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https://fussverkehr.sharepoint.com/sites/Serverdaten/Freigegebene Dokumente/Q_Projekte/276_GEHsund_II_2020/12_Toolbox/Public/Toolbox_Planungspraxis_Fussverkehr/"/>
    </mc:Choice>
  </mc:AlternateContent>
  <xr:revisionPtr revIDLastSave="0" documentId="14_{9F0C508E-93BD-7D48-B8E1-BFF9F2A6AE0A}" xr6:coauthVersionLast="47" xr6:coauthVersionMax="47" xr10:uidLastSave="{00000000-0000-0000-0000-000000000000}"/>
  <bookViews>
    <workbookView xWindow="0" yWindow="500" windowWidth="25600" windowHeight="14500" activeTab="6" xr2:uid="{00000000-000D-0000-FFFF-FFFF00000000}"/>
  </bookViews>
  <sheets>
    <sheet name="Bewertungsraster" sheetId="1" r:id="rId1"/>
    <sheet name="Antwortkatalog" sheetId="2" r:id="rId2"/>
    <sheet name="Gemeinde_Kennzahlen" sheetId="10" r:id="rId3"/>
    <sheet name="OSM-Data" sheetId="4" r:id="rId4"/>
    <sheet name="Unfalldaten" sheetId="6" r:id="rId5"/>
    <sheet name="Strassennetz" sheetId="7" r:id="rId6"/>
    <sheet name="Verkehrsberuhigung Nur kt ZH" sheetId="8" r:id="rId7"/>
  </sheets>
  <externalReferences>
    <externalReference r:id="rId8"/>
    <externalReference r:id="rId9"/>
  </externalReferences>
  <definedNames>
    <definedName name="AS_Bereich">#REF!</definedName>
    <definedName name="o">'[1]Kantone SfproE 2004-09'!$A$22:$M$47</definedName>
    <definedName name="ooo">'[2]Kantone SfproE 2004-09'!$A$22:$M$47</definedName>
    <definedName name="sfproe_csv">#REF!</definedName>
    <definedName name="Sortierbereich">#REF!</definedName>
    <definedName name="Sortierbereichtemp">#REF!</definedName>
    <definedName name="SortierungLC">#REF!</definedName>
    <definedName name="Ursprung">#REF!</definedName>
    <definedName name="view">#REF!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01" i="1" l="1"/>
  <c r="B107" i="1"/>
  <c r="F103" i="1" l="1"/>
  <c r="F104" i="1"/>
  <c r="F105" i="1"/>
  <c r="F106" i="1"/>
  <c r="F107" i="1"/>
  <c r="F102" i="1"/>
  <c r="F44" i="1"/>
  <c r="F42" i="1"/>
  <c r="F40" i="1"/>
  <c r="G44" i="1"/>
  <c r="G42" i="1"/>
  <c r="E18" i="4" l="1"/>
  <c r="G18" i="4" s="1"/>
  <c r="F18" i="4"/>
  <c r="E19" i="4"/>
  <c r="H19" i="4" s="1"/>
  <c r="F19" i="4"/>
  <c r="I19" i="4"/>
  <c r="E20" i="4"/>
  <c r="G20" i="4" s="1"/>
  <c r="F20" i="4"/>
  <c r="E21" i="4"/>
  <c r="G21" i="4" s="1"/>
  <c r="F21" i="4"/>
  <c r="E22" i="4"/>
  <c r="G22" i="4" s="1"/>
  <c r="F22" i="4"/>
  <c r="E23" i="4"/>
  <c r="H23" i="4" s="1"/>
  <c r="F23" i="4"/>
  <c r="E24" i="4"/>
  <c r="H24" i="4" s="1"/>
  <c r="F24" i="4"/>
  <c r="E25" i="4"/>
  <c r="G25" i="4" s="1"/>
  <c r="F25" i="4"/>
  <c r="E26" i="4"/>
  <c r="G26" i="4" s="1"/>
  <c r="F26" i="4"/>
  <c r="E27" i="4"/>
  <c r="H27" i="4" s="1"/>
  <c r="F27" i="4"/>
  <c r="E28" i="4"/>
  <c r="H28" i="4" s="1"/>
  <c r="F28" i="4"/>
  <c r="I28" i="4"/>
  <c r="E29" i="4"/>
  <c r="H29" i="4" s="1"/>
  <c r="F29" i="4"/>
  <c r="E30" i="4"/>
  <c r="G30" i="4" s="1"/>
  <c r="F30" i="4"/>
  <c r="E31" i="4"/>
  <c r="H31" i="4" s="1"/>
  <c r="F31" i="4"/>
  <c r="E32" i="4"/>
  <c r="G32" i="4" s="1"/>
  <c r="F32" i="4"/>
  <c r="E33" i="4"/>
  <c r="H33" i="4" s="1"/>
  <c r="F33" i="4"/>
  <c r="E34" i="4"/>
  <c r="G34" i="4" s="1"/>
  <c r="F34" i="4"/>
  <c r="E35" i="4"/>
  <c r="H35" i="4" s="1"/>
  <c r="F35" i="4"/>
  <c r="E36" i="4"/>
  <c r="G36" i="4" s="1"/>
  <c r="F36" i="4"/>
  <c r="E37" i="4"/>
  <c r="H37" i="4" s="1"/>
  <c r="F37" i="4"/>
  <c r="E38" i="4"/>
  <c r="G38" i="4" s="1"/>
  <c r="F38" i="4"/>
  <c r="E39" i="4"/>
  <c r="H39" i="4" s="1"/>
  <c r="F39" i="4"/>
  <c r="E40" i="4"/>
  <c r="G40" i="4" s="1"/>
  <c r="F40" i="4"/>
  <c r="E41" i="4"/>
  <c r="H41" i="4" s="1"/>
  <c r="F41" i="4"/>
  <c r="E42" i="4"/>
  <c r="G42" i="4" s="1"/>
  <c r="F42" i="4"/>
  <c r="E43" i="4"/>
  <c r="H43" i="4" s="1"/>
  <c r="F43" i="4"/>
  <c r="E44" i="4"/>
  <c r="H44" i="4" s="1"/>
  <c r="F44" i="4"/>
  <c r="E45" i="4"/>
  <c r="H45" i="4" s="1"/>
  <c r="F45" i="4"/>
  <c r="E46" i="4"/>
  <c r="G46" i="4" s="1"/>
  <c r="F46" i="4"/>
  <c r="E47" i="4"/>
  <c r="H47" i="4" s="1"/>
  <c r="F47" i="4"/>
  <c r="E48" i="4"/>
  <c r="G48" i="4" s="1"/>
  <c r="F48" i="4"/>
  <c r="E49" i="4"/>
  <c r="H49" i="4" s="1"/>
  <c r="F49" i="4"/>
  <c r="E50" i="4"/>
  <c r="G50" i="4" s="1"/>
  <c r="F50" i="4"/>
  <c r="E51" i="4"/>
  <c r="H51" i="4" s="1"/>
  <c r="F51" i="4"/>
  <c r="E52" i="4"/>
  <c r="G52" i="4" s="1"/>
  <c r="F52" i="4"/>
  <c r="E53" i="4"/>
  <c r="H53" i="4" s="1"/>
  <c r="F53" i="4"/>
  <c r="E54" i="4"/>
  <c r="G54" i="4" s="1"/>
  <c r="F54" i="4"/>
  <c r="E55" i="4"/>
  <c r="H55" i="4" s="1"/>
  <c r="F55" i="4"/>
  <c r="E56" i="4"/>
  <c r="G56" i="4" s="1"/>
  <c r="F56" i="4"/>
  <c r="E57" i="4"/>
  <c r="G57" i="4" s="1"/>
  <c r="F57" i="4"/>
  <c r="I57" i="4"/>
  <c r="E58" i="4"/>
  <c r="I58" i="4" s="1"/>
  <c r="F58" i="4"/>
  <c r="E59" i="4"/>
  <c r="H59" i="4" s="1"/>
  <c r="F59" i="4"/>
  <c r="E60" i="4"/>
  <c r="F60" i="4"/>
  <c r="E61" i="4"/>
  <c r="G61" i="4" s="1"/>
  <c r="F61" i="4"/>
  <c r="E62" i="4"/>
  <c r="I62" i="4" s="1"/>
  <c r="F62" i="4"/>
  <c r="E63" i="4"/>
  <c r="H63" i="4" s="1"/>
  <c r="F63" i="4"/>
  <c r="E64" i="4"/>
  <c r="G64" i="4" s="1"/>
  <c r="F64" i="4"/>
  <c r="E65" i="4"/>
  <c r="F65" i="4"/>
  <c r="E66" i="4"/>
  <c r="H66" i="4" s="1"/>
  <c r="F66" i="4"/>
  <c r="E67" i="4"/>
  <c r="F67" i="4"/>
  <c r="E68" i="4"/>
  <c r="F68" i="4"/>
  <c r="E69" i="4"/>
  <c r="G69" i="4" s="1"/>
  <c r="F69" i="4"/>
  <c r="E70" i="4"/>
  <c r="H70" i="4" s="1"/>
  <c r="F70" i="4"/>
  <c r="E71" i="4"/>
  <c r="H71" i="4" s="1"/>
  <c r="F71" i="4"/>
  <c r="E72" i="4"/>
  <c r="G72" i="4" s="1"/>
  <c r="F72" i="4"/>
  <c r="E73" i="4"/>
  <c r="G73" i="4" s="1"/>
  <c r="F73" i="4"/>
  <c r="E74" i="4"/>
  <c r="H74" i="4" s="1"/>
  <c r="F74" i="4"/>
  <c r="E75" i="4"/>
  <c r="H75" i="4" s="1"/>
  <c r="F75" i="4"/>
  <c r="E76" i="4"/>
  <c r="G76" i="4" s="1"/>
  <c r="F76" i="4"/>
  <c r="E77" i="4"/>
  <c r="F77" i="4"/>
  <c r="E78" i="4"/>
  <c r="H78" i="4" s="1"/>
  <c r="F78" i="4"/>
  <c r="E79" i="4"/>
  <c r="F79" i="4"/>
  <c r="E80" i="4"/>
  <c r="F80" i="4"/>
  <c r="E81" i="4"/>
  <c r="I81" i="4" s="1"/>
  <c r="F81" i="4"/>
  <c r="E82" i="4"/>
  <c r="F82" i="4"/>
  <c r="E83" i="4"/>
  <c r="H83" i="4" s="1"/>
  <c r="F83" i="4"/>
  <c r="E84" i="4"/>
  <c r="G84" i="4" s="1"/>
  <c r="F84" i="4"/>
  <c r="E85" i="4"/>
  <c r="I85" i="4" s="1"/>
  <c r="F85" i="4"/>
  <c r="E86" i="4"/>
  <c r="G86" i="4" s="1"/>
  <c r="F86" i="4"/>
  <c r="E87" i="4"/>
  <c r="F87" i="4"/>
  <c r="E88" i="4"/>
  <c r="G88" i="4" s="1"/>
  <c r="F88" i="4"/>
  <c r="E89" i="4"/>
  <c r="I89" i="4" s="1"/>
  <c r="F89" i="4"/>
  <c r="E90" i="4"/>
  <c r="I90" i="4" s="1"/>
  <c r="F90" i="4"/>
  <c r="E91" i="4"/>
  <c r="F91" i="4"/>
  <c r="E92" i="4"/>
  <c r="F92" i="4"/>
  <c r="E93" i="4"/>
  <c r="F93" i="4"/>
  <c r="E94" i="4"/>
  <c r="G94" i="4" s="1"/>
  <c r="F94" i="4"/>
  <c r="E95" i="4"/>
  <c r="F95" i="4"/>
  <c r="E96" i="4"/>
  <c r="H96" i="4" s="1"/>
  <c r="F96" i="4"/>
  <c r="E97" i="4"/>
  <c r="F97" i="4"/>
  <c r="E98" i="4"/>
  <c r="F98" i="4"/>
  <c r="E99" i="4"/>
  <c r="F99" i="4"/>
  <c r="E100" i="4"/>
  <c r="F100" i="4"/>
  <c r="E101" i="4"/>
  <c r="F101" i="4"/>
  <c r="E102" i="4"/>
  <c r="G102" i="4" s="1"/>
  <c r="F102" i="4"/>
  <c r="E103" i="4"/>
  <c r="F103" i="4"/>
  <c r="E104" i="4"/>
  <c r="F104" i="4"/>
  <c r="E105" i="4"/>
  <c r="F105" i="4"/>
  <c r="E106" i="4"/>
  <c r="F106" i="4"/>
  <c r="E107" i="4"/>
  <c r="F107" i="4"/>
  <c r="E108" i="4"/>
  <c r="H108" i="4" s="1"/>
  <c r="F108" i="4"/>
  <c r="E109" i="4"/>
  <c r="F109" i="4"/>
  <c r="E110" i="4"/>
  <c r="I110" i="4" s="1"/>
  <c r="F110" i="4"/>
  <c r="E111" i="4"/>
  <c r="G111" i="4" s="1"/>
  <c r="F111" i="4"/>
  <c r="E112" i="4"/>
  <c r="H112" i="4" s="1"/>
  <c r="F112" i="4"/>
  <c r="E113" i="4"/>
  <c r="F113" i="4"/>
  <c r="E114" i="4"/>
  <c r="F114" i="4"/>
  <c r="E115" i="4"/>
  <c r="F115" i="4"/>
  <c r="E116" i="4"/>
  <c r="F116" i="4"/>
  <c r="E117" i="4"/>
  <c r="F117" i="4"/>
  <c r="E118" i="4"/>
  <c r="G118" i="4" s="1"/>
  <c r="F118" i="4"/>
  <c r="E119" i="4"/>
  <c r="F119" i="4"/>
  <c r="E120" i="4"/>
  <c r="F120" i="4"/>
  <c r="E121" i="4"/>
  <c r="F121" i="4"/>
  <c r="E122" i="4"/>
  <c r="F122" i="4"/>
  <c r="E123" i="4"/>
  <c r="F123" i="4"/>
  <c r="E124" i="4"/>
  <c r="H124" i="4" s="1"/>
  <c r="F124" i="4"/>
  <c r="E125" i="4"/>
  <c r="F125" i="4"/>
  <c r="E126" i="4"/>
  <c r="I126" i="4" s="1"/>
  <c r="F126" i="4"/>
  <c r="E127" i="4"/>
  <c r="G127" i="4" s="1"/>
  <c r="F127" i="4"/>
  <c r="E128" i="4"/>
  <c r="H128" i="4" s="1"/>
  <c r="F128" i="4"/>
  <c r="E129" i="4"/>
  <c r="F129" i="4"/>
  <c r="E130" i="4"/>
  <c r="F130" i="4"/>
  <c r="E131" i="4"/>
  <c r="I131" i="4" s="1"/>
  <c r="F131" i="4"/>
  <c r="E132" i="4"/>
  <c r="F132" i="4"/>
  <c r="E133" i="4"/>
  <c r="F133" i="4"/>
  <c r="E134" i="4"/>
  <c r="G134" i="4" s="1"/>
  <c r="F134" i="4"/>
  <c r="E135" i="4"/>
  <c r="F135" i="4"/>
  <c r="E136" i="4"/>
  <c r="F136" i="4"/>
  <c r="E137" i="4"/>
  <c r="F137" i="4"/>
  <c r="E138" i="4"/>
  <c r="F138" i="4"/>
  <c r="E139" i="4"/>
  <c r="F139" i="4"/>
  <c r="E140" i="4"/>
  <c r="H140" i="4" s="1"/>
  <c r="F140" i="4"/>
  <c r="E141" i="4"/>
  <c r="F141" i="4"/>
  <c r="E142" i="4"/>
  <c r="F142" i="4"/>
  <c r="E143" i="4"/>
  <c r="F143" i="4"/>
  <c r="E144" i="4"/>
  <c r="I144" i="4" s="1"/>
  <c r="F144" i="4"/>
  <c r="E145" i="4"/>
  <c r="F145" i="4"/>
  <c r="E146" i="4"/>
  <c r="G146" i="4" s="1"/>
  <c r="F146" i="4"/>
  <c r="H146" i="4"/>
  <c r="E147" i="4"/>
  <c r="G147" i="4" s="1"/>
  <c r="F147" i="4"/>
  <c r="E148" i="4"/>
  <c r="H148" i="4" s="1"/>
  <c r="F148" i="4"/>
  <c r="E149" i="4"/>
  <c r="F149" i="4"/>
  <c r="E150" i="4"/>
  <c r="F150" i="4"/>
  <c r="E151" i="4"/>
  <c r="I151" i="4" s="1"/>
  <c r="F151" i="4"/>
  <c r="E152" i="4"/>
  <c r="I152" i="4" s="1"/>
  <c r="F152" i="4"/>
  <c r="E153" i="4"/>
  <c r="F153" i="4"/>
  <c r="E154" i="4"/>
  <c r="G154" i="4" s="1"/>
  <c r="F154" i="4"/>
  <c r="E155" i="4"/>
  <c r="H155" i="4" s="1"/>
  <c r="F155" i="4"/>
  <c r="E156" i="4"/>
  <c r="H156" i="4" s="1"/>
  <c r="F156" i="4"/>
  <c r="E157" i="4"/>
  <c r="F157" i="4"/>
  <c r="E158" i="4"/>
  <c r="F158" i="4"/>
  <c r="E159" i="4"/>
  <c r="I159" i="4" s="1"/>
  <c r="F159" i="4"/>
  <c r="E160" i="4"/>
  <c r="F160" i="4"/>
  <c r="E161" i="4"/>
  <c r="F161" i="4"/>
  <c r="E162" i="4"/>
  <c r="G162" i="4" s="1"/>
  <c r="F162" i="4"/>
  <c r="E163" i="4"/>
  <c r="H163" i="4" s="1"/>
  <c r="F163" i="4"/>
  <c r="E164" i="4"/>
  <c r="H164" i="4" s="1"/>
  <c r="F164" i="4"/>
  <c r="E165" i="4"/>
  <c r="F165" i="4"/>
  <c r="E166" i="4"/>
  <c r="F166" i="4"/>
  <c r="E167" i="4"/>
  <c r="I167" i="4" s="1"/>
  <c r="F167" i="4"/>
  <c r="E168" i="4"/>
  <c r="F168" i="4"/>
  <c r="E169" i="4"/>
  <c r="F169" i="4"/>
  <c r="E170" i="4"/>
  <c r="G170" i="4" s="1"/>
  <c r="F170" i="4"/>
  <c r="E171" i="4"/>
  <c r="H171" i="4" s="1"/>
  <c r="F171" i="4"/>
  <c r="E172" i="4"/>
  <c r="H172" i="4" s="1"/>
  <c r="F172" i="4"/>
  <c r="E173" i="4"/>
  <c r="F173" i="4"/>
  <c r="E174" i="4"/>
  <c r="F174" i="4"/>
  <c r="E175" i="4"/>
  <c r="F175" i="4"/>
  <c r="E176" i="4"/>
  <c r="I176" i="4" s="1"/>
  <c r="F176" i="4"/>
  <c r="E177" i="4"/>
  <c r="F177" i="4"/>
  <c r="E178" i="4"/>
  <c r="G178" i="4" s="1"/>
  <c r="F178" i="4"/>
  <c r="E179" i="4"/>
  <c r="H179" i="4" s="1"/>
  <c r="F179" i="4"/>
  <c r="E180" i="4"/>
  <c r="H180" i="4" s="1"/>
  <c r="F180" i="4"/>
  <c r="E181" i="4"/>
  <c r="F181" i="4"/>
  <c r="E182" i="4"/>
  <c r="F182" i="4"/>
  <c r="E183" i="4"/>
  <c r="I183" i="4" s="1"/>
  <c r="F183" i="4"/>
  <c r="E184" i="4"/>
  <c r="I184" i="4" s="1"/>
  <c r="F184" i="4"/>
  <c r="E185" i="4"/>
  <c r="F185" i="4"/>
  <c r="E186" i="4"/>
  <c r="G186" i="4" s="1"/>
  <c r="F186" i="4"/>
  <c r="E187" i="4"/>
  <c r="G187" i="4" s="1"/>
  <c r="F187" i="4"/>
  <c r="E188" i="4"/>
  <c r="H188" i="4" s="1"/>
  <c r="F188" i="4"/>
  <c r="E189" i="4"/>
  <c r="F189" i="4"/>
  <c r="E190" i="4"/>
  <c r="F190" i="4"/>
  <c r="E191" i="4"/>
  <c r="G191" i="4" s="1"/>
  <c r="F191" i="4"/>
  <c r="E192" i="4"/>
  <c r="H192" i="4" s="1"/>
  <c r="F192" i="4"/>
  <c r="E193" i="4"/>
  <c r="F193" i="4"/>
  <c r="E194" i="4"/>
  <c r="F194" i="4"/>
  <c r="E195" i="4"/>
  <c r="F195" i="4"/>
  <c r="E196" i="4"/>
  <c r="H196" i="4" s="1"/>
  <c r="F196" i="4"/>
  <c r="E197" i="4"/>
  <c r="F197" i="4"/>
  <c r="E198" i="4"/>
  <c r="G198" i="4" s="1"/>
  <c r="F198" i="4"/>
  <c r="E199" i="4"/>
  <c r="F199" i="4"/>
  <c r="G199" i="4"/>
  <c r="E200" i="4"/>
  <c r="H200" i="4" s="1"/>
  <c r="F200" i="4"/>
  <c r="E201" i="4"/>
  <c r="F201" i="4"/>
  <c r="E202" i="4"/>
  <c r="F202" i="4"/>
  <c r="E203" i="4"/>
  <c r="F203" i="4"/>
  <c r="E204" i="4"/>
  <c r="G204" i="4" s="1"/>
  <c r="F204" i="4"/>
  <c r="E205" i="4"/>
  <c r="H205" i="4" s="1"/>
  <c r="F205" i="4"/>
  <c r="E206" i="4"/>
  <c r="F206" i="4"/>
  <c r="E207" i="4"/>
  <c r="G207" i="4" s="1"/>
  <c r="F207" i="4"/>
  <c r="E208" i="4"/>
  <c r="F208" i="4"/>
  <c r="E209" i="4"/>
  <c r="F209" i="4"/>
  <c r="E210" i="4"/>
  <c r="F210" i="4"/>
  <c r="E211" i="4"/>
  <c r="G211" i="4" s="1"/>
  <c r="F211" i="4"/>
  <c r="E212" i="4"/>
  <c r="H212" i="4" s="1"/>
  <c r="F212" i="4"/>
  <c r="E213" i="4"/>
  <c r="G213" i="4" s="1"/>
  <c r="F213" i="4"/>
  <c r="E214" i="4"/>
  <c r="F214" i="4"/>
  <c r="E215" i="4"/>
  <c r="H215" i="4" s="1"/>
  <c r="F215" i="4"/>
  <c r="E216" i="4"/>
  <c r="F216" i="4"/>
  <c r="E217" i="4"/>
  <c r="G217" i="4" s="1"/>
  <c r="F217" i="4"/>
  <c r="E218" i="4"/>
  <c r="I218" i="4" s="1"/>
  <c r="F218" i="4"/>
  <c r="E219" i="4"/>
  <c r="G219" i="4" s="1"/>
  <c r="F219" i="4"/>
  <c r="E220" i="4"/>
  <c r="F220" i="4"/>
  <c r="E221" i="4"/>
  <c r="G221" i="4" s="1"/>
  <c r="F221" i="4"/>
  <c r="E222" i="4"/>
  <c r="I222" i="4" s="1"/>
  <c r="F222" i="4"/>
  <c r="E223" i="4"/>
  <c r="H223" i="4" s="1"/>
  <c r="F223" i="4"/>
  <c r="E224" i="4"/>
  <c r="F224" i="4"/>
  <c r="E225" i="4"/>
  <c r="G225" i="4" s="1"/>
  <c r="F225" i="4"/>
  <c r="E226" i="4"/>
  <c r="F226" i="4"/>
  <c r="E227" i="4"/>
  <c r="H227" i="4" s="1"/>
  <c r="F227" i="4"/>
  <c r="E228" i="4"/>
  <c r="G228" i="4" s="1"/>
  <c r="F228" i="4"/>
  <c r="E229" i="4"/>
  <c r="F229" i="4"/>
  <c r="E230" i="4"/>
  <c r="F230" i="4"/>
  <c r="I230" i="4"/>
  <c r="E231" i="4"/>
  <c r="F231" i="4"/>
  <c r="E232" i="4"/>
  <c r="F232" i="4"/>
  <c r="E233" i="4"/>
  <c r="G233" i="4" s="1"/>
  <c r="F233" i="4"/>
  <c r="E234" i="4"/>
  <c r="I234" i="4" s="1"/>
  <c r="F234" i="4"/>
  <c r="E235" i="4"/>
  <c r="G235" i="4" s="1"/>
  <c r="F235" i="4"/>
  <c r="E236" i="4"/>
  <c r="F236" i="4"/>
  <c r="E237" i="4"/>
  <c r="G237" i="4" s="1"/>
  <c r="F237" i="4"/>
  <c r="E238" i="4"/>
  <c r="I238" i="4" s="1"/>
  <c r="F238" i="4"/>
  <c r="E239" i="4"/>
  <c r="G239" i="4" s="1"/>
  <c r="F239" i="4"/>
  <c r="E240" i="4"/>
  <c r="I240" i="4" s="1"/>
  <c r="F240" i="4"/>
  <c r="E241" i="4"/>
  <c r="F241" i="4"/>
  <c r="E242" i="4"/>
  <c r="F242" i="4"/>
  <c r="E243" i="4"/>
  <c r="G243" i="4" s="1"/>
  <c r="F243" i="4"/>
  <c r="E244" i="4"/>
  <c r="H244" i="4" s="1"/>
  <c r="F244" i="4"/>
  <c r="E245" i="4"/>
  <c r="G245" i="4" s="1"/>
  <c r="F245" i="4"/>
  <c r="E246" i="4"/>
  <c r="F246" i="4"/>
  <c r="E247" i="4"/>
  <c r="G247" i="4" s="1"/>
  <c r="F247" i="4"/>
  <c r="E248" i="4"/>
  <c r="I248" i="4" s="1"/>
  <c r="F248" i="4"/>
  <c r="E249" i="4"/>
  <c r="F249" i="4"/>
  <c r="E250" i="4"/>
  <c r="I250" i="4" s="1"/>
  <c r="F250" i="4"/>
  <c r="E251" i="4"/>
  <c r="H251" i="4" s="1"/>
  <c r="F251" i="4"/>
  <c r="E252" i="4"/>
  <c r="F252" i="4"/>
  <c r="E253" i="4"/>
  <c r="G253" i="4" s="1"/>
  <c r="F253" i="4"/>
  <c r="E254" i="4"/>
  <c r="I254" i="4" s="1"/>
  <c r="F254" i="4"/>
  <c r="E255" i="4"/>
  <c r="H255" i="4" s="1"/>
  <c r="F255" i="4"/>
  <c r="G255" i="4"/>
  <c r="E256" i="4"/>
  <c r="H256" i="4" s="1"/>
  <c r="F256" i="4"/>
  <c r="E257" i="4"/>
  <c r="F257" i="4"/>
  <c r="E258" i="4"/>
  <c r="F258" i="4"/>
  <c r="E259" i="4"/>
  <c r="F259" i="4"/>
  <c r="E260" i="4"/>
  <c r="I260" i="4" s="1"/>
  <c r="F260" i="4"/>
  <c r="E261" i="4"/>
  <c r="F261" i="4"/>
  <c r="E262" i="4"/>
  <c r="F262" i="4"/>
  <c r="E263" i="4"/>
  <c r="G263" i="4" s="1"/>
  <c r="F263" i="4"/>
  <c r="E264" i="4"/>
  <c r="I264" i="4" s="1"/>
  <c r="F264" i="4"/>
  <c r="E265" i="4"/>
  <c r="F265" i="4"/>
  <c r="E266" i="4"/>
  <c r="G266" i="4" s="1"/>
  <c r="F266" i="4"/>
  <c r="E267" i="4"/>
  <c r="G267" i="4" s="1"/>
  <c r="F267" i="4"/>
  <c r="E268" i="4"/>
  <c r="G268" i="4" s="1"/>
  <c r="F268" i="4"/>
  <c r="E269" i="4"/>
  <c r="F269" i="4"/>
  <c r="E270" i="4"/>
  <c r="G270" i="4" s="1"/>
  <c r="F270" i="4"/>
  <c r="E271" i="4"/>
  <c r="G271" i="4" s="1"/>
  <c r="F271" i="4"/>
  <c r="E272" i="4"/>
  <c r="G272" i="4" s="1"/>
  <c r="F272" i="4"/>
  <c r="E273" i="4"/>
  <c r="G273" i="4" s="1"/>
  <c r="F273" i="4"/>
  <c r="E274" i="4"/>
  <c r="F274" i="4"/>
  <c r="E275" i="4"/>
  <c r="G275" i="4" s="1"/>
  <c r="F275" i="4"/>
  <c r="E276" i="4"/>
  <c r="F276" i="4"/>
  <c r="E277" i="4"/>
  <c r="F277" i="4"/>
  <c r="E278" i="4"/>
  <c r="F278" i="4"/>
  <c r="E279" i="4"/>
  <c r="H279" i="4" s="1"/>
  <c r="F279" i="4"/>
  <c r="E280" i="4"/>
  <c r="H280" i="4" s="1"/>
  <c r="F280" i="4"/>
  <c r="E281" i="4"/>
  <c r="G281" i="4" s="1"/>
  <c r="F281" i="4"/>
  <c r="E282" i="4"/>
  <c r="G282" i="4" s="1"/>
  <c r="F282" i="4"/>
  <c r="E283" i="4"/>
  <c r="I283" i="4" s="1"/>
  <c r="F283" i="4"/>
  <c r="E284" i="4"/>
  <c r="H284" i="4" s="1"/>
  <c r="F284" i="4"/>
  <c r="E285" i="4"/>
  <c r="G285" i="4" s="1"/>
  <c r="F285" i="4"/>
  <c r="E286" i="4"/>
  <c r="G286" i="4" s="1"/>
  <c r="F286" i="4"/>
  <c r="E287" i="4"/>
  <c r="H287" i="4" s="1"/>
  <c r="F287" i="4"/>
  <c r="E288" i="4"/>
  <c r="H288" i="4" s="1"/>
  <c r="F288" i="4"/>
  <c r="E289" i="4"/>
  <c r="F289" i="4"/>
  <c r="E290" i="4"/>
  <c r="F290" i="4"/>
  <c r="E291" i="4"/>
  <c r="G291" i="4" s="1"/>
  <c r="F291" i="4"/>
  <c r="E292" i="4"/>
  <c r="F292" i="4"/>
  <c r="E293" i="4"/>
  <c r="F293" i="4"/>
  <c r="E294" i="4"/>
  <c r="F294" i="4"/>
  <c r="E295" i="4"/>
  <c r="G295" i="4" s="1"/>
  <c r="F295" i="4"/>
  <c r="E296" i="4"/>
  <c r="G296" i="4" s="1"/>
  <c r="F296" i="4"/>
  <c r="E297" i="4"/>
  <c r="G297" i="4" s="1"/>
  <c r="F297" i="4"/>
  <c r="E298" i="4"/>
  <c r="G298" i="4" s="1"/>
  <c r="F298" i="4"/>
  <c r="E299" i="4"/>
  <c r="H299" i="4" s="1"/>
  <c r="F299" i="4"/>
  <c r="E300" i="4"/>
  <c r="G300" i="4" s="1"/>
  <c r="F300" i="4"/>
  <c r="E301" i="4"/>
  <c r="G301" i="4" s="1"/>
  <c r="F301" i="4"/>
  <c r="E302" i="4"/>
  <c r="F302" i="4"/>
  <c r="E303" i="4"/>
  <c r="H303" i="4" s="1"/>
  <c r="F303" i="4"/>
  <c r="E304" i="4"/>
  <c r="F304" i="4"/>
  <c r="E305" i="4"/>
  <c r="G305" i="4" s="1"/>
  <c r="F305" i="4"/>
  <c r="E306" i="4"/>
  <c r="G306" i="4" s="1"/>
  <c r="F306" i="4"/>
  <c r="E307" i="4"/>
  <c r="H307" i="4" s="1"/>
  <c r="F307" i="4"/>
  <c r="E308" i="4"/>
  <c r="G308" i="4" s="1"/>
  <c r="F308" i="4"/>
  <c r="I308" i="4"/>
  <c r="E309" i="4"/>
  <c r="F309" i="4"/>
  <c r="E310" i="4"/>
  <c r="F310" i="4"/>
  <c r="E311" i="4"/>
  <c r="H311" i="4" s="1"/>
  <c r="F311" i="4"/>
  <c r="E312" i="4"/>
  <c r="H312" i="4" s="1"/>
  <c r="F312" i="4"/>
  <c r="E313" i="4"/>
  <c r="F313" i="4"/>
  <c r="E314" i="4"/>
  <c r="F314" i="4"/>
  <c r="E315" i="4"/>
  <c r="F315" i="4"/>
  <c r="E316" i="4"/>
  <c r="I316" i="4" s="1"/>
  <c r="F316" i="4"/>
  <c r="E317" i="4"/>
  <c r="F317" i="4"/>
  <c r="E318" i="4"/>
  <c r="F318" i="4"/>
  <c r="E319" i="4"/>
  <c r="F319" i="4"/>
  <c r="E320" i="4"/>
  <c r="H320" i="4" s="1"/>
  <c r="F320" i="4"/>
  <c r="E321" i="4"/>
  <c r="F321" i="4"/>
  <c r="E322" i="4"/>
  <c r="F322" i="4"/>
  <c r="E323" i="4"/>
  <c r="F323" i="4"/>
  <c r="E324" i="4"/>
  <c r="G324" i="4" s="1"/>
  <c r="F324" i="4"/>
  <c r="E325" i="4"/>
  <c r="F325" i="4"/>
  <c r="E326" i="4"/>
  <c r="G326" i="4" s="1"/>
  <c r="F326" i="4"/>
  <c r="E327" i="4"/>
  <c r="H327" i="4" s="1"/>
  <c r="F327" i="4"/>
  <c r="E328" i="4"/>
  <c r="G328" i="4" s="1"/>
  <c r="F328" i="4"/>
  <c r="E329" i="4"/>
  <c r="F329" i="4"/>
  <c r="E330" i="4"/>
  <c r="I330" i="4" s="1"/>
  <c r="F330" i="4"/>
  <c r="E331" i="4"/>
  <c r="I331" i="4" s="1"/>
  <c r="F331" i="4"/>
  <c r="E332" i="4"/>
  <c r="G332" i="4" s="1"/>
  <c r="F332" i="4"/>
  <c r="E333" i="4"/>
  <c r="F333" i="4"/>
  <c r="E334" i="4"/>
  <c r="H334" i="4" s="1"/>
  <c r="F334" i="4"/>
  <c r="E335" i="4"/>
  <c r="F335" i="4"/>
  <c r="G335" i="4"/>
  <c r="E336" i="4"/>
  <c r="H336" i="4" s="1"/>
  <c r="F336" i="4"/>
  <c r="E337" i="4"/>
  <c r="F337" i="4"/>
  <c r="E338" i="4"/>
  <c r="F338" i="4"/>
  <c r="E339" i="4"/>
  <c r="F339" i="4"/>
  <c r="E340" i="4"/>
  <c r="F340" i="4"/>
  <c r="E341" i="4"/>
  <c r="F341" i="4"/>
  <c r="E342" i="4"/>
  <c r="G342" i="4" s="1"/>
  <c r="F342" i="4"/>
  <c r="E343" i="4"/>
  <c r="F343" i="4"/>
  <c r="E344" i="4"/>
  <c r="G344" i="4" s="1"/>
  <c r="F344" i="4"/>
  <c r="E345" i="4"/>
  <c r="F345" i="4"/>
  <c r="E346" i="4"/>
  <c r="F346" i="4"/>
  <c r="E347" i="4"/>
  <c r="F347" i="4"/>
  <c r="E348" i="4"/>
  <c r="G348" i="4" s="1"/>
  <c r="F348" i="4"/>
  <c r="E349" i="4"/>
  <c r="F349" i="4"/>
  <c r="E350" i="4"/>
  <c r="F350" i="4"/>
  <c r="E351" i="4"/>
  <c r="F351" i="4"/>
  <c r="E352" i="4"/>
  <c r="G352" i="4" s="1"/>
  <c r="F352" i="4"/>
  <c r="E353" i="4"/>
  <c r="F353" i="4"/>
  <c r="E354" i="4"/>
  <c r="G354" i="4" s="1"/>
  <c r="F354" i="4"/>
  <c r="I354" i="4"/>
  <c r="E355" i="4"/>
  <c r="H355" i="4" s="1"/>
  <c r="F355" i="4"/>
  <c r="E356" i="4"/>
  <c r="G356" i="4" s="1"/>
  <c r="F356" i="4"/>
  <c r="I356" i="4"/>
  <c r="E357" i="4"/>
  <c r="F357" i="4"/>
  <c r="E358" i="4"/>
  <c r="G358" i="4" s="1"/>
  <c r="F358" i="4"/>
  <c r="E359" i="4"/>
  <c r="H359" i="4" s="1"/>
  <c r="F359" i="4"/>
  <c r="E360" i="4"/>
  <c r="F360" i="4"/>
  <c r="E361" i="4"/>
  <c r="F361" i="4"/>
  <c r="E362" i="4"/>
  <c r="G362" i="4" s="1"/>
  <c r="F362" i="4"/>
  <c r="E363" i="4"/>
  <c r="H363" i="4" s="1"/>
  <c r="F363" i="4"/>
  <c r="G363" i="4"/>
  <c r="E364" i="4"/>
  <c r="H364" i="4" s="1"/>
  <c r="F364" i="4"/>
  <c r="E365" i="4"/>
  <c r="F365" i="4"/>
  <c r="E366" i="4"/>
  <c r="F366" i="4"/>
  <c r="E367" i="4"/>
  <c r="F367" i="4"/>
  <c r="E368" i="4"/>
  <c r="G368" i="4" s="1"/>
  <c r="F368" i="4"/>
  <c r="E369" i="4"/>
  <c r="F369" i="4"/>
  <c r="E370" i="4"/>
  <c r="I370" i="4" s="1"/>
  <c r="F370" i="4"/>
  <c r="E371" i="4"/>
  <c r="F371" i="4"/>
  <c r="E372" i="4"/>
  <c r="G372" i="4" s="1"/>
  <c r="F372" i="4"/>
  <c r="E373" i="4"/>
  <c r="F373" i="4"/>
  <c r="E374" i="4"/>
  <c r="H374" i="4" s="1"/>
  <c r="F374" i="4"/>
  <c r="E375" i="4"/>
  <c r="F375" i="4"/>
  <c r="E376" i="4"/>
  <c r="H376" i="4" s="1"/>
  <c r="F376" i="4"/>
  <c r="E377" i="4"/>
  <c r="F377" i="4"/>
  <c r="E378" i="4"/>
  <c r="G378" i="4" s="1"/>
  <c r="F378" i="4"/>
  <c r="E379" i="4"/>
  <c r="F379" i="4"/>
  <c r="E380" i="4"/>
  <c r="G380" i="4" s="1"/>
  <c r="F380" i="4"/>
  <c r="E381" i="4"/>
  <c r="F381" i="4"/>
  <c r="E382" i="4"/>
  <c r="F382" i="4"/>
  <c r="E383" i="4"/>
  <c r="H383" i="4" s="1"/>
  <c r="F383" i="4"/>
  <c r="E384" i="4"/>
  <c r="G384" i="4" s="1"/>
  <c r="F384" i="4"/>
  <c r="E385" i="4"/>
  <c r="F385" i="4"/>
  <c r="E386" i="4"/>
  <c r="F386" i="4"/>
  <c r="E387" i="4"/>
  <c r="I387" i="4" s="1"/>
  <c r="F387" i="4"/>
  <c r="E388" i="4"/>
  <c r="G388" i="4" s="1"/>
  <c r="F388" i="4"/>
  <c r="E389" i="4"/>
  <c r="F389" i="4"/>
  <c r="E390" i="4"/>
  <c r="F390" i="4"/>
  <c r="E391" i="4"/>
  <c r="G391" i="4" s="1"/>
  <c r="F391" i="4"/>
  <c r="E392" i="4"/>
  <c r="F392" i="4"/>
  <c r="E393" i="4"/>
  <c r="F393" i="4"/>
  <c r="E394" i="4"/>
  <c r="I394" i="4" s="1"/>
  <c r="F394" i="4"/>
  <c r="E395" i="4"/>
  <c r="I395" i="4" s="1"/>
  <c r="F395" i="4"/>
  <c r="E396" i="4"/>
  <c r="F396" i="4"/>
  <c r="E397" i="4"/>
  <c r="F397" i="4"/>
  <c r="E398" i="4"/>
  <c r="H398" i="4" s="1"/>
  <c r="F398" i="4"/>
  <c r="E399" i="4"/>
  <c r="G399" i="4" s="1"/>
  <c r="F399" i="4"/>
  <c r="E400" i="4"/>
  <c r="F400" i="4"/>
  <c r="E401" i="4"/>
  <c r="F401" i="4"/>
  <c r="E402" i="4"/>
  <c r="I402" i="4" s="1"/>
  <c r="F402" i="4"/>
  <c r="E403" i="4"/>
  <c r="F403" i="4"/>
  <c r="E404" i="4"/>
  <c r="G404" i="4" s="1"/>
  <c r="F404" i="4"/>
  <c r="E405" i="4"/>
  <c r="F405" i="4"/>
  <c r="E406" i="4"/>
  <c r="H406" i="4" s="1"/>
  <c r="F406" i="4"/>
  <c r="E407" i="4"/>
  <c r="F407" i="4"/>
  <c r="E408" i="4"/>
  <c r="H408" i="4" s="1"/>
  <c r="F408" i="4"/>
  <c r="E409" i="4"/>
  <c r="F409" i="4"/>
  <c r="E410" i="4"/>
  <c r="F410" i="4"/>
  <c r="E411" i="4"/>
  <c r="F411" i="4"/>
  <c r="E412" i="4"/>
  <c r="G412" i="4" s="1"/>
  <c r="F412" i="4"/>
  <c r="E413" i="4"/>
  <c r="F413" i="4"/>
  <c r="E414" i="4"/>
  <c r="F414" i="4"/>
  <c r="E415" i="4"/>
  <c r="H415" i="4" s="1"/>
  <c r="F415" i="4"/>
  <c r="E416" i="4"/>
  <c r="G416" i="4" s="1"/>
  <c r="F416" i="4"/>
  <c r="E417" i="4"/>
  <c r="F417" i="4"/>
  <c r="E418" i="4"/>
  <c r="F418" i="4"/>
  <c r="E419" i="4"/>
  <c r="I419" i="4" s="1"/>
  <c r="F419" i="4"/>
  <c r="E420" i="4"/>
  <c r="I420" i="4" s="1"/>
  <c r="F420" i="4"/>
  <c r="E421" i="4"/>
  <c r="F421" i="4"/>
  <c r="E422" i="4"/>
  <c r="F422" i="4"/>
  <c r="E423" i="4"/>
  <c r="G423" i="4" s="1"/>
  <c r="F423" i="4"/>
  <c r="E424" i="4"/>
  <c r="G424" i="4" s="1"/>
  <c r="F424" i="4"/>
  <c r="E425" i="4"/>
  <c r="F425" i="4"/>
  <c r="E426" i="4"/>
  <c r="G426" i="4" s="1"/>
  <c r="F426" i="4"/>
  <c r="E427" i="4"/>
  <c r="H427" i="4" s="1"/>
  <c r="F427" i="4"/>
  <c r="E428" i="4"/>
  <c r="G428" i="4" s="1"/>
  <c r="F428" i="4"/>
  <c r="E429" i="4"/>
  <c r="F429" i="4"/>
  <c r="E430" i="4"/>
  <c r="G430" i="4" s="1"/>
  <c r="F430" i="4"/>
  <c r="E431" i="4"/>
  <c r="H431" i="4" s="1"/>
  <c r="F431" i="4"/>
  <c r="E432" i="4"/>
  <c r="H432" i="4" s="1"/>
  <c r="F432" i="4"/>
  <c r="E433" i="4"/>
  <c r="F433" i="4"/>
  <c r="E434" i="4"/>
  <c r="I434" i="4" s="1"/>
  <c r="F434" i="4"/>
  <c r="E435" i="4"/>
  <c r="F435" i="4"/>
  <c r="E436" i="4"/>
  <c r="G436" i="4" s="1"/>
  <c r="F436" i="4"/>
  <c r="E437" i="4"/>
  <c r="F437" i="4"/>
  <c r="E438" i="4"/>
  <c r="H438" i="4" s="1"/>
  <c r="F438" i="4"/>
  <c r="E439" i="4"/>
  <c r="F439" i="4"/>
  <c r="E440" i="4"/>
  <c r="H440" i="4" s="1"/>
  <c r="F440" i="4"/>
  <c r="E441" i="4"/>
  <c r="F441" i="4"/>
  <c r="E442" i="4"/>
  <c r="G442" i="4" s="1"/>
  <c r="F442" i="4"/>
  <c r="E443" i="4"/>
  <c r="H443" i="4" s="1"/>
  <c r="F443" i="4"/>
  <c r="E444" i="4"/>
  <c r="G444" i="4" s="1"/>
  <c r="F444" i="4"/>
  <c r="I444" i="4"/>
  <c r="E445" i="4"/>
  <c r="F445" i="4"/>
  <c r="E446" i="4"/>
  <c r="F446" i="4"/>
  <c r="E447" i="4"/>
  <c r="F447" i="4"/>
  <c r="E448" i="4"/>
  <c r="G448" i="4" s="1"/>
  <c r="F448" i="4"/>
  <c r="E449" i="4"/>
  <c r="F449" i="4"/>
  <c r="E450" i="4"/>
  <c r="F450" i="4"/>
  <c r="E451" i="4"/>
  <c r="I451" i="4" s="1"/>
  <c r="F451" i="4"/>
  <c r="E452" i="4"/>
  <c r="G452" i="4" s="1"/>
  <c r="F452" i="4"/>
  <c r="E453" i="4"/>
  <c r="F453" i="4"/>
  <c r="E454" i="4"/>
  <c r="F454" i="4"/>
  <c r="E455" i="4"/>
  <c r="G455" i="4" s="1"/>
  <c r="F455" i="4"/>
  <c r="E456" i="4"/>
  <c r="F456" i="4"/>
  <c r="E457" i="4"/>
  <c r="F457" i="4"/>
  <c r="E458" i="4"/>
  <c r="G458" i="4" s="1"/>
  <c r="F458" i="4"/>
  <c r="E459" i="4"/>
  <c r="H459" i="4" s="1"/>
  <c r="F459" i="4"/>
  <c r="E460" i="4"/>
  <c r="G460" i="4" s="1"/>
  <c r="F460" i="4"/>
  <c r="E461" i="4"/>
  <c r="F461" i="4"/>
  <c r="E462" i="4"/>
  <c r="G462" i="4" s="1"/>
  <c r="F462" i="4"/>
  <c r="H462" i="4"/>
  <c r="E463" i="4"/>
  <c r="H463" i="4" s="1"/>
  <c r="F463" i="4"/>
  <c r="E464" i="4"/>
  <c r="F464" i="4"/>
  <c r="E465" i="4"/>
  <c r="F465" i="4"/>
  <c r="E466" i="4"/>
  <c r="I466" i="4" s="1"/>
  <c r="F466" i="4"/>
  <c r="E467" i="4"/>
  <c r="F467" i="4"/>
  <c r="E468" i="4"/>
  <c r="G468" i="4" s="1"/>
  <c r="F468" i="4"/>
  <c r="E469" i="4"/>
  <c r="F469" i="4"/>
  <c r="E470" i="4"/>
  <c r="F470" i="4"/>
  <c r="E471" i="4"/>
  <c r="H471" i="4" s="1"/>
  <c r="F471" i="4"/>
  <c r="E472" i="4"/>
  <c r="H472" i="4" s="1"/>
  <c r="F472" i="4"/>
  <c r="E473" i="4"/>
  <c r="F473" i="4"/>
  <c r="E474" i="4"/>
  <c r="F474" i="4"/>
  <c r="E475" i="4"/>
  <c r="F475" i="4"/>
  <c r="E476" i="4"/>
  <c r="I476" i="4" s="1"/>
  <c r="F476" i="4"/>
  <c r="E477" i="4"/>
  <c r="F477" i="4"/>
  <c r="E478" i="4"/>
  <c r="G478" i="4" s="1"/>
  <c r="F478" i="4"/>
  <c r="E479" i="4"/>
  <c r="H479" i="4" s="1"/>
  <c r="F479" i="4"/>
  <c r="I479" i="4"/>
  <c r="E480" i="4"/>
  <c r="G480" i="4" s="1"/>
  <c r="F480" i="4"/>
  <c r="E481" i="4"/>
  <c r="F481" i="4"/>
  <c r="E482" i="4"/>
  <c r="G482" i="4" s="1"/>
  <c r="F482" i="4"/>
  <c r="E483" i="4"/>
  <c r="H483" i="4" s="1"/>
  <c r="F483" i="4"/>
  <c r="E484" i="4"/>
  <c r="G484" i="4" s="1"/>
  <c r="F484" i="4"/>
  <c r="E485" i="4"/>
  <c r="F485" i="4"/>
  <c r="E486" i="4"/>
  <c r="F486" i="4"/>
  <c r="E487" i="4"/>
  <c r="H487" i="4" s="1"/>
  <c r="F487" i="4"/>
  <c r="E488" i="4"/>
  <c r="H488" i="4" s="1"/>
  <c r="F488" i="4"/>
  <c r="E489" i="4"/>
  <c r="F489" i="4"/>
  <c r="E490" i="4"/>
  <c r="F490" i="4"/>
  <c r="E491" i="4"/>
  <c r="F491" i="4"/>
  <c r="E492" i="4"/>
  <c r="F492" i="4"/>
  <c r="E493" i="4"/>
  <c r="F493" i="4"/>
  <c r="E494" i="4"/>
  <c r="G494" i="4" s="1"/>
  <c r="F494" i="4"/>
  <c r="E495" i="4"/>
  <c r="H495" i="4" s="1"/>
  <c r="F495" i="4"/>
  <c r="E496" i="4"/>
  <c r="F496" i="4"/>
  <c r="E497" i="4"/>
  <c r="H497" i="4" s="1"/>
  <c r="F497" i="4"/>
  <c r="E498" i="4"/>
  <c r="G498" i="4" s="1"/>
  <c r="F498" i="4"/>
  <c r="E499" i="4"/>
  <c r="H499" i="4" s="1"/>
  <c r="F499" i="4"/>
  <c r="E500" i="4"/>
  <c r="F500" i="4"/>
  <c r="E501" i="4"/>
  <c r="H501" i="4" s="1"/>
  <c r="F501" i="4"/>
  <c r="E502" i="4"/>
  <c r="G502" i="4" s="1"/>
  <c r="F502" i="4"/>
  <c r="E503" i="4"/>
  <c r="H503" i="4" s="1"/>
  <c r="F503" i="4"/>
  <c r="E504" i="4"/>
  <c r="H504" i="4" s="1"/>
  <c r="F504" i="4"/>
  <c r="E505" i="4"/>
  <c r="H505" i="4" s="1"/>
  <c r="F505" i="4"/>
  <c r="E506" i="4"/>
  <c r="G506" i="4" s="1"/>
  <c r="F506" i="4"/>
  <c r="E507" i="4"/>
  <c r="H507" i="4" s="1"/>
  <c r="F507" i="4"/>
  <c r="E508" i="4"/>
  <c r="H508" i="4" s="1"/>
  <c r="F508" i="4"/>
  <c r="E509" i="4"/>
  <c r="H509" i="4" s="1"/>
  <c r="F509" i="4"/>
  <c r="E510" i="4"/>
  <c r="G510" i="4" s="1"/>
  <c r="F510" i="4"/>
  <c r="E511" i="4"/>
  <c r="F511" i="4"/>
  <c r="E512" i="4"/>
  <c r="G512" i="4" s="1"/>
  <c r="F512" i="4"/>
  <c r="I512" i="4"/>
  <c r="E513" i="4"/>
  <c r="H513" i="4" s="1"/>
  <c r="F513" i="4"/>
  <c r="E514" i="4"/>
  <c r="F514" i="4"/>
  <c r="E515" i="4"/>
  <c r="H515" i="4" s="1"/>
  <c r="F515" i="4"/>
  <c r="E516" i="4"/>
  <c r="H516" i="4" s="1"/>
  <c r="F516" i="4"/>
  <c r="E517" i="4"/>
  <c r="H517" i="4" s="1"/>
  <c r="F517" i="4"/>
  <c r="E518" i="4"/>
  <c r="G518" i="4" s="1"/>
  <c r="F518" i="4"/>
  <c r="E519" i="4"/>
  <c r="F519" i="4"/>
  <c r="E520" i="4"/>
  <c r="G520" i="4" s="1"/>
  <c r="F520" i="4"/>
  <c r="E521" i="4"/>
  <c r="F521" i="4"/>
  <c r="E522" i="4"/>
  <c r="G522" i="4" s="1"/>
  <c r="F522" i="4"/>
  <c r="E523" i="4"/>
  <c r="H523" i="4" s="1"/>
  <c r="F523" i="4"/>
  <c r="E524" i="4"/>
  <c r="G524" i="4" s="1"/>
  <c r="F524" i="4"/>
  <c r="E525" i="4"/>
  <c r="H525" i="4" s="1"/>
  <c r="F525" i="4"/>
  <c r="E526" i="4"/>
  <c r="G526" i="4" s="1"/>
  <c r="F526" i="4"/>
  <c r="E527" i="4"/>
  <c r="H527" i="4" s="1"/>
  <c r="F527" i="4"/>
  <c r="E528" i="4"/>
  <c r="G528" i="4" s="1"/>
  <c r="F528" i="4"/>
  <c r="E529" i="4"/>
  <c r="H529" i="4" s="1"/>
  <c r="F529" i="4"/>
  <c r="E530" i="4"/>
  <c r="G530" i="4" s="1"/>
  <c r="F530" i="4"/>
  <c r="E531" i="4"/>
  <c r="H531" i="4" s="1"/>
  <c r="F531" i="4"/>
  <c r="E532" i="4"/>
  <c r="G532" i="4" s="1"/>
  <c r="F532" i="4"/>
  <c r="E533" i="4"/>
  <c r="H533" i="4" s="1"/>
  <c r="F533" i="4"/>
  <c r="E534" i="4"/>
  <c r="F534" i="4"/>
  <c r="E535" i="4"/>
  <c r="H535" i="4" s="1"/>
  <c r="F535" i="4"/>
  <c r="E536" i="4"/>
  <c r="G536" i="4" s="1"/>
  <c r="F536" i="4"/>
  <c r="E537" i="4"/>
  <c r="H537" i="4" s="1"/>
  <c r="F537" i="4"/>
  <c r="E538" i="4"/>
  <c r="G538" i="4" s="1"/>
  <c r="F538" i="4"/>
  <c r="E539" i="4"/>
  <c r="H539" i="4" s="1"/>
  <c r="F539" i="4"/>
  <c r="E540" i="4"/>
  <c r="F540" i="4"/>
  <c r="E541" i="4"/>
  <c r="H541" i="4" s="1"/>
  <c r="F541" i="4"/>
  <c r="E542" i="4"/>
  <c r="G542" i="4" s="1"/>
  <c r="F542" i="4"/>
  <c r="E543" i="4"/>
  <c r="F543" i="4"/>
  <c r="E544" i="4"/>
  <c r="F544" i="4"/>
  <c r="E545" i="4"/>
  <c r="H545" i="4" s="1"/>
  <c r="F545" i="4"/>
  <c r="E546" i="4"/>
  <c r="G546" i="4" s="1"/>
  <c r="F546" i="4"/>
  <c r="E547" i="4"/>
  <c r="H547" i="4" s="1"/>
  <c r="F547" i="4"/>
  <c r="E548" i="4"/>
  <c r="F548" i="4"/>
  <c r="E549" i="4"/>
  <c r="H549" i="4" s="1"/>
  <c r="F549" i="4"/>
  <c r="E550" i="4"/>
  <c r="G550" i="4" s="1"/>
  <c r="F550" i="4"/>
  <c r="E551" i="4"/>
  <c r="H551" i="4" s="1"/>
  <c r="F551" i="4"/>
  <c r="E552" i="4"/>
  <c r="F552" i="4"/>
  <c r="E553" i="4"/>
  <c r="H553" i="4" s="1"/>
  <c r="F553" i="4"/>
  <c r="E554" i="4"/>
  <c r="F554" i="4"/>
  <c r="E555" i="4"/>
  <c r="F555" i="4"/>
  <c r="E556" i="4"/>
  <c r="G556" i="4" s="1"/>
  <c r="F556" i="4"/>
  <c r="E557" i="4"/>
  <c r="H557" i="4" s="1"/>
  <c r="F557" i="4"/>
  <c r="E558" i="4"/>
  <c r="G558" i="4" s="1"/>
  <c r="F558" i="4"/>
  <c r="E559" i="4"/>
  <c r="H559" i="4" s="1"/>
  <c r="F559" i="4"/>
  <c r="E560" i="4"/>
  <c r="G560" i="4" s="1"/>
  <c r="F560" i="4"/>
  <c r="E561" i="4"/>
  <c r="H561" i="4" s="1"/>
  <c r="F561" i="4"/>
  <c r="E562" i="4"/>
  <c r="F562" i="4"/>
  <c r="E563" i="4"/>
  <c r="H563" i="4" s="1"/>
  <c r="F563" i="4"/>
  <c r="E564" i="4"/>
  <c r="G564" i="4" s="1"/>
  <c r="F564" i="4"/>
  <c r="E565" i="4"/>
  <c r="H565" i="4" s="1"/>
  <c r="F565" i="4"/>
  <c r="E566" i="4"/>
  <c r="F566" i="4"/>
  <c r="E567" i="4"/>
  <c r="H567" i="4" s="1"/>
  <c r="F567" i="4"/>
  <c r="E568" i="4"/>
  <c r="G568" i="4" s="1"/>
  <c r="F568" i="4"/>
  <c r="E569" i="4"/>
  <c r="H569" i="4" s="1"/>
  <c r="F569" i="4"/>
  <c r="E570" i="4"/>
  <c r="G570" i="4" s="1"/>
  <c r="F570" i="4"/>
  <c r="E571" i="4"/>
  <c r="H571" i="4" s="1"/>
  <c r="F571" i="4"/>
  <c r="E572" i="4"/>
  <c r="H572" i="4" s="1"/>
  <c r="F572" i="4"/>
  <c r="E573" i="4"/>
  <c r="H573" i="4" s="1"/>
  <c r="F573" i="4"/>
  <c r="E574" i="4"/>
  <c r="F574" i="4"/>
  <c r="E575" i="4"/>
  <c r="H575" i="4" s="1"/>
  <c r="F575" i="4"/>
  <c r="E576" i="4"/>
  <c r="F576" i="4"/>
  <c r="E577" i="4"/>
  <c r="H577" i="4" s="1"/>
  <c r="F577" i="4"/>
  <c r="E578" i="4"/>
  <c r="G578" i="4" s="1"/>
  <c r="F578" i="4"/>
  <c r="E579" i="4"/>
  <c r="H579" i="4" s="1"/>
  <c r="F579" i="4"/>
  <c r="E580" i="4"/>
  <c r="H580" i="4" s="1"/>
  <c r="F580" i="4"/>
  <c r="G580" i="4"/>
  <c r="E581" i="4"/>
  <c r="H581" i="4" s="1"/>
  <c r="F581" i="4"/>
  <c r="E582" i="4"/>
  <c r="F582" i="4"/>
  <c r="E583" i="4"/>
  <c r="H583" i="4" s="1"/>
  <c r="F583" i="4"/>
  <c r="E584" i="4"/>
  <c r="H584" i="4" s="1"/>
  <c r="F584" i="4"/>
  <c r="E585" i="4"/>
  <c r="H585" i="4" s="1"/>
  <c r="F585" i="4"/>
  <c r="E586" i="4"/>
  <c r="G586" i="4" s="1"/>
  <c r="F586" i="4"/>
  <c r="E587" i="4"/>
  <c r="H587" i="4" s="1"/>
  <c r="F587" i="4"/>
  <c r="I587" i="4"/>
  <c r="E588" i="4"/>
  <c r="F588" i="4"/>
  <c r="E589" i="4"/>
  <c r="H589" i="4" s="1"/>
  <c r="F589" i="4"/>
  <c r="E590" i="4"/>
  <c r="G590" i="4" s="1"/>
  <c r="F590" i="4"/>
  <c r="E591" i="4"/>
  <c r="F591" i="4"/>
  <c r="E592" i="4"/>
  <c r="G592" i="4" s="1"/>
  <c r="F592" i="4"/>
  <c r="E593" i="4"/>
  <c r="F593" i="4"/>
  <c r="E594" i="4"/>
  <c r="G594" i="4" s="1"/>
  <c r="F594" i="4"/>
  <c r="E595" i="4"/>
  <c r="H595" i="4" s="1"/>
  <c r="F595" i="4"/>
  <c r="E596" i="4"/>
  <c r="G596" i="4" s="1"/>
  <c r="F596" i="4"/>
  <c r="E597" i="4"/>
  <c r="H597" i="4" s="1"/>
  <c r="F597" i="4"/>
  <c r="E598" i="4"/>
  <c r="G598" i="4" s="1"/>
  <c r="F598" i="4"/>
  <c r="E599" i="4"/>
  <c r="G599" i="4" s="1"/>
  <c r="F599" i="4"/>
  <c r="E600" i="4"/>
  <c r="F600" i="4"/>
  <c r="E601" i="4"/>
  <c r="H601" i="4" s="1"/>
  <c r="F601" i="4"/>
  <c r="E602" i="4"/>
  <c r="G602" i="4" s="1"/>
  <c r="F602" i="4"/>
  <c r="E603" i="4"/>
  <c r="H603" i="4" s="1"/>
  <c r="F603" i="4"/>
  <c r="E604" i="4"/>
  <c r="H604" i="4" s="1"/>
  <c r="F604" i="4"/>
  <c r="E605" i="4"/>
  <c r="H605" i="4" s="1"/>
  <c r="F605" i="4"/>
  <c r="E606" i="4"/>
  <c r="G606" i="4" s="1"/>
  <c r="F606" i="4"/>
  <c r="E607" i="4"/>
  <c r="G607" i="4" s="1"/>
  <c r="F607" i="4"/>
  <c r="E608" i="4"/>
  <c r="G608" i="4" s="1"/>
  <c r="F608" i="4"/>
  <c r="E609" i="4"/>
  <c r="H609" i="4" s="1"/>
  <c r="F609" i="4"/>
  <c r="E610" i="4"/>
  <c r="G610" i="4" s="1"/>
  <c r="F610" i="4"/>
  <c r="E611" i="4"/>
  <c r="H611" i="4" s="1"/>
  <c r="F611" i="4"/>
  <c r="E612" i="4"/>
  <c r="F612" i="4"/>
  <c r="E613" i="4"/>
  <c r="H613" i="4" s="1"/>
  <c r="F613" i="4"/>
  <c r="E614" i="4"/>
  <c r="G614" i="4" s="1"/>
  <c r="F614" i="4"/>
  <c r="E615" i="4"/>
  <c r="G615" i="4" s="1"/>
  <c r="F615" i="4"/>
  <c r="E616" i="4"/>
  <c r="F616" i="4"/>
  <c r="E617" i="4"/>
  <c r="F617" i="4"/>
  <c r="E618" i="4"/>
  <c r="F618" i="4"/>
  <c r="E619" i="4"/>
  <c r="G619" i="4" s="1"/>
  <c r="F619" i="4"/>
  <c r="E620" i="4"/>
  <c r="H620" i="4" s="1"/>
  <c r="F620" i="4"/>
  <c r="E621" i="4"/>
  <c r="F621" i="4"/>
  <c r="E622" i="4"/>
  <c r="F622" i="4"/>
  <c r="E623" i="4"/>
  <c r="F623" i="4"/>
  <c r="E624" i="4"/>
  <c r="H624" i="4" s="1"/>
  <c r="F624" i="4"/>
  <c r="I624" i="4"/>
  <c r="E625" i="4"/>
  <c r="G625" i="4" s="1"/>
  <c r="F625" i="4"/>
  <c r="E626" i="4"/>
  <c r="G626" i="4" s="1"/>
  <c r="F626" i="4"/>
  <c r="E627" i="4"/>
  <c r="F627" i="4"/>
  <c r="E628" i="4"/>
  <c r="H628" i="4" s="1"/>
  <c r="F628" i="4"/>
  <c r="E629" i="4"/>
  <c r="G629" i="4" s="1"/>
  <c r="F629" i="4"/>
  <c r="E630" i="4"/>
  <c r="G630" i="4" s="1"/>
  <c r="F630" i="4"/>
  <c r="E631" i="4"/>
  <c r="G631" i="4" s="1"/>
  <c r="F631" i="4"/>
  <c r="E632" i="4"/>
  <c r="F632" i="4"/>
  <c r="E633" i="4"/>
  <c r="G633" i="4" s="1"/>
  <c r="F633" i="4"/>
  <c r="E634" i="4"/>
  <c r="G634" i="4" s="1"/>
  <c r="F634" i="4"/>
  <c r="E635" i="4"/>
  <c r="G635" i="4" s="1"/>
  <c r="F635" i="4"/>
  <c r="E636" i="4"/>
  <c r="H636" i="4" s="1"/>
  <c r="F636" i="4"/>
  <c r="E637" i="4"/>
  <c r="F637" i="4"/>
  <c r="E638" i="4"/>
  <c r="G638" i="4" s="1"/>
  <c r="F638" i="4"/>
  <c r="E639" i="4"/>
  <c r="G639" i="4" s="1"/>
  <c r="F639" i="4"/>
  <c r="E640" i="4"/>
  <c r="H640" i="4" s="1"/>
  <c r="F640" i="4"/>
  <c r="E641" i="4"/>
  <c r="G641" i="4" s="1"/>
  <c r="F641" i="4"/>
  <c r="E642" i="4"/>
  <c r="G642" i="4" s="1"/>
  <c r="F642" i="4"/>
  <c r="E643" i="4"/>
  <c r="G643" i="4" s="1"/>
  <c r="F643" i="4"/>
  <c r="E644" i="4"/>
  <c r="H644" i="4" s="1"/>
  <c r="F644" i="4"/>
  <c r="E645" i="4"/>
  <c r="G645" i="4" s="1"/>
  <c r="F645" i="4"/>
  <c r="E646" i="4"/>
  <c r="G646" i="4" s="1"/>
  <c r="F646" i="4"/>
  <c r="E647" i="4"/>
  <c r="G647" i="4" s="1"/>
  <c r="F647" i="4"/>
  <c r="E648" i="4"/>
  <c r="H648" i="4" s="1"/>
  <c r="F648" i="4"/>
  <c r="E649" i="4"/>
  <c r="G649" i="4" s="1"/>
  <c r="F649" i="4"/>
  <c r="E650" i="4"/>
  <c r="G650" i="4" s="1"/>
  <c r="F650" i="4"/>
  <c r="E651" i="4"/>
  <c r="G651" i="4" s="1"/>
  <c r="F651" i="4"/>
  <c r="E652" i="4"/>
  <c r="H652" i="4" s="1"/>
  <c r="F652" i="4"/>
  <c r="E653" i="4"/>
  <c r="G653" i="4" s="1"/>
  <c r="F653" i="4"/>
  <c r="E654" i="4"/>
  <c r="F654" i="4"/>
  <c r="E655" i="4"/>
  <c r="G655" i="4" s="1"/>
  <c r="F655" i="4"/>
  <c r="E656" i="4"/>
  <c r="F656" i="4"/>
  <c r="E657" i="4"/>
  <c r="F657" i="4"/>
  <c r="E658" i="4"/>
  <c r="F658" i="4"/>
  <c r="E659" i="4"/>
  <c r="G659" i="4" s="1"/>
  <c r="F659" i="4"/>
  <c r="E660" i="4"/>
  <c r="H660" i="4" s="1"/>
  <c r="F660" i="4"/>
  <c r="E661" i="4"/>
  <c r="G661" i="4" s="1"/>
  <c r="F661" i="4"/>
  <c r="E662" i="4"/>
  <c r="F662" i="4"/>
  <c r="E663" i="4"/>
  <c r="G663" i="4" s="1"/>
  <c r="F663" i="4"/>
  <c r="E664" i="4"/>
  <c r="H664" i="4" s="1"/>
  <c r="F664" i="4"/>
  <c r="E665" i="4"/>
  <c r="G665" i="4" s="1"/>
  <c r="F665" i="4"/>
  <c r="E666" i="4"/>
  <c r="F666" i="4"/>
  <c r="E667" i="4"/>
  <c r="G667" i="4" s="1"/>
  <c r="F667" i="4"/>
  <c r="E668" i="4"/>
  <c r="H668" i="4" s="1"/>
  <c r="F668" i="4"/>
  <c r="E669" i="4"/>
  <c r="G669" i="4" s="1"/>
  <c r="F669" i="4"/>
  <c r="E670" i="4"/>
  <c r="F670" i="4"/>
  <c r="E671" i="4"/>
  <c r="G671" i="4" s="1"/>
  <c r="F671" i="4"/>
  <c r="E672" i="4"/>
  <c r="H672" i="4" s="1"/>
  <c r="F672" i="4"/>
  <c r="E673" i="4"/>
  <c r="H673" i="4" s="1"/>
  <c r="F673" i="4"/>
  <c r="E674" i="4"/>
  <c r="F674" i="4"/>
  <c r="E675" i="4"/>
  <c r="G675" i="4" s="1"/>
  <c r="F675" i="4"/>
  <c r="E676" i="4"/>
  <c r="H676" i="4" s="1"/>
  <c r="F676" i="4"/>
  <c r="E677" i="4"/>
  <c r="F677" i="4"/>
  <c r="E678" i="4"/>
  <c r="F678" i="4"/>
  <c r="E679" i="4"/>
  <c r="G679" i="4" s="1"/>
  <c r="F679" i="4"/>
  <c r="E680" i="4"/>
  <c r="H680" i="4" s="1"/>
  <c r="F680" i="4"/>
  <c r="E681" i="4"/>
  <c r="G681" i="4" s="1"/>
  <c r="F681" i="4"/>
  <c r="E682" i="4"/>
  <c r="F682" i="4"/>
  <c r="E683" i="4"/>
  <c r="G683" i="4" s="1"/>
  <c r="F683" i="4"/>
  <c r="E684" i="4"/>
  <c r="H684" i="4" s="1"/>
  <c r="F684" i="4"/>
  <c r="E685" i="4"/>
  <c r="G685" i="4" s="1"/>
  <c r="F685" i="4"/>
  <c r="E686" i="4"/>
  <c r="F686" i="4"/>
  <c r="E687" i="4"/>
  <c r="G687" i="4" s="1"/>
  <c r="F687" i="4"/>
  <c r="E688" i="4"/>
  <c r="H688" i="4" s="1"/>
  <c r="F688" i="4"/>
  <c r="E689" i="4"/>
  <c r="H689" i="4" s="1"/>
  <c r="F689" i="4"/>
  <c r="E690" i="4"/>
  <c r="F690" i="4"/>
  <c r="E691" i="4"/>
  <c r="G691" i="4" s="1"/>
  <c r="F691" i="4"/>
  <c r="E692" i="4"/>
  <c r="H692" i="4" s="1"/>
  <c r="F692" i="4"/>
  <c r="E693" i="4"/>
  <c r="G693" i="4" s="1"/>
  <c r="F693" i="4"/>
  <c r="E694" i="4"/>
  <c r="F694" i="4"/>
  <c r="E695" i="4"/>
  <c r="G695" i="4" s="1"/>
  <c r="F695" i="4"/>
  <c r="E696" i="4"/>
  <c r="H696" i="4" s="1"/>
  <c r="F696" i="4"/>
  <c r="E697" i="4"/>
  <c r="G697" i="4" s="1"/>
  <c r="F697" i="4"/>
  <c r="E698" i="4"/>
  <c r="F698" i="4"/>
  <c r="E699" i="4"/>
  <c r="G699" i="4" s="1"/>
  <c r="F699" i="4"/>
  <c r="E700" i="4"/>
  <c r="H700" i="4" s="1"/>
  <c r="F700" i="4"/>
  <c r="E701" i="4"/>
  <c r="G701" i="4" s="1"/>
  <c r="F701" i="4"/>
  <c r="I701" i="4"/>
  <c r="E702" i="4"/>
  <c r="F702" i="4"/>
  <c r="E703" i="4"/>
  <c r="G703" i="4" s="1"/>
  <c r="F703" i="4"/>
  <c r="E704" i="4"/>
  <c r="H704" i="4" s="1"/>
  <c r="F704" i="4"/>
  <c r="E705" i="4"/>
  <c r="H705" i="4" s="1"/>
  <c r="F705" i="4"/>
  <c r="E706" i="4"/>
  <c r="F706" i="4"/>
  <c r="E707" i="4"/>
  <c r="G707" i="4" s="1"/>
  <c r="F707" i="4"/>
  <c r="E708" i="4"/>
  <c r="H708" i="4" s="1"/>
  <c r="F708" i="4"/>
  <c r="E709" i="4"/>
  <c r="H709" i="4" s="1"/>
  <c r="F709" i="4"/>
  <c r="E710" i="4"/>
  <c r="F710" i="4"/>
  <c r="E711" i="4"/>
  <c r="G711" i="4" s="1"/>
  <c r="F711" i="4"/>
  <c r="E712" i="4"/>
  <c r="H712" i="4" s="1"/>
  <c r="F712" i="4"/>
  <c r="E713" i="4"/>
  <c r="G713" i="4" s="1"/>
  <c r="F713" i="4"/>
  <c r="E714" i="4"/>
  <c r="F714" i="4"/>
  <c r="E715" i="4"/>
  <c r="G715" i="4" s="1"/>
  <c r="F715" i="4"/>
  <c r="E716" i="4"/>
  <c r="H716" i="4" s="1"/>
  <c r="F716" i="4"/>
  <c r="E717" i="4"/>
  <c r="G717" i="4" s="1"/>
  <c r="F717" i="4"/>
  <c r="E718" i="4"/>
  <c r="F718" i="4"/>
  <c r="E719" i="4"/>
  <c r="G719" i="4" s="1"/>
  <c r="F719" i="4"/>
  <c r="E720" i="4"/>
  <c r="H720" i="4" s="1"/>
  <c r="F720" i="4"/>
  <c r="E721" i="4"/>
  <c r="H721" i="4" s="1"/>
  <c r="F721" i="4"/>
  <c r="E722" i="4"/>
  <c r="F722" i="4"/>
  <c r="E723" i="4"/>
  <c r="G723" i="4" s="1"/>
  <c r="F723" i="4"/>
  <c r="E724" i="4"/>
  <c r="F724" i="4"/>
  <c r="E725" i="4"/>
  <c r="G725" i="4" s="1"/>
  <c r="F725" i="4"/>
  <c r="E726" i="4"/>
  <c r="F726" i="4"/>
  <c r="E727" i="4"/>
  <c r="G727" i="4" s="1"/>
  <c r="F727" i="4"/>
  <c r="E728" i="4"/>
  <c r="H728" i="4" s="1"/>
  <c r="F728" i="4"/>
  <c r="E729" i="4"/>
  <c r="G729" i="4" s="1"/>
  <c r="F729" i="4"/>
  <c r="I729" i="4"/>
  <c r="E730" i="4"/>
  <c r="F730" i="4"/>
  <c r="E731" i="4"/>
  <c r="G731" i="4" s="1"/>
  <c r="F731" i="4"/>
  <c r="E732" i="4"/>
  <c r="H732" i="4" s="1"/>
  <c r="F732" i="4"/>
  <c r="E733" i="4"/>
  <c r="G733" i="4" s="1"/>
  <c r="F733" i="4"/>
  <c r="E734" i="4"/>
  <c r="F734" i="4"/>
  <c r="E735" i="4"/>
  <c r="G735" i="4" s="1"/>
  <c r="F735" i="4"/>
  <c r="E736" i="4"/>
  <c r="H736" i="4" s="1"/>
  <c r="F736" i="4"/>
  <c r="E737" i="4"/>
  <c r="H737" i="4" s="1"/>
  <c r="F737" i="4"/>
  <c r="E738" i="4"/>
  <c r="F738" i="4"/>
  <c r="E739" i="4"/>
  <c r="G739" i="4" s="1"/>
  <c r="F739" i="4"/>
  <c r="E740" i="4"/>
  <c r="H740" i="4" s="1"/>
  <c r="F740" i="4"/>
  <c r="E741" i="4"/>
  <c r="G741" i="4" s="1"/>
  <c r="F741" i="4"/>
  <c r="E742" i="4"/>
  <c r="F742" i="4"/>
  <c r="E743" i="4"/>
  <c r="F743" i="4"/>
  <c r="E744" i="4"/>
  <c r="F744" i="4"/>
  <c r="E745" i="4"/>
  <c r="F745" i="4"/>
  <c r="E746" i="4"/>
  <c r="F746" i="4"/>
  <c r="E747" i="4"/>
  <c r="G747" i="4" s="1"/>
  <c r="F747" i="4"/>
  <c r="E748" i="4"/>
  <c r="H748" i="4" s="1"/>
  <c r="F748" i="4"/>
  <c r="E749" i="4"/>
  <c r="G749" i="4" s="1"/>
  <c r="F749" i="4"/>
  <c r="E750" i="4"/>
  <c r="F750" i="4"/>
  <c r="E751" i="4"/>
  <c r="G751" i="4" s="1"/>
  <c r="F751" i="4"/>
  <c r="E752" i="4"/>
  <c r="H752" i="4" s="1"/>
  <c r="F752" i="4"/>
  <c r="E753" i="4"/>
  <c r="F753" i="4"/>
  <c r="E754" i="4"/>
  <c r="F754" i="4"/>
  <c r="E755" i="4"/>
  <c r="G755" i="4" s="1"/>
  <c r="F755" i="4"/>
  <c r="E756" i="4"/>
  <c r="H756" i="4" s="1"/>
  <c r="F756" i="4"/>
  <c r="E757" i="4"/>
  <c r="G757" i="4" s="1"/>
  <c r="F757" i="4"/>
  <c r="E758" i="4"/>
  <c r="F758" i="4"/>
  <c r="E759" i="4"/>
  <c r="F759" i="4"/>
  <c r="E760" i="4"/>
  <c r="F760" i="4"/>
  <c r="E761" i="4"/>
  <c r="G761" i="4" s="1"/>
  <c r="F761" i="4"/>
  <c r="E762" i="4"/>
  <c r="F762" i="4"/>
  <c r="E763" i="4"/>
  <c r="F763" i="4"/>
  <c r="E764" i="4"/>
  <c r="F764" i="4"/>
  <c r="E765" i="4"/>
  <c r="F765" i="4"/>
  <c r="E766" i="4"/>
  <c r="F766" i="4"/>
  <c r="E767" i="4"/>
  <c r="G767" i="4" s="1"/>
  <c r="F767" i="4"/>
  <c r="E768" i="4"/>
  <c r="H768" i="4" s="1"/>
  <c r="F768" i="4"/>
  <c r="E769" i="4"/>
  <c r="H769" i="4" s="1"/>
  <c r="F769" i="4"/>
  <c r="E770" i="4"/>
  <c r="F770" i="4"/>
  <c r="E771" i="4"/>
  <c r="G771" i="4" s="1"/>
  <c r="F771" i="4"/>
  <c r="E772" i="4"/>
  <c r="H772" i="4" s="1"/>
  <c r="F772" i="4"/>
  <c r="E773" i="4"/>
  <c r="H773" i="4" s="1"/>
  <c r="F773" i="4"/>
  <c r="E774" i="4"/>
  <c r="F774" i="4"/>
  <c r="E775" i="4"/>
  <c r="G775" i="4" s="1"/>
  <c r="F775" i="4"/>
  <c r="E776" i="4"/>
  <c r="H776" i="4" s="1"/>
  <c r="F776" i="4"/>
  <c r="E777" i="4"/>
  <c r="G777" i="4" s="1"/>
  <c r="F777" i="4"/>
  <c r="E778" i="4"/>
  <c r="F778" i="4"/>
  <c r="E779" i="4"/>
  <c r="F779" i="4"/>
  <c r="E780" i="4"/>
  <c r="I780" i="4" s="1"/>
  <c r="F780" i="4"/>
  <c r="E781" i="4"/>
  <c r="G781" i="4" s="1"/>
  <c r="F781" i="4"/>
  <c r="E782" i="4"/>
  <c r="F782" i="4"/>
  <c r="E783" i="4"/>
  <c r="G783" i="4" s="1"/>
  <c r="F783" i="4"/>
  <c r="E784" i="4"/>
  <c r="H784" i="4" s="1"/>
  <c r="F784" i="4"/>
  <c r="E785" i="4"/>
  <c r="G785" i="4" s="1"/>
  <c r="F785" i="4"/>
  <c r="E786" i="4"/>
  <c r="F786" i="4"/>
  <c r="E787" i="4"/>
  <c r="G787" i="4" s="1"/>
  <c r="F787" i="4"/>
  <c r="E788" i="4"/>
  <c r="H788" i="4" s="1"/>
  <c r="F788" i="4"/>
  <c r="G788" i="4"/>
  <c r="E789" i="4"/>
  <c r="H789" i="4" s="1"/>
  <c r="F789" i="4"/>
  <c r="G789" i="4"/>
  <c r="E790" i="4"/>
  <c r="F790" i="4"/>
  <c r="E791" i="4"/>
  <c r="G791" i="4" s="1"/>
  <c r="F791" i="4"/>
  <c r="E792" i="4"/>
  <c r="H792" i="4" s="1"/>
  <c r="F792" i="4"/>
  <c r="E793" i="4"/>
  <c r="I793" i="4" s="1"/>
  <c r="F793" i="4"/>
  <c r="E794" i="4"/>
  <c r="F794" i="4"/>
  <c r="E795" i="4"/>
  <c r="G795" i="4" s="1"/>
  <c r="F795" i="4"/>
  <c r="E796" i="4"/>
  <c r="H796" i="4" s="1"/>
  <c r="F796" i="4"/>
  <c r="E797" i="4"/>
  <c r="G797" i="4" s="1"/>
  <c r="F797" i="4"/>
  <c r="E798" i="4"/>
  <c r="F798" i="4"/>
  <c r="E799" i="4"/>
  <c r="G799" i="4" s="1"/>
  <c r="F799" i="4"/>
  <c r="E800" i="4"/>
  <c r="H800" i="4" s="1"/>
  <c r="F800" i="4"/>
  <c r="E801" i="4"/>
  <c r="G801" i="4" s="1"/>
  <c r="F801" i="4"/>
  <c r="E802" i="4"/>
  <c r="F802" i="4"/>
  <c r="E803" i="4"/>
  <c r="G803" i="4" s="1"/>
  <c r="F803" i="4"/>
  <c r="E804" i="4"/>
  <c r="H804" i="4" s="1"/>
  <c r="F804" i="4"/>
  <c r="E805" i="4"/>
  <c r="H805" i="4" s="1"/>
  <c r="F805" i="4"/>
  <c r="E806" i="4"/>
  <c r="F806" i="4"/>
  <c r="E807" i="4"/>
  <c r="G807" i="4" s="1"/>
  <c r="F807" i="4"/>
  <c r="E808" i="4"/>
  <c r="H808" i="4" s="1"/>
  <c r="F808" i="4"/>
  <c r="E809" i="4"/>
  <c r="H809" i="4" s="1"/>
  <c r="F809" i="4"/>
  <c r="E810" i="4"/>
  <c r="F810" i="4"/>
  <c r="E811" i="4"/>
  <c r="G811" i="4" s="1"/>
  <c r="F811" i="4"/>
  <c r="E812" i="4"/>
  <c r="H812" i="4" s="1"/>
  <c r="F812" i="4"/>
  <c r="E813" i="4"/>
  <c r="G813" i="4" s="1"/>
  <c r="F813" i="4"/>
  <c r="E814" i="4"/>
  <c r="F814" i="4"/>
  <c r="E815" i="4"/>
  <c r="G815" i="4" s="1"/>
  <c r="F815" i="4"/>
  <c r="E816" i="4"/>
  <c r="H816" i="4" s="1"/>
  <c r="F816" i="4"/>
  <c r="E817" i="4"/>
  <c r="G817" i="4" s="1"/>
  <c r="F817" i="4"/>
  <c r="E818" i="4"/>
  <c r="F818" i="4"/>
  <c r="E819" i="4"/>
  <c r="F819" i="4"/>
  <c r="E820" i="4"/>
  <c r="H820" i="4" s="1"/>
  <c r="F820" i="4"/>
  <c r="E821" i="4"/>
  <c r="G821" i="4" s="1"/>
  <c r="F821" i="4"/>
  <c r="E822" i="4"/>
  <c r="F822" i="4"/>
  <c r="E823" i="4"/>
  <c r="G823" i="4" s="1"/>
  <c r="F823" i="4"/>
  <c r="E824" i="4"/>
  <c r="F824" i="4"/>
  <c r="E825" i="4"/>
  <c r="H825" i="4" s="1"/>
  <c r="F825" i="4"/>
  <c r="E826" i="4"/>
  <c r="H826" i="4" s="1"/>
  <c r="F826" i="4"/>
  <c r="E827" i="4"/>
  <c r="G827" i="4" s="1"/>
  <c r="F827" i="4"/>
  <c r="E828" i="4"/>
  <c r="G828" i="4" s="1"/>
  <c r="F828" i="4"/>
  <c r="E829" i="4"/>
  <c r="G829" i="4" s="1"/>
  <c r="F829" i="4"/>
  <c r="E830" i="4"/>
  <c r="F830" i="4"/>
  <c r="E831" i="4"/>
  <c r="G831" i="4" s="1"/>
  <c r="F831" i="4"/>
  <c r="E832" i="4"/>
  <c r="G832" i="4" s="1"/>
  <c r="F832" i="4"/>
  <c r="E833" i="4"/>
  <c r="H833" i="4" s="1"/>
  <c r="F833" i="4"/>
  <c r="E834" i="4"/>
  <c r="H834" i="4" s="1"/>
  <c r="F834" i="4"/>
  <c r="E835" i="4"/>
  <c r="G835" i="4" s="1"/>
  <c r="F835" i="4"/>
  <c r="I835" i="4"/>
  <c r="E836" i="4"/>
  <c r="G836" i="4" s="1"/>
  <c r="F836" i="4"/>
  <c r="E837" i="4"/>
  <c r="G837" i="4" s="1"/>
  <c r="F837" i="4"/>
  <c r="E838" i="4"/>
  <c r="H838" i="4" s="1"/>
  <c r="F838" i="4"/>
  <c r="E839" i="4"/>
  <c r="I839" i="4" s="1"/>
  <c r="F839" i="4"/>
  <c r="E840" i="4"/>
  <c r="G840" i="4" s="1"/>
  <c r="F840" i="4"/>
  <c r="E841" i="4"/>
  <c r="G841" i="4" s="1"/>
  <c r="F841" i="4"/>
  <c r="E842" i="4"/>
  <c r="H842" i="4" s="1"/>
  <c r="F842" i="4"/>
  <c r="E843" i="4"/>
  <c r="I843" i="4" s="1"/>
  <c r="F843" i="4"/>
  <c r="E844" i="4"/>
  <c r="G844" i="4" s="1"/>
  <c r="F844" i="4"/>
  <c r="E845" i="4"/>
  <c r="G845" i="4" s="1"/>
  <c r="F845" i="4"/>
  <c r="E846" i="4"/>
  <c r="H846" i="4" s="1"/>
  <c r="F846" i="4"/>
  <c r="E847" i="4"/>
  <c r="I847" i="4" s="1"/>
  <c r="F847" i="4"/>
  <c r="E848" i="4"/>
  <c r="G848" i="4" s="1"/>
  <c r="F848" i="4"/>
  <c r="E849" i="4"/>
  <c r="G849" i="4" s="1"/>
  <c r="F849" i="4"/>
  <c r="E850" i="4"/>
  <c r="H850" i="4" s="1"/>
  <c r="F850" i="4"/>
  <c r="E851" i="4"/>
  <c r="I851" i="4" s="1"/>
  <c r="F851" i="4"/>
  <c r="E852" i="4"/>
  <c r="G852" i="4" s="1"/>
  <c r="F852" i="4"/>
  <c r="E853" i="4"/>
  <c r="G853" i="4" s="1"/>
  <c r="F853" i="4"/>
  <c r="E854" i="4"/>
  <c r="F854" i="4"/>
  <c r="E855" i="4"/>
  <c r="I855" i="4" s="1"/>
  <c r="F855" i="4"/>
  <c r="E856" i="4"/>
  <c r="G856" i="4" s="1"/>
  <c r="F856" i="4"/>
  <c r="E857" i="4"/>
  <c r="G857" i="4" s="1"/>
  <c r="F857" i="4"/>
  <c r="E858" i="4"/>
  <c r="G858" i="4" s="1"/>
  <c r="F858" i="4"/>
  <c r="E859" i="4"/>
  <c r="F859" i="4"/>
  <c r="E860" i="4"/>
  <c r="G860" i="4" s="1"/>
  <c r="F860" i="4"/>
  <c r="E861" i="4"/>
  <c r="H861" i="4" s="1"/>
  <c r="F861" i="4"/>
  <c r="E862" i="4"/>
  <c r="G862" i="4" s="1"/>
  <c r="F862" i="4"/>
  <c r="E863" i="4"/>
  <c r="I863" i="4" s="1"/>
  <c r="F863" i="4"/>
  <c r="E864" i="4"/>
  <c r="G864" i="4" s="1"/>
  <c r="F864" i="4"/>
  <c r="E865" i="4"/>
  <c r="G865" i="4" s="1"/>
  <c r="F865" i="4"/>
  <c r="E866" i="4"/>
  <c r="G866" i="4" s="1"/>
  <c r="F866" i="4"/>
  <c r="E867" i="4"/>
  <c r="I867" i="4" s="1"/>
  <c r="F867" i="4"/>
  <c r="E868" i="4"/>
  <c r="G868" i="4" s="1"/>
  <c r="F868" i="4"/>
  <c r="E869" i="4"/>
  <c r="G869" i="4" s="1"/>
  <c r="F869" i="4"/>
  <c r="E870" i="4"/>
  <c r="G870" i="4" s="1"/>
  <c r="F870" i="4"/>
  <c r="E871" i="4"/>
  <c r="I871" i="4" s="1"/>
  <c r="F871" i="4"/>
  <c r="E872" i="4"/>
  <c r="F872" i="4"/>
  <c r="E873" i="4"/>
  <c r="G873" i="4" s="1"/>
  <c r="F873" i="4"/>
  <c r="E874" i="4"/>
  <c r="G874" i="4" s="1"/>
  <c r="F874" i="4"/>
  <c r="I874" i="4"/>
  <c r="E875" i="4"/>
  <c r="F875" i="4"/>
  <c r="E876" i="4"/>
  <c r="G876" i="4" s="1"/>
  <c r="F876" i="4"/>
  <c r="E877" i="4"/>
  <c r="G877" i="4" s="1"/>
  <c r="F877" i="4"/>
  <c r="E878" i="4"/>
  <c r="G878" i="4" s="1"/>
  <c r="F878" i="4"/>
  <c r="E879" i="4"/>
  <c r="I879" i="4" s="1"/>
  <c r="F879" i="4"/>
  <c r="E880" i="4"/>
  <c r="F880" i="4"/>
  <c r="E881" i="4"/>
  <c r="G881" i="4" s="1"/>
  <c r="F881" i="4"/>
  <c r="E882" i="4"/>
  <c r="G882" i="4" s="1"/>
  <c r="F882" i="4"/>
  <c r="E883" i="4"/>
  <c r="I883" i="4" s="1"/>
  <c r="F883" i="4"/>
  <c r="E884" i="4"/>
  <c r="G884" i="4" s="1"/>
  <c r="F884" i="4"/>
  <c r="E885" i="4"/>
  <c r="H885" i="4" s="1"/>
  <c r="F885" i="4"/>
  <c r="E886" i="4"/>
  <c r="G886" i="4" s="1"/>
  <c r="F886" i="4"/>
  <c r="E887" i="4"/>
  <c r="I887" i="4" s="1"/>
  <c r="F887" i="4"/>
  <c r="E888" i="4"/>
  <c r="G888" i="4" s="1"/>
  <c r="F888" i="4"/>
  <c r="E889" i="4"/>
  <c r="G889" i="4" s="1"/>
  <c r="F889" i="4"/>
  <c r="E890" i="4"/>
  <c r="G890" i="4" s="1"/>
  <c r="F890" i="4"/>
  <c r="E891" i="4"/>
  <c r="F891" i="4"/>
  <c r="E892" i="4"/>
  <c r="F892" i="4"/>
  <c r="E893" i="4"/>
  <c r="G893" i="4" s="1"/>
  <c r="F893" i="4"/>
  <c r="E894" i="4"/>
  <c r="G894" i="4" s="1"/>
  <c r="F894" i="4"/>
  <c r="E895" i="4"/>
  <c r="I895" i="4" s="1"/>
  <c r="F895" i="4"/>
  <c r="E896" i="4"/>
  <c r="G896" i="4" s="1"/>
  <c r="F896" i="4"/>
  <c r="E897" i="4"/>
  <c r="F897" i="4"/>
  <c r="E898" i="4"/>
  <c r="G898" i="4" s="1"/>
  <c r="F898" i="4"/>
  <c r="E899" i="4"/>
  <c r="I899" i="4" s="1"/>
  <c r="F899" i="4"/>
  <c r="E900" i="4"/>
  <c r="F900" i="4"/>
  <c r="E901" i="4"/>
  <c r="G901" i="4" s="1"/>
  <c r="F901" i="4"/>
  <c r="E902" i="4"/>
  <c r="G902" i="4" s="1"/>
  <c r="F902" i="4"/>
  <c r="E903" i="4"/>
  <c r="I903" i="4" s="1"/>
  <c r="F903" i="4"/>
  <c r="E904" i="4"/>
  <c r="F904" i="4"/>
  <c r="E905" i="4"/>
  <c r="G905" i="4" s="1"/>
  <c r="F905" i="4"/>
  <c r="E906" i="4"/>
  <c r="G906" i="4" s="1"/>
  <c r="F906" i="4"/>
  <c r="E907" i="4"/>
  <c r="I907" i="4" s="1"/>
  <c r="F907" i="4"/>
  <c r="E908" i="4"/>
  <c r="H908" i="4" s="1"/>
  <c r="F908" i="4"/>
  <c r="E909" i="4"/>
  <c r="G909" i="4" s="1"/>
  <c r="F909" i="4"/>
  <c r="E910" i="4"/>
  <c r="G910" i="4" s="1"/>
  <c r="F910" i="4"/>
  <c r="E911" i="4"/>
  <c r="I911" i="4" s="1"/>
  <c r="F911" i="4"/>
  <c r="E912" i="4"/>
  <c r="H912" i="4" s="1"/>
  <c r="F912" i="4"/>
  <c r="E913" i="4"/>
  <c r="G913" i="4" s="1"/>
  <c r="F913" i="4"/>
  <c r="E914" i="4"/>
  <c r="F914" i="4"/>
  <c r="E915" i="4"/>
  <c r="I915" i="4" s="1"/>
  <c r="F915" i="4"/>
  <c r="E916" i="4"/>
  <c r="H916" i="4" s="1"/>
  <c r="F916" i="4"/>
  <c r="E917" i="4"/>
  <c r="G917" i="4" s="1"/>
  <c r="F917" i="4"/>
  <c r="E918" i="4"/>
  <c r="F918" i="4"/>
  <c r="E919" i="4"/>
  <c r="I919" i="4" s="1"/>
  <c r="F919" i="4"/>
  <c r="E920" i="4"/>
  <c r="G920" i="4" s="1"/>
  <c r="F920" i="4"/>
  <c r="E921" i="4"/>
  <c r="H921" i="4" s="1"/>
  <c r="F921" i="4"/>
  <c r="E922" i="4"/>
  <c r="G922" i="4" s="1"/>
  <c r="F922" i="4"/>
  <c r="E923" i="4"/>
  <c r="I923" i="4" s="1"/>
  <c r="F923" i="4"/>
  <c r="E924" i="4"/>
  <c r="F924" i="4"/>
  <c r="E925" i="4"/>
  <c r="F925" i="4"/>
  <c r="E926" i="4"/>
  <c r="F926" i="4"/>
  <c r="E927" i="4"/>
  <c r="F927" i="4"/>
  <c r="E928" i="4"/>
  <c r="G928" i="4" s="1"/>
  <c r="F928" i="4"/>
  <c r="E929" i="4"/>
  <c r="H929" i="4" s="1"/>
  <c r="F929" i="4"/>
  <c r="E930" i="4"/>
  <c r="G930" i="4" s="1"/>
  <c r="F930" i="4"/>
  <c r="E931" i="4"/>
  <c r="I931" i="4" s="1"/>
  <c r="F931" i="4"/>
  <c r="E932" i="4"/>
  <c r="F932" i="4"/>
  <c r="E933" i="4"/>
  <c r="F933" i="4"/>
  <c r="E934" i="4"/>
  <c r="F934" i="4"/>
  <c r="E935" i="4"/>
  <c r="I935" i="4" s="1"/>
  <c r="F935" i="4"/>
  <c r="E936" i="4"/>
  <c r="F936" i="4"/>
  <c r="E937" i="4"/>
  <c r="G937" i="4" s="1"/>
  <c r="F937" i="4"/>
  <c r="E938" i="4"/>
  <c r="G938" i="4" s="1"/>
  <c r="F938" i="4"/>
  <c r="E939" i="4"/>
  <c r="I939" i="4" s="1"/>
  <c r="F939" i="4"/>
  <c r="E940" i="4"/>
  <c r="I940" i="4" s="1"/>
  <c r="F940" i="4"/>
  <c r="E941" i="4"/>
  <c r="H941" i="4" s="1"/>
  <c r="F941" i="4"/>
  <c r="E942" i="4"/>
  <c r="F942" i="4"/>
  <c r="E943" i="4"/>
  <c r="I943" i="4" s="1"/>
  <c r="F943" i="4"/>
  <c r="E944" i="4"/>
  <c r="F944" i="4"/>
  <c r="E945" i="4"/>
  <c r="I945" i="4" s="1"/>
  <c r="F945" i="4"/>
  <c r="E946" i="4"/>
  <c r="G946" i="4" s="1"/>
  <c r="F946" i="4"/>
  <c r="E947" i="4"/>
  <c r="I947" i="4" s="1"/>
  <c r="F947" i="4"/>
  <c r="E948" i="4"/>
  <c r="F948" i="4"/>
  <c r="E949" i="4"/>
  <c r="F949" i="4"/>
  <c r="E950" i="4"/>
  <c r="G950" i="4" s="1"/>
  <c r="F950" i="4"/>
  <c r="E951" i="4"/>
  <c r="F951" i="4"/>
  <c r="E952" i="4"/>
  <c r="F952" i="4"/>
  <c r="E953" i="4"/>
  <c r="I953" i="4" s="1"/>
  <c r="F953" i="4"/>
  <c r="E954" i="4"/>
  <c r="F954" i="4"/>
  <c r="E955" i="4"/>
  <c r="I955" i="4" s="1"/>
  <c r="F955" i="4"/>
  <c r="E956" i="4"/>
  <c r="G956" i="4" s="1"/>
  <c r="F956" i="4"/>
  <c r="E957" i="4"/>
  <c r="I957" i="4" s="1"/>
  <c r="F957" i="4"/>
  <c r="E958" i="4"/>
  <c r="F958" i="4"/>
  <c r="E959" i="4"/>
  <c r="I959" i="4" s="1"/>
  <c r="F959" i="4"/>
  <c r="E960" i="4"/>
  <c r="F960" i="4"/>
  <c r="E961" i="4"/>
  <c r="H961" i="4" s="1"/>
  <c r="F961" i="4"/>
  <c r="E962" i="4"/>
  <c r="G962" i="4" s="1"/>
  <c r="F962" i="4"/>
  <c r="E963" i="4"/>
  <c r="I963" i="4" s="1"/>
  <c r="F963" i="4"/>
  <c r="E964" i="4"/>
  <c r="F964" i="4"/>
  <c r="E965" i="4"/>
  <c r="I965" i="4" s="1"/>
  <c r="F965" i="4"/>
  <c r="E966" i="4"/>
  <c r="G966" i="4" s="1"/>
  <c r="F966" i="4"/>
  <c r="E967" i="4"/>
  <c r="F967" i="4"/>
  <c r="E968" i="4"/>
  <c r="F968" i="4"/>
  <c r="E969" i="4"/>
  <c r="H969" i="4" s="1"/>
  <c r="F969" i="4"/>
  <c r="E970" i="4"/>
  <c r="H970" i="4" s="1"/>
  <c r="F970" i="4"/>
  <c r="E971" i="4"/>
  <c r="F971" i="4"/>
  <c r="E972" i="4"/>
  <c r="G972" i="4" s="1"/>
  <c r="F972" i="4"/>
  <c r="E973" i="4"/>
  <c r="G973" i="4" s="1"/>
  <c r="F973" i="4"/>
  <c r="I973" i="4"/>
  <c r="E974" i="4"/>
  <c r="F974" i="4"/>
  <c r="E975" i="4"/>
  <c r="F975" i="4"/>
  <c r="E976" i="4"/>
  <c r="G976" i="4" s="1"/>
  <c r="F976" i="4"/>
  <c r="E977" i="4"/>
  <c r="G977" i="4" s="1"/>
  <c r="F977" i="4"/>
  <c r="E978" i="4"/>
  <c r="H978" i="4" s="1"/>
  <c r="F978" i="4"/>
  <c r="E979" i="4"/>
  <c r="F979" i="4"/>
  <c r="E980" i="4"/>
  <c r="F980" i="4"/>
  <c r="E981" i="4"/>
  <c r="G981" i="4" s="1"/>
  <c r="F981" i="4"/>
  <c r="E982" i="4"/>
  <c r="H982" i="4" s="1"/>
  <c r="F982" i="4"/>
  <c r="E983" i="4"/>
  <c r="F983" i="4"/>
  <c r="E984" i="4"/>
  <c r="F984" i="4"/>
  <c r="E985" i="4"/>
  <c r="H985" i="4" s="1"/>
  <c r="F985" i="4"/>
  <c r="E986" i="4"/>
  <c r="F986" i="4"/>
  <c r="E987" i="4"/>
  <c r="F987" i="4"/>
  <c r="E988" i="4"/>
  <c r="G988" i="4" s="1"/>
  <c r="F988" i="4"/>
  <c r="E989" i="4"/>
  <c r="G989" i="4" s="1"/>
  <c r="F989" i="4"/>
  <c r="E990" i="4"/>
  <c r="G990" i="4" s="1"/>
  <c r="F990" i="4"/>
  <c r="E991" i="4"/>
  <c r="F991" i="4"/>
  <c r="E992" i="4"/>
  <c r="F992" i="4"/>
  <c r="E993" i="4"/>
  <c r="H993" i="4" s="1"/>
  <c r="F993" i="4"/>
  <c r="E994" i="4"/>
  <c r="H994" i="4" s="1"/>
  <c r="F994" i="4"/>
  <c r="E995" i="4"/>
  <c r="F995" i="4"/>
  <c r="E996" i="4"/>
  <c r="F996" i="4"/>
  <c r="I996" i="4"/>
  <c r="E997" i="4"/>
  <c r="G997" i="4" s="1"/>
  <c r="F997" i="4"/>
  <c r="E998" i="4"/>
  <c r="H998" i="4" s="1"/>
  <c r="F998" i="4"/>
  <c r="E999" i="4"/>
  <c r="F999" i="4"/>
  <c r="E1000" i="4"/>
  <c r="H1000" i="4" s="1"/>
  <c r="F1000" i="4"/>
  <c r="E1001" i="4"/>
  <c r="I1001" i="4" s="1"/>
  <c r="F1001" i="4"/>
  <c r="E1002" i="4"/>
  <c r="I1002" i="4" s="1"/>
  <c r="F1002" i="4"/>
  <c r="E1003" i="4"/>
  <c r="F1003" i="4"/>
  <c r="E1004" i="4"/>
  <c r="G1004" i="4" s="1"/>
  <c r="F1004" i="4"/>
  <c r="E1005" i="4"/>
  <c r="F1005" i="4"/>
  <c r="E1006" i="4"/>
  <c r="F1006" i="4"/>
  <c r="E1007" i="4"/>
  <c r="F1007" i="4"/>
  <c r="E1008" i="4"/>
  <c r="G1008" i="4" s="1"/>
  <c r="F1008" i="4"/>
  <c r="E1009" i="4"/>
  <c r="F1009" i="4"/>
  <c r="E1010" i="4"/>
  <c r="F1010" i="4"/>
  <c r="E1011" i="4"/>
  <c r="F1011" i="4"/>
  <c r="E1012" i="4"/>
  <c r="G1012" i="4" s="1"/>
  <c r="F1012" i="4"/>
  <c r="E1013" i="4"/>
  <c r="F1013" i="4"/>
  <c r="E1014" i="4"/>
  <c r="H1014" i="4" s="1"/>
  <c r="F1014" i="4"/>
  <c r="E1015" i="4"/>
  <c r="F1015" i="4"/>
  <c r="E1016" i="4"/>
  <c r="G1016" i="4" s="1"/>
  <c r="F1016" i="4"/>
  <c r="E1017" i="4"/>
  <c r="H1017" i="4" s="1"/>
  <c r="F1017" i="4"/>
  <c r="E1018" i="4"/>
  <c r="H1018" i="4" s="1"/>
  <c r="F1018" i="4"/>
  <c r="E1019" i="4"/>
  <c r="F1019" i="4"/>
  <c r="E1020" i="4"/>
  <c r="G1020" i="4" s="1"/>
  <c r="F1020" i="4"/>
  <c r="E1021" i="4"/>
  <c r="G1021" i="4" s="1"/>
  <c r="F1021" i="4"/>
  <c r="E1022" i="4"/>
  <c r="H1022" i="4" s="1"/>
  <c r="F1022" i="4"/>
  <c r="E1023" i="4"/>
  <c r="F1023" i="4"/>
  <c r="E1024" i="4"/>
  <c r="G1024" i="4" s="1"/>
  <c r="F1024" i="4"/>
  <c r="E1025" i="4"/>
  <c r="G1025" i="4" s="1"/>
  <c r="F1025" i="4"/>
  <c r="E1026" i="4"/>
  <c r="I1026" i="4" s="1"/>
  <c r="F1026" i="4"/>
  <c r="E1027" i="4"/>
  <c r="F1027" i="4"/>
  <c r="E1028" i="4"/>
  <c r="G1028" i="4" s="1"/>
  <c r="F1028" i="4"/>
  <c r="E1029" i="4"/>
  <c r="F1029" i="4"/>
  <c r="E1030" i="4"/>
  <c r="H1030" i="4" s="1"/>
  <c r="F1030" i="4"/>
  <c r="E1031" i="4"/>
  <c r="F1031" i="4"/>
  <c r="E1032" i="4"/>
  <c r="G1032" i="4" s="1"/>
  <c r="F1032" i="4"/>
  <c r="E1033" i="4"/>
  <c r="H1033" i="4" s="1"/>
  <c r="F1033" i="4"/>
  <c r="E1034" i="4"/>
  <c r="H1034" i="4" s="1"/>
  <c r="F1034" i="4"/>
  <c r="E1035" i="4"/>
  <c r="F1035" i="4"/>
  <c r="E1036" i="4"/>
  <c r="G1036" i="4" s="1"/>
  <c r="F1036" i="4"/>
  <c r="E1037" i="4"/>
  <c r="G1037" i="4" s="1"/>
  <c r="F1037" i="4"/>
  <c r="E1038" i="4"/>
  <c r="H1038" i="4" s="1"/>
  <c r="F1038" i="4"/>
  <c r="E1039" i="4"/>
  <c r="F1039" i="4"/>
  <c r="E1040" i="4"/>
  <c r="G1040" i="4" s="1"/>
  <c r="F1040" i="4"/>
  <c r="E1041" i="4"/>
  <c r="G1041" i="4" s="1"/>
  <c r="F1041" i="4"/>
  <c r="E1042" i="4"/>
  <c r="H1042" i="4" s="1"/>
  <c r="F1042" i="4"/>
  <c r="E1043" i="4"/>
  <c r="F1043" i="4"/>
  <c r="E1044" i="4"/>
  <c r="G1044" i="4" s="1"/>
  <c r="F1044" i="4"/>
  <c r="E1045" i="4"/>
  <c r="G1045" i="4" s="1"/>
  <c r="F1045" i="4"/>
  <c r="E1046" i="4"/>
  <c r="H1046" i="4" s="1"/>
  <c r="F1046" i="4"/>
  <c r="E1047" i="4"/>
  <c r="F1047" i="4"/>
  <c r="E1048" i="4"/>
  <c r="G1048" i="4" s="1"/>
  <c r="F1048" i="4"/>
  <c r="E1049" i="4"/>
  <c r="H1049" i="4" s="1"/>
  <c r="F1049" i="4"/>
  <c r="E1050" i="4"/>
  <c r="H1050" i="4" s="1"/>
  <c r="F1050" i="4"/>
  <c r="E1051" i="4"/>
  <c r="F1051" i="4"/>
  <c r="E1052" i="4"/>
  <c r="G1052" i="4" s="1"/>
  <c r="F1052" i="4"/>
  <c r="E1053" i="4"/>
  <c r="F1053" i="4"/>
  <c r="E1054" i="4"/>
  <c r="F1054" i="4"/>
  <c r="E1055" i="4"/>
  <c r="F1055" i="4"/>
  <c r="E1056" i="4"/>
  <c r="G1056" i="4" s="1"/>
  <c r="F1056" i="4"/>
  <c r="E1057" i="4"/>
  <c r="G1057" i="4" s="1"/>
  <c r="F1057" i="4"/>
  <c r="E1058" i="4"/>
  <c r="H1058" i="4" s="1"/>
  <c r="F1058" i="4"/>
  <c r="E1059" i="4"/>
  <c r="F1059" i="4"/>
  <c r="E1060" i="4"/>
  <c r="G1060" i="4" s="1"/>
  <c r="F1060" i="4"/>
  <c r="E1061" i="4"/>
  <c r="G1061" i="4" s="1"/>
  <c r="F1061" i="4"/>
  <c r="E1062" i="4"/>
  <c r="H1062" i="4" s="1"/>
  <c r="F1062" i="4"/>
  <c r="E1063" i="4"/>
  <c r="F1063" i="4"/>
  <c r="E1064" i="4"/>
  <c r="G1064" i="4" s="1"/>
  <c r="F1064" i="4"/>
  <c r="E1065" i="4"/>
  <c r="F1065" i="4"/>
  <c r="I1065" i="4"/>
  <c r="E1066" i="4"/>
  <c r="H1066" i="4" s="1"/>
  <c r="F1066" i="4"/>
  <c r="E1067" i="4"/>
  <c r="F1067" i="4"/>
  <c r="E1068" i="4"/>
  <c r="I1068" i="4" s="1"/>
  <c r="F1068" i="4"/>
  <c r="E1069" i="4"/>
  <c r="G1069" i="4" s="1"/>
  <c r="F1069" i="4"/>
  <c r="E1070" i="4"/>
  <c r="H1070" i="4" s="1"/>
  <c r="F1070" i="4"/>
  <c r="E1071" i="4"/>
  <c r="G1071" i="4" s="1"/>
  <c r="F1071" i="4"/>
  <c r="E1072" i="4"/>
  <c r="G1072" i="4" s="1"/>
  <c r="F1072" i="4"/>
  <c r="E1073" i="4"/>
  <c r="F1073" i="4"/>
  <c r="E1074" i="4"/>
  <c r="H1074" i="4" s="1"/>
  <c r="F1074" i="4"/>
  <c r="E1075" i="4"/>
  <c r="G1075" i="4" s="1"/>
  <c r="F1075" i="4"/>
  <c r="E1076" i="4"/>
  <c r="G1076" i="4" s="1"/>
  <c r="F1076" i="4"/>
  <c r="E1077" i="4"/>
  <c r="F1077" i="4"/>
  <c r="E1078" i="4"/>
  <c r="H1078" i="4" s="1"/>
  <c r="F1078" i="4"/>
  <c r="E1079" i="4"/>
  <c r="G1079" i="4" s="1"/>
  <c r="F1079" i="4"/>
  <c r="E1080" i="4"/>
  <c r="G1080" i="4" s="1"/>
  <c r="F1080" i="4"/>
  <c r="E1081" i="4"/>
  <c r="G1081" i="4" s="1"/>
  <c r="F1081" i="4"/>
  <c r="E1082" i="4"/>
  <c r="G1082" i="4" s="1"/>
  <c r="F1082" i="4"/>
  <c r="E1083" i="4"/>
  <c r="F1083" i="4"/>
  <c r="E1084" i="4"/>
  <c r="G1084" i="4" s="1"/>
  <c r="F1084" i="4"/>
  <c r="E1085" i="4"/>
  <c r="G1085" i="4" s="1"/>
  <c r="F1085" i="4"/>
  <c r="E1086" i="4"/>
  <c r="I1086" i="4" s="1"/>
  <c r="F1086" i="4"/>
  <c r="E1087" i="4"/>
  <c r="F1087" i="4"/>
  <c r="E1088" i="4"/>
  <c r="G1088" i="4" s="1"/>
  <c r="F1088" i="4"/>
  <c r="E1089" i="4"/>
  <c r="G1089" i="4" s="1"/>
  <c r="F1089" i="4"/>
  <c r="E1090" i="4"/>
  <c r="G1090" i="4" s="1"/>
  <c r="F1090" i="4"/>
  <c r="E1091" i="4"/>
  <c r="G1091" i="4" s="1"/>
  <c r="F1091" i="4"/>
  <c r="E1092" i="4"/>
  <c r="I1092" i="4" s="1"/>
  <c r="F1092" i="4"/>
  <c r="E1093" i="4"/>
  <c r="G1093" i="4" s="1"/>
  <c r="F1093" i="4"/>
  <c r="E1094" i="4"/>
  <c r="G1094" i="4" s="1"/>
  <c r="F1094" i="4"/>
  <c r="E1095" i="4"/>
  <c r="G1095" i="4" s="1"/>
  <c r="F1095" i="4"/>
  <c r="E1096" i="4"/>
  <c r="F1096" i="4"/>
  <c r="E1097" i="4"/>
  <c r="G1097" i="4" s="1"/>
  <c r="F1097" i="4"/>
  <c r="E1098" i="4"/>
  <c r="G1098" i="4" s="1"/>
  <c r="F1098" i="4"/>
  <c r="E1099" i="4"/>
  <c r="G1099" i="4" s="1"/>
  <c r="F1099" i="4"/>
  <c r="E1100" i="4"/>
  <c r="F1100" i="4"/>
  <c r="E1101" i="4"/>
  <c r="G1101" i="4" s="1"/>
  <c r="F1101" i="4"/>
  <c r="E1102" i="4"/>
  <c r="G1102" i="4" s="1"/>
  <c r="F1102" i="4"/>
  <c r="E1103" i="4"/>
  <c r="G1103" i="4" s="1"/>
  <c r="F1103" i="4"/>
  <c r="E1104" i="4"/>
  <c r="I1104" i="4" s="1"/>
  <c r="F1104" i="4"/>
  <c r="E1105" i="4"/>
  <c r="G1105" i="4" s="1"/>
  <c r="F1105" i="4"/>
  <c r="E1106" i="4"/>
  <c r="G1106" i="4" s="1"/>
  <c r="F1106" i="4"/>
  <c r="E1107" i="4"/>
  <c r="I1107" i="4" s="1"/>
  <c r="F1107" i="4"/>
  <c r="E1108" i="4"/>
  <c r="I1108" i="4" s="1"/>
  <c r="F1108" i="4"/>
  <c r="E1109" i="4"/>
  <c r="G1109" i="4" s="1"/>
  <c r="F1109" i="4"/>
  <c r="E1110" i="4"/>
  <c r="F1110" i="4"/>
  <c r="E1111" i="4"/>
  <c r="H1111" i="4" s="1"/>
  <c r="F1111" i="4"/>
  <c r="E1112" i="4"/>
  <c r="F1112" i="4"/>
  <c r="E1113" i="4"/>
  <c r="G1113" i="4" s="1"/>
  <c r="F1113" i="4"/>
  <c r="E1114" i="4"/>
  <c r="G1114" i="4" s="1"/>
  <c r="F1114" i="4"/>
  <c r="E1115" i="4"/>
  <c r="G1115" i="4" s="1"/>
  <c r="F1115" i="4"/>
  <c r="E1116" i="4"/>
  <c r="F1116" i="4"/>
  <c r="E1117" i="4"/>
  <c r="G1117" i="4" s="1"/>
  <c r="F1117" i="4"/>
  <c r="E1118" i="4"/>
  <c r="G1118" i="4" s="1"/>
  <c r="F1118" i="4"/>
  <c r="E1119" i="4"/>
  <c r="G1119" i="4" s="1"/>
  <c r="F1119" i="4"/>
  <c r="E1120" i="4"/>
  <c r="I1120" i="4" s="1"/>
  <c r="F1120" i="4"/>
  <c r="E1121" i="4"/>
  <c r="G1121" i="4" s="1"/>
  <c r="F1121" i="4"/>
  <c r="E1122" i="4"/>
  <c r="G1122" i="4" s="1"/>
  <c r="F1122" i="4"/>
  <c r="E1123" i="4"/>
  <c r="H1123" i="4" s="1"/>
  <c r="F1123" i="4"/>
  <c r="E1124" i="4"/>
  <c r="I1124" i="4" s="1"/>
  <c r="F1124" i="4"/>
  <c r="E1125" i="4"/>
  <c r="F1125" i="4"/>
  <c r="I1125" i="4"/>
  <c r="E1126" i="4"/>
  <c r="G1126" i="4" s="1"/>
  <c r="F1126" i="4"/>
  <c r="E1127" i="4"/>
  <c r="H1127" i="4" s="1"/>
  <c r="F1127" i="4"/>
  <c r="E1128" i="4"/>
  <c r="F1128" i="4"/>
  <c r="E1129" i="4"/>
  <c r="G1129" i="4" s="1"/>
  <c r="F1129" i="4"/>
  <c r="E1130" i="4"/>
  <c r="G1130" i="4" s="1"/>
  <c r="F1130" i="4"/>
  <c r="E1131" i="4"/>
  <c r="H1131" i="4" s="1"/>
  <c r="F1131" i="4"/>
  <c r="E1132" i="4"/>
  <c r="F1132" i="4"/>
  <c r="E1133" i="4"/>
  <c r="G1133" i="4" s="1"/>
  <c r="F1133" i="4"/>
  <c r="E1134" i="4"/>
  <c r="G1134" i="4" s="1"/>
  <c r="F1134" i="4"/>
  <c r="E1135" i="4"/>
  <c r="H1135" i="4" s="1"/>
  <c r="F1135" i="4"/>
  <c r="E1136" i="4"/>
  <c r="I1136" i="4" s="1"/>
  <c r="F1136" i="4"/>
  <c r="E1137" i="4"/>
  <c r="G1137" i="4" s="1"/>
  <c r="F1137" i="4"/>
  <c r="E1138" i="4"/>
  <c r="H1138" i="4" s="1"/>
  <c r="F1138" i="4"/>
  <c r="E1139" i="4"/>
  <c r="G1139" i="4" s="1"/>
  <c r="F1139" i="4"/>
  <c r="E1140" i="4"/>
  <c r="I1140" i="4" s="1"/>
  <c r="F1140" i="4"/>
  <c r="E1141" i="4"/>
  <c r="G1141" i="4" s="1"/>
  <c r="F1141" i="4"/>
  <c r="E1142" i="4"/>
  <c r="H1142" i="4" s="1"/>
  <c r="F1142" i="4"/>
  <c r="E1143" i="4"/>
  <c r="G1143" i="4" s="1"/>
  <c r="F1143" i="4"/>
  <c r="E1144" i="4"/>
  <c r="F1144" i="4"/>
  <c r="E1145" i="4"/>
  <c r="F1145" i="4"/>
  <c r="E1146" i="4"/>
  <c r="H1146" i="4" s="1"/>
  <c r="F1146" i="4"/>
  <c r="E1147" i="4"/>
  <c r="G1147" i="4" s="1"/>
  <c r="F1147" i="4"/>
  <c r="E1148" i="4"/>
  <c r="F1148" i="4"/>
  <c r="E1149" i="4"/>
  <c r="G1149" i="4" s="1"/>
  <c r="F1149" i="4"/>
  <c r="E1150" i="4"/>
  <c r="H1150" i="4" s="1"/>
  <c r="F1150" i="4"/>
  <c r="E1151" i="4"/>
  <c r="G1151" i="4" s="1"/>
  <c r="F1151" i="4"/>
  <c r="E1152" i="4"/>
  <c r="I1152" i="4" s="1"/>
  <c r="F1152" i="4"/>
  <c r="E1153" i="4"/>
  <c r="G1153" i="4" s="1"/>
  <c r="F1153" i="4"/>
  <c r="E1154" i="4"/>
  <c r="G1154" i="4" s="1"/>
  <c r="F1154" i="4"/>
  <c r="E1155" i="4"/>
  <c r="G1155" i="4" s="1"/>
  <c r="F1155" i="4"/>
  <c r="E1156" i="4"/>
  <c r="I1156" i="4" s="1"/>
  <c r="F1156" i="4"/>
  <c r="E1157" i="4"/>
  <c r="G1157" i="4" s="1"/>
  <c r="F1157" i="4"/>
  <c r="E1158" i="4"/>
  <c r="G1158" i="4" s="1"/>
  <c r="F1158" i="4"/>
  <c r="I1158" i="4"/>
  <c r="E1159" i="4"/>
  <c r="H1159" i="4" s="1"/>
  <c r="F1159" i="4"/>
  <c r="E1160" i="4"/>
  <c r="F1160" i="4"/>
  <c r="E1161" i="4"/>
  <c r="G1161" i="4" s="1"/>
  <c r="F1161" i="4"/>
  <c r="E1162" i="4"/>
  <c r="G1162" i="4" s="1"/>
  <c r="F1162" i="4"/>
  <c r="E1163" i="4"/>
  <c r="F1163" i="4"/>
  <c r="E1164" i="4"/>
  <c r="F1164" i="4"/>
  <c r="E1165" i="4"/>
  <c r="G1165" i="4" s="1"/>
  <c r="F1165" i="4"/>
  <c r="E1166" i="4"/>
  <c r="G1166" i="4" s="1"/>
  <c r="F1166" i="4"/>
  <c r="E1167" i="4"/>
  <c r="H1167" i="4" s="1"/>
  <c r="F1167" i="4"/>
  <c r="E1168" i="4"/>
  <c r="I1168" i="4" s="1"/>
  <c r="F1168" i="4"/>
  <c r="E1169" i="4"/>
  <c r="G1169" i="4" s="1"/>
  <c r="F1169" i="4"/>
  <c r="E1170" i="4"/>
  <c r="H1170" i="4" s="1"/>
  <c r="F1170" i="4"/>
  <c r="E1171" i="4"/>
  <c r="H1171" i="4" s="1"/>
  <c r="F1171" i="4"/>
  <c r="E1172" i="4"/>
  <c r="I1172" i="4" s="1"/>
  <c r="F1172" i="4"/>
  <c r="E1173" i="4"/>
  <c r="G1173" i="4" s="1"/>
  <c r="F1173" i="4"/>
  <c r="H1173" i="4"/>
  <c r="E1174" i="4"/>
  <c r="H1174" i="4" s="1"/>
  <c r="F1174" i="4"/>
  <c r="E1175" i="4"/>
  <c r="G1175" i="4" s="1"/>
  <c r="F1175" i="4"/>
  <c r="E1176" i="4"/>
  <c r="F1176" i="4"/>
  <c r="E1177" i="4"/>
  <c r="G1177" i="4" s="1"/>
  <c r="F1177" i="4"/>
  <c r="E1178" i="4"/>
  <c r="H1178" i="4" s="1"/>
  <c r="F1178" i="4"/>
  <c r="E1179" i="4"/>
  <c r="G1179" i="4" s="1"/>
  <c r="F1179" i="4"/>
  <c r="E1180" i="4"/>
  <c r="F1180" i="4"/>
  <c r="E1181" i="4"/>
  <c r="G1181" i="4" s="1"/>
  <c r="F1181" i="4"/>
  <c r="E1182" i="4"/>
  <c r="H1182" i="4" s="1"/>
  <c r="F1182" i="4"/>
  <c r="E1183" i="4"/>
  <c r="F1183" i="4"/>
  <c r="E1184" i="4"/>
  <c r="I1184" i="4" s="1"/>
  <c r="F1184" i="4"/>
  <c r="E1185" i="4"/>
  <c r="G1185" i="4" s="1"/>
  <c r="F1185" i="4"/>
  <c r="E1186" i="4"/>
  <c r="G1186" i="4" s="1"/>
  <c r="F1186" i="4"/>
  <c r="E1187" i="4"/>
  <c r="G1187" i="4" s="1"/>
  <c r="F1187" i="4"/>
  <c r="E1188" i="4"/>
  <c r="I1188" i="4" s="1"/>
  <c r="F1188" i="4"/>
  <c r="E1189" i="4"/>
  <c r="G1189" i="4" s="1"/>
  <c r="F1189" i="4"/>
  <c r="E1190" i="4"/>
  <c r="G1190" i="4" s="1"/>
  <c r="F1190" i="4"/>
  <c r="E1191" i="4"/>
  <c r="F1191" i="4"/>
  <c r="E1192" i="4"/>
  <c r="F1192" i="4"/>
  <c r="E1193" i="4"/>
  <c r="G1193" i="4" s="1"/>
  <c r="F1193" i="4"/>
  <c r="E1194" i="4"/>
  <c r="G1194" i="4" s="1"/>
  <c r="F1194" i="4"/>
  <c r="E1195" i="4"/>
  <c r="G1195" i="4" s="1"/>
  <c r="F1195" i="4"/>
  <c r="E1196" i="4"/>
  <c r="F1196" i="4"/>
  <c r="E1197" i="4"/>
  <c r="G1197" i="4" s="1"/>
  <c r="F1197" i="4"/>
  <c r="E1198" i="4"/>
  <c r="F1198" i="4"/>
  <c r="E1199" i="4"/>
  <c r="F1199" i="4"/>
  <c r="E1200" i="4"/>
  <c r="I1200" i="4" s="1"/>
  <c r="F1200" i="4"/>
  <c r="E1201" i="4"/>
  <c r="G1201" i="4" s="1"/>
  <c r="F1201" i="4"/>
  <c r="E1202" i="4"/>
  <c r="G1202" i="4" s="1"/>
  <c r="F1202" i="4"/>
  <c r="E1203" i="4"/>
  <c r="G1203" i="4" s="1"/>
  <c r="F1203" i="4"/>
  <c r="E1204" i="4"/>
  <c r="I1204" i="4" s="1"/>
  <c r="F1204" i="4"/>
  <c r="E1205" i="4"/>
  <c r="G1205" i="4" s="1"/>
  <c r="F1205" i="4"/>
  <c r="E1206" i="4"/>
  <c r="G1206" i="4" s="1"/>
  <c r="F1206" i="4"/>
  <c r="E1207" i="4"/>
  <c r="F1207" i="4"/>
  <c r="E1208" i="4"/>
  <c r="F1208" i="4"/>
  <c r="E1209" i="4"/>
  <c r="G1209" i="4" s="1"/>
  <c r="F1209" i="4"/>
  <c r="E1210" i="4"/>
  <c r="G1210" i="4" s="1"/>
  <c r="F1210" i="4"/>
  <c r="E1211" i="4"/>
  <c r="G1211" i="4" s="1"/>
  <c r="F1211" i="4"/>
  <c r="E1212" i="4"/>
  <c r="F1212" i="4"/>
  <c r="E1213" i="4"/>
  <c r="G1213" i="4" s="1"/>
  <c r="F1213" i="4"/>
  <c r="E1214" i="4"/>
  <c r="G1214" i="4" s="1"/>
  <c r="F1214" i="4"/>
  <c r="E1215" i="4"/>
  <c r="F1215" i="4"/>
  <c r="E1216" i="4"/>
  <c r="I1216" i="4" s="1"/>
  <c r="F1216" i="4"/>
  <c r="E1217" i="4"/>
  <c r="G1217" i="4" s="1"/>
  <c r="F1217" i="4"/>
  <c r="E1218" i="4"/>
  <c r="G1218" i="4" s="1"/>
  <c r="F1218" i="4"/>
  <c r="E1219" i="4"/>
  <c r="G1219" i="4" s="1"/>
  <c r="F1219" i="4"/>
  <c r="E1220" i="4"/>
  <c r="I1220" i="4" s="1"/>
  <c r="F1220" i="4"/>
  <c r="E1221" i="4"/>
  <c r="G1221" i="4" s="1"/>
  <c r="F1221" i="4"/>
  <c r="E1222" i="4"/>
  <c r="G1222" i="4" s="1"/>
  <c r="F1222" i="4"/>
  <c r="E1223" i="4"/>
  <c r="F1223" i="4"/>
  <c r="E1224" i="4"/>
  <c r="F1224" i="4"/>
  <c r="E1225" i="4"/>
  <c r="G1225" i="4" s="1"/>
  <c r="F1225" i="4"/>
  <c r="E1226" i="4"/>
  <c r="G1226" i="4" s="1"/>
  <c r="F1226" i="4"/>
  <c r="E1227" i="4"/>
  <c r="G1227" i="4" s="1"/>
  <c r="F1227" i="4"/>
  <c r="E1228" i="4"/>
  <c r="F1228" i="4"/>
  <c r="E1229" i="4"/>
  <c r="G1229" i="4" s="1"/>
  <c r="F1229" i="4"/>
  <c r="E1230" i="4"/>
  <c r="F1230" i="4"/>
  <c r="E1231" i="4"/>
  <c r="F1231" i="4"/>
  <c r="E1232" i="4"/>
  <c r="I1232" i="4" s="1"/>
  <c r="F1232" i="4"/>
  <c r="E1233" i="4"/>
  <c r="G1233" i="4" s="1"/>
  <c r="F1233" i="4"/>
  <c r="E1234" i="4"/>
  <c r="F1234" i="4"/>
  <c r="E1235" i="4"/>
  <c r="F1235" i="4"/>
  <c r="E1236" i="4"/>
  <c r="I1236" i="4" s="1"/>
  <c r="F1236" i="4"/>
  <c r="E1237" i="4"/>
  <c r="G1237" i="4" s="1"/>
  <c r="F1237" i="4"/>
  <c r="E1238" i="4"/>
  <c r="F1238" i="4"/>
  <c r="E1239" i="4"/>
  <c r="G1239" i="4" s="1"/>
  <c r="F1239" i="4"/>
  <c r="E1240" i="4"/>
  <c r="F1240" i="4"/>
  <c r="E1241" i="4"/>
  <c r="G1241" i="4" s="1"/>
  <c r="F1241" i="4"/>
  <c r="E1242" i="4"/>
  <c r="F1242" i="4"/>
  <c r="E1243" i="4"/>
  <c r="G1243" i="4" s="1"/>
  <c r="F1243" i="4"/>
  <c r="E1244" i="4"/>
  <c r="F1244" i="4"/>
  <c r="E1245" i="4"/>
  <c r="G1245" i="4" s="1"/>
  <c r="F1245" i="4"/>
  <c r="E1246" i="4"/>
  <c r="F1246" i="4"/>
  <c r="E1247" i="4"/>
  <c r="G1247" i="4" s="1"/>
  <c r="F1247" i="4"/>
  <c r="E1248" i="4"/>
  <c r="I1248" i="4" s="1"/>
  <c r="F1248" i="4"/>
  <c r="E1249" i="4"/>
  <c r="G1249" i="4" s="1"/>
  <c r="F1249" i="4"/>
  <c r="E1250" i="4"/>
  <c r="G1250" i="4" s="1"/>
  <c r="F1250" i="4"/>
  <c r="E1251" i="4"/>
  <c r="H1251" i="4" s="1"/>
  <c r="F1251" i="4"/>
  <c r="E1252" i="4"/>
  <c r="I1252" i="4" s="1"/>
  <c r="F1252" i="4"/>
  <c r="E1253" i="4"/>
  <c r="F1253" i="4"/>
  <c r="E1254" i="4"/>
  <c r="G1254" i="4" s="1"/>
  <c r="F1254" i="4"/>
  <c r="E1255" i="4"/>
  <c r="H1255" i="4" s="1"/>
  <c r="F1255" i="4"/>
  <c r="E1256" i="4"/>
  <c r="F1256" i="4"/>
  <c r="E1257" i="4"/>
  <c r="G1257" i="4" s="1"/>
  <c r="F1257" i="4"/>
  <c r="E1258" i="4"/>
  <c r="F1258" i="4"/>
  <c r="E1259" i="4"/>
  <c r="F1259" i="4"/>
  <c r="E1260" i="4"/>
  <c r="F1260" i="4"/>
  <c r="E1261" i="4"/>
  <c r="G1261" i="4" s="1"/>
  <c r="F1261" i="4"/>
  <c r="E1262" i="4"/>
  <c r="G1262" i="4" s="1"/>
  <c r="F1262" i="4"/>
  <c r="E1263" i="4"/>
  <c r="H1263" i="4" s="1"/>
  <c r="F1263" i="4"/>
  <c r="E1264" i="4"/>
  <c r="I1264" i="4" s="1"/>
  <c r="F1264" i="4"/>
  <c r="E1265" i="4"/>
  <c r="G1265" i="4" s="1"/>
  <c r="F1265" i="4"/>
  <c r="E1266" i="4"/>
  <c r="H1266" i="4" s="1"/>
  <c r="F1266" i="4"/>
  <c r="E1267" i="4"/>
  <c r="G1267" i="4" s="1"/>
  <c r="F1267" i="4"/>
  <c r="E1268" i="4"/>
  <c r="I1268" i="4" s="1"/>
  <c r="F1268" i="4"/>
  <c r="E1269" i="4"/>
  <c r="G1269" i="4" s="1"/>
  <c r="F1269" i="4"/>
  <c r="E1270" i="4"/>
  <c r="G1270" i="4" s="1"/>
  <c r="F1270" i="4"/>
  <c r="E1271" i="4"/>
  <c r="F1271" i="4"/>
  <c r="E1272" i="4"/>
  <c r="F1272" i="4"/>
  <c r="E1273" i="4"/>
  <c r="G1273" i="4" s="1"/>
  <c r="F1273" i="4"/>
  <c r="E1274" i="4"/>
  <c r="G1274" i="4" s="1"/>
  <c r="F1274" i="4"/>
  <c r="E1275" i="4"/>
  <c r="G1275" i="4" s="1"/>
  <c r="F1275" i="4"/>
  <c r="E1276" i="4"/>
  <c r="F1276" i="4"/>
  <c r="E1277" i="4"/>
  <c r="G1277" i="4" s="1"/>
  <c r="F1277" i="4"/>
  <c r="E1278" i="4"/>
  <c r="G1278" i="4" s="1"/>
  <c r="F1278" i="4"/>
  <c r="E1279" i="4"/>
  <c r="F1279" i="4"/>
  <c r="E1280" i="4"/>
  <c r="I1280" i="4" s="1"/>
  <c r="F1280" i="4"/>
  <c r="E1281" i="4"/>
  <c r="G1281" i="4" s="1"/>
  <c r="F1281" i="4"/>
  <c r="E1282" i="4"/>
  <c r="G1282" i="4" s="1"/>
  <c r="F1282" i="4"/>
  <c r="E1283" i="4"/>
  <c r="G1283" i="4" s="1"/>
  <c r="F1283" i="4"/>
  <c r="E1284" i="4"/>
  <c r="I1284" i="4" s="1"/>
  <c r="F1284" i="4"/>
  <c r="E1285" i="4"/>
  <c r="G1285" i="4" s="1"/>
  <c r="F1285" i="4"/>
  <c r="E1286" i="4"/>
  <c r="G1286" i="4" s="1"/>
  <c r="F1286" i="4"/>
  <c r="E1287" i="4"/>
  <c r="F1287" i="4"/>
  <c r="E1288" i="4"/>
  <c r="F1288" i="4"/>
  <c r="E1289" i="4"/>
  <c r="G1289" i="4" s="1"/>
  <c r="F1289" i="4"/>
  <c r="E1290" i="4"/>
  <c r="G1290" i="4" s="1"/>
  <c r="F1290" i="4"/>
  <c r="E1291" i="4"/>
  <c r="G1291" i="4" s="1"/>
  <c r="F1291" i="4"/>
  <c r="E1292" i="4"/>
  <c r="F1292" i="4"/>
  <c r="E1293" i="4"/>
  <c r="G1293" i="4" s="1"/>
  <c r="F1293" i="4"/>
  <c r="E1294" i="4"/>
  <c r="G1294" i="4" s="1"/>
  <c r="F1294" i="4"/>
  <c r="E1295" i="4"/>
  <c r="F1295" i="4"/>
  <c r="E1296" i="4"/>
  <c r="I1296" i="4" s="1"/>
  <c r="F1296" i="4"/>
  <c r="E1297" i="4"/>
  <c r="G1297" i="4" s="1"/>
  <c r="F1297" i="4"/>
  <c r="E1298" i="4"/>
  <c r="F1298" i="4"/>
  <c r="E1299" i="4"/>
  <c r="G1299" i="4" s="1"/>
  <c r="F1299" i="4"/>
  <c r="E1300" i="4"/>
  <c r="I1300" i="4" s="1"/>
  <c r="F1300" i="4"/>
  <c r="E1301" i="4"/>
  <c r="G1301" i="4" s="1"/>
  <c r="F1301" i="4"/>
  <c r="E1302" i="4"/>
  <c r="F1302" i="4"/>
  <c r="E1303" i="4"/>
  <c r="G1303" i="4" s="1"/>
  <c r="F1303" i="4"/>
  <c r="I1303" i="4"/>
  <c r="E1304" i="4"/>
  <c r="F1304" i="4"/>
  <c r="E1305" i="4"/>
  <c r="G1305" i="4" s="1"/>
  <c r="F1305" i="4"/>
  <c r="E1306" i="4"/>
  <c r="F1306" i="4"/>
  <c r="E1307" i="4"/>
  <c r="G1307" i="4" s="1"/>
  <c r="F1307" i="4"/>
  <c r="E1308" i="4"/>
  <c r="F1308" i="4"/>
  <c r="E1309" i="4"/>
  <c r="G1309" i="4" s="1"/>
  <c r="F1309" i="4"/>
  <c r="E1310" i="4"/>
  <c r="F1310" i="4"/>
  <c r="E1311" i="4"/>
  <c r="H1311" i="4" s="1"/>
  <c r="F1311" i="4"/>
  <c r="E1312" i="4"/>
  <c r="I1312" i="4" s="1"/>
  <c r="F1312" i="4"/>
  <c r="E1313" i="4"/>
  <c r="G1313" i="4" s="1"/>
  <c r="F1313" i="4"/>
  <c r="E1314" i="4"/>
  <c r="G1314" i="4" s="1"/>
  <c r="F1314" i="4"/>
  <c r="E1315" i="4"/>
  <c r="I1315" i="4" s="1"/>
  <c r="F1315" i="4"/>
  <c r="E1316" i="4"/>
  <c r="I1316" i="4" s="1"/>
  <c r="F1316" i="4"/>
  <c r="E1317" i="4"/>
  <c r="G1317" i="4" s="1"/>
  <c r="F1317" i="4"/>
  <c r="E1318" i="4"/>
  <c r="F1318" i="4"/>
  <c r="H1318" i="4"/>
  <c r="E1319" i="4"/>
  <c r="I1319" i="4" s="1"/>
  <c r="F1319" i="4"/>
  <c r="E1320" i="4"/>
  <c r="F1320" i="4"/>
  <c r="E1321" i="4"/>
  <c r="G1321" i="4" s="1"/>
  <c r="F1321" i="4"/>
  <c r="E1322" i="4"/>
  <c r="G1322" i="4" s="1"/>
  <c r="F1322" i="4"/>
  <c r="E1323" i="4"/>
  <c r="I1323" i="4" s="1"/>
  <c r="F1323" i="4"/>
  <c r="E1324" i="4"/>
  <c r="F1324" i="4"/>
  <c r="E1325" i="4"/>
  <c r="G1325" i="4" s="1"/>
  <c r="F1325" i="4"/>
  <c r="E1326" i="4"/>
  <c r="G1326" i="4" s="1"/>
  <c r="F1326" i="4"/>
  <c r="E1327" i="4"/>
  <c r="F1327" i="4"/>
  <c r="E1328" i="4"/>
  <c r="I1328" i="4" s="1"/>
  <c r="F1328" i="4"/>
  <c r="E1329" i="4"/>
  <c r="G1329" i="4" s="1"/>
  <c r="F1329" i="4"/>
  <c r="E1330" i="4"/>
  <c r="H1330" i="4" s="1"/>
  <c r="F1330" i="4"/>
  <c r="E1331" i="4"/>
  <c r="G1331" i="4" s="1"/>
  <c r="F1331" i="4"/>
  <c r="E1332" i="4"/>
  <c r="I1332" i="4" s="1"/>
  <c r="F1332" i="4"/>
  <c r="E1333" i="4"/>
  <c r="G1333" i="4" s="1"/>
  <c r="F1333" i="4"/>
  <c r="E1334" i="4"/>
  <c r="F1334" i="4"/>
  <c r="E1335" i="4"/>
  <c r="G1335" i="4" s="1"/>
  <c r="F1335" i="4"/>
  <c r="E1336" i="4"/>
  <c r="F1336" i="4"/>
  <c r="E1337" i="4"/>
  <c r="G1337" i="4" s="1"/>
  <c r="F1337" i="4"/>
  <c r="E1338" i="4"/>
  <c r="G1338" i="4" s="1"/>
  <c r="F1338" i="4"/>
  <c r="I1338" i="4"/>
  <c r="E1339" i="4"/>
  <c r="F1339" i="4"/>
  <c r="E1340" i="4"/>
  <c r="F1340" i="4"/>
  <c r="E1341" i="4"/>
  <c r="G1341" i="4" s="1"/>
  <c r="F1341" i="4"/>
  <c r="E1342" i="4"/>
  <c r="F1342" i="4"/>
  <c r="E1343" i="4"/>
  <c r="G1343" i="4" s="1"/>
  <c r="F1343" i="4"/>
  <c r="E1344" i="4"/>
  <c r="I1344" i="4" s="1"/>
  <c r="F1344" i="4"/>
  <c r="E1345" i="4"/>
  <c r="G1345" i="4" s="1"/>
  <c r="F1345" i="4"/>
  <c r="E1346" i="4"/>
  <c r="G1346" i="4" s="1"/>
  <c r="F1346" i="4"/>
  <c r="E1347" i="4"/>
  <c r="H1347" i="4" s="1"/>
  <c r="F1347" i="4"/>
  <c r="E1348" i="4"/>
  <c r="I1348" i="4" s="1"/>
  <c r="F1348" i="4"/>
  <c r="E1349" i="4"/>
  <c r="G1349" i="4" s="1"/>
  <c r="F1349" i="4"/>
  <c r="E1350" i="4"/>
  <c r="G1350" i="4" s="1"/>
  <c r="F1350" i="4"/>
  <c r="E1351" i="4"/>
  <c r="H1351" i="4" s="1"/>
  <c r="F1351" i="4"/>
  <c r="G1351" i="4"/>
  <c r="I1351" i="4"/>
  <c r="E1352" i="4"/>
  <c r="F1352" i="4"/>
  <c r="E1353" i="4"/>
  <c r="G1353" i="4" s="1"/>
  <c r="F1353" i="4"/>
  <c r="E1354" i="4"/>
  <c r="G1354" i="4" s="1"/>
  <c r="F1354" i="4"/>
  <c r="E1355" i="4"/>
  <c r="H1355" i="4" s="1"/>
  <c r="F1355" i="4"/>
  <c r="E1356" i="4"/>
  <c r="F1356" i="4"/>
  <c r="E1357" i="4"/>
  <c r="G1357" i="4" s="1"/>
  <c r="F1357" i="4"/>
  <c r="E1358" i="4"/>
  <c r="G1358" i="4" s="1"/>
  <c r="F1358" i="4"/>
  <c r="E1359" i="4"/>
  <c r="G1359" i="4" s="1"/>
  <c r="F1359" i="4"/>
  <c r="E1360" i="4"/>
  <c r="I1360" i="4" s="1"/>
  <c r="F1360" i="4"/>
  <c r="E1361" i="4"/>
  <c r="G1361" i="4" s="1"/>
  <c r="F1361" i="4"/>
  <c r="E1362" i="4"/>
  <c r="F1362" i="4"/>
  <c r="E1363" i="4"/>
  <c r="I1363" i="4" s="1"/>
  <c r="F1363" i="4"/>
  <c r="E1364" i="4"/>
  <c r="I1364" i="4" s="1"/>
  <c r="F1364" i="4"/>
  <c r="E1365" i="4"/>
  <c r="G1365" i="4" s="1"/>
  <c r="F1365" i="4"/>
  <c r="E1366" i="4"/>
  <c r="G1366" i="4" s="1"/>
  <c r="F1366" i="4"/>
  <c r="E1367" i="4"/>
  <c r="F1367" i="4"/>
  <c r="E1368" i="4"/>
  <c r="F1368" i="4"/>
  <c r="E1369" i="4"/>
  <c r="G1369" i="4" s="1"/>
  <c r="F1369" i="4"/>
  <c r="E1370" i="4"/>
  <c r="G1370" i="4" s="1"/>
  <c r="F1370" i="4"/>
  <c r="I1370" i="4"/>
  <c r="E1371" i="4"/>
  <c r="G1371" i="4" s="1"/>
  <c r="F1371" i="4"/>
  <c r="E1372" i="4"/>
  <c r="F1372" i="4"/>
  <c r="E1373" i="4"/>
  <c r="G1373" i="4" s="1"/>
  <c r="F1373" i="4"/>
  <c r="E1374" i="4"/>
  <c r="G1374" i="4" s="1"/>
  <c r="F1374" i="4"/>
  <c r="E1375" i="4"/>
  <c r="F1375" i="4"/>
  <c r="E1376" i="4"/>
  <c r="I1376" i="4" s="1"/>
  <c r="F1376" i="4"/>
  <c r="E1377" i="4"/>
  <c r="G1377" i="4" s="1"/>
  <c r="F1377" i="4"/>
  <c r="E1378" i="4"/>
  <c r="G1378" i="4" s="1"/>
  <c r="F1378" i="4"/>
  <c r="E1379" i="4"/>
  <c r="G1379" i="4" s="1"/>
  <c r="F1379" i="4"/>
  <c r="E1380" i="4"/>
  <c r="I1380" i="4" s="1"/>
  <c r="F1380" i="4"/>
  <c r="E1381" i="4"/>
  <c r="G1381" i="4" s="1"/>
  <c r="F1381" i="4"/>
  <c r="E1382" i="4"/>
  <c r="G1382" i="4" s="1"/>
  <c r="F1382" i="4"/>
  <c r="E1383" i="4"/>
  <c r="G1383" i="4" s="1"/>
  <c r="F1383" i="4"/>
  <c r="E1384" i="4"/>
  <c r="F1384" i="4"/>
  <c r="E1385" i="4"/>
  <c r="G1385" i="4" s="1"/>
  <c r="F1385" i="4"/>
  <c r="E1386" i="4"/>
  <c r="G1386" i="4" s="1"/>
  <c r="F1386" i="4"/>
  <c r="E1387" i="4"/>
  <c r="G1387" i="4" s="1"/>
  <c r="F1387" i="4"/>
  <c r="E1388" i="4"/>
  <c r="F1388" i="4"/>
  <c r="E1389" i="4"/>
  <c r="G1389" i="4" s="1"/>
  <c r="F1389" i="4"/>
  <c r="E1390" i="4"/>
  <c r="I1390" i="4" s="1"/>
  <c r="F1390" i="4"/>
  <c r="E1391" i="4"/>
  <c r="G1391" i="4" s="1"/>
  <c r="F1391" i="4"/>
  <c r="E1392" i="4"/>
  <c r="I1392" i="4" s="1"/>
  <c r="F1392" i="4"/>
  <c r="E1393" i="4"/>
  <c r="F1393" i="4"/>
  <c r="E1394" i="4"/>
  <c r="G1394" i="4" s="1"/>
  <c r="F1394" i="4"/>
  <c r="E1395" i="4"/>
  <c r="G1395" i="4" s="1"/>
  <c r="F1395" i="4"/>
  <c r="E1396" i="4"/>
  <c r="I1396" i="4" s="1"/>
  <c r="F1396" i="4"/>
  <c r="E1397" i="4"/>
  <c r="F1397" i="4"/>
  <c r="E1398" i="4"/>
  <c r="G1398" i="4" s="1"/>
  <c r="F1398" i="4"/>
  <c r="E1399" i="4"/>
  <c r="H1399" i="4" s="1"/>
  <c r="F1399" i="4"/>
  <c r="E1400" i="4"/>
  <c r="F1400" i="4"/>
  <c r="E1401" i="4"/>
  <c r="G1401" i="4" s="1"/>
  <c r="F1401" i="4"/>
  <c r="I1401" i="4"/>
  <c r="E1402" i="4"/>
  <c r="G1402" i="4" s="1"/>
  <c r="F1402" i="4"/>
  <c r="I1402" i="4"/>
  <c r="E1403" i="4"/>
  <c r="H1403" i="4" s="1"/>
  <c r="F1403" i="4"/>
  <c r="I1403" i="4"/>
  <c r="E1404" i="4"/>
  <c r="F1404" i="4"/>
  <c r="E1405" i="4"/>
  <c r="G1405" i="4" s="1"/>
  <c r="F1405" i="4"/>
  <c r="E1406" i="4"/>
  <c r="G1406" i="4" s="1"/>
  <c r="F1406" i="4"/>
  <c r="E1407" i="4"/>
  <c r="H1407" i="4" s="1"/>
  <c r="F1407" i="4"/>
  <c r="E1408" i="4"/>
  <c r="I1408" i="4" s="1"/>
  <c r="F1408" i="4"/>
  <c r="E1409" i="4"/>
  <c r="G1409" i="4" s="1"/>
  <c r="F1409" i="4"/>
  <c r="E1410" i="4"/>
  <c r="G1410" i="4" s="1"/>
  <c r="F1410" i="4"/>
  <c r="E1411" i="4"/>
  <c r="G1411" i="4" s="1"/>
  <c r="F1411" i="4"/>
  <c r="E1412" i="4"/>
  <c r="I1412" i="4" s="1"/>
  <c r="F1412" i="4"/>
  <c r="E1413" i="4"/>
  <c r="F1413" i="4"/>
  <c r="E1414" i="4"/>
  <c r="G1414" i="4" s="1"/>
  <c r="F1414" i="4"/>
  <c r="E1415" i="4"/>
  <c r="F1415" i="4"/>
  <c r="E1416" i="4"/>
  <c r="F1416" i="4"/>
  <c r="E1417" i="4"/>
  <c r="G1417" i="4" s="1"/>
  <c r="F1417" i="4"/>
  <c r="E1418" i="4"/>
  <c r="G1418" i="4" s="1"/>
  <c r="F1418" i="4"/>
  <c r="E1419" i="4"/>
  <c r="G1419" i="4" s="1"/>
  <c r="F1419" i="4"/>
  <c r="E1420" i="4"/>
  <c r="F1420" i="4"/>
  <c r="E1421" i="4"/>
  <c r="G1421" i="4" s="1"/>
  <c r="F1421" i="4"/>
  <c r="E1422" i="4"/>
  <c r="G1422" i="4" s="1"/>
  <c r="F1422" i="4"/>
  <c r="H1422" i="4"/>
  <c r="E1423" i="4"/>
  <c r="F1423" i="4"/>
  <c r="E1424" i="4"/>
  <c r="I1424" i="4" s="1"/>
  <c r="F1424" i="4"/>
  <c r="E1425" i="4"/>
  <c r="G1425" i="4" s="1"/>
  <c r="F1425" i="4"/>
  <c r="E1426" i="4"/>
  <c r="G1426" i="4" s="1"/>
  <c r="F1426" i="4"/>
  <c r="E1427" i="4"/>
  <c r="F1427" i="4"/>
  <c r="I1427" i="4"/>
  <c r="E1428" i="4"/>
  <c r="I1428" i="4" s="1"/>
  <c r="F1428" i="4"/>
  <c r="E1429" i="4"/>
  <c r="G1429" i="4" s="1"/>
  <c r="F1429" i="4"/>
  <c r="E1430" i="4"/>
  <c r="G1430" i="4" s="1"/>
  <c r="F1430" i="4"/>
  <c r="E1431" i="4"/>
  <c r="F1431" i="4"/>
  <c r="E1432" i="4"/>
  <c r="F1432" i="4"/>
  <c r="E1433" i="4"/>
  <c r="G1433" i="4" s="1"/>
  <c r="F1433" i="4"/>
  <c r="E1434" i="4"/>
  <c r="G1434" i="4" s="1"/>
  <c r="F1434" i="4"/>
  <c r="E1435" i="4"/>
  <c r="I1435" i="4" s="1"/>
  <c r="F1435" i="4"/>
  <c r="E1436" i="4"/>
  <c r="F1436" i="4"/>
  <c r="E1437" i="4"/>
  <c r="G1437" i="4" s="1"/>
  <c r="F1437" i="4"/>
  <c r="E1438" i="4"/>
  <c r="F1438" i="4"/>
  <c r="E1439" i="4"/>
  <c r="F1439" i="4"/>
  <c r="E1440" i="4"/>
  <c r="I1440" i="4" s="1"/>
  <c r="F1440" i="4"/>
  <c r="E1441" i="4"/>
  <c r="F1441" i="4"/>
  <c r="E1442" i="4"/>
  <c r="F1442" i="4"/>
  <c r="E1443" i="4"/>
  <c r="F1443" i="4"/>
  <c r="E1444" i="4"/>
  <c r="I1444" i="4" s="1"/>
  <c r="F1444" i="4"/>
  <c r="E1445" i="4"/>
  <c r="F1445" i="4"/>
  <c r="E1446" i="4"/>
  <c r="F1446" i="4"/>
  <c r="E1447" i="4"/>
  <c r="I1447" i="4" s="1"/>
  <c r="F1447" i="4"/>
  <c r="E1448" i="4"/>
  <c r="F1448" i="4"/>
  <c r="E1449" i="4"/>
  <c r="F1449" i="4"/>
  <c r="E1450" i="4"/>
  <c r="F1450" i="4"/>
  <c r="E1451" i="4"/>
  <c r="F1451" i="4"/>
  <c r="E1452" i="4"/>
  <c r="F1452" i="4"/>
  <c r="E1453" i="4"/>
  <c r="F1453" i="4"/>
  <c r="E1454" i="4"/>
  <c r="F1454" i="4"/>
  <c r="E1455" i="4"/>
  <c r="G1455" i="4" s="1"/>
  <c r="F1455" i="4"/>
  <c r="E1456" i="4"/>
  <c r="I1456" i="4" s="1"/>
  <c r="F1456" i="4"/>
  <c r="E1457" i="4"/>
  <c r="F1457" i="4"/>
  <c r="E1458" i="4"/>
  <c r="G1458" i="4" s="1"/>
  <c r="F1458" i="4"/>
  <c r="E1459" i="4"/>
  <c r="G1459" i="4" s="1"/>
  <c r="F1459" i="4"/>
  <c r="E1460" i="4"/>
  <c r="I1460" i="4" s="1"/>
  <c r="F1460" i="4"/>
  <c r="E1461" i="4"/>
  <c r="F1461" i="4"/>
  <c r="E1462" i="4"/>
  <c r="G1462" i="4" s="1"/>
  <c r="F1462" i="4"/>
  <c r="E1463" i="4"/>
  <c r="G1463" i="4" s="1"/>
  <c r="F1463" i="4"/>
  <c r="E1464" i="4"/>
  <c r="F1464" i="4"/>
  <c r="E1465" i="4"/>
  <c r="F1465" i="4"/>
  <c r="E1466" i="4"/>
  <c r="F1466" i="4"/>
  <c r="E1467" i="4"/>
  <c r="I1467" i="4" s="1"/>
  <c r="F1467" i="4"/>
  <c r="E1468" i="4"/>
  <c r="F1468" i="4"/>
  <c r="E1469" i="4"/>
  <c r="F1469" i="4"/>
  <c r="E1470" i="4"/>
  <c r="F1470" i="4"/>
  <c r="E1471" i="4"/>
  <c r="G1471" i="4" s="1"/>
  <c r="F1471" i="4"/>
  <c r="I1471" i="4"/>
  <c r="E1472" i="4"/>
  <c r="I1472" i="4" s="1"/>
  <c r="F1472" i="4"/>
  <c r="E1473" i="4"/>
  <c r="F1473" i="4"/>
  <c r="E1474" i="4"/>
  <c r="F1474" i="4"/>
  <c r="E1475" i="4"/>
  <c r="G1475" i="4" s="1"/>
  <c r="F1475" i="4"/>
  <c r="E1476" i="4"/>
  <c r="I1476" i="4" s="1"/>
  <c r="F1476" i="4"/>
  <c r="E1477" i="4"/>
  <c r="F1477" i="4"/>
  <c r="E1478" i="4"/>
  <c r="H1478" i="4" s="1"/>
  <c r="F1478" i="4"/>
  <c r="E1479" i="4"/>
  <c r="G1479" i="4" s="1"/>
  <c r="F1479" i="4"/>
  <c r="E1480" i="4"/>
  <c r="F1480" i="4"/>
  <c r="E1481" i="4"/>
  <c r="F1481" i="4"/>
  <c r="E1482" i="4"/>
  <c r="I1482" i="4" s="1"/>
  <c r="F1482" i="4"/>
  <c r="E1483" i="4"/>
  <c r="G1483" i="4" s="1"/>
  <c r="F1483" i="4"/>
  <c r="E1484" i="4"/>
  <c r="F1484" i="4"/>
  <c r="E1485" i="4"/>
  <c r="G1485" i="4" s="1"/>
  <c r="F1485" i="4"/>
  <c r="E1486" i="4"/>
  <c r="H1486" i="4" s="1"/>
  <c r="F1486" i="4"/>
  <c r="E1487" i="4"/>
  <c r="G1487" i="4" s="1"/>
  <c r="F1487" i="4"/>
  <c r="E1488" i="4"/>
  <c r="I1488" i="4" s="1"/>
  <c r="F1488" i="4"/>
  <c r="E1489" i="4"/>
  <c r="G1489" i="4" s="1"/>
  <c r="F1489" i="4"/>
  <c r="E1490" i="4"/>
  <c r="F1490" i="4"/>
  <c r="E1491" i="4"/>
  <c r="I1491" i="4" s="1"/>
  <c r="F1491" i="4"/>
  <c r="E1492" i="4"/>
  <c r="I1492" i="4" s="1"/>
  <c r="F1492" i="4"/>
  <c r="E1493" i="4"/>
  <c r="G1493" i="4" s="1"/>
  <c r="F1493" i="4"/>
  <c r="E1494" i="4"/>
  <c r="F1494" i="4"/>
  <c r="E1495" i="4"/>
  <c r="F1495" i="4"/>
  <c r="E1496" i="4"/>
  <c r="F1496" i="4"/>
  <c r="E1497" i="4"/>
  <c r="G1497" i="4" s="1"/>
  <c r="F1497" i="4"/>
  <c r="E1498" i="4"/>
  <c r="F1498" i="4"/>
  <c r="E1499" i="4"/>
  <c r="I1499" i="4" s="1"/>
  <c r="F1499" i="4"/>
  <c r="E1500" i="4"/>
  <c r="F1500" i="4"/>
  <c r="E1501" i="4"/>
  <c r="G1501" i="4" s="1"/>
  <c r="F1501" i="4"/>
  <c r="E1502" i="4"/>
  <c r="G1502" i="4" s="1"/>
  <c r="F1502" i="4"/>
  <c r="E1503" i="4"/>
  <c r="F1503" i="4"/>
  <c r="E1504" i="4"/>
  <c r="I1504" i="4" s="1"/>
  <c r="F1504" i="4"/>
  <c r="E1505" i="4"/>
  <c r="F1505" i="4"/>
  <c r="E1506" i="4"/>
  <c r="F1506" i="4"/>
  <c r="E1507" i="4"/>
  <c r="H1507" i="4" s="1"/>
  <c r="F1507" i="4"/>
  <c r="E1508" i="4"/>
  <c r="I1508" i="4" s="1"/>
  <c r="F1508" i="4"/>
  <c r="E1509" i="4"/>
  <c r="F1509" i="4"/>
  <c r="E1510" i="4"/>
  <c r="F1510" i="4"/>
  <c r="E1511" i="4"/>
  <c r="G1511" i="4" s="1"/>
  <c r="F1511" i="4"/>
  <c r="E1512" i="4"/>
  <c r="F1512" i="4"/>
  <c r="E1513" i="4"/>
  <c r="F1513" i="4"/>
  <c r="E1514" i="4"/>
  <c r="F1514" i="4"/>
  <c r="E1515" i="4"/>
  <c r="H1515" i="4" s="1"/>
  <c r="F1515" i="4"/>
  <c r="E1516" i="4"/>
  <c r="F1516" i="4"/>
  <c r="E1517" i="4"/>
  <c r="F1517" i="4"/>
  <c r="E1518" i="4"/>
  <c r="F1518" i="4"/>
  <c r="E1519" i="4"/>
  <c r="F1519" i="4"/>
  <c r="E1520" i="4"/>
  <c r="I1520" i="4" s="1"/>
  <c r="F1520" i="4"/>
  <c r="E1521" i="4"/>
  <c r="G1521" i="4" s="1"/>
  <c r="F1521" i="4"/>
  <c r="E1522" i="4"/>
  <c r="F1522" i="4"/>
  <c r="E1523" i="4"/>
  <c r="H1523" i="4" s="1"/>
  <c r="F1523" i="4"/>
  <c r="E1524" i="4"/>
  <c r="I1524" i="4" s="1"/>
  <c r="F1524" i="4"/>
  <c r="E1525" i="4"/>
  <c r="G1525" i="4" s="1"/>
  <c r="F1525" i="4"/>
  <c r="E1526" i="4"/>
  <c r="F1526" i="4"/>
  <c r="E1527" i="4"/>
  <c r="I1527" i="4" s="1"/>
  <c r="F1527" i="4"/>
  <c r="E1528" i="4"/>
  <c r="F1528" i="4"/>
  <c r="E1529" i="4"/>
  <c r="G1529" i="4" s="1"/>
  <c r="F1529" i="4"/>
  <c r="E1530" i="4"/>
  <c r="F1530" i="4"/>
  <c r="E1531" i="4"/>
  <c r="H1531" i="4" s="1"/>
  <c r="F1531" i="4"/>
  <c r="E1532" i="4"/>
  <c r="F1532" i="4"/>
  <c r="E1533" i="4"/>
  <c r="F1533" i="4"/>
  <c r="E1534" i="4"/>
  <c r="H1534" i="4" s="1"/>
  <c r="F1534" i="4"/>
  <c r="E1535" i="4"/>
  <c r="G1535" i="4" s="1"/>
  <c r="F1535" i="4"/>
  <c r="E1536" i="4"/>
  <c r="I1536" i="4" s="1"/>
  <c r="F1536" i="4"/>
  <c r="E1537" i="4"/>
  <c r="G1537" i="4" s="1"/>
  <c r="F1537" i="4"/>
  <c r="E1538" i="4"/>
  <c r="I1538" i="4" s="1"/>
  <c r="F1538" i="4"/>
  <c r="E1539" i="4"/>
  <c r="G1539" i="4" s="1"/>
  <c r="F1539" i="4"/>
  <c r="E1540" i="4"/>
  <c r="I1540" i="4" s="1"/>
  <c r="F1540" i="4"/>
  <c r="E1541" i="4"/>
  <c r="F1541" i="4"/>
  <c r="E1542" i="4"/>
  <c r="I1542" i="4" s="1"/>
  <c r="F1542" i="4"/>
  <c r="E1543" i="4"/>
  <c r="F1543" i="4"/>
  <c r="E1544" i="4"/>
  <c r="F1544" i="4"/>
  <c r="E1545" i="4"/>
  <c r="G1545" i="4" s="1"/>
  <c r="F1545" i="4"/>
  <c r="E1546" i="4"/>
  <c r="I1546" i="4" s="1"/>
  <c r="F1546" i="4"/>
  <c r="E1547" i="4"/>
  <c r="I1547" i="4" s="1"/>
  <c r="F1547" i="4"/>
  <c r="E1548" i="4"/>
  <c r="F1548" i="4"/>
  <c r="E1549" i="4"/>
  <c r="F1549" i="4"/>
  <c r="E1550" i="4"/>
  <c r="I1550" i="4" s="1"/>
  <c r="F1550" i="4"/>
  <c r="E1551" i="4"/>
  <c r="F1551" i="4"/>
  <c r="E1552" i="4"/>
  <c r="I1552" i="4" s="1"/>
  <c r="F1552" i="4"/>
  <c r="E1553" i="4"/>
  <c r="F1553" i="4"/>
  <c r="E1554" i="4"/>
  <c r="F1554" i="4"/>
  <c r="E1555" i="4"/>
  <c r="F1555" i="4"/>
  <c r="E1556" i="4"/>
  <c r="I1556" i="4" s="1"/>
  <c r="F1556" i="4"/>
  <c r="E1557" i="4"/>
  <c r="F1557" i="4"/>
  <c r="E1558" i="4"/>
  <c r="I1558" i="4" s="1"/>
  <c r="F1558" i="4"/>
  <c r="E1559" i="4"/>
  <c r="G1559" i="4" s="1"/>
  <c r="F1559" i="4"/>
  <c r="E1560" i="4"/>
  <c r="F1560" i="4"/>
  <c r="E1561" i="4"/>
  <c r="F1561" i="4"/>
  <c r="E1562" i="4"/>
  <c r="I1562" i="4" s="1"/>
  <c r="F1562" i="4"/>
  <c r="E1563" i="4"/>
  <c r="F1563" i="4"/>
  <c r="E1564" i="4"/>
  <c r="F1564" i="4"/>
  <c r="E1565" i="4"/>
  <c r="H1565" i="4" s="1"/>
  <c r="F1565" i="4"/>
  <c r="E1566" i="4"/>
  <c r="H1566" i="4" s="1"/>
  <c r="F1566" i="4"/>
  <c r="E1567" i="4"/>
  <c r="G1567" i="4" s="1"/>
  <c r="F1567" i="4"/>
  <c r="E1568" i="4"/>
  <c r="I1568" i="4" s="1"/>
  <c r="F1568" i="4"/>
  <c r="E1569" i="4"/>
  <c r="F1569" i="4"/>
  <c r="E1570" i="4"/>
  <c r="G1570" i="4" s="1"/>
  <c r="F1570" i="4"/>
  <c r="E1571" i="4"/>
  <c r="F1571" i="4"/>
  <c r="E1572" i="4"/>
  <c r="I1572" i="4" s="1"/>
  <c r="F1572" i="4"/>
  <c r="E1573" i="4"/>
  <c r="G1573" i="4" s="1"/>
  <c r="F1573" i="4"/>
  <c r="E1574" i="4"/>
  <c r="F1574" i="4"/>
  <c r="E1575" i="4"/>
  <c r="F1575" i="4"/>
  <c r="E1576" i="4"/>
  <c r="F1576" i="4"/>
  <c r="E1577" i="4"/>
  <c r="G1577" i="4" s="1"/>
  <c r="F1577" i="4"/>
  <c r="E1578" i="4"/>
  <c r="F1578" i="4"/>
  <c r="E1579" i="4"/>
  <c r="F1579" i="4"/>
  <c r="E1580" i="4"/>
  <c r="F1580" i="4"/>
  <c r="E1581" i="4"/>
  <c r="G1581" i="4" s="1"/>
  <c r="F1581" i="4"/>
  <c r="E1582" i="4"/>
  <c r="F1582" i="4"/>
  <c r="E1583" i="4"/>
  <c r="F1583" i="4"/>
  <c r="E1584" i="4"/>
  <c r="I1584" i="4" s="1"/>
  <c r="F1584" i="4"/>
  <c r="E1585" i="4"/>
  <c r="G1585" i="4" s="1"/>
  <c r="F1585" i="4"/>
  <c r="E1586" i="4"/>
  <c r="G1586" i="4" s="1"/>
  <c r="F1586" i="4"/>
  <c r="E1587" i="4"/>
  <c r="I1587" i="4" s="1"/>
  <c r="F1587" i="4"/>
  <c r="E1588" i="4"/>
  <c r="I1588" i="4" s="1"/>
  <c r="F1588" i="4"/>
  <c r="E1589" i="4"/>
  <c r="F1589" i="4"/>
  <c r="E1590" i="4"/>
  <c r="I1590" i="4" s="1"/>
  <c r="F1590" i="4"/>
  <c r="E1591" i="4"/>
  <c r="F1591" i="4"/>
  <c r="E1592" i="4"/>
  <c r="F1592" i="4"/>
  <c r="E1593" i="4"/>
  <c r="F1593" i="4"/>
  <c r="E1594" i="4"/>
  <c r="I1594" i="4" s="1"/>
  <c r="F1594" i="4"/>
  <c r="E1595" i="4"/>
  <c r="H1595" i="4" s="1"/>
  <c r="F1595" i="4"/>
  <c r="E1596" i="4"/>
  <c r="F1596" i="4"/>
  <c r="E1597" i="4"/>
  <c r="F1597" i="4"/>
  <c r="E1598" i="4"/>
  <c r="I1598" i="4" s="1"/>
  <c r="F1598" i="4"/>
  <c r="E1599" i="4"/>
  <c r="H1599" i="4" s="1"/>
  <c r="F1599" i="4"/>
  <c r="E1600" i="4"/>
  <c r="F1600" i="4"/>
  <c r="I1600" i="4"/>
  <c r="E1601" i="4"/>
  <c r="G1601" i="4" s="1"/>
  <c r="F1601" i="4"/>
  <c r="E1602" i="4"/>
  <c r="H1602" i="4" s="1"/>
  <c r="F1602" i="4"/>
  <c r="E1603" i="4"/>
  <c r="H1603" i="4" s="1"/>
  <c r="F1603" i="4"/>
  <c r="G1603" i="4"/>
  <c r="E1604" i="4"/>
  <c r="I1604" i="4" s="1"/>
  <c r="F1604" i="4"/>
  <c r="E1605" i="4"/>
  <c r="F1605" i="4"/>
  <c r="E1606" i="4"/>
  <c r="H1606" i="4" s="1"/>
  <c r="F1606" i="4"/>
  <c r="E1607" i="4"/>
  <c r="G1607" i="4" s="1"/>
  <c r="F1607" i="4"/>
  <c r="E1608" i="4"/>
  <c r="F1608" i="4"/>
  <c r="E1609" i="4"/>
  <c r="G1609" i="4" s="1"/>
  <c r="F1609" i="4"/>
  <c r="E1610" i="4"/>
  <c r="I1610" i="4" s="1"/>
  <c r="F1610" i="4"/>
  <c r="E1611" i="4"/>
  <c r="H1611" i="4" s="1"/>
  <c r="F1611" i="4"/>
  <c r="E1612" i="4"/>
  <c r="F1612" i="4"/>
  <c r="E1613" i="4"/>
  <c r="G1613" i="4" s="1"/>
  <c r="F1613" i="4"/>
  <c r="E1614" i="4"/>
  <c r="H1614" i="4" s="1"/>
  <c r="F1614" i="4"/>
  <c r="E1615" i="4"/>
  <c r="G1615" i="4" s="1"/>
  <c r="F1615" i="4"/>
  <c r="E1616" i="4"/>
  <c r="I1616" i="4" s="1"/>
  <c r="F1616" i="4"/>
  <c r="E1617" i="4"/>
  <c r="G1617" i="4" s="1"/>
  <c r="F1617" i="4"/>
  <c r="E1618" i="4"/>
  <c r="H1618" i="4" s="1"/>
  <c r="F1618" i="4"/>
  <c r="E1619" i="4"/>
  <c r="H1619" i="4" s="1"/>
  <c r="F1619" i="4"/>
  <c r="E1620" i="4"/>
  <c r="I1620" i="4" s="1"/>
  <c r="F1620" i="4"/>
  <c r="E1621" i="4"/>
  <c r="F1621" i="4"/>
  <c r="E1622" i="4"/>
  <c r="I1622" i="4" s="1"/>
  <c r="F1622" i="4"/>
  <c r="E1623" i="4"/>
  <c r="H1623" i="4" s="1"/>
  <c r="F1623" i="4"/>
  <c r="E1624" i="4"/>
  <c r="F1624" i="4"/>
  <c r="E1625" i="4"/>
  <c r="G1625" i="4" s="1"/>
  <c r="F1625" i="4"/>
  <c r="E1626" i="4"/>
  <c r="H1626" i="4" s="1"/>
  <c r="F1626" i="4"/>
  <c r="E1627" i="4"/>
  <c r="G1627" i="4" s="1"/>
  <c r="F1627" i="4"/>
  <c r="E1628" i="4"/>
  <c r="F1628" i="4"/>
  <c r="E1629" i="4"/>
  <c r="G1629" i="4" s="1"/>
  <c r="F1629" i="4"/>
  <c r="E1630" i="4"/>
  <c r="I1630" i="4" s="1"/>
  <c r="F1630" i="4"/>
  <c r="E1631" i="4"/>
  <c r="G1631" i="4" s="1"/>
  <c r="F1631" i="4"/>
  <c r="E1632" i="4"/>
  <c r="I1632" i="4" s="1"/>
  <c r="F1632" i="4"/>
  <c r="E1633" i="4"/>
  <c r="G1633" i="4" s="1"/>
  <c r="F1633" i="4"/>
  <c r="E1634" i="4"/>
  <c r="G1634" i="4" s="1"/>
  <c r="F1634" i="4"/>
  <c r="E1635" i="4"/>
  <c r="I1635" i="4" s="1"/>
  <c r="F1635" i="4"/>
  <c r="E1636" i="4"/>
  <c r="I1636" i="4" s="1"/>
  <c r="F1636" i="4"/>
  <c r="E1637" i="4"/>
  <c r="G1637" i="4" s="1"/>
  <c r="F1637" i="4"/>
  <c r="E1638" i="4"/>
  <c r="G1638" i="4" s="1"/>
  <c r="F1638" i="4"/>
  <c r="E1639" i="4"/>
  <c r="F1639" i="4"/>
  <c r="E1640" i="4"/>
  <c r="F1640" i="4"/>
  <c r="E1641" i="4"/>
  <c r="G1641" i="4" s="1"/>
  <c r="F1641" i="4"/>
  <c r="E1642" i="4"/>
  <c r="H1642" i="4" s="1"/>
  <c r="F1642" i="4"/>
  <c r="I1642" i="4"/>
  <c r="E1643" i="4"/>
  <c r="H1643" i="4" s="1"/>
  <c r="F1643" i="4"/>
  <c r="E1644" i="4"/>
  <c r="F1644" i="4"/>
  <c r="E1645" i="4"/>
  <c r="G1645" i="4" s="1"/>
  <c r="F1645" i="4"/>
  <c r="E1646" i="4"/>
  <c r="G1646" i="4" s="1"/>
  <c r="F1646" i="4"/>
  <c r="E1647" i="4"/>
  <c r="I1647" i="4" s="1"/>
  <c r="F1647" i="4"/>
  <c r="E1648" i="4"/>
  <c r="I1648" i="4" s="1"/>
  <c r="F1648" i="4"/>
  <c r="E1649" i="4"/>
  <c r="G1649" i="4" s="1"/>
  <c r="F1649" i="4"/>
  <c r="E1650" i="4"/>
  <c r="H1650" i="4" s="1"/>
  <c r="F1650" i="4"/>
  <c r="E1651" i="4"/>
  <c r="G1651" i="4" s="1"/>
  <c r="F1651" i="4"/>
  <c r="E1652" i="4"/>
  <c r="I1652" i="4" s="1"/>
  <c r="F1652" i="4"/>
  <c r="E1653" i="4"/>
  <c r="G1653" i="4" s="1"/>
  <c r="F1653" i="4"/>
  <c r="E1654" i="4"/>
  <c r="H1654" i="4" s="1"/>
  <c r="F1654" i="4"/>
  <c r="E1655" i="4"/>
  <c r="H1655" i="4" s="1"/>
  <c r="F1655" i="4"/>
  <c r="E1656" i="4"/>
  <c r="F1656" i="4"/>
  <c r="E1657" i="4"/>
  <c r="G1657" i="4" s="1"/>
  <c r="F1657" i="4"/>
  <c r="E1658" i="4"/>
  <c r="G1658" i="4" s="1"/>
  <c r="F1658" i="4"/>
  <c r="E1659" i="4"/>
  <c r="I1659" i="4" s="1"/>
  <c r="F1659" i="4"/>
  <c r="E1660" i="4"/>
  <c r="F1660" i="4"/>
  <c r="E1661" i="4"/>
  <c r="G1661" i="4" s="1"/>
  <c r="F1661" i="4"/>
  <c r="E1662" i="4"/>
  <c r="H1662" i="4" s="1"/>
  <c r="F1662" i="4"/>
  <c r="E1663" i="4"/>
  <c r="H1663" i="4" s="1"/>
  <c r="F1663" i="4"/>
  <c r="E1664" i="4"/>
  <c r="I1664" i="4" s="1"/>
  <c r="F1664" i="4"/>
  <c r="E1665" i="4"/>
  <c r="G1665" i="4" s="1"/>
  <c r="F1665" i="4"/>
  <c r="E1666" i="4"/>
  <c r="G1666" i="4" s="1"/>
  <c r="F1666" i="4"/>
  <c r="E1667" i="4"/>
  <c r="H1667" i="4" s="1"/>
  <c r="F1667" i="4"/>
  <c r="E1668" i="4"/>
  <c r="I1668" i="4" s="1"/>
  <c r="F1668" i="4"/>
  <c r="E1669" i="4"/>
  <c r="I1669" i="4" s="1"/>
  <c r="F1669" i="4"/>
  <c r="E1670" i="4"/>
  <c r="G1670" i="4" s="1"/>
  <c r="F1670" i="4"/>
  <c r="E1671" i="4"/>
  <c r="H1671" i="4" s="1"/>
  <c r="F1671" i="4"/>
  <c r="E1672" i="4"/>
  <c r="F1672" i="4"/>
  <c r="E1673" i="4"/>
  <c r="G1673" i="4" s="1"/>
  <c r="F1673" i="4"/>
  <c r="E1674" i="4"/>
  <c r="H1674" i="4" s="1"/>
  <c r="F1674" i="4"/>
  <c r="E1675" i="4"/>
  <c r="G1675" i="4" s="1"/>
  <c r="F1675" i="4"/>
  <c r="E1676" i="4"/>
  <c r="F1676" i="4"/>
  <c r="E1677" i="4"/>
  <c r="G1677" i="4" s="1"/>
  <c r="F1677" i="4"/>
  <c r="E1678" i="4"/>
  <c r="G1678" i="4" s="1"/>
  <c r="F1678" i="4"/>
  <c r="E1679" i="4"/>
  <c r="I1679" i="4" s="1"/>
  <c r="F1679" i="4"/>
  <c r="E1680" i="4"/>
  <c r="I1680" i="4" s="1"/>
  <c r="F1680" i="4"/>
  <c r="E1681" i="4"/>
  <c r="G1681" i="4" s="1"/>
  <c r="F1681" i="4"/>
  <c r="E1682" i="4"/>
  <c r="G1682" i="4" s="1"/>
  <c r="F1682" i="4"/>
  <c r="E1683" i="4"/>
  <c r="G1683" i="4" s="1"/>
  <c r="F1683" i="4"/>
  <c r="E1684" i="4"/>
  <c r="I1684" i="4" s="1"/>
  <c r="F1684" i="4"/>
  <c r="E1685" i="4"/>
  <c r="F1685" i="4"/>
  <c r="E1686" i="4"/>
  <c r="G1686" i="4" s="1"/>
  <c r="F1686" i="4"/>
  <c r="E1687" i="4"/>
  <c r="H1687" i="4" s="1"/>
  <c r="F1687" i="4"/>
  <c r="G1687" i="4"/>
  <c r="E1688" i="4"/>
  <c r="F1688" i="4"/>
  <c r="E1689" i="4"/>
  <c r="G1689" i="4" s="1"/>
  <c r="F1689" i="4"/>
  <c r="E1690" i="4"/>
  <c r="H1690" i="4" s="1"/>
  <c r="F1690" i="4"/>
  <c r="I1690" i="4"/>
  <c r="E1691" i="4"/>
  <c r="H1691" i="4" s="1"/>
  <c r="F1691" i="4"/>
  <c r="E1692" i="4"/>
  <c r="F1692" i="4"/>
  <c r="E1693" i="4"/>
  <c r="G1693" i="4" s="1"/>
  <c r="F1693" i="4"/>
  <c r="E1694" i="4"/>
  <c r="G1694" i="4" s="1"/>
  <c r="F1694" i="4"/>
  <c r="E1695" i="4"/>
  <c r="G1695" i="4" s="1"/>
  <c r="F1695" i="4"/>
  <c r="E1696" i="4"/>
  <c r="F1696" i="4"/>
  <c r="I1696" i="4"/>
  <c r="E1697" i="4"/>
  <c r="G1697" i="4" s="1"/>
  <c r="F1697" i="4"/>
  <c r="E1698" i="4"/>
  <c r="H1698" i="4" s="1"/>
  <c r="F1698" i="4"/>
  <c r="E1699" i="4"/>
  <c r="G1699" i="4" s="1"/>
  <c r="F1699" i="4"/>
  <c r="H1699" i="4"/>
  <c r="E1700" i="4"/>
  <c r="I1700" i="4" s="1"/>
  <c r="F1700" i="4"/>
  <c r="E1701" i="4"/>
  <c r="F1701" i="4"/>
  <c r="E1702" i="4"/>
  <c r="H1702" i="4" s="1"/>
  <c r="F1702" i="4"/>
  <c r="E1703" i="4"/>
  <c r="G1703" i="4" s="1"/>
  <c r="F1703" i="4"/>
  <c r="E1704" i="4"/>
  <c r="H1704" i="4" s="1"/>
  <c r="F1704" i="4"/>
  <c r="E1705" i="4"/>
  <c r="G1705" i="4" s="1"/>
  <c r="F1705" i="4"/>
  <c r="E1706" i="4"/>
  <c r="G1706" i="4" s="1"/>
  <c r="F1706" i="4"/>
  <c r="E1707" i="4"/>
  <c r="G1707" i="4" s="1"/>
  <c r="F1707" i="4"/>
  <c r="E1708" i="4"/>
  <c r="H1708" i="4" s="1"/>
  <c r="F1708" i="4"/>
  <c r="E1709" i="4"/>
  <c r="G1709" i="4" s="1"/>
  <c r="F1709" i="4"/>
  <c r="E1710" i="4"/>
  <c r="F1710" i="4"/>
  <c r="E1711" i="4"/>
  <c r="I1711" i="4" s="1"/>
  <c r="F1711" i="4"/>
  <c r="E1712" i="4"/>
  <c r="H1712" i="4" s="1"/>
  <c r="F1712" i="4"/>
  <c r="E1713" i="4"/>
  <c r="G1713" i="4" s="1"/>
  <c r="F1713" i="4"/>
  <c r="E1714" i="4"/>
  <c r="G1714" i="4" s="1"/>
  <c r="F1714" i="4"/>
  <c r="E1715" i="4"/>
  <c r="G1715" i="4" s="1"/>
  <c r="F1715" i="4"/>
  <c r="E1716" i="4"/>
  <c r="F1716" i="4"/>
  <c r="E1717" i="4"/>
  <c r="F1717" i="4"/>
  <c r="E1718" i="4"/>
  <c r="F1718" i="4"/>
  <c r="E1719" i="4"/>
  <c r="G1719" i="4" s="1"/>
  <c r="F1719" i="4"/>
  <c r="E1720" i="4"/>
  <c r="H1720" i="4" s="1"/>
  <c r="F1720" i="4"/>
  <c r="E1721" i="4"/>
  <c r="G1721" i="4" s="1"/>
  <c r="F1721" i="4"/>
  <c r="E1722" i="4"/>
  <c r="G1722" i="4" s="1"/>
  <c r="F1722" i="4"/>
  <c r="E1723" i="4"/>
  <c r="G1723" i="4" s="1"/>
  <c r="F1723" i="4"/>
  <c r="H1723" i="4"/>
  <c r="E1724" i="4"/>
  <c r="H1724" i="4" s="1"/>
  <c r="F1724" i="4"/>
  <c r="G1724" i="4"/>
  <c r="E1725" i="4"/>
  <c r="G1725" i="4" s="1"/>
  <c r="F1725" i="4"/>
  <c r="E1726" i="4"/>
  <c r="H1726" i="4" s="1"/>
  <c r="F1726" i="4"/>
  <c r="E1727" i="4"/>
  <c r="H1727" i="4" s="1"/>
  <c r="F1727" i="4"/>
  <c r="E1728" i="4"/>
  <c r="G1728" i="4" s="1"/>
  <c r="F1728" i="4"/>
  <c r="I1728" i="4"/>
  <c r="E1729" i="4"/>
  <c r="G1729" i="4" s="1"/>
  <c r="F1729" i="4"/>
  <c r="E1730" i="4"/>
  <c r="H1730" i="4" s="1"/>
  <c r="F1730" i="4"/>
  <c r="E1731" i="4"/>
  <c r="H1731" i="4" s="1"/>
  <c r="F1731" i="4"/>
  <c r="E1732" i="4"/>
  <c r="F1732" i="4"/>
  <c r="E1733" i="4"/>
  <c r="G1733" i="4" s="1"/>
  <c r="F1733" i="4"/>
  <c r="E1734" i="4"/>
  <c r="I1734" i="4" s="1"/>
  <c r="F1734" i="4"/>
  <c r="E1735" i="4"/>
  <c r="F1735" i="4"/>
  <c r="E1736" i="4"/>
  <c r="G1736" i="4" s="1"/>
  <c r="F1736" i="4"/>
  <c r="E1737" i="4"/>
  <c r="F1737" i="4"/>
  <c r="E1738" i="4"/>
  <c r="G1738" i="4" s="1"/>
  <c r="F1738" i="4"/>
  <c r="E1739" i="4"/>
  <c r="H1739" i="4" s="1"/>
  <c r="F1739" i="4"/>
  <c r="E1740" i="4"/>
  <c r="G1740" i="4" s="1"/>
  <c r="F1740" i="4"/>
  <c r="E1741" i="4"/>
  <c r="F1741" i="4"/>
  <c r="E1742" i="4"/>
  <c r="G1742" i="4" s="1"/>
  <c r="F1742" i="4"/>
  <c r="E1743" i="4"/>
  <c r="H1743" i="4" s="1"/>
  <c r="F1743" i="4"/>
  <c r="E1744" i="4"/>
  <c r="F1744" i="4"/>
  <c r="E1745" i="4"/>
  <c r="F1745" i="4"/>
  <c r="E1746" i="4"/>
  <c r="H1746" i="4" s="1"/>
  <c r="F1746" i="4"/>
  <c r="E1747" i="4"/>
  <c r="F1747" i="4"/>
  <c r="E1748" i="4"/>
  <c r="G1748" i="4" s="1"/>
  <c r="F1748" i="4"/>
  <c r="E1749" i="4"/>
  <c r="H1749" i="4" s="1"/>
  <c r="F1749" i="4"/>
  <c r="E1750" i="4"/>
  <c r="F1750" i="4"/>
  <c r="E1751" i="4"/>
  <c r="H1751" i="4" s="1"/>
  <c r="F1751" i="4"/>
  <c r="E1752" i="4"/>
  <c r="G1752" i="4" s="1"/>
  <c r="F1752" i="4"/>
  <c r="E1753" i="4"/>
  <c r="F1753" i="4"/>
  <c r="E1754" i="4"/>
  <c r="G1754" i="4" s="1"/>
  <c r="F1754" i="4"/>
  <c r="E1755" i="4"/>
  <c r="H1755" i="4" s="1"/>
  <c r="F1755" i="4"/>
  <c r="E1756" i="4"/>
  <c r="F1756" i="4"/>
  <c r="E1757" i="4"/>
  <c r="H1757" i="4" s="1"/>
  <c r="F1757" i="4"/>
  <c r="E1758" i="4"/>
  <c r="G1758" i="4" s="1"/>
  <c r="F1758" i="4"/>
  <c r="E1759" i="4"/>
  <c r="H1759" i="4" s="1"/>
  <c r="F1759" i="4"/>
  <c r="E1760" i="4"/>
  <c r="F1760" i="4"/>
  <c r="E1761" i="4"/>
  <c r="F1761" i="4"/>
  <c r="E1762" i="4"/>
  <c r="G1762" i="4" s="1"/>
  <c r="F1762" i="4"/>
  <c r="E1763" i="4"/>
  <c r="H1763" i="4" s="1"/>
  <c r="F1763" i="4"/>
  <c r="E1764" i="4"/>
  <c r="G1764" i="4" s="1"/>
  <c r="F1764" i="4"/>
  <c r="E1765" i="4"/>
  <c r="I1765" i="4" s="1"/>
  <c r="F1765" i="4"/>
  <c r="E1766" i="4"/>
  <c r="F1766" i="4"/>
  <c r="E1767" i="4"/>
  <c r="F1767" i="4"/>
  <c r="E1768" i="4"/>
  <c r="F1768" i="4"/>
  <c r="E1769" i="4"/>
  <c r="H1769" i="4" s="1"/>
  <c r="F1769" i="4"/>
  <c r="E1770" i="4"/>
  <c r="F1770" i="4"/>
  <c r="E1771" i="4"/>
  <c r="H1771" i="4" s="1"/>
  <c r="F1771" i="4"/>
  <c r="E1772" i="4"/>
  <c r="G1772" i="4" s="1"/>
  <c r="F1772" i="4"/>
  <c r="E1773" i="4"/>
  <c r="F1773" i="4"/>
  <c r="E1774" i="4"/>
  <c r="H1774" i="4" s="1"/>
  <c r="F1774" i="4"/>
  <c r="E1775" i="4"/>
  <c r="H1775" i="4" s="1"/>
  <c r="F1775" i="4"/>
  <c r="E1776" i="4"/>
  <c r="F1776" i="4"/>
  <c r="E1777" i="4"/>
  <c r="F1777" i="4"/>
  <c r="E1778" i="4"/>
  <c r="G1778" i="4" s="1"/>
  <c r="F1778" i="4"/>
  <c r="E1779" i="4"/>
  <c r="F1779" i="4"/>
  <c r="E1780" i="4"/>
  <c r="G1780" i="4" s="1"/>
  <c r="F1780" i="4"/>
  <c r="E1781" i="4"/>
  <c r="G1781" i="4" s="1"/>
  <c r="F1781" i="4"/>
  <c r="E1782" i="4"/>
  <c r="H1782" i="4" s="1"/>
  <c r="F1782" i="4"/>
  <c r="E1783" i="4"/>
  <c r="H1783" i="4" s="1"/>
  <c r="F1783" i="4"/>
  <c r="E1784" i="4"/>
  <c r="F1784" i="4"/>
  <c r="E1785" i="4"/>
  <c r="F1785" i="4"/>
  <c r="E1786" i="4"/>
  <c r="F1786" i="4"/>
  <c r="E1787" i="4"/>
  <c r="H1787" i="4" s="1"/>
  <c r="F1787" i="4"/>
  <c r="E1788" i="4"/>
  <c r="G1788" i="4" s="1"/>
  <c r="F1788" i="4"/>
  <c r="E1789" i="4"/>
  <c r="G1789" i="4" s="1"/>
  <c r="F1789" i="4"/>
  <c r="E1790" i="4"/>
  <c r="H1790" i="4" s="1"/>
  <c r="F1790" i="4"/>
  <c r="E1791" i="4"/>
  <c r="H1791" i="4" s="1"/>
  <c r="F1791" i="4"/>
  <c r="E1792" i="4"/>
  <c r="I1792" i="4" s="1"/>
  <c r="F1792" i="4"/>
  <c r="E1793" i="4"/>
  <c r="H1793" i="4" s="1"/>
  <c r="F1793" i="4"/>
  <c r="E1794" i="4"/>
  <c r="F1794" i="4"/>
  <c r="E1795" i="4"/>
  <c r="F1795" i="4"/>
  <c r="E1796" i="4"/>
  <c r="G1796" i="4" s="1"/>
  <c r="F1796" i="4"/>
  <c r="E1797" i="4"/>
  <c r="G1797" i="4" s="1"/>
  <c r="F1797" i="4"/>
  <c r="E1798" i="4"/>
  <c r="G1798" i="4" s="1"/>
  <c r="F1798" i="4"/>
  <c r="E1799" i="4"/>
  <c r="G1799" i="4" s="1"/>
  <c r="F1799" i="4"/>
  <c r="E1800" i="4"/>
  <c r="H1800" i="4" s="1"/>
  <c r="F1800" i="4"/>
  <c r="E1801" i="4"/>
  <c r="G1801" i="4" s="1"/>
  <c r="F1801" i="4"/>
  <c r="E1802" i="4"/>
  <c r="G1802" i="4" s="1"/>
  <c r="F1802" i="4"/>
  <c r="E1803" i="4"/>
  <c r="I1803" i="4" s="1"/>
  <c r="F1803" i="4"/>
  <c r="E1804" i="4"/>
  <c r="I1804" i="4" s="1"/>
  <c r="F1804" i="4"/>
  <c r="E1805" i="4"/>
  <c r="F1805" i="4"/>
  <c r="E1806" i="4"/>
  <c r="F1806" i="4"/>
  <c r="E1807" i="4"/>
  <c r="H1807" i="4" s="1"/>
  <c r="F1807" i="4"/>
  <c r="E1808" i="4"/>
  <c r="F1808" i="4"/>
  <c r="E1809" i="4"/>
  <c r="F1809" i="4"/>
  <c r="E1810" i="4"/>
  <c r="G1810" i="4" s="1"/>
  <c r="F1810" i="4"/>
  <c r="E1811" i="4"/>
  <c r="G1811" i="4" s="1"/>
  <c r="F1811" i="4"/>
  <c r="E1812" i="4"/>
  <c r="H1812" i="4" s="1"/>
  <c r="F1812" i="4"/>
  <c r="E1813" i="4"/>
  <c r="G1813" i="4" s="1"/>
  <c r="F1813" i="4"/>
  <c r="E1814" i="4"/>
  <c r="G1814" i="4" s="1"/>
  <c r="F1814" i="4"/>
  <c r="E1815" i="4"/>
  <c r="G1815" i="4" s="1"/>
  <c r="F1815" i="4"/>
  <c r="E1816" i="4"/>
  <c r="H1816" i="4" s="1"/>
  <c r="F1816" i="4"/>
  <c r="E1817" i="4"/>
  <c r="G1817" i="4" s="1"/>
  <c r="F1817" i="4"/>
  <c r="E1818" i="4"/>
  <c r="G1818" i="4" s="1"/>
  <c r="F1818" i="4"/>
  <c r="E1819" i="4"/>
  <c r="F1819" i="4"/>
  <c r="E1820" i="4"/>
  <c r="I1820" i="4" s="1"/>
  <c r="F1820" i="4"/>
  <c r="E1821" i="4"/>
  <c r="I1821" i="4" s="1"/>
  <c r="F1821" i="4"/>
  <c r="E1822" i="4"/>
  <c r="F1822" i="4"/>
  <c r="E1823" i="4"/>
  <c r="H1823" i="4" s="1"/>
  <c r="F1823" i="4"/>
  <c r="E1824" i="4"/>
  <c r="I1824" i="4" s="1"/>
  <c r="F1824" i="4"/>
  <c r="E1825" i="4"/>
  <c r="I1825" i="4" s="1"/>
  <c r="F1825" i="4"/>
  <c r="E1826" i="4"/>
  <c r="F1826" i="4"/>
  <c r="E1827" i="4"/>
  <c r="H1827" i="4" s="1"/>
  <c r="F1827" i="4"/>
  <c r="E1828" i="4"/>
  <c r="I1828" i="4" s="1"/>
  <c r="F1828" i="4"/>
  <c r="E1829" i="4"/>
  <c r="I1829" i="4" s="1"/>
  <c r="F1829" i="4"/>
  <c r="E1830" i="4"/>
  <c r="F1830" i="4"/>
  <c r="E1831" i="4"/>
  <c r="H1831" i="4" s="1"/>
  <c r="F1831" i="4"/>
  <c r="E1832" i="4"/>
  <c r="I1832" i="4" s="1"/>
  <c r="F1832" i="4"/>
  <c r="E1833" i="4"/>
  <c r="I1833" i="4" s="1"/>
  <c r="F1833" i="4"/>
  <c r="E1834" i="4"/>
  <c r="F1834" i="4"/>
  <c r="E1835" i="4"/>
  <c r="H1835" i="4" s="1"/>
  <c r="F1835" i="4"/>
  <c r="G1835" i="4"/>
  <c r="E1836" i="4"/>
  <c r="I1836" i="4" s="1"/>
  <c r="F1836" i="4"/>
  <c r="E1837" i="4"/>
  <c r="I1837" i="4" s="1"/>
  <c r="F1837" i="4"/>
  <c r="E1838" i="4"/>
  <c r="F1838" i="4"/>
  <c r="E1839" i="4"/>
  <c r="H1839" i="4" s="1"/>
  <c r="F1839" i="4"/>
  <c r="E1840" i="4"/>
  <c r="F1840" i="4"/>
  <c r="E1841" i="4"/>
  <c r="F1841" i="4"/>
  <c r="E1842" i="4"/>
  <c r="F1842" i="4"/>
  <c r="E1843" i="4"/>
  <c r="H1843" i="4" s="1"/>
  <c r="F1843" i="4"/>
  <c r="E1844" i="4"/>
  <c r="F1844" i="4"/>
  <c r="E1845" i="4"/>
  <c r="F1845" i="4"/>
  <c r="E1846" i="4"/>
  <c r="F1846" i="4"/>
  <c r="E1847" i="4"/>
  <c r="H1847" i="4" s="1"/>
  <c r="F1847" i="4"/>
  <c r="E1848" i="4"/>
  <c r="F1848" i="4"/>
  <c r="E1849" i="4"/>
  <c r="F1849" i="4"/>
  <c r="E1850" i="4"/>
  <c r="F1850" i="4"/>
  <c r="E1851" i="4"/>
  <c r="H1851" i="4" s="1"/>
  <c r="F1851" i="4"/>
  <c r="E1852" i="4"/>
  <c r="F1852" i="4"/>
  <c r="E1853" i="4"/>
  <c r="F1853" i="4"/>
  <c r="E1854" i="4"/>
  <c r="F1854" i="4"/>
  <c r="E1855" i="4"/>
  <c r="H1855" i="4" s="1"/>
  <c r="F1855" i="4"/>
  <c r="E1856" i="4"/>
  <c r="F1856" i="4"/>
  <c r="E1857" i="4"/>
  <c r="F1857" i="4"/>
  <c r="E1858" i="4"/>
  <c r="F1858" i="4"/>
  <c r="E1859" i="4"/>
  <c r="H1859" i="4" s="1"/>
  <c r="F1859" i="4"/>
  <c r="E1860" i="4"/>
  <c r="F1860" i="4"/>
  <c r="E1861" i="4"/>
  <c r="F1861" i="4"/>
  <c r="E1862" i="4"/>
  <c r="F1862" i="4"/>
  <c r="E1863" i="4"/>
  <c r="H1863" i="4" s="1"/>
  <c r="F1863" i="4"/>
  <c r="E1864" i="4"/>
  <c r="F1864" i="4"/>
  <c r="E1865" i="4"/>
  <c r="F1865" i="4"/>
  <c r="E1866" i="4"/>
  <c r="F1866" i="4"/>
  <c r="E1867" i="4"/>
  <c r="H1867" i="4" s="1"/>
  <c r="F1867" i="4"/>
  <c r="E1868" i="4"/>
  <c r="F1868" i="4"/>
  <c r="E1869" i="4"/>
  <c r="F1869" i="4"/>
  <c r="E1870" i="4"/>
  <c r="F1870" i="4"/>
  <c r="E1871" i="4"/>
  <c r="H1871" i="4" s="1"/>
  <c r="F1871" i="4"/>
  <c r="E1872" i="4"/>
  <c r="F1872" i="4"/>
  <c r="E1873" i="4"/>
  <c r="F1873" i="4"/>
  <c r="E1874" i="4"/>
  <c r="F1874" i="4"/>
  <c r="E1875" i="4"/>
  <c r="H1875" i="4" s="1"/>
  <c r="F1875" i="4"/>
  <c r="E1876" i="4"/>
  <c r="F1876" i="4"/>
  <c r="E1877" i="4"/>
  <c r="F1877" i="4"/>
  <c r="E1878" i="4"/>
  <c r="F1878" i="4"/>
  <c r="E1879" i="4"/>
  <c r="H1879" i="4" s="1"/>
  <c r="F1879" i="4"/>
  <c r="E1880" i="4"/>
  <c r="F1880" i="4"/>
  <c r="E1881" i="4"/>
  <c r="F1881" i="4"/>
  <c r="E1882" i="4"/>
  <c r="F1882" i="4"/>
  <c r="E1883" i="4"/>
  <c r="H1883" i="4" s="1"/>
  <c r="F1883" i="4"/>
  <c r="E1884" i="4"/>
  <c r="F1884" i="4"/>
  <c r="E1885" i="4"/>
  <c r="F1885" i="4"/>
  <c r="E1886" i="4"/>
  <c r="F1886" i="4"/>
  <c r="E1887" i="4"/>
  <c r="H1887" i="4" s="1"/>
  <c r="F1887" i="4"/>
  <c r="E1888" i="4"/>
  <c r="F1888" i="4"/>
  <c r="E1889" i="4"/>
  <c r="F1889" i="4"/>
  <c r="E1890" i="4"/>
  <c r="F1890" i="4"/>
  <c r="E1891" i="4"/>
  <c r="H1891" i="4" s="1"/>
  <c r="F1891" i="4"/>
  <c r="E1892" i="4"/>
  <c r="F1892" i="4"/>
  <c r="E1893" i="4"/>
  <c r="F1893" i="4"/>
  <c r="E1894" i="4"/>
  <c r="F1894" i="4"/>
  <c r="E1895" i="4"/>
  <c r="H1895" i="4" s="1"/>
  <c r="F1895" i="4"/>
  <c r="E1896" i="4"/>
  <c r="F1896" i="4"/>
  <c r="E1897" i="4"/>
  <c r="F1897" i="4"/>
  <c r="E1898" i="4"/>
  <c r="F1898" i="4"/>
  <c r="E1899" i="4"/>
  <c r="H1899" i="4" s="1"/>
  <c r="F1899" i="4"/>
  <c r="E1900" i="4"/>
  <c r="F1900" i="4"/>
  <c r="E1901" i="4"/>
  <c r="F1901" i="4"/>
  <c r="E1902" i="4"/>
  <c r="F1902" i="4"/>
  <c r="E1903" i="4"/>
  <c r="H1903" i="4" s="1"/>
  <c r="F1903" i="4"/>
  <c r="E1904" i="4"/>
  <c r="F1904" i="4"/>
  <c r="E1905" i="4"/>
  <c r="F1905" i="4"/>
  <c r="E1906" i="4"/>
  <c r="F1906" i="4"/>
  <c r="E1907" i="4"/>
  <c r="H1907" i="4" s="1"/>
  <c r="F1907" i="4"/>
  <c r="E1908" i="4"/>
  <c r="F1908" i="4"/>
  <c r="E1909" i="4"/>
  <c r="F1909" i="4"/>
  <c r="E1910" i="4"/>
  <c r="F1910" i="4"/>
  <c r="E1911" i="4"/>
  <c r="H1911" i="4" s="1"/>
  <c r="F1911" i="4"/>
  <c r="E1912" i="4"/>
  <c r="F1912" i="4"/>
  <c r="E1913" i="4"/>
  <c r="F1913" i="4"/>
  <c r="E1914" i="4"/>
  <c r="F1914" i="4"/>
  <c r="E1915" i="4"/>
  <c r="H1915" i="4" s="1"/>
  <c r="F1915" i="4"/>
  <c r="E1916" i="4"/>
  <c r="F1916" i="4"/>
  <c r="E1917" i="4"/>
  <c r="F1917" i="4"/>
  <c r="E1918" i="4"/>
  <c r="F1918" i="4"/>
  <c r="E1919" i="4"/>
  <c r="H1919" i="4" s="1"/>
  <c r="F1919" i="4"/>
  <c r="E1920" i="4"/>
  <c r="F1920" i="4"/>
  <c r="E1921" i="4"/>
  <c r="F1921" i="4"/>
  <c r="E1922" i="4"/>
  <c r="F1922" i="4"/>
  <c r="E1923" i="4"/>
  <c r="H1923" i="4" s="1"/>
  <c r="F1923" i="4"/>
  <c r="E1924" i="4"/>
  <c r="F1924" i="4"/>
  <c r="E1925" i="4"/>
  <c r="F1925" i="4"/>
  <c r="E1926" i="4"/>
  <c r="F1926" i="4"/>
  <c r="E1927" i="4"/>
  <c r="H1927" i="4" s="1"/>
  <c r="F1927" i="4"/>
  <c r="E1928" i="4"/>
  <c r="F1928" i="4"/>
  <c r="E1929" i="4"/>
  <c r="F1929" i="4"/>
  <c r="E1930" i="4"/>
  <c r="F1930" i="4"/>
  <c r="E1931" i="4"/>
  <c r="H1931" i="4" s="1"/>
  <c r="F1931" i="4"/>
  <c r="E1932" i="4"/>
  <c r="F1932" i="4"/>
  <c r="E1933" i="4"/>
  <c r="F1933" i="4"/>
  <c r="E1934" i="4"/>
  <c r="F1934" i="4"/>
  <c r="E1935" i="4"/>
  <c r="H1935" i="4" s="1"/>
  <c r="F1935" i="4"/>
  <c r="E1936" i="4"/>
  <c r="F1936" i="4"/>
  <c r="E1937" i="4"/>
  <c r="F1937" i="4"/>
  <c r="E1938" i="4"/>
  <c r="F1938" i="4"/>
  <c r="E1939" i="4"/>
  <c r="H1939" i="4" s="1"/>
  <c r="F1939" i="4"/>
  <c r="E1940" i="4"/>
  <c r="F1940" i="4"/>
  <c r="E1941" i="4"/>
  <c r="F1941" i="4"/>
  <c r="E1942" i="4"/>
  <c r="F1942" i="4"/>
  <c r="E1943" i="4"/>
  <c r="H1943" i="4" s="1"/>
  <c r="F1943" i="4"/>
  <c r="E1944" i="4"/>
  <c r="F1944" i="4"/>
  <c r="E1945" i="4"/>
  <c r="F1945" i="4"/>
  <c r="E1946" i="4"/>
  <c r="F1946" i="4"/>
  <c r="E1947" i="4"/>
  <c r="H1947" i="4" s="1"/>
  <c r="F1947" i="4"/>
  <c r="E1948" i="4"/>
  <c r="F1948" i="4"/>
  <c r="E1949" i="4"/>
  <c r="F1949" i="4"/>
  <c r="E1950" i="4"/>
  <c r="F1950" i="4"/>
  <c r="E1951" i="4"/>
  <c r="H1951" i="4" s="1"/>
  <c r="F1951" i="4"/>
  <c r="E1952" i="4"/>
  <c r="F1952" i="4"/>
  <c r="E1953" i="4"/>
  <c r="F1953" i="4"/>
  <c r="E1954" i="4"/>
  <c r="F1954" i="4"/>
  <c r="E1955" i="4"/>
  <c r="H1955" i="4" s="1"/>
  <c r="F1955" i="4"/>
  <c r="E1956" i="4"/>
  <c r="F1956" i="4"/>
  <c r="E1957" i="4"/>
  <c r="F1957" i="4"/>
  <c r="E1958" i="4"/>
  <c r="F1958" i="4"/>
  <c r="E1959" i="4"/>
  <c r="H1959" i="4" s="1"/>
  <c r="F1959" i="4"/>
  <c r="E1960" i="4"/>
  <c r="F1960" i="4"/>
  <c r="E1961" i="4"/>
  <c r="F1961" i="4"/>
  <c r="E1962" i="4"/>
  <c r="F1962" i="4"/>
  <c r="E1963" i="4"/>
  <c r="H1963" i="4" s="1"/>
  <c r="F1963" i="4"/>
  <c r="E1964" i="4"/>
  <c r="F1964" i="4"/>
  <c r="E1965" i="4"/>
  <c r="F1965" i="4"/>
  <c r="E1966" i="4"/>
  <c r="F1966" i="4"/>
  <c r="E1967" i="4"/>
  <c r="H1967" i="4" s="1"/>
  <c r="F1967" i="4"/>
  <c r="E1968" i="4"/>
  <c r="F1968" i="4"/>
  <c r="E1969" i="4"/>
  <c r="F1969" i="4"/>
  <c r="E1970" i="4"/>
  <c r="F1970" i="4"/>
  <c r="E1971" i="4"/>
  <c r="H1971" i="4" s="1"/>
  <c r="F1971" i="4"/>
  <c r="E1972" i="4"/>
  <c r="F1972" i="4"/>
  <c r="E1973" i="4"/>
  <c r="F1973" i="4"/>
  <c r="E1974" i="4"/>
  <c r="F1974" i="4"/>
  <c r="E1975" i="4"/>
  <c r="H1975" i="4" s="1"/>
  <c r="F1975" i="4"/>
  <c r="E1976" i="4"/>
  <c r="F1976" i="4"/>
  <c r="E1977" i="4"/>
  <c r="F1977" i="4"/>
  <c r="E1978" i="4"/>
  <c r="F1978" i="4"/>
  <c r="E1979" i="4"/>
  <c r="H1979" i="4" s="1"/>
  <c r="F1979" i="4"/>
  <c r="E1980" i="4"/>
  <c r="F1980" i="4"/>
  <c r="E1981" i="4"/>
  <c r="F1981" i="4"/>
  <c r="E1982" i="4"/>
  <c r="F1982" i="4"/>
  <c r="E1983" i="4"/>
  <c r="H1983" i="4" s="1"/>
  <c r="F1983" i="4"/>
  <c r="E1984" i="4"/>
  <c r="F1984" i="4"/>
  <c r="E1985" i="4"/>
  <c r="F1985" i="4"/>
  <c r="E1986" i="4"/>
  <c r="F1986" i="4"/>
  <c r="E1987" i="4"/>
  <c r="H1987" i="4" s="1"/>
  <c r="F1987" i="4"/>
  <c r="E1988" i="4"/>
  <c r="F1988" i="4"/>
  <c r="E1989" i="4"/>
  <c r="F1989" i="4"/>
  <c r="E1990" i="4"/>
  <c r="F1990" i="4"/>
  <c r="E1991" i="4"/>
  <c r="H1991" i="4" s="1"/>
  <c r="F1991" i="4"/>
  <c r="E1992" i="4"/>
  <c r="F1992" i="4"/>
  <c r="E1993" i="4"/>
  <c r="F1993" i="4"/>
  <c r="E1994" i="4"/>
  <c r="F1994" i="4"/>
  <c r="E1995" i="4"/>
  <c r="H1995" i="4" s="1"/>
  <c r="F1995" i="4"/>
  <c r="E1996" i="4"/>
  <c r="F1996" i="4"/>
  <c r="E1997" i="4"/>
  <c r="F1997" i="4"/>
  <c r="E1998" i="4"/>
  <c r="F1998" i="4"/>
  <c r="E1999" i="4"/>
  <c r="H1999" i="4" s="1"/>
  <c r="F1999" i="4"/>
  <c r="E2000" i="4"/>
  <c r="F2000" i="4"/>
  <c r="E2001" i="4"/>
  <c r="F2001" i="4"/>
  <c r="E2002" i="4"/>
  <c r="F2002" i="4"/>
  <c r="E2003" i="4"/>
  <c r="H2003" i="4" s="1"/>
  <c r="F2003" i="4"/>
  <c r="E2004" i="4"/>
  <c r="F2004" i="4"/>
  <c r="E2005" i="4"/>
  <c r="F2005" i="4"/>
  <c r="E2006" i="4"/>
  <c r="F2006" i="4"/>
  <c r="E2007" i="4"/>
  <c r="H2007" i="4" s="1"/>
  <c r="F2007" i="4"/>
  <c r="E2008" i="4"/>
  <c r="F2008" i="4"/>
  <c r="E2009" i="4"/>
  <c r="F2009" i="4"/>
  <c r="E2010" i="4"/>
  <c r="F2010" i="4"/>
  <c r="E2011" i="4"/>
  <c r="H2011" i="4" s="1"/>
  <c r="F2011" i="4"/>
  <c r="E2012" i="4"/>
  <c r="F2012" i="4"/>
  <c r="E2013" i="4"/>
  <c r="F2013" i="4"/>
  <c r="E2014" i="4"/>
  <c r="F2014" i="4"/>
  <c r="E2015" i="4"/>
  <c r="H2015" i="4" s="1"/>
  <c r="F2015" i="4"/>
  <c r="E2016" i="4"/>
  <c r="F2016" i="4"/>
  <c r="E2017" i="4"/>
  <c r="F2017" i="4"/>
  <c r="E2018" i="4"/>
  <c r="F2018" i="4"/>
  <c r="E2019" i="4"/>
  <c r="H2019" i="4" s="1"/>
  <c r="F2019" i="4"/>
  <c r="E2020" i="4"/>
  <c r="F2020" i="4"/>
  <c r="E2021" i="4"/>
  <c r="F2021" i="4"/>
  <c r="E2022" i="4"/>
  <c r="F2022" i="4"/>
  <c r="E2023" i="4"/>
  <c r="H2023" i="4" s="1"/>
  <c r="F2023" i="4"/>
  <c r="E2024" i="4"/>
  <c r="F2024" i="4"/>
  <c r="E2025" i="4"/>
  <c r="F2025" i="4"/>
  <c r="E2026" i="4"/>
  <c r="F2026" i="4"/>
  <c r="E2027" i="4"/>
  <c r="H2027" i="4" s="1"/>
  <c r="F2027" i="4"/>
  <c r="E2028" i="4"/>
  <c r="F2028" i="4"/>
  <c r="E2029" i="4"/>
  <c r="F2029" i="4"/>
  <c r="E2030" i="4"/>
  <c r="F2030" i="4"/>
  <c r="E2031" i="4"/>
  <c r="H2031" i="4" s="1"/>
  <c r="F2031" i="4"/>
  <c r="E2032" i="4"/>
  <c r="F2032" i="4"/>
  <c r="E2033" i="4"/>
  <c r="F2033" i="4"/>
  <c r="E2034" i="4"/>
  <c r="F2034" i="4"/>
  <c r="E2035" i="4"/>
  <c r="H2035" i="4" s="1"/>
  <c r="F2035" i="4"/>
  <c r="G2035" i="4"/>
  <c r="E2036" i="4"/>
  <c r="F2036" i="4"/>
  <c r="E2037" i="4"/>
  <c r="F2037" i="4"/>
  <c r="E2038" i="4"/>
  <c r="F2038" i="4"/>
  <c r="E2039" i="4"/>
  <c r="H2039" i="4" s="1"/>
  <c r="F2039" i="4"/>
  <c r="E2040" i="4"/>
  <c r="F2040" i="4"/>
  <c r="E2041" i="4"/>
  <c r="F2041" i="4"/>
  <c r="E2042" i="4"/>
  <c r="F2042" i="4"/>
  <c r="E2043" i="4"/>
  <c r="H2043" i="4" s="1"/>
  <c r="F2043" i="4"/>
  <c r="E2044" i="4"/>
  <c r="F2044" i="4"/>
  <c r="E2045" i="4"/>
  <c r="F2045" i="4"/>
  <c r="E2046" i="4"/>
  <c r="F2046" i="4"/>
  <c r="E2047" i="4"/>
  <c r="H2047" i="4" s="1"/>
  <c r="F2047" i="4"/>
  <c r="E2048" i="4"/>
  <c r="F2048" i="4"/>
  <c r="E2049" i="4"/>
  <c r="F2049" i="4"/>
  <c r="E2050" i="4"/>
  <c r="F2050" i="4"/>
  <c r="E2051" i="4"/>
  <c r="H2051" i="4" s="1"/>
  <c r="F2051" i="4"/>
  <c r="E2052" i="4"/>
  <c r="F2052" i="4"/>
  <c r="E2053" i="4"/>
  <c r="F2053" i="4"/>
  <c r="E2054" i="4"/>
  <c r="F2054" i="4"/>
  <c r="E2055" i="4"/>
  <c r="H2055" i="4" s="1"/>
  <c r="F2055" i="4"/>
  <c r="E2056" i="4"/>
  <c r="F2056" i="4"/>
  <c r="E2057" i="4"/>
  <c r="F2057" i="4"/>
  <c r="E2058" i="4"/>
  <c r="F2058" i="4"/>
  <c r="E2059" i="4"/>
  <c r="H2059" i="4" s="1"/>
  <c r="F2059" i="4"/>
  <c r="E2060" i="4"/>
  <c r="H2060" i="4" s="1"/>
  <c r="F2060" i="4"/>
  <c r="E2061" i="4"/>
  <c r="G2061" i="4" s="1"/>
  <c r="F2061" i="4"/>
  <c r="E2062" i="4"/>
  <c r="H2062" i="4" s="1"/>
  <c r="F2062" i="4"/>
  <c r="E2063" i="4"/>
  <c r="H2063" i="4" s="1"/>
  <c r="F2063" i="4"/>
  <c r="E2064" i="4"/>
  <c r="H2064" i="4" s="1"/>
  <c r="F2064" i="4"/>
  <c r="E2065" i="4"/>
  <c r="G2065" i="4" s="1"/>
  <c r="F2065" i="4"/>
  <c r="E2066" i="4"/>
  <c r="H2066" i="4" s="1"/>
  <c r="F2066" i="4"/>
  <c r="E2067" i="4"/>
  <c r="H2067" i="4" s="1"/>
  <c r="F2067" i="4"/>
  <c r="G2067" i="4"/>
  <c r="E2068" i="4"/>
  <c r="H2068" i="4" s="1"/>
  <c r="F2068" i="4"/>
  <c r="I2068" i="4"/>
  <c r="E2069" i="4"/>
  <c r="G2069" i="4" s="1"/>
  <c r="F2069" i="4"/>
  <c r="E2070" i="4"/>
  <c r="H2070" i="4" s="1"/>
  <c r="F2070" i="4"/>
  <c r="E2071" i="4"/>
  <c r="H2071" i="4" s="1"/>
  <c r="F2071" i="4"/>
  <c r="E2072" i="4"/>
  <c r="H2072" i="4" s="1"/>
  <c r="F2072" i="4"/>
  <c r="E2073" i="4"/>
  <c r="G2073" i="4" s="1"/>
  <c r="F2073" i="4"/>
  <c r="E2074" i="4"/>
  <c r="H2074" i="4" s="1"/>
  <c r="F2074" i="4"/>
  <c r="E2075" i="4"/>
  <c r="H2075" i="4" s="1"/>
  <c r="F2075" i="4"/>
  <c r="E2076" i="4"/>
  <c r="H2076" i="4" s="1"/>
  <c r="F2076" i="4"/>
  <c r="E2077" i="4"/>
  <c r="G2077" i="4" s="1"/>
  <c r="F2077" i="4"/>
  <c r="H2077" i="4"/>
  <c r="E2078" i="4"/>
  <c r="H2078" i="4" s="1"/>
  <c r="F2078" i="4"/>
  <c r="E2079" i="4"/>
  <c r="H2079" i="4" s="1"/>
  <c r="F2079" i="4"/>
  <c r="E2080" i="4"/>
  <c r="H2080" i="4" s="1"/>
  <c r="F2080" i="4"/>
  <c r="E2081" i="4"/>
  <c r="G2081" i="4" s="1"/>
  <c r="F2081" i="4"/>
  <c r="E2082" i="4"/>
  <c r="H2082" i="4" s="1"/>
  <c r="F2082" i="4"/>
  <c r="E2083" i="4"/>
  <c r="H2083" i="4" s="1"/>
  <c r="F2083" i="4"/>
  <c r="E2084" i="4"/>
  <c r="H2084" i="4" s="1"/>
  <c r="F2084" i="4"/>
  <c r="E2085" i="4"/>
  <c r="G2085" i="4" s="1"/>
  <c r="F2085" i="4"/>
  <c r="E2086" i="4"/>
  <c r="H2086" i="4" s="1"/>
  <c r="F2086" i="4"/>
  <c r="E2087" i="4"/>
  <c r="H2087" i="4" s="1"/>
  <c r="F2087" i="4"/>
  <c r="E2088" i="4"/>
  <c r="I2088" i="4" s="1"/>
  <c r="F2088" i="4"/>
  <c r="E2089" i="4"/>
  <c r="G2089" i="4" s="1"/>
  <c r="F2089" i="4"/>
  <c r="E2090" i="4"/>
  <c r="H2090" i="4" s="1"/>
  <c r="F2090" i="4"/>
  <c r="E2091" i="4"/>
  <c r="H2091" i="4" s="1"/>
  <c r="F2091" i="4"/>
  <c r="E2092" i="4"/>
  <c r="I2092" i="4" s="1"/>
  <c r="F2092" i="4"/>
  <c r="E2093" i="4"/>
  <c r="G2093" i="4" s="1"/>
  <c r="F2093" i="4"/>
  <c r="E2094" i="4"/>
  <c r="H2094" i="4" s="1"/>
  <c r="F2094" i="4"/>
  <c r="E2095" i="4"/>
  <c r="H2095" i="4" s="1"/>
  <c r="F2095" i="4"/>
  <c r="E2096" i="4"/>
  <c r="I2096" i="4" s="1"/>
  <c r="F2096" i="4"/>
  <c r="E2097" i="4"/>
  <c r="G2097" i="4" s="1"/>
  <c r="F2097" i="4"/>
  <c r="E2098" i="4"/>
  <c r="H2098" i="4" s="1"/>
  <c r="F2098" i="4"/>
  <c r="E2099" i="4"/>
  <c r="H2099" i="4" s="1"/>
  <c r="F2099" i="4"/>
  <c r="E2100" i="4"/>
  <c r="I2100" i="4" s="1"/>
  <c r="F2100" i="4"/>
  <c r="E2101" i="4"/>
  <c r="G2101" i="4" s="1"/>
  <c r="F2101" i="4"/>
  <c r="E2102" i="4"/>
  <c r="H2102" i="4" s="1"/>
  <c r="F2102" i="4"/>
  <c r="E2103" i="4"/>
  <c r="H2103" i="4" s="1"/>
  <c r="F2103" i="4"/>
  <c r="E2104" i="4"/>
  <c r="I2104" i="4" s="1"/>
  <c r="F2104" i="4"/>
  <c r="E2105" i="4"/>
  <c r="G2105" i="4" s="1"/>
  <c r="F2105" i="4"/>
  <c r="H2105" i="4"/>
  <c r="E2106" i="4"/>
  <c r="H2106" i="4" s="1"/>
  <c r="F2106" i="4"/>
  <c r="E2107" i="4"/>
  <c r="G2107" i="4" s="1"/>
  <c r="F2107" i="4"/>
  <c r="E2108" i="4"/>
  <c r="H2108" i="4" s="1"/>
  <c r="F2108" i="4"/>
  <c r="E2109" i="4"/>
  <c r="G2109" i="4" s="1"/>
  <c r="F2109" i="4"/>
  <c r="E2110" i="4"/>
  <c r="H2110" i="4" s="1"/>
  <c r="F2110" i="4"/>
  <c r="E2111" i="4"/>
  <c r="G2111" i="4" s="1"/>
  <c r="F2111" i="4"/>
  <c r="E2112" i="4"/>
  <c r="H2112" i="4" s="1"/>
  <c r="F2112" i="4"/>
  <c r="E2113" i="4"/>
  <c r="G2113" i="4" s="1"/>
  <c r="F2113" i="4"/>
  <c r="E2114" i="4"/>
  <c r="G2114" i="4" s="1"/>
  <c r="F2114" i="4"/>
  <c r="E2115" i="4"/>
  <c r="G2115" i="4" s="1"/>
  <c r="F2115" i="4"/>
  <c r="E2116" i="4"/>
  <c r="H2116" i="4" s="1"/>
  <c r="F2116" i="4"/>
  <c r="E2117" i="4"/>
  <c r="G2117" i="4" s="1"/>
  <c r="F2117" i="4"/>
  <c r="E2118" i="4"/>
  <c r="G2118" i="4" s="1"/>
  <c r="F2118" i="4"/>
  <c r="E2119" i="4"/>
  <c r="H2119" i="4" s="1"/>
  <c r="F2119" i="4"/>
  <c r="E2120" i="4"/>
  <c r="H2120" i="4" s="1"/>
  <c r="F2120" i="4"/>
  <c r="E2121" i="4"/>
  <c r="G2121" i="4" s="1"/>
  <c r="F2121" i="4"/>
  <c r="E2122" i="4"/>
  <c r="G2122" i="4" s="1"/>
  <c r="F2122" i="4"/>
  <c r="E2123" i="4"/>
  <c r="G2123" i="4" s="1"/>
  <c r="F2123" i="4"/>
  <c r="E2124" i="4"/>
  <c r="H2124" i="4" s="1"/>
  <c r="F2124" i="4"/>
  <c r="E2125" i="4"/>
  <c r="G2125" i="4" s="1"/>
  <c r="F2125" i="4"/>
  <c r="E2126" i="4"/>
  <c r="G2126" i="4" s="1"/>
  <c r="F2126" i="4"/>
  <c r="E2127" i="4"/>
  <c r="G2127" i="4" s="1"/>
  <c r="F2127" i="4"/>
  <c r="E2128" i="4"/>
  <c r="H2128" i="4" s="1"/>
  <c r="F2128" i="4"/>
  <c r="E2129" i="4"/>
  <c r="G2129" i="4" s="1"/>
  <c r="F2129" i="4"/>
  <c r="E2130" i="4"/>
  <c r="G2130" i="4" s="1"/>
  <c r="F2130" i="4"/>
  <c r="E2131" i="4"/>
  <c r="G2131" i="4" s="1"/>
  <c r="F2131" i="4"/>
  <c r="E2132" i="4"/>
  <c r="H2132" i="4" s="1"/>
  <c r="F2132" i="4"/>
  <c r="E2133" i="4"/>
  <c r="G2133" i="4" s="1"/>
  <c r="F2133" i="4"/>
  <c r="E2134" i="4"/>
  <c r="G2134" i="4" s="1"/>
  <c r="F2134" i="4"/>
  <c r="H2134" i="4"/>
  <c r="E2135" i="4"/>
  <c r="H2135" i="4" s="1"/>
  <c r="F2135" i="4"/>
  <c r="E2136" i="4"/>
  <c r="G2136" i="4" s="1"/>
  <c r="F2136" i="4"/>
  <c r="E2137" i="4"/>
  <c r="G2137" i="4" s="1"/>
  <c r="F2137" i="4"/>
  <c r="E2138" i="4"/>
  <c r="G2138" i="4" s="1"/>
  <c r="F2138" i="4"/>
  <c r="E2139" i="4"/>
  <c r="H2139" i="4" s="1"/>
  <c r="F2139" i="4"/>
  <c r="E2140" i="4"/>
  <c r="G2140" i="4" s="1"/>
  <c r="F2140" i="4"/>
  <c r="E2141" i="4"/>
  <c r="G2141" i="4" s="1"/>
  <c r="F2141" i="4"/>
  <c r="E2142" i="4"/>
  <c r="G2142" i="4" s="1"/>
  <c r="F2142" i="4"/>
  <c r="E2143" i="4"/>
  <c r="H2143" i="4" s="1"/>
  <c r="F2143" i="4"/>
  <c r="E2144" i="4"/>
  <c r="G2144" i="4" s="1"/>
  <c r="F2144" i="4"/>
  <c r="E2145" i="4"/>
  <c r="G2145" i="4" s="1"/>
  <c r="F2145" i="4"/>
  <c r="E2146" i="4"/>
  <c r="G2146" i="4" s="1"/>
  <c r="F2146" i="4"/>
  <c r="E2147" i="4"/>
  <c r="H2147" i="4" s="1"/>
  <c r="F2147" i="4"/>
  <c r="E2148" i="4"/>
  <c r="G2148" i="4" s="1"/>
  <c r="F2148" i="4"/>
  <c r="E2149" i="4"/>
  <c r="I2149" i="4" s="1"/>
  <c r="F2149" i="4"/>
  <c r="E2150" i="4"/>
  <c r="G2150" i="4" s="1"/>
  <c r="F2150" i="4"/>
  <c r="E2151" i="4"/>
  <c r="H2151" i="4" s="1"/>
  <c r="F2151" i="4"/>
  <c r="E2152" i="4"/>
  <c r="G2152" i="4" s="1"/>
  <c r="F2152" i="4"/>
  <c r="E2153" i="4"/>
  <c r="G2153" i="4" s="1"/>
  <c r="F2153" i="4"/>
  <c r="E2154" i="4"/>
  <c r="G2154" i="4" s="1"/>
  <c r="F2154" i="4"/>
  <c r="E2155" i="4"/>
  <c r="H2155" i="4" s="1"/>
  <c r="F2155" i="4"/>
  <c r="E2156" i="4"/>
  <c r="G2156" i="4" s="1"/>
  <c r="F2156" i="4"/>
  <c r="E2157" i="4"/>
  <c r="I2157" i="4" s="1"/>
  <c r="F2157" i="4"/>
  <c r="E2158" i="4"/>
  <c r="G2158" i="4" s="1"/>
  <c r="F2158" i="4"/>
  <c r="E2159" i="4"/>
  <c r="H2159" i="4" s="1"/>
  <c r="F2159" i="4"/>
  <c r="E2160" i="4"/>
  <c r="G2160" i="4" s="1"/>
  <c r="F2160" i="4"/>
  <c r="E2161" i="4"/>
  <c r="G2161" i="4" s="1"/>
  <c r="F2161" i="4"/>
  <c r="E2162" i="4"/>
  <c r="G2162" i="4" s="1"/>
  <c r="F2162" i="4"/>
  <c r="E2163" i="4"/>
  <c r="H2163" i="4" s="1"/>
  <c r="F2163" i="4"/>
  <c r="E2164" i="4"/>
  <c r="G2164" i="4" s="1"/>
  <c r="F2164" i="4"/>
  <c r="E2165" i="4"/>
  <c r="I2165" i="4" s="1"/>
  <c r="F2165" i="4"/>
  <c r="E2166" i="4"/>
  <c r="G2166" i="4" s="1"/>
  <c r="F2166" i="4"/>
  <c r="E2167" i="4"/>
  <c r="H2167" i="4" s="1"/>
  <c r="F2167" i="4"/>
  <c r="E2168" i="4"/>
  <c r="G2168" i="4" s="1"/>
  <c r="F2168" i="4"/>
  <c r="E2169" i="4"/>
  <c r="G2169" i="4" s="1"/>
  <c r="F2169" i="4"/>
  <c r="E2170" i="4"/>
  <c r="G2170" i="4" s="1"/>
  <c r="F2170" i="4"/>
  <c r="E2171" i="4"/>
  <c r="H2171" i="4" s="1"/>
  <c r="F2171" i="4"/>
  <c r="E2172" i="4"/>
  <c r="G2172" i="4" s="1"/>
  <c r="F2172" i="4"/>
  <c r="E2173" i="4"/>
  <c r="G2173" i="4" s="1"/>
  <c r="F2173" i="4"/>
  <c r="E2174" i="4"/>
  <c r="G2174" i="4" s="1"/>
  <c r="F2174" i="4"/>
  <c r="E2175" i="4"/>
  <c r="H2175" i="4" s="1"/>
  <c r="F2175" i="4"/>
  <c r="E2176" i="4"/>
  <c r="G2176" i="4" s="1"/>
  <c r="F2176" i="4"/>
  <c r="E2177" i="4"/>
  <c r="G2177" i="4" s="1"/>
  <c r="F2177" i="4"/>
  <c r="E2178" i="4"/>
  <c r="G2178" i="4" s="1"/>
  <c r="F2178" i="4"/>
  <c r="E2179" i="4"/>
  <c r="H2179" i="4" s="1"/>
  <c r="F2179" i="4"/>
  <c r="E2180" i="4"/>
  <c r="G2180" i="4" s="1"/>
  <c r="F2180" i="4"/>
  <c r="E2181" i="4"/>
  <c r="G2181" i="4" s="1"/>
  <c r="F2181" i="4"/>
  <c r="E2182" i="4"/>
  <c r="G2182" i="4" s="1"/>
  <c r="F2182" i="4"/>
  <c r="E2183" i="4"/>
  <c r="H2183" i="4" s="1"/>
  <c r="F2183" i="4"/>
  <c r="E2184" i="4"/>
  <c r="G2184" i="4" s="1"/>
  <c r="F2184" i="4"/>
  <c r="E2185" i="4"/>
  <c r="G2185" i="4" s="1"/>
  <c r="F2185" i="4"/>
  <c r="E2186" i="4"/>
  <c r="G2186" i="4" s="1"/>
  <c r="F2186" i="4"/>
  <c r="E2187" i="4"/>
  <c r="H2187" i="4" s="1"/>
  <c r="F2187" i="4"/>
  <c r="E2188" i="4"/>
  <c r="G2188" i="4" s="1"/>
  <c r="F2188" i="4"/>
  <c r="E2189" i="4"/>
  <c r="G2189" i="4" s="1"/>
  <c r="F2189" i="4"/>
  <c r="E2190" i="4"/>
  <c r="G2190" i="4" s="1"/>
  <c r="F2190" i="4"/>
  <c r="E2191" i="4"/>
  <c r="H2191" i="4" s="1"/>
  <c r="F2191" i="4"/>
  <c r="E2192" i="4"/>
  <c r="G2192" i="4" s="1"/>
  <c r="F2192" i="4"/>
  <c r="E2193" i="4"/>
  <c r="I2193" i="4" s="1"/>
  <c r="F2193" i="4"/>
  <c r="E2194" i="4"/>
  <c r="G2194" i="4" s="1"/>
  <c r="F2194" i="4"/>
  <c r="E2195" i="4"/>
  <c r="H2195" i="4" s="1"/>
  <c r="F2195" i="4"/>
  <c r="E2196" i="4"/>
  <c r="G2196" i="4" s="1"/>
  <c r="F2196" i="4"/>
  <c r="E2197" i="4"/>
  <c r="G2197" i="4" s="1"/>
  <c r="F2197" i="4"/>
  <c r="E2198" i="4"/>
  <c r="G2198" i="4" s="1"/>
  <c r="F2198" i="4"/>
  <c r="E2199" i="4"/>
  <c r="H2199" i="4" s="1"/>
  <c r="F2199" i="4"/>
  <c r="G2199" i="4"/>
  <c r="E2200" i="4"/>
  <c r="G2200" i="4" s="1"/>
  <c r="F2200" i="4"/>
  <c r="E2201" i="4"/>
  <c r="G2201" i="4" s="1"/>
  <c r="F2201" i="4"/>
  <c r="E2202" i="4"/>
  <c r="G2202" i="4" s="1"/>
  <c r="F2202" i="4"/>
  <c r="E2203" i="4"/>
  <c r="H2203" i="4" s="1"/>
  <c r="F2203" i="4"/>
  <c r="E2204" i="4"/>
  <c r="G2204" i="4" s="1"/>
  <c r="F2204" i="4"/>
  <c r="E2205" i="4"/>
  <c r="G2205" i="4" s="1"/>
  <c r="F2205" i="4"/>
  <c r="E2206" i="4"/>
  <c r="G2206" i="4" s="1"/>
  <c r="F2206" i="4"/>
  <c r="E2207" i="4"/>
  <c r="H2207" i="4" s="1"/>
  <c r="F2207" i="4"/>
  <c r="E2208" i="4"/>
  <c r="G2208" i="4" s="1"/>
  <c r="F2208" i="4"/>
  <c r="H2208" i="4"/>
  <c r="E2209" i="4"/>
  <c r="G2209" i="4" s="1"/>
  <c r="F2209" i="4"/>
  <c r="E2210" i="4"/>
  <c r="G2210" i="4" s="1"/>
  <c r="F2210" i="4"/>
  <c r="E2211" i="4"/>
  <c r="H2211" i="4" s="1"/>
  <c r="F2211" i="4"/>
  <c r="E2212" i="4"/>
  <c r="G2212" i="4" s="1"/>
  <c r="F2212" i="4"/>
  <c r="E2213" i="4"/>
  <c r="G2213" i="4" s="1"/>
  <c r="F2213" i="4"/>
  <c r="E2214" i="4"/>
  <c r="G2214" i="4" s="1"/>
  <c r="F2214" i="4"/>
  <c r="E2215" i="4"/>
  <c r="H2215" i="4" s="1"/>
  <c r="F2215" i="4"/>
  <c r="E2216" i="4"/>
  <c r="G2216" i="4" s="1"/>
  <c r="F2216" i="4"/>
  <c r="E2217" i="4"/>
  <c r="G2217" i="4" s="1"/>
  <c r="F2217" i="4"/>
  <c r="E2218" i="4"/>
  <c r="G2218" i="4" s="1"/>
  <c r="F2218" i="4"/>
  <c r="E2219" i="4"/>
  <c r="H2219" i="4" s="1"/>
  <c r="F2219" i="4"/>
  <c r="E2220" i="4"/>
  <c r="G2220" i="4" s="1"/>
  <c r="F2220" i="4"/>
  <c r="E2221" i="4"/>
  <c r="G2221" i="4" s="1"/>
  <c r="F2221" i="4"/>
  <c r="E2222" i="4"/>
  <c r="G2222" i="4" s="1"/>
  <c r="F2222" i="4"/>
  <c r="E2223" i="4"/>
  <c r="H2223" i="4" s="1"/>
  <c r="F2223" i="4"/>
  <c r="E2224" i="4"/>
  <c r="G2224" i="4" s="1"/>
  <c r="F2224" i="4"/>
  <c r="E2225" i="4"/>
  <c r="G2225" i="4" s="1"/>
  <c r="F2225" i="4"/>
  <c r="E2226" i="4"/>
  <c r="G2226" i="4" s="1"/>
  <c r="F2226" i="4"/>
  <c r="E2227" i="4"/>
  <c r="H2227" i="4" s="1"/>
  <c r="F2227" i="4"/>
  <c r="E2228" i="4"/>
  <c r="G2228" i="4" s="1"/>
  <c r="F2228" i="4"/>
  <c r="E2229" i="4"/>
  <c r="I2229" i="4" s="1"/>
  <c r="F2229" i="4"/>
  <c r="E2230" i="4"/>
  <c r="G2230" i="4" s="1"/>
  <c r="F2230" i="4"/>
  <c r="E2231" i="4"/>
  <c r="H2231" i="4" s="1"/>
  <c r="F2231" i="4"/>
  <c r="E2232" i="4"/>
  <c r="G2232" i="4" s="1"/>
  <c r="F2232" i="4"/>
  <c r="E2233" i="4"/>
  <c r="G2233" i="4" s="1"/>
  <c r="F2233" i="4"/>
  <c r="E2234" i="4"/>
  <c r="G2234" i="4" s="1"/>
  <c r="F2234" i="4"/>
  <c r="E2235" i="4"/>
  <c r="H2235" i="4" s="1"/>
  <c r="F2235" i="4"/>
  <c r="E2236" i="4"/>
  <c r="G2236" i="4" s="1"/>
  <c r="F2236" i="4"/>
  <c r="E2237" i="4"/>
  <c r="I2237" i="4" s="1"/>
  <c r="F2237" i="4"/>
  <c r="E2238" i="4"/>
  <c r="G2238" i="4" s="1"/>
  <c r="F2238" i="4"/>
  <c r="E2239" i="4"/>
  <c r="H2239" i="4" s="1"/>
  <c r="F2239" i="4"/>
  <c r="E2240" i="4"/>
  <c r="G2240" i="4" s="1"/>
  <c r="F2240" i="4"/>
  <c r="E2241" i="4"/>
  <c r="G2241" i="4" s="1"/>
  <c r="F2241" i="4"/>
  <c r="E2242" i="4"/>
  <c r="G2242" i="4" s="1"/>
  <c r="F2242" i="4"/>
  <c r="E2243" i="4"/>
  <c r="H2243" i="4" s="1"/>
  <c r="F2243" i="4"/>
  <c r="E2244" i="4"/>
  <c r="G2244" i="4" s="1"/>
  <c r="F2244" i="4"/>
  <c r="E2245" i="4"/>
  <c r="I2245" i="4" s="1"/>
  <c r="F2245" i="4"/>
  <c r="E2246" i="4"/>
  <c r="G2246" i="4" s="1"/>
  <c r="F2246" i="4"/>
  <c r="E2247" i="4"/>
  <c r="H2247" i="4" s="1"/>
  <c r="F2247" i="4"/>
  <c r="E2248" i="4"/>
  <c r="G2248" i="4" s="1"/>
  <c r="F2248" i="4"/>
  <c r="E2249" i="4"/>
  <c r="G2249" i="4" s="1"/>
  <c r="F2249" i="4"/>
  <c r="E2250" i="4"/>
  <c r="G2250" i="4" s="1"/>
  <c r="F2250" i="4"/>
  <c r="E2251" i="4"/>
  <c r="H2251" i="4" s="1"/>
  <c r="F2251" i="4"/>
  <c r="E2252" i="4"/>
  <c r="G2252" i="4" s="1"/>
  <c r="F2252" i="4"/>
  <c r="E2253" i="4"/>
  <c r="G2253" i="4" s="1"/>
  <c r="F2253" i="4"/>
  <c r="E2254" i="4"/>
  <c r="G2254" i="4" s="1"/>
  <c r="F2254" i="4"/>
  <c r="E2255" i="4"/>
  <c r="H2255" i="4" s="1"/>
  <c r="F2255" i="4"/>
  <c r="E2256" i="4"/>
  <c r="G2256" i="4" s="1"/>
  <c r="F2256" i="4"/>
  <c r="E2257" i="4"/>
  <c r="G2257" i="4" s="1"/>
  <c r="F2257" i="4"/>
  <c r="E2258" i="4"/>
  <c r="G2258" i="4" s="1"/>
  <c r="F2258" i="4"/>
  <c r="E2259" i="4"/>
  <c r="H2259" i="4" s="1"/>
  <c r="F2259" i="4"/>
  <c r="E2260" i="4"/>
  <c r="G2260" i="4" s="1"/>
  <c r="F2260" i="4"/>
  <c r="E2261" i="4"/>
  <c r="I2261" i="4" s="1"/>
  <c r="F2261" i="4"/>
  <c r="E2262" i="4"/>
  <c r="G2262" i="4" s="1"/>
  <c r="F2262" i="4"/>
  <c r="E2263" i="4"/>
  <c r="H2263" i="4" s="1"/>
  <c r="F2263" i="4"/>
  <c r="E2264" i="4"/>
  <c r="G2264" i="4" s="1"/>
  <c r="F2264" i="4"/>
  <c r="E2265" i="4"/>
  <c r="G2265" i="4" s="1"/>
  <c r="F2265" i="4"/>
  <c r="E2266" i="4"/>
  <c r="G2266" i="4" s="1"/>
  <c r="F2266" i="4"/>
  <c r="E2267" i="4"/>
  <c r="H2267" i="4" s="1"/>
  <c r="F2267" i="4"/>
  <c r="E2268" i="4"/>
  <c r="G2268" i="4" s="1"/>
  <c r="F2268" i="4"/>
  <c r="E2269" i="4"/>
  <c r="I2269" i="4" s="1"/>
  <c r="F2269" i="4"/>
  <c r="E2270" i="4"/>
  <c r="G2270" i="4" s="1"/>
  <c r="F2270" i="4"/>
  <c r="E2271" i="4"/>
  <c r="H2271" i="4" s="1"/>
  <c r="F2271" i="4"/>
  <c r="E2272" i="4"/>
  <c r="G2272" i="4" s="1"/>
  <c r="F2272" i="4"/>
  <c r="E2273" i="4"/>
  <c r="G2273" i="4" s="1"/>
  <c r="F2273" i="4"/>
  <c r="E2274" i="4"/>
  <c r="G2274" i="4" s="1"/>
  <c r="F2274" i="4"/>
  <c r="E2275" i="4"/>
  <c r="H2275" i="4" s="1"/>
  <c r="F2275" i="4"/>
  <c r="E2276" i="4"/>
  <c r="G2276" i="4" s="1"/>
  <c r="F2276" i="4"/>
  <c r="E2277" i="4"/>
  <c r="I2277" i="4" s="1"/>
  <c r="F2277" i="4"/>
  <c r="E2278" i="4"/>
  <c r="G2278" i="4" s="1"/>
  <c r="F2278" i="4"/>
  <c r="E2279" i="4"/>
  <c r="H2279" i="4" s="1"/>
  <c r="F2279" i="4"/>
  <c r="E2280" i="4"/>
  <c r="G2280" i="4" s="1"/>
  <c r="F2280" i="4"/>
  <c r="E2281" i="4"/>
  <c r="G2281" i="4" s="1"/>
  <c r="F2281" i="4"/>
  <c r="E2282" i="4"/>
  <c r="G2282" i="4" s="1"/>
  <c r="F2282" i="4"/>
  <c r="E2283" i="4"/>
  <c r="H2283" i="4" s="1"/>
  <c r="F2283" i="4"/>
  <c r="E2284" i="4"/>
  <c r="G2284" i="4" s="1"/>
  <c r="F2284" i="4"/>
  <c r="E2285" i="4"/>
  <c r="I2285" i="4" s="1"/>
  <c r="F2285" i="4"/>
  <c r="E2286" i="4"/>
  <c r="G2286" i="4" s="1"/>
  <c r="F2286" i="4"/>
  <c r="E2287" i="4"/>
  <c r="H2287" i="4" s="1"/>
  <c r="F2287" i="4"/>
  <c r="E2288" i="4"/>
  <c r="G2288" i="4" s="1"/>
  <c r="F2288" i="4"/>
  <c r="E2289" i="4"/>
  <c r="G2289" i="4" s="1"/>
  <c r="F2289" i="4"/>
  <c r="E2290" i="4"/>
  <c r="G2290" i="4" s="1"/>
  <c r="F2290" i="4"/>
  <c r="H2290" i="4"/>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U202" i="6"/>
  <c r="U203" i="6"/>
  <c r="U204" i="6"/>
  <c r="U205" i="6"/>
  <c r="U206" i="6"/>
  <c r="U207" i="6"/>
  <c r="U208" i="6"/>
  <c r="U209" i="6"/>
  <c r="U210" i="6"/>
  <c r="U211" i="6"/>
  <c r="U212" i="6"/>
  <c r="U213" i="6"/>
  <c r="U214" i="6"/>
  <c r="U215" i="6"/>
  <c r="U216" i="6"/>
  <c r="U217" i="6"/>
  <c r="U218" i="6"/>
  <c r="U219" i="6"/>
  <c r="U220" i="6"/>
  <c r="U221" i="6"/>
  <c r="U222" i="6"/>
  <c r="U223" i="6"/>
  <c r="U224" i="6"/>
  <c r="U225" i="6"/>
  <c r="U226" i="6"/>
  <c r="U227" i="6"/>
  <c r="U228" i="6"/>
  <c r="U229" i="6"/>
  <c r="U230" i="6"/>
  <c r="U231" i="6"/>
  <c r="U232" i="6"/>
  <c r="U233" i="6"/>
  <c r="U234" i="6"/>
  <c r="U235" i="6"/>
  <c r="U236" i="6"/>
  <c r="U237" i="6"/>
  <c r="U238" i="6"/>
  <c r="U239" i="6"/>
  <c r="U240" i="6"/>
  <c r="U241" i="6"/>
  <c r="U242" i="6"/>
  <c r="U243" i="6"/>
  <c r="U244" i="6"/>
  <c r="U245" i="6"/>
  <c r="U246" i="6"/>
  <c r="U247" i="6"/>
  <c r="U248" i="6"/>
  <c r="U249" i="6"/>
  <c r="U250" i="6"/>
  <c r="U251" i="6"/>
  <c r="U252" i="6"/>
  <c r="U253" i="6"/>
  <c r="U254" i="6"/>
  <c r="U255" i="6"/>
  <c r="U256" i="6"/>
  <c r="U257" i="6"/>
  <c r="U258" i="6"/>
  <c r="U259" i="6"/>
  <c r="U260" i="6"/>
  <c r="U261" i="6"/>
  <c r="U262" i="6"/>
  <c r="U263" i="6"/>
  <c r="U264" i="6"/>
  <c r="U265" i="6"/>
  <c r="U266" i="6"/>
  <c r="U267" i="6"/>
  <c r="U268" i="6"/>
  <c r="U269" i="6"/>
  <c r="U270" i="6"/>
  <c r="U271" i="6"/>
  <c r="U272" i="6"/>
  <c r="U273" i="6"/>
  <c r="U274" i="6"/>
  <c r="U275" i="6"/>
  <c r="U276" i="6"/>
  <c r="U277" i="6"/>
  <c r="U278" i="6"/>
  <c r="U279" i="6"/>
  <c r="U280" i="6"/>
  <c r="U281" i="6"/>
  <c r="U282" i="6"/>
  <c r="U283" i="6"/>
  <c r="U284" i="6"/>
  <c r="U285" i="6"/>
  <c r="U286" i="6"/>
  <c r="U287" i="6"/>
  <c r="U288" i="6"/>
  <c r="U289" i="6"/>
  <c r="U290" i="6"/>
  <c r="U291" i="6"/>
  <c r="U292" i="6"/>
  <c r="U293" i="6"/>
  <c r="U294" i="6"/>
  <c r="U295" i="6"/>
  <c r="U296" i="6"/>
  <c r="U297" i="6"/>
  <c r="U298" i="6"/>
  <c r="U299" i="6"/>
  <c r="U300" i="6"/>
  <c r="U301" i="6"/>
  <c r="U302" i="6"/>
  <c r="U303" i="6"/>
  <c r="U304" i="6"/>
  <c r="U305" i="6"/>
  <c r="U306" i="6"/>
  <c r="U307" i="6"/>
  <c r="U308" i="6"/>
  <c r="U309" i="6"/>
  <c r="U310" i="6"/>
  <c r="U311" i="6"/>
  <c r="U312" i="6"/>
  <c r="U313" i="6"/>
  <c r="U314" i="6"/>
  <c r="U315" i="6"/>
  <c r="U316" i="6"/>
  <c r="U317" i="6"/>
  <c r="U318" i="6"/>
  <c r="U319" i="6"/>
  <c r="U320" i="6"/>
  <c r="U321" i="6"/>
  <c r="U322" i="6"/>
  <c r="U323" i="6"/>
  <c r="U324" i="6"/>
  <c r="U325" i="6"/>
  <c r="U326" i="6"/>
  <c r="U327" i="6"/>
  <c r="U328" i="6"/>
  <c r="U329" i="6"/>
  <c r="U330" i="6"/>
  <c r="U331" i="6"/>
  <c r="U332" i="6"/>
  <c r="U333" i="6"/>
  <c r="U334" i="6"/>
  <c r="U335" i="6"/>
  <c r="U336" i="6"/>
  <c r="U337" i="6"/>
  <c r="U338" i="6"/>
  <c r="U339" i="6"/>
  <c r="U340" i="6"/>
  <c r="U341" i="6"/>
  <c r="U342" i="6"/>
  <c r="U343" i="6"/>
  <c r="U344" i="6"/>
  <c r="U345" i="6"/>
  <c r="U346" i="6"/>
  <c r="U347" i="6"/>
  <c r="U348" i="6"/>
  <c r="U349" i="6"/>
  <c r="U350" i="6"/>
  <c r="U351" i="6"/>
  <c r="U352" i="6"/>
  <c r="U353" i="6"/>
  <c r="U354" i="6"/>
  <c r="U355" i="6"/>
  <c r="U356" i="6"/>
  <c r="U357" i="6"/>
  <c r="U358" i="6"/>
  <c r="U359" i="6"/>
  <c r="U360" i="6"/>
  <c r="U361" i="6"/>
  <c r="U362" i="6"/>
  <c r="U363" i="6"/>
  <c r="U364" i="6"/>
  <c r="U365" i="6"/>
  <c r="U366" i="6"/>
  <c r="U367" i="6"/>
  <c r="U368" i="6"/>
  <c r="U369" i="6"/>
  <c r="U370" i="6"/>
  <c r="U371" i="6"/>
  <c r="U372" i="6"/>
  <c r="U373" i="6"/>
  <c r="U374" i="6"/>
  <c r="U375" i="6"/>
  <c r="U376" i="6"/>
  <c r="U377" i="6"/>
  <c r="U378" i="6"/>
  <c r="U379" i="6"/>
  <c r="U380" i="6"/>
  <c r="U381" i="6"/>
  <c r="U382" i="6"/>
  <c r="U383" i="6"/>
  <c r="U384" i="6"/>
  <c r="U385" i="6"/>
  <c r="U386" i="6"/>
  <c r="U387" i="6"/>
  <c r="U388" i="6"/>
  <c r="U389" i="6"/>
  <c r="U390" i="6"/>
  <c r="U391" i="6"/>
  <c r="U392" i="6"/>
  <c r="U393" i="6"/>
  <c r="U394" i="6"/>
  <c r="U395" i="6"/>
  <c r="U396" i="6"/>
  <c r="U397" i="6"/>
  <c r="U398" i="6"/>
  <c r="U399" i="6"/>
  <c r="U400" i="6"/>
  <c r="U401" i="6"/>
  <c r="U402" i="6"/>
  <c r="U403" i="6"/>
  <c r="U404" i="6"/>
  <c r="U405" i="6"/>
  <c r="U406" i="6"/>
  <c r="U407" i="6"/>
  <c r="U408" i="6"/>
  <c r="U409" i="6"/>
  <c r="U410" i="6"/>
  <c r="U411" i="6"/>
  <c r="U412" i="6"/>
  <c r="U413" i="6"/>
  <c r="U414" i="6"/>
  <c r="U415" i="6"/>
  <c r="U416" i="6"/>
  <c r="U417" i="6"/>
  <c r="U418" i="6"/>
  <c r="U419" i="6"/>
  <c r="U420" i="6"/>
  <c r="U421" i="6"/>
  <c r="U422" i="6"/>
  <c r="U423" i="6"/>
  <c r="U424" i="6"/>
  <c r="U425" i="6"/>
  <c r="U426" i="6"/>
  <c r="U427" i="6"/>
  <c r="U428" i="6"/>
  <c r="U429" i="6"/>
  <c r="U430" i="6"/>
  <c r="U431" i="6"/>
  <c r="U432" i="6"/>
  <c r="U433" i="6"/>
  <c r="U434" i="6"/>
  <c r="U435" i="6"/>
  <c r="U436" i="6"/>
  <c r="U437" i="6"/>
  <c r="U438" i="6"/>
  <c r="U439" i="6"/>
  <c r="U440" i="6"/>
  <c r="U441" i="6"/>
  <c r="U442" i="6"/>
  <c r="U443" i="6"/>
  <c r="U444" i="6"/>
  <c r="U445" i="6"/>
  <c r="U446" i="6"/>
  <c r="U447" i="6"/>
  <c r="U448" i="6"/>
  <c r="U449" i="6"/>
  <c r="U450" i="6"/>
  <c r="U451" i="6"/>
  <c r="U452" i="6"/>
  <c r="U453" i="6"/>
  <c r="U454" i="6"/>
  <c r="U455" i="6"/>
  <c r="U456" i="6"/>
  <c r="U457" i="6"/>
  <c r="U458" i="6"/>
  <c r="U459" i="6"/>
  <c r="U460" i="6"/>
  <c r="U461" i="6"/>
  <c r="U462" i="6"/>
  <c r="U463" i="6"/>
  <c r="U464" i="6"/>
  <c r="U465" i="6"/>
  <c r="U466" i="6"/>
  <c r="U467" i="6"/>
  <c r="U468" i="6"/>
  <c r="U469" i="6"/>
  <c r="U470" i="6"/>
  <c r="U471" i="6"/>
  <c r="U472" i="6"/>
  <c r="U473" i="6"/>
  <c r="U474" i="6"/>
  <c r="U475" i="6"/>
  <c r="U476" i="6"/>
  <c r="U477" i="6"/>
  <c r="U478" i="6"/>
  <c r="U479" i="6"/>
  <c r="U480" i="6"/>
  <c r="U481" i="6"/>
  <c r="U482" i="6"/>
  <c r="U483" i="6"/>
  <c r="U484" i="6"/>
  <c r="U485" i="6"/>
  <c r="U486" i="6"/>
  <c r="U487" i="6"/>
  <c r="U488" i="6"/>
  <c r="U489" i="6"/>
  <c r="U490" i="6"/>
  <c r="U491" i="6"/>
  <c r="U492" i="6"/>
  <c r="U493" i="6"/>
  <c r="U494" i="6"/>
  <c r="U495" i="6"/>
  <c r="U496" i="6"/>
  <c r="U497" i="6"/>
  <c r="U498" i="6"/>
  <c r="U499" i="6"/>
  <c r="U500" i="6"/>
  <c r="U501" i="6"/>
  <c r="U502" i="6"/>
  <c r="U503" i="6"/>
  <c r="U504" i="6"/>
  <c r="U505" i="6"/>
  <c r="U506" i="6"/>
  <c r="U507" i="6"/>
  <c r="U508" i="6"/>
  <c r="U509" i="6"/>
  <c r="U510" i="6"/>
  <c r="U511" i="6"/>
  <c r="U512" i="6"/>
  <c r="U513" i="6"/>
  <c r="U514" i="6"/>
  <c r="U515" i="6"/>
  <c r="U516" i="6"/>
  <c r="U517" i="6"/>
  <c r="U518" i="6"/>
  <c r="U519" i="6"/>
  <c r="U520" i="6"/>
  <c r="U521" i="6"/>
  <c r="U522" i="6"/>
  <c r="U523" i="6"/>
  <c r="U524" i="6"/>
  <c r="U525" i="6"/>
  <c r="U526" i="6"/>
  <c r="U527" i="6"/>
  <c r="U528" i="6"/>
  <c r="U529" i="6"/>
  <c r="U530" i="6"/>
  <c r="U531" i="6"/>
  <c r="U532" i="6"/>
  <c r="U533" i="6"/>
  <c r="U534" i="6"/>
  <c r="U535" i="6"/>
  <c r="U536" i="6"/>
  <c r="U537" i="6"/>
  <c r="U538" i="6"/>
  <c r="U539" i="6"/>
  <c r="U540" i="6"/>
  <c r="U541" i="6"/>
  <c r="U542" i="6"/>
  <c r="U543" i="6"/>
  <c r="U544" i="6"/>
  <c r="U545" i="6"/>
  <c r="U546" i="6"/>
  <c r="U547" i="6"/>
  <c r="U548" i="6"/>
  <c r="U549" i="6"/>
  <c r="U550" i="6"/>
  <c r="U551" i="6"/>
  <c r="U552" i="6"/>
  <c r="U553" i="6"/>
  <c r="U554" i="6"/>
  <c r="U555" i="6"/>
  <c r="U556" i="6"/>
  <c r="U557" i="6"/>
  <c r="U558" i="6"/>
  <c r="U559" i="6"/>
  <c r="U560" i="6"/>
  <c r="U561" i="6"/>
  <c r="U562" i="6"/>
  <c r="U563" i="6"/>
  <c r="U564" i="6"/>
  <c r="U565" i="6"/>
  <c r="U566" i="6"/>
  <c r="U567" i="6"/>
  <c r="U568" i="6"/>
  <c r="U569" i="6"/>
  <c r="U570" i="6"/>
  <c r="U571" i="6"/>
  <c r="U572" i="6"/>
  <c r="U573" i="6"/>
  <c r="U574" i="6"/>
  <c r="U575" i="6"/>
  <c r="U576" i="6"/>
  <c r="U577" i="6"/>
  <c r="U578" i="6"/>
  <c r="U579" i="6"/>
  <c r="U580" i="6"/>
  <c r="U581" i="6"/>
  <c r="U582" i="6"/>
  <c r="U583" i="6"/>
  <c r="U584" i="6"/>
  <c r="U585" i="6"/>
  <c r="U586" i="6"/>
  <c r="U587" i="6"/>
  <c r="U588" i="6"/>
  <c r="U589" i="6"/>
  <c r="U590" i="6"/>
  <c r="U591" i="6"/>
  <c r="U592" i="6"/>
  <c r="U593" i="6"/>
  <c r="U594" i="6"/>
  <c r="U595" i="6"/>
  <c r="U596" i="6"/>
  <c r="U597" i="6"/>
  <c r="U598" i="6"/>
  <c r="U599" i="6"/>
  <c r="U600" i="6"/>
  <c r="U601" i="6"/>
  <c r="U602" i="6"/>
  <c r="U603" i="6"/>
  <c r="U604" i="6"/>
  <c r="U605" i="6"/>
  <c r="U606" i="6"/>
  <c r="U607" i="6"/>
  <c r="U608" i="6"/>
  <c r="U609" i="6"/>
  <c r="U610" i="6"/>
  <c r="U611" i="6"/>
  <c r="U612" i="6"/>
  <c r="U613" i="6"/>
  <c r="U614" i="6"/>
  <c r="U615" i="6"/>
  <c r="U616" i="6"/>
  <c r="U617" i="6"/>
  <c r="U618" i="6"/>
  <c r="U619" i="6"/>
  <c r="U620" i="6"/>
  <c r="U621" i="6"/>
  <c r="U622" i="6"/>
  <c r="U623" i="6"/>
  <c r="U624" i="6"/>
  <c r="U625" i="6"/>
  <c r="U626" i="6"/>
  <c r="U627" i="6"/>
  <c r="U628" i="6"/>
  <c r="U629" i="6"/>
  <c r="U630" i="6"/>
  <c r="U631" i="6"/>
  <c r="U632" i="6"/>
  <c r="U633" i="6"/>
  <c r="U634" i="6"/>
  <c r="U635" i="6"/>
  <c r="U636" i="6"/>
  <c r="U637" i="6"/>
  <c r="U638" i="6"/>
  <c r="U639" i="6"/>
  <c r="U640" i="6"/>
  <c r="U641" i="6"/>
  <c r="U642" i="6"/>
  <c r="U643" i="6"/>
  <c r="U644" i="6"/>
  <c r="U645" i="6"/>
  <c r="U646" i="6"/>
  <c r="U647" i="6"/>
  <c r="U648" i="6"/>
  <c r="U649" i="6"/>
  <c r="U650" i="6"/>
  <c r="U651" i="6"/>
  <c r="U652" i="6"/>
  <c r="U653" i="6"/>
  <c r="U654" i="6"/>
  <c r="U655" i="6"/>
  <c r="U656" i="6"/>
  <c r="U657" i="6"/>
  <c r="U658" i="6"/>
  <c r="U659" i="6"/>
  <c r="U660" i="6"/>
  <c r="U661" i="6"/>
  <c r="U662" i="6"/>
  <c r="U663" i="6"/>
  <c r="U664" i="6"/>
  <c r="U665" i="6"/>
  <c r="U666" i="6"/>
  <c r="U667" i="6"/>
  <c r="U668" i="6"/>
  <c r="U669" i="6"/>
  <c r="U670" i="6"/>
  <c r="U671" i="6"/>
  <c r="U672" i="6"/>
  <c r="U673" i="6"/>
  <c r="U674" i="6"/>
  <c r="U675" i="6"/>
  <c r="U676" i="6"/>
  <c r="U677" i="6"/>
  <c r="U678" i="6"/>
  <c r="U679" i="6"/>
  <c r="U680" i="6"/>
  <c r="U681" i="6"/>
  <c r="U682" i="6"/>
  <c r="U683" i="6"/>
  <c r="U684" i="6"/>
  <c r="U685" i="6"/>
  <c r="U686" i="6"/>
  <c r="U687" i="6"/>
  <c r="U688" i="6"/>
  <c r="U689" i="6"/>
  <c r="U690" i="6"/>
  <c r="U691" i="6"/>
  <c r="U692" i="6"/>
  <c r="U693" i="6"/>
  <c r="U694" i="6"/>
  <c r="U695" i="6"/>
  <c r="U696" i="6"/>
  <c r="U697" i="6"/>
  <c r="U698" i="6"/>
  <c r="U699" i="6"/>
  <c r="U700" i="6"/>
  <c r="U701" i="6"/>
  <c r="U702" i="6"/>
  <c r="U703" i="6"/>
  <c r="U704" i="6"/>
  <c r="U705" i="6"/>
  <c r="U706" i="6"/>
  <c r="U707" i="6"/>
  <c r="U708" i="6"/>
  <c r="U709" i="6"/>
  <c r="U710" i="6"/>
  <c r="U711" i="6"/>
  <c r="U712" i="6"/>
  <c r="U713" i="6"/>
  <c r="U714" i="6"/>
  <c r="U715" i="6"/>
  <c r="U716" i="6"/>
  <c r="U717" i="6"/>
  <c r="U718" i="6"/>
  <c r="U719" i="6"/>
  <c r="U720" i="6"/>
  <c r="U721" i="6"/>
  <c r="U722" i="6"/>
  <c r="U723" i="6"/>
  <c r="U724" i="6"/>
  <c r="U725" i="6"/>
  <c r="U726" i="6"/>
  <c r="U727" i="6"/>
  <c r="U728" i="6"/>
  <c r="U729" i="6"/>
  <c r="U730" i="6"/>
  <c r="U731" i="6"/>
  <c r="U732" i="6"/>
  <c r="U733" i="6"/>
  <c r="U734" i="6"/>
  <c r="U735" i="6"/>
  <c r="U736" i="6"/>
  <c r="U737" i="6"/>
  <c r="U738" i="6"/>
  <c r="U739" i="6"/>
  <c r="U740" i="6"/>
  <c r="U741" i="6"/>
  <c r="U742" i="6"/>
  <c r="U743" i="6"/>
  <c r="U744" i="6"/>
  <c r="U745" i="6"/>
  <c r="U746" i="6"/>
  <c r="U747" i="6"/>
  <c r="U748" i="6"/>
  <c r="U749" i="6"/>
  <c r="U750" i="6"/>
  <c r="U751" i="6"/>
  <c r="U752" i="6"/>
  <c r="U753" i="6"/>
  <c r="U754" i="6"/>
  <c r="U755" i="6"/>
  <c r="U756" i="6"/>
  <c r="U757" i="6"/>
  <c r="U758" i="6"/>
  <c r="U759" i="6"/>
  <c r="U760" i="6"/>
  <c r="U761" i="6"/>
  <c r="U762" i="6"/>
  <c r="U763" i="6"/>
  <c r="U764" i="6"/>
  <c r="U765" i="6"/>
  <c r="U766" i="6"/>
  <c r="U767" i="6"/>
  <c r="U768" i="6"/>
  <c r="U769" i="6"/>
  <c r="U770" i="6"/>
  <c r="U771" i="6"/>
  <c r="U772" i="6"/>
  <c r="U773" i="6"/>
  <c r="U774" i="6"/>
  <c r="U775" i="6"/>
  <c r="U776" i="6"/>
  <c r="U777" i="6"/>
  <c r="U778" i="6"/>
  <c r="U779" i="6"/>
  <c r="U780" i="6"/>
  <c r="U781" i="6"/>
  <c r="U782" i="6"/>
  <c r="U783" i="6"/>
  <c r="U784" i="6"/>
  <c r="U785" i="6"/>
  <c r="U786" i="6"/>
  <c r="U787" i="6"/>
  <c r="U788" i="6"/>
  <c r="U789" i="6"/>
  <c r="U790" i="6"/>
  <c r="U791" i="6"/>
  <c r="U792" i="6"/>
  <c r="U793" i="6"/>
  <c r="U794" i="6"/>
  <c r="U795" i="6"/>
  <c r="U796" i="6"/>
  <c r="U797" i="6"/>
  <c r="U798" i="6"/>
  <c r="U799" i="6"/>
  <c r="U800" i="6"/>
  <c r="U801" i="6"/>
  <c r="U802" i="6"/>
  <c r="U803" i="6"/>
  <c r="U804" i="6"/>
  <c r="U805" i="6"/>
  <c r="U806" i="6"/>
  <c r="U807" i="6"/>
  <c r="U808" i="6"/>
  <c r="U809" i="6"/>
  <c r="U810" i="6"/>
  <c r="U811" i="6"/>
  <c r="U812" i="6"/>
  <c r="U813" i="6"/>
  <c r="U814" i="6"/>
  <c r="U815" i="6"/>
  <c r="U816" i="6"/>
  <c r="U817" i="6"/>
  <c r="U818" i="6"/>
  <c r="U819" i="6"/>
  <c r="U820" i="6"/>
  <c r="U821" i="6"/>
  <c r="U822" i="6"/>
  <c r="U823" i="6"/>
  <c r="U824" i="6"/>
  <c r="U825" i="6"/>
  <c r="U826" i="6"/>
  <c r="U827" i="6"/>
  <c r="U828" i="6"/>
  <c r="U829" i="6"/>
  <c r="U830" i="6"/>
  <c r="U831" i="6"/>
  <c r="U832" i="6"/>
  <c r="U833" i="6"/>
  <c r="U834" i="6"/>
  <c r="U835" i="6"/>
  <c r="U836" i="6"/>
  <c r="U837" i="6"/>
  <c r="U838" i="6"/>
  <c r="U839" i="6"/>
  <c r="U840" i="6"/>
  <c r="U841" i="6"/>
  <c r="U842" i="6"/>
  <c r="U843" i="6"/>
  <c r="U844" i="6"/>
  <c r="U845" i="6"/>
  <c r="U846" i="6"/>
  <c r="U847" i="6"/>
  <c r="U848" i="6"/>
  <c r="U849" i="6"/>
  <c r="U850" i="6"/>
  <c r="U851" i="6"/>
  <c r="U852" i="6"/>
  <c r="U853" i="6"/>
  <c r="U854" i="6"/>
  <c r="U855" i="6"/>
  <c r="U856" i="6"/>
  <c r="U857" i="6"/>
  <c r="U858" i="6"/>
  <c r="U859" i="6"/>
  <c r="U860" i="6"/>
  <c r="U861" i="6"/>
  <c r="U862" i="6"/>
  <c r="U863" i="6"/>
  <c r="U864" i="6"/>
  <c r="U865" i="6"/>
  <c r="U866" i="6"/>
  <c r="U867" i="6"/>
  <c r="U868" i="6"/>
  <c r="U869" i="6"/>
  <c r="U870" i="6"/>
  <c r="U871" i="6"/>
  <c r="U872" i="6"/>
  <c r="U873" i="6"/>
  <c r="U874" i="6"/>
  <c r="U875" i="6"/>
  <c r="U876" i="6"/>
  <c r="U877" i="6"/>
  <c r="U878" i="6"/>
  <c r="U879" i="6"/>
  <c r="U880" i="6"/>
  <c r="U881" i="6"/>
  <c r="U882" i="6"/>
  <c r="U883" i="6"/>
  <c r="U884" i="6"/>
  <c r="U885" i="6"/>
  <c r="U886" i="6"/>
  <c r="U887" i="6"/>
  <c r="U888" i="6"/>
  <c r="U889" i="6"/>
  <c r="U890" i="6"/>
  <c r="U891" i="6"/>
  <c r="U892" i="6"/>
  <c r="U893" i="6"/>
  <c r="U894" i="6"/>
  <c r="U895" i="6"/>
  <c r="U896" i="6"/>
  <c r="U897" i="6"/>
  <c r="U898" i="6"/>
  <c r="U899" i="6"/>
  <c r="U900" i="6"/>
  <c r="U901" i="6"/>
  <c r="U902" i="6"/>
  <c r="U903" i="6"/>
  <c r="U904" i="6"/>
  <c r="U905" i="6"/>
  <c r="U906" i="6"/>
  <c r="U907" i="6"/>
  <c r="U908" i="6"/>
  <c r="U909" i="6"/>
  <c r="U910" i="6"/>
  <c r="U911" i="6"/>
  <c r="U912" i="6"/>
  <c r="U913" i="6"/>
  <c r="U914" i="6"/>
  <c r="U915" i="6"/>
  <c r="U916" i="6"/>
  <c r="U917" i="6"/>
  <c r="U918" i="6"/>
  <c r="U919" i="6"/>
  <c r="U920" i="6"/>
  <c r="U921" i="6"/>
  <c r="U922" i="6"/>
  <c r="U923" i="6"/>
  <c r="U924" i="6"/>
  <c r="U925" i="6"/>
  <c r="U926" i="6"/>
  <c r="U927" i="6"/>
  <c r="U928" i="6"/>
  <c r="U929" i="6"/>
  <c r="U930" i="6"/>
  <c r="U931" i="6"/>
  <c r="U932" i="6"/>
  <c r="U933" i="6"/>
  <c r="U934" i="6"/>
  <c r="U935" i="6"/>
  <c r="U936" i="6"/>
  <c r="U937" i="6"/>
  <c r="U938" i="6"/>
  <c r="U939" i="6"/>
  <c r="U940" i="6"/>
  <c r="U941" i="6"/>
  <c r="U942" i="6"/>
  <c r="U943" i="6"/>
  <c r="U944" i="6"/>
  <c r="U945" i="6"/>
  <c r="U946" i="6"/>
  <c r="U947" i="6"/>
  <c r="U948" i="6"/>
  <c r="U949" i="6"/>
  <c r="U950" i="6"/>
  <c r="U951" i="6"/>
  <c r="U952" i="6"/>
  <c r="U953" i="6"/>
  <c r="U954" i="6"/>
  <c r="U955" i="6"/>
  <c r="U956" i="6"/>
  <c r="U957" i="6"/>
  <c r="U958" i="6"/>
  <c r="U959" i="6"/>
  <c r="U960" i="6"/>
  <c r="U961" i="6"/>
  <c r="U962" i="6"/>
  <c r="U963" i="6"/>
  <c r="U964" i="6"/>
  <c r="U965" i="6"/>
  <c r="U966" i="6"/>
  <c r="U967" i="6"/>
  <c r="U968" i="6"/>
  <c r="U969" i="6"/>
  <c r="U970" i="6"/>
  <c r="U971" i="6"/>
  <c r="U972" i="6"/>
  <c r="U973" i="6"/>
  <c r="U974" i="6"/>
  <c r="U975" i="6"/>
  <c r="U976" i="6"/>
  <c r="U977" i="6"/>
  <c r="U978" i="6"/>
  <c r="U979" i="6"/>
  <c r="U980" i="6"/>
  <c r="U981" i="6"/>
  <c r="U982" i="6"/>
  <c r="U983" i="6"/>
  <c r="U984" i="6"/>
  <c r="U985" i="6"/>
  <c r="U986" i="6"/>
  <c r="U987" i="6"/>
  <c r="U988" i="6"/>
  <c r="U989" i="6"/>
  <c r="U990" i="6"/>
  <c r="U991" i="6"/>
  <c r="U992" i="6"/>
  <c r="U993" i="6"/>
  <c r="U994" i="6"/>
  <c r="U995" i="6"/>
  <c r="U996" i="6"/>
  <c r="U997" i="6"/>
  <c r="U998" i="6"/>
  <c r="U999" i="6"/>
  <c r="U1000" i="6"/>
  <c r="U1001" i="6"/>
  <c r="U1002" i="6"/>
  <c r="U1003" i="6"/>
  <c r="U1004" i="6"/>
  <c r="U1005" i="6"/>
  <c r="U1006" i="6"/>
  <c r="U1007" i="6"/>
  <c r="U1008" i="6"/>
  <c r="U1009" i="6"/>
  <c r="U1010" i="6"/>
  <c r="U1011" i="6"/>
  <c r="U1012" i="6"/>
  <c r="U1013" i="6"/>
  <c r="U1014" i="6"/>
  <c r="U1015" i="6"/>
  <c r="U1016" i="6"/>
  <c r="U1017" i="6"/>
  <c r="U1018" i="6"/>
  <c r="U1019" i="6"/>
  <c r="U1020" i="6"/>
  <c r="U1021" i="6"/>
  <c r="U1022" i="6"/>
  <c r="U1023" i="6"/>
  <c r="U1024" i="6"/>
  <c r="U1025" i="6"/>
  <c r="U1026" i="6"/>
  <c r="U1027" i="6"/>
  <c r="U1028" i="6"/>
  <c r="U1029" i="6"/>
  <c r="U1030" i="6"/>
  <c r="U1031" i="6"/>
  <c r="U1032" i="6"/>
  <c r="U1033" i="6"/>
  <c r="U1034" i="6"/>
  <c r="U1035" i="6"/>
  <c r="U1036" i="6"/>
  <c r="U1037" i="6"/>
  <c r="U1038" i="6"/>
  <c r="U1039" i="6"/>
  <c r="U1040" i="6"/>
  <c r="U1041" i="6"/>
  <c r="U1042" i="6"/>
  <c r="U1043" i="6"/>
  <c r="U1044" i="6"/>
  <c r="U1045" i="6"/>
  <c r="U1046" i="6"/>
  <c r="U1047" i="6"/>
  <c r="U1048" i="6"/>
  <c r="U1049" i="6"/>
  <c r="U1050" i="6"/>
  <c r="U1051" i="6"/>
  <c r="U1052" i="6"/>
  <c r="U1053" i="6"/>
  <c r="U1054" i="6"/>
  <c r="U1055" i="6"/>
  <c r="U1056" i="6"/>
  <c r="U1057" i="6"/>
  <c r="U1058" i="6"/>
  <c r="U1059" i="6"/>
  <c r="U1060" i="6"/>
  <c r="U1061" i="6"/>
  <c r="U1062" i="6"/>
  <c r="U1063" i="6"/>
  <c r="U1064" i="6"/>
  <c r="U1065" i="6"/>
  <c r="U1066" i="6"/>
  <c r="U1067" i="6"/>
  <c r="U1068" i="6"/>
  <c r="U1069" i="6"/>
  <c r="U1070" i="6"/>
  <c r="U1071" i="6"/>
  <c r="U1072" i="6"/>
  <c r="U1073" i="6"/>
  <c r="U1074" i="6"/>
  <c r="U1075" i="6"/>
  <c r="U1076" i="6"/>
  <c r="U1077" i="6"/>
  <c r="U1078" i="6"/>
  <c r="U1079" i="6"/>
  <c r="U1080" i="6"/>
  <c r="U1081" i="6"/>
  <c r="U1082" i="6"/>
  <c r="U1083" i="6"/>
  <c r="U1084" i="6"/>
  <c r="U1085" i="6"/>
  <c r="U1086" i="6"/>
  <c r="U1087" i="6"/>
  <c r="U1088" i="6"/>
  <c r="U1089" i="6"/>
  <c r="U1090" i="6"/>
  <c r="U1091" i="6"/>
  <c r="U1092" i="6"/>
  <c r="U1093" i="6"/>
  <c r="U1094" i="6"/>
  <c r="U1095" i="6"/>
  <c r="U1096" i="6"/>
  <c r="U1097" i="6"/>
  <c r="U1098" i="6"/>
  <c r="U1099" i="6"/>
  <c r="U1100" i="6"/>
  <c r="U1101" i="6"/>
  <c r="U1102" i="6"/>
  <c r="U1103" i="6"/>
  <c r="U1104" i="6"/>
  <c r="U1105" i="6"/>
  <c r="U1106" i="6"/>
  <c r="U1107" i="6"/>
  <c r="U1108" i="6"/>
  <c r="U1109" i="6"/>
  <c r="U1110" i="6"/>
  <c r="U1111" i="6"/>
  <c r="U1112" i="6"/>
  <c r="U1113" i="6"/>
  <c r="U1114" i="6"/>
  <c r="U1115" i="6"/>
  <c r="U1116" i="6"/>
  <c r="U1117" i="6"/>
  <c r="U1118" i="6"/>
  <c r="U1119" i="6"/>
  <c r="U1120" i="6"/>
  <c r="U1121" i="6"/>
  <c r="U1122" i="6"/>
  <c r="U1123" i="6"/>
  <c r="U1124" i="6"/>
  <c r="U1125" i="6"/>
  <c r="U1126" i="6"/>
  <c r="U1127" i="6"/>
  <c r="U1128" i="6"/>
  <c r="U1129" i="6"/>
  <c r="U1130" i="6"/>
  <c r="U1131" i="6"/>
  <c r="U1132" i="6"/>
  <c r="U1133" i="6"/>
  <c r="U1134" i="6"/>
  <c r="U1135" i="6"/>
  <c r="U1136" i="6"/>
  <c r="U1137" i="6"/>
  <c r="U1138" i="6"/>
  <c r="U1139" i="6"/>
  <c r="U1140" i="6"/>
  <c r="U1141" i="6"/>
  <c r="U1142" i="6"/>
  <c r="U1143" i="6"/>
  <c r="U1144" i="6"/>
  <c r="U1145" i="6"/>
  <c r="U1146" i="6"/>
  <c r="U1147" i="6"/>
  <c r="U1148" i="6"/>
  <c r="U1149" i="6"/>
  <c r="U1150" i="6"/>
  <c r="U1151" i="6"/>
  <c r="U1152" i="6"/>
  <c r="U1153" i="6"/>
  <c r="U1154" i="6"/>
  <c r="U1155" i="6"/>
  <c r="U1156" i="6"/>
  <c r="U1157" i="6"/>
  <c r="U1158" i="6"/>
  <c r="U1159" i="6"/>
  <c r="U1160" i="6"/>
  <c r="U1161" i="6"/>
  <c r="U1162" i="6"/>
  <c r="U1163" i="6"/>
  <c r="U1164" i="6"/>
  <c r="U1165" i="6"/>
  <c r="U1166" i="6"/>
  <c r="U1167" i="6"/>
  <c r="U1168" i="6"/>
  <c r="U1169" i="6"/>
  <c r="U1170" i="6"/>
  <c r="U1171" i="6"/>
  <c r="U1172" i="6"/>
  <c r="U1173" i="6"/>
  <c r="U1174" i="6"/>
  <c r="U1175" i="6"/>
  <c r="U1176" i="6"/>
  <c r="U1177" i="6"/>
  <c r="U1178" i="6"/>
  <c r="U1179" i="6"/>
  <c r="U1180" i="6"/>
  <c r="U1181" i="6"/>
  <c r="U1182" i="6"/>
  <c r="U1183" i="6"/>
  <c r="U1184" i="6"/>
  <c r="U1185" i="6"/>
  <c r="U1186" i="6"/>
  <c r="U1187" i="6"/>
  <c r="U1188" i="6"/>
  <c r="U1189" i="6"/>
  <c r="U1190" i="6"/>
  <c r="U1191" i="6"/>
  <c r="U1192" i="6"/>
  <c r="U1193" i="6"/>
  <c r="U1194" i="6"/>
  <c r="U1195" i="6"/>
  <c r="U1196" i="6"/>
  <c r="U1197" i="6"/>
  <c r="U1198" i="6"/>
  <c r="U1199" i="6"/>
  <c r="U1200" i="6"/>
  <c r="U1201" i="6"/>
  <c r="U1202" i="6"/>
  <c r="U1203" i="6"/>
  <c r="U1204" i="6"/>
  <c r="U1205" i="6"/>
  <c r="U1206" i="6"/>
  <c r="U1207" i="6"/>
  <c r="U1208" i="6"/>
  <c r="U1209" i="6"/>
  <c r="U1210" i="6"/>
  <c r="U1211" i="6"/>
  <c r="U1212" i="6"/>
  <c r="U1213" i="6"/>
  <c r="U1214" i="6"/>
  <c r="U1215" i="6"/>
  <c r="U1216" i="6"/>
  <c r="U1217" i="6"/>
  <c r="U1218" i="6"/>
  <c r="U1219" i="6"/>
  <c r="U1220" i="6"/>
  <c r="U1221" i="6"/>
  <c r="U1222" i="6"/>
  <c r="U1223" i="6"/>
  <c r="U1224" i="6"/>
  <c r="U1225" i="6"/>
  <c r="U1226" i="6"/>
  <c r="U1227" i="6"/>
  <c r="U1228" i="6"/>
  <c r="U1229" i="6"/>
  <c r="U1230" i="6"/>
  <c r="U1231" i="6"/>
  <c r="U1232" i="6"/>
  <c r="U1233" i="6"/>
  <c r="U1234" i="6"/>
  <c r="U1235" i="6"/>
  <c r="U1236" i="6"/>
  <c r="U1237" i="6"/>
  <c r="U1238" i="6"/>
  <c r="U1239" i="6"/>
  <c r="U1240" i="6"/>
  <c r="U1241" i="6"/>
  <c r="U1242" i="6"/>
  <c r="U1243" i="6"/>
  <c r="U1244" i="6"/>
  <c r="U1245" i="6"/>
  <c r="U1246" i="6"/>
  <c r="U1247" i="6"/>
  <c r="U1248" i="6"/>
  <c r="U1249" i="6"/>
  <c r="U1250" i="6"/>
  <c r="U1251" i="6"/>
  <c r="U1252" i="6"/>
  <c r="U1253" i="6"/>
  <c r="U1254" i="6"/>
  <c r="U1255" i="6"/>
  <c r="U1256" i="6"/>
  <c r="U1257" i="6"/>
  <c r="U1258" i="6"/>
  <c r="U1259" i="6"/>
  <c r="U1260" i="6"/>
  <c r="U1261" i="6"/>
  <c r="U1262" i="6"/>
  <c r="U1263" i="6"/>
  <c r="U1264" i="6"/>
  <c r="U1265" i="6"/>
  <c r="U1266" i="6"/>
  <c r="U1267" i="6"/>
  <c r="U1268" i="6"/>
  <c r="U1269" i="6"/>
  <c r="U1270" i="6"/>
  <c r="U1271" i="6"/>
  <c r="U1272" i="6"/>
  <c r="U1273" i="6"/>
  <c r="U1274" i="6"/>
  <c r="U1275" i="6"/>
  <c r="U1276" i="6"/>
  <c r="U1277" i="6"/>
  <c r="U1278" i="6"/>
  <c r="U1279" i="6"/>
  <c r="U1280" i="6"/>
  <c r="U1281" i="6"/>
  <c r="U1282" i="6"/>
  <c r="U1283" i="6"/>
  <c r="U1284" i="6"/>
  <c r="U1285" i="6"/>
  <c r="U1286" i="6"/>
  <c r="U1287" i="6"/>
  <c r="U1288" i="6"/>
  <c r="U1289" i="6"/>
  <c r="U1290" i="6"/>
  <c r="U1291" i="6"/>
  <c r="U1292" i="6"/>
  <c r="U1293" i="6"/>
  <c r="U1294" i="6"/>
  <c r="U1295" i="6"/>
  <c r="U1296" i="6"/>
  <c r="U1297" i="6"/>
  <c r="U1298" i="6"/>
  <c r="U1299" i="6"/>
  <c r="U1300" i="6"/>
  <c r="U1301" i="6"/>
  <c r="U1302" i="6"/>
  <c r="U1303" i="6"/>
  <c r="U1304" i="6"/>
  <c r="U1305" i="6"/>
  <c r="U1306" i="6"/>
  <c r="U1307" i="6"/>
  <c r="U1308" i="6"/>
  <c r="U1309" i="6"/>
  <c r="U1310" i="6"/>
  <c r="U1311" i="6"/>
  <c r="U1312" i="6"/>
  <c r="U1313" i="6"/>
  <c r="U1314" i="6"/>
  <c r="U1315" i="6"/>
  <c r="U1316" i="6"/>
  <c r="U1317" i="6"/>
  <c r="U1318" i="6"/>
  <c r="U1319" i="6"/>
  <c r="U1320" i="6"/>
  <c r="U1321" i="6"/>
  <c r="U1322" i="6"/>
  <c r="U1323" i="6"/>
  <c r="U1324" i="6"/>
  <c r="U1325" i="6"/>
  <c r="U1326" i="6"/>
  <c r="U1327" i="6"/>
  <c r="U1328" i="6"/>
  <c r="U1329" i="6"/>
  <c r="U1330" i="6"/>
  <c r="U1331" i="6"/>
  <c r="U1332" i="6"/>
  <c r="U1333" i="6"/>
  <c r="U1334" i="6"/>
  <c r="U1335" i="6"/>
  <c r="U1336" i="6"/>
  <c r="U1337" i="6"/>
  <c r="U1338" i="6"/>
  <c r="U1339" i="6"/>
  <c r="U1340" i="6"/>
  <c r="U1341" i="6"/>
  <c r="U1342" i="6"/>
  <c r="U1343" i="6"/>
  <c r="U1344" i="6"/>
  <c r="U1345" i="6"/>
  <c r="U1346" i="6"/>
  <c r="U1347" i="6"/>
  <c r="U1348" i="6"/>
  <c r="U1349" i="6"/>
  <c r="U1350" i="6"/>
  <c r="U1351" i="6"/>
  <c r="U1352" i="6"/>
  <c r="U1353" i="6"/>
  <c r="U1354" i="6"/>
  <c r="U1355" i="6"/>
  <c r="U1356" i="6"/>
  <c r="U1357" i="6"/>
  <c r="U1358" i="6"/>
  <c r="U1359" i="6"/>
  <c r="U1360" i="6"/>
  <c r="U1361" i="6"/>
  <c r="U1362" i="6"/>
  <c r="U1363" i="6"/>
  <c r="U1364" i="6"/>
  <c r="U1365" i="6"/>
  <c r="U1366" i="6"/>
  <c r="U1367" i="6"/>
  <c r="U1368" i="6"/>
  <c r="U1369" i="6"/>
  <c r="U1370" i="6"/>
  <c r="U1371" i="6"/>
  <c r="U1372" i="6"/>
  <c r="U1373" i="6"/>
  <c r="U1374" i="6"/>
  <c r="U1375" i="6"/>
  <c r="U1376" i="6"/>
  <c r="U1377" i="6"/>
  <c r="U1378" i="6"/>
  <c r="U1379" i="6"/>
  <c r="U1380" i="6"/>
  <c r="U1381" i="6"/>
  <c r="U1382" i="6"/>
  <c r="U1383" i="6"/>
  <c r="U1384" i="6"/>
  <c r="U1385" i="6"/>
  <c r="U1386" i="6"/>
  <c r="U1387" i="6"/>
  <c r="U1388" i="6"/>
  <c r="U1389" i="6"/>
  <c r="U1390" i="6"/>
  <c r="U1391" i="6"/>
  <c r="U1392" i="6"/>
  <c r="U1393" i="6"/>
  <c r="U1394" i="6"/>
  <c r="U1395" i="6"/>
  <c r="U1396" i="6"/>
  <c r="U1397" i="6"/>
  <c r="U1398" i="6"/>
  <c r="U1399" i="6"/>
  <c r="U1400" i="6"/>
  <c r="U1401" i="6"/>
  <c r="U1402" i="6"/>
  <c r="U1403" i="6"/>
  <c r="U1404" i="6"/>
  <c r="U1405" i="6"/>
  <c r="U1406" i="6"/>
  <c r="U1407" i="6"/>
  <c r="U1408" i="6"/>
  <c r="U1409" i="6"/>
  <c r="U1410" i="6"/>
  <c r="U1411" i="6"/>
  <c r="U1412" i="6"/>
  <c r="U1413" i="6"/>
  <c r="U1414" i="6"/>
  <c r="U1415" i="6"/>
  <c r="U1416" i="6"/>
  <c r="U1417" i="6"/>
  <c r="U1418" i="6"/>
  <c r="U1419" i="6"/>
  <c r="U1420" i="6"/>
  <c r="U1421" i="6"/>
  <c r="U1422" i="6"/>
  <c r="U1423" i="6"/>
  <c r="U1424" i="6"/>
  <c r="U1425" i="6"/>
  <c r="U1426" i="6"/>
  <c r="U1427" i="6"/>
  <c r="U1428" i="6"/>
  <c r="U1429" i="6"/>
  <c r="U1430" i="6"/>
  <c r="U1431" i="6"/>
  <c r="U1432" i="6"/>
  <c r="U1433" i="6"/>
  <c r="U1434" i="6"/>
  <c r="U1435" i="6"/>
  <c r="U1436" i="6"/>
  <c r="U1437" i="6"/>
  <c r="U1438" i="6"/>
  <c r="U1439" i="6"/>
  <c r="U1440" i="6"/>
  <c r="U1441" i="6"/>
  <c r="U1442" i="6"/>
  <c r="U1443" i="6"/>
  <c r="U1444" i="6"/>
  <c r="U1445" i="6"/>
  <c r="U1446" i="6"/>
  <c r="U1447" i="6"/>
  <c r="U1448" i="6"/>
  <c r="U1449" i="6"/>
  <c r="U1450" i="6"/>
  <c r="U1451" i="6"/>
  <c r="U1452" i="6"/>
  <c r="U1453" i="6"/>
  <c r="U1454" i="6"/>
  <c r="U1455" i="6"/>
  <c r="U1456" i="6"/>
  <c r="U1457" i="6"/>
  <c r="U1458" i="6"/>
  <c r="U1459" i="6"/>
  <c r="U1460" i="6"/>
  <c r="U1461" i="6"/>
  <c r="U1462" i="6"/>
  <c r="U1463" i="6"/>
  <c r="U1464" i="6"/>
  <c r="U1465" i="6"/>
  <c r="U1466" i="6"/>
  <c r="U1467" i="6"/>
  <c r="U1468" i="6"/>
  <c r="U1469" i="6"/>
  <c r="U1470" i="6"/>
  <c r="U1471" i="6"/>
  <c r="U1472" i="6"/>
  <c r="U1473" i="6"/>
  <c r="U1474" i="6"/>
  <c r="U1475" i="6"/>
  <c r="U1476" i="6"/>
  <c r="U1477" i="6"/>
  <c r="U1478" i="6"/>
  <c r="U1479" i="6"/>
  <c r="U1480" i="6"/>
  <c r="U1481" i="6"/>
  <c r="U1482" i="6"/>
  <c r="U1483" i="6"/>
  <c r="U1484" i="6"/>
  <c r="U1485" i="6"/>
  <c r="U1486" i="6"/>
  <c r="U1487" i="6"/>
  <c r="U1488" i="6"/>
  <c r="U1489" i="6"/>
  <c r="U1490" i="6"/>
  <c r="U1491" i="6"/>
  <c r="U1492" i="6"/>
  <c r="U1493" i="6"/>
  <c r="U1494" i="6"/>
  <c r="U1495" i="6"/>
  <c r="U1496" i="6"/>
  <c r="U1497" i="6"/>
  <c r="U1498" i="6"/>
  <c r="U1499" i="6"/>
  <c r="U1500" i="6"/>
  <c r="U1501" i="6"/>
  <c r="U1502" i="6"/>
  <c r="U1503" i="6"/>
  <c r="U1504" i="6"/>
  <c r="U1505" i="6"/>
  <c r="U1506" i="6"/>
  <c r="U1507" i="6"/>
  <c r="U1508" i="6"/>
  <c r="U1509" i="6"/>
  <c r="U1510" i="6"/>
  <c r="U1511" i="6"/>
  <c r="U1512" i="6"/>
  <c r="U1513" i="6"/>
  <c r="U1514" i="6"/>
  <c r="U1515" i="6"/>
  <c r="U1516" i="6"/>
  <c r="U1517" i="6"/>
  <c r="U1518" i="6"/>
  <c r="U1519" i="6"/>
  <c r="U1520" i="6"/>
  <c r="U1521" i="6"/>
  <c r="U1522" i="6"/>
  <c r="U1523" i="6"/>
  <c r="U1524" i="6"/>
  <c r="U1525" i="6"/>
  <c r="U1526" i="6"/>
  <c r="U1527" i="6"/>
  <c r="U1528" i="6"/>
  <c r="U1529" i="6"/>
  <c r="U1530" i="6"/>
  <c r="U1531" i="6"/>
  <c r="U1532" i="6"/>
  <c r="U1533" i="6"/>
  <c r="U1534" i="6"/>
  <c r="U1535" i="6"/>
  <c r="U1536" i="6"/>
  <c r="U1537" i="6"/>
  <c r="U1538" i="6"/>
  <c r="U1539" i="6"/>
  <c r="U1540" i="6"/>
  <c r="U1541" i="6"/>
  <c r="U1542" i="6"/>
  <c r="U1543" i="6"/>
  <c r="U1544" i="6"/>
  <c r="U1545" i="6"/>
  <c r="U1546" i="6"/>
  <c r="U1547" i="6"/>
  <c r="U1548" i="6"/>
  <c r="U1549" i="6"/>
  <c r="U1550" i="6"/>
  <c r="U1551" i="6"/>
  <c r="U1552" i="6"/>
  <c r="U1553" i="6"/>
  <c r="U1554" i="6"/>
  <c r="U1555" i="6"/>
  <c r="U1556" i="6"/>
  <c r="U1557" i="6"/>
  <c r="U1558" i="6"/>
  <c r="U1559" i="6"/>
  <c r="U1560" i="6"/>
  <c r="U1561" i="6"/>
  <c r="U1562" i="6"/>
  <c r="U1563" i="6"/>
  <c r="U1564" i="6"/>
  <c r="U1565" i="6"/>
  <c r="U1566" i="6"/>
  <c r="U1567" i="6"/>
  <c r="U1568" i="6"/>
  <c r="U1569" i="6"/>
  <c r="U1570" i="6"/>
  <c r="U1571" i="6"/>
  <c r="U1572" i="6"/>
  <c r="U1573" i="6"/>
  <c r="U1574" i="6"/>
  <c r="U1575" i="6"/>
  <c r="U1576" i="6"/>
  <c r="U1577" i="6"/>
  <c r="U1578" i="6"/>
  <c r="U1579" i="6"/>
  <c r="U1580" i="6"/>
  <c r="U1581" i="6"/>
  <c r="U1582" i="6"/>
  <c r="U1583" i="6"/>
  <c r="U1584" i="6"/>
  <c r="U1585" i="6"/>
  <c r="U1586" i="6"/>
  <c r="U1587" i="6"/>
  <c r="U1588" i="6"/>
  <c r="U1589" i="6"/>
  <c r="U1590" i="6"/>
  <c r="U1591" i="6"/>
  <c r="U1592" i="6"/>
  <c r="U1593" i="6"/>
  <c r="U1594" i="6"/>
  <c r="U1595" i="6"/>
  <c r="U1596" i="6"/>
  <c r="U1597" i="6"/>
  <c r="U1598" i="6"/>
  <c r="U1599" i="6"/>
  <c r="U1600" i="6"/>
  <c r="U1601" i="6"/>
  <c r="U1602" i="6"/>
  <c r="U1603" i="6"/>
  <c r="U1604" i="6"/>
  <c r="U1605" i="6"/>
  <c r="U1606" i="6"/>
  <c r="U1607" i="6"/>
  <c r="U1608" i="6"/>
  <c r="U1609" i="6"/>
  <c r="U1610" i="6"/>
  <c r="U1611" i="6"/>
  <c r="U1612" i="6"/>
  <c r="U1613" i="6"/>
  <c r="U1614" i="6"/>
  <c r="U1615" i="6"/>
  <c r="U1616" i="6"/>
  <c r="U1617" i="6"/>
  <c r="U1618" i="6"/>
  <c r="U1619" i="6"/>
  <c r="U1620" i="6"/>
  <c r="U1621" i="6"/>
  <c r="U1622" i="6"/>
  <c r="U1623" i="6"/>
  <c r="U1624" i="6"/>
  <c r="U1625" i="6"/>
  <c r="U1626" i="6"/>
  <c r="U1627" i="6"/>
  <c r="U1628" i="6"/>
  <c r="U1629" i="6"/>
  <c r="U1630" i="6"/>
  <c r="U1631" i="6"/>
  <c r="U1632" i="6"/>
  <c r="U1633" i="6"/>
  <c r="U1634" i="6"/>
  <c r="U1635" i="6"/>
  <c r="U1636" i="6"/>
  <c r="U1637" i="6"/>
  <c r="U1638" i="6"/>
  <c r="U1639" i="6"/>
  <c r="U1640" i="6"/>
  <c r="U1641" i="6"/>
  <c r="U1642" i="6"/>
  <c r="U1643" i="6"/>
  <c r="U1644" i="6"/>
  <c r="U1645" i="6"/>
  <c r="U1646" i="6"/>
  <c r="U1647" i="6"/>
  <c r="U1648" i="6"/>
  <c r="U1649" i="6"/>
  <c r="U1650" i="6"/>
  <c r="U1651" i="6"/>
  <c r="U1652" i="6"/>
  <c r="U1653" i="6"/>
  <c r="U1654" i="6"/>
  <c r="U1655" i="6"/>
  <c r="U1656" i="6"/>
  <c r="U1657" i="6"/>
  <c r="U1658" i="6"/>
  <c r="U1659" i="6"/>
  <c r="U1660" i="6"/>
  <c r="U1661" i="6"/>
  <c r="U1662" i="6"/>
  <c r="U1663" i="6"/>
  <c r="U1664" i="6"/>
  <c r="U1665" i="6"/>
  <c r="U1666" i="6"/>
  <c r="U1667" i="6"/>
  <c r="U1668" i="6"/>
  <c r="U1669" i="6"/>
  <c r="U1670" i="6"/>
  <c r="U1671" i="6"/>
  <c r="U1672" i="6"/>
  <c r="U1673" i="6"/>
  <c r="U1674" i="6"/>
  <c r="U1675" i="6"/>
  <c r="U1676" i="6"/>
  <c r="U1677" i="6"/>
  <c r="U1678" i="6"/>
  <c r="U1679" i="6"/>
  <c r="U1680" i="6"/>
  <c r="U1681" i="6"/>
  <c r="U1682" i="6"/>
  <c r="U1683" i="6"/>
  <c r="U1684" i="6"/>
  <c r="U1685" i="6"/>
  <c r="U1686" i="6"/>
  <c r="U1687" i="6"/>
  <c r="U1688" i="6"/>
  <c r="U1689" i="6"/>
  <c r="U1690" i="6"/>
  <c r="U1691" i="6"/>
  <c r="U1692" i="6"/>
  <c r="U1693" i="6"/>
  <c r="U1694" i="6"/>
  <c r="U1695" i="6"/>
  <c r="U1696" i="6"/>
  <c r="U1697" i="6"/>
  <c r="U1698" i="6"/>
  <c r="U1699" i="6"/>
  <c r="U1700" i="6"/>
  <c r="U1701" i="6"/>
  <c r="U1702" i="6"/>
  <c r="U1703" i="6"/>
  <c r="U1704" i="6"/>
  <c r="U1705" i="6"/>
  <c r="U1706" i="6"/>
  <c r="U1707" i="6"/>
  <c r="U1708" i="6"/>
  <c r="U1709" i="6"/>
  <c r="U1710" i="6"/>
  <c r="U1711" i="6"/>
  <c r="U1712" i="6"/>
  <c r="U1713" i="6"/>
  <c r="U1714" i="6"/>
  <c r="U1715" i="6"/>
  <c r="U1716" i="6"/>
  <c r="U1717" i="6"/>
  <c r="U1718" i="6"/>
  <c r="U1719" i="6"/>
  <c r="U1720" i="6"/>
  <c r="U1721" i="6"/>
  <c r="U1722" i="6"/>
  <c r="U1723" i="6"/>
  <c r="U1724" i="6"/>
  <c r="U1725" i="6"/>
  <c r="U1726" i="6"/>
  <c r="U1727" i="6"/>
  <c r="U1728" i="6"/>
  <c r="U1729" i="6"/>
  <c r="U1730" i="6"/>
  <c r="U1731" i="6"/>
  <c r="U1732" i="6"/>
  <c r="U1733" i="6"/>
  <c r="U1734" i="6"/>
  <c r="U1735" i="6"/>
  <c r="U1736" i="6"/>
  <c r="U1737" i="6"/>
  <c r="U1738" i="6"/>
  <c r="U1739" i="6"/>
  <c r="U1740" i="6"/>
  <c r="U1741" i="6"/>
  <c r="U1742" i="6"/>
  <c r="U1743" i="6"/>
  <c r="U1744" i="6"/>
  <c r="U1745" i="6"/>
  <c r="U1746" i="6"/>
  <c r="U1747" i="6"/>
  <c r="U1748" i="6"/>
  <c r="U1749" i="6"/>
  <c r="U1750" i="6"/>
  <c r="U1751" i="6"/>
  <c r="U1752" i="6"/>
  <c r="U1753" i="6"/>
  <c r="U1754" i="6"/>
  <c r="U1755" i="6"/>
  <c r="U1756" i="6"/>
  <c r="U1757" i="6"/>
  <c r="U1758" i="6"/>
  <c r="U1759" i="6"/>
  <c r="U1760" i="6"/>
  <c r="U1761" i="6"/>
  <c r="U1762" i="6"/>
  <c r="U1763" i="6"/>
  <c r="U1764" i="6"/>
  <c r="U1765" i="6"/>
  <c r="U1766" i="6"/>
  <c r="U1767" i="6"/>
  <c r="U1768" i="6"/>
  <c r="U1769" i="6"/>
  <c r="U1770" i="6"/>
  <c r="U1771" i="6"/>
  <c r="U1772" i="6"/>
  <c r="U1773" i="6"/>
  <c r="U1774" i="6"/>
  <c r="U1775" i="6"/>
  <c r="U1776" i="6"/>
  <c r="U1777" i="6"/>
  <c r="U1778" i="6"/>
  <c r="U1779" i="6"/>
  <c r="U1780" i="6"/>
  <c r="U1781" i="6"/>
  <c r="U1782" i="6"/>
  <c r="U1783" i="6"/>
  <c r="U1784" i="6"/>
  <c r="U1785" i="6"/>
  <c r="U1786" i="6"/>
  <c r="U1787" i="6"/>
  <c r="U1788" i="6"/>
  <c r="U1789" i="6"/>
  <c r="U1790" i="6"/>
  <c r="U1791" i="6"/>
  <c r="U1792" i="6"/>
  <c r="U1793" i="6"/>
  <c r="U1794" i="6"/>
  <c r="U1795" i="6"/>
  <c r="U1796" i="6"/>
  <c r="U1797" i="6"/>
  <c r="U1798" i="6"/>
  <c r="U1799" i="6"/>
  <c r="U1800" i="6"/>
  <c r="U1801" i="6"/>
  <c r="U1802" i="6"/>
  <c r="U1803" i="6"/>
  <c r="U1804" i="6"/>
  <c r="U1805" i="6"/>
  <c r="U1806" i="6"/>
  <c r="U1807" i="6"/>
  <c r="U1808" i="6"/>
  <c r="U1809" i="6"/>
  <c r="U1810" i="6"/>
  <c r="U1811" i="6"/>
  <c r="U1812" i="6"/>
  <c r="U1813" i="6"/>
  <c r="U1814" i="6"/>
  <c r="U1815" i="6"/>
  <c r="U1816" i="6"/>
  <c r="U1817" i="6"/>
  <c r="U1818" i="6"/>
  <c r="U1819" i="6"/>
  <c r="U1820" i="6"/>
  <c r="U1821" i="6"/>
  <c r="U1822" i="6"/>
  <c r="U1823" i="6"/>
  <c r="U1824" i="6"/>
  <c r="U1825" i="6"/>
  <c r="U1826" i="6"/>
  <c r="U1827" i="6"/>
  <c r="U1828" i="6"/>
  <c r="U1829" i="6"/>
  <c r="U1830" i="6"/>
  <c r="U1831" i="6"/>
  <c r="U1832" i="6"/>
  <c r="U1833" i="6"/>
  <c r="U1834" i="6"/>
  <c r="U1835" i="6"/>
  <c r="U1836" i="6"/>
  <c r="U1837" i="6"/>
  <c r="U1838" i="6"/>
  <c r="U1839" i="6"/>
  <c r="U1840" i="6"/>
  <c r="U1841" i="6"/>
  <c r="U1842" i="6"/>
  <c r="U1843" i="6"/>
  <c r="U1844" i="6"/>
  <c r="U1845" i="6"/>
  <c r="U1846" i="6"/>
  <c r="U1847" i="6"/>
  <c r="U1848" i="6"/>
  <c r="U1849" i="6"/>
  <c r="U1850" i="6"/>
  <c r="U1851" i="6"/>
  <c r="U1852" i="6"/>
  <c r="U1853" i="6"/>
  <c r="U1854" i="6"/>
  <c r="U1855" i="6"/>
  <c r="U1856" i="6"/>
  <c r="U1857" i="6"/>
  <c r="U1858" i="6"/>
  <c r="U1859" i="6"/>
  <c r="U1860" i="6"/>
  <c r="U1861" i="6"/>
  <c r="U1862" i="6"/>
  <c r="U1863" i="6"/>
  <c r="U1864" i="6"/>
  <c r="U1865" i="6"/>
  <c r="U1866" i="6"/>
  <c r="U1867" i="6"/>
  <c r="U1868" i="6"/>
  <c r="U1869" i="6"/>
  <c r="U1870" i="6"/>
  <c r="U1871" i="6"/>
  <c r="U1872" i="6"/>
  <c r="U1873" i="6"/>
  <c r="U1874" i="6"/>
  <c r="U1875" i="6"/>
  <c r="U1876" i="6"/>
  <c r="U1877" i="6"/>
  <c r="U1878" i="6"/>
  <c r="U1879" i="6"/>
  <c r="U1880" i="6"/>
  <c r="U1881" i="6"/>
  <c r="U1882" i="6"/>
  <c r="U1883" i="6"/>
  <c r="U1884" i="6"/>
  <c r="U1885" i="6"/>
  <c r="U1886" i="6"/>
  <c r="U1887" i="6"/>
  <c r="U1888" i="6"/>
  <c r="U1889" i="6"/>
  <c r="U1890" i="6"/>
  <c r="U1891" i="6"/>
  <c r="U1892" i="6"/>
  <c r="U1893" i="6"/>
  <c r="U1894" i="6"/>
  <c r="U1895" i="6"/>
  <c r="U1896" i="6"/>
  <c r="U1897" i="6"/>
  <c r="U1898" i="6"/>
  <c r="U1899" i="6"/>
  <c r="U1900" i="6"/>
  <c r="U1901" i="6"/>
  <c r="U1902" i="6"/>
  <c r="U1903" i="6"/>
  <c r="U1904" i="6"/>
  <c r="U1905" i="6"/>
  <c r="U1906" i="6"/>
  <c r="U1907" i="6"/>
  <c r="U1908" i="6"/>
  <c r="U1909" i="6"/>
  <c r="U1910" i="6"/>
  <c r="U1911" i="6"/>
  <c r="U1912" i="6"/>
  <c r="U1913" i="6"/>
  <c r="U1914" i="6"/>
  <c r="U1915" i="6"/>
  <c r="U1916" i="6"/>
  <c r="U1917" i="6"/>
  <c r="U1918" i="6"/>
  <c r="U1919" i="6"/>
  <c r="U1920" i="6"/>
  <c r="U1921" i="6"/>
  <c r="U1922" i="6"/>
  <c r="U1923" i="6"/>
  <c r="U1924" i="6"/>
  <c r="U1925" i="6"/>
  <c r="U1926" i="6"/>
  <c r="U1927" i="6"/>
  <c r="U1928" i="6"/>
  <c r="U1929" i="6"/>
  <c r="U1930" i="6"/>
  <c r="U1931" i="6"/>
  <c r="U1932" i="6"/>
  <c r="U1933" i="6"/>
  <c r="U1934" i="6"/>
  <c r="U1935" i="6"/>
  <c r="U1936" i="6"/>
  <c r="U1937" i="6"/>
  <c r="U1938" i="6"/>
  <c r="U1939" i="6"/>
  <c r="U1940" i="6"/>
  <c r="U1941" i="6"/>
  <c r="U1942" i="6"/>
  <c r="U1943" i="6"/>
  <c r="U1944" i="6"/>
  <c r="U1945" i="6"/>
  <c r="U1946" i="6"/>
  <c r="U1947" i="6"/>
  <c r="U1948" i="6"/>
  <c r="U1949" i="6"/>
  <c r="U1950" i="6"/>
  <c r="U1951" i="6"/>
  <c r="U1952" i="6"/>
  <c r="U1953" i="6"/>
  <c r="U1954" i="6"/>
  <c r="U1955" i="6"/>
  <c r="U1956" i="6"/>
  <c r="U1957" i="6"/>
  <c r="U1958" i="6"/>
  <c r="U1959" i="6"/>
  <c r="U1960" i="6"/>
  <c r="U1961" i="6"/>
  <c r="U1962" i="6"/>
  <c r="U1963" i="6"/>
  <c r="U1964" i="6"/>
  <c r="U1965" i="6"/>
  <c r="U1966" i="6"/>
  <c r="U1967" i="6"/>
  <c r="U1968" i="6"/>
  <c r="U1969" i="6"/>
  <c r="U1970" i="6"/>
  <c r="U1971" i="6"/>
  <c r="U1972" i="6"/>
  <c r="U1973" i="6"/>
  <c r="U1974" i="6"/>
  <c r="U1975" i="6"/>
  <c r="U1976" i="6"/>
  <c r="U1977" i="6"/>
  <c r="U1978" i="6"/>
  <c r="U1979" i="6"/>
  <c r="U1980" i="6"/>
  <c r="U1981" i="6"/>
  <c r="U1982" i="6"/>
  <c r="U1983" i="6"/>
  <c r="U1984" i="6"/>
  <c r="U1985" i="6"/>
  <c r="U1986" i="6"/>
  <c r="U1987" i="6"/>
  <c r="U1988" i="6"/>
  <c r="U1989" i="6"/>
  <c r="U1990" i="6"/>
  <c r="U1991" i="6"/>
  <c r="U1992" i="6"/>
  <c r="U1993" i="6"/>
  <c r="U1994" i="6"/>
  <c r="U1995" i="6"/>
  <c r="U1996" i="6"/>
  <c r="U1997" i="6"/>
  <c r="U1998" i="6"/>
  <c r="U1999" i="6"/>
  <c r="U2000" i="6"/>
  <c r="U2001" i="6"/>
  <c r="U2002" i="6"/>
  <c r="U2003" i="6"/>
  <c r="U2004" i="6"/>
  <c r="U2005" i="6"/>
  <c r="U2006" i="6"/>
  <c r="U2007" i="6"/>
  <c r="U2008" i="6"/>
  <c r="U2009" i="6"/>
  <c r="U2010" i="6"/>
  <c r="U2011" i="6"/>
  <c r="U2012" i="6"/>
  <c r="U2013" i="6"/>
  <c r="U2014" i="6"/>
  <c r="U2015" i="6"/>
  <c r="U2016" i="6"/>
  <c r="U2017" i="6"/>
  <c r="U2018" i="6"/>
  <c r="U2019" i="6"/>
  <c r="U2020" i="6"/>
  <c r="U2021" i="6"/>
  <c r="U2022" i="6"/>
  <c r="U2023" i="6"/>
  <c r="U2024" i="6"/>
  <c r="U2025" i="6"/>
  <c r="U2026" i="6"/>
  <c r="U2027" i="6"/>
  <c r="U2028" i="6"/>
  <c r="U2029" i="6"/>
  <c r="U2030" i="6"/>
  <c r="U2031" i="6"/>
  <c r="U2032" i="6"/>
  <c r="U2033" i="6"/>
  <c r="U2034" i="6"/>
  <c r="U2035" i="6"/>
  <c r="U2036" i="6"/>
  <c r="U2037" i="6"/>
  <c r="U2038" i="6"/>
  <c r="U2039" i="6"/>
  <c r="U2040" i="6"/>
  <c r="U2041" i="6"/>
  <c r="U2042" i="6"/>
  <c r="U2043" i="6"/>
  <c r="U2044" i="6"/>
  <c r="U2045" i="6"/>
  <c r="U2046" i="6"/>
  <c r="U2047" i="6"/>
  <c r="U2048" i="6"/>
  <c r="U2049" i="6"/>
  <c r="U2050" i="6"/>
  <c r="U2051" i="6"/>
  <c r="U2052" i="6"/>
  <c r="U2053" i="6"/>
  <c r="U2054" i="6"/>
  <c r="U2055" i="6"/>
  <c r="U2056" i="6"/>
  <c r="U2057" i="6"/>
  <c r="U2058" i="6"/>
  <c r="U2059" i="6"/>
  <c r="U2060" i="6"/>
  <c r="U2061" i="6"/>
  <c r="U2062" i="6"/>
  <c r="U2063" i="6"/>
  <c r="U2064" i="6"/>
  <c r="U2065" i="6"/>
  <c r="U2066" i="6"/>
  <c r="U2067" i="6"/>
  <c r="U2068" i="6"/>
  <c r="U2069" i="6"/>
  <c r="U2070" i="6"/>
  <c r="U2071" i="6"/>
  <c r="U2072" i="6"/>
  <c r="U2073" i="6"/>
  <c r="U2074" i="6"/>
  <c r="U2075" i="6"/>
  <c r="U2076" i="6"/>
  <c r="U2077" i="6"/>
  <c r="U2078" i="6"/>
  <c r="U2079" i="6"/>
  <c r="U2080" i="6"/>
  <c r="U2081" i="6"/>
  <c r="U2082" i="6"/>
  <c r="U2083" i="6"/>
  <c r="U2084" i="6"/>
  <c r="U2085" i="6"/>
  <c r="U2086" i="6"/>
  <c r="U2087" i="6"/>
  <c r="U2088" i="6"/>
  <c r="U2089" i="6"/>
  <c r="U2090" i="6"/>
  <c r="U2091" i="6"/>
  <c r="U2092" i="6"/>
  <c r="U2093" i="6"/>
  <c r="U2094" i="6"/>
  <c r="U2095" i="6"/>
  <c r="U2096" i="6"/>
  <c r="U2097" i="6"/>
  <c r="U2098" i="6"/>
  <c r="U2099" i="6"/>
  <c r="U2100" i="6"/>
  <c r="U2101" i="6"/>
  <c r="U2102" i="6"/>
  <c r="U2103" i="6"/>
  <c r="U2104" i="6"/>
  <c r="U2105" i="6"/>
  <c r="U2106" i="6"/>
  <c r="U2107" i="6"/>
  <c r="U2108" i="6"/>
  <c r="U2109" i="6"/>
  <c r="U2110" i="6"/>
  <c r="U2111" i="6"/>
  <c r="U2112" i="6"/>
  <c r="U2113" i="6"/>
  <c r="U2114" i="6"/>
  <c r="U2115" i="6"/>
  <c r="U2116" i="6"/>
  <c r="U2117" i="6"/>
  <c r="U2118" i="6"/>
  <c r="U2119" i="6"/>
  <c r="U2120" i="6"/>
  <c r="U2121" i="6"/>
  <c r="U2122" i="6"/>
  <c r="U2123" i="6"/>
  <c r="U2124" i="6"/>
  <c r="U2125" i="6"/>
  <c r="U2126" i="6"/>
  <c r="U2127" i="6"/>
  <c r="U2128" i="6"/>
  <c r="U2129" i="6"/>
  <c r="U2130" i="6"/>
  <c r="U2131" i="6"/>
  <c r="U2132" i="6"/>
  <c r="U2133" i="6"/>
  <c r="U2134" i="6"/>
  <c r="U2135" i="6"/>
  <c r="U2136" i="6"/>
  <c r="U2137" i="6"/>
  <c r="U2138" i="6"/>
  <c r="U2139" i="6"/>
  <c r="U2140" i="6"/>
  <c r="U2141" i="6"/>
  <c r="U2142" i="6"/>
  <c r="U2143" i="6"/>
  <c r="U2144" i="6"/>
  <c r="U2145" i="6"/>
  <c r="U2146" i="6"/>
  <c r="U2147" i="6"/>
  <c r="U2148" i="6"/>
  <c r="U2149" i="6"/>
  <c r="U2150" i="6"/>
  <c r="U2151" i="6"/>
  <c r="U2152" i="6"/>
  <c r="U2153" i="6"/>
  <c r="U2154" i="6"/>
  <c r="U2155" i="6"/>
  <c r="U2156" i="6"/>
  <c r="U2157" i="6"/>
  <c r="U2158" i="6"/>
  <c r="U2159" i="6"/>
  <c r="U2160" i="6"/>
  <c r="U2161" i="6"/>
  <c r="U2162" i="6"/>
  <c r="U2163" i="6"/>
  <c r="U2164" i="6"/>
  <c r="U2165" i="6"/>
  <c r="U2166" i="6"/>
  <c r="U2167" i="6"/>
  <c r="U2168" i="6"/>
  <c r="U2169" i="6"/>
  <c r="U2170" i="6"/>
  <c r="U2171" i="6"/>
  <c r="U2172" i="6"/>
  <c r="U2173" i="6"/>
  <c r="U2174" i="6"/>
  <c r="U3"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1" i="6"/>
  <c r="T152" i="6"/>
  <c r="T153" i="6"/>
  <c r="T154" i="6"/>
  <c r="T155" i="6"/>
  <c r="T156" i="6"/>
  <c r="T157" i="6"/>
  <c r="T158" i="6"/>
  <c r="T159" i="6"/>
  <c r="T160" i="6"/>
  <c r="T161" i="6"/>
  <c r="T162" i="6"/>
  <c r="T163" i="6"/>
  <c r="T164" i="6"/>
  <c r="T165" i="6"/>
  <c r="T166" i="6"/>
  <c r="T167" i="6"/>
  <c r="T168" i="6"/>
  <c r="T169" i="6"/>
  <c r="T170" i="6"/>
  <c r="T171" i="6"/>
  <c r="T172" i="6"/>
  <c r="T173" i="6"/>
  <c r="T174" i="6"/>
  <c r="T175" i="6"/>
  <c r="T176" i="6"/>
  <c r="T177" i="6"/>
  <c r="T178" i="6"/>
  <c r="T179" i="6"/>
  <c r="T180" i="6"/>
  <c r="T181" i="6"/>
  <c r="T182" i="6"/>
  <c r="T183" i="6"/>
  <c r="T184" i="6"/>
  <c r="T185" i="6"/>
  <c r="T186" i="6"/>
  <c r="T18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P250" i="6"/>
  <c r="T250" i="6"/>
  <c r="T251" i="6"/>
  <c r="T252" i="6"/>
  <c r="T253" i="6"/>
  <c r="T254" i="6"/>
  <c r="T255" i="6"/>
  <c r="T256" i="6"/>
  <c r="T257" i="6"/>
  <c r="T258" i="6"/>
  <c r="T259" i="6"/>
  <c r="O260" i="6"/>
  <c r="T260" i="6"/>
  <c r="T261" i="6"/>
  <c r="T262" i="6"/>
  <c r="T263" i="6"/>
  <c r="Q264" i="6"/>
  <c r="P264" i="6"/>
  <c r="T264" i="6"/>
  <c r="T265" i="6"/>
  <c r="T266" i="6"/>
  <c r="T267" i="6"/>
  <c r="T268" i="6"/>
  <c r="T269" i="6"/>
  <c r="T270" i="6"/>
  <c r="T271" i="6"/>
  <c r="T272" i="6"/>
  <c r="T273" i="6"/>
  <c r="T274" i="6"/>
  <c r="T275" i="6"/>
  <c r="T276" i="6"/>
  <c r="T277" i="6"/>
  <c r="T278" i="6"/>
  <c r="T279" i="6"/>
  <c r="T280" i="6"/>
  <c r="T281" i="6"/>
  <c r="T282" i="6"/>
  <c r="T283" i="6"/>
  <c r="T284" i="6"/>
  <c r="T285" i="6"/>
  <c r="T286" i="6"/>
  <c r="T287" i="6"/>
  <c r="T288" i="6"/>
  <c r="T289" i="6"/>
  <c r="T290" i="6"/>
  <c r="T291" i="6"/>
  <c r="T292" i="6"/>
  <c r="T293" i="6"/>
  <c r="T294" i="6"/>
  <c r="T295" i="6"/>
  <c r="T296" i="6"/>
  <c r="T297" i="6"/>
  <c r="T298" i="6"/>
  <c r="T299" i="6"/>
  <c r="T300" i="6"/>
  <c r="T301" i="6"/>
  <c r="T302" i="6"/>
  <c r="T303" i="6"/>
  <c r="T304" i="6"/>
  <c r="T305" i="6"/>
  <c r="T306" i="6"/>
  <c r="T307" i="6"/>
  <c r="T308" i="6"/>
  <c r="T309" i="6"/>
  <c r="T310" i="6"/>
  <c r="T311" i="6"/>
  <c r="T312" i="6"/>
  <c r="T313" i="6"/>
  <c r="T314" i="6"/>
  <c r="T315" i="6"/>
  <c r="T316" i="6"/>
  <c r="T317" i="6"/>
  <c r="T318" i="6"/>
  <c r="T319" i="6"/>
  <c r="T320" i="6"/>
  <c r="T321" i="6"/>
  <c r="T322" i="6"/>
  <c r="T323" i="6"/>
  <c r="T324" i="6"/>
  <c r="T325" i="6"/>
  <c r="T326" i="6"/>
  <c r="T327" i="6"/>
  <c r="T328" i="6"/>
  <c r="T329" i="6"/>
  <c r="T330" i="6"/>
  <c r="T331" i="6"/>
  <c r="T332" i="6"/>
  <c r="T333" i="6"/>
  <c r="T334" i="6"/>
  <c r="T335" i="6"/>
  <c r="T336" i="6"/>
  <c r="T337" i="6"/>
  <c r="T338" i="6"/>
  <c r="T339" i="6"/>
  <c r="T340" i="6"/>
  <c r="T341" i="6"/>
  <c r="T342" i="6"/>
  <c r="T343" i="6"/>
  <c r="T344" i="6"/>
  <c r="T345" i="6"/>
  <c r="T346" i="6"/>
  <c r="T347" i="6"/>
  <c r="T348" i="6"/>
  <c r="T349" i="6"/>
  <c r="T350" i="6"/>
  <c r="T351" i="6"/>
  <c r="T352" i="6"/>
  <c r="T353" i="6"/>
  <c r="T354" i="6"/>
  <c r="T355" i="6"/>
  <c r="T356" i="6"/>
  <c r="T357" i="6"/>
  <c r="T358" i="6"/>
  <c r="T359" i="6"/>
  <c r="T360" i="6"/>
  <c r="T361" i="6"/>
  <c r="T362" i="6"/>
  <c r="T363" i="6"/>
  <c r="T364" i="6"/>
  <c r="T365" i="6"/>
  <c r="T366" i="6"/>
  <c r="T367" i="6"/>
  <c r="T368" i="6"/>
  <c r="T369" i="6"/>
  <c r="T370" i="6"/>
  <c r="T371" i="6"/>
  <c r="T372" i="6"/>
  <c r="T373" i="6"/>
  <c r="T374" i="6"/>
  <c r="T375" i="6"/>
  <c r="T376" i="6"/>
  <c r="T377" i="6"/>
  <c r="T378" i="6"/>
  <c r="T379" i="6"/>
  <c r="T380" i="6"/>
  <c r="T381" i="6"/>
  <c r="T382" i="6"/>
  <c r="T383" i="6"/>
  <c r="T384" i="6"/>
  <c r="T385" i="6"/>
  <c r="T386" i="6"/>
  <c r="T387" i="6"/>
  <c r="T388" i="6"/>
  <c r="T389" i="6"/>
  <c r="T390" i="6"/>
  <c r="T391" i="6"/>
  <c r="T392" i="6"/>
  <c r="T393" i="6"/>
  <c r="T394" i="6"/>
  <c r="T395" i="6"/>
  <c r="T396" i="6"/>
  <c r="T397" i="6"/>
  <c r="T398" i="6"/>
  <c r="T399" i="6"/>
  <c r="T400" i="6"/>
  <c r="T401" i="6"/>
  <c r="T402" i="6"/>
  <c r="T403" i="6"/>
  <c r="T404" i="6"/>
  <c r="O405" i="6"/>
  <c r="T405" i="6"/>
  <c r="T406" i="6"/>
  <c r="T407" i="6"/>
  <c r="T408" i="6"/>
  <c r="T409" i="6"/>
  <c r="T410" i="6"/>
  <c r="T411" i="6"/>
  <c r="T412" i="6"/>
  <c r="T413" i="6"/>
  <c r="T414" i="6"/>
  <c r="T415" i="6"/>
  <c r="T416" i="6"/>
  <c r="T417" i="6"/>
  <c r="T418" i="6"/>
  <c r="T419" i="6"/>
  <c r="T420" i="6"/>
  <c r="T421" i="6"/>
  <c r="T422" i="6"/>
  <c r="T423" i="6"/>
  <c r="T424" i="6"/>
  <c r="T425" i="6"/>
  <c r="T426" i="6"/>
  <c r="T427" i="6"/>
  <c r="T428" i="6"/>
  <c r="T429" i="6"/>
  <c r="T430" i="6"/>
  <c r="T431" i="6"/>
  <c r="T432" i="6"/>
  <c r="T433" i="6"/>
  <c r="T434" i="6"/>
  <c r="T435" i="6"/>
  <c r="T436" i="6"/>
  <c r="T437" i="6"/>
  <c r="T438" i="6"/>
  <c r="T439" i="6"/>
  <c r="T440" i="6"/>
  <c r="T441" i="6"/>
  <c r="T442" i="6"/>
  <c r="T443" i="6"/>
  <c r="T444" i="6"/>
  <c r="T445" i="6"/>
  <c r="T446" i="6"/>
  <c r="T447" i="6"/>
  <c r="T448" i="6"/>
  <c r="T449" i="6"/>
  <c r="T450" i="6"/>
  <c r="T451" i="6"/>
  <c r="T452" i="6"/>
  <c r="T453" i="6"/>
  <c r="T454" i="6"/>
  <c r="T455" i="6"/>
  <c r="T456" i="6"/>
  <c r="T457" i="6"/>
  <c r="T458" i="6"/>
  <c r="T459" i="6"/>
  <c r="T460" i="6"/>
  <c r="O461" i="6"/>
  <c r="T461" i="6"/>
  <c r="T462" i="6"/>
  <c r="T463" i="6"/>
  <c r="T464" i="6"/>
  <c r="T465" i="6"/>
  <c r="T466" i="6"/>
  <c r="T467" i="6"/>
  <c r="T468" i="6"/>
  <c r="T469" i="6"/>
  <c r="T470" i="6"/>
  <c r="T471" i="6"/>
  <c r="T472" i="6"/>
  <c r="T473" i="6"/>
  <c r="T474" i="6"/>
  <c r="T475" i="6"/>
  <c r="T476" i="6"/>
  <c r="T477" i="6"/>
  <c r="T478" i="6"/>
  <c r="T479" i="6"/>
  <c r="T480" i="6"/>
  <c r="T481" i="6"/>
  <c r="T482" i="6"/>
  <c r="T483" i="6"/>
  <c r="T484" i="6"/>
  <c r="O485" i="6"/>
  <c r="T485" i="6"/>
  <c r="T486" i="6"/>
  <c r="T487" i="6"/>
  <c r="T488" i="6"/>
  <c r="T489" i="6"/>
  <c r="T490" i="6"/>
  <c r="T491" i="6"/>
  <c r="T492" i="6"/>
  <c r="T493" i="6"/>
  <c r="T494" i="6"/>
  <c r="T495" i="6"/>
  <c r="T496" i="6"/>
  <c r="T497" i="6"/>
  <c r="T498" i="6"/>
  <c r="T499" i="6"/>
  <c r="T500" i="6"/>
  <c r="T501" i="6"/>
  <c r="T502" i="6"/>
  <c r="T503" i="6"/>
  <c r="T504" i="6"/>
  <c r="T505" i="6"/>
  <c r="T506" i="6"/>
  <c r="T507" i="6"/>
  <c r="T508" i="6"/>
  <c r="T509" i="6"/>
  <c r="T510" i="6"/>
  <c r="T511" i="6"/>
  <c r="T512" i="6"/>
  <c r="T513" i="6"/>
  <c r="T514" i="6"/>
  <c r="T515" i="6"/>
  <c r="T516" i="6"/>
  <c r="T517" i="6"/>
  <c r="T518" i="6"/>
  <c r="T519" i="6"/>
  <c r="T520" i="6"/>
  <c r="T521" i="6"/>
  <c r="T522" i="6"/>
  <c r="T523" i="6"/>
  <c r="T524" i="6"/>
  <c r="T525" i="6"/>
  <c r="T526" i="6"/>
  <c r="T527" i="6"/>
  <c r="T528" i="6"/>
  <c r="T529" i="6"/>
  <c r="T530" i="6"/>
  <c r="T531" i="6"/>
  <c r="T532" i="6"/>
  <c r="T533" i="6"/>
  <c r="T534" i="6"/>
  <c r="T535" i="6"/>
  <c r="T536" i="6"/>
  <c r="T537" i="6"/>
  <c r="T538" i="6"/>
  <c r="T539" i="6"/>
  <c r="T540" i="6"/>
  <c r="T541" i="6"/>
  <c r="T542" i="6"/>
  <c r="T543" i="6"/>
  <c r="T544" i="6"/>
  <c r="T545" i="6"/>
  <c r="T546" i="6"/>
  <c r="T547" i="6"/>
  <c r="T548" i="6"/>
  <c r="T549" i="6"/>
  <c r="T550" i="6"/>
  <c r="T551" i="6"/>
  <c r="T552" i="6"/>
  <c r="T553" i="6"/>
  <c r="T554" i="6"/>
  <c r="T555" i="6"/>
  <c r="T556" i="6"/>
  <c r="T557" i="6"/>
  <c r="T558" i="6"/>
  <c r="T559" i="6"/>
  <c r="T560" i="6"/>
  <c r="T561" i="6"/>
  <c r="T562" i="6"/>
  <c r="T563" i="6"/>
  <c r="T564" i="6"/>
  <c r="T565" i="6"/>
  <c r="T566" i="6"/>
  <c r="T567" i="6"/>
  <c r="T568" i="6"/>
  <c r="T569" i="6"/>
  <c r="T570" i="6"/>
  <c r="T571" i="6"/>
  <c r="T572" i="6"/>
  <c r="T573" i="6"/>
  <c r="T574" i="6"/>
  <c r="T575" i="6"/>
  <c r="T576" i="6"/>
  <c r="T577" i="6"/>
  <c r="T578" i="6"/>
  <c r="T579" i="6"/>
  <c r="T580" i="6"/>
  <c r="T581" i="6"/>
  <c r="T582" i="6"/>
  <c r="T583" i="6"/>
  <c r="T584" i="6"/>
  <c r="T585" i="6"/>
  <c r="T586" i="6"/>
  <c r="T587" i="6"/>
  <c r="T588" i="6"/>
  <c r="T589" i="6"/>
  <c r="T590" i="6"/>
  <c r="T591" i="6"/>
  <c r="T592" i="6"/>
  <c r="T593" i="6"/>
  <c r="T594" i="6"/>
  <c r="T595" i="6"/>
  <c r="T596" i="6"/>
  <c r="T597" i="6"/>
  <c r="T598" i="6"/>
  <c r="T599" i="6"/>
  <c r="T600" i="6"/>
  <c r="T601" i="6"/>
  <c r="T602" i="6"/>
  <c r="T603" i="6"/>
  <c r="T604" i="6"/>
  <c r="T605" i="6"/>
  <c r="T606" i="6"/>
  <c r="T607" i="6"/>
  <c r="T608" i="6"/>
  <c r="T609" i="6"/>
  <c r="T610" i="6"/>
  <c r="T611" i="6"/>
  <c r="T612" i="6"/>
  <c r="T613" i="6"/>
  <c r="T614" i="6"/>
  <c r="T615" i="6"/>
  <c r="T616" i="6"/>
  <c r="T617" i="6"/>
  <c r="T618" i="6"/>
  <c r="T619" i="6"/>
  <c r="T620" i="6"/>
  <c r="T621" i="6"/>
  <c r="T622" i="6"/>
  <c r="T623" i="6"/>
  <c r="T624" i="6"/>
  <c r="T625" i="6"/>
  <c r="T626" i="6"/>
  <c r="T627" i="6"/>
  <c r="T628" i="6"/>
  <c r="T629" i="6"/>
  <c r="T630" i="6"/>
  <c r="T631" i="6"/>
  <c r="T632" i="6"/>
  <c r="T633" i="6"/>
  <c r="T634" i="6"/>
  <c r="T635" i="6"/>
  <c r="T636" i="6"/>
  <c r="T637" i="6"/>
  <c r="T638" i="6"/>
  <c r="T639" i="6"/>
  <c r="T640" i="6"/>
  <c r="T641" i="6"/>
  <c r="T642" i="6"/>
  <c r="T643" i="6"/>
  <c r="T644" i="6"/>
  <c r="T645" i="6"/>
  <c r="T646" i="6"/>
  <c r="T647" i="6"/>
  <c r="T648" i="6"/>
  <c r="T649" i="6"/>
  <c r="T650" i="6"/>
  <c r="T651" i="6"/>
  <c r="T652" i="6"/>
  <c r="T653" i="6"/>
  <c r="T654" i="6"/>
  <c r="T655" i="6"/>
  <c r="T656" i="6"/>
  <c r="T657" i="6"/>
  <c r="T658" i="6"/>
  <c r="T659" i="6"/>
  <c r="T660" i="6"/>
  <c r="T661" i="6"/>
  <c r="T662" i="6"/>
  <c r="T663" i="6"/>
  <c r="T664" i="6"/>
  <c r="T665" i="6"/>
  <c r="T666" i="6"/>
  <c r="T667" i="6"/>
  <c r="T668" i="6"/>
  <c r="T669" i="6"/>
  <c r="T670" i="6"/>
  <c r="T671" i="6"/>
  <c r="T672" i="6"/>
  <c r="T673" i="6"/>
  <c r="T674" i="6"/>
  <c r="T675" i="6"/>
  <c r="T676" i="6"/>
  <c r="T677" i="6"/>
  <c r="T678" i="6"/>
  <c r="T679" i="6"/>
  <c r="T680" i="6"/>
  <c r="T681" i="6"/>
  <c r="T682" i="6"/>
  <c r="T683" i="6"/>
  <c r="T684" i="6"/>
  <c r="T685" i="6"/>
  <c r="T686" i="6"/>
  <c r="T687" i="6"/>
  <c r="T688" i="6"/>
  <c r="T689" i="6"/>
  <c r="T690" i="6"/>
  <c r="T691" i="6"/>
  <c r="T692" i="6"/>
  <c r="T693" i="6"/>
  <c r="T694" i="6"/>
  <c r="T695" i="6"/>
  <c r="T696" i="6"/>
  <c r="T697" i="6"/>
  <c r="T698" i="6"/>
  <c r="T699" i="6"/>
  <c r="T700" i="6"/>
  <c r="T701" i="6"/>
  <c r="T702" i="6"/>
  <c r="T703" i="6"/>
  <c r="T704" i="6"/>
  <c r="T705" i="6"/>
  <c r="T706" i="6"/>
  <c r="T707" i="6"/>
  <c r="T708" i="6"/>
  <c r="T709" i="6"/>
  <c r="T710" i="6"/>
  <c r="T711" i="6"/>
  <c r="T712" i="6"/>
  <c r="T713" i="6"/>
  <c r="T714" i="6"/>
  <c r="T715" i="6"/>
  <c r="T716" i="6"/>
  <c r="T717" i="6"/>
  <c r="T718" i="6"/>
  <c r="T719" i="6"/>
  <c r="T720" i="6"/>
  <c r="T721" i="6"/>
  <c r="T722" i="6"/>
  <c r="T723" i="6"/>
  <c r="T724" i="6"/>
  <c r="T725" i="6"/>
  <c r="T726" i="6"/>
  <c r="T727" i="6"/>
  <c r="T728" i="6"/>
  <c r="T729" i="6"/>
  <c r="T730" i="6"/>
  <c r="T731" i="6"/>
  <c r="T732" i="6"/>
  <c r="T733" i="6"/>
  <c r="T734" i="6"/>
  <c r="T735" i="6"/>
  <c r="T736" i="6"/>
  <c r="T737" i="6"/>
  <c r="T738" i="6"/>
  <c r="T739" i="6"/>
  <c r="T740" i="6"/>
  <c r="T741" i="6"/>
  <c r="T742" i="6"/>
  <c r="T743" i="6"/>
  <c r="T744" i="6"/>
  <c r="T745" i="6"/>
  <c r="T746" i="6"/>
  <c r="T747" i="6"/>
  <c r="T748" i="6"/>
  <c r="T749" i="6"/>
  <c r="T750" i="6"/>
  <c r="T751" i="6"/>
  <c r="T752" i="6"/>
  <c r="T753" i="6"/>
  <c r="T754" i="6"/>
  <c r="T755" i="6"/>
  <c r="T756" i="6"/>
  <c r="T757" i="6"/>
  <c r="T758" i="6"/>
  <c r="T759" i="6"/>
  <c r="T760" i="6"/>
  <c r="T761" i="6"/>
  <c r="T762" i="6"/>
  <c r="T763" i="6"/>
  <c r="T764" i="6"/>
  <c r="T765" i="6"/>
  <c r="T766" i="6"/>
  <c r="T767" i="6"/>
  <c r="T768" i="6"/>
  <c r="T769" i="6"/>
  <c r="T770" i="6"/>
  <c r="T771" i="6"/>
  <c r="T772" i="6"/>
  <c r="T773" i="6"/>
  <c r="T774" i="6"/>
  <c r="T775" i="6"/>
  <c r="T776" i="6"/>
  <c r="T777" i="6"/>
  <c r="T778" i="6"/>
  <c r="T779" i="6"/>
  <c r="T780" i="6"/>
  <c r="T781" i="6"/>
  <c r="T782" i="6"/>
  <c r="T783" i="6"/>
  <c r="T784" i="6"/>
  <c r="T785" i="6"/>
  <c r="T786" i="6"/>
  <c r="T787" i="6"/>
  <c r="T788" i="6"/>
  <c r="T789" i="6"/>
  <c r="T790" i="6"/>
  <c r="T791" i="6"/>
  <c r="T792" i="6"/>
  <c r="T793" i="6"/>
  <c r="T794" i="6"/>
  <c r="T795" i="6"/>
  <c r="T796" i="6"/>
  <c r="T797" i="6"/>
  <c r="T798" i="6"/>
  <c r="T799" i="6"/>
  <c r="T800" i="6"/>
  <c r="T801" i="6"/>
  <c r="T802" i="6"/>
  <c r="T803" i="6"/>
  <c r="T804" i="6"/>
  <c r="T805" i="6"/>
  <c r="T806" i="6"/>
  <c r="T807" i="6"/>
  <c r="T808" i="6"/>
  <c r="T809" i="6"/>
  <c r="T810" i="6"/>
  <c r="T811" i="6"/>
  <c r="T812" i="6"/>
  <c r="T813" i="6"/>
  <c r="T814" i="6"/>
  <c r="T815" i="6"/>
  <c r="T816" i="6"/>
  <c r="T817" i="6"/>
  <c r="T818" i="6"/>
  <c r="T819" i="6"/>
  <c r="T820" i="6"/>
  <c r="T821" i="6"/>
  <c r="T822" i="6"/>
  <c r="T823" i="6"/>
  <c r="T824" i="6"/>
  <c r="T825" i="6"/>
  <c r="T826" i="6"/>
  <c r="T827" i="6"/>
  <c r="T828" i="6"/>
  <c r="T829" i="6"/>
  <c r="T830" i="6"/>
  <c r="T831" i="6"/>
  <c r="T832" i="6"/>
  <c r="T833" i="6"/>
  <c r="T834" i="6"/>
  <c r="T835" i="6"/>
  <c r="T836" i="6"/>
  <c r="T837" i="6"/>
  <c r="T838" i="6"/>
  <c r="T839" i="6"/>
  <c r="T840" i="6"/>
  <c r="T841" i="6"/>
  <c r="T842" i="6"/>
  <c r="T843" i="6"/>
  <c r="T844" i="6"/>
  <c r="T845" i="6"/>
  <c r="T846" i="6"/>
  <c r="T847" i="6"/>
  <c r="T848" i="6"/>
  <c r="T849" i="6"/>
  <c r="T850" i="6"/>
  <c r="T851" i="6"/>
  <c r="T852" i="6"/>
  <c r="T853" i="6"/>
  <c r="T854" i="6"/>
  <c r="T855" i="6"/>
  <c r="T856" i="6"/>
  <c r="T857" i="6"/>
  <c r="T858" i="6"/>
  <c r="T859" i="6"/>
  <c r="T860" i="6"/>
  <c r="T861" i="6"/>
  <c r="T862" i="6"/>
  <c r="T863" i="6"/>
  <c r="T864" i="6"/>
  <c r="T865" i="6"/>
  <c r="T866" i="6"/>
  <c r="T867" i="6"/>
  <c r="T868" i="6"/>
  <c r="T869" i="6"/>
  <c r="T870" i="6"/>
  <c r="T871" i="6"/>
  <c r="T872" i="6"/>
  <c r="T873" i="6"/>
  <c r="T874" i="6"/>
  <c r="T875" i="6"/>
  <c r="T876" i="6"/>
  <c r="T877" i="6"/>
  <c r="T878" i="6"/>
  <c r="T879" i="6"/>
  <c r="T880" i="6"/>
  <c r="T881" i="6"/>
  <c r="T882" i="6"/>
  <c r="T883" i="6"/>
  <c r="T884" i="6"/>
  <c r="T885" i="6"/>
  <c r="T886" i="6"/>
  <c r="T887" i="6"/>
  <c r="T888" i="6"/>
  <c r="T889" i="6"/>
  <c r="T890" i="6"/>
  <c r="T891" i="6"/>
  <c r="T892" i="6"/>
  <c r="T893" i="6"/>
  <c r="T894" i="6"/>
  <c r="T895" i="6"/>
  <c r="T896" i="6"/>
  <c r="T897" i="6"/>
  <c r="T898" i="6"/>
  <c r="T899" i="6"/>
  <c r="T900" i="6"/>
  <c r="T901" i="6"/>
  <c r="T902" i="6"/>
  <c r="T903" i="6"/>
  <c r="T904" i="6"/>
  <c r="T905" i="6"/>
  <c r="T906" i="6"/>
  <c r="T907" i="6"/>
  <c r="T908" i="6"/>
  <c r="T909" i="6"/>
  <c r="T910" i="6"/>
  <c r="T911" i="6"/>
  <c r="T912" i="6"/>
  <c r="T913" i="6"/>
  <c r="T914" i="6"/>
  <c r="T915" i="6"/>
  <c r="T916" i="6"/>
  <c r="T917" i="6"/>
  <c r="T918" i="6"/>
  <c r="T919" i="6"/>
  <c r="T920" i="6"/>
  <c r="T921" i="6"/>
  <c r="T922" i="6"/>
  <c r="T923" i="6"/>
  <c r="T924" i="6"/>
  <c r="T925" i="6"/>
  <c r="T926" i="6"/>
  <c r="T927" i="6"/>
  <c r="T928" i="6"/>
  <c r="T929" i="6"/>
  <c r="T930" i="6"/>
  <c r="T931" i="6"/>
  <c r="T932" i="6"/>
  <c r="T933" i="6"/>
  <c r="T934" i="6"/>
  <c r="T935" i="6"/>
  <c r="T936" i="6"/>
  <c r="T937" i="6"/>
  <c r="T938" i="6"/>
  <c r="T939" i="6"/>
  <c r="T940" i="6"/>
  <c r="T941" i="6"/>
  <c r="T942" i="6"/>
  <c r="T943" i="6"/>
  <c r="T944" i="6"/>
  <c r="T945" i="6"/>
  <c r="T946" i="6"/>
  <c r="T947" i="6"/>
  <c r="T948" i="6"/>
  <c r="T949" i="6"/>
  <c r="T950" i="6"/>
  <c r="T951" i="6"/>
  <c r="T952" i="6"/>
  <c r="T953" i="6"/>
  <c r="T954" i="6"/>
  <c r="T955" i="6"/>
  <c r="T956" i="6"/>
  <c r="T957" i="6"/>
  <c r="T958" i="6"/>
  <c r="T959" i="6"/>
  <c r="T960" i="6"/>
  <c r="T961" i="6"/>
  <c r="T962" i="6"/>
  <c r="T963" i="6"/>
  <c r="T964" i="6"/>
  <c r="T965" i="6"/>
  <c r="T966" i="6"/>
  <c r="T967" i="6"/>
  <c r="T968" i="6"/>
  <c r="T969" i="6"/>
  <c r="T970" i="6"/>
  <c r="T971" i="6"/>
  <c r="T972" i="6"/>
  <c r="T973" i="6"/>
  <c r="T974" i="6"/>
  <c r="T975" i="6"/>
  <c r="T976" i="6"/>
  <c r="T977" i="6"/>
  <c r="T978" i="6"/>
  <c r="T979" i="6"/>
  <c r="T980" i="6"/>
  <c r="T981" i="6"/>
  <c r="T982" i="6"/>
  <c r="T983" i="6"/>
  <c r="T984" i="6"/>
  <c r="T985" i="6"/>
  <c r="T986" i="6"/>
  <c r="T987" i="6"/>
  <c r="T988" i="6"/>
  <c r="T989" i="6"/>
  <c r="T990" i="6"/>
  <c r="T991" i="6"/>
  <c r="T992" i="6"/>
  <c r="T993" i="6"/>
  <c r="T994" i="6"/>
  <c r="T995" i="6"/>
  <c r="T996" i="6"/>
  <c r="T997" i="6"/>
  <c r="T998" i="6"/>
  <c r="T999" i="6"/>
  <c r="T1000" i="6"/>
  <c r="T1001" i="6"/>
  <c r="T1002" i="6"/>
  <c r="T1003" i="6"/>
  <c r="T1004" i="6"/>
  <c r="T1005" i="6"/>
  <c r="T1006" i="6"/>
  <c r="T1007" i="6"/>
  <c r="T1008" i="6"/>
  <c r="T1009" i="6"/>
  <c r="T1010" i="6"/>
  <c r="T1011" i="6"/>
  <c r="T1012" i="6"/>
  <c r="T1013" i="6"/>
  <c r="T1014" i="6"/>
  <c r="T1015" i="6"/>
  <c r="T1016" i="6"/>
  <c r="T1017" i="6"/>
  <c r="T1018" i="6"/>
  <c r="T1019" i="6"/>
  <c r="T1020" i="6"/>
  <c r="T1021" i="6"/>
  <c r="T1022" i="6"/>
  <c r="T1023" i="6"/>
  <c r="T1024" i="6"/>
  <c r="T1025" i="6"/>
  <c r="T1026" i="6"/>
  <c r="T1027" i="6"/>
  <c r="T1028" i="6"/>
  <c r="T1029" i="6"/>
  <c r="T1030" i="6"/>
  <c r="T1031" i="6"/>
  <c r="T1032" i="6"/>
  <c r="T1033" i="6"/>
  <c r="T1034" i="6"/>
  <c r="T1035" i="6"/>
  <c r="T1036" i="6"/>
  <c r="T1037" i="6"/>
  <c r="T1038" i="6"/>
  <c r="T1039" i="6"/>
  <c r="T1040" i="6"/>
  <c r="T1041" i="6"/>
  <c r="T1042" i="6"/>
  <c r="T1043" i="6"/>
  <c r="T1044" i="6"/>
  <c r="T1045" i="6"/>
  <c r="T1046" i="6"/>
  <c r="T1047" i="6"/>
  <c r="T1048" i="6"/>
  <c r="T1049" i="6"/>
  <c r="T1050" i="6"/>
  <c r="T1051" i="6"/>
  <c r="T1052" i="6"/>
  <c r="T1053" i="6"/>
  <c r="T1054" i="6"/>
  <c r="T1055" i="6"/>
  <c r="T1056" i="6"/>
  <c r="T1057" i="6"/>
  <c r="T1058" i="6"/>
  <c r="T1059" i="6"/>
  <c r="T1060" i="6"/>
  <c r="T1061" i="6"/>
  <c r="T1062" i="6"/>
  <c r="T1063" i="6"/>
  <c r="T1064" i="6"/>
  <c r="T1065" i="6"/>
  <c r="T1066" i="6"/>
  <c r="T1067" i="6"/>
  <c r="T1068" i="6"/>
  <c r="T1069" i="6"/>
  <c r="T1070" i="6"/>
  <c r="T1071" i="6"/>
  <c r="T1072" i="6"/>
  <c r="T1073" i="6"/>
  <c r="T1074" i="6"/>
  <c r="T1075" i="6"/>
  <c r="T1076" i="6"/>
  <c r="T1077" i="6"/>
  <c r="T1078" i="6"/>
  <c r="T1079" i="6"/>
  <c r="T1080" i="6"/>
  <c r="T1081" i="6"/>
  <c r="T1082" i="6"/>
  <c r="T1083" i="6"/>
  <c r="T1084" i="6"/>
  <c r="T1085" i="6"/>
  <c r="T1086" i="6"/>
  <c r="T1087" i="6"/>
  <c r="T1088" i="6"/>
  <c r="T1089" i="6"/>
  <c r="T1090" i="6"/>
  <c r="T1091" i="6"/>
  <c r="T1092" i="6"/>
  <c r="T1093" i="6"/>
  <c r="T1094" i="6"/>
  <c r="T1095" i="6"/>
  <c r="T1096" i="6"/>
  <c r="T1097" i="6"/>
  <c r="T1098" i="6"/>
  <c r="T1099" i="6"/>
  <c r="T1100" i="6"/>
  <c r="T1101" i="6"/>
  <c r="T1102" i="6"/>
  <c r="T1103" i="6"/>
  <c r="T1104" i="6"/>
  <c r="T1105" i="6"/>
  <c r="T1106" i="6"/>
  <c r="T1107" i="6"/>
  <c r="T1108" i="6"/>
  <c r="T1109" i="6"/>
  <c r="T1110" i="6"/>
  <c r="T1111" i="6"/>
  <c r="T1112" i="6"/>
  <c r="T1113" i="6"/>
  <c r="T1114" i="6"/>
  <c r="T1115" i="6"/>
  <c r="T1116" i="6"/>
  <c r="T1117" i="6"/>
  <c r="T1118" i="6"/>
  <c r="T1119" i="6"/>
  <c r="T1120" i="6"/>
  <c r="T1121" i="6"/>
  <c r="T1122" i="6"/>
  <c r="T1123" i="6"/>
  <c r="T1124" i="6"/>
  <c r="T1125" i="6"/>
  <c r="T1126" i="6"/>
  <c r="T1127" i="6"/>
  <c r="T1128" i="6"/>
  <c r="T1129" i="6"/>
  <c r="T1130" i="6"/>
  <c r="T1131" i="6"/>
  <c r="T1132" i="6"/>
  <c r="T1133" i="6"/>
  <c r="T1134" i="6"/>
  <c r="T1135" i="6"/>
  <c r="T1136" i="6"/>
  <c r="T1137" i="6"/>
  <c r="T1138" i="6"/>
  <c r="T1139" i="6"/>
  <c r="T1140" i="6"/>
  <c r="T1141" i="6"/>
  <c r="T1142" i="6"/>
  <c r="T1143" i="6"/>
  <c r="T1144" i="6"/>
  <c r="T1145" i="6"/>
  <c r="T1146" i="6"/>
  <c r="T1147" i="6"/>
  <c r="T1148" i="6"/>
  <c r="T1149" i="6"/>
  <c r="T1150" i="6"/>
  <c r="T1151" i="6"/>
  <c r="T1152" i="6"/>
  <c r="T1153" i="6"/>
  <c r="T1154" i="6"/>
  <c r="T1155" i="6"/>
  <c r="T1156" i="6"/>
  <c r="T1157" i="6"/>
  <c r="T1158" i="6"/>
  <c r="T1159" i="6"/>
  <c r="T1160" i="6"/>
  <c r="T1161" i="6"/>
  <c r="T1162" i="6"/>
  <c r="T1163" i="6"/>
  <c r="T1164" i="6"/>
  <c r="T1165" i="6"/>
  <c r="T1166" i="6"/>
  <c r="T1167" i="6"/>
  <c r="T1168" i="6"/>
  <c r="T1169" i="6"/>
  <c r="T1170" i="6"/>
  <c r="T1171" i="6"/>
  <c r="T1172" i="6"/>
  <c r="T1173" i="6"/>
  <c r="T1174" i="6"/>
  <c r="T1175" i="6"/>
  <c r="T1176" i="6"/>
  <c r="T1177" i="6"/>
  <c r="T1178" i="6"/>
  <c r="T1179" i="6"/>
  <c r="T1180" i="6"/>
  <c r="T1181" i="6"/>
  <c r="T1182" i="6"/>
  <c r="T1183" i="6"/>
  <c r="T1184" i="6"/>
  <c r="T1185" i="6"/>
  <c r="T1186" i="6"/>
  <c r="T1187" i="6"/>
  <c r="T1188" i="6"/>
  <c r="T1189" i="6"/>
  <c r="T1190" i="6"/>
  <c r="T1191" i="6"/>
  <c r="T1192" i="6"/>
  <c r="T1193" i="6"/>
  <c r="T1194" i="6"/>
  <c r="T1195" i="6"/>
  <c r="T1196" i="6"/>
  <c r="T1197" i="6"/>
  <c r="T1198" i="6"/>
  <c r="T1199" i="6"/>
  <c r="T1200" i="6"/>
  <c r="T1201" i="6"/>
  <c r="T1202" i="6"/>
  <c r="T1203" i="6"/>
  <c r="T1204" i="6"/>
  <c r="T1205" i="6"/>
  <c r="T1206" i="6"/>
  <c r="T1207" i="6"/>
  <c r="T1208" i="6"/>
  <c r="T1209" i="6"/>
  <c r="T1210" i="6"/>
  <c r="T1211" i="6"/>
  <c r="T1212" i="6"/>
  <c r="T1213" i="6"/>
  <c r="T1214" i="6"/>
  <c r="T1215" i="6"/>
  <c r="T1216" i="6"/>
  <c r="T1217" i="6"/>
  <c r="T1218" i="6"/>
  <c r="T1219" i="6"/>
  <c r="T1220" i="6"/>
  <c r="T1221" i="6"/>
  <c r="T1222" i="6"/>
  <c r="T1223" i="6"/>
  <c r="T1224" i="6"/>
  <c r="T1225" i="6"/>
  <c r="T1226" i="6"/>
  <c r="T1227" i="6"/>
  <c r="T1228" i="6"/>
  <c r="T1229" i="6"/>
  <c r="T1230" i="6"/>
  <c r="T1231" i="6"/>
  <c r="T1232" i="6"/>
  <c r="T1233" i="6"/>
  <c r="T1234" i="6"/>
  <c r="T1235" i="6"/>
  <c r="T1236" i="6"/>
  <c r="T1237" i="6"/>
  <c r="T1238" i="6"/>
  <c r="T1239" i="6"/>
  <c r="T1240" i="6"/>
  <c r="T1241" i="6"/>
  <c r="T1242" i="6"/>
  <c r="T1243" i="6"/>
  <c r="T1244" i="6"/>
  <c r="T1245" i="6"/>
  <c r="T1246" i="6"/>
  <c r="T1247" i="6"/>
  <c r="T1248" i="6"/>
  <c r="T1249" i="6"/>
  <c r="T1250" i="6"/>
  <c r="T1251" i="6"/>
  <c r="T1252" i="6"/>
  <c r="T1253" i="6"/>
  <c r="T1254" i="6"/>
  <c r="T1255" i="6"/>
  <c r="T1256" i="6"/>
  <c r="T1257" i="6"/>
  <c r="T1258" i="6"/>
  <c r="T1259" i="6"/>
  <c r="T1260" i="6"/>
  <c r="T1261" i="6"/>
  <c r="T1262" i="6"/>
  <c r="T1263" i="6"/>
  <c r="T1264" i="6"/>
  <c r="T1265" i="6"/>
  <c r="T1266" i="6"/>
  <c r="T1267" i="6"/>
  <c r="T1268" i="6"/>
  <c r="T1269" i="6"/>
  <c r="T1270" i="6"/>
  <c r="T1271" i="6"/>
  <c r="T1272" i="6"/>
  <c r="T1273" i="6"/>
  <c r="T1274" i="6"/>
  <c r="T1275" i="6"/>
  <c r="T1276" i="6"/>
  <c r="T1277" i="6"/>
  <c r="T1278" i="6"/>
  <c r="T1279" i="6"/>
  <c r="T1280" i="6"/>
  <c r="T1281" i="6"/>
  <c r="T1282" i="6"/>
  <c r="T1283" i="6"/>
  <c r="T1284" i="6"/>
  <c r="T1285" i="6"/>
  <c r="T1286" i="6"/>
  <c r="T1287" i="6"/>
  <c r="T1288" i="6"/>
  <c r="T1289" i="6"/>
  <c r="T1290" i="6"/>
  <c r="T1291" i="6"/>
  <c r="T1292" i="6"/>
  <c r="T1293" i="6"/>
  <c r="T1294" i="6"/>
  <c r="T1295" i="6"/>
  <c r="T1296" i="6"/>
  <c r="T1297" i="6"/>
  <c r="T1298" i="6"/>
  <c r="T1299" i="6"/>
  <c r="T1300" i="6"/>
  <c r="T1301" i="6"/>
  <c r="T1302" i="6"/>
  <c r="T1303" i="6"/>
  <c r="T1304" i="6"/>
  <c r="T1305" i="6"/>
  <c r="T1306" i="6"/>
  <c r="T1307" i="6"/>
  <c r="T1308" i="6"/>
  <c r="T1309" i="6"/>
  <c r="T1310" i="6"/>
  <c r="T1311" i="6"/>
  <c r="T1312" i="6"/>
  <c r="T1313" i="6"/>
  <c r="T1314" i="6"/>
  <c r="T1315" i="6"/>
  <c r="T1316" i="6"/>
  <c r="T1317" i="6"/>
  <c r="T1318" i="6"/>
  <c r="T1319" i="6"/>
  <c r="T1320" i="6"/>
  <c r="T1321" i="6"/>
  <c r="T1322" i="6"/>
  <c r="T1323" i="6"/>
  <c r="T1324" i="6"/>
  <c r="T1325" i="6"/>
  <c r="T1326" i="6"/>
  <c r="T1327" i="6"/>
  <c r="T1328" i="6"/>
  <c r="T1329" i="6"/>
  <c r="T1330" i="6"/>
  <c r="T1331" i="6"/>
  <c r="T1332" i="6"/>
  <c r="T1333" i="6"/>
  <c r="T1334" i="6"/>
  <c r="T1335" i="6"/>
  <c r="T1336" i="6"/>
  <c r="T1337" i="6"/>
  <c r="T1338" i="6"/>
  <c r="T1339" i="6"/>
  <c r="T1340" i="6"/>
  <c r="T1341" i="6"/>
  <c r="T1342" i="6"/>
  <c r="T1343" i="6"/>
  <c r="T1344" i="6"/>
  <c r="T1345" i="6"/>
  <c r="T1346" i="6"/>
  <c r="T1347" i="6"/>
  <c r="T1348" i="6"/>
  <c r="T1349" i="6"/>
  <c r="T1350" i="6"/>
  <c r="T1351" i="6"/>
  <c r="T1352" i="6"/>
  <c r="T1353" i="6"/>
  <c r="T1354" i="6"/>
  <c r="T1355" i="6"/>
  <c r="T1356" i="6"/>
  <c r="T1357" i="6"/>
  <c r="T1358" i="6"/>
  <c r="T1359" i="6"/>
  <c r="T1360" i="6"/>
  <c r="T1361" i="6"/>
  <c r="T1362" i="6"/>
  <c r="T1363" i="6"/>
  <c r="T1364" i="6"/>
  <c r="T1365" i="6"/>
  <c r="T1366" i="6"/>
  <c r="T1367" i="6"/>
  <c r="T1368" i="6"/>
  <c r="T1369" i="6"/>
  <c r="T1370" i="6"/>
  <c r="T1371" i="6"/>
  <c r="T1372" i="6"/>
  <c r="T1373" i="6"/>
  <c r="T1374" i="6"/>
  <c r="T1375" i="6"/>
  <c r="T1376" i="6"/>
  <c r="T1377" i="6"/>
  <c r="T1378" i="6"/>
  <c r="T1379" i="6"/>
  <c r="T1380" i="6"/>
  <c r="T1381" i="6"/>
  <c r="T1382" i="6"/>
  <c r="T1383" i="6"/>
  <c r="T1384" i="6"/>
  <c r="T1385" i="6"/>
  <c r="T1386" i="6"/>
  <c r="T1387" i="6"/>
  <c r="T1388" i="6"/>
  <c r="T1389" i="6"/>
  <c r="T1390" i="6"/>
  <c r="T1391" i="6"/>
  <c r="T1392" i="6"/>
  <c r="T1393" i="6"/>
  <c r="T1394" i="6"/>
  <c r="T1395" i="6"/>
  <c r="T1396" i="6"/>
  <c r="T1397" i="6"/>
  <c r="T1398" i="6"/>
  <c r="T1399" i="6"/>
  <c r="T1400" i="6"/>
  <c r="T1401" i="6"/>
  <c r="T1402" i="6"/>
  <c r="T1403" i="6"/>
  <c r="T1404" i="6"/>
  <c r="T1405" i="6"/>
  <c r="T1406" i="6"/>
  <c r="T1407" i="6"/>
  <c r="T1408" i="6"/>
  <c r="T1409" i="6"/>
  <c r="T1410" i="6"/>
  <c r="T1411" i="6"/>
  <c r="T1412" i="6"/>
  <c r="T1413" i="6"/>
  <c r="T1414" i="6"/>
  <c r="T1415" i="6"/>
  <c r="T1416" i="6"/>
  <c r="T1417" i="6"/>
  <c r="T1418" i="6"/>
  <c r="T1419" i="6"/>
  <c r="T1420" i="6"/>
  <c r="T1421" i="6"/>
  <c r="T1422" i="6"/>
  <c r="T1423" i="6"/>
  <c r="T1424" i="6"/>
  <c r="T1425" i="6"/>
  <c r="T1426" i="6"/>
  <c r="T1427" i="6"/>
  <c r="T1428" i="6"/>
  <c r="T1429" i="6"/>
  <c r="T1430" i="6"/>
  <c r="T1431" i="6"/>
  <c r="T1432" i="6"/>
  <c r="T1433" i="6"/>
  <c r="T1434" i="6"/>
  <c r="T1435" i="6"/>
  <c r="T1436" i="6"/>
  <c r="T1437" i="6"/>
  <c r="T1438" i="6"/>
  <c r="T1439" i="6"/>
  <c r="T1440" i="6"/>
  <c r="T1441" i="6"/>
  <c r="T1442" i="6"/>
  <c r="T1443" i="6"/>
  <c r="T1444" i="6"/>
  <c r="T1445" i="6"/>
  <c r="T1446" i="6"/>
  <c r="T1447" i="6"/>
  <c r="T1448" i="6"/>
  <c r="T1449" i="6"/>
  <c r="T1450" i="6"/>
  <c r="T1451" i="6"/>
  <c r="T1452" i="6"/>
  <c r="T1453" i="6"/>
  <c r="T1454" i="6"/>
  <c r="T1455" i="6"/>
  <c r="T1456" i="6"/>
  <c r="T1457" i="6"/>
  <c r="T1458" i="6"/>
  <c r="T1459" i="6"/>
  <c r="T1460" i="6"/>
  <c r="T1461" i="6"/>
  <c r="T1462" i="6"/>
  <c r="T1463" i="6"/>
  <c r="T1464" i="6"/>
  <c r="T1465" i="6"/>
  <c r="T1466" i="6"/>
  <c r="T1467" i="6"/>
  <c r="T1468" i="6"/>
  <c r="T1469" i="6"/>
  <c r="T1470" i="6"/>
  <c r="T1471" i="6"/>
  <c r="T1472" i="6"/>
  <c r="T1473" i="6"/>
  <c r="T1474" i="6"/>
  <c r="T1475" i="6"/>
  <c r="T1476" i="6"/>
  <c r="T1477" i="6"/>
  <c r="T1478" i="6"/>
  <c r="T1479" i="6"/>
  <c r="T1480" i="6"/>
  <c r="T1481" i="6"/>
  <c r="T1482" i="6"/>
  <c r="T1483" i="6"/>
  <c r="T1484" i="6"/>
  <c r="T1485" i="6"/>
  <c r="T1486" i="6"/>
  <c r="T1487" i="6"/>
  <c r="T1488" i="6"/>
  <c r="T1489" i="6"/>
  <c r="T1490" i="6"/>
  <c r="T1491" i="6"/>
  <c r="T1492" i="6"/>
  <c r="T1493" i="6"/>
  <c r="T1494" i="6"/>
  <c r="T1495" i="6"/>
  <c r="T1496" i="6"/>
  <c r="T1497" i="6"/>
  <c r="T1498" i="6"/>
  <c r="T1499" i="6"/>
  <c r="T1500" i="6"/>
  <c r="T1501" i="6"/>
  <c r="T1502" i="6"/>
  <c r="T1503" i="6"/>
  <c r="T1504" i="6"/>
  <c r="T1505" i="6"/>
  <c r="T1506" i="6"/>
  <c r="T1507" i="6"/>
  <c r="T1508" i="6"/>
  <c r="T1509" i="6"/>
  <c r="T1510" i="6"/>
  <c r="T1511" i="6"/>
  <c r="T1512" i="6"/>
  <c r="T1513" i="6"/>
  <c r="T1514" i="6"/>
  <c r="T1515" i="6"/>
  <c r="T1516" i="6"/>
  <c r="T1517" i="6"/>
  <c r="T1518" i="6"/>
  <c r="T1519" i="6"/>
  <c r="T1520" i="6"/>
  <c r="T1521" i="6"/>
  <c r="T1522" i="6"/>
  <c r="T1523" i="6"/>
  <c r="T1524" i="6"/>
  <c r="T1525" i="6"/>
  <c r="T1526" i="6"/>
  <c r="T1527" i="6"/>
  <c r="T1528" i="6"/>
  <c r="T1529" i="6"/>
  <c r="T1530" i="6"/>
  <c r="T1531" i="6"/>
  <c r="T1532" i="6"/>
  <c r="T1533" i="6"/>
  <c r="T1534" i="6"/>
  <c r="T1535" i="6"/>
  <c r="T1536" i="6"/>
  <c r="T1537" i="6"/>
  <c r="T1538" i="6"/>
  <c r="T1539" i="6"/>
  <c r="T1540" i="6"/>
  <c r="T1541" i="6"/>
  <c r="T1542" i="6"/>
  <c r="T1543" i="6"/>
  <c r="T1544" i="6"/>
  <c r="T1545" i="6"/>
  <c r="T1546" i="6"/>
  <c r="T1547" i="6"/>
  <c r="T1548" i="6"/>
  <c r="T1549" i="6"/>
  <c r="T1550" i="6"/>
  <c r="T1551" i="6"/>
  <c r="T1552" i="6"/>
  <c r="T1553" i="6"/>
  <c r="T1554" i="6"/>
  <c r="T1555" i="6"/>
  <c r="T1556" i="6"/>
  <c r="T1557" i="6"/>
  <c r="T1558" i="6"/>
  <c r="T1559" i="6"/>
  <c r="T1560" i="6"/>
  <c r="T1561" i="6"/>
  <c r="T1562" i="6"/>
  <c r="T1563" i="6"/>
  <c r="T1564" i="6"/>
  <c r="T1565" i="6"/>
  <c r="T1566" i="6"/>
  <c r="T1567" i="6"/>
  <c r="T1568" i="6"/>
  <c r="T1569" i="6"/>
  <c r="T1570" i="6"/>
  <c r="T1571" i="6"/>
  <c r="T1572" i="6"/>
  <c r="T1573" i="6"/>
  <c r="T1574" i="6"/>
  <c r="T1575" i="6"/>
  <c r="T1576" i="6"/>
  <c r="T1577" i="6"/>
  <c r="T1578" i="6"/>
  <c r="T1579" i="6"/>
  <c r="T1580" i="6"/>
  <c r="T1581" i="6"/>
  <c r="T1582" i="6"/>
  <c r="T1583" i="6"/>
  <c r="T1584" i="6"/>
  <c r="T1585" i="6"/>
  <c r="T1586" i="6"/>
  <c r="T1587" i="6"/>
  <c r="T1588" i="6"/>
  <c r="T1589" i="6"/>
  <c r="T1590" i="6"/>
  <c r="T1591" i="6"/>
  <c r="T1592" i="6"/>
  <c r="T1593" i="6"/>
  <c r="T1594" i="6"/>
  <c r="T1595" i="6"/>
  <c r="T1596" i="6"/>
  <c r="T1597" i="6"/>
  <c r="T1598" i="6"/>
  <c r="T1599" i="6"/>
  <c r="T1600" i="6"/>
  <c r="T1601" i="6"/>
  <c r="T1602" i="6"/>
  <c r="T1603" i="6"/>
  <c r="T1604" i="6"/>
  <c r="T1605" i="6"/>
  <c r="T1606" i="6"/>
  <c r="T1607" i="6"/>
  <c r="T1608" i="6"/>
  <c r="T1609" i="6"/>
  <c r="T1610" i="6"/>
  <c r="T1611" i="6"/>
  <c r="T1612" i="6"/>
  <c r="T1613" i="6"/>
  <c r="T1614" i="6"/>
  <c r="T1615" i="6"/>
  <c r="T1616" i="6"/>
  <c r="T1617" i="6"/>
  <c r="T1618" i="6"/>
  <c r="T1619" i="6"/>
  <c r="T1620" i="6"/>
  <c r="T1621" i="6"/>
  <c r="T1622" i="6"/>
  <c r="T1623" i="6"/>
  <c r="T1624" i="6"/>
  <c r="T1625" i="6"/>
  <c r="T1626" i="6"/>
  <c r="T1627" i="6"/>
  <c r="T1628" i="6"/>
  <c r="T1629" i="6"/>
  <c r="T1630" i="6"/>
  <c r="T1631" i="6"/>
  <c r="T1632" i="6"/>
  <c r="T1633" i="6"/>
  <c r="T1634" i="6"/>
  <c r="T1635" i="6"/>
  <c r="T1636" i="6"/>
  <c r="T1637" i="6"/>
  <c r="T1638" i="6"/>
  <c r="T1639" i="6"/>
  <c r="T1640" i="6"/>
  <c r="T1641" i="6"/>
  <c r="T1642" i="6"/>
  <c r="T1643" i="6"/>
  <c r="T1644" i="6"/>
  <c r="T1645" i="6"/>
  <c r="T1646" i="6"/>
  <c r="T1647" i="6"/>
  <c r="T1648" i="6"/>
  <c r="T1649" i="6"/>
  <c r="T1650" i="6"/>
  <c r="T1651" i="6"/>
  <c r="T1652" i="6"/>
  <c r="T1653" i="6"/>
  <c r="T1654" i="6"/>
  <c r="O1655" i="6"/>
  <c r="T1655" i="6"/>
  <c r="T1656" i="6"/>
  <c r="T1657" i="6"/>
  <c r="T1658" i="6"/>
  <c r="T1659" i="6"/>
  <c r="T1660" i="6"/>
  <c r="T1661" i="6"/>
  <c r="T1662" i="6"/>
  <c r="T1663" i="6"/>
  <c r="T1664" i="6"/>
  <c r="T1665" i="6"/>
  <c r="T1666" i="6"/>
  <c r="T1667" i="6"/>
  <c r="T1668" i="6"/>
  <c r="T1669" i="6"/>
  <c r="T1670" i="6"/>
  <c r="T1671" i="6"/>
  <c r="T1672" i="6"/>
  <c r="T1673" i="6"/>
  <c r="T1674" i="6"/>
  <c r="T1675" i="6"/>
  <c r="T1676" i="6"/>
  <c r="T1677" i="6"/>
  <c r="T1678" i="6"/>
  <c r="T1679" i="6"/>
  <c r="T1680" i="6"/>
  <c r="T1681" i="6"/>
  <c r="T1682" i="6"/>
  <c r="T1683" i="6"/>
  <c r="T1684" i="6"/>
  <c r="T1685" i="6"/>
  <c r="T1686" i="6"/>
  <c r="T1687" i="6"/>
  <c r="T1688" i="6"/>
  <c r="T1689" i="6"/>
  <c r="T1690" i="6"/>
  <c r="T1691" i="6"/>
  <c r="T1692" i="6"/>
  <c r="T1693" i="6"/>
  <c r="T1694" i="6"/>
  <c r="T1695" i="6"/>
  <c r="T1696" i="6"/>
  <c r="T1697" i="6"/>
  <c r="T1698" i="6"/>
  <c r="T1699" i="6"/>
  <c r="T1700" i="6"/>
  <c r="T1701" i="6"/>
  <c r="T1702" i="6"/>
  <c r="T1703" i="6"/>
  <c r="T1704" i="6"/>
  <c r="T1705" i="6"/>
  <c r="T1706" i="6"/>
  <c r="T1707" i="6"/>
  <c r="T1708" i="6"/>
  <c r="T1709" i="6"/>
  <c r="T1710" i="6"/>
  <c r="T1711" i="6"/>
  <c r="T1712" i="6"/>
  <c r="T1713" i="6"/>
  <c r="T1714" i="6"/>
  <c r="T1715" i="6"/>
  <c r="T1716" i="6"/>
  <c r="T1717" i="6"/>
  <c r="T1718" i="6"/>
  <c r="T1719" i="6"/>
  <c r="T1720" i="6"/>
  <c r="T1721" i="6"/>
  <c r="T1722" i="6"/>
  <c r="T1723" i="6"/>
  <c r="T1724" i="6"/>
  <c r="T1725" i="6"/>
  <c r="T1726" i="6"/>
  <c r="T1727" i="6"/>
  <c r="T1728" i="6"/>
  <c r="T1729" i="6"/>
  <c r="T1730" i="6"/>
  <c r="T1731" i="6"/>
  <c r="T1732" i="6"/>
  <c r="T1733" i="6"/>
  <c r="T1734" i="6"/>
  <c r="T1735" i="6"/>
  <c r="T1736" i="6"/>
  <c r="T1737" i="6"/>
  <c r="T1738" i="6"/>
  <c r="T1739" i="6"/>
  <c r="T1740" i="6"/>
  <c r="T1741" i="6"/>
  <c r="T1742" i="6"/>
  <c r="T1743" i="6"/>
  <c r="T1744" i="6"/>
  <c r="T1745" i="6"/>
  <c r="T1746" i="6"/>
  <c r="T1747" i="6"/>
  <c r="T1748" i="6"/>
  <c r="T1749" i="6"/>
  <c r="T1750" i="6"/>
  <c r="T1751" i="6"/>
  <c r="T1752" i="6"/>
  <c r="T1753" i="6"/>
  <c r="T1754" i="6"/>
  <c r="T1755" i="6"/>
  <c r="T1756" i="6"/>
  <c r="T1757" i="6"/>
  <c r="T1758" i="6"/>
  <c r="T1759" i="6"/>
  <c r="T1760" i="6"/>
  <c r="T1761" i="6"/>
  <c r="T1762" i="6"/>
  <c r="T1763" i="6"/>
  <c r="T1764" i="6"/>
  <c r="T1765" i="6"/>
  <c r="T1766" i="6"/>
  <c r="T1767" i="6"/>
  <c r="T1768" i="6"/>
  <c r="T1769" i="6"/>
  <c r="T1770" i="6"/>
  <c r="T1771" i="6"/>
  <c r="T1772" i="6"/>
  <c r="T1773" i="6"/>
  <c r="T1774" i="6"/>
  <c r="T1775" i="6"/>
  <c r="T1776" i="6"/>
  <c r="T1777" i="6"/>
  <c r="T1778" i="6"/>
  <c r="T1779" i="6"/>
  <c r="T1780" i="6"/>
  <c r="T1781" i="6"/>
  <c r="T1782" i="6"/>
  <c r="T1783" i="6"/>
  <c r="T1784" i="6"/>
  <c r="T1785" i="6"/>
  <c r="T1786" i="6"/>
  <c r="T1787" i="6"/>
  <c r="T1788" i="6"/>
  <c r="T1789" i="6"/>
  <c r="T1790" i="6"/>
  <c r="T1791" i="6"/>
  <c r="T1792" i="6"/>
  <c r="T1793" i="6"/>
  <c r="T1794" i="6"/>
  <c r="T1795" i="6"/>
  <c r="T1796" i="6"/>
  <c r="T1797" i="6"/>
  <c r="T1798" i="6"/>
  <c r="T1799" i="6"/>
  <c r="T1800" i="6"/>
  <c r="T1801" i="6"/>
  <c r="T1802" i="6"/>
  <c r="T1803" i="6"/>
  <c r="T1804" i="6"/>
  <c r="T1805" i="6"/>
  <c r="T1806" i="6"/>
  <c r="T1807" i="6"/>
  <c r="T1808" i="6"/>
  <c r="T1809" i="6"/>
  <c r="T1810" i="6"/>
  <c r="T1811" i="6"/>
  <c r="T1812" i="6"/>
  <c r="T1813" i="6"/>
  <c r="T1814" i="6"/>
  <c r="T1815" i="6"/>
  <c r="T1816" i="6"/>
  <c r="T1817" i="6"/>
  <c r="T1818" i="6"/>
  <c r="T1819" i="6"/>
  <c r="T1820" i="6"/>
  <c r="T1821" i="6"/>
  <c r="T1822" i="6"/>
  <c r="T1823" i="6"/>
  <c r="T1824" i="6"/>
  <c r="T1825" i="6"/>
  <c r="T1826" i="6"/>
  <c r="T1827" i="6"/>
  <c r="T1828" i="6"/>
  <c r="T1829" i="6"/>
  <c r="T1830" i="6"/>
  <c r="T1831" i="6"/>
  <c r="T1832" i="6"/>
  <c r="T1833" i="6"/>
  <c r="T1834" i="6"/>
  <c r="T1835" i="6"/>
  <c r="T1836" i="6"/>
  <c r="T1837" i="6"/>
  <c r="T1838" i="6"/>
  <c r="T1839" i="6"/>
  <c r="T1840" i="6"/>
  <c r="T1841" i="6"/>
  <c r="T1842" i="6"/>
  <c r="T1843" i="6"/>
  <c r="T1844" i="6"/>
  <c r="T1845" i="6"/>
  <c r="T1846" i="6"/>
  <c r="T1847" i="6"/>
  <c r="T1848" i="6"/>
  <c r="T1849" i="6"/>
  <c r="T1850" i="6"/>
  <c r="T1851" i="6"/>
  <c r="T1852" i="6"/>
  <c r="T1853" i="6"/>
  <c r="T1854" i="6"/>
  <c r="T1855" i="6"/>
  <c r="T1856" i="6"/>
  <c r="T1857" i="6"/>
  <c r="T1858" i="6"/>
  <c r="T1859" i="6"/>
  <c r="T1860" i="6"/>
  <c r="T1861" i="6"/>
  <c r="T1862" i="6"/>
  <c r="T1863" i="6"/>
  <c r="T1864" i="6"/>
  <c r="T1865" i="6"/>
  <c r="T1866" i="6"/>
  <c r="T1867" i="6"/>
  <c r="T1868" i="6"/>
  <c r="T1869" i="6"/>
  <c r="T1870" i="6"/>
  <c r="T1871" i="6"/>
  <c r="T1872" i="6"/>
  <c r="T1873" i="6"/>
  <c r="T1874" i="6"/>
  <c r="T1875" i="6"/>
  <c r="T1876" i="6"/>
  <c r="T1877" i="6"/>
  <c r="T1878" i="6"/>
  <c r="T1879" i="6"/>
  <c r="T1880" i="6"/>
  <c r="T1881" i="6"/>
  <c r="T1882" i="6"/>
  <c r="T1883" i="6"/>
  <c r="T1884" i="6"/>
  <c r="T1885" i="6"/>
  <c r="T1886" i="6"/>
  <c r="T1887" i="6"/>
  <c r="T1888" i="6"/>
  <c r="T1889" i="6"/>
  <c r="T1890" i="6"/>
  <c r="T1891" i="6"/>
  <c r="T1892" i="6"/>
  <c r="T1893" i="6"/>
  <c r="T1894" i="6"/>
  <c r="T1895" i="6"/>
  <c r="T1896" i="6"/>
  <c r="T1897" i="6"/>
  <c r="T1898" i="6"/>
  <c r="T1899" i="6"/>
  <c r="T1900" i="6"/>
  <c r="T1901" i="6"/>
  <c r="T1902" i="6"/>
  <c r="T1903" i="6"/>
  <c r="T1904" i="6"/>
  <c r="T1905" i="6"/>
  <c r="T1906" i="6"/>
  <c r="T1907" i="6"/>
  <c r="T1908" i="6"/>
  <c r="T1909" i="6"/>
  <c r="T1910" i="6"/>
  <c r="T1911" i="6"/>
  <c r="T1912" i="6"/>
  <c r="T1913" i="6"/>
  <c r="T1914" i="6"/>
  <c r="T1915" i="6"/>
  <c r="T1916" i="6"/>
  <c r="T1917" i="6"/>
  <c r="T1918" i="6"/>
  <c r="T1919" i="6"/>
  <c r="T1920" i="6"/>
  <c r="T1921" i="6"/>
  <c r="T1922" i="6"/>
  <c r="T1923" i="6"/>
  <c r="T1924" i="6"/>
  <c r="T1925" i="6"/>
  <c r="T1926" i="6"/>
  <c r="T1927" i="6"/>
  <c r="T1928" i="6"/>
  <c r="T1929" i="6"/>
  <c r="T1930" i="6"/>
  <c r="T1931" i="6"/>
  <c r="T1932" i="6"/>
  <c r="T1933" i="6"/>
  <c r="T1934" i="6"/>
  <c r="T1935" i="6"/>
  <c r="T1936" i="6"/>
  <c r="T1937" i="6"/>
  <c r="T1938" i="6"/>
  <c r="T1939" i="6"/>
  <c r="T1940" i="6"/>
  <c r="T1941" i="6"/>
  <c r="T1942" i="6"/>
  <c r="T1943" i="6"/>
  <c r="T1944" i="6"/>
  <c r="T1945" i="6"/>
  <c r="T1946" i="6"/>
  <c r="T1947" i="6"/>
  <c r="T1948" i="6"/>
  <c r="T1949" i="6"/>
  <c r="T1950" i="6"/>
  <c r="T1951" i="6"/>
  <c r="T1952" i="6"/>
  <c r="T1953" i="6"/>
  <c r="T1954" i="6"/>
  <c r="T1955" i="6"/>
  <c r="T1956" i="6"/>
  <c r="T1957" i="6"/>
  <c r="T1958" i="6"/>
  <c r="T1959" i="6"/>
  <c r="T1960" i="6"/>
  <c r="T1961" i="6"/>
  <c r="T1962" i="6"/>
  <c r="T1963" i="6"/>
  <c r="T1964" i="6"/>
  <c r="T1965" i="6"/>
  <c r="T1966" i="6"/>
  <c r="T1967" i="6"/>
  <c r="T1968" i="6"/>
  <c r="T1969" i="6"/>
  <c r="T1970" i="6"/>
  <c r="T1971" i="6"/>
  <c r="T1972" i="6"/>
  <c r="T1973" i="6"/>
  <c r="T1974" i="6"/>
  <c r="T1975" i="6"/>
  <c r="T1976" i="6"/>
  <c r="T1977" i="6"/>
  <c r="T1978" i="6"/>
  <c r="T1979" i="6"/>
  <c r="T1980" i="6"/>
  <c r="T1981" i="6"/>
  <c r="T1982" i="6"/>
  <c r="T1983" i="6"/>
  <c r="T1984" i="6"/>
  <c r="T1985" i="6"/>
  <c r="T1986" i="6"/>
  <c r="T1987" i="6"/>
  <c r="T1988" i="6"/>
  <c r="T1989" i="6"/>
  <c r="T1990" i="6"/>
  <c r="T1991" i="6"/>
  <c r="T1992" i="6"/>
  <c r="T1993" i="6"/>
  <c r="T1994" i="6"/>
  <c r="T1995" i="6"/>
  <c r="T1996" i="6"/>
  <c r="T1997" i="6"/>
  <c r="T1998" i="6"/>
  <c r="T1999" i="6"/>
  <c r="T2000" i="6"/>
  <c r="T2001" i="6"/>
  <c r="T2002" i="6"/>
  <c r="T2003" i="6"/>
  <c r="T2004" i="6"/>
  <c r="T2005" i="6"/>
  <c r="T2006" i="6"/>
  <c r="T2007" i="6"/>
  <c r="T2008" i="6"/>
  <c r="T2009" i="6"/>
  <c r="T2010" i="6"/>
  <c r="T2011" i="6"/>
  <c r="T2012" i="6"/>
  <c r="T2013" i="6"/>
  <c r="T2014" i="6"/>
  <c r="T2015" i="6"/>
  <c r="T2016" i="6"/>
  <c r="T2017" i="6"/>
  <c r="T2018" i="6"/>
  <c r="T2019" i="6"/>
  <c r="T2020" i="6"/>
  <c r="T2021" i="6"/>
  <c r="T2022" i="6"/>
  <c r="T2023" i="6"/>
  <c r="T2024" i="6"/>
  <c r="T2025" i="6"/>
  <c r="T2026" i="6"/>
  <c r="T2027" i="6"/>
  <c r="T2028" i="6"/>
  <c r="T2029" i="6"/>
  <c r="T2030" i="6"/>
  <c r="T2031" i="6"/>
  <c r="T2032" i="6"/>
  <c r="T2033" i="6"/>
  <c r="T2034" i="6"/>
  <c r="T2035" i="6"/>
  <c r="T2036" i="6"/>
  <c r="T2037" i="6"/>
  <c r="T2038" i="6"/>
  <c r="T2039" i="6"/>
  <c r="T2040" i="6"/>
  <c r="T2041" i="6"/>
  <c r="T2042" i="6"/>
  <c r="T2043" i="6"/>
  <c r="T2044" i="6"/>
  <c r="T2045" i="6"/>
  <c r="T2046" i="6"/>
  <c r="T2047" i="6"/>
  <c r="T2048" i="6"/>
  <c r="T2049" i="6"/>
  <c r="T2050" i="6"/>
  <c r="T2051" i="6"/>
  <c r="T2052" i="6"/>
  <c r="T2053" i="6"/>
  <c r="T2054" i="6"/>
  <c r="T2055" i="6"/>
  <c r="T2056" i="6"/>
  <c r="T2057" i="6"/>
  <c r="T2058" i="6"/>
  <c r="T2059" i="6"/>
  <c r="T2060" i="6"/>
  <c r="T2061" i="6"/>
  <c r="T2062" i="6"/>
  <c r="T2063" i="6"/>
  <c r="T2064" i="6"/>
  <c r="T2065" i="6"/>
  <c r="T2066" i="6"/>
  <c r="T2067" i="6"/>
  <c r="T2068" i="6"/>
  <c r="T2069" i="6"/>
  <c r="T2070" i="6"/>
  <c r="T2071" i="6"/>
  <c r="T2072" i="6"/>
  <c r="T2073" i="6"/>
  <c r="T2074" i="6"/>
  <c r="T2075" i="6"/>
  <c r="T2076" i="6"/>
  <c r="T2077" i="6"/>
  <c r="T2078" i="6"/>
  <c r="T2079" i="6"/>
  <c r="T2080" i="6"/>
  <c r="T2081" i="6"/>
  <c r="T2082" i="6"/>
  <c r="T2083" i="6"/>
  <c r="T2084" i="6"/>
  <c r="T2085" i="6"/>
  <c r="T2086" i="6"/>
  <c r="T2087" i="6"/>
  <c r="T2088" i="6"/>
  <c r="T2089" i="6"/>
  <c r="T2090" i="6"/>
  <c r="T2091" i="6"/>
  <c r="T2092" i="6"/>
  <c r="T2093" i="6"/>
  <c r="T2094" i="6"/>
  <c r="T2095" i="6"/>
  <c r="T2096" i="6"/>
  <c r="T2097" i="6"/>
  <c r="T2098" i="6"/>
  <c r="T2099" i="6"/>
  <c r="T2100" i="6"/>
  <c r="T2101" i="6"/>
  <c r="T2102" i="6"/>
  <c r="T2103" i="6"/>
  <c r="T2104" i="6"/>
  <c r="T2105" i="6"/>
  <c r="T2106" i="6"/>
  <c r="T2107" i="6"/>
  <c r="T2108" i="6"/>
  <c r="T2109" i="6"/>
  <c r="T2110" i="6"/>
  <c r="T2111" i="6"/>
  <c r="T2112" i="6"/>
  <c r="T2113" i="6"/>
  <c r="T2114" i="6"/>
  <c r="T2115" i="6"/>
  <c r="T2116" i="6"/>
  <c r="T2117" i="6"/>
  <c r="T2118" i="6"/>
  <c r="T2119" i="6"/>
  <c r="T2120" i="6"/>
  <c r="T2121" i="6"/>
  <c r="T2122" i="6"/>
  <c r="T2123" i="6"/>
  <c r="T2124" i="6"/>
  <c r="T2125" i="6"/>
  <c r="T2126" i="6"/>
  <c r="T2127" i="6"/>
  <c r="T2128" i="6"/>
  <c r="T2129" i="6"/>
  <c r="T2130" i="6"/>
  <c r="T2131" i="6"/>
  <c r="T2132" i="6"/>
  <c r="T2133" i="6"/>
  <c r="T2134" i="6"/>
  <c r="T2135" i="6"/>
  <c r="T2136" i="6"/>
  <c r="T2137" i="6"/>
  <c r="T2138" i="6"/>
  <c r="T2139" i="6"/>
  <c r="T2140" i="6"/>
  <c r="T2141" i="6"/>
  <c r="T2142" i="6"/>
  <c r="T2143" i="6"/>
  <c r="T2144" i="6"/>
  <c r="T2145" i="6"/>
  <c r="T2146" i="6"/>
  <c r="T2147" i="6"/>
  <c r="T2148" i="6"/>
  <c r="T2149" i="6"/>
  <c r="T2150" i="6"/>
  <c r="T2151" i="6"/>
  <c r="T2152" i="6"/>
  <c r="T2153" i="6"/>
  <c r="T2154" i="6"/>
  <c r="T2155" i="6"/>
  <c r="T2156" i="6"/>
  <c r="T2157" i="6"/>
  <c r="T2158" i="6"/>
  <c r="T2159" i="6"/>
  <c r="T2160" i="6"/>
  <c r="T2161" i="6"/>
  <c r="T2162" i="6"/>
  <c r="T2163" i="6"/>
  <c r="T2164" i="6"/>
  <c r="T2165" i="6"/>
  <c r="T2166" i="6"/>
  <c r="T2167" i="6"/>
  <c r="T2168" i="6"/>
  <c r="T2169" i="6"/>
  <c r="T2170" i="6"/>
  <c r="T2171" i="6"/>
  <c r="T2172" i="6"/>
  <c r="T2173" i="6"/>
  <c r="T2174" i="6"/>
  <c r="T3" i="6"/>
  <c r="T4" i="6"/>
  <c r="T5" i="6"/>
  <c r="T6" i="6"/>
  <c r="T7" i="6"/>
  <c r="T8" i="6"/>
  <c r="T10" i="6"/>
  <c r="T11" i="6"/>
  <c r="T12" i="6"/>
  <c r="T13" i="6"/>
  <c r="T14" i="6"/>
  <c r="T15" i="6"/>
  <c r="T16" i="6"/>
  <c r="T18" i="6"/>
  <c r="F3" i="4"/>
  <c r="F4" i="4"/>
  <c r="F5" i="4"/>
  <c r="F6" i="4"/>
  <c r="F7" i="4"/>
  <c r="F8" i="4"/>
  <c r="F9" i="4"/>
  <c r="F10" i="4"/>
  <c r="F11" i="4"/>
  <c r="F12" i="4"/>
  <c r="F13" i="4"/>
  <c r="F14" i="4"/>
  <c r="F15" i="4"/>
  <c r="F16" i="4"/>
  <c r="F17" i="4"/>
  <c r="F2" i="4"/>
  <c r="G45" i="1" s="1"/>
  <c r="E3" i="4"/>
  <c r="E4" i="4"/>
  <c r="E5" i="4"/>
  <c r="E6" i="4"/>
  <c r="E7" i="4"/>
  <c r="E8" i="4"/>
  <c r="E9" i="4"/>
  <c r="E10" i="4"/>
  <c r="E11" i="4"/>
  <c r="E12" i="4"/>
  <c r="E13" i="4"/>
  <c r="E14" i="4"/>
  <c r="E15" i="4"/>
  <c r="E16" i="4"/>
  <c r="E17" i="4"/>
  <c r="E2" i="4"/>
  <c r="C3" i="1"/>
  <c r="H2073" i="4" l="1"/>
  <c r="G1959" i="4"/>
  <c r="I1763" i="4"/>
  <c r="I1726" i="4"/>
  <c r="H1725" i="4"/>
  <c r="G1671" i="4"/>
  <c r="I1406" i="4"/>
  <c r="G1403" i="4"/>
  <c r="H1402" i="4"/>
  <c r="I1383" i="4"/>
  <c r="G1255" i="4"/>
  <c r="I1186" i="4"/>
  <c r="I1159" i="4"/>
  <c r="I1102" i="4"/>
  <c r="H661" i="4"/>
  <c r="G504" i="4"/>
  <c r="I378" i="4"/>
  <c r="I256" i="4"/>
  <c r="I35" i="4"/>
  <c r="G28" i="4"/>
  <c r="H2180" i="4"/>
  <c r="I2123" i="4"/>
  <c r="G1907" i="4"/>
  <c r="G1774" i="4"/>
  <c r="G1726" i="4"/>
  <c r="I1674" i="4"/>
  <c r="H1537" i="4"/>
  <c r="I1419" i="4"/>
  <c r="I1262" i="4"/>
  <c r="I1219" i="4"/>
  <c r="I1114" i="4"/>
  <c r="I989" i="4"/>
  <c r="I938" i="4"/>
  <c r="I773" i="4"/>
  <c r="I584" i="4"/>
  <c r="G320" i="4"/>
  <c r="H271" i="4"/>
  <c r="G196" i="4"/>
  <c r="I50" i="4"/>
  <c r="I86" i="4"/>
  <c r="H2258" i="4"/>
  <c r="G2215" i="4"/>
  <c r="H2200" i="4"/>
  <c r="H2093" i="4"/>
  <c r="G2023" i="4"/>
  <c r="G1895" i="4"/>
  <c r="I1787" i="4"/>
  <c r="I1739" i="4"/>
  <c r="H1631" i="4"/>
  <c r="I1486" i="4"/>
  <c r="I1483" i="4"/>
  <c r="G1478" i="4"/>
  <c r="H1455" i="4"/>
  <c r="I1407" i="4"/>
  <c r="I1373" i="4"/>
  <c r="I1322" i="4"/>
  <c r="I1291" i="4"/>
  <c r="I1274" i="4"/>
  <c r="H1265" i="4"/>
  <c r="H1249" i="4"/>
  <c r="I1146" i="4"/>
  <c r="H1137" i="4"/>
  <c r="H1134" i="4"/>
  <c r="G1131" i="4"/>
  <c r="H1126" i="4"/>
  <c r="I1119" i="4"/>
  <c r="I1049" i="4"/>
  <c r="G1042" i="4"/>
  <c r="I1037" i="4"/>
  <c r="H973" i="4"/>
  <c r="I972" i="4"/>
  <c r="G941" i="4"/>
  <c r="I894" i="4"/>
  <c r="I836" i="4"/>
  <c r="G809" i="4"/>
  <c r="I792" i="4"/>
  <c r="G773" i="4"/>
  <c r="G772" i="4"/>
  <c r="H771" i="4"/>
  <c r="I717" i="4"/>
  <c r="G704" i="4"/>
  <c r="I693" i="4"/>
  <c r="I614" i="4"/>
  <c r="H542" i="4"/>
  <c r="G364" i="4"/>
  <c r="I296" i="4"/>
  <c r="G200" i="4"/>
  <c r="G164" i="4"/>
  <c r="I147" i="4"/>
  <c r="H118" i="4"/>
  <c r="I76" i="4"/>
  <c r="I24" i="4"/>
  <c r="I2236" i="4"/>
  <c r="H2089" i="4"/>
  <c r="I2067" i="4"/>
  <c r="G1971" i="4"/>
  <c r="G1843" i="4"/>
  <c r="G1746" i="4"/>
  <c r="I1725" i="4"/>
  <c r="I1724" i="4"/>
  <c r="I1723" i="4"/>
  <c r="I1678" i="4"/>
  <c r="I1671" i="4"/>
  <c r="I1662" i="4"/>
  <c r="I1595" i="4"/>
  <c r="H1573" i="4"/>
  <c r="G1486" i="4"/>
  <c r="H1459" i="4"/>
  <c r="I1422" i="4"/>
  <c r="I1421" i="4"/>
  <c r="I1418" i="4"/>
  <c r="I1325" i="4"/>
  <c r="H1322" i="4"/>
  <c r="I1294" i="4"/>
  <c r="I1277" i="4"/>
  <c r="I1266" i="4"/>
  <c r="H1254" i="4"/>
  <c r="I1243" i="4"/>
  <c r="I1214" i="4"/>
  <c r="H1177" i="4"/>
  <c r="I1155" i="4"/>
  <c r="I1138" i="4"/>
  <c r="I1095" i="4"/>
  <c r="H1064" i="4"/>
  <c r="G1049" i="4"/>
  <c r="G1038" i="4"/>
  <c r="H972" i="4"/>
  <c r="H787" i="4"/>
  <c r="I757" i="4"/>
  <c r="G720" i="4"/>
  <c r="I713" i="4"/>
  <c r="I661" i="4"/>
  <c r="I628" i="4"/>
  <c r="I619" i="4"/>
  <c r="I524" i="4"/>
  <c r="I332" i="4"/>
  <c r="H296" i="4"/>
  <c r="I271" i="4"/>
  <c r="I270" i="4"/>
  <c r="I255" i="4"/>
  <c r="I244" i="4"/>
  <c r="G227" i="4"/>
  <c r="H187" i="4"/>
  <c r="G148" i="4"/>
  <c r="H102" i="4"/>
  <c r="G45" i="4"/>
  <c r="I30" i="4"/>
  <c r="I1631" i="4"/>
  <c r="I1478" i="4"/>
  <c r="I1455" i="4"/>
  <c r="I1134" i="4"/>
  <c r="I1131" i="4"/>
  <c r="I1126" i="4"/>
  <c r="I772" i="4"/>
  <c r="I771" i="4"/>
  <c r="I364" i="4"/>
  <c r="I200" i="4"/>
  <c r="G1543" i="4"/>
  <c r="I1543" i="4"/>
  <c r="G1413" i="4"/>
  <c r="I1413" i="4"/>
  <c r="H1259" i="4"/>
  <c r="I1259" i="4"/>
  <c r="G1253" i="4"/>
  <c r="H1253" i="4"/>
  <c r="G1235" i="4"/>
  <c r="I1235" i="4"/>
  <c r="H1163" i="4"/>
  <c r="I1163" i="4"/>
  <c r="G1053" i="4"/>
  <c r="H1053" i="4"/>
  <c r="G892" i="4"/>
  <c r="H892" i="4"/>
  <c r="G872" i="4"/>
  <c r="H872" i="4"/>
  <c r="G819" i="4"/>
  <c r="I819" i="4"/>
  <c r="G677" i="4"/>
  <c r="I677" i="4"/>
  <c r="H657" i="4"/>
  <c r="I657" i="4"/>
  <c r="H379" i="4"/>
  <c r="I379" i="4"/>
  <c r="I2282" i="4"/>
  <c r="I2267" i="4"/>
  <c r="I2266" i="4"/>
  <c r="I2250" i="4"/>
  <c r="G2243" i="4"/>
  <c r="H2226" i="4"/>
  <c r="G2187" i="4"/>
  <c r="I2156" i="4"/>
  <c r="I2155" i="4"/>
  <c r="I2154" i="4"/>
  <c r="H2101" i="4"/>
  <c r="H2085" i="4"/>
  <c r="H2069" i="4"/>
  <c r="I2063" i="4"/>
  <c r="G2003" i="4"/>
  <c r="G1939" i="4"/>
  <c r="G1875" i="4"/>
  <c r="I1788" i="4"/>
  <c r="I1775" i="4"/>
  <c r="I1751" i="4"/>
  <c r="H1715" i="4"/>
  <c r="G1708" i="4"/>
  <c r="G1690" i="4"/>
  <c r="G1667" i="4"/>
  <c r="G1650" i="4"/>
  <c r="I1618" i="4"/>
  <c r="I1611" i="4"/>
  <c r="H1546" i="4"/>
  <c r="G1546" i="4"/>
  <c r="I1525" i="4"/>
  <c r="G1522" i="4"/>
  <c r="H1522" i="4"/>
  <c r="G1507" i="4"/>
  <c r="I1507" i="4"/>
  <c r="G1447" i="4"/>
  <c r="H1447" i="4"/>
  <c r="I1410" i="4"/>
  <c r="G1407" i="4"/>
  <c r="H1401" i="4"/>
  <c r="I1321" i="4"/>
  <c r="G1311" i="4"/>
  <c r="I1311" i="4"/>
  <c r="H1303" i="4"/>
  <c r="G1266" i="4"/>
  <c r="H1243" i="4"/>
  <c r="I1203" i="4"/>
  <c r="G1198" i="4"/>
  <c r="I1198" i="4"/>
  <c r="I1162" i="4"/>
  <c r="G1159" i="4"/>
  <c r="G1125" i="4"/>
  <c r="H1125" i="4"/>
  <c r="G1111" i="4"/>
  <c r="I1111" i="4"/>
  <c r="G1077" i="4"/>
  <c r="I1077" i="4"/>
  <c r="I1069" i="4"/>
  <c r="H1054" i="4"/>
  <c r="G1054" i="4"/>
  <c r="I1052" i="4"/>
  <c r="H830" i="4"/>
  <c r="G830" i="4"/>
  <c r="H724" i="4"/>
  <c r="I724" i="4"/>
  <c r="G637" i="4"/>
  <c r="I637" i="4"/>
  <c r="I629" i="4"/>
  <c r="I625" i="4"/>
  <c r="H576" i="4"/>
  <c r="I576" i="4"/>
  <c r="G514" i="4"/>
  <c r="I514" i="4"/>
  <c r="G340" i="4"/>
  <c r="H340" i="4"/>
  <c r="G338" i="4"/>
  <c r="H338" i="4"/>
  <c r="I338" i="4"/>
  <c r="G304" i="4"/>
  <c r="H304" i="4"/>
  <c r="I304" i="4"/>
  <c r="G231" i="4"/>
  <c r="H231" i="4"/>
  <c r="I231" i="4"/>
  <c r="I2283" i="4"/>
  <c r="I2268" i="4"/>
  <c r="G2267" i="4"/>
  <c r="H2266" i="4"/>
  <c r="I2251" i="4"/>
  <c r="H2250" i="4"/>
  <c r="H2194" i="4"/>
  <c r="H2156" i="4"/>
  <c r="G2155" i="4"/>
  <c r="H2154" i="4"/>
  <c r="I2131" i="4"/>
  <c r="H2097" i="4"/>
  <c r="H2081" i="4"/>
  <c r="G2055" i="4"/>
  <c r="G1991" i="4"/>
  <c r="G1927" i="4"/>
  <c r="G1863" i="4"/>
  <c r="I1736" i="4"/>
  <c r="I1727" i="4"/>
  <c r="I1722" i="4"/>
  <c r="I1623" i="4"/>
  <c r="G1618" i="4"/>
  <c r="I1602" i="4"/>
  <c r="I1599" i="4"/>
  <c r="G1555" i="4"/>
  <c r="H1555" i="4"/>
  <c r="H1545" i="4"/>
  <c r="G1533" i="4"/>
  <c r="H1533" i="4"/>
  <c r="I1515" i="4"/>
  <c r="I1475" i="4"/>
  <c r="I1459" i="4"/>
  <c r="I1434" i="4"/>
  <c r="I1387" i="4"/>
  <c r="H1359" i="4"/>
  <c r="G1339" i="4"/>
  <c r="I1339" i="4"/>
  <c r="G1318" i="4"/>
  <c r="I1318" i="4"/>
  <c r="G1259" i="4"/>
  <c r="G1258" i="4"/>
  <c r="I1258" i="4"/>
  <c r="I1254" i="4"/>
  <c r="I1253" i="4"/>
  <c r="H1235" i="4"/>
  <c r="G1230" i="4"/>
  <c r="I1230" i="4"/>
  <c r="I1187" i="4"/>
  <c r="H1169" i="4"/>
  <c r="I1130" i="4"/>
  <c r="I1122" i="4"/>
  <c r="G1107" i="4"/>
  <c r="H1107" i="4"/>
  <c r="I1076" i="4"/>
  <c r="H1069" i="4"/>
  <c r="H1065" i="4"/>
  <c r="G1065" i="4"/>
  <c r="I1053" i="4"/>
  <c r="G982" i="4"/>
  <c r="G921" i="4"/>
  <c r="H904" i="4"/>
  <c r="I904" i="4"/>
  <c r="H893" i="4"/>
  <c r="I893" i="4"/>
  <c r="I881" i="4"/>
  <c r="G880" i="4"/>
  <c r="I880" i="4"/>
  <c r="H873" i="4"/>
  <c r="I873" i="4"/>
  <c r="I857" i="4"/>
  <c r="H854" i="4"/>
  <c r="G854" i="4"/>
  <c r="I827" i="4"/>
  <c r="H753" i="4"/>
  <c r="G753" i="4"/>
  <c r="I723" i="4"/>
  <c r="H707" i="4"/>
  <c r="H687" i="4"/>
  <c r="G657" i="4"/>
  <c r="H656" i="4"/>
  <c r="G656" i="4"/>
  <c r="I630" i="4"/>
  <c r="H629" i="4"/>
  <c r="I626" i="4"/>
  <c r="H625" i="4"/>
  <c r="I620" i="4"/>
  <c r="I615" i="4"/>
  <c r="I596" i="4"/>
  <c r="I578" i="4"/>
  <c r="G534" i="4"/>
  <c r="I534" i="4"/>
  <c r="H524" i="4"/>
  <c r="G488" i="4"/>
  <c r="H392" i="4"/>
  <c r="G392" i="4"/>
  <c r="G283" i="4"/>
  <c r="H283" i="4"/>
  <c r="H1591" i="4"/>
  <c r="I1591" i="4"/>
  <c r="H1538" i="4"/>
  <c r="G1538" i="4"/>
  <c r="G1498" i="4"/>
  <c r="I1498" i="4"/>
  <c r="H1463" i="4"/>
  <c r="I1463" i="4"/>
  <c r="G1397" i="4"/>
  <c r="H1397" i="4"/>
  <c r="G1145" i="4"/>
  <c r="H1145" i="4"/>
  <c r="G1110" i="4"/>
  <c r="I1110" i="4"/>
  <c r="G1068" i="4"/>
  <c r="H1068" i="4"/>
  <c r="I941" i="4"/>
  <c r="H884" i="4"/>
  <c r="I864" i="4"/>
  <c r="I849" i="4"/>
  <c r="I817" i="4"/>
  <c r="G793" i="4"/>
  <c r="H793" i="4"/>
  <c r="I789" i="4"/>
  <c r="I788" i="4"/>
  <c r="I787" i="4"/>
  <c r="I660" i="4"/>
  <c r="I649" i="4"/>
  <c r="G576" i="4"/>
  <c r="H543" i="4"/>
  <c r="I543" i="4"/>
  <c r="H456" i="4"/>
  <c r="G456" i="4"/>
  <c r="G446" i="4"/>
  <c r="I446" i="4"/>
  <c r="I340" i="4"/>
  <c r="H339" i="4"/>
  <c r="G339" i="4"/>
  <c r="I339" i="4"/>
  <c r="H236" i="4"/>
  <c r="I236" i="4"/>
  <c r="H208" i="4"/>
  <c r="I208" i="4"/>
  <c r="G124" i="4"/>
  <c r="I64" i="4"/>
  <c r="G63" i="4"/>
  <c r="G33" i="4"/>
  <c r="H32" i="4"/>
  <c r="I27" i="4"/>
  <c r="I368" i="4"/>
  <c r="H147" i="4"/>
  <c r="I23" i="4"/>
  <c r="I380" i="4"/>
  <c r="H368" i="4"/>
  <c r="H362" i="4"/>
  <c r="I312" i="4"/>
  <c r="I300" i="4"/>
  <c r="I279" i="4"/>
  <c r="I243" i="4"/>
  <c r="G215" i="4"/>
  <c r="I196" i="4"/>
  <c r="I187" i="4"/>
  <c r="H186" i="4"/>
  <c r="G140" i="4"/>
  <c r="I94" i="4"/>
  <c r="I66" i="4"/>
  <c r="I63" i="4"/>
  <c r="G44" i="4"/>
  <c r="I33" i="4"/>
  <c r="I32" i="4"/>
  <c r="I31" i="4"/>
  <c r="H2274" i="4"/>
  <c r="H2242" i="4"/>
  <c r="I2235" i="4"/>
  <c r="H2234" i="4"/>
  <c r="H2198" i="4"/>
  <c r="I2173" i="4"/>
  <c r="H2172" i="4"/>
  <c r="G2171" i="4"/>
  <c r="H2170" i="4"/>
  <c r="H2140" i="4"/>
  <c r="G2139" i="4"/>
  <c r="H2138" i="4"/>
  <c r="I2107" i="4"/>
  <c r="G2103" i="4"/>
  <c r="G2099" i="4"/>
  <c r="G2095" i="4"/>
  <c r="G2091" i="4"/>
  <c r="G2087" i="4"/>
  <c r="G2083" i="4"/>
  <c r="G2079" i="4"/>
  <c r="G2075" i="4"/>
  <c r="G2071" i="4"/>
  <c r="G2066" i="4"/>
  <c r="H2065" i="4"/>
  <c r="G2063" i="4"/>
  <c r="G2062" i="4"/>
  <c r="H2061" i="4"/>
  <c r="G2039" i="4"/>
  <c r="G2007" i="4"/>
  <c r="G1975" i="4"/>
  <c r="G1943" i="4"/>
  <c r="G1911" i="4"/>
  <c r="G1879" i="4"/>
  <c r="G1847" i="4"/>
  <c r="G1831" i="4"/>
  <c r="I1798" i="4"/>
  <c r="I1771" i="4"/>
  <c r="I1755" i="4"/>
  <c r="I1743" i="4"/>
  <c r="I1715" i="4"/>
  <c r="G1698" i="4"/>
  <c r="I1695" i="4"/>
  <c r="I1687" i="4"/>
  <c r="H1686" i="4"/>
  <c r="I1667" i="4"/>
  <c r="H1666" i="4"/>
  <c r="G1662" i="4"/>
  <c r="I1655" i="4"/>
  <c r="G1654" i="4"/>
  <c r="I1638" i="4"/>
  <c r="G1619" i="4"/>
  <c r="I1615" i="4"/>
  <c r="G1611" i="4"/>
  <c r="I1606" i="4"/>
  <c r="G1602" i="4"/>
  <c r="H1601" i="4"/>
  <c r="G1599" i="4"/>
  <c r="G1595" i="4"/>
  <c r="G1591" i="4"/>
  <c r="H1581" i="4"/>
  <c r="I1567" i="4"/>
  <c r="I1566" i="4"/>
  <c r="H1535" i="4"/>
  <c r="G1534" i="4"/>
  <c r="G1530" i="4"/>
  <c r="I1530" i="4"/>
  <c r="G1523" i="4"/>
  <c r="G1515" i="4"/>
  <c r="H1485" i="4"/>
  <c r="G1467" i="4"/>
  <c r="H1467" i="4"/>
  <c r="G1465" i="4"/>
  <c r="H1465" i="4"/>
  <c r="I1465" i="4"/>
  <c r="H1577" i="4"/>
  <c r="H1567" i="4"/>
  <c r="G1566" i="4"/>
  <c r="I1559" i="4"/>
  <c r="I1529" i="4"/>
  <c r="G1490" i="4"/>
  <c r="I1490" i="4"/>
  <c r="G1477" i="4"/>
  <c r="H1477" i="4"/>
  <c r="G1531" i="4"/>
  <c r="I1531" i="4"/>
  <c r="G1466" i="4"/>
  <c r="H1466" i="4"/>
  <c r="I1466" i="4"/>
  <c r="G1461" i="4"/>
  <c r="H1461" i="4"/>
  <c r="I2284" i="4"/>
  <c r="G2283" i="4"/>
  <c r="H2282" i="4"/>
  <c r="I2252" i="4"/>
  <c r="I2234" i="4"/>
  <c r="G2227" i="4"/>
  <c r="H2216" i="4"/>
  <c r="G2195" i="4"/>
  <c r="H2188" i="4"/>
  <c r="I2172" i="4"/>
  <c r="I2171" i="4"/>
  <c r="I2170" i="4"/>
  <c r="I2140" i="4"/>
  <c r="I2139" i="4"/>
  <c r="I2138" i="4"/>
  <c r="I2137" i="4"/>
  <c r="G2119" i="4"/>
  <c r="I2106" i="4"/>
  <c r="I2103" i="4"/>
  <c r="G2102" i="4"/>
  <c r="I2099" i="4"/>
  <c r="G2098" i="4"/>
  <c r="I2095" i="4"/>
  <c r="G2094" i="4"/>
  <c r="I2091" i="4"/>
  <c r="G2090" i="4"/>
  <c r="I2087" i="4"/>
  <c r="G2086" i="4"/>
  <c r="I2083" i="4"/>
  <c r="G2082" i="4"/>
  <c r="I2079" i="4"/>
  <c r="G2078" i="4"/>
  <c r="I2075" i="4"/>
  <c r="G2074" i="4"/>
  <c r="I2071" i="4"/>
  <c r="G2070" i="4"/>
  <c r="I2065" i="4"/>
  <c r="I2064" i="4"/>
  <c r="I2062" i="4"/>
  <c r="I2061" i="4"/>
  <c r="I2060" i="4"/>
  <c r="G2051" i="4"/>
  <c r="G2019" i="4"/>
  <c r="G1987" i="4"/>
  <c r="G1955" i="4"/>
  <c r="G1923" i="4"/>
  <c r="G1891" i="4"/>
  <c r="G1859" i="4"/>
  <c r="I1797" i="4"/>
  <c r="I1764" i="4"/>
  <c r="H1709" i="4"/>
  <c r="G1663" i="4"/>
  <c r="I1654" i="4"/>
  <c r="I1651" i="4"/>
  <c r="I1643" i="4"/>
  <c r="G1642" i="4"/>
  <c r="I1626" i="4"/>
  <c r="G1623" i="4"/>
  <c r="G1614" i="4"/>
  <c r="I1601" i="4"/>
  <c r="I1535" i="4"/>
  <c r="I1534" i="4"/>
  <c r="I1523" i="4"/>
  <c r="H1511" i="4"/>
  <c r="I1511" i="4"/>
  <c r="H1451" i="4"/>
  <c r="G1451" i="4"/>
  <c r="I1451" i="4"/>
  <c r="H1418" i="4"/>
  <c r="I1417" i="4"/>
  <c r="I1414" i="4"/>
  <c r="H1406" i="4"/>
  <c r="I1405" i="4"/>
  <c r="I1374" i="4"/>
  <c r="I1326" i="4"/>
  <c r="I1307" i="4"/>
  <c r="I1299" i="4"/>
  <c r="I1278" i="4"/>
  <c r="I1263" i="4"/>
  <c r="H1258" i="4"/>
  <c r="I1257" i="4"/>
  <c r="I1170" i="4"/>
  <c r="I1123" i="4"/>
  <c r="I1115" i="4"/>
  <c r="H1083" i="4"/>
  <c r="I1083" i="4"/>
  <c r="G1013" i="4"/>
  <c r="I1013" i="4"/>
  <c r="G1009" i="4"/>
  <c r="I1009" i="4"/>
  <c r="G1005" i="4"/>
  <c r="I1005" i="4"/>
  <c r="G992" i="4"/>
  <c r="H992" i="4"/>
  <c r="H1471" i="4"/>
  <c r="I1430" i="4"/>
  <c r="H1417" i="4"/>
  <c r="H1414" i="4"/>
  <c r="I1411" i="4"/>
  <c r="H1410" i="4"/>
  <c r="I1409" i="4"/>
  <c r="H1405" i="4"/>
  <c r="I1399" i="4"/>
  <c r="H1398" i="4"/>
  <c r="I1395" i="4"/>
  <c r="I1394" i="4"/>
  <c r="I1391" i="4"/>
  <c r="H1387" i="4"/>
  <c r="I1386" i="4"/>
  <c r="H1383" i="4"/>
  <c r="I1382" i="4"/>
  <c r="I1379" i="4"/>
  <c r="H1374" i="4"/>
  <c r="I1371" i="4"/>
  <c r="H1370" i="4"/>
  <c r="I1369" i="4"/>
  <c r="I1366" i="4"/>
  <c r="I1365" i="4"/>
  <c r="I1355" i="4"/>
  <c r="I1347" i="4"/>
  <c r="I1330" i="4"/>
  <c r="H1329" i="4"/>
  <c r="H1326" i="4"/>
  <c r="I1314" i="4"/>
  <c r="I1313" i="4"/>
  <c r="H1307" i="4"/>
  <c r="H1299" i="4"/>
  <c r="I1283" i="4"/>
  <c r="H1278" i="4"/>
  <c r="I1275" i="4"/>
  <c r="H1274" i="4"/>
  <c r="I1273" i="4"/>
  <c r="I1270" i="4"/>
  <c r="I1269" i="4"/>
  <c r="G1263" i="4"/>
  <c r="H1262" i="4"/>
  <c r="I1261" i="4"/>
  <c r="H1257" i="4"/>
  <c r="I1251" i="4"/>
  <c r="H1250" i="4"/>
  <c r="I1247" i="4"/>
  <c r="I1239" i="4"/>
  <c r="I1222" i="4"/>
  <c r="I1206" i="4"/>
  <c r="I1190" i="4"/>
  <c r="I1171" i="4"/>
  <c r="G1170" i="4"/>
  <c r="I1167" i="4"/>
  <c r="I1166" i="4"/>
  <c r="G1163" i="4"/>
  <c r="H1149" i="4"/>
  <c r="H1141" i="4"/>
  <c r="G1123" i="4"/>
  <c r="H1122" i="4"/>
  <c r="I1121" i="4"/>
  <c r="H1119" i="4"/>
  <c r="I1118" i="4"/>
  <c r="H1115" i="4"/>
  <c r="I1103" i="4"/>
  <c r="H1086" i="4"/>
  <c r="G1086" i="4"/>
  <c r="I1082" i="4"/>
  <c r="H1026" i="4"/>
  <c r="G1026" i="4"/>
  <c r="H1001" i="4"/>
  <c r="G1001" i="4"/>
  <c r="H900" i="4"/>
  <c r="I900" i="4"/>
  <c r="H1462" i="4"/>
  <c r="I1458" i="4"/>
  <c r="H1409" i="4"/>
  <c r="G1399" i="4"/>
  <c r="H1395" i="4"/>
  <c r="H1391" i="4"/>
  <c r="H1369" i="4"/>
  <c r="H1366" i="4"/>
  <c r="I1361" i="4"/>
  <c r="G1355" i="4"/>
  <c r="G1347" i="4"/>
  <c r="I1331" i="4"/>
  <c r="G1330" i="4"/>
  <c r="I1317" i="4"/>
  <c r="H1314" i="4"/>
  <c r="I1286" i="4"/>
  <c r="H1273" i="4"/>
  <c r="H1270" i="4"/>
  <c r="I1267" i="4"/>
  <c r="I1265" i="4"/>
  <c r="H1261" i="4"/>
  <c r="I1255" i="4"/>
  <c r="G1251" i="4"/>
  <c r="H1247" i="4"/>
  <c r="H1239" i="4"/>
  <c r="I1227" i="4"/>
  <c r="I1211" i="4"/>
  <c r="I1195" i="4"/>
  <c r="H1181" i="4"/>
  <c r="G1167" i="4"/>
  <c r="I1150" i="4"/>
  <c r="I1142" i="4"/>
  <c r="I1133" i="4"/>
  <c r="G1127" i="4"/>
  <c r="H1121" i="4"/>
  <c r="I1106" i="4"/>
  <c r="I1094" i="4"/>
  <c r="G1087" i="4"/>
  <c r="I1087" i="4"/>
  <c r="H1085" i="4"/>
  <c r="H1048" i="4"/>
  <c r="H1032" i="4"/>
  <c r="G1029" i="4"/>
  <c r="I1029" i="4"/>
  <c r="I1021" i="4"/>
  <c r="H1010" i="4"/>
  <c r="G1010" i="4"/>
  <c r="I1010" i="4"/>
  <c r="G1073" i="4"/>
  <c r="I1073" i="4"/>
  <c r="G968" i="4"/>
  <c r="H968" i="4"/>
  <c r="G926" i="4"/>
  <c r="I926" i="4"/>
  <c r="G897" i="4"/>
  <c r="H897" i="4"/>
  <c r="G850" i="4"/>
  <c r="H849" i="4"/>
  <c r="I848" i="4"/>
  <c r="I845" i="4"/>
  <c r="G833" i="4"/>
  <c r="G825" i="4"/>
  <c r="I813" i="4"/>
  <c r="H807" i="4"/>
  <c r="H781" i="4"/>
  <c r="I769" i="4"/>
  <c r="I741" i="4"/>
  <c r="H725" i="4"/>
  <c r="G721" i="4"/>
  <c r="I709" i="4"/>
  <c r="G708" i="4"/>
  <c r="H693" i="4"/>
  <c r="I692" i="4"/>
  <c r="I691" i="4"/>
  <c r="G673" i="4"/>
  <c r="I633" i="4"/>
  <c r="I604" i="4"/>
  <c r="G603" i="4"/>
  <c r="G584" i="4"/>
  <c r="G572" i="4"/>
  <c r="I565" i="4"/>
  <c r="H564" i="4"/>
  <c r="G553" i="4"/>
  <c r="H550" i="4"/>
  <c r="H530" i="4"/>
  <c r="I527" i="4"/>
  <c r="H526" i="4"/>
  <c r="I520" i="4"/>
  <c r="H510" i="4"/>
  <c r="H498" i="4"/>
  <c r="H480" i="4"/>
  <c r="G472" i="4"/>
  <c r="G463" i="4"/>
  <c r="I460" i="4"/>
  <c r="I452" i="4"/>
  <c r="H444" i="4"/>
  <c r="I443" i="4"/>
  <c r="I442" i="4"/>
  <c r="G432" i="4"/>
  <c r="G431" i="4"/>
  <c r="H430" i="4"/>
  <c r="I416" i="4"/>
  <c r="I415" i="4"/>
  <c r="H412" i="4"/>
  <c r="I384" i="4"/>
  <c r="I383" i="4"/>
  <c r="H380" i="4"/>
  <c r="H356" i="4"/>
  <c r="I355" i="4"/>
  <c r="H342" i="4"/>
  <c r="I336" i="4"/>
  <c r="H324" i="4"/>
  <c r="I267" i="4"/>
  <c r="I219" i="4"/>
  <c r="I211" i="4"/>
  <c r="G180" i="4"/>
  <c r="H162" i="4"/>
  <c r="H134" i="4"/>
  <c r="I74" i="4"/>
  <c r="I53" i="4"/>
  <c r="I46" i="4"/>
  <c r="G929" i="4"/>
  <c r="I901" i="4"/>
  <c r="I898" i="4"/>
  <c r="H853" i="4"/>
  <c r="H848" i="4"/>
  <c r="I821" i="4"/>
  <c r="I809" i="4"/>
  <c r="G808" i="4"/>
  <c r="I797" i="4"/>
  <c r="I791" i="4"/>
  <c r="H767" i="4"/>
  <c r="G737" i="4"/>
  <c r="G709" i="4"/>
  <c r="H703" i="4"/>
  <c r="G692" i="4"/>
  <c r="H691" i="4"/>
  <c r="I665" i="4"/>
  <c r="I659" i="4"/>
  <c r="I653" i="4"/>
  <c r="G611" i="4"/>
  <c r="G604" i="4"/>
  <c r="H586" i="4"/>
  <c r="I580" i="4"/>
  <c r="I568" i="4"/>
  <c r="I558" i="4"/>
  <c r="I551" i="4"/>
  <c r="I528" i="4"/>
  <c r="H518" i="4"/>
  <c r="I504" i="4"/>
  <c r="I488" i="4"/>
  <c r="I456" i="4"/>
  <c r="H452" i="4"/>
  <c r="G443" i="4"/>
  <c r="H442" i="4"/>
  <c r="I428" i="4"/>
  <c r="H416" i="4"/>
  <c r="H384" i="4"/>
  <c r="G379" i="4"/>
  <c r="H378" i="4"/>
  <c r="I363" i="4"/>
  <c r="I362" i="4"/>
  <c r="G355" i="4"/>
  <c r="H354" i="4"/>
  <c r="I320" i="4"/>
  <c r="G312" i="4"/>
  <c r="G279" i="4"/>
  <c r="H270" i="4"/>
  <c r="I227" i="4"/>
  <c r="I212" i="4"/>
  <c r="I204" i="4"/>
  <c r="H198" i="4"/>
  <c r="H178" i="4"/>
  <c r="G108" i="4"/>
  <c r="G74" i="4"/>
  <c r="G59" i="4"/>
  <c r="I37" i="4"/>
  <c r="I36" i="4"/>
  <c r="I26" i="4"/>
  <c r="I833" i="4"/>
  <c r="I825" i="4"/>
  <c r="I725" i="4"/>
  <c r="I721" i="4"/>
  <c r="I572" i="4"/>
  <c r="I564" i="4"/>
  <c r="I526" i="4"/>
  <c r="I498" i="4"/>
  <c r="I480" i="4"/>
  <c r="I472" i="4"/>
  <c r="I432" i="4"/>
  <c r="I431" i="4"/>
  <c r="I430" i="4"/>
  <c r="I412" i="4"/>
  <c r="I324" i="4"/>
  <c r="I40" i="4"/>
  <c r="G37" i="4"/>
  <c r="H36" i="4"/>
  <c r="G29" i="4"/>
  <c r="H2276" i="4"/>
  <c r="G2275" i="4"/>
  <c r="H2260" i="4"/>
  <c r="G2259" i="4"/>
  <c r="H2244" i="4"/>
  <c r="H2228" i="4"/>
  <c r="G1773" i="4"/>
  <c r="H1773" i="4"/>
  <c r="H1770" i="4"/>
  <c r="I1770" i="4"/>
  <c r="H1761" i="4"/>
  <c r="I1761" i="4"/>
  <c r="G1753" i="4"/>
  <c r="I1753" i="4"/>
  <c r="H1750" i="4"/>
  <c r="I1750" i="4"/>
  <c r="G1737" i="4"/>
  <c r="I1737" i="4"/>
  <c r="H1710" i="4"/>
  <c r="G1710" i="4"/>
  <c r="I1710" i="4"/>
  <c r="G1621" i="4"/>
  <c r="H1621" i="4"/>
  <c r="G1583" i="4"/>
  <c r="I1583" i="4"/>
  <c r="H1574" i="4"/>
  <c r="G1574" i="4"/>
  <c r="I1574" i="4"/>
  <c r="G1549" i="4"/>
  <c r="H1549" i="4"/>
  <c r="I1549" i="4"/>
  <c r="G1526" i="4"/>
  <c r="H1526" i="4"/>
  <c r="I1526" i="4"/>
  <c r="G1494" i="4"/>
  <c r="I1494" i="4"/>
  <c r="G1474" i="4"/>
  <c r="H1474" i="4"/>
  <c r="G1470" i="4"/>
  <c r="H1470" i="4"/>
  <c r="G1457" i="4"/>
  <c r="I1457" i="4"/>
  <c r="G1443" i="4"/>
  <c r="H1443" i="4"/>
  <c r="G1393" i="4"/>
  <c r="I1393" i="4"/>
  <c r="G1306" i="4"/>
  <c r="I1306" i="4"/>
  <c r="G1298" i="4"/>
  <c r="I1298" i="4"/>
  <c r="G1287" i="4"/>
  <c r="I1287" i="4"/>
  <c r="G2047" i="4"/>
  <c r="G2031" i="4"/>
  <c r="G2015" i="4"/>
  <c r="G1999" i="4"/>
  <c r="G1983" i="4"/>
  <c r="G1967" i="4"/>
  <c r="G1951" i="4"/>
  <c r="G1935" i="4"/>
  <c r="G1919" i="4"/>
  <c r="G1903" i="4"/>
  <c r="G1887" i="4"/>
  <c r="G1871" i="4"/>
  <c r="G1855" i="4"/>
  <c r="G1839" i="4"/>
  <c r="G1823" i="4"/>
  <c r="I1813" i="4"/>
  <c r="I1812" i="4"/>
  <c r="I1811" i="4"/>
  <c r="I1810" i="4"/>
  <c r="I1780" i="4"/>
  <c r="H1779" i="4"/>
  <c r="I1779" i="4"/>
  <c r="G1768" i="4"/>
  <c r="I1768" i="4"/>
  <c r="H1762" i="4"/>
  <c r="I1762" i="4"/>
  <c r="H1754" i="4"/>
  <c r="I1754" i="4"/>
  <c r="H1738" i="4"/>
  <c r="I1738" i="4"/>
  <c r="H1718" i="4"/>
  <c r="G1718" i="4"/>
  <c r="G1579" i="4"/>
  <c r="I1579" i="4"/>
  <c r="G1541" i="4"/>
  <c r="H1541" i="4"/>
  <c r="I1541" i="4"/>
  <c r="G1481" i="4"/>
  <c r="H1481" i="4"/>
  <c r="I1481" i="4"/>
  <c r="G1423" i="4"/>
  <c r="I1423" i="4"/>
  <c r="G1362" i="4"/>
  <c r="H1362" i="4"/>
  <c r="I1362" i="4"/>
  <c r="G1334" i="4"/>
  <c r="I1334" i="4"/>
  <c r="G1246" i="4"/>
  <c r="I1246" i="4"/>
  <c r="G1238" i="4"/>
  <c r="I1238" i="4"/>
  <c r="G1231" i="4"/>
  <c r="I1231" i="4"/>
  <c r="G1215" i="4"/>
  <c r="I1215" i="4"/>
  <c r="G1199" i="4"/>
  <c r="I1199" i="4"/>
  <c r="H2284" i="4"/>
  <c r="H2268" i="4"/>
  <c r="H2252" i="4"/>
  <c r="G2251" i="4"/>
  <c r="H2236" i="4"/>
  <c r="G2235" i="4"/>
  <c r="H2206" i="4"/>
  <c r="H2196" i="4"/>
  <c r="H2178" i="4"/>
  <c r="I2164" i="4"/>
  <c r="I2163" i="4"/>
  <c r="I2162" i="4"/>
  <c r="I2148" i="4"/>
  <c r="I2147" i="4"/>
  <c r="I2146" i="4"/>
  <c r="G2135" i="4"/>
  <c r="I2127" i="4"/>
  <c r="I2124" i="4"/>
  <c r="H2123" i="4"/>
  <c r="I2122" i="4"/>
  <c r="I2121" i="4"/>
  <c r="I2115" i="4"/>
  <c r="G2108" i="4"/>
  <c r="G2059" i="4"/>
  <c r="G2043" i="4"/>
  <c r="G2027" i="4"/>
  <c r="G2011" i="4"/>
  <c r="G1995" i="4"/>
  <c r="G1979" i="4"/>
  <c r="G1963" i="4"/>
  <c r="G1947" i="4"/>
  <c r="G1931" i="4"/>
  <c r="G1915" i="4"/>
  <c r="G1899" i="4"/>
  <c r="G1883" i="4"/>
  <c r="G1867" i="4"/>
  <c r="G1851" i="4"/>
  <c r="G1827" i="4"/>
  <c r="I1814" i="4"/>
  <c r="H1813" i="4"/>
  <c r="G1812" i="4"/>
  <c r="H1811" i="4"/>
  <c r="G1770" i="4"/>
  <c r="G1761" i="4"/>
  <c r="G1760" i="4"/>
  <c r="I1760" i="4"/>
  <c r="H1753" i="4"/>
  <c r="G1750" i="4"/>
  <c r="H1737" i="4"/>
  <c r="G1711" i="4"/>
  <c r="H1711" i="4"/>
  <c r="H1582" i="4"/>
  <c r="G1582" i="4"/>
  <c r="I1582" i="4"/>
  <c r="G1575" i="4"/>
  <c r="I1575" i="4"/>
  <c r="G1550" i="4"/>
  <c r="H1550" i="4"/>
  <c r="G1527" i="4"/>
  <c r="H1527" i="4"/>
  <c r="G1519" i="4"/>
  <c r="H1519" i="4"/>
  <c r="I1519" i="4"/>
  <c r="I1474" i="4"/>
  <c r="G1473" i="4"/>
  <c r="H1473" i="4"/>
  <c r="I1473" i="4"/>
  <c r="I1470" i="4"/>
  <c r="G1469" i="4"/>
  <c r="H1469" i="4"/>
  <c r="I1469" i="4"/>
  <c r="I1443" i="4"/>
  <c r="G1415" i="4"/>
  <c r="I1415" i="4"/>
  <c r="G1375" i="4"/>
  <c r="I1375" i="4"/>
  <c r="G1310" i="4"/>
  <c r="I1310" i="4"/>
  <c r="G1302" i="4"/>
  <c r="I1302" i="4"/>
  <c r="G1295" i="4"/>
  <c r="I1295" i="4"/>
  <c r="G1279" i="4"/>
  <c r="I1279" i="4"/>
  <c r="G1183" i="4"/>
  <c r="I1183" i="4"/>
  <c r="I2290" i="4"/>
  <c r="I2276" i="4"/>
  <c r="I2275" i="4"/>
  <c r="I2274" i="4"/>
  <c r="I2260" i="4"/>
  <c r="I2259" i="4"/>
  <c r="I2258" i="4"/>
  <c r="I2244" i="4"/>
  <c r="I2243" i="4"/>
  <c r="I2242" i="4"/>
  <c r="I2228" i="4"/>
  <c r="I2227" i="4"/>
  <c r="I2226" i="4"/>
  <c r="H2214" i="4"/>
  <c r="G2207" i="4"/>
  <c r="I2200" i="4"/>
  <c r="I2199" i="4"/>
  <c r="I2198" i="4"/>
  <c r="I2197" i="4"/>
  <c r="H2186" i="4"/>
  <c r="G2179" i="4"/>
  <c r="H2164" i="4"/>
  <c r="G2163" i="4"/>
  <c r="H2162" i="4"/>
  <c r="H2148" i="4"/>
  <c r="G2147" i="4"/>
  <c r="H2146" i="4"/>
  <c r="H2136" i="4"/>
  <c r="I2128" i="4"/>
  <c r="I2125" i="4"/>
  <c r="H2122" i="4"/>
  <c r="I2119" i="4"/>
  <c r="H2118" i="4"/>
  <c r="I2111" i="4"/>
  <c r="I2105" i="4"/>
  <c r="I2102" i="4"/>
  <c r="I2101" i="4"/>
  <c r="I2098" i="4"/>
  <c r="I2097" i="4"/>
  <c r="I2094" i="4"/>
  <c r="I2093" i="4"/>
  <c r="I2090" i="4"/>
  <c r="I2089" i="4"/>
  <c r="I2086" i="4"/>
  <c r="I2085" i="4"/>
  <c r="I2084" i="4"/>
  <c r="I2082" i="4"/>
  <c r="I2081" i="4"/>
  <c r="I2080" i="4"/>
  <c r="I2078" i="4"/>
  <c r="I2077" i="4"/>
  <c r="I2076" i="4"/>
  <c r="I2074" i="4"/>
  <c r="I2073" i="4"/>
  <c r="I2072" i="4"/>
  <c r="I2070" i="4"/>
  <c r="I2069" i="4"/>
  <c r="I2066" i="4"/>
  <c r="G1769" i="4"/>
  <c r="I1769" i="4"/>
  <c r="G1749" i="4"/>
  <c r="I1749" i="4"/>
  <c r="H1733" i="4"/>
  <c r="I1733" i="4"/>
  <c r="G1679" i="4"/>
  <c r="H1679" i="4"/>
  <c r="G1605" i="4"/>
  <c r="H1605" i="4"/>
  <c r="H1578" i="4"/>
  <c r="G1578" i="4"/>
  <c r="I1578" i="4"/>
  <c r="G1571" i="4"/>
  <c r="I1571" i="4"/>
  <c r="G1542" i="4"/>
  <c r="H1542" i="4"/>
  <c r="G1482" i="4"/>
  <c r="H1482" i="4"/>
  <c r="G1438" i="4"/>
  <c r="I1438" i="4"/>
  <c r="G1367" i="4"/>
  <c r="I1367" i="4"/>
  <c r="G1363" i="4"/>
  <c r="H1363" i="4"/>
  <c r="G1342" i="4"/>
  <c r="I1342" i="4"/>
  <c r="H1327" i="4"/>
  <c r="G1327" i="4"/>
  <c r="I1327" i="4"/>
  <c r="G1323" i="4"/>
  <c r="H1323" i="4"/>
  <c r="G1319" i="4"/>
  <c r="H1319" i="4"/>
  <c r="G1315" i="4"/>
  <c r="H1315" i="4"/>
  <c r="G1271" i="4"/>
  <c r="I1271" i="4"/>
  <c r="G1242" i="4"/>
  <c r="I1242" i="4"/>
  <c r="G1234" i="4"/>
  <c r="I1234" i="4"/>
  <c r="G1223" i="4"/>
  <c r="I1223" i="4"/>
  <c r="G1207" i="4"/>
  <c r="I1207" i="4"/>
  <c r="G1191" i="4"/>
  <c r="I1191" i="4"/>
  <c r="I1182" i="4"/>
  <c r="I1178" i="4"/>
  <c r="I1174" i="4"/>
  <c r="I1151" i="4"/>
  <c r="G1150" i="4"/>
  <c r="I1147" i="4"/>
  <c r="G1146" i="4"/>
  <c r="I1143" i="4"/>
  <c r="G1142" i="4"/>
  <c r="I1139" i="4"/>
  <c r="G1138" i="4"/>
  <c r="I1135" i="4"/>
  <c r="H1130" i="4"/>
  <c r="I1129" i="4"/>
  <c r="I1098" i="4"/>
  <c r="I1090" i="4"/>
  <c r="G1083" i="4"/>
  <c r="H1082" i="4"/>
  <c r="I1081" i="4"/>
  <c r="I1080" i="4"/>
  <c r="H1077" i="4"/>
  <c r="I1058" i="4"/>
  <c r="I1057" i="4"/>
  <c r="H1052" i="4"/>
  <c r="H1037" i="4"/>
  <c r="I1036" i="4"/>
  <c r="I1033" i="4"/>
  <c r="I994" i="4"/>
  <c r="I993" i="4"/>
  <c r="I969" i="4"/>
  <c r="G954" i="4"/>
  <c r="I954" i="4"/>
  <c r="H949" i="4"/>
  <c r="I949" i="4"/>
  <c r="G942" i="4"/>
  <c r="I942" i="4"/>
  <c r="I937" i="4"/>
  <c r="G933" i="4"/>
  <c r="H933" i="4"/>
  <c r="H1678" i="4"/>
  <c r="I1675" i="4"/>
  <c r="G1182" i="4"/>
  <c r="I1179" i="4"/>
  <c r="G1178" i="4"/>
  <c r="I1175" i="4"/>
  <c r="G1174" i="4"/>
  <c r="I1154" i="4"/>
  <c r="G1135" i="4"/>
  <c r="H1129" i="4"/>
  <c r="I1099" i="4"/>
  <c r="I1091" i="4"/>
  <c r="H1081" i="4"/>
  <c r="I1061" i="4"/>
  <c r="G1058" i="4"/>
  <c r="I1042" i="4"/>
  <c r="I1041" i="4"/>
  <c r="H1036" i="4"/>
  <c r="G1033" i="4"/>
  <c r="G1022" i="4"/>
  <c r="H1021" i="4"/>
  <c r="I1020" i="4"/>
  <c r="I1017" i="4"/>
  <c r="H1016" i="4"/>
  <c r="H1005" i="4"/>
  <c r="I1004" i="4"/>
  <c r="G994" i="4"/>
  <c r="G993" i="4"/>
  <c r="H989" i="4"/>
  <c r="I988" i="4"/>
  <c r="I978" i="4"/>
  <c r="I977" i="4"/>
  <c r="I970" i="4"/>
  <c r="G969" i="4"/>
  <c r="I966" i="4"/>
  <c r="I961" i="4"/>
  <c r="G957" i="4"/>
  <c r="H957" i="4"/>
  <c r="I946" i="4"/>
  <c r="H937" i="4"/>
  <c r="G934" i="4"/>
  <c r="I934" i="4"/>
  <c r="I1752" i="4"/>
  <c r="H1742" i="4"/>
  <c r="H1719" i="4"/>
  <c r="H1707" i="4"/>
  <c r="I1698" i="4"/>
  <c r="I1683" i="4"/>
  <c r="H1675" i="4"/>
  <c r="G1674" i="4"/>
  <c r="I1666" i="4"/>
  <c r="I1663" i="4"/>
  <c r="I1658" i="4"/>
  <c r="G1655" i="4"/>
  <c r="H1653" i="4"/>
  <c r="I1650" i="4"/>
  <c r="I1646" i="4"/>
  <c r="G1643" i="4"/>
  <c r="I1634" i="4"/>
  <c r="I1627" i="4"/>
  <c r="G1626" i="4"/>
  <c r="I1619" i="4"/>
  <c r="I1614" i="4"/>
  <c r="I1607" i="4"/>
  <c r="G1606" i="4"/>
  <c r="I1603" i="4"/>
  <c r="I1586" i="4"/>
  <c r="H1559" i="4"/>
  <c r="I1545" i="4"/>
  <c r="I1539" i="4"/>
  <c r="I1537" i="4"/>
  <c r="I1533" i="4"/>
  <c r="H1530" i="4"/>
  <c r="H1529" i="4"/>
  <c r="I1522" i="4"/>
  <c r="I1521" i="4"/>
  <c r="I1502" i="4"/>
  <c r="I1487" i="4"/>
  <c r="I1485" i="4"/>
  <c r="I1479" i="4"/>
  <c r="I1477" i="4"/>
  <c r="I1462" i="4"/>
  <c r="I1461" i="4"/>
  <c r="H1458" i="4"/>
  <c r="I1426" i="4"/>
  <c r="H1421" i="4"/>
  <c r="H1413" i="4"/>
  <c r="I1398" i="4"/>
  <c r="I1397" i="4"/>
  <c r="H1394" i="4"/>
  <c r="I1378" i="4"/>
  <c r="H1373" i="4"/>
  <c r="H1365" i="4"/>
  <c r="I1359" i="4"/>
  <c r="I1358" i="4"/>
  <c r="I1354" i="4"/>
  <c r="I1350" i="4"/>
  <c r="I1346" i="4"/>
  <c r="I1343" i="4"/>
  <c r="I1335" i="4"/>
  <c r="H1325" i="4"/>
  <c r="H1321" i="4"/>
  <c r="H1317" i="4"/>
  <c r="H1313" i="4"/>
  <c r="I1290" i="4"/>
  <c r="I1282" i="4"/>
  <c r="H1277" i="4"/>
  <c r="H1269" i="4"/>
  <c r="I1250" i="4"/>
  <c r="I1249" i="4"/>
  <c r="I1226" i="4"/>
  <c r="I1218" i="4"/>
  <c r="I1210" i="4"/>
  <c r="I1202" i="4"/>
  <c r="I1194" i="4"/>
  <c r="G1171" i="4"/>
  <c r="I1169" i="4"/>
  <c r="H1133" i="4"/>
  <c r="I1127" i="4"/>
  <c r="G1070" i="4"/>
  <c r="I1045" i="4"/>
  <c r="I1025" i="4"/>
  <c r="H1020" i="4"/>
  <c r="G1017" i="4"/>
  <c r="H1004" i="4"/>
  <c r="H988" i="4"/>
  <c r="H981" i="4"/>
  <c r="G978" i="4"/>
  <c r="G961" i="4"/>
  <c r="G960" i="4"/>
  <c r="H960" i="4"/>
  <c r="I956" i="4"/>
  <c r="G949" i="4"/>
  <c r="G948" i="4"/>
  <c r="H948" i="4"/>
  <c r="I933" i="4"/>
  <c r="G932" i="4"/>
  <c r="H932" i="4"/>
  <c r="I932" i="4"/>
  <c r="G627" i="4"/>
  <c r="I627" i="4"/>
  <c r="G623" i="4"/>
  <c r="I623" i="4"/>
  <c r="H612" i="4"/>
  <c r="G612" i="4"/>
  <c r="G600" i="4"/>
  <c r="I600" i="4"/>
  <c r="G574" i="4"/>
  <c r="H574" i="4"/>
  <c r="G544" i="4"/>
  <c r="H544" i="4"/>
  <c r="H496" i="4"/>
  <c r="G496" i="4"/>
  <c r="I496" i="4"/>
  <c r="H447" i="4"/>
  <c r="I447" i="4"/>
  <c r="G414" i="4"/>
  <c r="I414" i="4"/>
  <c r="I885" i="4"/>
  <c r="I865" i="4"/>
  <c r="H845" i="4"/>
  <c r="I844" i="4"/>
  <c r="I838" i="4"/>
  <c r="I837" i="4"/>
  <c r="I805" i="4"/>
  <c r="I804" i="4"/>
  <c r="I803" i="4"/>
  <c r="H757" i="4"/>
  <c r="I756" i="4"/>
  <c r="I755" i="4"/>
  <c r="H741" i="4"/>
  <c r="I740" i="4"/>
  <c r="I739" i="4"/>
  <c r="I705" i="4"/>
  <c r="H677" i="4"/>
  <c r="I676" i="4"/>
  <c r="I675" i="4"/>
  <c r="H632" i="4"/>
  <c r="I632" i="4"/>
  <c r="G621" i="4"/>
  <c r="H621" i="4"/>
  <c r="G618" i="4"/>
  <c r="I618" i="4"/>
  <c r="H616" i="4"/>
  <c r="I616" i="4"/>
  <c r="G588" i="4"/>
  <c r="H588" i="4"/>
  <c r="I588" i="4"/>
  <c r="H555" i="4"/>
  <c r="G555" i="4"/>
  <c r="G552" i="4"/>
  <c r="H552" i="4"/>
  <c r="H521" i="4"/>
  <c r="G521" i="4"/>
  <c r="H511" i="4"/>
  <c r="I511" i="4"/>
  <c r="G492" i="4"/>
  <c r="H492" i="4"/>
  <c r="G490" i="4"/>
  <c r="H490" i="4"/>
  <c r="I490" i="4"/>
  <c r="H475" i="4"/>
  <c r="G475" i="4"/>
  <c r="I475" i="4"/>
  <c r="G470" i="4"/>
  <c r="H470" i="4"/>
  <c r="G396" i="4"/>
  <c r="H396" i="4"/>
  <c r="I396" i="4"/>
  <c r="I917" i="4"/>
  <c r="I916" i="4"/>
  <c r="I913" i="4"/>
  <c r="I912" i="4"/>
  <c r="I909" i="4"/>
  <c r="I908" i="4"/>
  <c r="I905" i="4"/>
  <c r="I886" i="4"/>
  <c r="G885" i="4"/>
  <c r="H881" i="4"/>
  <c r="I877" i="4"/>
  <c r="I866" i="4"/>
  <c r="H865" i="4"/>
  <c r="I861" i="4"/>
  <c r="H860" i="4"/>
  <c r="H844" i="4"/>
  <c r="I841" i="4"/>
  <c r="G838" i="4"/>
  <c r="H837" i="4"/>
  <c r="G805" i="4"/>
  <c r="G804" i="4"/>
  <c r="H803" i="4"/>
  <c r="I785" i="4"/>
  <c r="I777" i="4"/>
  <c r="G768" i="4"/>
  <c r="I761" i="4"/>
  <c r="G756" i="4"/>
  <c r="H755" i="4"/>
  <c r="H751" i="4"/>
  <c r="G740" i="4"/>
  <c r="H739" i="4"/>
  <c r="H735" i="4"/>
  <c r="G705" i="4"/>
  <c r="I697" i="4"/>
  <c r="I689" i="4"/>
  <c r="G688" i="4"/>
  <c r="I685" i="4"/>
  <c r="G676" i="4"/>
  <c r="H675" i="4"/>
  <c r="H671" i="4"/>
  <c r="I645" i="4"/>
  <c r="I631" i="4"/>
  <c r="G622" i="4"/>
  <c r="I622" i="4"/>
  <c r="I612" i="4"/>
  <c r="G582" i="4"/>
  <c r="H582" i="4"/>
  <c r="G562" i="4"/>
  <c r="H562" i="4"/>
  <c r="I544" i="4"/>
  <c r="H540" i="4"/>
  <c r="G540" i="4"/>
  <c r="I540" i="4"/>
  <c r="H519" i="4"/>
  <c r="I519" i="4"/>
  <c r="G500" i="4"/>
  <c r="I500" i="4"/>
  <c r="H464" i="4"/>
  <c r="G464" i="4"/>
  <c r="I464" i="4"/>
  <c r="G410" i="4"/>
  <c r="H410" i="4"/>
  <c r="I410" i="4"/>
  <c r="I929" i="4"/>
  <c r="H928" i="4"/>
  <c r="I921" i="4"/>
  <c r="H920" i="4"/>
  <c r="H917" i="4"/>
  <c r="G916" i="4"/>
  <c r="H913" i="4"/>
  <c r="G912" i="4"/>
  <c r="H909" i="4"/>
  <c r="G908" i="4"/>
  <c r="H905" i="4"/>
  <c r="G904" i="4"/>
  <c r="H901" i="4"/>
  <c r="G900" i="4"/>
  <c r="I897" i="4"/>
  <c r="I896" i="4"/>
  <c r="I889" i="4"/>
  <c r="H880" i="4"/>
  <c r="I869" i="4"/>
  <c r="I862" i="4"/>
  <c r="G861" i="4"/>
  <c r="I853" i="4"/>
  <c r="I852" i="4"/>
  <c r="I842" i="4"/>
  <c r="I834" i="4"/>
  <c r="I832" i="4"/>
  <c r="I829" i="4"/>
  <c r="I826" i="4"/>
  <c r="H819" i="4"/>
  <c r="I808" i="4"/>
  <c r="I807" i="4"/>
  <c r="I801" i="4"/>
  <c r="G792" i="4"/>
  <c r="H791" i="4"/>
  <c r="I781" i="4"/>
  <c r="G769" i="4"/>
  <c r="H761" i="4"/>
  <c r="I753" i="4"/>
  <c r="G752" i="4"/>
  <c r="I749" i="4"/>
  <c r="I737" i="4"/>
  <c r="G736" i="4"/>
  <c r="I733" i="4"/>
  <c r="G724" i="4"/>
  <c r="H723" i="4"/>
  <c r="H719" i="4"/>
  <c r="I708" i="4"/>
  <c r="I707" i="4"/>
  <c r="G689" i="4"/>
  <c r="I681" i="4"/>
  <c r="I673" i="4"/>
  <c r="G672" i="4"/>
  <c r="I669" i="4"/>
  <c r="G660" i="4"/>
  <c r="H659" i="4"/>
  <c r="H655" i="4"/>
  <c r="I641" i="4"/>
  <c r="I621" i="4"/>
  <c r="G617" i="4"/>
  <c r="H617" i="4"/>
  <c r="I617" i="4"/>
  <c r="H593" i="4"/>
  <c r="G593" i="4"/>
  <c r="G591" i="4"/>
  <c r="I591" i="4"/>
  <c r="G566" i="4"/>
  <c r="I566" i="4"/>
  <c r="G554" i="4"/>
  <c r="H554" i="4"/>
  <c r="I554" i="4"/>
  <c r="I552" i="4"/>
  <c r="H548" i="4"/>
  <c r="G548" i="4"/>
  <c r="I548" i="4"/>
  <c r="I492" i="4"/>
  <c r="H491" i="4"/>
  <c r="G491" i="4"/>
  <c r="I491" i="4"/>
  <c r="G486" i="4"/>
  <c r="H486" i="4"/>
  <c r="G476" i="4"/>
  <c r="H476" i="4"/>
  <c r="G474" i="4"/>
  <c r="H474" i="4"/>
  <c r="I474" i="4"/>
  <c r="H400" i="4"/>
  <c r="G400" i="4"/>
  <c r="I400" i="4"/>
  <c r="G382" i="4"/>
  <c r="I382" i="4"/>
  <c r="G366" i="4"/>
  <c r="H366" i="4"/>
  <c r="H343" i="4"/>
  <c r="G343" i="4"/>
  <c r="G322" i="4"/>
  <c r="H322" i="4"/>
  <c r="G257" i="4"/>
  <c r="I257" i="4"/>
  <c r="H232" i="4"/>
  <c r="I232" i="4"/>
  <c r="H220" i="4"/>
  <c r="I220" i="4"/>
  <c r="H82" i="4"/>
  <c r="G82" i="4"/>
  <c r="I82" i="4"/>
  <c r="G60" i="4"/>
  <c r="I60" i="4"/>
  <c r="H411" i="4"/>
  <c r="G411" i="4"/>
  <c r="H367" i="4"/>
  <c r="G367" i="4"/>
  <c r="H323" i="4"/>
  <c r="G323" i="4"/>
  <c r="G302" i="4"/>
  <c r="H302" i="4"/>
  <c r="H300" i="4"/>
  <c r="I299" i="4"/>
  <c r="I298" i="4"/>
  <c r="H292" i="4"/>
  <c r="I292" i="4"/>
  <c r="H278" i="4"/>
  <c r="I278" i="4"/>
  <c r="G139" i="4"/>
  <c r="H139" i="4"/>
  <c r="H135" i="4"/>
  <c r="G135" i="4"/>
  <c r="I135" i="4"/>
  <c r="G123" i="4"/>
  <c r="H123" i="4"/>
  <c r="H119" i="4"/>
  <c r="G119" i="4"/>
  <c r="I119" i="4"/>
  <c r="G107" i="4"/>
  <c r="H107" i="4"/>
  <c r="H103" i="4"/>
  <c r="G103" i="4"/>
  <c r="I103" i="4"/>
  <c r="G92" i="4"/>
  <c r="I92" i="4"/>
  <c r="H87" i="4"/>
  <c r="G87" i="4"/>
  <c r="I592" i="4"/>
  <c r="I556" i="4"/>
  <c r="I532" i="4"/>
  <c r="I522" i="4"/>
  <c r="H520" i="4"/>
  <c r="I516" i="4"/>
  <c r="H512" i="4"/>
  <c r="I508" i="4"/>
  <c r="H460" i="4"/>
  <c r="I459" i="4"/>
  <c r="I458" i="4"/>
  <c r="I448" i="4"/>
  <c r="H428" i="4"/>
  <c r="I427" i="4"/>
  <c r="I426" i="4"/>
  <c r="H424" i="4"/>
  <c r="I424" i="4"/>
  <c r="G398" i="4"/>
  <c r="I398" i="4"/>
  <c r="G394" i="4"/>
  <c r="H394" i="4"/>
  <c r="H388" i="4"/>
  <c r="I366" i="4"/>
  <c r="I348" i="4"/>
  <c r="H344" i="4"/>
  <c r="I344" i="4"/>
  <c r="I328" i="4"/>
  <c r="I322" i="4"/>
  <c r="G311" i="4"/>
  <c r="G310" i="4"/>
  <c r="H310" i="4"/>
  <c r="H308" i="4"/>
  <c r="I307" i="4"/>
  <c r="I306" i="4"/>
  <c r="G299" i="4"/>
  <c r="H298" i="4"/>
  <c r="I287" i="4"/>
  <c r="H267" i="4"/>
  <c r="I266" i="4"/>
  <c r="I251" i="4"/>
  <c r="H239" i="4"/>
  <c r="I239" i="4"/>
  <c r="I235" i="4"/>
  <c r="G232" i="4"/>
  <c r="G220" i="4"/>
  <c r="H199" i="4"/>
  <c r="I199" i="4"/>
  <c r="G188" i="4"/>
  <c r="I179" i="4"/>
  <c r="I171" i="4"/>
  <c r="I163" i="4"/>
  <c r="I155" i="4"/>
  <c r="G95" i="4"/>
  <c r="I95" i="4"/>
  <c r="G58" i="4"/>
  <c r="H58" i="4"/>
  <c r="H592" i="4"/>
  <c r="G585" i="4"/>
  <c r="I583" i="4"/>
  <c r="I575" i="4"/>
  <c r="I560" i="4"/>
  <c r="I557" i="4"/>
  <c r="H556" i="4"/>
  <c r="I546" i="4"/>
  <c r="I536" i="4"/>
  <c r="I533" i="4"/>
  <c r="H532" i="4"/>
  <c r="I525" i="4"/>
  <c r="G523" i="4"/>
  <c r="H522" i="4"/>
  <c r="G516" i="4"/>
  <c r="G508" i="4"/>
  <c r="I494" i="4"/>
  <c r="G487" i="4"/>
  <c r="I484" i="4"/>
  <c r="I478" i="4"/>
  <c r="G471" i="4"/>
  <c r="I468" i="4"/>
  <c r="G459" i="4"/>
  <c r="H458" i="4"/>
  <c r="H448" i="4"/>
  <c r="G427" i="4"/>
  <c r="H426" i="4"/>
  <c r="G420" i="4"/>
  <c r="H420" i="4"/>
  <c r="I411" i="4"/>
  <c r="H399" i="4"/>
  <c r="I399" i="4"/>
  <c r="H395" i="4"/>
  <c r="G395" i="4"/>
  <c r="I367" i="4"/>
  <c r="H360" i="4"/>
  <c r="G360" i="4"/>
  <c r="H352" i="4"/>
  <c r="I352" i="4"/>
  <c r="H348" i="4"/>
  <c r="I323" i="4"/>
  <c r="G316" i="4"/>
  <c r="H316" i="4"/>
  <c r="G307" i="4"/>
  <c r="H306" i="4"/>
  <c r="I302" i="4"/>
  <c r="G292" i="4"/>
  <c r="H285" i="4"/>
  <c r="G278" i="4"/>
  <c r="G277" i="4"/>
  <c r="H277" i="4"/>
  <c r="H272" i="4"/>
  <c r="I272" i="4"/>
  <c r="H266" i="4"/>
  <c r="G251" i="4"/>
  <c r="I233" i="4"/>
  <c r="I221" i="4"/>
  <c r="I215" i="4"/>
  <c r="G179" i="4"/>
  <c r="G171" i="4"/>
  <c r="G163" i="4"/>
  <c r="G155" i="4"/>
  <c r="I139" i="4"/>
  <c r="G138" i="4"/>
  <c r="H138" i="4"/>
  <c r="I138" i="4"/>
  <c r="I123" i="4"/>
  <c r="G122" i="4"/>
  <c r="H122" i="4"/>
  <c r="I122" i="4"/>
  <c r="I107" i="4"/>
  <c r="G106" i="4"/>
  <c r="H106" i="4"/>
  <c r="I106" i="4"/>
  <c r="H91" i="4"/>
  <c r="G91" i="4"/>
  <c r="I91" i="4"/>
  <c r="I48" i="4"/>
  <c r="I47" i="4"/>
  <c r="G23" i="4"/>
  <c r="I20" i="4"/>
  <c r="G256" i="4"/>
  <c r="I245" i="4"/>
  <c r="G244" i="4"/>
  <c r="H243" i="4"/>
  <c r="I217" i="4"/>
  <c r="I213" i="4"/>
  <c r="G212" i="4"/>
  <c r="H211" i="4"/>
  <c r="G208" i="4"/>
  <c r="G205" i="4"/>
  <c r="H204" i="4"/>
  <c r="G172" i="4"/>
  <c r="H170" i="4"/>
  <c r="G156" i="4"/>
  <c r="H154" i="4"/>
  <c r="I52" i="4"/>
  <c r="G49" i="4"/>
  <c r="H48" i="4"/>
  <c r="I29" i="4"/>
  <c r="I128" i="4"/>
  <c r="I112" i="4"/>
  <c r="I96" i="4"/>
  <c r="H86" i="4"/>
  <c r="I70" i="4"/>
  <c r="I45" i="4"/>
  <c r="I44" i="4"/>
  <c r="I43" i="4"/>
  <c r="H40" i="4"/>
  <c r="I39" i="4"/>
  <c r="G128" i="4"/>
  <c r="G112" i="4"/>
  <c r="G96" i="4"/>
  <c r="I88" i="4"/>
  <c r="I78" i="4"/>
  <c r="G75" i="4"/>
  <c r="I73" i="4"/>
  <c r="G70" i="4"/>
  <c r="I61" i="4"/>
  <c r="G24" i="4"/>
  <c r="I22" i="4"/>
  <c r="I303" i="4"/>
  <c r="G303" i="4"/>
  <c r="I282" i="4"/>
  <c r="G2057" i="4"/>
  <c r="I2057" i="4"/>
  <c r="G2053" i="4"/>
  <c r="I2053" i="4"/>
  <c r="G2049" i="4"/>
  <c r="I2049" i="4"/>
  <c r="G2045" i="4"/>
  <c r="I2045" i="4"/>
  <c r="G2041" i="4"/>
  <c r="I2041" i="4"/>
  <c r="G2037" i="4"/>
  <c r="I2037" i="4"/>
  <c r="G2033" i="4"/>
  <c r="I2033" i="4"/>
  <c r="G2029" i="4"/>
  <c r="I2029" i="4"/>
  <c r="G2025" i="4"/>
  <c r="I2025" i="4"/>
  <c r="G2021" i="4"/>
  <c r="I2021" i="4"/>
  <c r="G2017" i="4"/>
  <c r="I2017" i="4"/>
  <c r="G2013" i="4"/>
  <c r="I2013" i="4"/>
  <c r="G2009" i="4"/>
  <c r="I2009" i="4"/>
  <c r="G2005" i="4"/>
  <c r="I2005" i="4"/>
  <c r="G2001" i="4"/>
  <c r="I2001" i="4"/>
  <c r="G1997" i="4"/>
  <c r="I1997" i="4"/>
  <c r="G1993" i="4"/>
  <c r="I1993" i="4"/>
  <c r="G1989" i="4"/>
  <c r="I1989" i="4"/>
  <c r="G1985" i="4"/>
  <c r="I1985" i="4"/>
  <c r="G1981" i="4"/>
  <c r="I1981" i="4"/>
  <c r="G1977" i="4"/>
  <c r="I1977" i="4"/>
  <c r="G1973" i="4"/>
  <c r="I1973" i="4"/>
  <c r="G1969" i="4"/>
  <c r="I1969" i="4"/>
  <c r="G1965" i="4"/>
  <c r="I1965" i="4"/>
  <c r="G1961" i="4"/>
  <c r="I1961" i="4"/>
  <c r="G1957" i="4"/>
  <c r="I1957" i="4"/>
  <c r="G1953" i="4"/>
  <c r="I1953" i="4"/>
  <c r="G1949" i="4"/>
  <c r="I1949" i="4"/>
  <c r="G1945" i="4"/>
  <c r="I1945" i="4"/>
  <c r="G1941" i="4"/>
  <c r="I1941" i="4"/>
  <c r="G1937" i="4"/>
  <c r="I1937" i="4"/>
  <c r="G1933" i="4"/>
  <c r="I1933" i="4"/>
  <c r="G1929" i="4"/>
  <c r="I1929" i="4"/>
  <c r="G1925" i="4"/>
  <c r="I1925" i="4"/>
  <c r="G1921" i="4"/>
  <c r="I1921" i="4"/>
  <c r="G1917" i="4"/>
  <c r="I1917" i="4"/>
  <c r="G1913" i="4"/>
  <c r="I1913" i="4"/>
  <c r="G1909" i="4"/>
  <c r="I1909" i="4"/>
  <c r="G1905" i="4"/>
  <c r="I1905" i="4"/>
  <c r="G1901" i="4"/>
  <c r="I1901" i="4"/>
  <c r="G1897" i="4"/>
  <c r="I1897" i="4"/>
  <c r="G1893" i="4"/>
  <c r="I1893" i="4"/>
  <c r="G1889" i="4"/>
  <c r="I1889" i="4"/>
  <c r="G1885" i="4"/>
  <c r="I1885" i="4"/>
  <c r="G1881" i="4"/>
  <c r="I1881" i="4"/>
  <c r="G1877" i="4"/>
  <c r="I1877" i="4"/>
  <c r="G1873" i="4"/>
  <c r="I1873" i="4"/>
  <c r="G1869" i="4"/>
  <c r="I1869" i="4"/>
  <c r="G1865" i="4"/>
  <c r="I1865" i="4"/>
  <c r="G1861" i="4"/>
  <c r="I1861" i="4"/>
  <c r="G1857" i="4"/>
  <c r="I1857" i="4"/>
  <c r="G1853" i="4"/>
  <c r="I1853" i="4"/>
  <c r="G1849" i="4"/>
  <c r="I1849" i="4"/>
  <c r="G1845" i="4"/>
  <c r="I1845" i="4"/>
  <c r="G1841" i="4"/>
  <c r="I1841" i="4"/>
  <c r="G1838" i="4"/>
  <c r="I1838" i="4"/>
  <c r="G1834" i="4"/>
  <c r="I1834" i="4"/>
  <c r="G1830" i="4"/>
  <c r="I1830" i="4"/>
  <c r="G1826" i="4"/>
  <c r="I1826" i="4"/>
  <c r="G1822" i="4"/>
  <c r="I1822" i="4"/>
  <c r="H1808" i="4"/>
  <c r="I1808" i="4"/>
  <c r="G1805" i="4"/>
  <c r="H1805" i="4"/>
  <c r="H1794" i="4"/>
  <c r="I1794" i="4"/>
  <c r="G1785" i="4"/>
  <c r="I1785" i="4"/>
  <c r="H1766" i="4"/>
  <c r="G1766" i="4"/>
  <c r="G1756" i="4"/>
  <c r="I1756" i="4"/>
  <c r="H1735" i="4"/>
  <c r="I1735" i="4"/>
  <c r="H1716" i="4"/>
  <c r="I1716" i="4"/>
  <c r="G1701" i="4"/>
  <c r="I1701" i="4"/>
  <c r="G1551" i="4"/>
  <c r="H1551" i="4"/>
  <c r="I1551" i="4"/>
  <c r="G1506" i="4"/>
  <c r="H1506" i="4"/>
  <c r="I1506" i="4"/>
  <c r="I2220" i="4"/>
  <c r="I2219" i="4"/>
  <c r="I2218" i="4"/>
  <c r="I2212" i="4"/>
  <c r="I2211" i="4"/>
  <c r="I2210" i="4"/>
  <c r="I2192" i="4"/>
  <c r="I2191" i="4"/>
  <c r="I2190" i="4"/>
  <c r="I2184" i="4"/>
  <c r="I2183" i="4"/>
  <c r="I2182" i="4"/>
  <c r="I2176" i="4"/>
  <c r="I2175" i="4"/>
  <c r="I2174" i="4"/>
  <c r="H2127" i="4"/>
  <c r="I2126" i="4"/>
  <c r="I2109" i="4"/>
  <c r="H2107" i="4"/>
  <c r="H2058" i="4"/>
  <c r="I2058" i="4"/>
  <c r="H2054" i="4"/>
  <c r="I2054" i="4"/>
  <c r="H2050" i="4"/>
  <c r="I2050" i="4"/>
  <c r="H2046" i="4"/>
  <c r="I2046" i="4"/>
  <c r="H2042" i="4"/>
  <c r="I2042" i="4"/>
  <c r="H2038" i="4"/>
  <c r="I2038" i="4"/>
  <c r="H2034" i="4"/>
  <c r="I2034" i="4"/>
  <c r="H2030" i="4"/>
  <c r="I2030" i="4"/>
  <c r="H2026" i="4"/>
  <c r="I2026" i="4"/>
  <c r="H2022" i="4"/>
  <c r="I2022" i="4"/>
  <c r="H2018" i="4"/>
  <c r="I2018" i="4"/>
  <c r="H2014" i="4"/>
  <c r="I2014" i="4"/>
  <c r="H2010" i="4"/>
  <c r="I2010" i="4"/>
  <c r="H2006" i="4"/>
  <c r="I2006" i="4"/>
  <c r="H2002" i="4"/>
  <c r="I2002" i="4"/>
  <c r="H1998" i="4"/>
  <c r="I1998" i="4"/>
  <c r="H1994" i="4"/>
  <c r="I1994" i="4"/>
  <c r="H1990" i="4"/>
  <c r="I1990" i="4"/>
  <c r="H1986" i="4"/>
  <c r="I1986" i="4"/>
  <c r="H1982" i="4"/>
  <c r="I1982" i="4"/>
  <c r="H1978" i="4"/>
  <c r="I1978" i="4"/>
  <c r="H1974" i="4"/>
  <c r="I1974" i="4"/>
  <c r="H1970" i="4"/>
  <c r="I1970" i="4"/>
  <c r="H1966" i="4"/>
  <c r="I1966" i="4"/>
  <c r="H1962" i="4"/>
  <c r="I1962" i="4"/>
  <c r="H1958" i="4"/>
  <c r="I1958" i="4"/>
  <c r="H1954" i="4"/>
  <c r="I1954" i="4"/>
  <c r="H1950" i="4"/>
  <c r="I1950" i="4"/>
  <c r="H1946" i="4"/>
  <c r="I1946" i="4"/>
  <c r="H1942" i="4"/>
  <c r="I1942" i="4"/>
  <c r="H1938" i="4"/>
  <c r="I1938" i="4"/>
  <c r="H1934" i="4"/>
  <c r="I1934" i="4"/>
  <c r="H1930" i="4"/>
  <c r="I1930" i="4"/>
  <c r="H1926" i="4"/>
  <c r="I1926" i="4"/>
  <c r="H1922" i="4"/>
  <c r="I1922" i="4"/>
  <c r="H1918" i="4"/>
  <c r="I1918" i="4"/>
  <c r="H1914" i="4"/>
  <c r="I1914" i="4"/>
  <c r="H1910" i="4"/>
  <c r="I1910" i="4"/>
  <c r="H1906" i="4"/>
  <c r="I1906" i="4"/>
  <c r="H1902" i="4"/>
  <c r="I1902" i="4"/>
  <c r="H1898" i="4"/>
  <c r="I1898" i="4"/>
  <c r="H1894" i="4"/>
  <c r="I1894" i="4"/>
  <c r="H1890" i="4"/>
  <c r="I1890" i="4"/>
  <c r="H1886" i="4"/>
  <c r="I1886" i="4"/>
  <c r="H1882" i="4"/>
  <c r="I1882" i="4"/>
  <c r="H1878" i="4"/>
  <c r="I1878" i="4"/>
  <c r="H1874" i="4"/>
  <c r="I1874" i="4"/>
  <c r="H1870" i="4"/>
  <c r="I1870" i="4"/>
  <c r="H1866" i="4"/>
  <c r="I1866" i="4"/>
  <c r="H1862" i="4"/>
  <c r="I1862" i="4"/>
  <c r="H1858" i="4"/>
  <c r="I1858" i="4"/>
  <c r="H1854" i="4"/>
  <c r="I1854" i="4"/>
  <c r="H1850" i="4"/>
  <c r="I1850" i="4"/>
  <c r="H1846" i="4"/>
  <c r="I1846" i="4"/>
  <c r="H1842" i="4"/>
  <c r="I1842" i="4"/>
  <c r="G1819" i="4"/>
  <c r="H1819" i="4"/>
  <c r="I1817" i="4"/>
  <c r="I1816" i="4"/>
  <c r="I1815" i="4"/>
  <c r="G1809" i="4"/>
  <c r="I1809" i="4"/>
  <c r="G1806" i="4"/>
  <c r="I1806" i="4"/>
  <c r="G1795" i="4"/>
  <c r="I1795" i="4"/>
  <c r="I1790" i="4"/>
  <c r="I1789" i="4"/>
  <c r="H1786" i="4"/>
  <c r="I1786" i="4"/>
  <c r="G1777" i="4"/>
  <c r="I1777" i="4"/>
  <c r="H1767" i="4"/>
  <c r="I1767" i="4"/>
  <c r="G1745" i="4"/>
  <c r="I1745" i="4"/>
  <c r="G1741" i="4"/>
  <c r="H1741" i="4"/>
  <c r="G1732" i="4"/>
  <c r="I1732" i="4"/>
  <c r="I1730" i="4"/>
  <c r="I1729" i="4"/>
  <c r="G1717" i="4"/>
  <c r="I1717" i="4"/>
  <c r="H1695" i="4"/>
  <c r="I1694" i="4"/>
  <c r="I1691" i="4"/>
  <c r="G1685" i="4"/>
  <c r="H1685" i="4"/>
  <c r="H1683" i="4"/>
  <c r="I1682" i="4"/>
  <c r="I1670" i="4"/>
  <c r="G1639" i="4"/>
  <c r="H1639" i="4"/>
  <c r="G1597" i="4"/>
  <c r="H1597" i="4"/>
  <c r="I1597" i="4"/>
  <c r="G1593" i="4"/>
  <c r="H1593" i="4"/>
  <c r="I1593" i="4"/>
  <c r="G1589" i="4"/>
  <c r="H1589" i="4"/>
  <c r="I1589" i="4"/>
  <c r="G1569" i="4"/>
  <c r="H1569" i="4"/>
  <c r="I1569" i="4"/>
  <c r="G1510" i="4"/>
  <c r="H1510" i="4"/>
  <c r="I1510" i="4"/>
  <c r="I2288" i="4"/>
  <c r="I2287" i="4"/>
  <c r="I2286" i="4"/>
  <c r="I2280" i="4"/>
  <c r="I2279" i="4"/>
  <c r="I2278" i="4"/>
  <c r="I2272" i="4"/>
  <c r="I2271" i="4"/>
  <c r="I2270" i="4"/>
  <c r="I2264" i="4"/>
  <c r="I2263" i="4"/>
  <c r="I2262" i="4"/>
  <c r="I2256" i="4"/>
  <c r="I2255" i="4"/>
  <c r="I2254" i="4"/>
  <c r="I2248" i="4"/>
  <c r="I2247" i="4"/>
  <c r="I2246" i="4"/>
  <c r="I2240" i="4"/>
  <c r="I2239" i="4"/>
  <c r="I2238" i="4"/>
  <c r="I2232" i="4"/>
  <c r="I2231" i="4"/>
  <c r="I2230" i="4"/>
  <c r="I2224" i="4"/>
  <c r="I2223" i="4"/>
  <c r="I2222" i="4"/>
  <c r="I2221" i="4"/>
  <c r="H2220" i="4"/>
  <c r="G2219" i="4"/>
  <c r="H2218" i="4"/>
  <c r="H2212" i="4"/>
  <c r="G2211" i="4"/>
  <c r="H2210" i="4"/>
  <c r="I2204" i="4"/>
  <c r="I2203" i="4"/>
  <c r="I2202" i="4"/>
  <c r="H2192" i="4"/>
  <c r="G2191" i="4"/>
  <c r="H2190" i="4"/>
  <c r="H2184" i="4"/>
  <c r="G2183" i="4"/>
  <c r="H2182" i="4"/>
  <c r="H2176" i="4"/>
  <c r="G2175" i="4"/>
  <c r="H2174" i="4"/>
  <c r="I2168" i="4"/>
  <c r="I2167" i="4"/>
  <c r="I2166" i="4"/>
  <c r="I2160" i="4"/>
  <c r="I2159" i="4"/>
  <c r="I2158" i="4"/>
  <c r="I2152" i="4"/>
  <c r="I2151" i="4"/>
  <c r="I2150" i="4"/>
  <c r="I2144" i="4"/>
  <c r="I2143" i="4"/>
  <c r="I2142" i="4"/>
  <c r="I2132" i="4"/>
  <c r="H2131" i="4"/>
  <c r="I2130" i="4"/>
  <c r="I2129" i="4"/>
  <c r="H2126" i="4"/>
  <c r="I2116" i="4"/>
  <c r="H2115" i="4"/>
  <c r="I2114" i="4"/>
  <c r="I2113" i="4"/>
  <c r="I2112" i="4"/>
  <c r="H2111" i="4"/>
  <c r="G2110" i="4"/>
  <c r="H2109" i="4"/>
  <c r="H2057" i="4"/>
  <c r="H2056" i="4"/>
  <c r="I2056" i="4"/>
  <c r="H2053" i="4"/>
  <c r="H2052" i="4"/>
  <c r="I2052" i="4"/>
  <c r="H2049" i="4"/>
  <c r="H2048" i="4"/>
  <c r="I2048" i="4"/>
  <c r="H2045" i="4"/>
  <c r="H2044" i="4"/>
  <c r="I2044" i="4"/>
  <c r="H2041" i="4"/>
  <c r="H2040" i="4"/>
  <c r="I2040" i="4"/>
  <c r="H2037" i="4"/>
  <c r="H2036" i="4"/>
  <c r="I2036" i="4"/>
  <c r="H2033" i="4"/>
  <c r="H2032" i="4"/>
  <c r="I2032" i="4"/>
  <c r="H2029" i="4"/>
  <c r="H2028" i="4"/>
  <c r="I2028" i="4"/>
  <c r="H2025" i="4"/>
  <c r="H2024" i="4"/>
  <c r="I2024" i="4"/>
  <c r="H2021" i="4"/>
  <c r="H2020" i="4"/>
  <c r="I2020" i="4"/>
  <c r="H2017" i="4"/>
  <c r="H2016" i="4"/>
  <c r="I2016" i="4"/>
  <c r="H2013" i="4"/>
  <c r="H2012" i="4"/>
  <c r="I2012" i="4"/>
  <c r="H2009" i="4"/>
  <c r="H2008" i="4"/>
  <c r="I2008" i="4"/>
  <c r="H2005" i="4"/>
  <c r="H2004" i="4"/>
  <c r="I2004" i="4"/>
  <c r="H2001" i="4"/>
  <c r="H2000" i="4"/>
  <c r="I2000" i="4"/>
  <c r="H1997" i="4"/>
  <c r="H1996" i="4"/>
  <c r="I1996" i="4"/>
  <c r="H1993" i="4"/>
  <c r="H1992" i="4"/>
  <c r="I1992" i="4"/>
  <c r="H1989" i="4"/>
  <c r="H1988" i="4"/>
  <c r="I1988" i="4"/>
  <c r="H1985" i="4"/>
  <c r="H1984" i="4"/>
  <c r="I1984" i="4"/>
  <c r="H1981" i="4"/>
  <c r="H1980" i="4"/>
  <c r="I1980" i="4"/>
  <c r="H1977" i="4"/>
  <c r="H1976" i="4"/>
  <c r="I1976" i="4"/>
  <c r="H1973" i="4"/>
  <c r="H1972" i="4"/>
  <c r="I1972" i="4"/>
  <c r="H1969" i="4"/>
  <c r="H1968" i="4"/>
  <c r="I1968" i="4"/>
  <c r="H1965" i="4"/>
  <c r="H1964" i="4"/>
  <c r="I1964" i="4"/>
  <c r="H1961" i="4"/>
  <c r="H1960" i="4"/>
  <c r="I1960" i="4"/>
  <c r="H1957" i="4"/>
  <c r="H1956" i="4"/>
  <c r="I1956" i="4"/>
  <c r="H1953" i="4"/>
  <c r="H1952" i="4"/>
  <c r="I1952" i="4"/>
  <c r="H1949" i="4"/>
  <c r="H1948" i="4"/>
  <c r="I1948" i="4"/>
  <c r="H1945" i="4"/>
  <c r="H1944" i="4"/>
  <c r="I1944" i="4"/>
  <c r="H1941" i="4"/>
  <c r="H1940" i="4"/>
  <c r="I1940" i="4"/>
  <c r="H1937" i="4"/>
  <c r="H1936" i="4"/>
  <c r="I1936" i="4"/>
  <c r="H1933" i="4"/>
  <c r="H1932" i="4"/>
  <c r="I1932" i="4"/>
  <c r="H1929" i="4"/>
  <c r="H1928" i="4"/>
  <c r="I1928" i="4"/>
  <c r="H1925" i="4"/>
  <c r="H1924" i="4"/>
  <c r="I1924" i="4"/>
  <c r="H1921" i="4"/>
  <c r="H1920" i="4"/>
  <c r="I1920" i="4"/>
  <c r="H1917" i="4"/>
  <c r="H1916" i="4"/>
  <c r="I1916" i="4"/>
  <c r="H1913" i="4"/>
  <c r="H1912" i="4"/>
  <c r="I1912" i="4"/>
  <c r="H1909" i="4"/>
  <c r="H1908" i="4"/>
  <c r="I1908" i="4"/>
  <c r="H1905" i="4"/>
  <c r="H1904" i="4"/>
  <c r="I1904" i="4"/>
  <c r="H1901" i="4"/>
  <c r="H1900" i="4"/>
  <c r="I1900" i="4"/>
  <c r="H1897" i="4"/>
  <c r="H1896" i="4"/>
  <c r="I1896" i="4"/>
  <c r="H1893" i="4"/>
  <c r="H1892" i="4"/>
  <c r="I1892" i="4"/>
  <c r="H1889" i="4"/>
  <c r="H1888" i="4"/>
  <c r="I1888" i="4"/>
  <c r="H1885" i="4"/>
  <c r="H1884" i="4"/>
  <c r="I1884" i="4"/>
  <c r="H1881" i="4"/>
  <c r="H1880" i="4"/>
  <c r="I1880" i="4"/>
  <c r="H1877" i="4"/>
  <c r="H1876" i="4"/>
  <c r="I1876" i="4"/>
  <c r="H1873" i="4"/>
  <c r="H1872" i="4"/>
  <c r="I1872" i="4"/>
  <c r="H1869" i="4"/>
  <c r="H1868" i="4"/>
  <c r="I1868" i="4"/>
  <c r="H1865" i="4"/>
  <c r="H1864" i="4"/>
  <c r="I1864" i="4"/>
  <c r="H1861" i="4"/>
  <c r="H1860" i="4"/>
  <c r="I1860" i="4"/>
  <c r="H1857" i="4"/>
  <c r="H1856" i="4"/>
  <c r="I1856" i="4"/>
  <c r="H1853" i="4"/>
  <c r="H1852" i="4"/>
  <c r="I1852" i="4"/>
  <c r="H1849" i="4"/>
  <c r="H1848" i="4"/>
  <c r="I1848" i="4"/>
  <c r="H1845" i="4"/>
  <c r="H1844" i="4"/>
  <c r="I1844" i="4"/>
  <c r="H1841" i="4"/>
  <c r="H1840" i="4"/>
  <c r="I1840" i="4"/>
  <c r="H1836" i="4"/>
  <c r="G1836" i="4"/>
  <c r="H1832" i="4"/>
  <c r="G1832" i="4"/>
  <c r="H1828" i="4"/>
  <c r="G1828" i="4"/>
  <c r="H1824" i="4"/>
  <c r="G1824" i="4"/>
  <c r="H1820" i="4"/>
  <c r="G1820" i="4"/>
  <c r="I1818" i="4"/>
  <c r="H1817" i="4"/>
  <c r="G1816" i="4"/>
  <c r="H1815" i="4"/>
  <c r="G1808" i="4"/>
  <c r="I1805" i="4"/>
  <c r="G1803" i="4"/>
  <c r="H1803" i="4"/>
  <c r="I1801" i="4"/>
  <c r="I1800" i="4"/>
  <c r="I1799" i="4"/>
  <c r="H1796" i="4"/>
  <c r="I1796" i="4"/>
  <c r="G1794" i="4"/>
  <c r="I1791" i="4"/>
  <c r="G1790" i="4"/>
  <c r="H1789" i="4"/>
  <c r="H1785" i="4"/>
  <c r="G1784" i="4"/>
  <c r="I1784" i="4"/>
  <c r="I1782" i="4"/>
  <c r="I1781" i="4"/>
  <c r="H1778" i="4"/>
  <c r="I1778" i="4"/>
  <c r="I1766" i="4"/>
  <c r="I1759" i="4"/>
  <c r="G1757" i="4"/>
  <c r="I1757" i="4"/>
  <c r="I1748" i="4"/>
  <c r="H1747" i="4"/>
  <c r="I1747" i="4"/>
  <c r="I1740" i="4"/>
  <c r="I1731" i="4"/>
  <c r="G1730" i="4"/>
  <c r="H1729" i="4"/>
  <c r="G1716" i="4"/>
  <c r="I1714" i="4"/>
  <c r="I1703" i="4"/>
  <c r="I1702" i="4"/>
  <c r="H1701" i="4"/>
  <c r="H1694" i="4"/>
  <c r="G1691" i="4"/>
  <c r="H1682" i="4"/>
  <c r="H1670" i="4"/>
  <c r="G1659" i="4"/>
  <c r="H1659" i="4"/>
  <c r="G1647" i="4"/>
  <c r="H1647" i="4"/>
  <c r="G1622" i="4"/>
  <c r="H1622" i="4"/>
  <c r="G1514" i="4"/>
  <c r="H1514" i="4"/>
  <c r="I1514" i="4"/>
  <c r="G1495" i="4"/>
  <c r="H1495" i="4"/>
  <c r="I1495" i="4"/>
  <c r="H2288" i="4"/>
  <c r="G2287" i="4"/>
  <c r="H2286" i="4"/>
  <c r="H2280" i="4"/>
  <c r="G2279" i="4"/>
  <c r="H2278" i="4"/>
  <c r="H2272" i="4"/>
  <c r="G2271" i="4"/>
  <c r="H2270" i="4"/>
  <c r="H2264" i="4"/>
  <c r="G2263" i="4"/>
  <c r="H2262" i="4"/>
  <c r="H2256" i="4"/>
  <c r="G2255" i="4"/>
  <c r="H2254" i="4"/>
  <c r="H2248" i="4"/>
  <c r="G2247" i="4"/>
  <c r="H2246" i="4"/>
  <c r="H2240" i="4"/>
  <c r="G2239" i="4"/>
  <c r="H2238" i="4"/>
  <c r="H2232" i="4"/>
  <c r="G2231" i="4"/>
  <c r="H2230" i="4"/>
  <c r="H2224" i="4"/>
  <c r="G2223" i="4"/>
  <c r="H2222" i="4"/>
  <c r="I2216" i="4"/>
  <c r="I2215" i="4"/>
  <c r="I2214" i="4"/>
  <c r="I2208" i="4"/>
  <c r="I2207" i="4"/>
  <c r="I2206" i="4"/>
  <c r="I2205" i="4"/>
  <c r="H2204" i="4"/>
  <c r="G2203" i="4"/>
  <c r="H2202" i="4"/>
  <c r="I2196" i="4"/>
  <c r="I2195" i="4"/>
  <c r="I2194" i="4"/>
  <c r="I2188" i="4"/>
  <c r="I2187" i="4"/>
  <c r="I2186" i="4"/>
  <c r="I2180" i="4"/>
  <c r="I2179" i="4"/>
  <c r="I2178" i="4"/>
  <c r="H2168" i="4"/>
  <c r="G2167" i="4"/>
  <c r="H2166" i="4"/>
  <c r="H2160" i="4"/>
  <c r="G2159" i="4"/>
  <c r="H2158" i="4"/>
  <c r="H2152" i="4"/>
  <c r="G2151" i="4"/>
  <c r="H2150" i="4"/>
  <c r="H2144" i="4"/>
  <c r="G2143" i="4"/>
  <c r="H2142" i="4"/>
  <c r="I2136" i="4"/>
  <c r="I2135" i="4"/>
  <c r="I2134" i="4"/>
  <c r="I2133" i="4"/>
  <c r="H2130" i="4"/>
  <c r="I2120" i="4"/>
  <c r="I2118" i="4"/>
  <c r="I2117" i="4"/>
  <c r="H2114" i="4"/>
  <c r="H2113" i="4"/>
  <c r="I2059" i="4"/>
  <c r="G2058" i="4"/>
  <c r="I2055" i="4"/>
  <c r="G2054" i="4"/>
  <c r="I2051" i="4"/>
  <c r="G2050" i="4"/>
  <c r="I2047" i="4"/>
  <c r="G2046" i="4"/>
  <c r="I2043" i="4"/>
  <c r="G2042" i="4"/>
  <c r="I2039" i="4"/>
  <c r="G2038" i="4"/>
  <c r="I2035" i="4"/>
  <c r="G2034" i="4"/>
  <c r="I2031" i="4"/>
  <c r="G2030" i="4"/>
  <c r="I2027" i="4"/>
  <c r="G2026" i="4"/>
  <c r="I2023" i="4"/>
  <c r="G2022" i="4"/>
  <c r="I2019" i="4"/>
  <c r="G2018" i="4"/>
  <c r="I2015" i="4"/>
  <c r="G2014" i="4"/>
  <c r="I2011" i="4"/>
  <c r="G2010" i="4"/>
  <c r="I2007" i="4"/>
  <c r="G2006" i="4"/>
  <c r="I2003" i="4"/>
  <c r="G2002" i="4"/>
  <c r="I1999" i="4"/>
  <c r="G1998" i="4"/>
  <c r="I1995" i="4"/>
  <c r="G1994" i="4"/>
  <c r="I1991" i="4"/>
  <c r="G1990" i="4"/>
  <c r="I1987" i="4"/>
  <c r="G1986" i="4"/>
  <c r="I1983" i="4"/>
  <c r="G1982" i="4"/>
  <c r="I1979" i="4"/>
  <c r="G1978" i="4"/>
  <c r="I1975" i="4"/>
  <c r="G1974" i="4"/>
  <c r="I1971" i="4"/>
  <c r="G1970" i="4"/>
  <c r="I1967" i="4"/>
  <c r="G1966" i="4"/>
  <c r="I1963" i="4"/>
  <c r="G1962" i="4"/>
  <c r="I1959" i="4"/>
  <c r="G1958" i="4"/>
  <c r="I1955" i="4"/>
  <c r="G1954" i="4"/>
  <c r="I1951" i="4"/>
  <c r="G1950" i="4"/>
  <c r="I1947" i="4"/>
  <c r="G1946" i="4"/>
  <c r="I1943" i="4"/>
  <c r="G1942" i="4"/>
  <c r="I1939" i="4"/>
  <c r="G1938" i="4"/>
  <c r="I1935" i="4"/>
  <c r="G1934" i="4"/>
  <c r="I1931" i="4"/>
  <c r="G1930" i="4"/>
  <c r="I1927" i="4"/>
  <c r="G1926" i="4"/>
  <c r="I1923" i="4"/>
  <c r="G1922" i="4"/>
  <c r="I1919" i="4"/>
  <c r="G1918" i="4"/>
  <c r="I1915" i="4"/>
  <c r="G1914" i="4"/>
  <c r="I1911" i="4"/>
  <c r="G1910" i="4"/>
  <c r="I1907" i="4"/>
  <c r="G1906" i="4"/>
  <c r="I1903" i="4"/>
  <c r="G1902" i="4"/>
  <c r="I1899" i="4"/>
  <c r="G1898" i="4"/>
  <c r="I1895" i="4"/>
  <c r="G1894" i="4"/>
  <c r="I1891" i="4"/>
  <c r="G1890" i="4"/>
  <c r="I1887" i="4"/>
  <c r="G1886" i="4"/>
  <c r="I1883" i="4"/>
  <c r="G1882" i="4"/>
  <c r="I1879" i="4"/>
  <c r="G1878" i="4"/>
  <c r="I1875" i="4"/>
  <c r="G1874" i="4"/>
  <c r="I1871" i="4"/>
  <c r="G1870" i="4"/>
  <c r="I1867" i="4"/>
  <c r="G1866" i="4"/>
  <c r="I1863" i="4"/>
  <c r="G1862" i="4"/>
  <c r="I1859" i="4"/>
  <c r="G1858" i="4"/>
  <c r="I1855" i="4"/>
  <c r="G1854" i="4"/>
  <c r="I1851" i="4"/>
  <c r="G1850" i="4"/>
  <c r="I1847" i="4"/>
  <c r="G1846" i="4"/>
  <c r="I1843" i="4"/>
  <c r="G1842" i="4"/>
  <c r="I1839" i="4"/>
  <c r="G1837" i="4"/>
  <c r="H1837" i="4"/>
  <c r="I1835" i="4"/>
  <c r="G1833" i="4"/>
  <c r="H1833" i="4"/>
  <c r="I1831" i="4"/>
  <c r="G1829" i="4"/>
  <c r="H1829" i="4"/>
  <c r="I1827" i="4"/>
  <c r="G1825" i="4"/>
  <c r="H1825" i="4"/>
  <c r="I1823" i="4"/>
  <c r="G1821" i="4"/>
  <c r="H1821" i="4"/>
  <c r="I1819" i="4"/>
  <c r="H1809" i="4"/>
  <c r="G1807" i="4"/>
  <c r="I1807" i="4"/>
  <c r="H1804" i="4"/>
  <c r="G1804" i="4"/>
  <c r="I1802" i="4"/>
  <c r="H1801" i="4"/>
  <c r="G1800" i="4"/>
  <c r="H1799" i="4"/>
  <c r="H1795" i="4"/>
  <c r="G1793" i="4"/>
  <c r="I1793" i="4"/>
  <c r="G1786" i="4"/>
  <c r="I1783" i="4"/>
  <c r="G1782" i="4"/>
  <c r="H1781" i="4"/>
  <c r="H1777" i="4"/>
  <c r="G1776" i="4"/>
  <c r="I1776" i="4"/>
  <c r="I1774" i="4"/>
  <c r="I1773" i="4"/>
  <c r="I1772" i="4"/>
  <c r="G1765" i="4"/>
  <c r="H1765" i="4"/>
  <c r="H1758" i="4"/>
  <c r="I1758" i="4"/>
  <c r="I1746" i="4"/>
  <c r="H1745" i="4"/>
  <c r="G1744" i="4"/>
  <c r="I1744" i="4"/>
  <c r="I1742" i="4"/>
  <c r="I1741" i="4"/>
  <c r="H1734" i="4"/>
  <c r="G1734" i="4"/>
  <c r="I1719" i="4"/>
  <c r="I1718" i="4"/>
  <c r="H1717" i="4"/>
  <c r="I1709" i="4"/>
  <c r="I1708" i="4"/>
  <c r="I1707" i="4"/>
  <c r="I1706" i="4"/>
  <c r="H1703" i="4"/>
  <c r="G1702" i="4"/>
  <c r="I1699" i="4"/>
  <c r="I1686" i="4"/>
  <c r="I1685" i="4"/>
  <c r="G1669" i="4"/>
  <c r="H1669" i="4"/>
  <c r="I1639" i="4"/>
  <c r="G1635" i="4"/>
  <c r="H1635" i="4"/>
  <c r="G1630" i="4"/>
  <c r="H1630" i="4"/>
  <c r="G1610" i="4"/>
  <c r="H1610" i="4"/>
  <c r="G1598" i="4"/>
  <c r="H1598" i="4"/>
  <c r="G1594" i="4"/>
  <c r="H1594" i="4"/>
  <c r="G1590" i="4"/>
  <c r="H1590" i="4"/>
  <c r="G1587" i="4"/>
  <c r="H1587" i="4"/>
  <c r="G1563" i="4"/>
  <c r="H1563" i="4"/>
  <c r="I1563" i="4"/>
  <c r="G1557" i="4"/>
  <c r="H1557" i="4"/>
  <c r="I1557" i="4"/>
  <c r="G1518" i="4"/>
  <c r="H1518" i="4"/>
  <c r="I1518" i="4"/>
  <c r="G1503" i="4"/>
  <c r="H1503" i="4"/>
  <c r="I1503" i="4"/>
  <c r="G1561" i="4"/>
  <c r="H1561" i="4"/>
  <c r="I1561" i="4"/>
  <c r="G1554" i="4"/>
  <c r="H1554" i="4"/>
  <c r="G1454" i="4"/>
  <c r="H1454" i="4"/>
  <c r="G1450" i="4"/>
  <c r="H1450" i="4"/>
  <c r="G1446" i="4"/>
  <c r="H1446" i="4"/>
  <c r="G1442" i="4"/>
  <c r="H1442" i="4"/>
  <c r="G1439" i="4"/>
  <c r="H1439" i="4"/>
  <c r="G1431" i="4"/>
  <c r="H1431" i="4"/>
  <c r="H1658" i="4"/>
  <c r="H1651" i="4"/>
  <c r="H1646" i="4"/>
  <c r="H1638" i="4"/>
  <c r="I1637" i="4"/>
  <c r="H1634" i="4"/>
  <c r="H1627" i="4"/>
  <c r="H1615" i="4"/>
  <c r="H1607" i="4"/>
  <c r="H1586" i="4"/>
  <c r="I1585" i="4"/>
  <c r="H1583" i="4"/>
  <c r="H1579" i="4"/>
  <c r="H1575" i="4"/>
  <c r="H1571" i="4"/>
  <c r="I1570" i="4"/>
  <c r="G1565" i="4"/>
  <c r="I1565" i="4"/>
  <c r="G1558" i="4"/>
  <c r="H1558" i="4"/>
  <c r="G1547" i="4"/>
  <c r="H1547" i="4"/>
  <c r="G1517" i="4"/>
  <c r="H1517" i="4"/>
  <c r="I1517" i="4"/>
  <c r="G1513" i="4"/>
  <c r="H1513" i="4"/>
  <c r="I1513" i="4"/>
  <c r="G1509" i="4"/>
  <c r="H1509" i="4"/>
  <c r="I1509" i="4"/>
  <c r="G1505" i="4"/>
  <c r="H1505" i="4"/>
  <c r="I1505" i="4"/>
  <c r="G1499" i="4"/>
  <c r="H1499" i="4"/>
  <c r="G1491" i="4"/>
  <c r="H1491" i="4"/>
  <c r="H1637" i="4"/>
  <c r="I1605" i="4"/>
  <c r="H1585" i="4"/>
  <c r="I1581" i="4"/>
  <c r="I1577" i="4"/>
  <c r="I1573" i="4"/>
  <c r="H1570" i="4"/>
  <c r="G1562" i="4"/>
  <c r="H1562" i="4"/>
  <c r="I1555" i="4"/>
  <c r="I1554" i="4"/>
  <c r="G1553" i="4"/>
  <c r="H1553" i="4"/>
  <c r="I1553" i="4"/>
  <c r="I1454" i="4"/>
  <c r="G1453" i="4"/>
  <c r="H1453" i="4"/>
  <c r="I1453" i="4"/>
  <c r="I1450" i="4"/>
  <c r="G1449" i="4"/>
  <c r="H1449" i="4"/>
  <c r="I1449" i="4"/>
  <c r="I1446" i="4"/>
  <c r="G1445" i="4"/>
  <c r="H1445" i="4"/>
  <c r="I1445" i="4"/>
  <c r="I1442" i="4"/>
  <c r="G1441" i="4"/>
  <c r="H1441" i="4"/>
  <c r="I1441" i="4"/>
  <c r="I1439" i="4"/>
  <c r="G1435" i="4"/>
  <c r="H1435" i="4"/>
  <c r="I1431" i="4"/>
  <c r="G1427" i="4"/>
  <c r="H1427" i="4"/>
  <c r="G1390" i="4"/>
  <c r="H1390" i="4"/>
  <c r="G984" i="4"/>
  <c r="I984" i="4"/>
  <c r="G964" i="4"/>
  <c r="I964" i="4"/>
  <c r="H964" i="4"/>
  <c r="G952" i="4"/>
  <c r="I952" i="4"/>
  <c r="H952" i="4"/>
  <c r="H925" i="4"/>
  <c r="G925" i="4"/>
  <c r="H1525" i="4"/>
  <c r="H1521" i="4"/>
  <c r="H1457" i="4"/>
  <c r="H1393" i="4"/>
  <c r="I1389" i="4"/>
  <c r="H1386" i="4"/>
  <c r="I1385" i="4"/>
  <c r="H1382" i="4"/>
  <c r="I1381" i="4"/>
  <c r="H1379" i="4"/>
  <c r="H1361" i="4"/>
  <c r="H1358" i="4"/>
  <c r="I1357" i="4"/>
  <c r="H1354" i="4"/>
  <c r="I1353" i="4"/>
  <c r="H1350" i="4"/>
  <c r="I1349" i="4"/>
  <c r="H1346" i="4"/>
  <c r="I1345" i="4"/>
  <c r="H1343" i="4"/>
  <c r="H1339" i="4"/>
  <c r="H1335" i="4"/>
  <c r="H1310" i="4"/>
  <c r="I1309" i="4"/>
  <c r="H1306" i="4"/>
  <c r="I1305" i="4"/>
  <c r="H1302" i="4"/>
  <c r="I1301" i="4"/>
  <c r="H1298" i="4"/>
  <c r="I1297" i="4"/>
  <c r="H1295" i="4"/>
  <c r="H1291" i="4"/>
  <c r="H1287" i="4"/>
  <c r="H1283" i="4"/>
  <c r="H1246" i="4"/>
  <c r="I1245" i="4"/>
  <c r="H1242" i="4"/>
  <c r="I1241" i="4"/>
  <c r="H1238" i="4"/>
  <c r="I1237" i="4"/>
  <c r="H1234" i="4"/>
  <c r="I1233" i="4"/>
  <c r="H1231" i="4"/>
  <c r="H1227" i="4"/>
  <c r="H1223" i="4"/>
  <c r="H1219" i="4"/>
  <c r="H1215" i="4"/>
  <c r="H1211" i="4"/>
  <c r="H1207" i="4"/>
  <c r="H1203" i="4"/>
  <c r="H1199" i="4"/>
  <c r="H1195" i="4"/>
  <c r="H1191" i="4"/>
  <c r="H1187" i="4"/>
  <c r="H1166" i="4"/>
  <c r="I1165" i="4"/>
  <c r="H1162" i="4"/>
  <c r="I1161" i="4"/>
  <c r="H1158" i="4"/>
  <c r="I1157" i="4"/>
  <c r="H1155" i="4"/>
  <c r="H1118" i="4"/>
  <c r="I1117" i="4"/>
  <c r="H1114" i="4"/>
  <c r="I1113" i="4"/>
  <c r="H1110" i="4"/>
  <c r="I1109" i="4"/>
  <c r="H1106" i="4"/>
  <c r="I1105" i="4"/>
  <c r="H1103" i="4"/>
  <c r="H1099" i="4"/>
  <c r="H1095" i="4"/>
  <c r="H1091" i="4"/>
  <c r="H1076" i="4"/>
  <c r="I1075" i="4"/>
  <c r="I1074" i="4"/>
  <c r="I1062" i="4"/>
  <c r="H1057" i="4"/>
  <c r="I1056" i="4"/>
  <c r="I1046" i="4"/>
  <c r="H1041" i="4"/>
  <c r="I1040" i="4"/>
  <c r="I1030" i="4"/>
  <c r="H1025" i="4"/>
  <c r="I1024" i="4"/>
  <c r="I1014" i="4"/>
  <c r="H1009" i="4"/>
  <c r="I1008" i="4"/>
  <c r="H1006" i="4"/>
  <c r="I1006" i="4"/>
  <c r="I998" i="4"/>
  <c r="I997" i="4"/>
  <c r="H986" i="4"/>
  <c r="G986" i="4"/>
  <c r="G980" i="4"/>
  <c r="H980" i="4"/>
  <c r="H977" i="4"/>
  <c r="I976" i="4"/>
  <c r="H974" i="4"/>
  <c r="I974" i="4"/>
  <c r="G944" i="4"/>
  <c r="I944" i="4"/>
  <c r="H944" i="4"/>
  <c r="H936" i="4"/>
  <c r="G936" i="4"/>
  <c r="G918" i="4"/>
  <c r="I918" i="4"/>
  <c r="G914" i="4"/>
  <c r="I914" i="4"/>
  <c r="H1543" i="4"/>
  <c r="H1539" i="4"/>
  <c r="H1502" i="4"/>
  <c r="I1501" i="4"/>
  <c r="H1498" i="4"/>
  <c r="I1497" i="4"/>
  <c r="H1494" i="4"/>
  <c r="I1493" i="4"/>
  <c r="H1490" i="4"/>
  <c r="I1489" i="4"/>
  <c r="H1487" i="4"/>
  <c r="H1483" i="4"/>
  <c r="H1479" i="4"/>
  <c r="H1475" i="4"/>
  <c r="H1438" i="4"/>
  <c r="I1437" i="4"/>
  <c r="H1434" i="4"/>
  <c r="I1433" i="4"/>
  <c r="H1430" i="4"/>
  <c r="I1429" i="4"/>
  <c r="H1426" i="4"/>
  <c r="I1425" i="4"/>
  <c r="H1423" i="4"/>
  <c r="H1419" i="4"/>
  <c r="H1415" i="4"/>
  <c r="H1411" i="4"/>
  <c r="H1389" i="4"/>
  <c r="H1385" i="4"/>
  <c r="H1381" i="4"/>
  <c r="H1378" i="4"/>
  <c r="I1377" i="4"/>
  <c r="H1375" i="4"/>
  <c r="H1371" i="4"/>
  <c r="H1367" i="4"/>
  <c r="H1357" i="4"/>
  <c r="H1353" i="4"/>
  <c r="H1349" i="4"/>
  <c r="H1345" i="4"/>
  <c r="H1342" i="4"/>
  <c r="I1341" i="4"/>
  <c r="H1338" i="4"/>
  <c r="I1337" i="4"/>
  <c r="H1334" i="4"/>
  <c r="I1333" i="4"/>
  <c r="H1331" i="4"/>
  <c r="H1309" i="4"/>
  <c r="H1305" i="4"/>
  <c r="H1301" i="4"/>
  <c r="H1297" i="4"/>
  <c r="H1294" i="4"/>
  <c r="I1293" i="4"/>
  <c r="H1290" i="4"/>
  <c r="I1289" i="4"/>
  <c r="H1286" i="4"/>
  <c r="I1285" i="4"/>
  <c r="H1282" i="4"/>
  <c r="I1281" i="4"/>
  <c r="H1279" i="4"/>
  <c r="H1275" i="4"/>
  <c r="H1271" i="4"/>
  <c r="H1267" i="4"/>
  <c r="H1245" i="4"/>
  <c r="H1241" i="4"/>
  <c r="H1237" i="4"/>
  <c r="H1233" i="4"/>
  <c r="H1230" i="4"/>
  <c r="I1229" i="4"/>
  <c r="H1226" i="4"/>
  <c r="I1225" i="4"/>
  <c r="H1222" i="4"/>
  <c r="I1221" i="4"/>
  <c r="H1218" i="4"/>
  <c r="I1217" i="4"/>
  <c r="H1214" i="4"/>
  <c r="I1213" i="4"/>
  <c r="H1210" i="4"/>
  <c r="I1209" i="4"/>
  <c r="H1206" i="4"/>
  <c r="I1205" i="4"/>
  <c r="H1202" i="4"/>
  <c r="I1201" i="4"/>
  <c r="H1198" i="4"/>
  <c r="I1197" i="4"/>
  <c r="H1194" i="4"/>
  <c r="I1193" i="4"/>
  <c r="H1190" i="4"/>
  <c r="I1189" i="4"/>
  <c r="H1186" i="4"/>
  <c r="I1185" i="4"/>
  <c r="H1183" i="4"/>
  <c r="H1179" i="4"/>
  <c r="H1175" i="4"/>
  <c r="H1165" i="4"/>
  <c r="H1161" i="4"/>
  <c r="H1157" i="4"/>
  <c r="H1154" i="4"/>
  <c r="I1153" i="4"/>
  <c r="H1151" i="4"/>
  <c r="H1147" i="4"/>
  <c r="H1143" i="4"/>
  <c r="H1139" i="4"/>
  <c r="H1117" i="4"/>
  <c r="H1113" i="4"/>
  <c r="H1109" i="4"/>
  <c r="H1105" i="4"/>
  <c r="H1102" i="4"/>
  <c r="I1101" i="4"/>
  <c r="H1098" i="4"/>
  <c r="I1097" i="4"/>
  <c r="H1094" i="4"/>
  <c r="I1093" i="4"/>
  <c r="H1090" i="4"/>
  <c r="I1089" i="4"/>
  <c r="I1088" i="4"/>
  <c r="H1087" i="4"/>
  <c r="H1075" i="4"/>
  <c r="G1074" i="4"/>
  <c r="H1073" i="4"/>
  <c r="I1072" i="4"/>
  <c r="I1066" i="4"/>
  <c r="G1062" i="4"/>
  <c r="H1061" i="4"/>
  <c r="I1060" i="4"/>
  <c r="H1056" i="4"/>
  <c r="I1050" i="4"/>
  <c r="G1046" i="4"/>
  <c r="H1045" i="4"/>
  <c r="I1044" i="4"/>
  <c r="H1040" i="4"/>
  <c r="I1034" i="4"/>
  <c r="G1030" i="4"/>
  <c r="H1029" i="4"/>
  <c r="I1028" i="4"/>
  <c r="H1024" i="4"/>
  <c r="I1018" i="4"/>
  <c r="G1014" i="4"/>
  <c r="H1013" i="4"/>
  <c r="I1012" i="4"/>
  <c r="H1008" i="4"/>
  <c r="G1000" i="4"/>
  <c r="I1000" i="4"/>
  <c r="G998" i="4"/>
  <c r="H997" i="4"/>
  <c r="I985" i="4"/>
  <c r="H984" i="4"/>
  <c r="H976" i="4"/>
  <c r="H965" i="4"/>
  <c r="G965" i="4"/>
  <c r="H953" i="4"/>
  <c r="G953" i="4"/>
  <c r="I925" i="4"/>
  <c r="G924" i="4"/>
  <c r="I924" i="4"/>
  <c r="H924" i="4"/>
  <c r="H1501" i="4"/>
  <c r="H1497" i="4"/>
  <c r="H1493" i="4"/>
  <c r="H1489" i="4"/>
  <c r="H1437" i="4"/>
  <c r="H1433" i="4"/>
  <c r="H1429" i="4"/>
  <c r="H1425" i="4"/>
  <c r="H1377" i="4"/>
  <c r="H1341" i="4"/>
  <c r="H1337" i="4"/>
  <c r="H1333" i="4"/>
  <c r="I1329" i="4"/>
  <c r="H1293" i="4"/>
  <c r="H1289" i="4"/>
  <c r="H1285" i="4"/>
  <c r="H1281" i="4"/>
  <c r="H1229" i="4"/>
  <c r="H1225" i="4"/>
  <c r="H1221" i="4"/>
  <c r="H1217" i="4"/>
  <c r="H1213" i="4"/>
  <c r="H1209" i="4"/>
  <c r="H1205" i="4"/>
  <c r="H1201" i="4"/>
  <c r="H1197" i="4"/>
  <c r="H1193" i="4"/>
  <c r="H1189" i="4"/>
  <c r="H1185" i="4"/>
  <c r="I1181" i="4"/>
  <c r="I1177" i="4"/>
  <c r="I1173" i="4"/>
  <c r="H1153" i="4"/>
  <c r="I1149" i="4"/>
  <c r="I1145" i="4"/>
  <c r="I1141" i="4"/>
  <c r="I1137" i="4"/>
  <c r="H1101" i="4"/>
  <c r="H1097" i="4"/>
  <c r="H1093" i="4"/>
  <c r="H1089" i="4"/>
  <c r="I1085" i="4"/>
  <c r="I1084" i="4"/>
  <c r="I1070" i="4"/>
  <c r="G1066" i="4"/>
  <c r="I1064" i="4"/>
  <c r="H1060" i="4"/>
  <c r="I1054" i="4"/>
  <c r="G1050" i="4"/>
  <c r="I1048" i="4"/>
  <c r="H1044" i="4"/>
  <c r="I1038" i="4"/>
  <c r="G1034" i="4"/>
  <c r="I1032" i="4"/>
  <c r="H1028" i="4"/>
  <c r="I1022" i="4"/>
  <c r="G1018" i="4"/>
  <c r="I1016" i="4"/>
  <c r="H1012" i="4"/>
  <c r="G1006" i="4"/>
  <c r="H1002" i="4"/>
  <c r="G1002" i="4"/>
  <c r="G996" i="4"/>
  <c r="H996" i="4"/>
  <c r="I992" i="4"/>
  <c r="H990" i="4"/>
  <c r="I990" i="4"/>
  <c r="I986" i="4"/>
  <c r="G985" i="4"/>
  <c r="I982" i="4"/>
  <c r="I981" i="4"/>
  <c r="I980" i="4"/>
  <c r="G974" i="4"/>
  <c r="G958" i="4"/>
  <c r="I958" i="4"/>
  <c r="H945" i="4"/>
  <c r="G945" i="4"/>
  <c r="H940" i="4"/>
  <c r="G940" i="4"/>
  <c r="I936" i="4"/>
  <c r="I910" i="4"/>
  <c r="I906" i="4"/>
  <c r="I902" i="4"/>
  <c r="G765" i="4"/>
  <c r="H765" i="4"/>
  <c r="G763" i="4"/>
  <c r="H763" i="4"/>
  <c r="I763" i="4"/>
  <c r="G759" i="4"/>
  <c r="H759" i="4"/>
  <c r="G970" i="4"/>
  <c r="I968" i="4"/>
  <c r="I962" i="4"/>
  <c r="I960" i="4"/>
  <c r="H956" i="4"/>
  <c r="I950" i="4"/>
  <c r="I948" i="4"/>
  <c r="I930" i="4"/>
  <c r="I928" i="4"/>
  <c r="I922" i="4"/>
  <c r="I920" i="4"/>
  <c r="H896" i="4"/>
  <c r="I890" i="4"/>
  <c r="H889" i="4"/>
  <c r="I888" i="4"/>
  <c r="I878" i="4"/>
  <c r="H877" i="4"/>
  <c r="I876" i="4"/>
  <c r="I870" i="4"/>
  <c r="H869" i="4"/>
  <c r="I868" i="4"/>
  <c r="H864" i="4"/>
  <c r="I858" i="4"/>
  <c r="H857" i="4"/>
  <c r="I856" i="4"/>
  <c r="H852" i="4"/>
  <c r="I846" i="4"/>
  <c r="G842" i="4"/>
  <c r="H841" i="4"/>
  <c r="I840" i="4"/>
  <c r="H836" i="4"/>
  <c r="H829" i="4"/>
  <c r="I828" i="4"/>
  <c r="H821" i="4"/>
  <c r="H813" i="4"/>
  <c r="I812" i="4"/>
  <c r="I811" i="4"/>
  <c r="H797" i="4"/>
  <c r="I796" i="4"/>
  <c r="I795" i="4"/>
  <c r="G779" i="4"/>
  <c r="H779" i="4"/>
  <c r="H777" i="4"/>
  <c r="I776" i="4"/>
  <c r="I775" i="4"/>
  <c r="H760" i="4"/>
  <c r="G760" i="4"/>
  <c r="G745" i="4"/>
  <c r="H745" i="4"/>
  <c r="G743" i="4"/>
  <c r="H743" i="4"/>
  <c r="I743" i="4"/>
  <c r="H888" i="4"/>
  <c r="I882" i="4"/>
  <c r="H876" i="4"/>
  <c r="H868" i="4"/>
  <c r="H856" i="4"/>
  <c r="I850" i="4"/>
  <c r="G846" i="4"/>
  <c r="H840" i="4"/>
  <c r="H831" i="4"/>
  <c r="H828" i="4"/>
  <c r="I823" i="4"/>
  <c r="H817" i="4"/>
  <c r="I816" i="4"/>
  <c r="I815" i="4"/>
  <c r="G812" i="4"/>
  <c r="H811" i="4"/>
  <c r="H801" i="4"/>
  <c r="I800" i="4"/>
  <c r="I799" i="4"/>
  <c r="G796" i="4"/>
  <c r="H795" i="4"/>
  <c r="H785" i="4"/>
  <c r="I784" i="4"/>
  <c r="I783" i="4"/>
  <c r="H780" i="4"/>
  <c r="G780" i="4"/>
  <c r="G776" i="4"/>
  <c r="H775" i="4"/>
  <c r="I765" i="4"/>
  <c r="H764" i="4"/>
  <c r="G764" i="4"/>
  <c r="I764" i="4"/>
  <c r="I759" i="4"/>
  <c r="I892" i="4"/>
  <c r="I884" i="4"/>
  <c r="I872" i="4"/>
  <c r="I860" i="4"/>
  <c r="I854" i="4"/>
  <c r="H823" i="4"/>
  <c r="G816" i="4"/>
  <c r="H815" i="4"/>
  <c r="G800" i="4"/>
  <c r="H799" i="4"/>
  <c r="G784" i="4"/>
  <c r="H783" i="4"/>
  <c r="I779" i="4"/>
  <c r="I760" i="4"/>
  <c r="I745" i="4"/>
  <c r="H744" i="4"/>
  <c r="G744" i="4"/>
  <c r="I744" i="4"/>
  <c r="H729" i="4"/>
  <c r="I728" i="4"/>
  <c r="I727" i="4"/>
  <c r="H713" i="4"/>
  <c r="I712" i="4"/>
  <c r="I711" i="4"/>
  <c r="H697" i="4"/>
  <c r="I696" i="4"/>
  <c r="I695" i="4"/>
  <c r="H681" i="4"/>
  <c r="I680" i="4"/>
  <c r="I679" i="4"/>
  <c r="H665" i="4"/>
  <c r="I664" i="4"/>
  <c r="I663" i="4"/>
  <c r="H467" i="4"/>
  <c r="G467" i="4"/>
  <c r="H439" i="4"/>
  <c r="I439" i="4"/>
  <c r="H435" i="4"/>
  <c r="G435" i="4"/>
  <c r="H407" i="4"/>
  <c r="I407" i="4"/>
  <c r="H403" i="4"/>
  <c r="G403" i="4"/>
  <c r="I392" i="4"/>
  <c r="I388" i="4"/>
  <c r="H375" i="4"/>
  <c r="I375" i="4"/>
  <c r="H371" i="4"/>
  <c r="G371" i="4"/>
  <c r="I360" i="4"/>
  <c r="G350" i="4"/>
  <c r="I350" i="4"/>
  <c r="G346" i="4"/>
  <c r="H346" i="4"/>
  <c r="I343" i="4"/>
  <c r="I342" i="4"/>
  <c r="G318" i="4"/>
  <c r="I318" i="4"/>
  <c r="G314" i="4"/>
  <c r="H314" i="4"/>
  <c r="I311" i="4"/>
  <c r="I310" i="4"/>
  <c r="H291" i="4"/>
  <c r="I291" i="4"/>
  <c r="G287" i="4"/>
  <c r="H275" i="4"/>
  <c r="I275" i="4"/>
  <c r="H264" i="4"/>
  <c r="G264" i="4"/>
  <c r="G241" i="4"/>
  <c r="I241" i="4"/>
  <c r="G229" i="4"/>
  <c r="I229" i="4"/>
  <c r="H224" i="4"/>
  <c r="I224" i="4"/>
  <c r="G206" i="4"/>
  <c r="H206" i="4"/>
  <c r="G192" i="4"/>
  <c r="G183" i="4"/>
  <c r="H183" i="4"/>
  <c r="H176" i="4"/>
  <c r="G176" i="4"/>
  <c r="G167" i="4"/>
  <c r="H167" i="4"/>
  <c r="H160" i="4"/>
  <c r="G160" i="4"/>
  <c r="G150" i="4"/>
  <c r="H150" i="4"/>
  <c r="G143" i="4"/>
  <c r="H143" i="4"/>
  <c r="I143" i="4"/>
  <c r="H136" i="4"/>
  <c r="G136" i="4"/>
  <c r="I136" i="4"/>
  <c r="G130" i="4"/>
  <c r="H130" i="4"/>
  <c r="I130" i="4"/>
  <c r="H127" i="4"/>
  <c r="G99" i="4"/>
  <c r="H99" i="4"/>
  <c r="G80" i="4"/>
  <c r="I80" i="4"/>
  <c r="G65" i="4"/>
  <c r="I65" i="4"/>
  <c r="H749" i="4"/>
  <c r="I748" i="4"/>
  <c r="I747" i="4"/>
  <c r="H733" i="4"/>
  <c r="I732" i="4"/>
  <c r="I731" i="4"/>
  <c r="G728" i="4"/>
  <c r="H727" i="4"/>
  <c r="H717" i="4"/>
  <c r="I716" i="4"/>
  <c r="I715" i="4"/>
  <c r="G712" i="4"/>
  <c r="H711" i="4"/>
  <c r="H701" i="4"/>
  <c r="I700" i="4"/>
  <c r="I699" i="4"/>
  <c r="G696" i="4"/>
  <c r="H695" i="4"/>
  <c r="H685" i="4"/>
  <c r="I684" i="4"/>
  <c r="I683" i="4"/>
  <c r="G680" i="4"/>
  <c r="H679" i="4"/>
  <c r="H669" i="4"/>
  <c r="I668" i="4"/>
  <c r="I667" i="4"/>
  <c r="G664" i="4"/>
  <c r="H663" i="4"/>
  <c r="H653" i="4"/>
  <c r="I652" i="4"/>
  <c r="I651" i="4"/>
  <c r="I650" i="4"/>
  <c r="H649" i="4"/>
  <c r="I648" i="4"/>
  <c r="I647" i="4"/>
  <c r="I646" i="4"/>
  <c r="H645" i="4"/>
  <c r="I644" i="4"/>
  <c r="I643" i="4"/>
  <c r="I642" i="4"/>
  <c r="H641" i="4"/>
  <c r="I640" i="4"/>
  <c r="I639" i="4"/>
  <c r="I638" i="4"/>
  <c r="H637" i="4"/>
  <c r="I636" i="4"/>
  <c r="I635" i="4"/>
  <c r="I634" i="4"/>
  <c r="H633" i="4"/>
  <c r="G454" i="4"/>
  <c r="I454" i="4"/>
  <c r="G450" i="4"/>
  <c r="H450" i="4"/>
  <c r="G422" i="4"/>
  <c r="I422" i="4"/>
  <c r="G418" i="4"/>
  <c r="H418" i="4"/>
  <c r="G390" i="4"/>
  <c r="I390" i="4"/>
  <c r="G386" i="4"/>
  <c r="H386" i="4"/>
  <c r="H351" i="4"/>
  <c r="I351" i="4"/>
  <c r="H347" i="4"/>
  <c r="G347" i="4"/>
  <c r="H319" i="4"/>
  <c r="I319" i="4"/>
  <c r="H315" i="4"/>
  <c r="G315" i="4"/>
  <c r="H295" i="4"/>
  <c r="I295" i="4"/>
  <c r="H286" i="4"/>
  <c r="I286" i="4"/>
  <c r="G284" i="4"/>
  <c r="H276" i="4"/>
  <c r="G276" i="4"/>
  <c r="G262" i="4"/>
  <c r="I262" i="4"/>
  <c r="H262" i="4"/>
  <c r="H259" i="4"/>
  <c r="I259" i="4"/>
  <c r="H216" i="4"/>
  <c r="I216" i="4"/>
  <c r="H168" i="4"/>
  <c r="G168" i="4"/>
  <c r="I168" i="4"/>
  <c r="G158" i="4"/>
  <c r="H158" i="4"/>
  <c r="G115" i="4"/>
  <c r="H115" i="4"/>
  <c r="H100" i="4"/>
  <c r="G100" i="4"/>
  <c r="I100" i="4"/>
  <c r="G68" i="4"/>
  <c r="I68" i="4"/>
  <c r="I768" i="4"/>
  <c r="I767" i="4"/>
  <c r="I752" i="4"/>
  <c r="I751" i="4"/>
  <c r="G748" i="4"/>
  <c r="H747" i="4"/>
  <c r="I736" i="4"/>
  <c r="I735" i="4"/>
  <c r="G732" i="4"/>
  <c r="H731" i="4"/>
  <c r="I720" i="4"/>
  <c r="I719" i="4"/>
  <c r="G716" i="4"/>
  <c r="H715" i="4"/>
  <c r="I704" i="4"/>
  <c r="I703" i="4"/>
  <c r="G700" i="4"/>
  <c r="H699" i="4"/>
  <c r="I688" i="4"/>
  <c r="I687" i="4"/>
  <c r="G684" i="4"/>
  <c r="H683" i="4"/>
  <c r="I672" i="4"/>
  <c r="I671" i="4"/>
  <c r="G668" i="4"/>
  <c r="H667" i="4"/>
  <c r="I656" i="4"/>
  <c r="I655" i="4"/>
  <c r="G652" i="4"/>
  <c r="H651" i="4"/>
  <c r="G648" i="4"/>
  <c r="H647" i="4"/>
  <c r="G644" i="4"/>
  <c r="H643" i="4"/>
  <c r="G640" i="4"/>
  <c r="H639" i="4"/>
  <c r="G636" i="4"/>
  <c r="H635" i="4"/>
  <c r="G632" i="4"/>
  <c r="H631" i="4"/>
  <c r="G628" i="4"/>
  <c r="H627" i="4"/>
  <c r="G624" i="4"/>
  <c r="H623" i="4"/>
  <c r="G620" i="4"/>
  <c r="H619" i="4"/>
  <c r="G616" i="4"/>
  <c r="H615" i="4"/>
  <c r="G609" i="4"/>
  <c r="G601" i="4"/>
  <c r="H600" i="4"/>
  <c r="I599" i="4"/>
  <c r="H596" i="4"/>
  <c r="I595" i="4"/>
  <c r="H594" i="4"/>
  <c r="G587" i="4"/>
  <c r="H578" i="4"/>
  <c r="I570" i="4"/>
  <c r="G569" i="4"/>
  <c r="H568" i="4"/>
  <c r="I567" i="4"/>
  <c r="H566" i="4"/>
  <c r="H560" i="4"/>
  <c r="I559" i="4"/>
  <c r="H558" i="4"/>
  <c r="H546" i="4"/>
  <c r="I538" i="4"/>
  <c r="G537" i="4"/>
  <c r="H536" i="4"/>
  <c r="I535" i="4"/>
  <c r="H534" i="4"/>
  <c r="H528" i="4"/>
  <c r="H514" i="4"/>
  <c r="I506" i="4"/>
  <c r="I505" i="4"/>
  <c r="I502" i="4"/>
  <c r="I501" i="4"/>
  <c r="H500" i="4"/>
  <c r="H494" i="4"/>
  <c r="H484" i="4"/>
  <c r="I483" i="4"/>
  <c r="I482" i="4"/>
  <c r="G479" i="4"/>
  <c r="H478" i="4"/>
  <c r="H468" i="4"/>
  <c r="I467" i="4"/>
  <c r="H455" i="4"/>
  <c r="I455" i="4"/>
  <c r="H451" i="4"/>
  <c r="G451" i="4"/>
  <c r="G447" i="4"/>
  <c r="H446" i="4"/>
  <c r="I440" i="4"/>
  <c r="G439" i="4"/>
  <c r="I436" i="4"/>
  <c r="I435" i="4"/>
  <c r="H423" i="4"/>
  <c r="I423" i="4"/>
  <c r="H419" i="4"/>
  <c r="G419" i="4"/>
  <c r="G415" i="4"/>
  <c r="H414" i="4"/>
  <c r="I408" i="4"/>
  <c r="G407" i="4"/>
  <c r="I404" i="4"/>
  <c r="I403" i="4"/>
  <c r="H391" i="4"/>
  <c r="I391" i="4"/>
  <c r="H387" i="4"/>
  <c r="G387" i="4"/>
  <c r="G383" i="4"/>
  <c r="H382" i="4"/>
  <c r="I376" i="4"/>
  <c r="G375" i="4"/>
  <c r="I372" i="4"/>
  <c r="I371" i="4"/>
  <c r="I358" i="4"/>
  <c r="H350" i="4"/>
  <c r="I346" i="4"/>
  <c r="G336" i="4"/>
  <c r="G334" i="4"/>
  <c r="I334" i="4"/>
  <c r="H332" i="4"/>
  <c r="G330" i="4"/>
  <c r="H330" i="4"/>
  <c r="H328" i="4"/>
  <c r="I327" i="4"/>
  <c r="I326" i="4"/>
  <c r="H318" i="4"/>
  <c r="I314" i="4"/>
  <c r="G290" i="4"/>
  <c r="I290" i="4"/>
  <c r="H290" i="4"/>
  <c r="G274" i="4"/>
  <c r="I274" i="4"/>
  <c r="H268" i="4"/>
  <c r="I268" i="4"/>
  <c r="H260" i="4"/>
  <c r="G260" i="4"/>
  <c r="H247" i="4"/>
  <c r="I247" i="4"/>
  <c r="I237" i="4"/>
  <c r="G236" i="4"/>
  <c r="H235" i="4"/>
  <c r="G224" i="4"/>
  <c r="H219" i="4"/>
  <c r="G182" i="4"/>
  <c r="H182" i="4"/>
  <c r="G175" i="4"/>
  <c r="H175" i="4"/>
  <c r="I175" i="4"/>
  <c r="G166" i="4"/>
  <c r="H166" i="4"/>
  <c r="I160" i="4"/>
  <c r="G151" i="4"/>
  <c r="H151" i="4"/>
  <c r="H144" i="4"/>
  <c r="G144" i="4"/>
  <c r="G131" i="4"/>
  <c r="H131" i="4"/>
  <c r="H116" i="4"/>
  <c r="G116" i="4"/>
  <c r="I116" i="4"/>
  <c r="I111" i="4"/>
  <c r="H104" i="4"/>
  <c r="G104" i="4"/>
  <c r="I104" i="4"/>
  <c r="I99" i="4"/>
  <c r="G98" i="4"/>
  <c r="H98" i="4"/>
  <c r="I98" i="4"/>
  <c r="H95" i="4"/>
  <c r="H79" i="4"/>
  <c r="G79" i="4"/>
  <c r="I79" i="4"/>
  <c r="I611" i="4"/>
  <c r="H610" i="4"/>
  <c r="I607" i="4"/>
  <c r="I603" i="4"/>
  <c r="H602" i="4"/>
  <c r="G595" i="4"/>
  <c r="I582" i="4"/>
  <c r="I581" i="4"/>
  <c r="I574" i="4"/>
  <c r="I573" i="4"/>
  <c r="G571" i="4"/>
  <c r="H570" i="4"/>
  <c r="I562" i="4"/>
  <c r="I550" i="4"/>
  <c r="I549" i="4"/>
  <c r="I542" i="4"/>
  <c r="I541" i="4"/>
  <c r="G539" i="4"/>
  <c r="H538" i="4"/>
  <c r="I530" i="4"/>
  <c r="I518" i="4"/>
  <c r="I517" i="4"/>
  <c r="I510" i="4"/>
  <c r="I509" i="4"/>
  <c r="G507" i="4"/>
  <c r="H506" i="4"/>
  <c r="G505" i="4"/>
  <c r="I503" i="4"/>
  <c r="H502" i="4"/>
  <c r="I487" i="4"/>
  <c r="I486" i="4"/>
  <c r="G483" i="4"/>
  <c r="H482" i="4"/>
  <c r="I471" i="4"/>
  <c r="I470" i="4"/>
  <c r="G466" i="4"/>
  <c r="H466" i="4"/>
  <c r="I463" i="4"/>
  <c r="I462" i="4"/>
  <c r="H454" i="4"/>
  <c r="I450" i="4"/>
  <c r="G440" i="4"/>
  <c r="G438" i="4"/>
  <c r="I438" i="4"/>
  <c r="H436" i="4"/>
  <c r="G434" i="4"/>
  <c r="H434" i="4"/>
  <c r="H422" i="4"/>
  <c r="I418" i="4"/>
  <c r="G408" i="4"/>
  <c r="G406" i="4"/>
  <c r="I406" i="4"/>
  <c r="H404" i="4"/>
  <c r="G402" i="4"/>
  <c r="H402" i="4"/>
  <c r="H390" i="4"/>
  <c r="I386" i="4"/>
  <c r="G376" i="4"/>
  <c r="G374" i="4"/>
  <c r="I374" i="4"/>
  <c r="H372" i="4"/>
  <c r="G370" i="4"/>
  <c r="H370" i="4"/>
  <c r="H358" i="4"/>
  <c r="G351" i="4"/>
  <c r="I347" i="4"/>
  <c r="H335" i="4"/>
  <c r="I335" i="4"/>
  <c r="H331" i="4"/>
  <c r="G331" i="4"/>
  <c r="G327" i="4"/>
  <c r="H326" i="4"/>
  <c r="G319" i="4"/>
  <c r="I315" i="4"/>
  <c r="I305" i="4"/>
  <c r="I301" i="4"/>
  <c r="I297" i="4"/>
  <c r="G294" i="4"/>
  <c r="I294" i="4"/>
  <c r="H294" i="4"/>
  <c r="H263" i="4"/>
  <c r="I263" i="4"/>
  <c r="G259" i="4"/>
  <c r="I253" i="4"/>
  <c r="H252" i="4"/>
  <c r="I252" i="4"/>
  <c r="G252" i="4"/>
  <c r="H248" i="4"/>
  <c r="G248" i="4"/>
  <c r="H228" i="4"/>
  <c r="I228" i="4"/>
  <c r="I225" i="4"/>
  <c r="G223" i="4"/>
  <c r="I223" i="4"/>
  <c r="G216" i="4"/>
  <c r="H197" i="4"/>
  <c r="G197" i="4"/>
  <c r="I192" i="4"/>
  <c r="G190" i="4"/>
  <c r="H190" i="4"/>
  <c r="H132" i="4"/>
  <c r="G132" i="4"/>
  <c r="I132" i="4"/>
  <c r="I127" i="4"/>
  <c r="H120" i="4"/>
  <c r="G120" i="4"/>
  <c r="I120" i="4"/>
  <c r="I115" i="4"/>
  <c r="G114" i="4"/>
  <c r="H114" i="4"/>
  <c r="I114" i="4"/>
  <c r="H111" i="4"/>
  <c r="G62" i="4"/>
  <c r="H62" i="4"/>
  <c r="G293" i="4"/>
  <c r="I293" i="4"/>
  <c r="G289" i="4"/>
  <c r="I289" i="4"/>
  <c r="G261" i="4"/>
  <c r="I261" i="4"/>
  <c r="G249" i="4"/>
  <c r="I249" i="4"/>
  <c r="H240" i="4"/>
  <c r="G240" i="4"/>
  <c r="H207" i="4"/>
  <c r="I207" i="4"/>
  <c r="H191" i="4"/>
  <c r="I191" i="4"/>
  <c r="H184" i="4"/>
  <c r="G184" i="4"/>
  <c r="G174" i="4"/>
  <c r="H174" i="4"/>
  <c r="G159" i="4"/>
  <c r="H159" i="4"/>
  <c r="H152" i="4"/>
  <c r="G152" i="4"/>
  <c r="G142" i="4"/>
  <c r="H142" i="4"/>
  <c r="G126" i="4"/>
  <c r="H126" i="4"/>
  <c r="G110" i="4"/>
  <c r="H110" i="4"/>
  <c r="G90" i="4"/>
  <c r="H90" i="4"/>
  <c r="H67" i="4"/>
  <c r="G67" i="4"/>
  <c r="I67" i="4"/>
  <c r="I87" i="4"/>
  <c r="I84" i="4"/>
  <c r="G83" i="4"/>
  <c r="G78" i="4"/>
  <c r="I75" i="4"/>
  <c r="I72" i="4"/>
  <c r="G71" i="4"/>
  <c r="I69" i="4"/>
  <c r="G66" i="4"/>
  <c r="I59" i="4"/>
  <c r="I56" i="4"/>
  <c r="I49" i="4"/>
  <c r="I25" i="4"/>
  <c r="I21" i="4"/>
  <c r="I18" i="4"/>
  <c r="I54" i="4"/>
  <c r="G53" i="4"/>
  <c r="H52" i="4"/>
  <c r="I51" i="4"/>
  <c r="I41" i="4"/>
  <c r="I38" i="4"/>
  <c r="I34" i="4"/>
  <c r="I188" i="4"/>
  <c r="I180" i="4"/>
  <c r="I172" i="4"/>
  <c r="I164" i="4"/>
  <c r="I156" i="4"/>
  <c r="I148" i="4"/>
  <c r="I140" i="4"/>
  <c r="I134" i="4"/>
  <c r="I124" i="4"/>
  <c r="I118" i="4"/>
  <c r="I108" i="4"/>
  <c r="I102" i="4"/>
  <c r="I83" i="4"/>
  <c r="I71" i="4"/>
  <c r="I55" i="4"/>
  <c r="I42" i="4"/>
  <c r="G41" i="4"/>
  <c r="H608" i="4"/>
  <c r="I608" i="4"/>
  <c r="G359" i="4"/>
  <c r="I359" i="4"/>
  <c r="I2289" i="4"/>
  <c r="I2281" i="4"/>
  <c r="I2273" i="4"/>
  <c r="I2265" i="4"/>
  <c r="I2253" i="4"/>
  <c r="I2233" i="4"/>
  <c r="I2225" i="4"/>
  <c r="I2217" i="4"/>
  <c r="I2181" i="4"/>
  <c r="I2145" i="4"/>
  <c r="H2289" i="4"/>
  <c r="H2285" i="4"/>
  <c r="H2281" i="4"/>
  <c r="H2277" i="4"/>
  <c r="H2273" i="4"/>
  <c r="H2269" i="4"/>
  <c r="H2265" i="4"/>
  <c r="H2261" i="4"/>
  <c r="H2257" i="4"/>
  <c r="H2253" i="4"/>
  <c r="H2249" i="4"/>
  <c r="H2245" i="4"/>
  <c r="H2241" i="4"/>
  <c r="H2237" i="4"/>
  <c r="H2233" i="4"/>
  <c r="H2229" i="4"/>
  <c r="H2225" i="4"/>
  <c r="H2221" i="4"/>
  <c r="H2217" i="4"/>
  <c r="H2213" i="4"/>
  <c r="H2209" i="4"/>
  <c r="H2205" i="4"/>
  <c r="H2201" i="4"/>
  <c r="H2197" i="4"/>
  <c r="H2193" i="4"/>
  <c r="H2189" i="4"/>
  <c r="H2185" i="4"/>
  <c r="H2181" i="4"/>
  <c r="H2177" i="4"/>
  <c r="H2173" i="4"/>
  <c r="H2169" i="4"/>
  <c r="H2165" i="4"/>
  <c r="H2161" i="4"/>
  <c r="H2157" i="4"/>
  <c r="H2153" i="4"/>
  <c r="H2149" i="4"/>
  <c r="H2145" i="4"/>
  <c r="H2141" i="4"/>
  <c r="H2137" i="4"/>
  <c r="H2133" i="4"/>
  <c r="G2132" i="4"/>
  <c r="H2125" i="4"/>
  <c r="G2124" i="4"/>
  <c r="H2117" i="4"/>
  <c r="G2116" i="4"/>
  <c r="G2106" i="4"/>
  <c r="I2257" i="4"/>
  <c r="I2249" i="4"/>
  <c r="I2241" i="4"/>
  <c r="I2213" i="4"/>
  <c r="I2209" i="4"/>
  <c r="I2201" i="4"/>
  <c r="I2189" i="4"/>
  <c r="I2185" i="4"/>
  <c r="I2177" i="4"/>
  <c r="I2169" i="4"/>
  <c r="I2161" i="4"/>
  <c r="I2153" i="4"/>
  <c r="I2141" i="4"/>
  <c r="G2285" i="4"/>
  <c r="G2277" i="4"/>
  <c r="G2269" i="4"/>
  <c r="G2261" i="4"/>
  <c r="G2245" i="4"/>
  <c r="G2237" i="4"/>
  <c r="G2229" i="4"/>
  <c r="G2193" i="4"/>
  <c r="G2165" i="4"/>
  <c r="G2157" i="4"/>
  <c r="G2149" i="4"/>
  <c r="H2104" i="4"/>
  <c r="G2104" i="4"/>
  <c r="H2100" i="4"/>
  <c r="G2100" i="4"/>
  <c r="H2096" i="4"/>
  <c r="G2096" i="4"/>
  <c r="H2092" i="4"/>
  <c r="G2092" i="4"/>
  <c r="H2088" i="4"/>
  <c r="G2088" i="4"/>
  <c r="H2129" i="4"/>
  <c r="G2128" i="4"/>
  <c r="H2121" i="4"/>
  <c r="G2120" i="4"/>
  <c r="G2112" i="4"/>
  <c r="I2110" i="4"/>
  <c r="I2108" i="4"/>
  <c r="G2084" i="4"/>
  <c r="G2080" i="4"/>
  <c r="G2076" i="4"/>
  <c r="G2072" i="4"/>
  <c r="G2068" i="4"/>
  <c r="G2064" i="4"/>
  <c r="G2060" i="4"/>
  <c r="G2056" i="4"/>
  <c r="G2052" i="4"/>
  <c r="G2048" i="4"/>
  <c r="G2044" i="4"/>
  <c r="G2040" i="4"/>
  <c r="G2036" i="4"/>
  <c r="G2032" i="4"/>
  <c r="G2028" i="4"/>
  <c r="G2024" i="4"/>
  <c r="G2020" i="4"/>
  <c r="G2016" i="4"/>
  <c r="G2012" i="4"/>
  <c r="G2008" i="4"/>
  <c r="G2004" i="4"/>
  <c r="G2000" i="4"/>
  <c r="G1996" i="4"/>
  <c r="G1992" i="4"/>
  <c r="G1988" i="4"/>
  <c r="G1984" i="4"/>
  <c r="G1980" i="4"/>
  <c r="G1976" i="4"/>
  <c r="G1972" i="4"/>
  <c r="G1968" i="4"/>
  <c r="G1964" i="4"/>
  <c r="G1960" i="4"/>
  <c r="G1956" i="4"/>
  <c r="G1952" i="4"/>
  <c r="G1948" i="4"/>
  <c r="G1944" i="4"/>
  <c r="G1940" i="4"/>
  <c r="G1936" i="4"/>
  <c r="G1932" i="4"/>
  <c r="G1928" i="4"/>
  <c r="G1924" i="4"/>
  <c r="G1920" i="4"/>
  <c r="G1916" i="4"/>
  <c r="G1912" i="4"/>
  <c r="G1908" i="4"/>
  <c r="G1904" i="4"/>
  <c r="G1900" i="4"/>
  <c r="G1896" i="4"/>
  <c r="G1892" i="4"/>
  <c r="G1888" i="4"/>
  <c r="G1884" i="4"/>
  <c r="G1880" i="4"/>
  <c r="G1876" i="4"/>
  <c r="G1872" i="4"/>
  <c r="G1868" i="4"/>
  <c r="G1864" i="4"/>
  <c r="G1860" i="4"/>
  <c r="G1856" i="4"/>
  <c r="G1852" i="4"/>
  <c r="G1848" i="4"/>
  <c r="G1844" i="4"/>
  <c r="G1840" i="4"/>
  <c r="H1838" i="4"/>
  <c r="H1834" i="4"/>
  <c r="H1830" i="4"/>
  <c r="H1826" i="4"/>
  <c r="H1822" i="4"/>
  <c r="H1818" i="4"/>
  <c r="H1814" i="4"/>
  <c r="H1810" i="4"/>
  <c r="H1806" i="4"/>
  <c r="H1802" i="4"/>
  <c r="H1798" i="4"/>
  <c r="H1797" i="4"/>
  <c r="G1792" i="4"/>
  <c r="H1792" i="4"/>
  <c r="G1791" i="4"/>
  <c r="G1787" i="4"/>
  <c r="G1783" i="4"/>
  <c r="G1779" i="4"/>
  <c r="G1775" i="4"/>
  <c r="G1771" i="4"/>
  <c r="G1767" i="4"/>
  <c r="G1763" i="4"/>
  <c r="G1759" i="4"/>
  <c r="G1755" i="4"/>
  <c r="G1751" i="4"/>
  <c r="G1747" i="4"/>
  <c r="G1743" i="4"/>
  <c r="G1739" i="4"/>
  <c r="G1735" i="4"/>
  <c r="G1731" i="4"/>
  <c r="G1727" i="4"/>
  <c r="G1692" i="4"/>
  <c r="H1692" i="4"/>
  <c r="H1689" i="4"/>
  <c r="G1676" i="4"/>
  <c r="H1676" i="4"/>
  <c r="H1673" i="4"/>
  <c r="G1660" i="4"/>
  <c r="H1660" i="4"/>
  <c r="H1657" i="4"/>
  <c r="I1653" i="4"/>
  <c r="G1644" i="4"/>
  <c r="H1644" i="4"/>
  <c r="H1641" i="4"/>
  <c r="G1628" i="4"/>
  <c r="H1628" i="4"/>
  <c r="H1625" i="4"/>
  <c r="I1621" i="4"/>
  <c r="G1612" i="4"/>
  <c r="H1612" i="4"/>
  <c r="H1609" i="4"/>
  <c r="G1596" i="4"/>
  <c r="H1596" i="4"/>
  <c r="G1580" i="4"/>
  <c r="H1580" i="4"/>
  <c r="G1564" i="4"/>
  <c r="H1564" i="4"/>
  <c r="G1548" i="4"/>
  <c r="H1548" i="4"/>
  <c r="G1532" i="4"/>
  <c r="H1532" i="4"/>
  <c r="G1516" i="4"/>
  <c r="H1516" i="4"/>
  <c r="G1500" i="4"/>
  <c r="H1500" i="4"/>
  <c r="G1484" i="4"/>
  <c r="H1484" i="4"/>
  <c r="G1468" i="4"/>
  <c r="H1468" i="4"/>
  <c r="G1452" i="4"/>
  <c r="H1452" i="4"/>
  <c r="G1436" i="4"/>
  <c r="H1436" i="4"/>
  <c r="G1420" i="4"/>
  <c r="H1420" i="4"/>
  <c r="G1404" i="4"/>
  <c r="H1404" i="4"/>
  <c r="G1388" i="4"/>
  <c r="H1388" i="4"/>
  <c r="G1372" i="4"/>
  <c r="H1372" i="4"/>
  <c r="G1356" i="4"/>
  <c r="H1356" i="4"/>
  <c r="G1340" i="4"/>
  <c r="H1340" i="4"/>
  <c r="G1324" i="4"/>
  <c r="H1324" i="4"/>
  <c r="G1308" i="4"/>
  <c r="H1308" i="4"/>
  <c r="G1292" i="4"/>
  <c r="H1292" i="4"/>
  <c r="G1276" i="4"/>
  <c r="H1276" i="4"/>
  <c r="G1260" i="4"/>
  <c r="H1260" i="4"/>
  <c r="G1244" i="4"/>
  <c r="H1244" i="4"/>
  <c r="G1228" i="4"/>
  <c r="H1228" i="4"/>
  <c r="G1212" i="4"/>
  <c r="H1212" i="4"/>
  <c r="G1196" i="4"/>
  <c r="H1196" i="4"/>
  <c r="G1180" i="4"/>
  <c r="H1180" i="4"/>
  <c r="G1164" i="4"/>
  <c r="H1164" i="4"/>
  <c r="G1148" i="4"/>
  <c r="H1148" i="4"/>
  <c r="G1132" i="4"/>
  <c r="H1132" i="4"/>
  <c r="G1116" i="4"/>
  <c r="H1116" i="4"/>
  <c r="G1100" i="4"/>
  <c r="H1100" i="4"/>
  <c r="I1697" i="4"/>
  <c r="G1688" i="4"/>
  <c r="H1688" i="4"/>
  <c r="I1681" i="4"/>
  <c r="G1672" i="4"/>
  <c r="H1672" i="4"/>
  <c r="I1665" i="4"/>
  <c r="G1656" i="4"/>
  <c r="H1656" i="4"/>
  <c r="I1649" i="4"/>
  <c r="G1640" i="4"/>
  <c r="H1640" i="4"/>
  <c r="I1633" i="4"/>
  <c r="G1624" i="4"/>
  <c r="H1624" i="4"/>
  <c r="I1617" i="4"/>
  <c r="G1608" i="4"/>
  <c r="H1608" i="4"/>
  <c r="G1592" i="4"/>
  <c r="H1592" i="4"/>
  <c r="G1576" i="4"/>
  <c r="H1576" i="4"/>
  <c r="G1560" i="4"/>
  <c r="H1560" i="4"/>
  <c r="G1544" i="4"/>
  <c r="H1544" i="4"/>
  <c r="G1528" i="4"/>
  <c r="H1528" i="4"/>
  <c r="G1512" i="4"/>
  <c r="H1512" i="4"/>
  <c r="G1496" i="4"/>
  <c r="H1496" i="4"/>
  <c r="G1480" i="4"/>
  <c r="H1480" i="4"/>
  <c r="G1464" i="4"/>
  <c r="H1464" i="4"/>
  <c r="G1448" i="4"/>
  <c r="H1448" i="4"/>
  <c r="G1432" i="4"/>
  <c r="H1432" i="4"/>
  <c r="G1416" i="4"/>
  <c r="H1416" i="4"/>
  <c r="G1400" i="4"/>
  <c r="H1400" i="4"/>
  <c r="G1384" i="4"/>
  <c r="H1384" i="4"/>
  <c r="G1368" i="4"/>
  <c r="H1368" i="4"/>
  <c r="G1352" i="4"/>
  <c r="H1352" i="4"/>
  <c r="G1336" i="4"/>
  <c r="H1336" i="4"/>
  <c r="G1320" i="4"/>
  <c r="H1320" i="4"/>
  <c r="G1304" i="4"/>
  <c r="H1304" i="4"/>
  <c r="G1288" i="4"/>
  <c r="H1288" i="4"/>
  <c r="G1272" i="4"/>
  <c r="H1272" i="4"/>
  <c r="G1256" i="4"/>
  <c r="H1256" i="4"/>
  <c r="G1240" i="4"/>
  <c r="H1240" i="4"/>
  <c r="G1224" i="4"/>
  <c r="H1224" i="4"/>
  <c r="G1208" i="4"/>
  <c r="H1208" i="4"/>
  <c r="G1192" i="4"/>
  <c r="H1192" i="4"/>
  <c r="G1176" i="4"/>
  <c r="H1176" i="4"/>
  <c r="G1160" i="4"/>
  <c r="H1160" i="4"/>
  <c r="G1144" i="4"/>
  <c r="H1144" i="4"/>
  <c r="G1128" i="4"/>
  <c r="H1128" i="4"/>
  <c r="G1112" i="4"/>
  <c r="H1112" i="4"/>
  <c r="G1096" i="4"/>
  <c r="H1096" i="4"/>
  <c r="H1788" i="4"/>
  <c r="H1784" i="4"/>
  <c r="H1780" i="4"/>
  <c r="H1776" i="4"/>
  <c r="H1772" i="4"/>
  <c r="H1768" i="4"/>
  <c r="H1764" i="4"/>
  <c r="H1760" i="4"/>
  <c r="H1756" i="4"/>
  <c r="H1752" i="4"/>
  <c r="H1748" i="4"/>
  <c r="H1744" i="4"/>
  <c r="H1740" i="4"/>
  <c r="H1736" i="4"/>
  <c r="H1732" i="4"/>
  <c r="H1728" i="4"/>
  <c r="H1722" i="4"/>
  <c r="I1721" i="4"/>
  <c r="I1720" i="4"/>
  <c r="H1714" i="4"/>
  <c r="I1713" i="4"/>
  <c r="I1712" i="4"/>
  <c r="H1706" i="4"/>
  <c r="I1705" i="4"/>
  <c r="I1704" i="4"/>
  <c r="G1700" i="4"/>
  <c r="H1700" i="4"/>
  <c r="H1697" i="4"/>
  <c r="I1693" i="4"/>
  <c r="I1692" i="4"/>
  <c r="G1684" i="4"/>
  <c r="H1684" i="4"/>
  <c r="H1681" i="4"/>
  <c r="I1677" i="4"/>
  <c r="I1676" i="4"/>
  <c r="G1668" i="4"/>
  <c r="H1668" i="4"/>
  <c r="H1665" i="4"/>
  <c r="I1661" i="4"/>
  <c r="I1660" i="4"/>
  <c r="G1652" i="4"/>
  <c r="H1652" i="4"/>
  <c r="H1649" i="4"/>
  <c r="I1645" i="4"/>
  <c r="I1644" i="4"/>
  <c r="G1636" i="4"/>
  <c r="H1636" i="4"/>
  <c r="H1633" i="4"/>
  <c r="I1629" i="4"/>
  <c r="I1628" i="4"/>
  <c r="G1620" i="4"/>
  <c r="H1620" i="4"/>
  <c r="H1617" i="4"/>
  <c r="I1613" i="4"/>
  <c r="I1612" i="4"/>
  <c r="G1604" i="4"/>
  <c r="H1604" i="4"/>
  <c r="I1596" i="4"/>
  <c r="G1588" i="4"/>
  <c r="H1588" i="4"/>
  <c r="I1580" i="4"/>
  <c r="G1572" i="4"/>
  <c r="H1572" i="4"/>
  <c r="I1564" i="4"/>
  <c r="G1556" i="4"/>
  <c r="H1556" i="4"/>
  <c r="I1548" i="4"/>
  <c r="G1540" i="4"/>
  <c r="H1540" i="4"/>
  <c r="I1532" i="4"/>
  <c r="G1524" i="4"/>
  <c r="H1524" i="4"/>
  <c r="I1516" i="4"/>
  <c r="G1508" i="4"/>
  <c r="H1508" i="4"/>
  <c r="I1500" i="4"/>
  <c r="G1492" i="4"/>
  <c r="H1492" i="4"/>
  <c r="I1484" i="4"/>
  <c r="G1476" i="4"/>
  <c r="H1476" i="4"/>
  <c r="I1468" i="4"/>
  <c r="G1460" i="4"/>
  <c r="H1460" i="4"/>
  <c r="I1452" i="4"/>
  <c r="G1444" i="4"/>
  <c r="H1444" i="4"/>
  <c r="I1436" i="4"/>
  <c r="G1428" i="4"/>
  <c r="H1428" i="4"/>
  <c r="I1420" i="4"/>
  <c r="G1412" i="4"/>
  <c r="H1412" i="4"/>
  <c r="I1404" i="4"/>
  <c r="G1396" i="4"/>
  <c r="H1396" i="4"/>
  <c r="I1388" i="4"/>
  <c r="G1380" i="4"/>
  <c r="H1380" i="4"/>
  <c r="I1372" i="4"/>
  <c r="G1364" i="4"/>
  <c r="H1364" i="4"/>
  <c r="I1356" i="4"/>
  <c r="G1348" i="4"/>
  <c r="H1348" i="4"/>
  <c r="I1340" i="4"/>
  <c r="G1332" i="4"/>
  <c r="H1332" i="4"/>
  <c r="I1324" i="4"/>
  <c r="G1316" i="4"/>
  <c r="H1316" i="4"/>
  <c r="I1308" i="4"/>
  <c r="G1300" i="4"/>
  <c r="H1300" i="4"/>
  <c r="I1292" i="4"/>
  <c r="G1284" i="4"/>
  <c r="H1284" i="4"/>
  <c r="I1276" i="4"/>
  <c r="G1268" i="4"/>
  <c r="H1268" i="4"/>
  <c r="I1260" i="4"/>
  <c r="G1252" i="4"/>
  <c r="H1252" i="4"/>
  <c r="I1244" i="4"/>
  <c r="G1236" i="4"/>
  <c r="H1236" i="4"/>
  <c r="I1228" i="4"/>
  <c r="G1220" i="4"/>
  <c r="H1220" i="4"/>
  <c r="I1212" i="4"/>
  <c r="G1204" i="4"/>
  <c r="H1204" i="4"/>
  <c r="I1196" i="4"/>
  <c r="G1188" i="4"/>
  <c r="H1188" i="4"/>
  <c r="I1180" i="4"/>
  <c r="G1172" i="4"/>
  <c r="H1172" i="4"/>
  <c r="I1164" i="4"/>
  <c r="G1156" i="4"/>
  <c r="H1156" i="4"/>
  <c r="I1148" i="4"/>
  <c r="G1140" i="4"/>
  <c r="H1140" i="4"/>
  <c r="I1132" i="4"/>
  <c r="G1124" i="4"/>
  <c r="H1124" i="4"/>
  <c r="I1116" i="4"/>
  <c r="G1108" i="4"/>
  <c r="H1108" i="4"/>
  <c r="I1100" i="4"/>
  <c r="G1092" i="4"/>
  <c r="H1092" i="4"/>
  <c r="H1721" i="4"/>
  <c r="G1720" i="4"/>
  <c r="H1713" i="4"/>
  <c r="G1712" i="4"/>
  <c r="H1705" i="4"/>
  <c r="G1704" i="4"/>
  <c r="G1696" i="4"/>
  <c r="H1696" i="4"/>
  <c r="H1693" i="4"/>
  <c r="I1689" i="4"/>
  <c r="I1688" i="4"/>
  <c r="G1680" i="4"/>
  <c r="H1680" i="4"/>
  <c r="H1677" i="4"/>
  <c r="I1673" i="4"/>
  <c r="I1672" i="4"/>
  <c r="G1664" i="4"/>
  <c r="H1664" i="4"/>
  <c r="H1661" i="4"/>
  <c r="I1657" i="4"/>
  <c r="I1656" i="4"/>
  <c r="G1648" i="4"/>
  <c r="H1648" i="4"/>
  <c r="H1645" i="4"/>
  <c r="I1641" i="4"/>
  <c r="I1640" i="4"/>
  <c r="G1632" i="4"/>
  <c r="H1632" i="4"/>
  <c r="H1629" i="4"/>
  <c r="I1625" i="4"/>
  <c r="I1624" i="4"/>
  <c r="G1616" i="4"/>
  <c r="H1616" i="4"/>
  <c r="H1613" i="4"/>
  <c r="I1609" i="4"/>
  <c r="I1608" i="4"/>
  <c r="G1600" i="4"/>
  <c r="H1600" i="4"/>
  <c r="I1592" i="4"/>
  <c r="G1584" i="4"/>
  <c r="H1584" i="4"/>
  <c r="I1576" i="4"/>
  <c r="G1568" i="4"/>
  <c r="H1568" i="4"/>
  <c r="I1560" i="4"/>
  <c r="G1552" i="4"/>
  <c r="H1552" i="4"/>
  <c r="I1544" i="4"/>
  <c r="G1536" i="4"/>
  <c r="H1536" i="4"/>
  <c r="I1528" i="4"/>
  <c r="G1520" i="4"/>
  <c r="H1520" i="4"/>
  <c r="I1512" i="4"/>
  <c r="G1504" i="4"/>
  <c r="H1504" i="4"/>
  <c r="I1496" i="4"/>
  <c r="G1488" i="4"/>
  <c r="H1488" i="4"/>
  <c r="I1480" i="4"/>
  <c r="G1472" i="4"/>
  <c r="H1472" i="4"/>
  <c r="I1464" i="4"/>
  <c r="G1456" i="4"/>
  <c r="H1456" i="4"/>
  <c r="I1448" i="4"/>
  <c r="G1440" i="4"/>
  <c r="H1440" i="4"/>
  <c r="I1432" i="4"/>
  <c r="G1424" i="4"/>
  <c r="H1424" i="4"/>
  <c r="I1416" i="4"/>
  <c r="G1408" i="4"/>
  <c r="H1408" i="4"/>
  <c r="I1400" i="4"/>
  <c r="G1392" i="4"/>
  <c r="H1392" i="4"/>
  <c r="I1384" i="4"/>
  <c r="G1376" i="4"/>
  <c r="H1376" i="4"/>
  <c r="I1368" i="4"/>
  <c r="G1360" i="4"/>
  <c r="H1360" i="4"/>
  <c r="I1352" i="4"/>
  <c r="G1344" i="4"/>
  <c r="H1344" i="4"/>
  <c r="I1336" i="4"/>
  <c r="G1328" i="4"/>
  <c r="H1328" i="4"/>
  <c r="I1320" i="4"/>
  <c r="G1312" i="4"/>
  <c r="H1312" i="4"/>
  <c r="I1304" i="4"/>
  <c r="G1296" i="4"/>
  <c r="H1296" i="4"/>
  <c r="I1288" i="4"/>
  <c r="G1280" i="4"/>
  <c r="H1280" i="4"/>
  <c r="I1272" i="4"/>
  <c r="G1264" i="4"/>
  <c r="H1264" i="4"/>
  <c r="I1256" i="4"/>
  <c r="G1248" i="4"/>
  <c r="H1248" i="4"/>
  <c r="I1240" i="4"/>
  <c r="G1232" i="4"/>
  <c r="H1232" i="4"/>
  <c r="I1224" i="4"/>
  <c r="G1216" i="4"/>
  <c r="H1216" i="4"/>
  <c r="I1208" i="4"/>
  <c r="G1200" i="4"/>
  <c r="H1200" i="4"/>
  <c r="I1192" i="4"/>
  <c r="G1184" i="4"/>
  <c r="H1184" i="4"/>
  <c r="I1176" i="4"/>
  <c r="G1168" i="4"/>
  <c r="H1168" i="4"/>
  <c r="I1160" i="4"/>
  <c r="G1152" i="4"/>
  <c r="H1152" i="4"/>
  <c r="I1144" i="4"/>
  <c r="G1136" i="4"/>
  <c r="H1136" i="4"/>
  <c r="I1128" i="4"/>
  <c r="G1120" i="4"/>
  <c r="H1120" i="4"/>
  <c r="I1112" i="4"/>
  <c r="G1104" i="4"/>
  <c r="H1104" i="4"/>
  <c r="I1096" i="4"/>
  <c r="G1067" i="4"/>
  <c r="H1067" i="4"/>
  <c r="G1063" i="4"/>
  <c r="H1063" i="4"/>
  <c r="G1059" i="4"/>
  <c r="H1059" i="4"/>
  <c r="G1055" i="4"/>
  <c r="H1055" i="4"/>
  <c r="G1051" i="4"/>
  <c r="H1051" i="4"/>
  <c r="G1047" i="4"/>
  <c r="H1047" i="4"/>
  <c r="G1043" i="4"/>
  <c r="H1043" i="4"/>
  <c r="G1039" i="4"/>
  <c r="H1039" i="4"/>
  <c r="G1035" i="4"/>
  <c r="H1035" i="4"/>
  <c r="G1031" i="4"/>
  <c r="H1031" i="4"/>
  <c r="G1027" i="4"/>
  <c r="H1027" i="4"/>
  <c r="G1023" i="4"/>
  <c r="H1023" i="4"/>
  <c r="G1019" i="4"/>
  <c r="H1019" i="4"/>
  <c r="G1015" i="4"/>
  <c r="H1015" i="4"/>
  <c r="G1011" i="4"/>
  <c r="H1011" i="4"/>
  <c r="G1007" i="4"/>
  <c r="H1007" i="4"/>
  <c r="G1003" i="4"/>
  <c r="H1003" i="4"/>
  <c r="G999" i="4"/>
  <c r="H999" i="4"/>
  <c r="G995" i="4"/>
  <c r="H995" i="4"/>
  <c r="G991" i="4"/>
  <c r="H991" i="4"/>
  <c r="G987" i="4"/>
  <c r="H987" i="4"/>
  <c r="G983" i="4"/>
  <c r="H983" i="4"/>
  <c r="G979" i="4"/>
  <c r="H979" i="4"/>
  <c r="G975" i="4"/>
  <c r="H975" i="4"/>
  <c r="G971" i="4"/>
  <c r="H971" i="4"/>
  <c r="G967" i="4"/>
  <c r="H967" i="4"/>
  <c r="G951" i="4"/>
  <c r="H951" i="4"/>
  <c r="G927" i="4"/>
  <c r="H927" i="4"/>
  <c r="G891" i="4"/>
  <c r="H891" i="4"/>
  <c r="G875" i="4"/>
  <c r="H875" i="4"/>
  <c r="G859" i="4"/>
  <c r="H859" i="4"/>
  <c r="H822" i="4"/>
  <c r="G822" i="4"/>
  <c r="I822" i="4"/>
  <c r="G814" i="4"/>
  <c r="H814" i="4"/>
  <c r="I814" i="4"/>
  <c r="G798" i="4"/>
  <c r="H798" i="4"/>
  <c r="I798" i="4"/>
  <c r="G782" i="4"/>
  <c r="H782" i="4"/>
  <c r="I782" i="4"/>
  <c r="H1088" i="4"/>
  <c r="H1084" i="4"/>
  <c r="H1080" i="4"/>
  <c r="I1079" i="4"/>
  <c r="I1078" i="4"/>
  <c r="H1072" i="4"/>
  <c r="I1071" i="4"/>
  <c r="G955" i="4"/>
  <c r="H955" i="4"/>
  <c r="G931" i="4"/>
  <c r="H931" i="4"/>
  <c r="G895" i="4"/>
  <c r="H895" i="4"/>
  <c r="G879" i="4"/>
  <c r="H879" i="4"/>
  <c r="G863" i="4"/>
  <c r="H863" i="4"/>
  <c r="G818" i="4"/>
  <c r="H818" i="4"/>
  <c r="I818" i="4"/>
  <c r="G802" i="4"/>
  <c r="H802" i="4"/>
  <c r="I802" i="4"/>
  <c r="G786" i="4"/>
  <c r="H786" i="4"/>
  <c r="I786" i="4"/>
  <c r="H1079" i="4"/>
  <c r="G1078" i="4"/>
  <c r="H1071" i="4"/>
  <c r="I1067" i="4"/>
  <c r="I1063" i="4"/>
  <c r="I1059" i="4"/>
  <c r="I1055" i="4"/>
  <c r="I1051" i="4"/>
  <c r="I1047" i="4"/>
  <c r="I1043" i="4"/>
  <c r="I1039" i="4"/>
  <c r="I1035" i="4"/>
  <c r="I1031" i="4"/>
  <c r="I1027" i="4"/>
  <c r="I1023" i="4"/>
  <c r="I1019" i="4"/>
  <c r="I1015" i="4"/>
  <c r="I1011" i="4"/>
  <c r="I1007" i="4"/>
  <c r="I1003" i="4"/>
  <c r="I999" i="4"/>
  <c r="I995" i="4"/>
  <c r="I991" i="4"/>
  <c r="I987" i="4"/>
  <c r="I983" i="4"/>
  <c r="I979" i="4"/>
  <c r="I975" i="4"/>
  <c r="I971" i="4"/>
  <c r="I967" i="4"/>
  <c r="G959" i="4"/>
  <c r="H959" i="4"/>
  <c r="I951" i="4"/>
  <c r="G943" i="4"/>
  <c r="H943" i="4"/>
  <c r="G939" i="4"/>
  <c r="H939" i="4"/>
  <c r="G935" i="4"/>
  <c r="H935" i="4"/>
  <c r="I927" i="4"/>
  <c r="G919" i="4"/>
  <c r="H919" i="4"/>
  <c r="G915" i="4"/>
  <c r="H915" i="4"/>
  <c r="G911" i="4"/>
  <c r="H911" i="4"/>
  <c r="G907" i="4"/>
  <c r="H907" i="4"/>
  <c r="G903" i="4"/>
  <c r="H903" i="4"/>
  <c r="G899" i="4"/>
  <c r="H899" i="4"/>
  <c r="I891" i="4"/>
  <c r="G883" i="4"/>
  <c r="H883" i="4"/>
  <c r="I875" i="4"/>
  <c r="G867" i="4"/>
  <c r="H867" i="4"/>
  <c r="I859" i="4"/>
  <c r="H824" i="4"/>
  <c r="G824" i="4"/>
  <c r="I824" i="4"/>
  <c r="G806" i="4"/>
  <c r="H806" i="4"/>
  <c r="I806" i="4"/>
  <c r="G790" i="4"/>
  <c r="H790" i="4"/>
  <c r="I790" i="4"/>
  <c r="G774" i="4"/>
  <c r="H774" i="4"/>
  <c r="I774" i="4"/>
  <c r="G963" i="4"/>
  <c r="H963" i="4"/>
  <c r="G947" i="4"/>
  <c r="H947" i="4"/>
  <c r="G923" i="4"/>
  <c r="H923" i="4"/>
  <c r="G887" i="4"/>
  <c r="H887" i="4"/>
  <c r="G871" i="4"/>
  <c r="H871" i="4"/>
  <c r="G855" i="4"/>
  <c r="H855" i="4"/>
  <c r="G851" i="4"/>
  <c r="H851" i="4"/>
  <c r="G847" i="4"/>
  <c r="H847" i="4"/>
  <c r="G843" i="4"/>
  <c r="H843" i="4"/>
  <c r="G839" i="4"/>
  <c r="H839" i="4"/>
  <c r="G810" i="4"/>
  <c r="H810" i="4"/>
  <c r="I810" i="4"/>
  <c r="G794" i="4"/>
  <c r="H794" i="4"/>
  <c r="I794" i="4"/>
  <c r="G778" i="4"/>
  <c r="H778" i="4"/>
  <c r="I778" i="4"/>
  <c r="G770" i="4"/>
  <c r="H770" i="4"/>
  <c r="G766" i="4"/>
  <c r="H766" i="4"/>
  <c r="G762" i="4"/>
  <c r="H762" i="4"/>
  <c r="G758" i="4"/>
  <c r="H758" i="4"/>
  <c r="G754" i="4"/>
  <c r="H754" i="4"/>
  <c r="G750" i="4"/>
  <c r="H750" i="4"/>
  <c r="G746" i="4"/>
  <c r="H746" i="4"/>
  <c r="G742" i="4"/>
  <c r="H742" i="4"/>
  <c r="G738" i="4"/>
  <c r="H738" i="4"/>
  <c r="G734" i="4"/>
  <c r="H734" i="4"/>
  <c r="G730" i="4"/>
  <c r="H730" i="4"/>
  <c r="G726" i="4"/>
  <c r="H726" i="4"/>
  <c r="G722" i="4"/>
  <c r="H722" i="4"/>
  <c r="G718" i="4"/>
  <c r="H718" i="4"/>
  <c r="G714" i="4"/>
  <c r="H714" i="4"/>
  <c r="G710" i="4"/>
  <c r="H710" i="4"/>
  <c r="G706" i="4"/>
  <c r="H706" i="4"/>
  <c r="G702" i="4"/>
  <c r="H702" i="4"/>
  <c r="G698" i="4"/>
  <c r="H698" i="4"/>
  <c r="G694" i="4"/>
  <c r="H694" i="4"/>
  <c r="G690" i="4"/>
  <c r="H690" i="4"/>
  <c r="G686" i="4"/>
  <c r="H686" i="4"/>
  <c r="G682" i="4"/>
  <c r="H682" i="4"/>
  <c r="G678" i="4"/>
  <c r="H678" i="4"/>
  <c r="G674" i="4"/>
  <c r="H674" i="4"/>
  <c r="G670" i="4"/>
  <c r="H670" i="4"/>
  <c r="G666" i="4"/>
  <c r="H666" i="4"/>
  <c r="G662" i="4"/>
  <c r="H662" i="4"/>
  <c r="G658" i="4"/>
  <c r="H658" i="4"/>
  <c r="G654" i="4"/>
  <c r="H654" i="4"/>
  <c r="H835" i="4"/>
  <c r="G834" i="4"/>
  <c r="H827" i="4"/>
  <c r="G826" i="4"/>
  <c r="H966" i="4"/>
  <c r="H962" i="4"/>
  <c r="H958" i="4"/>
  <c r="H954" i="4"/>
  <c r="H950" i="4"/>
  <c r="H946" i="4"/>
  <c r="H942" i="4"/>
  <c r="H938" i="4"/>
  <c r="H934" i="4"/>
  <c r="H930" i="4"/>
  <c r="H926" i="4"/>
  <c r="H922" i="4"/>
  <c r="H918" i="4"/>
  <c r="H914" i="4"/>
  <c r="H910" i="4"/>
  <c r="H906" i="4"/>
  <c r="H902" i="4"/>
  <c r="H898" i="4"/>
  <c r="H894" i="4"/>
  <c r="H890" i="4"/>
  <c r="H886" i="4"/>
  <c r="H882" i="4"/>
  <c r="H878" i="4"/>
  <c r="H874" i="4"/>
  <c r="H870" i="4"/>
  <c r="H866" i="4"/>
  <c r="H862" i="4"/>
  <c r="H858" i="4"/>
  <c r="H832" i="4"/>
  <c r="I831" i="4"/>
  <c r="I830" i="4"/>
  <c r="I820" i="4"/>
  <c r="I770" i="4"/>
  <c r="I766" i="4"/>
  <c r="I762" i="4"/>
  <c r="I758" i="4"/>
  <c r="I754" i="4"/>
  <c r="I750" i="4"/>
  <c r="I746" i="4"/>
  <c r="I742" i="4"/>
  <c r="I738" i="4"/>
  <c r="I734" i="4"/>
  <c r="I730" i="4"/>
  <c r="I726" i="4"/>
  <c r="I722" i="4"/>
  <c r="I718" i="4"/>
  <c r="I714" i="4"/>
  <c r="I710" i="4"/>
  <c r="I706" i="4"/>
  <c r="I702" i="4"/>
  <c r="I698" i="4"/>
  <c r="I694" i="4"/>
  <c r="I690" i="4"/>
  <c r="I686" i="4"/>
  <c r="I682" i="4"/>
  <c r="I678" i="4"/>
  <c r="I674" i="4"/>
  <c r="I670" i="4"/>
  <c r="I666" i="4"/>
  <c r="I662" i="4"/>
  <c r="I658" i="4"/>
  <c r="I654" i="4"/>
  <c r="G820" i="4"/>
  <c r="G493" i="4"/>
  <c r="H493" i="4"/>
  <c r="G489" i="4"/>
  <c r="H489" i="4"/>
  <c r="G485" i="4"/>
  <c r="H485" i="4"/>
  <c r="G481" i="4"/>
  <c r="H481" i="4"/>
  <c r="G477" i="4"/>
  <c r="H477" i="4"/>
  <c r="G473" i="4"/>
  <c r="H473" i="4"/>
  <c r="G469" i="4"/>
  <c r="H469" i="4"/>
  <c r="G465" i="4"/>
  <c r="H465" i="4"/>
  <c r="G461" i="4"/>
  <c r="H461" i="4"/>
  <c r="G457" i="4"/>
  <c r="H457" i="4"/>
  <c r="G453" i="4"/>
  <c r="H453" i="4"/>
  <c r="G449" i="4"/>
  <c r="H449" i="4"/>
  <c r="G445" i="4"/>
  <c r="H445" i="4"/>
  <c r="G441" i="4"/>
  <c r="H441" i="4"/>
  <c r="G437" i="4"/>
  <c r="H437" i="4"/>
  <c r="G433" i="4"/>
  <c r="H433" i="4"/>
  <c r="G429" i="4"/>
  <c r="H429" i="4"/>
  <c r="G425" i="4"/>
  <c r="H425" i="4"/>
  <c r="G421" i="4"/>
  <c r="H421" i="4"/>
  <c r="G417" i="4"/>
  <c r="H417" i="4"/>
  <c r="G413" i="4"/>
  <c r="H413" i="4"/>
  <c r="G409" i="4"/>
  <c r="H409" i="4"/>
  <c r="G405" i="4"/>
  <c r="H405" i="4"/>
  <c r="G401" i="4"/>
  <c r="H401" i="4"/>
  <c r="G397" i="4"/>
  <c r="H397" i="4"/>
  <c r="G393" i="4"/>
  <c r="H393" i="4"/>
  <c r="G389" i="4"/>
  <c r="H389" i="4"/>
  <c r="G385" i="4"/>
  <c r="H385" i="4"/>
  <c r="G381" i="4"/>
  <c r="H381" i="4"/>
  <c r="G377" i="4"/>
  <c r="H377" i="4"/>
  <c r="G373" i="4"/>
  <c r="H373" i="4"/>
  <c r="G369" i="4"/>
  <c r="H369" i="4"/>
  <c r="G365" i="4"/>
  <c r="H365" i="4"/>
  <c r="G361" i="4"/>
  <c r="H361" i="4"/>
  <c r="G357" i="4"/>
  <c r="H357" i="4"/>
  <c r="G353" i="4"/>
  <c r="H353" i="4"/>
  <c r="G349" i="4"/>
  <c r="H349" i="4"/>
  <c r="G345" i="4"/>
  <c r="H345" i="4"/>
  <c r="G341" i="4"/>
  <c r="H341" i="4"/>
  <c r="G337" i="4"/>
  <c r="H337" i="4"/>
  <c r="G333" i="4"/>
  <c r="H333" i="4"/>
  <c r="G329" i="4"/>
  <c r="H329" i="4"/>
  <c r="G325" i="4"/>
  <c r="H325" i="4"/>
  <c r="G321" i="4"/>
  <c r="H321" i="4"/>
  <c r="G317" i="4"/>
  <c r="H317" i="4"/>
  <c r="G313" i="4"/>
  <c r="H313" i="4"/>
  <c r="G309" i="4"/>
  <c r="H309" i="4"/>
  <c r="H650" i="4"/>
  <c r="H646" i="4"/>
  <c r="H642" i="4"/>
  <c r="H638" i="4"/>
  <c r="H634" i="4"/>
  <c r="H630" i="4"/>
  <c r="H626" i="4"/>
  <c r="H622" i="4"/>
  <c r="H618" i="4"/>
  <c r="H614" i="4"/>
  <c r="I613" i="4"/>
  <c r="H607" i="4"/>
  <c r="I606" i="4"/>
  <c r="I605" i="4"/>
  <c r="H599" i="4"/>
  <c r="I598" i="4"/>
  <c r="I597" i="4"/>
  <c r="H591" i="4"/>
  <c r="I590" i="4"/>
  <c r="I589" i="4"/>
  <c r="G583" i="4"/>
  <c r="G581" i="4"/>
  <c r="I579" i="4"/>
  <c r="I577" i="4"/>
  <c r="G567" i="4"/>
  <c r="G565" i="4"/>
  <c r="I563" i="4"/>
  <c r="I561" i="4"/>
  <c r="G551" i="4"/>
  <c r="G549" i="4"/>
  <c r="I547" i="4"/>
  <c r="I545" i="4"/>
  <c r="G535" i="4"/>
  <c r="G533" i="4"/>
  <c r="I531" i="4"/>
  <c r="I529" i="4"/>
  <c r="G519" i="4"/>
  <c r="G517" i="4"/>
  <c r="I515" i="4"/>
  <c r="I513" i="4"/>
  <c r="G503" i="4"/>
  <c r="G501" i="4"/>
  <c r="I499" i="4"/>
  <c r="I497" i="4"/>
  <c r="G613" i="4"/>
  <c r="H606" i="4"/>
  <c r="G605" i="4"/>
  <c r="H598" i="4"/>
  <c r="G597" i="4"/>
  <c r="H590" i="4"/>
  <c r="G589" i="4"/>
  <c r="G579" i="4"/>
  <c r="G577" i="4"/>
  <c r="G563" i="4"/>
  <c r="G561" i="4"/>
  <c r="G547" i="4"/>
  <c r="G545" i="4"/>
  <c r="G531" i="4"/>
  <c r="G529" i="4"/>
  <c r="G515" i="4"/>
  <c r="G513" i="4"/>
  <c r="G499" i="4"/>
  <c r="G497" i="4"/>
  <c r="I495" i="4"/>
  <c r="I493" i="4"/>
  <c r="I489" i="4"/>
  <c r="I485" i="4"/>
  <c r="I481" i="4"/>
  <c r="I477" i="4"/>
  <c r="I473" i="4"/>
  <c r="I469" i="4"/>
  <c r="I465" i="4"/>
  <c r="I461" i="4"/>
  <c r="I457" i="4"/>
  <c r="I453" i="4"/>
  <c r="I449" i="4"/>
  <c r="I445" i="4"/>
  <c r="I441" i="4"/>
  <c r="I437" i="4"/>
  <c r="I433" i="4"/>
  <c r="I429" i="4"/>
  <c r="I425" i="4"/>
  <c r="I421" i="4"/>
  <c r="I417" i="4"/>
  <c r="I413" i="4"/>
  <c r="I409" i="4"/>
  <c r="I405" i="4"/>
  <c r="I401" i="4"/>
  <c r="I397" i="4"/>
  <c r="I393" i="4"/>
  <c r="I389" i="4"/>
  <c r="I385" i="4"/>
  <c r="I381" i="4"/>
  <c r="I377" i="4"/>
  <c r="I373" i="4"/>
  <c r="I369" i="4"/>
  <c r="I365" i="4"/>
  <c r="I361" i="4"/>
  <c r="I357" i="4"/>
  <c r="I353" i="4"/>
  <c r="I349" i="4"/>
  <c r="I345" i="4"/>
  <c r="I341" i="4"/>
  <c r="I337" i="4"/>
  <c r="I333" i="4"/>
  <c r="I329" i="4"/>
  <c r="I325" i="4"/>
  <c r="I321" i="4"/>
  <c r="I317" i="4"/>
  <c r="I313" i="4"/>
  <c r="I309" i="4"/>
  <c r="I610" i="4"/>
  <c r="I609" i="4"/>
  <c r="I602" i="4"/>
  <c r="I601" i="4"/>
  <c r="I594" i="4"/>
  <c r="I593" i="4"/>
  <c r="I586" i="4"/>
  <c r="I585" i="4"/>
  <c r="G575" i="4"/>
  <c r="G573" i="4"/>
  <c r="I571" i="4"/>
  <c r="I569" i="4"/>
  <c r="G559" i="4"/>
  <c r="G557" i="4"/>
  <c r="I555" i="4"/>
  <c r="I553" i="4"/>
  <c r="G543" i="4"/>
  <c r="G541" i="4"/>
  <c r="I539" i="4"/>
  <c r="I537" i="4"/>
  <c r="G527" i="4"/>
  <c r="G525" i="4"/>
  <c r="I523" i="4"/>
  <c r="I521" i="4"/>
  <c r="G511" i="4"/>
  <c r="G509" i="4"/>
  <c r="I507" i="4"/>
  <c r="G495" i="4"/>
  <c r="G269" i="4"/>
  <c r="H269" i="4"/>
  <c r="G265" i="4"/>
  <c r="H265" i="4"/>
  <c r="G258" i="4"/>
  <c r="H258" i="4"/>
  <c r="G242" i="4"/>
  <c r="H242" i="4"/>
  <c r="G226" i="4"/>
  <c r="H226" i="4"/>
  <c r="G210" i="4"/>
  <c r="H210" i="4"/>
  <c r="G195" i="4"/>
  <c r="H195" i="4"/>
  <c r="H193" i="4"/>
  <c r="G193" i="4"/>
  <c r="I193" i="4"/>
  <c r="H305" i="4"/>
  <c r="H301" i="4"/>
  <c r="H297" i="4"/>
  <c r="H293" i="4"/>
  <c r="H289" i="4"/>
  <c r="I288" i="4"/>
  <c r="H282" i="4"/>
  <c r="I281" i="4"/>
  <c r="I280" i="4"/>
  <c r="H274" i="4"/>
  <c r="I273" i="4"/>
  <c r="G246" i="4"/>
  <c r="H246" i="4"/>
  <c r="G230" i="4"/>
  <c r="H230" i="4"/>
  <c r="G214" i="4"/>
  <c r="H214" i="4"/>
  <c r="G203" i="4"/>
  <c r="H203" i="4"/>
  <c r="H201" i="4"/>
  <c r="G201" i="4"/>
  <c r="I201" i="4"/>
  <c r="G288" i="4"/>
  <c r="H281" i="4"/>
  <c r="G280" i="4"/>
  <c r="H273" i="4"/>
  <c r="I269" i="4"/>
  <c r="I265" i="4"/>
  <c r="I258" i="4"/>
  <c r="G250" i="4"/>
  <c r="H250" i="4"/>
  <c r="I242" i="4"/>
  <c r="G234" i="4"/>
  <c r="H234" i="4"/>
  <c r="I226" i="4"/>
  <c r="G218" i="4"/>
  <c r="H218" i="4"/>
  <c r="I210" i="4"/>
  <c r="H209" i="4"/>
  <c r="G209" i="4"/>
  <c r="I209" i="4"/>
  <c r="I195" i="4"/>
  <c r="G194" i="4"/>
  <c r="H194" i="4"/>
  <c r="I194" i="4"/>
  <c r="I285" i="4"/>
  <c r="I284" i="4"/>
  <c r="I277" i="4"/>
  <c r="I276" i="4"/>
  <c r="G254" i="4"/>
  <c r="H254" i="4"/>
  <c r="I246" i="4"/>
  <c r="G238" i="4"/>
  <c r="H238" i="4"/>
  <c r="G222" i="4"/>
  <c r="H222" i="4"/>
  <c r="I214" i="4"/>
  <c r="I203" i="4"/>
  <c r="G202" i="4"/>
  <c r="H202" i="4"/>
  <c r="I202" i="4"/>
  <c r="G189" i="4"/>
  <c r="H189" i="4"/>
  <c r="G185" i="4"/>
  <c r="H185" i="4"/>
  <c r="G181" i="4"/>
  <c r="H181" i="4"/>
  <c r="G177" i="4"/>
  <c r="H177" i="4"/>
  <c r="G173" i="4"/>
  <c r="H173" i="4"/>
  <c r="G169" i="4"/>
  <c r="H169" i="4"/>
  <c r="G165" i="4"/>
  <c r="H165" i="4"/>
  <c r="G161" i="4"/>
  <c r="H161" i="4"/>
  <c r="G157" i="4"/>
  <c r="H157" i="4"/>
  <c r="G153" i="4"/>
  <c r="H153" i="4"/>
  <c r="G149" i="4"/>
  <c r="H149" i="4"/>
  <c r="G145" i="4"/>
  <c r="H145" i="4"/>
  <c r="G141" i="4"/>
  <c r="H141" i="4"/>
  <c r="G137" i="4"/>
  <c r="H137" i="4"/>
  <c r="G133" i="4"/>
  <c r="H133" i="4"/>
  <c r="G129" i="4"/>
  <c r="H129" i="4"/>
  <c r="G125" i="4"/>
  <c r="H125" i="4"/>
  <c r="G121" i="4"/>
  <c r="H121" i="4"/>
  <c r="G117" i="4"/>
  <c r="H117" i="4"/>
  <c r="G113" i="4"/>
  <c r="H113" i="4"/>
  <c r="G109" i="4"/>
  <c r="H109" i="4"/>
  <c r="G105" i="4"/>
  <c r="H105" i="4"/>
  <c r="G101" i="4"/>
  <c r="H101" i="4"/>
  <c r="G97" i="4"/>
  <c r="H97" i="4"/>
  <c r="G93" i="4"/>
  <c r="H93" i="4"/>
  <c r="G77" i="4"/>
  <c r="H77" i="4"/>
  <c r="H261" i="4"/>
  <c r="H257" i="4"/>
  <c r="H253" i="4"/>
  <c r="H249" i="4"/>
  <c r="H245" i="4"/>
  <c r="H241" i="4"/>
  <c r="H237" i="4"/>
  <c r="H233" i="4"/>
  <c r="H229" i="4"/>
  <c r="H225" i="4"/>
  <c r="H221" i="4"/>
  <c r="H217" i="4"/>
  <c r="H213" i="4"/>
  <c r="G81" i="4"/>
  <c r="H81" i="4"/>
  <c r="I206" i="4"/>
  <c r="I205" i="4"/>
  <c r="I198" i="4"/>
  <c r="I197" i="4"/>
  <c r="I190" i="4"/>
  <c r="I189" i="4"/>
  <c r="I186" i="4"/>
  <c r="I185" i="4"/>
  <c r="I182" i="4"/>
  <c r="I181" i="4"/>
  <c r="I178" i="4"/>
  <c r="I177" i="4"/>
  <c r="I174" i="4"/>
  <c r="I173" i="4"/>
  <c r="I170" i="4"/>
  <c r="I169" i="4"/>
  <c r="I166" i="4"/>
  <c r="I165" i="4"/>
  <c r="I162" i="4"/>
  <c r="I161" i="4"/>
  <c r="I158" i="4"/>
  <c r="I157" i="4"/>
  <c r="I154" i="4"/>
  <c r="I153" i="4"/>
  <c r="I150" i="4"/>
  <c r="I149" i="4"/>
  <c r="I146" i="4"/>
  <c r="I145" i="4"/>
  <c r="I142" i="4"/>
  <c r="I141" i="4"/>
  <c r="I137" i="4"/>
  <c r="I133" i="4"/>
  <c r="I129" i="4"/>
  <c r="I125" i="4"/>
  <c r="I121" i="4"/>
  <c r="I117" i="4"/>
  <c r="I113" i="4"/>
  <c r="I109" i="4"/>
  <c r="I105" i="4"/>
  <c r="I101" i="4"/>
  <c r="I97" i="4"/>
  <c r="I93" i="4"/>
  <c r="G85" i="4"/>
  <c r="H85" i="4"/>
  <c r="I77" i="4"/>
  <c r="H94" i="4"/>
  <c r="G89" i="4"/>
  <c r="H89" i="4"/>
  <c r="G55" i="4"/>
  <c r="H54" i="4"/>
  <c r="G51" i="4"/>
  <c r="H50" i="4"/>
  <c r="G47" i="4"/>
  <c r="H46" i="4"/>
  <c r="G43" i="4"/>
  <c r="H42" i="4"/>
  <c r="G39" i="4"/>
  <c r="H38" i="4"/>
  <c r="G35" i="4"/>
  <c r="H34" i="4"/>
  <c r="G31" i="4"/>
  <c r="H30" i="4"/>
  <c r="G27" i="4"/>
  <c r="H26" i="4"/>
  <c r="H22" i="4"/>
  <c r="G19" i="4"/>
  <c r="H18" i="4"/>
  <c r="H73" i="4"/>
  <c r="H69" i="4"/>
  <c r="H65" i="4"/>
  <c r="H61" i="4"/>
  <c r="H57" i="4"/>
  <c r="H25" i="4"/>
  <c r="H21" i="4"/>
  <c r="H92" i="4"/>
  <c r="H88" i="4"/>
  <c r="H84" i="4"/>
  <c r="H80" i="4"/>
  <c r="H76" i="4"/>
  <c r="H72" i="4"/>
  <c r="H68" i="4"/>
  <c r="H64" i="4"/>
  <c r="H60" i="4"/>
  <c r="H56" i="4"/>
  <c r="H20" i="4"/>
  <c r="P1905" i="6"/>
  <c r="O1581" i="6"/>
  <c r="P254" i="6"/>
  <c r="Q250" i="6"/>
  <c r="Q77" i="6"/>
  <c r="P268" i="6"/>
  <c r="P81" i="6"/>
  <c r="P1934" i="6"/>
  <c r="O1303" i="6"/>
  <c r="O264" i="6"/>
  <c r="P258" i="6"/>
  <c r="P85" i="6"/>
  <c r="O1543" i="6"/>
  <c r="P1940" i="6"/>
  <c r="P1917" i="6"/>
  <c r="O453" i="6"/>
  <c r="O268" i="6"/>
  <c r="P77" i="6"/>
  <c r="M1962" i="6"/>
  <c r="P1961" i="6"/>
  <c r="P2086" i="6"/>
  <c r="P2055" i="6"/>
  <c r="P2068" i="6"/>
  <c r="P2066" i="6"/>
  <c r="P2044" i="6"/>
  <c r="P2030" i="6"/>
  <c r="P2013" i="6"/>
  <c r="O2170" i="6"/>
  <c r="P2122" i="6"/>
  <c r="O2042" i="6"/>
  <c r="P2034" i="6"/>
  <c r="P1980" i="6"/>
  <c r="P1958" i="6"/>
  <c r="P1938" i="6"/>
  <c r="P1714" i="6"/>
  <c r="P1994" i="6"/>
  <c r="P1891" i="6"/>
  <c r="P1843" i="6"/>
  <c r="P1811" i="6"/>
  <c r="P1658" i="6"/>
  <c r="P1648" i="6"/>
  <c r="P2157" i="6"/>
  <c r="P2169" i="6"/>
  <c r="P2106" i="6"/>
  <c r="P2060" i="6"/>
  <c r="P1799" i="6"/>
  <c r="P1728" i="6"/>
  <c r="P2107" i="6"/>
  <c r="P2105" i="6"/>
  <c r="P2065" i="6"/>
  <c r="P2160" i="6"/>
  <c r="P2159" i="6"/>
  <c r="P2148" i="6"/>
  <c r="P2145" i="6"/>
  <c r="P2139" i="6"/>
  <c r="P2114" i="6"/>
  <c r="P2110" i="6"/>
  <c r="P2071" i="6"/>
  <c r="P2052" i="6"/>
  <c r="P2048" i="6"/>
  <c r="P2029" i="6"/>
  <c r="P1998" i="6"/>
  <c r="P1977" i="6"/>
  <c r="P1975" i="6"/>
  <c r="P2164" i="6"/>
  <c r="P2162" i="6"/>
  <c r="P2144" i="6"/>
  <c r="P2142" i="6"/>
  <c r="P2125" i="6"/>
  <c r="M2116" i="6"/>
  <c r="P2103" i="6"/>
  <c r="P2087" i="6"/>
  <c r="P2078" i="6"/>
  <c r="Q2078" i="6"/>
  <c r="P2070" i="6"/>
  <c r="M2042" i="6"/>
  <c r="P2032" i="6"/>
  <c r="P2017" i="6"/>
  <c r="P2011" i="6"/>
  <c r="N1986" i="6"/>
  <c r="P1978" i="6"/>
  <c r="P1937" i="6"/>
  <c r="P1879" i="6"/>
  <c r="P1847" i="6"/>
  <c r="P2109" i="6"/>
  <c r="O1962" i="6"/>
  <c r="N1962" i="6"/>
  <c r="P1764" i="6"/>
  <c r="M1740" i="6"/>
  <c r="P1988" i="6"/>
  <c r="O1986" i="6"/>
  <c r="M1986" i="6"/>
  <c r="P2158" i="6"/>
  <c r="P2143" i="6"/>
  <c r="P2141" i="6"/>
  <c r="P2134" i="6"/>
  <c r="N2134" i="6"/>
  <c r="P2123" i="6"/>
  <c r="P2074" i="6"/>
  <c r="P2069" i="6"/>
  <c r="P2049" i="6"/>
  <c r="P2047" i="6"/>
  <c r="P2031" i="6"/>
  <c r="P2020" i="6"/>
  <c r="P2014" i="6"/>
  <c r="P1996" i="6"/>
  <c r="Q1986" i="6"/>
  <c r="P1982" i="6"/>
  <c r="P1981" i="6"/>
  <c r="P1963" i="6"/>
  <c r="P1962" i="6"/>
  <c r="R1962" i="6" s="1"/>
  <c r="Q1962" i="6"/>
  <c r="P1919" i="6"/>
  <c r="O2116" i="6"/>
  <c r="O2078" i="6"/>
  <c r="O2134" i="6"/>
  <c r="P2091" i="6"/>
  <c r="N2078" i="6"/>
  <c r="P2015" i="6"/>
  <c r="P2006" i="6"/>
  <c r="P1985" i="6"/>
  <c r="P1903" i="6"/>
  <c r="Q1756" i="6"/>
  <c r="M1756" i="6"/>
  <c r="N1756" i="6"/>
  <c r="O1756" i="6"/>
  <c r="Q1738" i="6"/>
  <c r="P1738" i="6"/>
  <c r="P1732" i="6"/>
  <c r="P1721" i="6"/>
  <c r="P1428" i="6"/>
  <c r="P2026" i="6"/>
  <c r="P1519" i="6"/>
  <c r="P1925" i="6"/>
  <c r="O1722" i="6"/>
  <c r="N2174" i="6"/>
  <c r="P2174" i="6"/>
  <c r="P2173" i="6"/>
  <c r="P2172" i="6"/>
  <c r="Q2156" i="6"/>
  <c r="P2156" i="6"/>
  <c r="P2155" i="6"/>
  <c r="P2153" i="6"/>
  <c r="Q2138" i="6"/>
  <c r="P2138" i="6"/>
  <c r="P2137" i="6"/>
  <c r="P2135" i="6"/>
  <c r="P2119" i="6"/>
  <c r="Q2102" i="6"/>
  <c r="P2102" i="6"/>
  <c r="P2098" i="6"/>
  <c r="P2097" i="6"/>
  <c r="O2084" i="6"/>
  <c r="P2082" i="6"/>
  <c r="P2079" i="6"/>
  <c r="O2064" i="6"/>
  <c r="P2061" i="6"/>
  <c r="O2046" i="6"/>
  <c r="P2043" i="6"/>
  <c r="Q2028" i="6"/>
  <c r="P2028" i="6"/>
  <c r="P2027" i="6"/>
  <c r="P2025" i="6"/>
  <c r="O2010" i="6"/>
  <c r="P2007" i="6"/>
  <c r="P1990" i="6"/>
  <c r="O1974" i="6"/>
  <c r="P1974" i="6"/>
  <c r="P1973" i="6"/>
  <c r="P1972" i="6"/>
  <c r="P1969" i="6"/>
  <c r="O1956" i="6"/>
  <c r="P1954" i="6"/>
  <c r="P1953" i="6"/>
  <c r="P1951" i="6"/>
  <c r="N1936" i="6"/>
  <c r="P1929" i="6"/>
  <c r="P1921" i="6"/>
  <c r="P1913" i="6"/>
  <c r="P1909" i="6"/>
  <c r="P1897" i="6"/>
  <c r="P1889" i="6"/>
  <c r="P1885" i="6"/>
  <c r="P1881" i="6"/>
  <c r="P1877" i="6"/>
  <c r="P1873" i="6"/>
  <c r="P1869" i="6"/>
  <c r="P1861" i="6"/>
  <c r="P1853" i="6"/>
  <c r="P1849" i="6"/>
  <c r="P1845" i="6"/>
  <c r="P1841" i="6"/>
  <c r="P1837" i="6"/>
  <c r="P1833" i="6"/>
  <c r="P1829" i="6"/>
  <c r="P1825" i="6"/>
  <c r="P1821" i="6"/>
  <c r="P1817" i="6"/>
  <c r="P1813" i="6"/>
  <c r="P1809" i="6"/>
  <c r="P1805" i="6"/>
  <c r="P1716" i="6"/>
  <c r="P1712" i="6"/>
  <c r="P1697" i="6"/>
  <c r="O1697" i="6"/>
  <c r="O1685" i="6"/>
  <c r="Q1662" i="6"/>
  <c r="P1620" i="6"/>
  <c r="O1617" i="6"/>
  <c r="M1607" i="6"/>
  <c r="P1594" i="6"/>
  <c r="P1571" i="6"/>
  <c r="P1537" i="6"/>
  <c r="P1625" i="6"/>
  <c r="P1801" i="6"/>
  <c r="P1797" i="6"/>
  <c r="P1793" i="6"/>
  <c r="P1789" i="6"/>
  <c r="P1785" i="6"/>
  <c r="P1782" i="6"/>
  <c r="P1781" i="6"/>
  <c r="P1777" i="6"/>
  <c r="O1774" i="6"/>
  <c r="P1768" i="6"/>
  <c r="P1752" i="6"/>
  <c r="Q1752" i="6"/>
  <c r="O1633" i="6"/>
  <c r="P1623" i="6"/>
  <c r="P1605" i="6"/>
  <c r="M1605" i="6"/>
  <c r="P1601" i="6"/>
  <c r="P1573" i="6"/>
  <c r="O1573" i="6"/>
  <c r="P1570" i="6"/>
  <c r="P1548" i="6"/>
  <c r="O1545" i="6"/>
  <c r="P1536" i="6"/>
  <c r="P1468" i="6"/>
  <c r="N1690" i="6"/>
  <c r="O1690" i="6"/>
  <c r="Q1656" i="6"/>
  <c r="M1656" i="6"/>
  <c r="O1607" i="6"/>
  <c r="O1585" i="6"/>
  <c r="P1524" i="6"/>
  <c r="P1634" i="6"/>
  <c r="P1610" i="6"/>
  <c r="N1607" i="6"/>
  <c r="P1589" i="6"/>
  <c r="M1545" i="6"/>
  <c r="O1745" i="6"/>
  <c r="O1656" i="6"/>
  <c r="P2167" i="6"/>
  <c r="P2132" i="6"/>
  <c r="P2130" i="6"/>
  <c r="P2129" i="6"/>
  <c r="P2112" i="6"/>
  <c r="P2094" i="6"/>
  <c r="P2093" i="6"/>
  <c r="P2076" i="6"/>
  <c r="P2075" i="6"/>
  <c r="P2022" i="6"/>
  <c r="O2004" i="6"/>
  <c r="P2004" i="6"/>
  <c r="P2002" i="6"/>
  <c r="O1984" i="6"/>
  <c r="P1984" i="6"/>
  <c r="P1965" i="6"/>
  <c r="P1942" i="6"/>
  <c r="P1876" i="6"/>
  <c r="P1796" i="6"/>
  <c r="P1762" i="6"/>
  <c r="M1737" i="6"/>
  <c r="P1698" i="6"/>
  <c r="P1692" i="6"/>
  <c r="M1690" i="6"/>
  <c r="N1685" i="6"/>
  <c r="P1676" i="6"/>
  <c r="Q1673" i="6"/>
  <c r="M1662" i="6"/>
  <c r="N1656" i="6"/>
  <c r="P1645" i="6"/>
  <c r="P1639" i="6"/>
  <c r="P1628" i="6"/>
  <c r="N1608" i="6"/>
  <c r="P1588" i="6"/>
  <c r="P1586" i="6"/>
  <c r="N1585" i="6"/>
  <c r="P1583" i="6"/>
  <c r="P1580" i="6"/>
  <c r="P1569" i="6"/>
  <c r="N1569" i="6"/>
  <c r="P1553" i="6"/>
  <c r="P1552" i="6"/>
  <c r="O1551" i="6"/>
  <c r="P1514" i="6"/>
  <c r="P1446" i="6"/>
  <c r="P2152" i="6"/>
  <c r="P2104" i="6"/>
  <c r="P2099" i="6"/>
  <c r="P2024" i="6"/>
  <c r="P1976" i="6"/>
  <c r="P1944" i="6"/>
  <c r="O1763" i="6"/>
  <c r="N1703" i="6"/>
  <c r="P1696" i="6"/>
  <c r="P1665" i="6"/>
  <c r="M1617" i="6"/>
  <c r="O1612" i="6"/>
  <c r="P1609" i="6"/>
  <c r="P1606" i="6"/>
  <c r="P1484" i="6"/>
  <c r="Q1467" i="6"/>
  <c r="O1423" i="6"/>
  <c r="P1447" i="6"/>
  <c r="P1432" i="6"/>
  <c r="P1429" i="6"/>
  <c r="P1426" i="6"/>
  <c r="P1581" i="6"/>
  <c r="P1551" i="6"/>
  <c r="N1551" i="6"/>
  <c r="N1535" i="6"/>
  <c r="P1497" i="6"/>
  <c r="P1483" i="6"/>
  <c r="P1480" i="6"/>
  <c r="M1377" i="6"/>
  <c r="P1372" i="6"/>
  <c r="P1388" i="6"/>
  <c r="P1382" i="6"/>
  <c r="P1410" i="6"/>
  <c r="P1515" i="6"/>
  <c r="O1510" i="6"/>
  <c r="P1500" i="6"/>
  <c r="M1485" i="6"/>
  <c r="P1350" i="6"/>
  <c r="Q1332" i="6"/>
  <c r="O1175" i="6"/>
  <c r="P1761" i="6"/>
  <c r="M1688" i="6"/>
  <c r="P1688" i="6"/>
  <c r="P1671" i="6"/>
  <c r="P1669" i="6"/>
  <c r="P1615" i="6"/>
  <c r="M1614" i="6"/>
  <c r="Q1561" i="6"/>
  <c r="P1541" i="6"/>
  <c r="O1541" i="6"/>
  <c r="N1515" i="6"/>
  <c r="O1479" i="6"/>
  <c r="O1455" i="6"/>
  <c r="P1392" i="6"/>
  <c r="P1377" i="6"/>
  <c r="P1370" i="6"/>
  <c r="Q1288" i="6"/>
  <c r="N1278" i="6"/>
  <c r="P1272" i="6"/>
  <c r="P1412" i="6"/>
  <c r="P1409" i="6"/>
  <c r="P1393" i="6"/>
  <c r="P1354" i="6"/>
  <c r="P1312" i="6"/>
  <c r="M1176" i="6"/>
  <c r="O1176" i="6"/>
  <c r="O1239" i="6"/>
  <c r="O1069" i="6"/>
  <c r="P1755" i="6"/>
  <c r="P1739" i="6"/>
  <c r="N1734" i="6"/>
  <c r="N1702" i="6"/>
  <c r="P1691" i="6"/>
  <c r="P1675" i="6"/>
  <c r="N1670" i="6"/>
  <c r="P1670" i="6"/>
  <c r="P1627" i="6"/>
  <c r="P1611" i="6"/>
  <c r="P1563" i="6"/>
  <c r="P1547" i="6"/>
  <c r="Q1542" i="6"/>
  <c r="P1512" i="6"/>
  <c r="P1495" i="6"/>
  <c r="P1477" i="6"/>
  <c r="P1440" i="6"/>
  <c r="P1421" i="6"/>
  <c r="O1421" i="6"/>
  <c r="M1403" i="6"/>
  <c r="P1384" i="6"/>
  <c r="P1366" i="6"/>
  <c r="O1331" i="6"/>
  <c r="O1262" i="6"/>
  <c r="P1262" i="6"/>
  <c r="P1128" i="6"/>
  <c r="P1221" i="6"/>
  <c r="P1205" i="6"/>
  <c r="P1167" i="6"/>
  <c r="Q1122" i="6"/>
  <c r="P1348" i="6"/>
  <c r="O1343" i="6"/>
  <c r="P1291" i="6"/>
  <c r="P1286" i="6"/>
  <c r="P1204" i="6"/>
  <c r="P1106" i="6"/>
  <c r="N1093" i="6"/>
  <c r="P1198" i="6"/>
  <c r="O1146" i="6"/>
  <c r="P1104" i="6"/>
  <c r="Q1076" i="6"/>
  <c r="P1257" i="6"/>
  <c r="Q1257" i="6"/>
  <c r="O1197" i="6"/>
  <c r="O1163" i="6"/>
  <c r="P1150" i="6"/>
  <c r="P1133" i="6"/>
  <c r="P1067" i="6"/>
  <c r="P999" i="6"/>
  <c r="P1092" i="6"/>
  <c r="P1075" i="6"/>
  <c r="P960" i="6"/>
  <c r="M1172" i="6"/>
  <c r="P1149" i="6"/>
  <c r="O1101" i="6"/>
  <c r="P1074" i="6"/>
  <c r="M1032" i="6"/>
  <c r="P998" i="6"/>
  <c r="P1094" i="6"/>
  <c r="P1091" i="6"/>
  <c r="P1058" i="6"/>
  <c r="P1001" i="6"/>
  <c r="P976" i="6"/>
  <c r="P965" i="6"/>
  <c r="P919" i="6"/>
  <c r="N1336" i="6"/>
  <c r="P1333" i="6"/>
  <c r="M1333" i="6"/>
  <c r="P1317" i="6"/>
  <c r="P1307" i="6"/>
  <c r="P1277" i="6"/>
  <c r="P1270" i="6"/>
  <c r="M1258" i="6"/>
  <c r="O1202" i="6"/>
  <c r="M1186" i="6"/>
  <c r="O1066" i="6"/>
  <c r="N1031" i="6"/>
  <c r="O1026" i="6"/>
  <c r="P1026" i="6"/>
  <c r="P1018" i="6"/>
  <c r="Q1005" i="6"/>
  <c r="M967" i="6"/>
  <c r="P952" i="6"/>
  <c r="O946" i="6"/>
  <c r="P928" i="6"/>
  <c r="P894" i="6"/>
  <c r="Q1044" i="6"/>
  <c r="P1039" i="6"/>
  <c r="Q1008" i="6"/>
  <c r="P921" i="6"/>
  <c r="P914" i="6"/>
  <c r="Q828" i="6"/>
  <c r="P1110" i="6"/>
  <c r="P1063" i="6"/>
  <c r="Q1063" i="6"/>
  <c r="P1017" i="6"/>
  <c r="Q1017" i="6"/>
  <c r="P985" i="6"/>
  <c r="O953" i="6"/>
  <c r="P917" i="6"/>
  <c r="M923" i="6"/>
  <c r="O920" i="6"/>
  <c r="P888" i="6"/>
  <c r="O906" i="6"/>
  <c r="N987" i="6"/>
  <c r="P890" i="6"/>
  <c r="P887" i="6"/>
  <c r="P833" i="6"/>
  <c r="P1475" i="6"/>
  <c r="P1459" i="6"/>
  <c r="P1411" i="6"/>
  <c r="Q1406" i="6"/>
  <c r="P1395" i="6"/>
  <c r="O1390" i="6"/>
  <c r="O1359" i="6"/>
  <c r="P1321" i="6"/>
  <c r="O1285" i="6"/>
  <c r="P1267" i="6"/>
  <c r="N1266" i="6"/>
  <c r="P1231" i="6"/>
  <c r="P1230" i="6"/>
  <c r="P1211" i="6"/>
  <c r="P1175" i="6"/>
  <c r="N1157" i="6"/>
  <c r="O1120" i="6"/>
  <c r="P1120" i="6"/>
  <c r="P1085" i="6"/>
  <c r="P1083" i="6"/>
  <c r="P1065" i="6"/>
  <c r="P1029" i="6"/>
  <c r="Q1028" i="6"/>
  <c r="P1024" i="6"/>
  <c r="P1011" i="6"/>
  <c r="N1010" i="6"/>
  <c r="P975" i="6"/>
  <c r="P974" i="6"/>
  <c r="P955" i="6"/>
  <c r="M951" i="6"/>
  <c r="P937" i="6"/>
  <c r="P846" i="6"/>
  <c r="P837" i="6"/>
  <c r="P799" i="6"/>
  <c r="P724" i="6"/>
  <c r="P798" i="6"/>
  <c r="P742" i="6"/>
  <c r="P884" i="6"/>
  <c r="P870" i="6"/>
  <c r="P862" i="6"/>
  <c r="P773" i="6"/>
  <c r="P730" i="6"/>
  <c r="P744" i="6"/>
  <c r="P712" i="6"/>
  <c r="P665" i="6"/>
  <c r="P856" i="6"/>
  <c r="P778" i="6"/>
  <c r="O754" i="6"/>
  <c r="M754" i="6"/>
  <c r="P728" i="6"/>
  <c r="P740" i="6"/>
  <c r="P719" i="6"/>
  <c r="P690" i="6"/>
  <c r="P685" i="6"/>
  <c r="O654" i="6"/>
  <c r="P706" i="6"/>
  <c r="O616" i="6"/>
  <c r="P588" i="6"/>
  <c r="O626" i="6"/>
  <c r="P618" i="6"/>
  <c r="O618" i="6"/>
  <c r="P612" i="6"/>
  <c r="O612" i="6"/>
  <c r="P562" i="6"/>
  <c r="P582" i="6"/>
  <c r="P559" i="6"/>
  <c r="P680" i="6"/>
  <c r="P675" i="6"/>
  <c r="P673" i="6"/>
  <c r="P1361" i="6"/>
  <c r="P1345" i="6"/>
  <c r="P1329" i="6"/>
  <c r="P1297" i="6"/>
  <c r="P1281" i="6"/>
  <c r="P1265" i="6"/>
  <c r="P1233" i="6"/>
  <c r="P1217" i="6"/>
  <c r="P1201" i="6"/>
  <c r="P1169" i="6"/>
  <c r="P1153" i="6"/>
  <c r="P1137" i="6"/>
  <c r="P1105" i="6"/>
  <c r="P1089" i="6"/>
  <c r="P1073" i="6"/>
  <c r="P1041" i="6"/>
  <c r="P1025" i="6"/>
  <c r="P1009" i="6"/>
  <c r="P977" i="6"/>
  <c r="P961" i="6"/>
  <c r="P945" i="6"/>
  <c r="P908" i="6"/>
  <c r="P842" i="6"/>
  <c r="P792" i="6"/>
  <c r="M698" i="6"/>
  <c r="Q626" i="6"/>
  <c r="N618" i="6"/>
  <c r="Q616" i="6"/>
  <c r="P613" i="6"/>
  <c r="P610" i="6"/>
  <c r="P586" i="6"/>
  <c r="P634" i="6"/>
  <c r="P885" i="6"/>
  <c r="P790" i="6"/>
  <c r="P782" i="6"/>
  <c r="O676" i="6"/>
  <c r="P666" i="6"/>
  <c r="N644" i="6"/>
  <c r="P644" i="6"/>
  <c r="M602" i="6"/>
  <c r="P598" i="6"/>
  <c r="O578" i="6"/>
  <c r="P537" i="6"/>
  <c r="P521" i="6"/>
  <c r="P563" i="6"/>
  <c r="N578" i="6"/>
  <c r="P520" i="6"/>
  <c r="P518" i="6"/>
  <c r="N509" i="6"/>
  <c r="O542" i="6"/>
  <c r="P805" i="6"/>
  <c r="P714" i="6"/>
  <c r="O696" i="6"/>
  <c r="P642" i="6"/>
  <c r="P568" i="6"/>
  <c r="P558" i="6"/>
  <c r="P524" i="6"/>
  <c r="P516" i="6"/>
  <c r="P513" i="6"/>
  <c r="O570" i="6"/>
  <c r="P570" i="6"/>
  <c r="Q534" i="6"/>
  <c r="P512" i="6"/>
  <c r="P508" i="6"/>
  <c r="P736" i="6"/>
  <c r="P608" i="6"/>
  <c r="P592" i="6"/>
  <c r="P555" i="6"/>
  <c r="O477" i="6"/>
  <c r="P522" i="6"/>
  <c r="O469" i="6"/>
  <c r="O413" i="6"/>
  <c r="P379" i="6"/>
  <c r="O397" i="6"/>
  <c r="N457" i="6"/>
  <c r="Q385" i="6"/>
  <c r="O421" i="6"/>
  <c r="P395" i="6"/>
  <c r="P330" i="6"/>
  <c r="P359" i="6"/>
  <c r="M359" i="6"/>
  <c r="P311" i="6"/>
  <c r="P308" i="6"/>
  <c r="O380" i="6"/>
  <c r="P380" i="6"/>
  <c r="N375" i="6"/>
  <c r="O364" i="6"/>
  <c r="P364" i="6"/>
  <c r="N359" i="6"/>
  <c r="P353" i="6"/>
  <c r="O338" i="6"/>
  <c r="P338" i="6"/>
  <c r="O333" i="6"/>
  <c r="O323" i="6"/>
  <c r="P318" i="6"/>
  <c r="N303" i="6"/>
  <c r="O303" i="6"/>
  <c r="M298" i="6"/>
  <c r="Q288" i="6"/>
  <c r="N285" i="6"/>
  <c r="P283" i="6"/>
  <c r="O283" i="6"/>
  <c r="Q273" i="6"/>
  <c r="Q333" i="6"/>
  <c r="O308" i="6"/>
  <c r="O325" i="6"/>
  <c r="P317" i="6"/>
  <c r="O258" i="6"/>
  <c r="Q258" i="6"/>
  <c r="P390" i="6"/>
  <c r="P383" i="6"/>
  <c r="Q381" i="6"/>
  <c r="N374" i="6"/>
  <c r="P374" i="6"/>
  <c r="P367" i="6"/>
  <c r="O367" i="6"/>
  <c r="N358" i="6"/>
  <c r="N342" i="6"/>
  <c r="Q342" i="6"/>
  <c r="Q337" i="6"/>
  <c r="N333" i="6"/>
  <c r="N322" i="6"/>
  <c r="P322" i="6"/>
  <c r="P312" i="6"/>
  <c r="M308" i="6"/>
  <c r="P302" i="6"/>
  <c r="P287" i="6"/>
  <c r="O287" i="6"/>
  <c r="O282" i="6"/>
  <c r="N273" i="6"/>
  <c r="P358" i="6"/>
  <c r="N352" i="6"/>
  <c r="M342" i="6"/>
  <c r="N325" i="6"/>
  <c r="P324" i="6"/>
  <c r="M322" i="6"/>
  <c r="P309" i="6"/>
  <c r="M309" i="6"/>
  <c r="O298" i="6"/>
  <c r="O294" i="6"/>
  <c r="O290" i="6"/>
  <c r="O275" i="6"/>
  <c r="M274" i="6"/>
  <c r="Q268" i="6"/>
  <c r="M264" i="6"/>
  <c r="R264" i="6" s="1"/>
  <c r="S264" i="6" s="1" a="1"/>
  <c r="S264" i="6" s="1"/>
  <c r="N264" i="6"/>
  <c r="P339" i="6"/>
  <c r="O337" i="6"/>
  <c r="P334" i="6"/>
  <c r="P329" i="6"/>
  <c r="O310" i="6"/>
  <c r="N274" i="6"/>
  <c r="M260" i="6"/>
  <c r="N260" i="6"/>
  <c r="Q260" i="6"/>
  <c r="O322" i="6"/>
  <c r="O307" i="6"/>
  <c r="P306" i="6"/>
  <c r="P286" i="6"/>
  <c r="N275" i="6"/>
  <c r="P260" i="6"/>
  <c r="O254" i="6"/>
  <c r="Q254" i="6"/>
  <c r="M268" i="6"/>
  <c r="R268" i="6" s="1"/>
  <c r="S268" i="6" s="1" a="1"/>
  <c r="S268" i="6" s="1"/>
  <c r="N268" i="6"/>
  <c r="P262" i="6"/>
  <c r="P257" i="6"/>
  <c r="P507" i="6"/>
  <c r="O507" i="6"/>
  <c r="O506" i="6"/>
  <c r="P506" i="6"/>
  <c r="O504" i="6"/>
  <c r="P504" i="6"/>
  <c r="P502" i="6"/>
  <c r="P501" i="6"/>
  <c r="P499" i="6"/>
  <c r="O499" i="6"/>
  <c r="O498" i="6"/>
  <c r="P498" i="6"/>
  <c r="O496" i="6"/>
  <c r="P496" i="6"/>
  <c r="P494" i="6"/>
  <c r="P493" i="6"/>
  <c r="P491" i="6"/>
  <c r="O491" i="6"/>
  <c r="N490" i="6"/>
  <c r="P490" i="6"/>
  <c r="N488" i="6"/>
  <c r="P488" i="6"/>
  <c r="O486" i="6"/>
  <c r="P486" i="6"/>
  <c r="P485" i="6"/>
  <c r="P483" i="6"/>
  <c r="N483" i="6"/>
  <c r="P482" i="6"/>
  <c r="O480" i="6"/>
  <c r="P480" i="6"/>
  <c r="O478" i="6"/>
  <c r="P478" i="6"/>
  <c r="Q477" i="6"/>
  <c r="O476" i="6"/>
  <c r="P475" i="6"/>
  <c r="M475" i="6"/>
  <c r="P474" i="6"/>
  <c r="Q472" i="6"/>
  <c r="P472" i="6"/>
  <c r="P470" i="6"/>
  <c r="M469" i="6"/>
  <c r="P467" i="6"/>
  <c r="O467" i="6"/>
  <c r="Q466" i="6"/>
  <c r="P466" i="6"/>
  <c r="Q464" i="6"/>
  <c r="P464" i="6"/>
  <c r="M462" i="6"/>
  <c r="P462" i="6"/>
  <c r="N461" i="6"/>
  <c r="P459" i="6"/>
  <c r="O459" i="6"/>
  <c r="P458" i="6"/>
  <c r="Q456" i="6"/>
  <c r="P456" i="6"/>
  <c r="O454" i="6"/>
  <c r="P454" i="6"/>
  <c r="P451" i="6"/>
  <c r="O451" i="6"/>
  <c r="N450" i="6"/>
  <c r="P450" i="6"/>
  <c r="M448" i="6"/>
  <c r="P448" i="6"/>
  <c r="P446" i="6"/>
  <c r="P445" i="6"/>
  <c r="O444" i="6"/>
  <c r="P443" i="6"/>
  <c r="M443" i="6"/>
  <c r="O442" i="6"/>
  <c r="P442" i="6"/>
  <c r="M440" i="6"/>
  <c r="P440" i="6"/>
  <c r="P438" i="6"/>
  <c r="P437" i="6"/>
  <c r="O436" i="6"/>
  <c r="P435" i="6"/>
  <c r="M435" i="6"/>
  <c r="P434" i="6"/>
  <c r="M432" i="6"/>
  <c r="P432" i="6"/>
  <c r="O430" i="6"/>
  <c r="P430" i="6"/>
  <c r="P429" i="6"/>
  <c r="O428" i="6"/>
  <c r="P427" i="6"/>
  <c r="M427" i="6"/>
  <c r="M426" i="6"/>
  <c r="P426" i="6"/>
  <c r="M424" i="6"/>
  <c r="P424" i="6"/>
  <c r="O422" i="6"/>
  <c r="P422" i="6"/>
  <c r="P421" i="6"/>
  <c r="O420" i="6"/>
  <c r="P419" i="6"/>
  <c r="N418" i="6"/>
  <c r="P418" i="6"/>
  <c r="M416" i="6"/>
  <c r="P416" i="6"/>
  <c r="P414" i="6"/>
  <c r="M413" i="6"/>
  <c r="P411" i="6"/>
  <c r="M411" i="6"/>
  <c r="P410" i="6"/>
  <c r="O408" i="6"/>
  <c r="P408" i="6"/>
  <c r="O406" i="6"/>
  <c r="P406" i="6"/>
  <c r="O404" i="6"/>
  <c r="P403" i="6"/>
  <c r="M403" i="6"/>
  <c r="Q402" i="6"/>
  <c r="P402" i="6"/>
  <c r="O400" i="6"/>
  <c r="P400" i="6"/>
  <c r="P398" i="6"/>
  <c r="P397" i="6"/>
  <c r="O396" i="6"/>
  <c r="O348" i="6"/>
  <c r="P348" i="6"/>
  <c r="M262" i="6"/>
  <c r="P256" i="6"/>
  <c r="O270" i="6"/>
  <c r="P244" i="6"/>
  <c r="P249" i="6"/>
  <c r="O240" i="6"/>
  <c r="P237" i="6"/>
  <c r="P235" i="6"/>
  <c r="O208" i="6"/>
  <c r="P198" i="6"/>
  <c r="O198" i="6"/>
  <c r="P211" i="6"/>
  <c r="P252" i="6"/>
  <c r="O250" i="6"/>
  <c r="P231" i="6"/>
  <c r="P227" i="6"/>
  <c r="M198" i="6"/>
  <c r="O123" i="6"/>
  <c r="P149" i="6"/>
  <c r="P145" i="6"/>
  <c r="N245" i="6"/>
  <c r="P245" i="6"/>
  <c r="Q238" i="6"/>
  <c r="O206" i="6"/>
  <c r="O194" i="6"/>
  <c r="P190" i="6"/>
  <c r="O190" i="6"/>
  <c r="P144" i="6"/>
  <c r="P171" i="6"/>
  <c r="P160" i="6"/>
  <c r="P147" i="6"/>
  <c r="M258" i="6"/>
  <c r="R258" i="6" s="1"/>
  <c r="S258" i="6" s="1" a="1"/>
  <c r="S258" i="6" s="1"/>
  <c r="N258" i="6"/>
  <c r="M254" i="6"/>
  <c r="R254" i="6" s="1"/>
  <c r="S254" i="6" s="1" a="1"/>
  <c r="S254" i="6" s="1"/>
  <c r="N254" i="6"/>
  <c r="M250" i="6"/>
  <c r="R250" i="6" s="1"/>
  <c r="S250" i="6" s="1" a="1"/>
  <c r="S250" i="6" s="1"/>
  <c r="N250" i="6"/>
  <c r="N239" i="6"/>
  <c r="P225" i="6"/>
  <c r="P223" i="6"/>
  <c r="Q206" i="6"/>
  <c r="O193" i="6"/>
  <c r="P151" i="6"/>
  <c r="P141" i="6"/>
  <c r="P176" i="6"/>
  <c r="P174" i="6"/>
  <c r="P167" i="6"/>
  <c r="P140" i="6"/>
  <c r="P109" i="6"/>
  <c r="P118" i="6"/>
  <c r="O118" i="6"/>
  <c r="N100" i="6"/>
  <c r="P117" i="6"/>
  <c r="O92" i="6"/>
  <c r="P89" i="6"/>
  <c r="O94" i="6"/>
  <c r="O248" i="6"/>
  <c r="O134" i="6"/>
  <c r="P101" i="6"/>
  <c r="O96" i="6"/>
  <c r="O81" i="6"/>
  <c r="Q81" i="6"/>
  <c r="Q85" i="6"/>
  <c r="P125" i="6"/>
  <c r="O89" i="6"/>
  <c r="Q89" i="6"/>
  <c r="P83" i="6"/>
  <c r="P87" i="6"/>
  <c r="O77" i="6"/>
  <c r="O60" i="6"/>
  <c r="O85" i="6"/>
  <c r="P82" i="6"/>
  <c r="N94" i="6"/>
  <c r="M92" i="6"/>
  <c r="P78" i="6"/>
  <c r="M89" i="6"/>
  <c r="N89" i="6"/>
  <c r="M85" i="6"/>
  <c r="R85" i="6" s="1"/>
  <c r="S85" i="6" s="1" a="1"/>
  <c r="S85" i="6" s="1"/>
  <c r="N85" i="6"/>
  <c r="M81" i="6"/>
  <c r="R81" i="6" s="1"/>
  <c r="N81" i="6"/>
  <c r="M77" i="6"/>
  <c r="R77" i="6" s="1"/>
  <c r="S77" i="6" s="1" a="1"/>
  <c r="S77" i="6" s="1"/>
  <c r="N77" i="6"/>
  <c r="P70" i="6"/>
  <c r="P55" i="6"/>
  <c r="P43" i="6"/>
  <c r="P35" i="6"/>
  <c r="P33" i="6"/>
  <c r="P23" i="6"/>
  <c r="P62" i="6"/>
  <c r="O57" i="6"/>
  <c r="P48" i="6"/>
  <c r="T17" i="6"/>
  <c r="T9" i="6"/>
  <c r="S81" i="6" l="1" a="1"/>
  <c r="S81" i="6" s="1"/>
  <c r="R462" i="6"/>
  <c r="P131" i="6"/>
  <c r="P104" i="6"/>
  <c r="P63" i="6"/>
  <c r="M119" i="6"/>
  <c r="Q116" i="6"/>
  <c r="P159" i="6"/>
  <c r="R159" i="6" s="1"/>
  <c r="P25" i="6"/>
  <c r="P39" i="6"/>
  <c r="P53" i="6"/>
  <c r="N131" i="6"/>
  <c r="Q60" i="6"/>
  <c r="P97" i="6"/>
  <c r="M184" i="6"/>
  <c r="O191" i="6"/>
  <c r="O223" i="6"/>
  <c r="P71" i="6"/>
  <c r="Q96" i="6"/>
  <c r="P96" i="6"/>
  <c r="N96" i="6"/>
  <c r="Q108" i="6"/>
  <c r="Q101" i="6"/>
  <c r="N105" i="6"/>
  <c r="P156" i="6"/>
  <c r="P155" i="6"/>
  <c r="P49" i="6"/>
  <c r="P37" i="6"/>
  <c r="P19" i="6"/>
  <c r="P31" i="6"/>
  <c r="P57" i="6"/>
  <c r="N59" i="6"/>
  <c r="Q99" i="6"/>
  <c r="N115" i="6"/>
  <c r="P84" i="6"/>
  <c r="Q64" i="6"/>
  <c r="P74" i="6"/>
  <c r="N19" i="6"/>
  <c r="P20" i="6"/>
  <c r="P41" i="6"/>
  <c r="N63" i="6"/>
  <c r="M56" i="6"/>
  <c r="N64" i="6"/>
  <c r="P52" i="6"/>
  <c r="P69" i="6"/>
  <c r="P86" i="6"/>
  <c r="P121" i="6"/>
  <c r="P38" i="6"/>
  <c r="P56" i="6"/>
  <c r="Q52" i="6"/>
  <c r="M96" i="6"/>
  <c r="Q190" i="6"/>
  <c r="P30" i="6"/>
  <c r="O58" i="6"/>
  <c r="N121" i="6"/>
  <c r="O100" i="6"/>
  <c r="N116" i="6"/>
  <c r="Q222" i="6"/>
  <c r="P134" i="6"/>
  <c r="P99" i="6"/>
  <c r="P119" i="6"/>
  <c r="M200" i="6"/>
  <c r="O207" i="6"/>
  <c r="N225" i="6"/>
  <c r="Q232" i="6"/>
  <c r="O238" i="6"/>
  <c r="P139" i="6"/>
  <c r="N189" i="6"/>
  <c r="P220" i="6"/>
  <c r="Q198" i="6"/>
  <c r="N199" i="6"/>
  <c r="P188" i="6"/>
  <c r="P243" i="6"/>
  <c r="Q284" i="6"/>
  <c r="P316" i="6"/>
  <c r="M407" i="6"/>
  <c r="M412" i="6"/>
  <c r="N423" i="6"/>
  <c r="R426" i="6"/>
  <c r="Q447" i="6"/>
  <c r="M452" i="6"/>
  <c r="Q460" i="6"/>
  <c r="M468" i="6"/>
  <c r="M471" i="6"/>
  <c r="N471" i="6"/>
  <c r="M487" i="6"/>
  <c r="N492" i="6"/>
  <c r="M495" i="6"/>
  <c r="Q500" i="6"/>
  <c r="P272" i="6"/>
  <c r="Q322" i="6"/>
  <c r="M337" i="6"/>
  <c r="Q308" i="6"/>
  <c r="M328" i="6"/>
  <c r="Q433" i="6"/>
  <c r="P331" i="6"/>
  <c r="O392" i="6"/>
  <c r="O352" i="6"/>
  <c r="O512" i="6"/>
  <c r="O524" i="6"/>
  <c r="Q530" i="6"/>
  <c r="N568" i="6"/>
  <c r="O516" i="6"/>
  <c r="P509" i="6"/>
  <c r="P601" i="6"/>
  <c r="P609" i="6"/>
  <c r="P693" i="6"/>
  <c r="P929" i="6"/>
  <c r="P993" i="6"/>
  <c r="P1057" i="6"/>
  <c r="P1121" i="6"/>
  <c r="P1185" i="6"/>
  <c r="P1249" i="6"/>
  <c r="P1313" i="6"/>
  <c r="M612" i="6"/>
  <c r="M648" i="6"/>
  <c r="P697" i="6"/>
  <c r="P655" i="6"/>
  <c r="P815" i="6"/>
  <c r="P889" i="6"/>
  <c r="R889" i="6" s="1"/>
  <c r="S889" i="6" s="1" a="1"/>
  <c r="S889" i="6" s="1"/>
  <c r="N746" i="6"/>
  <c r="P774" i="6"/>
  <c r="O746" i="6"/>
  <c r="P841" i="6"/>
  <c r="P898" i="6"/>
  <c r="M954" i="6"/>
  <c r="P986" i="6"/>
  <c r="P1046" i="6"/>
  <c r="P1064" i="6"/>
  <c r="M1303" i="6"/>
  <c r="P1338" i="6"/>
  <c r="N986" i="6"/>
  <c r="P755" i="6"/>
  <c r="P964" i="6"/>
  <c r="O900" i="6"/>
  <c r="Q1049" i="6"/>
  <c r="O1049" i="6"/>
  <c r="M1049" i="6"/>
  <c r="N1049" i="6"/>
  <c r="N1154" i="6"/>
  <c r="O70" i="6"/>
  <c r="N99" i="6"/>
  <c r="P137" i="6"/>
  <c r="P91" i="6"/>
  <c r="M105" i="6"/>
  <c r="P107" i="6"/>
  <c r="P127" i="6"/>
  <c r="O138" i="6"/>
  <c r="P193" i="6"/>
  <c r="N209" i="6"/>
  <c r="N216" i="6"/>
  <c r="N195" i="6"/>
  <c r="P215" i="6"/>
  <c r="O183" i="6"/>
  <c r="P399" i="6"/>
  <c r="P415" i="6"/>
  <c r="P423" i="6"/>
  <c r="P431" i="6"/>
  <c r="P439" i="6"/>
  <c r="P447" i="6"/>
  <c r="P471" i="6"/>
  <c r="P479" i="6"/>
  <c r="P487" i="6"/>
  <c r="R487" i="6" s="1"/>
  <c r="P495" i="6"/>
  <c r="R495" i="6" s="1"/>
  <c r="P503" i="6"/>
  <c r="P274" i="6"/>
  <c r="M288" i="6"/>
  <c r="N309" i="6"/>
  <c r="N323" i="6"/>
  <c r="P372" i="6"/>
  <c r="M307" i="6"/>
  <c r="Q312" i="6"/>
  <c r="P337" i="6"/>
  <c r="O342" i="6"/>
  <c r="M275" i="6"/>
  <c r="M310" i="6"/>
  <c r="Q353" i="6"/>
  <c r="Q401" i="6"/>
  <c r="M441" i="6"/>
  <c r="P336" i="6"/>
  <c r="M366" i="6"/>
  <c r="N382" i="6"/>
  <c r="N367" i="6"/>
  <c r="Q457" i="6"/>
  <c r="P394" i="6"/>
  <c r="M352" i="6"/>
  <c r="M457" i="6"/>
  <c r="P551" i="6"/>
  <c r="P538" i="6"/>
  <c r="P574" i="6"/>
  <c r="P623" i="6"/>
  <c r="N678" i="6"/>
  <c r="P716" i="6"/>
  <c r="P534" i="6"/>
  <c r="O509" i="6"/>
  <c r="O548" i="6"/>
  <c r="P580" i="6"/>
  <c r="P629" i="6"/>
  <c r="P556" i="6"/>
  <c r="P597" i="6"/>
  <c r="P656" i="6"/>
  <c r="P595" i="6"/>
  <c r="P611" i="6"/>
  <c r="P671" i="6"/>
  <c r="P607" i="6"/>
  <c r="N612" i="6"/>
  <c r="P664" i="6"/>
  <c r="P702" i="6"/>
  <c r="Q746" i="6"/>
  <c r="P834" i="6"/>
  <c r="P852" i="6"/>
  <c r="P883" i="6"/>
  <c r="Q937" i="6"/>
  <c r="O1082" i="6"/>
  <c r="M796" i="6"/>
  <c r="N968" i="6"/>
  <c r="P761" i="6"/>
  <c r="N1141" i="6"/>
  <c r="Q192" i="6"/>
  <c r="M208" i="6"/>
  <c r="P199" i="6"/>
  <c r="M228" i="6"/>
  <c r="P270" i="6"/>
  <c r="Q316" i="6"/>
  <c r="R416" i="6"/>
  <c r="R424" i="6"/>
  <c r="R432" i="6"/>
  <c r="R440" i="6"/>
  <c r="R448" i="6"/>
  <c r="Q282" i="6"/>
  <c r="P307" i="6"/>
  <c r="R307" i="6" s="1"/>
  <c r="N380" i="6"/>
  <c r="M383" i="6"/>
  <c r="R383" i="6" s="1"/>
  <c r="P305" i="6"/>
  <c r="M333" i="6"/>
  <c r="P351" i="6"/>
  <c r="Q465" i="6"/>
  <c r="P371" i="6"/>
  <c r="O457" i="6"/>
  <c r="P539" i="6"/>
  <c r="P561" i="6"/>
  <c r="O546" i="6"/>
  <c r="P657" i="6"/>
  <c r="P764" i="6"/>
  <c r="P708" i="6"/>
  <c r="P767" i="6"/>
  <c r="M1064" i="6"/>
  <c r="P1156" i="6"/>
  <c r="O1006" i="6"/>
  <c r="P777" i="6"/>
  <c r="P821" i="6"/>
  <c r="N970" i="6"/>
  <c r="N1011" i="6"/>
  <c r="P1072" i="6"/>
  <c r="P1147" i="6"/>
  <c r="Q808" i="6"/>
  <c r="M1163" i="6"/>
  <c r="P169" i="6"/>
  <c r="M222" i="6"/>
  <c r="P238" i="6"/>
  <c r="P123" i="6"/>
  <c r="P219" i="6"/>
  <c r="N185" i="6"/>
  <c r="M192" i="6"/>
  <c r="P152" i="6"/>
  <c r="P172" i="6"/>
  <c r="O246" i="6"/>
  <c r="O234" i="6"/>
  <c r="P263" i="6"/>
  <c r="N290" i="6"/>
  <c r="Q310" i="6"/>
  <c r="P341" i="6"/>
  <c r="P384" i="6"/>
  <c r="Q261" i="6"/>
  <c r="P301" i="6"/>
  <c r="O274" i="6"/>
  <c r="N294" i="6"/>
  <c r="P356" i="6"/>
  <c r="N287" i="6"/>
  <c r="P297" i="6"/>
  <c r="Q367" i="6"/>
  <c r="N310" i="6"/>
  <c r="M323" i="6"/>
  <c r="P328" i="6"/>
  <c r="R328" i="6" s="1"/>
  <c r="N338" i="6"/>
  <c r="P355" i="6"/>
  <c r="M367" i="6"/>
  <c r="R367" i="6" s="1"/>
  <c r="P354" i="6"/>
  <c r="P350" i="6"/>
  <c r="P517" i="6"/>
  <c r="P510" i="6"/>
  <c r="P542" i="6"/>
  <c r="M642" i="6"/>
  <c r="R642" i="6" s="1"/>
  <c r="P677" i="6"/>
  <c r="P529" i="6"/>
  <c r="P594" i="6"/>
  <c r="P904" i="6"/>
  <c r="Q612" i="6"/>
  <c r="P689" i="6"/>
  <c r="P745" i="6"/>
  <c r="P603" i="6"/>
  <c r="P628" i="6"/>
  <c r="P732" i="6"/>
  <c r="P810" i="6"/>
  <c r="O862" i="6"/>
  <c r="Q776" i="6"/>
  <c r="P803" i="6"/>
  <c r="P853" i="6"/>
  <c r="P950" i="6"/>
  <c r="Q1102" i="6"/>
  <c r="Q1192" i="6"/>
  <c r="N1248" i="6"/>
  <c r="P1284" i="6"/>
  <c r="P911" i="6"/>
  <c r="Q882" i="6"/>
  <c r="O902" i="6"/>
  <c r="N983" i="6"/>
  <c r="O1103" i="6"/>
  <c r="O1133" i="6"/>
  <c r="M1348" i="6"/>
  <c r="N1076" i="6"/>
  <c r="M1343" i="6"/>
  <c r="P165" i="6"/>
  <c r="Q182" i="6"/>
  <c r="N217" i="6"/>
  <c r="Q352" i="6"/>
  <c r="Q384" i="6"/>
  <c r="Q391" i="6"/>
  <c r="N392" i="6"/>
  <c r="O514" i="6"/>
  <c r="O964" i="6"/>
  <c r="Q985" i="6"/>
  <c r="M123" i="6"/>
  <c r="P153" i="6"/>
  <c r="P164" i="6"/>
  <c r="P185" i="6"/>
  <c r="P218" i="6"/>
  <c r="O230" i="6"/>
  <c r="P242" i="6"/>
  <c r="Q300" i="6"/>
  <c r="P332" i="6"/>
  <c r="R411" i="6"/>
  <c r="R427" i="6"/>
  <c r="R435" i="6"/>
  <c r="R443" i="6"/>
  <c r="R475" i="6"/>
  <c r="P368" i="6"/>
  <c r="P314" i="6"/>
  <c r="Q274" i="6"/>
  <c r="P327" i="6"/>
  <c r="P347" i="6"/>
  <c r="O288" i="6"/>
  <c r="Q298" i="6"/>
  <c r="M265" i="6"/>
  <c r="N308" i="6"/>
  <c r="O273" i="6"/>
  <c r="P366" i="6"/>
  <c r="P382" i="6"/>
  <c r="N296" i="6"/>
  <c r="R359" i="6"/>
  <c r="Q375" i="6"/>
  <c r="N381" i="6"/>
  <c r="N510" i="6"/>
  <c r="P514" i="6"/>
  <c r="P552" i="6"/>
  <c r="P599" i="6"/>
  <c r="P875" i="6"/>
  <c r="P536" i="6"/>
  <c r="P549" i="6"/>
  <c r="P591" i="6"/>
  <c r="P602" i="6"/>
  <c r="R602" i="6" s="1"/>
  <c r="P797" i="6"/>
  <c r="P831" i="6"/>
  <c r="Q614" i="6"/>
  <c r="M680" i="6"/>
  <c r="P647" i="6"/>
  <c r="P631" i="6"/>
  <c r="P687" i="6"/>
  <c r="P620" i="6"/>
  <c r="P735" i="6"/>
  <c r="P718" i="6"/>
  <c r="P818" i="6"/>
  <c r="P936" i="6"/>
  <c r="N1486" i="6"/>
  <c r="O758" i="6"/>
  <c r="Q786" i="6"/>
  <c r="P809" i="6"/>
  <c r="P866" i="6"/>
  <c r="Q826" i="6"/>
  <c r="P874" i="6"/>
  <c r="Q1079" i="6"/>
  <c r="P1107" i="6"/>
  <c r="P1038" i="6"/>
  <c r="P1061" i="6"/>
  <c r="P143" i="6"/>
  <c r="M127" i="6"/>
  <c r="O124" i="6"/>
  <c r="Q205" i="6"/>
  <c r="Q201" i="6"/>
  <c r="O233" i="6"/>
  <c r="N237" i="6"/>
  <c r="M240" i="6"/>
  <c r="P284" i="6"/>
  <c r="P396" i="6"/>
  <c r="N398" i="6"/>
  <c r="P404" i="6"/>
  <c r="P412" i="6"/>
  <c r="Q414" i="6"/>
  <c r="P420" i="6"/>
  <c r="P428" i="6"/>
  <c r="P436" i="6"/>
  <c r="M438" i="6"/>
  <c r="R438" i="6" s="1"/>
  <c r="P441" i="6"/>
  <c r="P444" i="6"/>
  <c r="M446" i="6"/>
  <c r="R446" i="6" s="1"/>
  <c r="P449" i="6"/>
  <c r="P452" i="6"/>
  <c r="P457" i="6"/>
  <c r="R457" i="6" s="1"/>
  <c r="P460" i="6"/>
  <c r="N462" i="6"/>
  <c r="P468" i="6"/>
  <c r="Q470" i="6"/>
  <c r="P473" i="6"/>
  <c r="P476" i="6"/>
  <c r="P481" i="6"/>
  <c r="P484" i="6"/>
  <c r="P489" i="6"/>
  <c r="P492" i="6"/>
  <c r="M494" i="6"/>
  <c r="R494" i="6" s="1"/>
  <c r="P497" i="6"/>
  <c r="P500" i="6"/>
  <c r="N502" i="6"/>
  <c r="P505" i="6"/>
  <c r="M325" i="6"/>
  <c r="P352" i="6"/>
  <c r="R352" i="6" s="1"/>
  <c r="N337" i="6"/>
  <c r="N390" i="6"/>
  <c r="Q285" i="6"/>
  <c r="P288" i="6"/>
  <c r="N298" i="6"/>
  <c r="Q303" i="6"/>
  <c r="M357" i="6"/>
  <c r="M373" i="6"/>
  <c r="Q389" i="6"/>
  <c r="P378" i="6"/>
  <c r="N542" i="6"/>
  <c r="P683" i="6"/>
  <c r="O650" i="6"/>
  <c r="M676" i="6"/>
  <c r="P649" i="6"/>
  <c r="P912" i="6"/>
  <c r="P931" i="6"/>
  <c r="P756" i="6"/>
  <c r="P957" i="6"/>
  <c r="N992" i="6"/>
  <c r="N1029" i="6"/>
  <c r="P1047" i="6"/>
  <c r="P1103" i="6"/>
  <c r="N1138" i="6"/>
  <c r="P1193" i="6"/>
  <c r="Q1231" i="6"/>
  <c r="N1284" i="6"/>
  <c r="P1339" i="6"/>
  <c r="P1379" i="6"/>
  <c r="P1443" i="6"/>
  <c r="P1507" i="6"/>
  <c r="P796" i="6"/>
  <c r="P900" i="6"/>
  <c r="Q947" i="6"/>
  <c r="P847" i="6"/>
  <c r="P840" i="6"/>
  <c r="M1255" i="6"/>
  <c r="N1349" i="6"/>
  <c r="O828" i="6"/>
  <c r="N828" i="6"/>
  <c r="M828" i="6"/>
  <c r="P1005" i="6"/>
  <c r="M990" i="6"/>
  <c r="P362" i="6"/>
  <c r="R612" i="6"/>
  <c r="P844" i="6"/>
  <c r="P1203" i="6"/>
  <c r="P1254" i="6"/>
  <c r="N1273" i="6"/>
  <c r="Q1208" i="6"/>
  <c r="P1374" i="6"/>
  <c r="Q1492" i="6"/>
  <c r="P1622" i="6"/>
  <c r="P1742" i="6"/>
  <c r="P1857" i="6"/>
  <c r="P1970" i="6"/>
  <c r="P2120" i="6"/>
  <c r="Q1477" i="6"/>
  <c r="P1618" i="6"/>
  <c r="P2131" i="6"/>
  <c r="M2004" i="6"/>
  <c r="P1750" i="6"/>
  <c r="M1561" i="6"/>
  <c r="M1752" i="6"/>
  <c r="R1752" i="6" s="1"/>
  <c r="O1569" i="6"/>
  <c r="M1117" i="6"/>
  <c r="Q878" i="6"/>
  <c r="P1000" i="6"/>
  <c r="N1013" i="6"/>
  <c r="P1049" i="6"/>
  <c r="R1049" i="6" s="1"/>
  <c r="Q1018" i="6"/>
  <c r="P1109" i="6"/>
  <c r="P1161" i="6"/>
  <c r="P935" i="6"/>
  <c r="P994" i="6"/>
  <c r="P1060" i="6"/>
  <c r="P1014" i="6"/>
  <c r="M1141" i="6"/>
  <c r="R1141" i="6" s="1"/>
  <c r="P1226" i="6"/>
  <c r="P1268" i="6"/>
  <c r="P942" i="6"/>
  <c r="N1106" i="6"/>
  <c r="P1188" i="6"/>
  <c r="Q1237" i="6"/>
  <c r="Q1240" i="6"/>
  <c r="M1133" i="6"/>
  <c r="R1133" i="6" s="1"/>
  <c r="P1179" i="6"/>
  <c r="P1227" i="6"/>
  <c r="P1331" i="6"/>
  <c r="Q1343" i="6"/>
  <c r="P1403" i="6"/>
  <c r="Q1441" i="6"/>
  <c r="O1494" i="6"/>
  <c r="P1531" i="6"/>
  <c r="P1595" i="6"/>
  <c r="P1659" i="6"/>
  <c r="P1723" i="6"/>
  <c r="Q1176" i="6"/>
  <c r="N1263" i="6"/>
  <c r="N1269" i="6"/>
  <c r="P1381" i="6"/>
  <c r="P1142" i="6"/>
  <c r="P1310" i="6"/>
  <c r="M1460" i="6"/>
  <c r="M1501" i="6"/>
  <c r="P1516" i="6"/>
  <c r="P1597" i="6"/>
  <c r="P1632" i="6"/>
  <c r="P1743" i="6"/>
  <c r="P1376" i="6"/>
  <c r="M1478" i="6"/>
  <c r="N1505" i="6"/>
  <c r="Q1554" i="6"/>
  <c r="O1576" i="6"/>
  <c r="P1419" i="6"/>
  <c r="Q1612" i="6"/>
  <c r="P1748" i="6"/>
  <c r="P1939" i="6"/>
  <c r="P2067" i="6"/>
  <c r="N1421" i="6"/>
  <c r="P1431" i="6"/>
  <c r="M1663" i="6"/>
  <c r="M1697" i="6"/>
  <c r="O1743" i="6"/>
  <c r="P2058" i="6"/>
  <c r="O2076" i="6"/>
  <c r="P1462" i="6"/>
  <c r="P1465" i="6"/>
  <c r="P1713" i="6"/>
  <c r="M1685" i="6"/>
  <c r="N1506" i="6"/>
  <c r="O1533" i="6"/>
  <c r="N1623" i="6"/>
  <c r="P1677" i="6"/>
  <c r="P1530" i="6"/>
  <c r="N1612" i="6"/>
  <c r="M1673" i="6"/>
  <c r="P1722" i="6"/>
  <c r="Q1731" i="6"/>
  <c r="P2039" i="6"/>
  <c r="O1561" i="6"/>
  <c r="P1770" i="6"/>
  <c r="P1081" i="6"/>
  <c r="P1112" i="6"/>
  <c r="P1134" i="6"/>
  <c r="P1012" i="6"/>
  <c r="P1048" i="6"/>
  <c r="Q990" i="6"/>
  <c r="P1141" i="6"/>
  <c r="O1076" i="6"/>
  <c r="Q1104" i="6"/>
  <c r="P1273" i="6"/>
  <c r="Q1291" i="6"/>
  <c r="O1167" i="6"/>
  <c r="P1343" i="6"/>
  <c r="P1385" i="6"/>
  <c r="P1441" i="6"/>
  <c r="Q1558" i="6"/>
  <c r="Q1622" i="6"/>
  <c r="P1367" i="6"/>
  <c r="P1252" i="6"/>
  <c r="P1326" i="6"/>
  <c r="P1390" i="6"/>
  <c r="Q1316" i="6"/>
  <c r="P1471" i="6"/>
  <c r="P1501" i="6"/>
  <c r="R1501" i="6" s="1"/>
  <c r="P1614" i="6"/>
  <c r="R1614" i="6" s="1"/>
  <c r="Q1668" i="6"/>
  <c r="P1725" i="6"/>
  <c r="P1760" i="6"/>
  <c r="N1293" i="6"/>
  <c r="Q1349" i="6"/>
  <c r="P1433" i="6"/>
  <c r="P1496" i="6"/>
  <c r="N1383" i="6"/>
  <c r="O1483" i="6"/>
  <c r="P1489" i="6"/>
  <c r="Q1535" i="6"/>
  <c r="O1442" i="6"/>
  <c r="N1733" i="6"/>
  <c r="O1758" i="6"/>
  <c r="P1494" i="6"/>
  <c r="P1529" i="6"/>
  <c r="O1605" i="6"/>
  <c r="O1610" i="6"/>
  <c r="N1697" i="6"/>
  <c r="N1717" i="6"/>
  <c r="Q1607" i="6"/>
  <c r="M1727" i="6"/>
  <c r="N1752" i="6"/>
  <c r="P1806" i="6"/>
  <c r="P1838" i="6"/>
  <c r="P1870" i="6"/>
  <c r="P1902" i="6"/>
  <c r="O1950" i="6"/>
  <c r="Q1471" i="6"/>
  <c r="O1703" i="6"/>
  <c r="P1893" i="6"/>
  <c r="P2171" i="6"/>
  <c r="P1924" i="6"/>
  <c r="P1776" i="6"/>
  <c r="P1784" i="6"/>
  <c r="P1792" i="6"/>
  <c r="P1800" i="6"/>
  <c r="P1808" i="6"/>
  <c r="P1816" i="6"/>
  <c r="P1824" i="6"/>
  <c r="P1832" i="6"/>
  <c r="P1840" i="6"/>
  <c r="P1517" i="6"/>
  <c r="M1421" i="6"/>
  <c r="R1421" i="6" s="1"/>
  <c r="P1117" i="6"/>
  <c r="P932" i="6"/>
  <c r="N941" i="6"/>
  <c r="P983" i="6"/>
  <c r="N1056" i="6"/>
  <c r="O808" i="6"/>
  <c r="P946" i="6"/>
  <c r="P1033" i="6"/>
  <c r="Q1097" i="6"/>
  <c r="P1214" i="6"/>
  <c r="N1317" i="6"/>
  <c r="P851" i="6"/>
  <c r="P855" i="6"/>
  <c r="P1016" i="6"/>
  <c r="P1040" i="6"/>
  <c r="P1129" i="6"/>
  <c r="N1216" i="6"/>
  <c r="P1136" i="6"/>
  <c r="P927" i="6"/>
  <c r="M1076" i="6"/>
  <c r="P1155" i="6"/>
  <c r="P1122" i="6"/>
  <c r="P1261" i="6"/>
  <c r="O1335" i="6"/>
  <c r="N1495" i="6"/>
  <c r="P1643" i="6"/>
  <c r="N1176" i="6"/>
  <c r="P1176" i="6"/>
  <c r="R1176" i="6" s="1"/>
  <c r="Q1396" i="6"/>
  <c r="Q1278" i="6"/>
  <c r="P1322" i="6"/>
  <c r="Q1377" i="6"/>
  <c r="P1596" i="6"/>
  <c r="P1332" i="6"/>
  <c r="Q1376" i="6"/>
  <c r="P1401" i="6"/>
  <c r="O1497" i="6"/>
  <c r="P1535" i="6"/>
  <c r="P1562" i="6"/>
  <c r="P1450" i="6"/>
  <c r="O1467" i="6"/>
  <c r="P1414" i="6"/>
  <c r="O1435" i="6"/>
  <c r="P1602" i="6"/>
  <c r="O1609" i="6"/>
  <c r="M1681" i="6"/>
  <c r="P1987" i="6"/>
  <c r="Q1605" i="6"/>
  <c r="P1717" i="6"/>
  <c r="P1498" i="6"/>
  <c r="P1663" i="6"/>
  <c r="N1545" i="6"/>
  <c r="N1570" i="6"/>
  <c r="P1766" i="6"/>
  <c r="P1638" i="6"/>
  <c r="P1955" i="6"/>
  <c r="P1991" i="6"/>
  <c r="P2045" i="6"/>
  <c r="P2062" i="6"/>
  <c r="P1668" i="6"/>
  <c r="M1535" i="6"/>
  <c r="N989" i="6"/>
  <c r="P1013" i="6"/>
  <c r="N965" i="6"/>
  <c r="P938" i="6"/>
  <c r="P1042" i="6"/>
  <c r="N1080" i="6"/>
  <c r="P1220" i="6"/>
  <c r="P1162" i="6"/>
  <c r="O1205" i="6"/>
  <c r="Q1234" i="6"/>
  <c r="P1274" i="6"/>
  <c r="P1526" i="6"/>
  <c r="P1654" i="6"/>
  <c r="P1301" i="6"/>
  <c r="P1299" i="6"/>
  <c r="Q1296" i="6"/>
  <c r="P1309" i="6"/>
  <c r="Q1449" i="6"/>
  <c r="P1510" i="6"/>
  <c r="Q1351" i="6"/>
  <c r="O1388" i="6"/>
  <c r="P1444" i="6"/>
  <c r="M1521" i="6"/>
  <c r="P1744" i="6"/>
  <c r="P1532" i="6"/>
  <c r="P1682" i="6"/>
  <c r="P1694" i="6"/>
  <c r="P1726" i="6"/>
  <c r="N2022" i="6"/>
  <c r="Q1545" i="6"/>
  <c r="P1556" i="6"/>
  <c r="P1592" i="6"/>
  <c r="P1499" i="6"/>
  <c r="P1754" i="6"/>
  <c r="Q1504" i="6"/>
  <c r="O1535" i="6"/>
  <c r="P1865" i="6"/>
  <c r="P1720" i="6"/>
  <c r="P1900" i="6"/>
  <c r="P1591" i="6"/>
  <c r="N1674" i="6"/>
  <c r="P1747" i="6"/>
  <c r="P1966" i="6"/>
  <c r="O1948" i="6"/>
  <c r="N1554" i="6"/>
  <c r="M1612" i="6"/>
  <c r="P1194" i="6"/>
  <c r="P1306" i="6"/>
  <c r="N1224" i="6"/>
  <c r="Q1250" i="6"/>
  <c r="O1288" i="6"/>
  <c r="P1315" i="6"/>
  <c r="P1460" i="6"/>
  <c r="P1328" i="6"/>
  <c r="P1448" i="6"/>
  <c r="O1489" i="6"/>
  <c r="P1554" i="6"/>
  <c r="N1431" i="6"/>
  <c r="R2004" i="6"/>
  <c r="P1522" i="6"/>
  <c r="P1566" i="6"/>
  <c r="M1621" i="6"/>
  <c r="P1786" i="6"/>
  <c r="P1802" i="6"/>
  <c r="P1834" i="6"/>
  <c r="P1866" i="6"/>
  <c r="P1898" i="6"/>
  <c r="P1930" i="6"/>
  <c r="P1549" i="6"/>
  <c r="Q1666" i="6"/>
  <c r="P1544" i="6"/>
  <c r="M1554" i="6"/>
  <c r="P1971" i="6"/>
  <c r="N1069" i="6"/>
  <c r="O1147" i="6"/>
  <c r="P871" i="6"/>
  <c r="P1053" i="6"/>
  <c r="N808" i="6"/>
  <c r="O894" i="6"/>
  <c r="N937" i="6"/>
  <c r="M996" i="6"/>
  <c r="P1031" i="6"/>
  <c r="P1243" i="6"/>
  <c r="P954" i="6"/>
  <c r="P1140" i="6"/>
  <c r="M1097" i="6"/>
  <c r="P1028" i="6"/>
  <c r="O1075" i="6"/>
  <c r="P1127" i="6"/>
  <c r="Q1101" i="6"/>
  <c r="P1144" i="6"/>
  <c r="Q1268" i="6"/>
  <c r="P1114" i="6"/>
  <c r="P1093" i="6"/>
  <c r="M1099" i="6"/>
  <c r="P1245" i="6"/>
  <c r="Q1096" i="6"/>
  <c r="P1151" i="6"/>
  <c r="P1184" i="6"/>
  <c r="P1108" i="6"/>
  <c r="P1168" i="6"/>
  <c r="P1178" i="6"/>
  <c r="M1526" i="6"/>
  <c r="Q1654" i="6"/>
  <c r="P1250" i="6"/>
  <c r="P1337" i="6"/>
  <c r="P1296" i="6"/>
  <c r="P1319" i="6"/>
  <c r="P1159" i="6"/>
  <c r="P1236" i="6"/>
  <c r="M1285" i="6"/>
  <c r="P1561" i="6"/>
  <c r="R1561" i="6" s="1"/>
  <c r="N1596" i="6"/>
  <c r="Q1689" i="6"/>
  <c r="P1521" i="6"/>
  <c r="P1473" i="6"/>
  <c r="P1598" i="6"/>
  <c r="P1612" i="6"/>
  <c r="N1665" i="6"/>
  <c r="P1318" i="6"/>
  <c r="P1575" i="6"/>
  <c r="P1608" i="6"/>
  <c r="P1737" i="6"/>
  <c r="P1757" i="6"/>
  <c r="P1983" i="6"/>
  <c r="N1573" i="6"/>
  <c r="O1752" i="6"/>
  <c r="P1673" i="6"/>
  <c r="R1673" i="6" s="1"/>
  <c r="M1462" i="6"/>
  <c r="P1593" i="6"/>
  <c r="P1719" i="6"/>
  <c r="P1822" i="6"/>
  <c r="P1854" i="6"/>
  <c r="P1886" i="6"/>
  <c r="P1918" i="6"/>
  <c r="P1607" i="6"/>
  <c r="P1672" i="6"/>
  <c r="P1687" i="6"/>
  <c r="P1901" i="6"/>
  <c r="P1933" i="6"/>
  <c r="M1936" i="6"/>
  <c r="Q1942" i="6"/>
  <c r="P1780" i="6"/>
  <c r="P1788" i="6"/>
  <c r="P1804" i="6"/>
  <c r="P1812" i="6"/>
  <c r="P1820" i="6"/>
  <c r="P1828" i="6"/>
  <c r="P2147" i="6"/>
  <c r="O1554" i="6"/>
  <c r="M1581" i="6"/>
  <c r="R1581" i="6" s="1"/>
  <c r="N1581" i="6"/>
  <c r="P980" i="6"/>
  <c r="P1086" i="6"/>
  <c r="Q1088" i="6"/>
  <c r="M971" i="6"/>
  <c r="P1215" i="6"/>
  <c r="P1240" i="6"/>
  <c r="P1294" i="6"/>
  <c r="Q1145" i="6"/>
  <c r="O1189" i="6"/>
  <c r="P1264" i="6"/>
  <c r="M1259" i="6"/>
  <c r="Q1440" i="6"/>
  <c r="P1476" i="6"/>
  <c r="P1368" i="6"/>
  <c r="N1437" i="6"/>
  <c r="N1474" i="6"/>
  <c r="M1543" i="6"/>
  <c r="N1615" i="6"/>
  <c r="M1633" i="6"/>
  <c r="Q1724" i="6"/>
  <c r="N1562" i="6"/>
  <c r="Q1573" i="6"/>
  <c r="O1661" i="6"/>
  <c r="P1527" i="6"/>
  <c r="M1573" i="6"/>
  <c r="R1573" i="6" s="1"/>
  <c r="S1573" i="6" s="1" a="1"/>
  <c r="S1573" i="6" s="1"/>
  <c r="Q1634" i="6"/>
  <c r="P1709" i="6"/>
  <c r="P1759" i="6"/>
  <c r="M1509" i="6"/>
  <c r="N1514" i="6"/>
  <c r="P1631" i="6"/>
  <c r="P1736" i="6"/>
  <c r="Q1697" i="6"/>
  <c r="P1734" i="6"/>
  <c r="P1992" i="6"/>
  <c r="P1466" i="6"/>
  <c r="N1673" i="6"/>
  <c r="O1753" i="6"/>
  <c r="Q1749" i="6"/>
  <c r="P2001" i="6"/>
  <c r="N1561" i="6"/>
  <c r="O1673" i="6"/>
  <c r="Q462" i="6"/>
  <c r="S462" i="6" s="1" a="1"/>
  <c r="S462" i="6" s="1"/>
  <c r="O462" i="6"/>
  <c r="Q471" i="6"/>
  <c r="O471" i="6"/>
  <c r="Q487" i="6"/>
  <c r="S487" i="6" s="1" a="1"/>
  <c r="S487" i="6" s="1"/>
  <c r="O487" i="6"/>
  <c r="N487" i="6"/>
  <c r="Q1133" i="6"/>
  <c r="N1133" i="6"/>
  <c r="Q1551" i="6"/>
  <c r="M1551" i="6"/>
  <c r="R1551" i="6" s="1"/>
  <c r="Q1569" i="6"/>
  <c r="M1569" i="6"/>
  <c r="R1569" i="6" s="1"/>
  <c r="S1569" i="6" s="1" a="1"/>
  <c r="S1569" i="6" s="1"/>
  <c r="R412" i="6"/>
  <c r="S612" i="6" a="1"/>
  <c r="S612" i="6" s="1"/>
  <c r="R123" i="6"/>
  <c r="M19" i="6"/>
  <c r="R19" i="6" s="1"/>
  <c r="Q48" i="6"/>
  <c r="P27" i="6"/>
  <c r="P26" i="6"/>
  <c r="O40" i="6"/>
  <c r="M40" i="6"/>
  <c r="Q40" i="6"/>
  <c r="N40" i="6"/>
  <c r="N48" i="6"/>
  <c r="P65" i="6"/>
  <c r="O42" i="6"/>
  <c r="M42" i="6"/>
  <c r="N42" i="6"/>
  <c r="Q42" i="6"/>
  <c r="P54" i="6"/>
  <c r="O52" i="6"/>
  <c r="P66" i="6"/>
  <c r="Q78" i="6"/>
  <c r="M78" i="6"/>
  <c r="R78" i="6" s="1"/>
  <c r="N78" i="6"/>
  <c r="O78" i="6"/>
  <c r="Q136" i="6"/>
  <c r="N136" i="6"/>
  <c r="M136" i="6"/>
  <c r="O136" i="6"/>
  <c r="M70" i="6"/>
  <c r="R70" i="6" s="1"/>
  <c r="O67" i="6"/>
  <c r="N67" i="6"/>
  <c r="Q67" i="6"/>
  <c r="M67" i="6"/>
  <c r="P67" i="6"/>
  <c r="M79" i="6"/>
  <c r="N79" i="6"/>
  <c r="Q79" i="6"/>
  <c r="O79" i="6"/>
  <c r="O74" i="6"/>
  <c r="N74" i="6"/>
  <c r="M74" i="6"/>
  <c r="R74" i="6" s="1"/>
  <c r="Q74" i="6"/>
  <c r="P108" i="6"/>
  <c r="P106" i="6"/>
  <c r="P100" i="6"/>
  <c r="M109" i="6"/>
  <c r="R109" i="6" s="1"/>
  <c r="O109" i="6"/>
  <c r="N109" i="6"/>
  <c r="Q109" i="6"/>
  <c r="M100" i="6"/>
  <c r="M107" i="6"/>
  <c r="R107" i="6" s="1"/>
  <c r="O107" i="6"/>
  <c r="N107" i="6"/>
  <c r="Q107" i="6"/>
  <c r="P142" i="6"/>
  <c r="P191" i="6"/>
  <c r="P209" i="6"/>
  <c r="P239" i="6"/>
  <c r="Q119" i="6"/>
  <c r="M121" i="6"/>
  <c r="R121" i="6" s="1"/>
  <c r="N169" i="6"/>
  <c r="M169" i="6"/>
  <c r="R169" i="6" s="1"/>
  <c r="Q169" i="6"/>
  <c r="O169" i="6"/>
  <c r="P114" i="6"/>
  <c r="N149" i="6"/>
  <c r="M149" i="6"/>
  <c r="R149" i="6" s="1"/>
  <c r="Q149" i="6"/>
  <c r="O149" i="6"/>
  <c r="M191" i="6"/>
  <c r="O121" i="6"/>
  <c r="P154" i="6"/>
  <c r="N196" i="6"/>
  <c r="M164" i="6"/>
  <c r="N164" i="6"/>
  <c r="Q164" i="6"/>
  <c r="O164" i="6"/>
  <c r="N173" i="6"/>
  <c r="M173" i="6"/>
  <c r="Q173" i="6"/>
  <c r="O173" i="6"/>
  <c r="Q194" i="6"/>
  <c r="N221" i="6"/>
  <c r="O221" i="6"/>
  <c r="M221" i="6"/>
  <c r="Q221" i="6"/>
  <c r="M138" i="6"/>
  <c r="O222" i="6"/>
  <c r="Q124" i="6"/>
  <c r="M183" i="6"/>
  <c r="N230" i="6"/>
  <c r="M201" i="6"/>
  <c r="O182" i="6"/>
  <c r="N190" i="6"/>
  <c r="M232" i="6"/>
  <c r="Q332" i="6"/>
  <c r="N247" i="6"/>
  <c r="O247" i="6"/>
  <c r="Q247" i="6"/>
  <c r="M247" i="6"/>
  <c r="Q233" i="6"/>
  <c r="N284" i="6"/>
  <c r="Q289" i="6"/>
  <c r="O289" i="6"/>
  <c r="M289" i="6"/>
  <c r="N289" i="6"/>
  <c r="P321" i="6"/>
  <c r="O309" i="6"/>
  <c r="P349" i="6"/>
  <c r="P271" i="6"/>
  <c r="P276" i="6"/>
  <c r="P319" i="6"/>
  <c r="N396" i="6"/>
  <c r="O261" i="6"/>
  <c r="P277" i="6"/>
  <c r="Q325" i="6"/>
  <c r="P269" i="6"/>
  <c r="P275" i="6"/>
  <c r="N288" i="6"/>
  <c r="P303" i="6"/>
  <c r="P315" i="6"/>
  <c r="Q323" i="6"/>
  <c r="R366" i="6"/>
  <c r="N407" i="6"/>
  <c r="Q245" i="6"/>
  <c r="Q296" i="6"/>
  <c r="M332" i="6"/>
  <c r="R332" i="6" s="1"/>
  <c r="S332" i="6" s="1" a="1"/>
  <c r="S332" i="6" s="1"/>
  <c r="M363" i="6"/>
  <c r="Q363" i="6"/>
  <c r="N363" i="6"/>
  <c r="O363" i="6"/>
  <c r="Q364" i="6"/>
  <c r="Q382" i="6"/>
  <c r="Q437" i="6"/>
  <c r="M437" i="6"/>
  <c r="R437" i="6" s="1"/>
  <c r="S437" i="6" s="1" a="1"/>
  <c r="S437" i="6" s="1"/>
  <c r="N437" i="6"/>
  <c r="O437" i="6"/>
  <c r="Q459" i="6"/>
  <c r="Q413" i="6"/>
  <c r="M442" i="6"/>
  <c r="R442" i="6" s="1"/>
  <c r="O375" i="6"/>
  <c r="M436" i="6"/>
  <c r="Q449" i="6"/>
  <c r="O449" i="6"/>
  <c r="M449" i="6"/>
  <c r="N449" i="6"/>
  <c r="Q265" i="6"/>
  <c r="O357" i="6"/>
  <c r="M385" i="6"/>
  <c r="P393" i="6"/>
  <c r="N454" i="6"/>
  <c r="Q376" i="6"/>
  <c r="M384" i="6"/>
  <c r="R384" i="6" s="1"/>
  <c r="S384" i="6" s="1" a="1"/>
  <c r="S384" i="6" s="1"/>
  <c r="N412" i="6"/>
  <c r="N438" i="6"/>
  <c r="N328" i="6"/>
  <c r="Q418" i="6"/>
  <c r="N452" i="6"/>
  <c r="N468" i="6"/>
  <c r="M371" i="6"/>
  <c r="O371" i="6"/>
  <c r="N371" i="6"/>
  <c r="Q371" i="6"/>
  <c r="O373" i="6"/>
  <c r="M375" i="6"/>
  <c r="P387" i="6"/>
  <c r="M397" i="6"/>
  <c r="R397" i="6" s="1"/>
  <c r="S397" i="6" s="1" a="1"/>
  <c r="S397" i="6" s="1"/>
  <c r="M379" i="6"/>
  <c r="Q379" i="6"/>
  <c r="O379" i="6"/>
  <c r="N379" i="6"/>
  <c r="N389" i="6"/>
  <c r="N446" i="6"/>
  <c r="Q380" i="6"/>
  <c r="Q473" i="6"/>
  <c r="N473" i="6"/>
  <c r="O473" i="6"/>
  <c r="M473" i="6"/>
  <c r="R473" i="6" s="1"/>
  <c r="M476" i="6"/>
  <c r="R476" i="6" s="1"/>
  <c r="S476" i="6" s="1" a="1"/>
  <c r="S476" i="6" s="1"/>
  <c r="N500" i="6"/>
  <c r="M470" i="6"/>
  <c r="R470" i="6" s="1"/>
  <c r="N486" i="6"/>
  <c r="O446" i="6"/>
  <c r="O523" i="6"/>
  <c r="N523" i="6"/>
  <c r="M523" i="6"/>
  <c r="Q523" i="6"/>
  <c r="M587" i="6"/>
  <c r="Q587" i="6"/>
  <c r="N587" i="6"/>
  <c r="O587" i="6"/>
  <c r="Q651" i="6"/>
  <c r="N651" i="6"/>
  <c r="M651" i="6"/>
  <c r="O651" i="6"/>
  <c r="O715" i="6"/>
  <c r="N715" i="6"/>
  <c r="M715" i="6"/>
  <c r="Q715" i="6"/>
  <c r="M779" i="6"/>
  <c r="O779" i="6"/>
  <c r="Q779" i="6"/>
  <c r="N779" i="6"/>
  <c r="M364" i="6"/>
  <c r="R364" i="6" s="1"/>
  <c r="S364" i="6" s="1" a="1"/>
  <c r="S364" i="6" s="1"/>
  <c r="M504" i="6"/>
  <c r="R504" i="6" s="1"/>
  <c r="O488" i="6"/>
  <c r="Q502" i="6"/>
  <c r="Q491" i="6"/>
  <c r="Q492" i="6"/>
  <c r="M508" i="6"/>
  <c r="R508" i="6" s="1"/>
  <c r="M677" i="6"/>
  <c r="R677" i="6" s="1"/>
  <c r="N677" i="6"/>
  <c r="Q677" i="6"/>
  <c r="O677" i="6"/>
  <c r="Q714" i="6"/>
  <c r="N714" i="6"/>
  <c r="Q733" i="6"/>
  <c r="O733" i="6"/>
  <c r="N733" i="6"/>
  <c r="M733" i="6"/>
  <c r="M823" i="6"/>
  <c r="O823" i="6"/>
  <c r="Q823" i="6"/>
  <c r="N823" i="6"/>
  <c r="O875" i="6"/>
  <c r="Q875" i="6"/>
  <c r="M875" i="6"/>
  <c r="N875" i="6"/>
  <c r="O520" i="6"/>
  <c r="Q520" i="6"/>
  <c r="N520" i="6"/>
  <c r="M520" i="6"/>
  <c r="P532" i="6"/>
  <c r="P564" i="6"/>
  <c r="N514" i="6"/>
  <c r="P535" i="6"/>
  <c r="O634" i="6"/>
  <c r="M634" i="6"/>
  <c r="N634" i="6"/>
  <c r="Q634" i="6"/>
  <c r="N666" i="6"/>
  <c r="O723" i="6"/>
  <c r="N723" i="6"/>
  <c r="Q723" i="6"/>
  <c r="M723" i="6"/>
  <c r="M785" i="6"/>
  <c r="N785" i="6"/>
  <c r="O785" i="6"/>
  <c r="Q785" i="6"/>
  <c r="P850" i="6"/>
  <c r="P519" i="6"/>
  <c r="O530" i="6"/>
  <c r="P526" i="6"/>
  <c r="P557" i="6"/>
  <c r="N572" i="6"/>
  <c r="M581" i="6"/>
  <c r="Q581" i="6"/>
  <c r="N581" i="6"/>
  <c r="O581" i="6"/>
  <c r="O586" i="6"/>
  <c r="M586" i="6"/>
  <c r="R586" i="6" s="1"/>
  <c r="Q586" i="6"/>
  <c r="N586" i="6"/>
  <c r="P619" i="6"/>
  <c r="P652" i="6"/>
  <c r="Q666" i="6"/>
  <c r="P794" i="6"/>
  <c r="Q908" i="6"/>
  <c r="O908" i="6"/>
  <c r="M908" i="6"/>
  <c r="N908" i="6"/>
  <c r="P940" i="6"/>
  <c r="P1068" i="6"/>
  <c r="M1084" i="6"/>
  <c r="N1084" i="6"/>
  <c r="O1084" i="6"/>
  <c r="Q1084" i="6"/>
  <c r="M1148" i="6"/>
  <c r="O1148" i="6"/>
  <c r="Q1148" i="6"/>
  <c r="N1148" i="6"/>
  <c r="P1196" i="6"/>
  <c r="P1324" i="6"/>
  <c r="M627" i="6"/>
  <c r="N627" i="6"/>
  <c r="O627" i="6"/>
  <c r="Q627" i="6"/>
  <c r="Q675" i="6"/>
  <c r="N675" i="6"/>
  <c r="M675" i="6"/>
  <c r="R675" i="6" s="1"/>
  <c r="O675" i="6"/>
  <c r="O590" i="6"/>
  <c r="Q590" i="6"/>
  <c r="M590" i="6"/>
  <c r="N590" i="6"/>
  <c r="N614" i="6"/>
  <c r="P576" i="6"/>
  <c r="P596" i="6"/>
  <c r="N607" i="6"/>
  <c r="Q607" i="6"/>
  <c r="O607" i="6"/>
  <c r="M607" i="6"/>
  <c r="R607" i="6" s="1"/>
  <c r="O602" i="6"/>
  <c r="O582" i="6"/>
  <c r="Q582" i="6"/>
  <c r="M582" i="6"/>
  <c r="R582" i="6" s="1"/>
  <c r="S582" i="6" s="1" a="1"/>
  <c r="S582" i="6" s="1"/>
  <c r="N582" i="6"/>
  <c r="O598" i="6"/>
  <c r="Q598" i="6"/>
  <c r="M598" i="6"/>
  <c r="N598" i="6"/>
  <c r="O680" i="6"/>
  <c r="N648" i="6"/>
  <c r="O698" i="6"/>
  <c r="P632" i="6"/>
  <c r="P707" i="6"/>
  <c r="P751" i="6"/>
  <c r="P711" i="6"/>
  <c r="P722" i="6"/>
  <c r="P633" i="6"/>
  <c r="P681" i="6"/>
  <c r="N687" i="6"/>
  <c r="M687" i="6"/>
  <c r="R687" i="6" s="1"/>
  <c r="S687" i="6" s="1" a="1"/>
  <c r="S687" i="6" s="1"/>
  <c r="O687" i="6"/>
  <c r="Q687" i="6"/>
  <c r="N734" i="6"/>
  <c r="M734" i="6"/>
  <c r="O734" i="6"/>
  <c r="Q734" i="6"/>
  <c r="M757" i="6"/>
  <c r="O757" i="6"/>
  <c r="N757" i="6"/>
  <c r="Q757" i="6"/>
  <c r="O836" i="6"/>
  <c r="N836" i="6"/>
  <c r="M836" i="6"/>
  <c r="Q836" i="6"/>
  <c r="M897" i="6"/>
  <c r="O897" i="6"/>
  <c r="N897" i="6"/>
  <c r="Q897" i="6"/>
  <c r="P694" i="6"/>
  <c r="P726" i="6"/>
  <c r="O744" i="6"/>
  <c r="Q744" i="6"/>
  <c r="M744" i="6"/>
  <c r="R744" i="6" s="1"/>
  <c r="N744" i="6"/>
  <c r="N650" i="6"/>
  <c r="P21" i="6"/>
  <c r="P28" i="6"/>
  <c r="O24" i="6"/>
  <c r="M24" i="6"/>
  <c r="N24" i="6"/>
  <c r="Q24" i="6"/>
  <c r="P40" i="6"/>
  <c r="R40" i="6" s="1"/>
  <c r="S40" i="6" s="1" a="1"/>
  <c r="S40" i="6" s="1"/>
  <c r="O39" i="6"/>
  <c r="M39" i="6"/>
  <c r="R39" i="6" s="1"/>
  <c r="N39" i="6"/>
  <c r="Q39" i="6"/>
  <c r="M48" i="6"/>
  <c r="R48" i="6" s="1"/>
  <c r="O46" i="6"/>
  <c r="Q46" i="6"/>
  <c r="M46" i="6"/>
  <c r="N46" i="6"/>
  <c r="P64" i="6"/>
  <c r="O47" i="6"/>
  <c r="Q47" i="6"/>
  <c r="N47" i="6"/>
  <c r="M47" i="6"/>
  <c r="N56" i="6"/>
  <c r="M58" i="6"/>
  <c r="M59" i="6"/>
  <c r="O68" i="6"/>
  <c r="Q68" i="6"/>
  <c r="M68" i="6"/>
  <c r="N68" i="6"/>
  <c r="P79" i="6"/>
  <c r="P72" i="6"/>
  <c r="P93" i="6"/>
  <c r="Q97" i="6"/>
  <c r="N97" i="6"/>
  <c r="O97" i="6"/>
  <c r="M97" i="6"/>
  <c r="P122" i="6"/>
  <c r="M94" i="6"/>
  <c r="R89" i="6"/>
  <c r="S89" i="6" s="1" a="1"/>
  <c r="S89" i="6" s="1"/>
  <c r="P92" i="6"/>
  <c r="R92" i="6" s="1"/>
  <c r="R119" i="6"/>
  <c r="Q100" i="6"/>
  <c r="M156" i="6"/>
  <c r="N156" i="6"/>
  <c r="O156" i="6"/>
  <c r="Q156" i="6"/>
  <c r="N119" i="6"/>
  <c r="Q121" i="6"/>
  <c r="Q133" i="6"/>
  <c r="N133" i="6"/>
  <c r="O133" i="6"/>
  <c r="M133" i="6"/>
  <c r="N139" i="6"/>
  <c r="M139" i="6"/>
  <c r="R139" i="6" s="1"/>
  <c r="O139" i="6"/>
  <c r="Q139" i="6"/>
  <c r="N203" i="6"/>
  <c r="M203" i="6"/>
  <c r="Q203" i="6"/>
  <c r="O203" i="6"/>
  <c r="Q115" i="6"/>
  <c r="N153" i="6"/>
  <c r="M153" i="6"/>
  <c r="Q153" i="6"/>
  <c r="O153" i="6"/>
  <c r="P128" i="6"/>
  <c r="N191" i="6"/>
  <c r="N141" i="6"/>
  <c r="M141" i="6"/>
  <c r="Q141" i="6"/>
  <c r="O141" i="6"/>
  <c r="N175" i="6"/>
  <c r="M175" i="6"/>
  <c r="O175" i="6"/>
  <c r="Q175" i="6"/>
  <c r="P189" i="6"/>
  <c r="P205" i="6"/>
  <c r="P192" i="6"/>
  <c r="P197" i="6"/>
  <c r="N181" i="6"/>
  <c r="M181" i="6"/>
  <c r="O181" i="6"/>
  <c r="Q181" i="6"/>
  <c r="O196" i="6"/>
  <c r="M207" i="6"/>
  <c r="M212" i="6"/>
  <c r="O212" i="6"/>
  <c r="N212" i="6"/>
  <c r="Q212" i="6"/>
  <c r="P229" i="6"/>
  <c r="N198" i="6"/>
  <c r="P217" i="6"/>
  <c r="P201" i="6"/>
  <c r="P202" i="6"/>
  <c r="Q138" i="6"/>
  <c r="Q218" i="6"/>
  <c r="N218" i="6"/>
  <c r="O218" i="6"/>
  <c r="M218" i="6"/>
  <c r="Q226" i="6"/>
  <c r="M226" i="6"/>
  <c r="N226" i="6"/>
  <c r="O226" i="6"/>
  <c r="P246" i="6"/>
  <c r="N124" i="6"/>
  <c r="N183" i="6"/>
  <c r="P228" i="6"/>
  <c r="R228" i="6" s="1"/>
  <c r="Q195" i="6"/>
  <c r="Q230" i="6"/>
  <c r="N201" i="6"/>
  <c r="M182" i="6"/>
  <c r="M205" i="6"/>
  <c r="M238" i="6"/>
  <c r="O399" i="6"/>
  <c r="Q399" i="6"/>
  <c r="O407" i="6"/>
  <c r="Q407" i="6"/>
  <c r="O415" i="6"/>
  <c r="Q415" i="6"/>
  <c r="M420" i="6"/>
  <c r="Q420" i="6"/>
  <c r="O423" i="6"/>
  <c r="Q423" i="6"/>
  <c r="O431" i="6"/>
  <c r="Q431" i="6"/>
  <c r="O439" i="6"/>
  <c r="Q439" i="6"/>
  <c r="N455" i="6"/>
  <c r="O455" i="6"/>
  <c r="Q455" i="6"/>
  <c r="N463" i="6"/>
  <c r="O463" i="6"/>
  <c r="Q463" i="6"/>
  <c r="O479" i="6"/>
  <c r="Q479" i="6"/>
  <c r="N479" i="6"/>
  <c r="Q484" i="6"/>
  <c r="O495" i="6"/>
  <c r="Q495" i="6"/>
  <c r="N495" i="6"/>
  <c r="O503" i="6"/>
  <c r="Q503" i="6"/>
  <c r="N503" i="6"/>
  <c r="R262" i="6"/>
  <c r="M233" i="6"/>
  <c r="P253" i="6"/>
  <c r="N246" i="6"/>
  <c r="N286" i="6"/>
  <c r="M286" i="6"/>
  <c r="O286" i="6"/>
  <c r="Q286" i="6"/>
  <c r="N304" i="6"/>
  <c r="Q304" i="6"/>
  <c r="M304" i="6"/>
  <c r="O304" i="6"/>
  <c r="Q309" i="6"/>
  <c r="Q329" i="6"/>
  <c r="O329" i="6"/>
  <c r="M329" i="6"/>
  <c r="R329" i="6" s="1"/>
  <c r="N329" i="6"/>
  <c r="M282" i="6"/>
  <c r="P289" i="6"/>
  <c r="R289" i="6" s="1"/>
  <c r="R309" i="6"/>
  <c r="M272" i="6"/>
  <c r="R272" i="6" s="1"/>
  <c r="S272" i="6" s="1" a="1"/>
  <c r="S272" i="6" s="1"/>
  <c r="N272" i="6"/>
  <c r="Q272" i="6"/>
  <c r="O272" i="6"/>
  <c r="Q277" i="6"/>
  <c r="O277" i="6"/>
  <c r="M277" i="6"/>
  <c r="N277" i="6"/>
  <c r="N320" i="6"/>
  <c r="Q320" i="6"/>
  <c r="M320" i="6"/>
  <c r="O320" i="6"/>
  <c r="N362" i="6"/>
  <c r="M362" i="6"/>
  <c r="R362" i="6" s="1"/>
  <c r="S362" i="6" s="1" a="1"/>
  <c r="S362" i="6" s="1"/>
  <c r="Q362" i="6"/>
  <c r="O362" i="6"/>
  <c r="N261" i="6"/>
  <c r="P290" i="6"/>
  <c r="N278" i="6"/>
  <c r="M278" i="6"/>
  <c r="O278" i="6"/>
  <c r="Q278" i="6"/>
  <c r="N316" i="6"/>
  <c r="M331" i="6"/>
  <c r="O331" i="6"/>
  <c r="Q331" i="6"/>
  <c r="N331" i="6"/>
  <c r="N346" i="6"/>
  <c r="M346" i="6"/>
  <c r="O346" i="6"/>
  <c r="Q346" i="6"/>
  <c r="N408" i="6"/>
  <c r="N424" i="6"/>
  <c r="P273" i="6"/>
  <c r="O312" i="6"/>
  <c r="P333" i="6"/>
  <c r="R333" i="6" s="1"/>
  <c r="S333" i="6" s="1" a="1"/>
  <c r="S333" i="6" s="1"/>
  <c r="P340" i="6"/>
  <c r="N356" i="6"/>
  <c r="Q356" i="6"/>
  <c r="M356" i="6"/>
  <c r="O356" i="6"/>
  <c r="O359" i="6"/>
  <c r="O368" i="6"/>
  <c r="O391" i="6"/>
  <c r="O296" i="6"/>
  <c r="P345" i="6"/>
  <c r="O424" i="6"/>
  <c r="O440" i="6"/>
  <c r="M464" i="6"/>
  <c r="R464" i="6" s="1"/>
  <c r="S464" i="6" s="1" a="1"/>
  <c r="S464" i="6" s="1"/>
  <c r="Q359" i="6"/>
  <c r="S359" i="6" s="1" a="1"/>
  <c r="S359" i="6" s="1"/>
  <c r="N401" i="6"/>
  <c r="N442" i="6"/>
  <c r="Q421" i="6"/>
  <c r="Q357" i="6"/>
  <c r="O385" i="6"/>
  <c r="O382" i="6"/>
  <c r="N384" i="6"/>
  <c r="O412" i="6"/>
  <c r="Q469" i="6"/>
  <c r="N350" i="6"/>
  <c r="M350" i="6"/>
  <c r="R350" i="6" s="1"/>
  <c r="Q350" i="6"/>
  <c r="O350" i="6"/>
  <c r="N420" i="6"/>
  <c r="O441" i="6"/>
  <c r="O452" i="6"/>
  <c r="O468" i="6"/>
  <c r="Q373" i="6"/>
  <c r="M376" i="6"/>
  <c r="M387" i="6"/>
  <c r="N387" i="6"/>
  <c r="O387" i="6"/>
  <c r="Q387" i="6"/>
  <c r="Q397" i="6"/>
  <c r="N354" i="6"/>
  <c r="M354" i="6"/>
  <c r="Q354" i="6"/>
  <c r="O354" i="6"/>
  <c r="N386" i="6"/>
  <c r="M386" i="6"/>
  <c r="Q386" i="6"/>
  <c r="O386" i="6"/>
  <c r="M389" i="6"/>
  <c r="N391" i="6"/>
  <c r="N385" i="6"/>
  <c r="M421" i="6"/>
  <c r="M404" i="6"/>
  <c r="Q476" i="6"/>
  <c r="M492" i="6"/>
  <c r="M465" i="6"/>
  <c r="N470" i="6"/>
  <c r="M517" i="6"/>
  <c r="R517" i="6" s="1"/>
  <c r="S517" i="6" s="1" a="1"/>
  <c r="S517" i="6" s="1"/>
  <c r="N517" i="6"/>
  <c r="O517" i="6"/>
  <c r="Q517" i="6"/>
  <c r="M460" i="6"/>
  <c r="M496" i="6"/>
  <c r="R496" i="6" s="1"/>
  <c r="O528" i="6"/>
  <c r="M528" i="6"/>
  <c r="N528" i="6"/>
  <c r="Q528" i="6"/>
  <c r="O592" i="6"/>
  <c r="M592" i="6"/>
  <c r="R592" i="6" s="1"/>
  <c r="N592" i="6"/>
  <c r="Q592" i="6"/>
  <c r="O656" i="6"/>
  <c r="M656" i="6"/>
  <c r="N656" i="6"/>
  <c r="Q656" i="6"/>
  <c r="P699" i="6"/>
  <c r="O720" i="6"/>
  <c r="N720" i="6"/>
  <c r="M720" i="6"/>
  <c r="Q720" i="6"/>
  <c r="O784" i="6"/>
  <c r="Q784" i="6"/>
  <c r="N784" i="6"/>
  <c r="M784" i="6"/>
  <c r="N475" i="6"/>
  <c r="Q504" i="6"/>
  <c r="Q508" i="6"/>
  <c r="O500" i="6"/>
  <c r="O494" i="6"/>
  <c r="M570" i="6"/>
  <c r="R570" i="6" s="1"/>
  <c r="P584" i="6"/>
  <c r="N659" i="6"/>
  <c r="O659" i="6"/>
  <c r="Q659" i="6"/>
  <c r="M659" i="6"/>
  <c r="P696" i="6"/>
  <c r="M805" i="6"/>
  <c r="O805" i="6"/>
  <c r="N805" i="6"/>
  <c r="Q805" i="6"/>
  <c r="O880" i="6"/>
  <c r="M880" i="6"/>
  <c r="N880" i="6"/>
  <c r="Q880" i="6"/>
  <c r="P523" i="6"/>
  <c r="M545" i="6"/>
  <c r="N545" i="6"/>
  <c r="O545" i="6"/>
  <c r="Q545" i="6"/>
  <c r="Q568" i="6"/>
  <c r="M524" i="6"/>
  <c r="R524" i="6" s="1"/>
  <c r="N543" i="6"/>
  <c r="M543" i="6"/>
  <c r="O543" i="6"/>
  <c r="Q543" i="6"/>
  <c r="R598" i="6"/>
  <c r="S598" i="6" s="1" a="1"/>
  <c r="S598" i="6" s="1"/>
  <c r="N639" i="6"/>
  <c r="O639" i="6"/>
  <c r="Q639" i="6"/>
  <c r="M639" i="6"/>
  <c r="O681" i="6"/>
  <c r="M681" i="6"/>
  <c r="N681" i="6"/>
  <c r="Q681" i="6"/>
  <c r="O771" i="6"/>
  <c r="M771" i="6"/>
  <c r="N771" i="6"/>
  <c r="Q771" i="6"/>
  <c r="Q797" i="6"/>
  <c r="O797" i="6"/>
  <c r="M797" i="6"/>
  <c r="N797" i="6"/>
  <c r="O850" i="6"/>
  <c r="N850" i="6"/>
  <c r="M850" i="6"/>
  <c r="Q850" i="6"/>
  <c r="O915" i="6"/>
  <c r="M915" i="6"/>
  <c r="N915" i="6"/>
  <c r="Q915" i="6"/>
  <c r="O534" i="6"/>
  <c r="Q516" i="6"/>
  <c r="P547" i="6"/>
  <c r="Q563" i="6"/>
  <c r="N563" i="6"/>
  <c r="O563" i="6"/>
  <c r="M563" i="6"/>
  <c r="R563" i="6" s="1"/>
  <c r="S563" i="6" s="1" a="1"/>
  <c r="S563" i="6" s="1"/>
  <c r="P575" i="6"/>
  <c r="N577" i="6"/>
  <c r="M577" i="6"/>
  <c r="O577" i="6"/>
  <c r="Q577" i="6"/>
  <c r="M772" i="6"/>
  <c r="O772" i="6"/>
  <c r="N772" i="6"/>
  <c r="Q772" i="6"/>
  <c r="O857" i="6"/>
  <c r="N857" i="6"/>
  <c r="Q857" i="6"/>
  <c r="M857" i="6"/>
  <c r="N961" i="6"/>
  <c r="Q961" i="6"/>
  <c r="M961" i="6"/>
  <c r="R961" i="6" s="1"/>
  <c r="O961" i="6"/>
  <c r="M1025" i="6"/>
  <c r="O1025" i="6"/>
  <c r="Q1025" i="6"/>
  <c r="N1025" i="6"/>
  <c r="N1089" i="6"/>
  <c r="Q1089" i="6"/>
  <c r="O1089" i="6"/>
  <c r="M1089" i="6"/>
  <c r="R1089" i="6" s="1"/>
  <c r="S1089" i="6" s="1" a="1"/>
  <c r="S1089" i="6" s="1"/>
  <c r="M1153" i="6"/>
  <c r="O1153" i="6"/>
  <c r="Q1153" i="6"/>
  <c r="N1153" i="6"/>
  <c r="N1217" i="6"/>
  <c r="O1217" i="6"/>
  <c r="M1217" i="6"/>
  <c r="R1217" i="6" s="1"/>
  <c r="Q1217" i="6"/>
  <c r="M1281" i="6"/>
  <c r="O1281" i="6"/>
  <c r="N1281" i="6"/>
  <c r="Q1281" i="6"/>
  <c r="N1345" i="6"/>
  <c r="O1345" i="6"/>
  <c r="M1345" i="6"/>
  <c r="R1345" i="6" s="1"/>
  <c r="Q1345" i="6"/>
  <c r="P641" i="6"/>
  <c r="Q673" i="6"/>
  <c r="O673" i="6"/>
  <c r="M673" i="6"/>
  <c r="R673" i="6" s="1"/>
  <c r="S673" i="6" s="1" a="1"/>
  <c r="S673" i="6" s="1"/>
  <c r="N673" i="6"/>
  <c r="P600" i="6"/>
  <c r="O614" i="6"/>
  <c r="Q602" i="6"/>
  <c r="P621" i="6"/>
  <c r="Q637" i="6"/>
  <c r="M637" i="6"/>
  <c r="N637" i="6"/>
  <c r="O637" i="6"/>
  <c r="O588" i="6"/>
  <c r="N588" i="6"/>
  <c r="Q588" i="6"/>
  <c r="M588" i="6"/>
  <c r="N626" i="6"/>
  <c r="P646" i="6"/>
  <c r="P648" i="6"/>
  <c r="P624" i="6"/>
  <c r="Q648" i="6"/>
  <c r="P688" i="6"/>
  <c r="O697" i="6"/>
  <c r="Q697" i="6"/>
  <c r="M697" i="6"/>
  <c r="R697" i="6" s="1"/>
  <c r="S697" i="6" s="1" a="1"/>
  <c r="S697" i="6" s="1"/>
  <c r="N697" i="6"/>
  <c r="Q698" i="6"/>
  <c r="P684" i="6"/>
  <c r="Q685" i="6"/>
  <c r="N685" i="6"/>
  <c r="M685" i="6"/>
  <c r="R685" i="6" s="1"/>
  <c r="S685" i="6" s="1" a="1"/>
  <c r="S685" i="6" s="1"/>
  <c r="O685" i="6"/>
  <c r="N719" i="6"/>
  <c r="M719" i="6"/>
  <c r="R719" i="6" s="1"/>
  <c r="S719" i="6" s="1" a="1"/>
  <c r="S719" i="6" s="1"/>
  <c r="O719" i="6"/>
  <c r="Q719" i="6"/>
  <c r="O682" i="6"/>
  <c r="M682" i="6"/>
  <c r="N682" i="6"/>
  <c r="Q682" i="6"/>
  <c r="O670" i="6"/>
  <c r="Q670" i="6"/>
  <c r="M670" i="6"/>
  <c r="N670" i="6"/>
  <c r="O702" i="6"/>
  <c r="M702" i="6"/>
  <c r="N702" i="6"/>
  <c r="Q702" i="6"/>
  <c r="O705" i="6"/>
  <c r="M705" i="6"/>
  <c r="Q705" i="6"/>
  <c r="N705" i="6"/>
  <c r="P741" i="6"/>
  <c r="P754" i="6"/>
  <c r="R754" i="6" s="1"/>
  <c r="P770" i="6"/>
  <c r="P811" i="6"/>
  <c r="M930" i="6"/>
  <c r="O930" i="6"/>
  <c r="Q930" i="6"/>
  <c r="N930" i="6"/>
  <c r="N643" i="6"/>
  <c r="O643" i="6"/>
  <c r="M643" i="6"/>
  <c r="Q643" i="6"/>
  <c r="M663" i="6"/>
  <c r="N663" i="6"/>
  <c r="O663" i="6"/>
  <c r="Q663" i="6"/>
  <c r="O665" i="6"/>
  <c r="N665" i="6"/>
  <c r="M665" i="6"/>
  <c r="R665" i="6" s="1"/>
  <c r="S665" i="6" s="1" a="1"/>
  <c r="S665" i="6" s="1"/>
  <c r="Q665" i="6"/>
  <c r="O870" i="6"/>
  <c r="N870" i="6"/>
  <c r="Q870" i="6"/>
  <c r="M870" i="6"/>
  <c r="O33" i="6"/>
  <c r="Q33" i="6"/>
  <c r="M33" i="6"/>
  <c r="R33" i="6" s="1"/>
  <c r="N33" i="6"/>
  <c r="O28" i="6"/>
  <c r="N28" i="6"/>
  <c r="Q28" i="6"/>
  <c r="M28" i="6"/>
  <c r="O36" i="6"/>
  <c r="M36" i="6"/>
  <c r="N36" i="6"/>
  <c r="Q36" i="6"/>
  <c r="O41" i="6"/>
  <c r="Q41" i="6"/>
  <c r="N41" i="6"/>
  <c r="M41" i="6"/>
  <c r="O22" i="6"/>
  <c r="M22" i="6"/>
  <c r="N22" i="6"/>
  <c r="Q22" i="6"/>
  <c r="O27" i="6"/>
  <c r="M27" i="6"/>
  <c r="N27" i="6"/>
  <c r="Q27" i="6"/>
  <c r="O37" i="6"/>
  <c r="N37" i="6"/>
  <c r="M37" i="6"/>
  <c r="Q37" i="6"/>
  <c r="P24" i="6"/>
  <c r="R24" i="6" s="1"/>
  <c r="O25" i="6"/>
  <c r="M25" i="6"/>
  <c r="Q25" i="6"/>
  <c r="N25" i="6"/>
  <c r="O48" i="6"/>
  <c r="P42" i="6"/>
  <c r="Q58" i="6"/>
  <c r="N58" i="6"/>
  <c r="P90" i="6"/>
  <c r="N120" i="6"/>
  <c r="M120" i="6"/>
  <c r="O120" i="6"/>
  <c r="Q120" i="6"/>
  <c r="P136" i="6"/>
  <c r="P75" i="6"/>
  <c r="M64" i="6"/>
  <c r="M63" i="6"/>
  <c r="R63" i="6" s="1"/>
  <c r="O72" i="6"/>
  <c r="Q72" i="6"/>
  <c r="N72" i="6"/>
  <c r="M72" i="6"/>
  <c r="M83" i="6"/>
  <c r="N83" i="6"/>
  <c r="Q83" i="6"/>
  <c r="O83" i="6"/>
  <c r="M125" i="6"/>
  <c r="R125" i="6" s="1"/>
  <c r="Q125" i="6"/>
  <c r="N125" i="6"/>
  <c r="O125" i="6"/>
  <c r="N92" i="6"/>
  <c r="Q95" i="6"/>
  <c r="M95" i="6"/>
  <c r="O95" i="6"/>
  <c r="N95" i="6"/>
  <c r="P98" i="6"/>
  <c r="P115" i="6"/>
  <c r="M132" i="6"/>
  <c r="N132" i="6"/>
  <c r="O132" i="6"/>
  <c r="Q132" i="6"/>
  <c r="Q174" i="6"/>
  <c r="M174" i="6"/>
  <c r="N174" i="6"/>
  <c r="O174" i="6"/>
  <c r="O101" i="6"/>
  <c r="P138" i="6"/>
  <c r="P184" i="6"/>
  <c r="P207" i="6"/>
  <c r="R207" i="6" s="1"/>
  <c r="Q259" i="6"/>
  <c r="O259" i="6"/>
  <c r="M259" i="6"/>
  <c r="N259" i="6"/>
  <c r="Q123" i="6"/>
  <c r="P133" i="6"/>
  <c r="N161" i="6"/>
  <c r="M161" i="6"/>
  <c r="Q161" i="6"/>
  <c r="O161" i="6"/>
  <c r="N187" i="6"/>
  <c r="M187" i="6"/>
  <c r="Q187" i="6"/>
  <c r="O187" i="6"/>
  <c r="P222" i="6"/>
  <c r="R222" i="6" s="1"/>
  <c r="S222" i="6" s="1" a="1"/>
  <c r="S222" i="6" s="1"/>
  <c r="P241" i="6"/>
  <c r="P129" i="6"/>
  <c r="N145" i="6"/>
  <c r="M145" i="6"/>
  <c r="Q145" i="6"/>
  <c r="O145" i="6"/>
  <c r="P157" i="6"/>
  <c r="Q150" i="6"/>
  <c r="M150" i="6"/>
  <c r="N150" i="6"/>
  <c r="O150" i="6"/>
  <c r="N159" i="6"/>
  <c r="M159" i="6"/>
  <c r="O159" i="6"/>
  <c r="Q159" i="6"/>
  <c r="P186" i="6"/>
  <c r="O216" i="6"/>
  <c r="Q189" i="6"/>
  <c r="O192" i="6"/>
  <c r="Q216" i="6"/>
  <c r="Q127" i="6"/>
  <c r="M196" i="6"/>
  <c r="N207" i="6"/>
  <c r="M152" i="6"/>
  <c r="R152" i="6" s="1"/>
  <c r="N152" i="6"/>
  <c r="O152" i="6"/>
  <c r="Q152" i="6"/>
  <c r="M172" i="6"/>
  <c r="R172" i="6" s="1"/>
  <c r="N172" i="6"/>
  <c r="O172" i="6"/>
  <c r="Q172" i="6"/>
  <c r="N213" i="6"/>
  <c r="M213" i="6"/>
  <c r="O213" i="6"/>
  <c r="Q213" i="6"/>
  <c r="M204" i="6"/>
  <c r="Q204" i="6"/>
  <c r="N204" i="6"/>
  <c r="O204" i="6"/>
  <c r="M189" i="6"/>
  <c r="P214" i="6"/>
  <c r="O185" i="6"/>
  <c r="N222" i="6"/>
  <c r="O195" i="6"/>
  <c r="Q199" i="6"/>
  <c r="P224" i="6"/>
  <c r="N182" i="6"/>
  <c r="Q225" i="6"/>
  <c r="M245" i="6"/>
  <c r="N238" i="6"/>
  <c r="Q240" i="6"/>
  <c r="P407" i="6"/>
  <c r="P455" i="6"/>
  <c r="P463" i="6"/>
  <c r="M230" i="6"/>
  <c r="N228" i="6"/>
  <c r="N233" i="6"/>
  <c r="R286" i="6"/>
  <c r="N314" i="6"/>
  <c r="M314" i="6"/>
  <c r="O314" i="6"/>
  <c r="Q314" i="6"/>
  <c r="R274" i="6"/>
  <c r="S274" i="6" s="1" a="1"/>
  <c r="S274" i="6" s="1"/>
  <c r="N282" i="6"/>
  <c r="P279" i="6"/>
  <c r="N283" i="6"/>
  <c r="P299" i="6"/>
  <c r="R322" i="6"/>
  <c r="S322" i="6" s="1" a="1"/>
  <c r="S322" i="6" s="1"/>
  <c r="M355" i="6"/>
  <c r="R355" i="6" s="1"/>
  <c r="O355" i="6"/>
  <c r="N355" i="6"/>
  <c r="Q355" i="6"/>
  <c r="N364" i="6"/>
  <c r="M261" i="6"/>
  <c r="M285" i="6"/>
  <c r="M303" i="6"/>
  <c r="P310" i="6"/>
  <c r="P285" i="6"/>
  <c r="P292" i="6"/>
  <c r="P320" i="6"/>
  <c r="R320" i="6" s="1"/>
  <c r="S320" i="6" s="1" a="1"/>
  <c r="S320" i="6" s="1"/>
  <c r="M409" i="6"/>
  <c r="N409" i="6"/>
  <c r="M425" i="6"/>
  <c r="N425" i="6"/>
  <c r="N270" i="6"/>
  <c r="Q301" i="6"/>
  <c r="O301" i="6"/>
  <c r="M301" i="6"/>
  <c r="N301" i="6"/>
  <c r="Q341" i="6"/>
  <c r="O341" i="6"/>
  <c r="M341" i="6"/>
  <c r="N341" i="6"/>
  <c r="N372" i="6"/>
  <c r="Q372" i="6"/>
  <c r="O372" i="6"/>
  <c r="M372" i="6"/>
  <c r="R372" i="6" s="1"/>
  <c r="P391" i="6"/>
  <c r="M296" i="6"/>
  <c r="N330" i="6"/>
  <c r="M330" i="6"/>
  <c r="R330" i="6" s="1"/>
  <c r="O330" i="6"/>
  <c r="Q330" i="6"/>
  <c r="P363" i="6"/>
  <c r="R363" i="6" s="1"/>
  <c r="S363" i="6" s="1" a="1"/>
  <c r="S363" i="6" s="1"/>
  <c r="Q365" i="6"/>
  <c r="O365" i="6"/>
  <c r="M365" i="6"/>
  <c r="N365" i="6"/>
  <c r="P370" i="6"/>
  <c r="O426" i="6"/>
  <c r="Q328" i="6"/>
  <c r="P385" i="6"/>
  <c r="Q445" i="6"/>
  <c r="N445" i="6"/>
  <c r="O445" i="6"/>
  <c r="M445" i="6"/>
  <c r="R445" i="6" s="1"/>
  <c r="S445" i="6" s="1" a="1"/>
  <c r="S445" i="6" s="1"/>
  <c r="Q377" i="6"/>
  <c r="O377" i="6"/>
  <c r="M377" i="6"/>
  <c r="N377" i="6"/>
  <c r="M423" i="6"/>
  <c r="R423" i="6" s="1"/>
  <c r="S423" i="6" s="1" a="1"/>
  <c r="S423" i="6" s="1"/>
  <c r="N439" i="6"/>
  <c r="M454" i="6"/>
  <c r="R454" i="6" s="1"/>
  <c r="P369" i="6"/>
  <c r="M382" i="6"/>
  <c r="Q392" i="6"/>
  <c r="M414" i="6"/>
  <c r="R414" i="6" s="1"/>
  <c r="S414" i="6" s="1" a="1"/>
  <c r="S414" i="6" s="1"/>
  <c r="N353" i="6"/>
  <c r="M402" i="6"/>
  <c r="R402" i="6" s="1"/>
  <c r="S402" i="6" s="1" a="1"/>
  <c r="S402" i="6" s="1"/>
  <c r="M422" i="6"/>
  <c r="R422" i="6" s="1"/>
  <c r="Q441" i="6"/>
  <c r="N476" i="6"/>
  <c r="O374" i="6"/>
  <c r="O376" i="6"/>
  <c r="O416" i="6"/>
  <c r="M459" i="6"/>
  <c r="R459" i="6" s="1"/>
  <c r="S459" i="6" s="1" a="1"/>
  <c r="S459" i="6" s="1"/>
  <c r="O389" i="6"/>
  <c r="M391" i="6"/>
  <c r="Q404" i="6"/>
  <c r="M502" i="6"/>
  <c r="R502" i="6" s="1"/>
  <c r="Q432" i="6"/>
  <c r="S432" i="6" s="1" a="1"/>
  <c r="S432" i="6" s="1"/>
  <c r="M488" i="6"/>
  <c r="R488" i="6" s="1"/>
  <c r="S488" i="6" s="1" a="1"/>
  <c r="S488" i="6" s="1"/>
  <c r="Q424" i="6"/>
  <c r="S424" i="6" s="1" a="1"/>
  <c r="S424" i="6" s="1"/>
  <c r="M478" i="6"/>
  <c r="R478" i="6" s="1"/>
  <c r="Q493" i="6"/>
  <c r="M493" i="6"/>
  <c r="R493" i="6" s="1"/>
  <c r="S493" i="6" s="1" a="1"/>
  <c r="S493" i="6" s="1"/>
  <c r="N493" i="6"/>
  <c r="O493" i="6"/>
  <c r="Q488" i="6"/>
  <c r="O465" i="6"/>
  <c r="O414" i="6"/>
  <c r="M480" i="6"/>
  <c r="R480" i="6" s="1"/>
  <c r="O522" i="6"/>
  <c r="M522" i="6"/>
  <c r="R522" i="6" s="1"/>
  <c r="S522" i="6" s="1" a="1"/>
  <c r="S522" i="6" s="1"/>
  <c r="Q522" i="6"/>
  <c r="N522" i="6"/>
  <c r="O472" i="6"/>
  <c r="Q497" i="6"/>
  <c r="M497" i="6"/>
  <c r="N497" i="6"/>
  <c r="O497" i="6"/>
  <c r="Q571" i="6"/>
  <c r="O571" i="6"/>
  <c r="M571" i="6"/>
  <c r="N571" i="6"/>
  <c r="Q635" i="6"/>
  <c r="M635" i="6"/>
  <c r="O635" i="6"/>
  <c r="N635" i="6"/>
  <c r="M699" i="6"/>
  <c r="Q699" i="6"/>
  <c r="N699" i="6"/>
  <c r="O699" i="6"/>
  <c r="Q763" i="6"/>
  <c r="M763" i="6"/>
  <c r="N763" i="6"/>
  <c r="O763" i="6"/>
  <c r="M396" i="6"/>
  <c r="R396" i="6" s="1"/>
  <c r="Q475" i="6"/>
  <c r="N504" i="6"/>
  <c r="Q506" i="6"/>
  <c r="N508" i="6"/>
  <c r="M512" i="6"/>
  <c r="R512" i="6" s="1"/>
  <c r="P533" i="6"/>
  <c r="O553" i="6"/>
  <c r="M553" i="6"/>
  <c r="N553" i="6"/>
  <c r="Q553" i="6"/>
  <c r="O641" i="6"/>
  <c r="N641" i="6"/>
  <c r="Q641" i="6"/>
  <c r="M641" i="6"/>
  <c r="O787" i="6"/>
  <c r="N787" i="6"/>
  <c r="M787" i="6"/>
  <c r="Q787" i="6"/>
  <c r="P824" i="6"/>
  <c r="O859" i="6"/>
  <c r="M859" i="6"/>
  <c r="N859" i="6"/>
  <c r="Q859" i="6"/>
  <c r="N507" i="6"/>
  <c r="M542" i="6"/>
  <c r="Q542" i="6"/>
  <c r="P548" i="6"/>
  <c r="M509" i="6"/>
  <c r="R509" i="6" s="1"/>
  <c r="O515" i="6"/>
  <c r="M515" i="6"/>
  <c r="N515" i="6"/>
  <c r="Q515" i="6"/>
  <c r="O540" i="6"/>
  <c r="M540" i="6"/>
  <c r="N540" i="6"/>
  <c r="Q540" i="6"/>
  <c r="O526" i="6"/>
  <c r="Q526" i="6"/>
  <c r="M526" i="6"/>
  <c r="N526" i="6"/>
  <c r="O552" i="6"/>
  <c r="Q552" i="6"/>
  <c r="N552" i="6"/>
  <c r="M552" i="6"/>
  <c r="R552" i="6" s="1"/>
  <c r="O568" i="6"/>
  <c r="M549" i="6"/>
  <c r="Q549" i="6"/>
  <c r="O549" i="6"/>
  <c r="N549" i="6"/>
  <c r="P617" i="6"/>
  <c r="O625" i="6"/>
  <c r="Q625" i="6"/>
  <c r="M625" i="6"/>
  <c r="N625" i="6"/>
  <c r="P775" i="6"/>
  <c r="P816" i="6"/>
  <c r="N831" i="6"/>
  <c r="M831" i="6"/>
  <c r="O831" i="6"/>
  <c r="Q831" i="6"/>
  <c r="Q519" i="6"/>
  <c r="N519" i="6"/>
  <c r="M519" i="6"/>
  <c r="O519" i="6"/>
  <c r="M531" i="6"/>
  <c r="N531" i="6"/>
  <c r="O531" i="6"/>
  <c r="Q531" i="6"/>
  <c r="N516" i="6"/>
  <c r="Q557" i="6"/>
  <c r="M557" i="6"/>
  <c r="N557" i="6"/>
  <c r="O557" i="6"/>
  <c r="O579" i="6"/>
  <c r="N579" i="6"/>
  <c r="M579" i="6"/>
  <c r="Q579" i="6"/>
  <c r="O601" i="6"/>
  <c r="M601" i="6"/>
  <c r="N601" i="6"/>
  <c r="Q601" i="6"/>
  <c r="M609" i="6"/>
  <c r="R609" i="6" s="1"/>
  <c r="O609" i="6"/>
  <c r="N609" i="6"/>
  <c r="Q609" i="6"/>
  <c r="N546" i="6"/>
  <c r="P577" i="6"/>
  <c r="R577" i="6" s="1"/>
  <c r="S577" i="6" s="1" a="1"/>
  <c r="S577" i="6" s="1"/>
  <c r="M593" i="6"/>
  <c r="O593" i="6"/>
  <c r="N593" i="6"/>
  <c r="Q593" i="6"/>
  <c r="M652" i="6"/>
  <c r="N652" i="6"/>
  <c r="M693" i="6"/>
  <c r="R693" i="6" s="1"/>
  <c r="Q693" i="6"/>
  <c r="O693" i="6"/>
  <c r="N693" i="6"/>
  <c r="P701" i="6"/>
  <c r="N703" i="6"/>
  <c r="O703" i="6"/>
  <c r="M703" i="6"/>
  <c r="Q703" i="6"/>
  <c r="P737" i="6"/>
  <c r="N739" i="6"/>
  <c r="M739" i="6"/>
  <c r="Q739" i="6"/>
  <c r="O739" i="6"/>
  <c r="O854" i="6"/>
  <c r="M854" i="6"/>
  <c r="Q854" i="6"/>
  <c r="N854" i="6"/>
  <c r="P876" i="6"/>
  <c r="N879" i="6"/>
  <c r="Q879" i="6"/>
  <c r="M879" i="6"/>
  <c r="O879" i="6"/>
  <c r="N940" i="6"/>
  <c r="Q940" i="6"/>
  <c r="M940" i="6"/>
  <c r="O940" i="6"/>
  <c r="Q1004" i="6"/>
  <c r="M1004" i="6"/>
  <c r="N1004" i="6"/>
  <c r="O1004" i="6"/>
  <c r="N1068" i="6"/>
  <c r="O1068" i="6"/>
  <c r="Q1068" i="6"/>
  <c r="M1068" i="6"/>
  <c r="O1132" i="6"/>
  <c r="M1132" i="6"/>
  <c r="Q1132" i="6"/>
  <c r="N1132" i="6"/>
  <c r="O1196" i="6"/>
  <c r="N1196" i="6"/>
  <c r="Q1196" i="6"/>
  <c r="M1196" i="6"/>
  <c r="Q1324" i="6"/>
  <c r="M1324" i="6"/>
  <c r="N1324" i="6"/>
  <c r="O1324" i="6"/>
  <c r="P573" i="6"/>
  <c r="M530" i="6"/>
  <c r="P565" i="6"/>
  <c r="O628" i="6"/>
  <c r="N628" i="6"/>
  <c r="M628" i="6"/>
  <c r="Q628" i="6"/>
  <c r="O562" i="6"/>
  <c r="M562" i="6"/>
  <c r="N562" i="6"/>
  <c r="Q562" i="6"/>
  <c r="P615" i="6"/>
  <c r="N616" i="6"/>
  <c r="M616" i="6"/>
  <c r="P672" i="6"/>
  <c r="O648" i="6"/>
  <c r="P654" i="6"/>
  <c r="N655" i="6"/>
  <c r="Q655" i="6"/>
  <c r="M655" i="6"/>
  <c r="R655" i="6" s="1"/>
  <c r="S655" i="6" s="1" a="1"/>
  <c r="S655" i="6" s="1"/>
  <c r="O655" i="6"/>
  <c r="O638" i="6"/>
  <c r="Q638" i="6"/>
  <c r="N638" i="6"/>
  <c r="M638" i="6"/>
  <c r="P668" i="6"/>
  <c r="O690" i="6"/>
  <c r="Q690" i="6"/>
  <c r="M690" i="6"/>
  <c r="N690" i="6"/>
  <c r="M714" i="6"/>
  <c r="O722" i="6"/>
  <c r="N722" i="6"/>
  <c r="Q722" i="6"/>
  <c r="M722" i="6"/>
  <c r="N748" i="6"/>
  <c r="Q748" i="6"/>
  <c r="O748" i="6"/>
  <c r="M748" i="6"/>
  <c r="O728" i="6"/>
  <c r="Q728" i="6"/>
  <c r="N728" i="6"/>
  <c r="M728" i="6"/>
  <c r="P670" i="6"/>
  <c r="R670" i="6" s="1"/>
  <c r="S670" i="6" s="1" a="1"/>
  <c r="S670" i="6" s="1"/>
  <c r="O700" i="6"/>
  <c r="M700" i="6"/>
  <c r="Q700" i="6"/>
  <c r="N700" i="6"/>
  <c r="P749" i="6"/>
  <c r="O778" i="6"/>
  <c r="M778" i="6"/>
  <c r="Q778" i="6"/>
  <c r="N778" i="6"/>
  <c r="N815" i="6"/>
  <c r="M815" i="6"/>
  <c r="O815" i="6"/>
  <c r="Q815" i="6"/>
  <c r="O889" i="6"/>
  <c r="M889" i="6"/>
  <c r="N889" i="6"/>
  <c r="Q889" i="6"/>
  <c r="R1064" i="6"/>
  <c r="O29" i="6"/>
  <c r="N29" i="6"/>
  <c r="Q29" i="6"/>
  <c r="M29" i="6"/>
  <c r="Q19" i="6"/>
  <c r="Q51" i="6"/>
  <c r="O51" i="6"/>
  <c r="N51" i="6"/>
  <c r="M51" i="6"/>
  <c r="P29" i="6"/>
  <c r="O44" i="6"/>
  <c r="M44" i="6"/>
  <c r="Q44" i="6"/>
  <c r="N44" i="6"/>
  <c r="P36" i="6"/>
  <c r="P22" i="6"/>
  <c r="O31" i="6"/>
  <c r="M31" i="6"/>
  <c r="R31" i="6" s="1"/>
  <c r="S31" i="6" s="1" a="1"/>
  <c r="S31" i="6" s="1"/>
  <c r="N31" i="6"/>
  <c r="Q31" i="6"/>
  <c r="O34" i="6"/>
  <c r="Q34" i="6"/>
  <c r="M34" i="6"/>
  <c r="N34" i="6"/>
  <c r="P45" i="6"/>
  <c r="P46" i="6"/>
  <c r="R46" i="6" s="1"/>
  <c r="S46" i="6" s="1" a="1"/>
  <c r="S46" i="6" s="1"/>
  <c r="P61" i="6"/>
  <c r="P50" i="6"/>
  <c r="P80" i="6"/>
  <c r="Q90" i="6"/>
  <c r="M90" i="6"/>
  <c r="N90" i="6"/>
  <c r="O90" i="6"/>
  <c r="M99" i="6"/>
  <c r="R99" i="6" s="1"/>
  <c r="S99" i="6" s="1" a="1"/>
  <c r="S99" i="6" s="1"/>
  <c r="O99" i="6"/>
  <c r="Q84" i="6"/>
  <c r="O84" i="6"/>
  <c r="M84" i="6"/>
  <c r="R84" i="6" s="1"/>
  <c r="N84" i="6"/>
  <c r="N60" i="6"/>
  <c r="P88" i="6"/>
  <c r="N106" i="6"/>
  <c r="Q106" i="6"/>
  <c r="M106" i="6"/>
  <c r="O106" i="6"/>
  <c r="R97" i="6"/>
  <c r="Q112" i="6"/>
  <c r="M112" i="6"/>
  <c r="O112" i="6"/>
  <c r="N112" i="6"/>
  <c r="P102" i="6"/>
  <c r="Q92" i="6"/>
  <c r="M98" i="6"/>
  <c r="Q98" i="6"/>
  <c r="N98" i="6"/>
  <c r="O98" i="6"/>
  <c r="P116" i="6"/>
  <c r="M108" i="6"/>
  <c r="Q105" i="6"/>
  <c r="O108" i="6"/>
  <c r="P110" i="6"/>
  <c r="P148" i="6"/>
  <c r="R174" i="6"/>
  <c r="M101" i="6"/>
  <c r="R101" i="6" s="1"/>
  <c r="S101" i="6" s="1" a="1"/>
  <c r="S101" i="6" s="1"/>
  <c r="R141" i="6"/>
  <c r="S141" i="6" s="1" a="1"/>
  <c r="S141" i="6" s="1"/>
  <c r="O184" i="6"/>
  <c r="Q184" i="6"/>
  <c r="N184" i="6"/>
  <c r="Q239" i="6"/>
  <c r="M122" i="6"/>
  <c r="O122" i="6"/>
  <c r="N122" i="6"/>
  <c r="Q122" i="6"/>
  <c r="N143" i="6"/>
  <c r="M143" i="6"/>
  <c r="O143" i="6"/>
  <c r="Q143" i="6"/>
  <c r="N147" i="6"/>
  <c r="M147" i="6"/>
  <c r="R147" i="6" s="1"/>
  <c r="O147" i="6"/>
  <c r="Q147" i="6"/>
  <c r="N123" i="6"/>
  <c r="O129" i="6"/>
  <c r="M129" i="6"/>
  <c r="Q129" i="6"/>
  <c r="N129" i="6"/>
  <c r="P187" i="6"/>
  <c r="P203" i="6"/>
  <c r="R203" i="6" s="1"/>
  <c r="S203" i="6" s="1" a="1"/>
  <c r="S203" i="6" s="1"/>
  <c r="P150" i="6"/>
  <c r="R150" i="6" s="1"/>
  <c r="S150" i="6" s="1" a="1"/>
  <c r="S150" i="6" s="1"/>
  <c r="M223" i="6"/>
  <c r="R223" i="6" s="1"/>
  <c r="S223" i="6" s="1" a="1"/>
  <c r="S223" i="6" s="1"/>
  <c r="M236" i="6"/>
  <c r="Q236" i="6"/>
  <c r="O236" i="6"/>
  <c r="N236" i="6"/>
  <c r="O189" i="6"/>
  <c r="O127" i="6"/>
  <c r="Q170" i="6"/>
  <c r="M170" i="6"/>
  <c r="N170" i="6"/>
  <c r="O170" i="6"/>
  <c r="P182" i="6"/>
  <c r="P181" i="6"/>
  <c r="P221" i="6"/>
  <c r="Q191" i="6"/>
  <c r="N208" i="6"/>
  <c r="P183" i="6"/>
  <c r="R183" i="6" s="1"/>
  <c r="P230" i="6"/>
  <c r="R230" i="6" s="1"/>
  <c r="S230" i="6" s="1" a="1"/>
  <c r="S230" i="6" s="1"/>
  <c r="Q214" i="6"/>
  <c r="N214" i="6"/>
  <c r="M214" i="6"/>
  <c r="O214" i="6"/>
  <c r="P233" i="6"/>
  <c r="R233" i="6" s="1"/>
  <c r="S233" i="6" s="1" a="1"/>
  <c r="S233" i="6" s="1"/>
  <c r="Q248" i="6"/>
  <c r="Q185" i="6"/>
  <c r="Q223" i="6"/>
  <c r="P255" i="6"/>
  <c r="M195" i="6"/>
  <c r="O199" i="6"/>
  <c r="N194" i="6"/>
  <c r="O225" i="6"/>
  <c r="O245" i="6"/>
  <c r="N240" i="6"/>
  <c r="O316" i="6"/>
  <c r="P405" i="6"/>
  <c r="O410" i="6"/>
  <c r="Q410" i="6"/>
  <c r="P413" i="6"/>
  <c r="R413" i="6" s="1"/>
  <c r="N413" i="6"/>
  <c r="R421" i="6"/>
  <c r="S421" i="6" s="1" a="1"/>
  <c r="S421" i="6" s="1"/>
  <c r="Q426" i="6"/>
  <c r="Q434" i="6"/>
  <c r="Q442" i="6"/>
  <c r="M450" i="6"/>
  <c r="R450" i="6" s="1"/>
  <c r="O450" i="6"/>
  <c r="M453" i="6"/>
  <c r="P453" i="6"/>
  <c r="M458" i="6"/>
  <c r="R458" i="6" s="1"/>
  <c r="O458" i="6"/>
  <c r="M461" i="6"/>
  <c r="P461" i="6"/>
  <c r="R461" i="6" s="1"/>
  <c r="M466" i="6"/>
  <c r="R466" i="6" s="1"/>
  <c r="S466" i="6" s="1" a="1"/>
  <c r="S466" i="6" s="1"/>
  <c r="O466" i="6"/>
  <c r="P469" i="6"/>
  <c r="R469" i="6" s="1"/>
  <c r="S469" i="6" s="1" a="1"/>
  <c r="S469" i="6" s="1"/>
  <c r="M474" i="6"/>
  <c r="R474" i="6" s="1"/>
  <c r="O474" i="6"/>
  <c r="M477" i="6"/>
  <c r="P477" i="6"/>
  <c r="M482" i="6"/>
  <c r="R482" i="6" s="1"/>
  <c r="M490" i="6"/>
  <c r="R490" i="6" s="1"/>
  <c r="M498" i="6"/>
  <c r="R498" i="6" s="1"/>
  <c r="M506" i="6"/>
  <c r="R506" i="6" s="1"/>
  <c r="M234" i="6"/>
  <c r="Q257" i="6"/>
  <c r="O257" i="6"/>
  <c r="M257" i="6"/>
  <c r="N257" i="6"/>
  <c r="Q228" i="6"/>
  <c r="N234" i="6"/>
  <c r="Q281" i="6"/>
  <c r="O281" i="6"/>
  <c r="M281" i="6"/>
  <c r="N281" i="6"/>
  <c r="P291" i="6"/>
  <c r="N324" i="6"/>
  <c r="O324" i="6"/>
  <c r="Q324" i="6"/>
  <c r="M324" i="6"/>
  <c r="R324" i="6" s="1"/>
  <c r="P261" i="6"/>
  <c r="O300" i="6"/>
  <c r="N312" i="6"/>
  <c r="Q347" i="6"/>
  <c r="O262" i="6"/>
  <c r="N280" i="6"/>
  <c r="M280" i="6"/>
  <c r="O280" i="6"/>
  <c r="Q280" i="6"/>
  <c r="N300" i="6"/>
  <c r="Q307" i="6"/>
  <c r="N340" i="6"/>
  <c r="O340" i="6"/>
  <c r="M340" i="6"/>
  <c r="Q340" i="6"/>
  <c r="O285" i="6"/>
  <c r="P265" i="6"/>
  <c r="Q275" i="6"/>
  <c r="Q338" i="6"/>
  <c r="M343" i="6"/>
  <c r="Q343" i="6"/>
  <c r="N343" i="6"/>
  <c r="O343" i="6"/>
  <c r="Q293" i="6"/>
  <c r="O293" i="6"/>
  <c r="M293" i="6"/>
  <c r="N293" i="6"/>
  <c r="Q321" i="6"/>
  <c r="O321" i="6"/>
  <c r="M321" i="6"/>
  <c r="N321" i="6"/>
  <c r="N336" i="6"/>
  <c r="Q336" i="6"/>
  <c r="M336" i="6"/>
  <c r="O336" i="6"/>
  <c r="M351" i="6"/>
  <c r="N351" i="6"/>
  <c r="Q351" i="6"/>
  <c r="O351" i="6"/>
  <c r="N432" i="6"/>
  <c r="M266" i="6"/>
  <c r="Q266" i="6"/>
  <c r="N266" i="6"/>
  <c r="O266" i="6"/>
  <c r="Q270" i="6"/>
  <c r="M311" i="6"/>
  <c r="R311" i="6" s="1"/>
  <c r="Q311" i="6"/>
  <c r="N311" i="6"/>
  <c r="O311" i="6"/>
  <c r="P343" i="6"/>
  <c r="P375" i="6"/>
  <c r="R375" i="6" s="1"/>
  <c r="S375" i="6" s="1" a="1"/>
  <c r="S375" i="6" s="1"/>
  <c r="M415" i="6"/>
  <c r="N347" i="6"/>
  <c r="Q368" i="6"/>
  <c r="M398" i="6"/>
  <c r="R398" i="6" s="1"/>
  <c r="Q446" i="6"/>
  <c r="Q467" i="6"/>
  <c r="P376" i="6"/>
  <c r="M405" i="6"/>
  <c r="N426" i="6"/>
  <c r="N456" i="6"/>
  <c r="O358" i="6"/>
  <c r="P392" i="6"/>
  <c r="M428" i="6"/>
  <c r="M439" i="6"/>
  <c r="M455" i="6"/>
  <c r="M479" i="6"/>
  <c r="R479" i="6" s="1"/>
  <c r="S479" i="6" s="1" a="1"/>
  <c r="S479" i="6" s="1"/>
  <c r="N436" i="6"/>
  <c r="N344" i="6"/>
  <c r="O344" i="6"/>
  <c r="Q344" i="6"/>
  <c r="M344" i="6"/>
  <c r="N404" i="6"/>
  <c r="N414" i="6"/>
  <c r="N262" i="6"/>
  <c r="M353" i="6"/>
  <c r="R353" i="6" s="1"/>
  <c r="S353" i="6" s="1" a="1"/>
  <c r="S353" i="6" s="1"/>
  <c r="N402" i="6"/>
  <c r="N422" i="6"/>
  <c r="N459" i="6"/>
  <c r="M300" i="6"/>
  <c r="Q374" i="6"/>
  <c r="N376" i="6"/>
  <c r="P386" i="6"/>
  <c r="R386" i="6" s="1"/>
  <c r="S386" i="6" s="1" a="1"/>
  <c r="S386" i="6" s="1"/>
  <c r="M392" i="6"/>
  <c r="Q452" i="6"/>
  <c r="N484" i="6"/>
  <c r="M503" i="6"/>
  <c r="R503" i="6" s="1"/>
  <c r="S503" i="6" s="1" a="1"/>
  <c r="S503" i="6" s="1"/>
  <c r="Q436" i="6"/>
  <c r="Q428" i="6"/>
  <c r="N478" i="6"/>
  <c r="M408" i="6"/>
  <c r="R408" i="6" s="1"/>
  <c r="N465" i="6"/>
  <c r="Q430" i="6"/>
  <c r="N480" i="6"/>
  <c r="O475" i="6"/>
  <c r="Q499" i="6"/>
  <c r="O576" i="6"/>
  <c r="N576" i="6"/>
  <c r="Q576" i="6"/>
  <c r="M576" i="6"/>
  <c r="O640" i="6"/>
  <c r="M640" i="6"/>
  <c r="N640" i="6"/>
  <c r="Q640" i="6"/>
  <c r="O704" i="6"/>
  <c r="N704" i="6"/>
  <c r="Q704" i="6"/>
  <c r="M704" i="6"/>
  <c r="O768" i="6"/>
  <c r="N768" i="6"/>
  <c r="M768" i="6"/>
  <c r="Q768" i="6"/>
  <c r="O402" i="6"/>
  <c r="Q498" i="6"/>
  <c r="Q505" i="6"/>
  <c r="M505" i="6"/>
  <c r="N505" i="6"/>
  <c r="O505" i="6"/>
  <c r="Q510" i="6"/>
  <c r="O502" i="6"/>
  <c r="O569" i="6"/>
  <c r="M569" i="6"/>
  <c r="N569" i="6"/>
  <c r="Q569" i="6"/>
  <c r="P589" i="6"/>
  <c r="O492" i="6"/>
  <c r="P527" i="6"/>
  <c r="N599" i="6"/>
  <c r="M599" i="6"/>
  <c r="O599" i="6"/>
  <c r="Q599" i="6"/>
  <c r="M678" i="6"/>
  <c r="Q678" i="6"/>
  <c r="O769" i="6"/>
  <c r="Q769" i="6"/>
  <c r="M769" i="6"/>
  <c r="N769" i="6"/>
  <c r="O864" i="6"/>
  <c r="M864" i="6"/>
  <c r="N864" i="6"/>
  <c r="Q864" i="6"/>
  <c r="Q507" i="6"/>
  <c r="P530" i="6"/>
  <c r="R530" i="6" s="1"/>
  <c r="S530" i="6" s="1" a="1"/>
  <c r="S530" i="6" s="1"/>
  <c r="O561" i="6"/>
  <c r="Q561" i="6"/>
  <c r="M561" i="6"/>
  <c r="N561" i="6"/>
  <c r="Q512" i="6"/>
  <c r="Q509" i="6"/>
  <c r="N530" i="6"/>
  <c r="O536" i="6"/>
  <c r="Q536" i="6"/>
  <c r="M536" i="6"/>
  <c r="N536" i="6"/>
  <c r="O554" i="6"/>
  <c r="M554" i="6"/>
  <c r="N554" i="6"/>
  <c r="Q554" i="6"/>
  <c r="P569" i="6"/>
  <c r="R569" i="6" s="1"/>
  <c r="O604" i="6"/>
  <c r="N604" i="6"/>
  <c r="Q604" i="6"/>
  <c r="M604" i="6"/>
  <c r="P691" i="6"/>
  <c r="Q707" i="6"/>
  <c r="O707" i="6"/>
  <c r="N707" i="6"/>
  <c r="M707" i="6"/>
  <c r="P760" i="6"/>
  <c r="P822" i="6"/>
  <c r="P849" i="6"/>
  <c r="Q903" i="6"/>
  <c r="N903" i="6"/>
  <c r="O903" i="6"/>
  <c r="M903" i="6"/>
  <c r="N521" i="6"/>
  <c r="O521" i="6"/>
  <c r="M521" i="6"/>
  <c r="R521" i="6" s="1"/>
  <c r="Q521" i="6"/>
  <c r="P544" i="6"/>
  <c r="Q524" i="6"/>
  <c r="M516" i="6"/>
  <c r="P560" i="6"/>
  <c r="O566" i="6"/>
  <c r="M566" i="6"/>
  <c r="N566" i="6"/>
  <c r="Q566" i="6"/>
  <c r="P581" i="6"/>
  <c r="R581" i="6" s="1"/>
  <c r="S581" i="6" s="1" a="1"/>
  <c r="S581" i="6" s="1"/>
  <c r="P604" i="6"/>
  <c r="M546" i="6"/>
  <c r="O580" i="6"/>
  <c r="N580" i="6"/>
  <c r="Q580" i="6"/>
  <c r="M580" i="6"/>
  <c r="R580" i="6" s="1"/>
  <c r="S580" i="6" s="1" a="1"/>
  <c r="S580" i="6" s="1"/>
  <c r="P678" i="6"/>
  <c r="R678" i="6" s="1"/>
  <c r="S678" i="6" s="1" a="1"/>
  <c r="S678" i="6" s="1"/>
  <c r="P698" i="6"/>
  <c r="R698" i="6" s="1"/>
  <c r="S698" i="6" s="1" a="1"/>
  <c r="S698" i="6" s="1"/>
  <c r="O794" i="6"/>
  <c r="M794" i="6"/>
  <c r="N794" i="6"/>
  <c r="Q794" i="6"/>
  <c r="M876" i="6"/>
  <c r="O876" i="6"/>
  <c r="N876" i="6"/>
  <c r="Q876" i="6"/>
  <c r="O945" i="6"/>
  <c r="M945" i="6"/>
  <c r="N945" i="6"/>
  <c r="Q945" i="6"/>
  <c r="M1009" i="6"/>
  <c r="N1009" i="6"/>
  <c r="Q1009" i="6"/>
  <c r="O1009" i="6"/>
  <c r="R1025" i="6"/>
  <c r="O1073" i="6"/>
  <c r="M1073" i="6"/>
  <c r="Q1073" i="6"/>
  <c r="N1073" i="6"/>
  <c r="O1137" i="6"/>
  <c r="N1137" i="6"/>
  <c r="Q1137" i="6"/>
  <c r="M1137" i="6"/>
  <c r="R1153" i="6"/>
  <c r="O1201" i="6"/>
  <c r="Q1201" i="6"/>
  <c r="M1201" i="6"/>
  <c r="N1201" i="6"/>
  <c r="N1265" i="6"/>
  <c r="O1265" i="6"/>
  <c r="Q1265" i="6"/>
  <c r="M1265" i="6"/>
  <c r="R1281" i="6"/>
  <c r="S1281" i="6" s="1" a="1"/>
  <c r="S1281" i="6" s="1"/>
  <c r="O1329" i="6"/>
  <c r="Q1329" i="6"/>
  <c r="M1329" i="6"/>
  <c r="N1329" i="6"/>
  <c r="M626" i="6"/>
  <c r="N647" i="6"/>
  <c r="Q647" i="6"/>
  <c r="O647" i="6"/>
  <c r="M647" i="6"/>
  <c r="R647" i="6" s="1"/>
  <c r="N671" i="6"/>
  <c r="Q671" i="6"/>
  <c r="O671" i="6"/>
  <c r="M671" i="6"/>
  <c r="O678" i="6"/>
  <c r="P585" i="6"/>
  <c r="P606" i="6"/>
  <c r="M615" i="6"/>
  <c r="N615" i="6"/>
  <c r="O615" i="6"/>
  <c r="Q615" i="6"/>
  <c r="O584" i="6"/>
  <c r="Q584" i="6"/>
  <c r="M584" i="6"/>
  <c r="N584" i="6"/>
  <c r="Q618" i="6"/>
  <c r="Q621" i="6"/>
  <c r="O621" i="6"/>
  <c r="M621" i="6"/>
  <c r="N621" i="6"/>
  <c r="O631" i="6"/>
  <c r="M631" i="6"/>
  <c r="R631" i="6" s="1"/>
  <c r="N631" i="6"/>
  <c r="Q631" i="6"/>
  <c r="M534" i="6"/>
  <c r="R534" i="6" s="1"/>
  <c r="S534" i="6" s="1" a="1"/>
  <c r="S534" i="6" s="1"/>
  <c r="O646" i="6"/>
  <c r="M646" i="6"/>
  <c r="N646" i="6"/>
  <c r="Q646" i="6"/>
  <c r="M572" i="6"/>
  <c r="Q652" i="6"/>
  <c r="N696" i="6"/>
  <c r="N642" i="6"/>
  <c r="P653" i="6"/>
  <c r="P692" i="6"/>
  <c r="O632" i="6"/>
  <c r="Q632" i="6"/>
  <c r="M632" i="6"/>
  <c r="N632" i="6"/>
  <c r="O714" i="6"/>
  <c r="Q711" i="6"/>
  <c r="M711" i="6"/>
  <c r="N711" i="6"/>
  <c r="O711" i="6"/>
  <c r="P645" i="6"/>
  <c r="P700" i="6"/>
  <c r="P715" i="6"/>
  <c r="R715" i="6" s="1"/>
  <c r="S715" i="6" s="1" a="1"/>
  <c r="S715" i="6" s="1"/>
  <c r="O729" i="6"/>
  <c r="Q729" i="6"/>
  <c r="N729" i="6"/>
  <c r="M729" i="6"/>
  <c r="P738" i="6"/>
  <c r="P801" i="6"/>
  <c r="P838" i="6"/>
  <c r="M856" i="6"/>
  <c r="R856" i="6" s="1"/>
  <c r="S856" i="6" s="1" a="1"/>
  <c r="S856" i="6" s="1"/>
  <c r="O856" i="6"/>
  <c r="Q856" i="6"/>
  <c r="N856" i="6"/>
  <c r="O912" i="6"/>
  <c r="Q912" i="6"/>
  <c r="M912" i="6"/>
  <c r="N912" i="6"/>
  <c r="P682" i="6"/>
  <c r="R682" i="6" s="1"/>
  <c r="S682" i="6" s="1" a="1"/>
  <c r="S682" i="6" s="1"/>
  <c r="O706" i="6"/>
  <c r="Q706" i="6"/>
  <c r="M706" i="6"/>
  <c r="R706" i="6" s="1"/>
  <c r="N706" i="6"/>
  <c r="Q654" i="6"/>
  <c r="N847" i="6"/>
  <c r="O847" i="6"/>
  <c r="Q847" i="6"/>
  <c r="M847" i="6"/>
  <c r="N57" i="6"/>
  <c r="Q57" i="6"/>
  <c r="O30" i="6"/>
  <c r="M30" i="6"/>
  <c r="N30" i="6"/>
  <c r="Q30" i="6"/>
  <c r="O32" i="6"/>
  <c r="M32" i="6"/>
  <c r="N32" i="6"/>
  <c r="Q32" i="6"/>
  <c r="P34" i="6"/>
  <c r="R34" i="6" s="1"/>
  <c r="S34" i="6" s="1" a="1"/>
  <c r="S34" i="6" s="1"/>
  <c r="O35" i="6"/>
  <c r="Q35" i="6"/>
  <c r="M35" i="6"/>
  <c r="R35" i="6" s="1"/>
  <c r="N35" i="6"/>
  <c r="O23" i="6"/>
  <c r="M23" i="6"/>
  <c r="N23" i="6"/>
  <c r="Q23" i="6"/>
  <c r="P44" i="6"/>
  <c r="R44" i="6" s="1"/>
  <c r="S44" i="6" s="1" a="1"/>
  <c r="S44" i="6" s="1"/>
  <c r="P59" i="6"/>
  <c r="R59" i="6" s="1"/>
  <c r="P47" i="6"/>
  <c r="R47" i="6" s="1"/>
  <c r="M55" i="6"/>
  <c r="R55" i="6" s="1"/>
  <c r="S55" i="6" s="1" a="1"/>
  <c r="S55" i="6" s="1"/>
  <c r="O55" i="6"/>
  <c r="N55" i="6"/>
  <c r="Q55" i="6"/>
  <c r="O59" i="6"/>
  <c r="N104" i="6"/>
  <c r="Q104" i="6"/>
  <c r="M104" i="6"/>
  <c r="O104" i="6"/>
  <c r="P120" i="6"/>
  <c r="R120" i="6" s="1"/>
  <c r="O63" i="6"/>
  <c r="M60" i="6"/>
  <c r="P60" i="6"/>
  <c r="R60" i="6" s="1"/>
  <c r="S60" i="6" s="1" a="1"/>
  <c r="S60" i="6" s="1"/>
  <c r="P68" i="6"/>
  <c r="M87" i="6"/>
  <c r="R87" i="6" s="1"/>
  <c r="N87" i="6"/>
  <c r="O87" i="6"/>
  <c r="Q87" i="6"/>
  <c r="Q93" i="6"/>
  <c r="N93" i="6"/>
  <c r="M93" i="6"/>
  <c r="O93" i="6"/>
  <c r="Q91" i="6"/>
  <c r="M91" i="6"/>
  <c r="O91" i="6"/>
  <c r="N91" i="6"/>
  <c r="N103" i="6"/>
  <c r="M103" i="6"/>
  <c r="O103" i="6"/>
  <c r="Q103" i="6"/>
  <c r="P132" i="6"/>
  <c r="O116" i="6"/>
  <c r="O105" i="6"/>
  <c r="M111" i="6"/>
  <c r="Q111" i="6"/>
  <c r="N111" i="6"/>
  <c r="O111" i="6"/>
  <c r="Q117" i="6"/>
  <c r="O117" i="6"/>
  <c r="N117" i="6"/>
  <c r="M117" i="6"/>
  <c r="R117" i="6" s="1"/>
  <c r="S117" i="6" s="1" a="1"/>
  <c r="S117" i="6" s="1"/>
  <c r="M148" i="6"/>
  <c r="N148" i="6"/>
  <c r="O148" i="6"/>
  <c r="Q148" i="6"/>
  <c r="N101" i="6"/>
  <c r="N137" i="6"/>
  <c r="M137" i="6"/>
  <c r="R137" i="6" s="1"/>
  <c r="O137" i="6"/>
  <c r="Q137" i="6"/>
  <c r="P163" i="6"/>
  <c r="P168" i="6"/>
  <c r="Q178" i="6"/>
  <c r="M178" i="6"/>
  <c r="N178" i="6"/>
  <c r="O178" i="6"/>
  <c r="M193" i="6"/>
  <c r="R193" i="6" s="1"/>
  <c r="P200" i="6"/>
  <c r="R200" i="6" s="1"/>
  <c r="P232" i="6"/>
  <c r="P179" i="6"/>
  <c r="M241" i="6"/>
  <c r="Q241" i="6"/>
  <c r="O241" i="6"/>
  <c r="P177" i="6"/>
  <c r="N165" i="6"/>
  <c r="M165" i="6"/>
  <c r="R165" i="6" s="1"/>
  <c r="O165" i="6"/>
  <c r="Q165" i="6"/>
  <c r="N193" i="6"/>
  <c r="M115" i="6"/>
  <c r="Q146" i="6"/>
  <c r="M146" i="6"/>
  <c r="N146" i="6"/>
  <c r="O146" i="6"/>
  <c r="N223" i="6"/>
  <c r="N127" i="6"/>
  <c r="P170" i="6"/>
  <c r="M190" i="6"/>
  <c r="M206" i="6"/>
  <c r="P212" i="6"/>
  <c r="R212" i="6" s="1"/>
  <c r="S212" i="6" s="1" a="1"/>
  <c r="S212" i="6" s="1"/>
  <c r="P213" i="6"/>
  <c r="R213" i="6" s="1"/>
  <c r="S213" i="6" s="1" a="1"/>
  <c r="S213" i="6" s="1"/>
  <c r="N118" i="6"/>
  <c r="P195" i="6"/>
  <c r="R195" i="6" s="1"/>
  <c r="Q202" i="6"/>
  <c r="O202" i="6"/>
  <c r="M202" i="6"/>
  <c r="N202" i="6"/>
  <c r="P204" i="6"/>
  <c r="R204" i="6" s="1"/>
  <c r="S204" i="6" s="1" a="1"/>
  <c r="S204" i="6" s="1"/>
  <c r="Q217" i="6"/>
  <c r="P234" i="6"/>
  <c r="R234" i="6" s="1"/>
  <c r="N248" i="6"/>
  <c r="M185" i="6"/>
  <c r="O239" i="6"/>
  <c r="M244" i="6"/>
  <c r="N244" i="6"/>
  <c r="Q244" i="6"/>
  <c r="O244" i="6"/>
  <c r="M199" i="6"/>
  <c r="R199" i="6" s="1"/>
  <c r="N206" i="6"/>
  <c r="P240" i="6"/>
  <c r="Q207" i="6"/>
  <c r="P210" i="6"/>
  <c r="M225" i="6"/>
  <c r="R225" i="6" s="1"/>
  <c r="S225" i="6" s="1" a="1"/>
  <c r="S225" i="6" s="1"/>
  <c r="O217" i="6"/>
  <c r="Q251" i="6"/>
  <c r="M251" i="6"/>
  <c r="O251" i="6"/>
  <c r="N251" i="6"/>
  <c r="P267" i="6"/>
  <c r="P300" i="6"/>
  <c r="R300" i="6" s="1"/>
  <c r="S300" i="6" s="1" a="1"/>
  <c r="S300" i="6" s="1"/>
  <c r="O228" i="6"/>
  <c r="M256" i="6"/>
  <c r="R256" i="6" s="1"/>
  <c r="N256" i="6"/>
  <c r="Q256" i="6"/>
  <c r="O256" i="6"/>
  <c r="Q234" i="6"/>
  <c r="R260" i="6"/>
  <c r="S260" i="6" s="1" a="1"/>
  <c r="S260" i="6" s="1"/>
  <c r="P296" i="6"/>
  <c r="R296" i="6" s="1"/>
  <c r="S296" i="6" s="1" a="1"/>
  <c r="S296" i="6" s="1"/>
  <c r="M319" i="6"/>
  <c r="Q319" i="6"/>
  <c r="N319" i="6"/>
  <c r="O319" i="6"/>
  <c r="M339" i="6"/>
  <c r="R339" i="6" s="1"/>
  <c r="Q339" i="6"/>
  <c r="N339" i="6"/>
  <c r="O339" i="6"/>
  <c r="M294" i="6"/>
  <c r="R314" i="6"/>
  <c r="M287" i="6"/>
  <c r="R287" i="6" s="1"/>
  <c r="S287" i="6" s="1" a="1"/>
  <c r="S287" i="6" s="1"/>
  <c r="N292" i="6"/>
  <c r="O292" i="6"/>
  <c r="M292" i="6"/>
  <c r="Q292" i="6"/>
  <c r="Q317" i="6"/>
  <c r="O317" i="6"/>
  <c r="M317" i="6"/>
  <c r="N317" i="6"/>
  <c r="Q262" i="6"/>
  <c r="P282" i="6"/>
  <c r="P342" i="6"/>
  <c r="R342" i="6" s="1"/>
  <c r="S342" i="6" s="1" a="1"/>
  <c r="S342" i="6" s="1"/>
  <c r="P381" i="6"/>
  <c r="M273" i="6"/>
  <c r="P325" i="6"/>
  <c r="M338" i="6"/>
  <c r="R338" i="6" s="1"/>
  <c r="P295" i="6"/>
  <c r="Q313" i="6"/>
  <c r="O313" i="6"/>
  <c r="M313" i="6"/>
  <c r="N313" i="6"/>
  <c r="N318" i="6"/>
  <c r="M318" i="6"/>
  <c r="O318" i="6"/>
  <c r="Q318" i="6"/>
  <c r="N399" i="6"/>
  <c r="N415" i="6"/>
  <c r="N433" i="6"/>
  <c r="P266" i="6"/>
  <c r="R266" i="6" s="1"/>
  <c r="S266" i="6" s="1" a="1"/>
  <c r="S266" i="6" s="1"/>
  <c r="M270" i="6"/>
  <c r="N276" i="6"/>
  <c r="O276" i="6"/>
  <c r="M276" i="6"/>
  <c r="Q276" i="6"/>
  <c r="P280" i="6"/>
  <c r="P293" i="6"/>
  <c r="R293" i="6" s="1"/>
  <c r="S293" i="6" s="1" a="1"/>
  <c r="S293" i="6" s="1"/>
  <c r="N306" i="6"/>
  <c r="M306" i="6"/>
  <c r="R306" i="6" s="1"/>
  <c r="Q306" i="6"/>
  <c r="O306" i="6"/>
  <c r="P346" i="6"/>
  <c r="R346" i="6" s="1"/>
  <c r="S346" i="6" s="1" a="1"/>
  <c r="S346" i="6" s="1"/>
  <c r="P357" i="6"/>
  <c r="P389" i="6"/>
  <c r="R389" i="6" s="1"/>
  <c r="S389" i="6" s="1" a="1"/>
  <c r="S389" i="6" s="1"/>
  <c r="M399" i="6"/>
  <c r="R399" i="6" s="1"/>
  <c r="S399" i="6" s="1" a="1"/>
  <c r="S399" i="6" s="1"/>
  <c r="O347" i="6"/>
  <c r="M368" i="6"/>
  <c r="M395" i="6"/>
  <c r="R395" i="6" s="1"/>
  <c r="Q395" i="6"/>
  <c r="O395" i="6"/>
  <c r="N395" i="6"/>
  <c r="Q429" i="6"/>
  <c r="M429" i="6"/>
  <c r="R429" i="6" s="1"/>
  <c r="N429" i="6"/>
  <c r="O429" i="6"/>
  <c r="Q450" i="6"/>
  <c r="M472" i="6"/>
  <c r="R472" i="6" s="1"/>
  <c r="S472" i="6" s="1" a="1"/>
  <c r="S472" i="6" s="1"/>
  <c r="P335" i="6"/>
  <c r="O366" i="6"/>
  <c r="Q383" i="6"/>
  <c r="Q405" i="6"/>
  <c r="Q358" i="6"/>
  <c r="Q396" i="6"/>
  <c r="P360" i="6"/>
  <c r="Q393" i="6"/>
  <c r="O393" i="6"/>
  <c r="M393" i="6"/>
  <c r="N393" i="6"/>
  <c r="O401" i="6"/>
  <c r="P344" i="6"/>
  <c r="R344" i="6" s="1"/>
  <c r="S344" i="6" s="1" a="1"/>
  <c r="S344" i="6" s="1"/>
  <c r="Q348" i="6"/>
  <c r="N383" i="6"/>
  <c r="Q453" i="6"/>
  <c r="N307" i="6"/>
  <c r="O353" i="6"/>
  <c r="N388" i="6"/>
  <c r="Q388" i="6"/>
  <c r="O388" i="6"/>
  <c r="M388" i="6"/>
  <c r="Q422" i="6"/>
  <c r="O447" i="6"/>
  <c r="N460" i="6"/>
  <c r="M374" i="6"/>
  <c r="R374" i="6" s="1"/>
  <c r="S374" i="6" s="1" a="1"/>
  <c r="S374" i="6" s="1"/>
  <c r="N447" i="6"/>
  <c r="M467" i="6"/>
  <c r="R467" i="6" s="1"/>
  <c r="S467" i="6" s="1" a="1"/>
  <c r="S467" i="6" s="1"/>
  <c r="P361" i="6"/>
  <c r="O390" i="6"/>
  <c r="N458" i="6"/>
  <c r="Q440" i="6"/>
  <c r="O456" i="6"/>
  <c r="N494" i="6"/>
  <c r="Q478" i="6"/>
  <c r="M500" i="6"/>
  <c r="O464" i="6"/>
  <c r="N491" i="6"/>
  <c r="Q412" i="6"/>
  <c r="Q481" i="6"/>
  <c r="N481" i="6"/>
  <c r="O481" i="6"/>
  <c r="M481" i="6"/>
  <c r="Q482" i="6"/>
  <c r="N498" i="6"/>
  <c r="M555" i="6"/>
  <c r="R555" i="6" s="1"/>
  <c r="N555" i="6"/>
  <c r="O555" i="6"/>
  <c r="Q555" i="6"/>
  <c r="O619" i="6"/>
  <c r="N619" i="6"/>
  <c r="Q619" i="6"/>
  <c r="M619" i="6"/>
  <c r="N683" i="6"/>
  <c r="M683" i="6"/>
  <c r="R683" i="6" s="1"/>
  <c r="O683" i="6"/>
  <c r="Q683" i="6"/>
  <c r="N747" i="6"/>
  <c r="Q747" i="6"/>
  <c r="M747" i="6"/>
  <c r="O747" i="6"/>
  <c r="N811" i="6"/>
  <c r="Q811" i="6"/>
  <c r="M811" i="6"/>
  <c r="O811" i="6"/>
  <c r="Q416" i="6"/>
  <c r="M484" i="6"/>
  <c r="O508" i="6"/>
  <c r="O510" i="6"/>
  <c r="N477" i="6"/>
  <c r="Q551" i="6"/>
  <c r="M551" i="6"/>
  <c r="R551" i="6" s="1"/>
  <c r="N551" i="6"/>
  <c r="O551" i="6"/>
  <c r="R516" i="6"/>
  <c r="S516" i="6" s="1" a="1"/>
  <c r="S516" i="6" s="1"/>
  <c r="O716" i="6"/>
  <c r="Q716" i="6"/>
  <c r="M716" i="6"/>
  <c r="N716" i="6"/>
  <c r="Q843" i="6"/>
  <c r="M843" i="6"/>
  <c r="O843" i="6"/>
  <c r="N843" i="6"/>
  <c r="M507" i="6"/>
  <c r="R507" i="6" s="1"/>
  <c r="S507" i="6" s="1" a="1"/>
  <c r="S507" i="6" s="1"/>
  <c r="O558" i="6"/>
  <c r="M558" i="6"/>
  <c r="R558" i="6" s="1"/>
  <c r="Q558" i="6"/>
  <c r="N558" i="6"/>
  <c r="N512" i="6"/>
  <c r="R520" i="6"/>
  <c r="S520" i="6" s="1" a="1"/>
  <c r="S520" i="6" s="1"/>
  <c r="P567" i="6"/>
  <c r="P531" i="6"/>
  <c r="R531" i="6" s="1"/>
  <c r="P572" i="6"/>
  <c r="O537" i="6"/>
  <c r="M537" i="6"/>
  <c r="R537" i="6" s="1"/>
  <c r="Q537" i="6"/>
  <c r="N537" i="6"/>
  <c r="N591" i="6"/>
  <c r="O591" i="6"/>
  <c r="Q591" i="6"/>
  <c r="M591" i="6"/>
  <c r="Q644" i="6"/>
  <c r="M644" i="6"/>
  <c r="R644" i="6" s="1"/>
  <c r="N790" i="6"/>
  <c r="M790" i="6"/>
  <c r="R790" i="6" s="1"/>
  <c r="O790" i="6"/>
  <c r="Q790" i="6"/>
  <c r="M885" i="6"/>
  <c r="R885" i="6" s="1"/>
  <c r="O885" i="6"/>
  <c r="N885" i="6"/>
  <c r="Q885" i="6"/>
  <c r="M510" i="6"/>
  <c r="R510" i="6" s="1"/>
  <c r="N524" i="6"/>
  <c r="P541" i="6"/>
  <c r="N547" i="6"/>
  <c r="O547" i="6"/>
  <c r="Q547" i="6"/>
  <c r="M547" i="6"/>
  <c r="P566" i="6"/>
  <c r="R566" i="6" s="1"/>
  <c r="M597" i="6"/>
  <c r="R597" i="6" s="1"/>
  <c r="N597" i="6"/>
  <c r="O597" i="6"/>
  <c r="Q597" i="6"/>
  <c r="Q546" i="6"/>
  <c r="P669" i="6"/>
  <c r="M689" i="6"/>
  <c r="R689" i="6" s="1"/>
  <c r="S689" i="6" s="1" a="1"/>
  <c r="S689" i="6" s="1"/>
  <c r="N689" i="6"/>
  <c r="Q689" i="6"/>
  <c r="O689" i="6"/>
  <c r="Q701" i="6"/>
  <c r="M701" i="6"/>
  <c r="N701" i="6"/>
  <c r="O701" i="6"/>
  <c r="M737" i="6"/>
  <c r="O737" i="6"/>
  <c r="N737" i="6"/>
  <c r="Q737" i="6"/>
  <c r="M924" i="6"/>
  <c r="O924" i="6"/>
  <c r="Q924" i="6"/>
  <c r="N924" i="6"/>
  <c r="P972" i="6"/>
  <c r="M1052" i="6"/>
  <c r="O1052" i="6"/>
  <c r="N1052" i="6"/>
  <c r="Q1052" i="6"/>
  <c r="N1116" i="6"/>
  <c r="M1116" i="6"/>
  <c r="Q1116" i="6"/>
  <c r="O1116" i="6"/>
  <c r="M1180" i="6"/>
  <c r="O1180" i="6"/>
  <c r="Q1180" i="6"/>
  <c r="N1180" i="6"/>
  <c r="M1244" i="6"/>
  <c r="Q1244" i="6"/>
  <c r="N1244" i="6"/>
  <c r="O1244" i="6"/>
  <c r="M568" i="6"/>
  <c r="R568" i="6" s="1"/>
  <c r="S568" i="6" s="1" a="1"/>
  <c r="S568" i="6" s="1"/>
  <c r="O644" i="6"/>
  <c r="Q573" i="6"/>
  <c r="N573" i="6"/>
  <c r="O573" i="6"/>
  <c r="M573" i="6"/>
  <c r="O606" i="6"/>
  <c r="N606" i="6"/>
  <c r="M606" i="6"/>
  <c r="Q606" i="6"/>
  <c r="R562" i="6"/>
  <c r="S562" i="6" s="1" a="1"/>
  <c r="S562" i="6" s="1"/>
  <c r="R588" i="6"/>
  <c r="M618" i="6"/>
  <c r="R618" i="6" s="1"/>
  <c r="Q548" i="6"/>
  <c r="P550" i="6"/>
  <c r="P616" i="6"/>
  <c r="R616" i="6" s="1"/>
  <c r="S616" i="6" s="1" a="1"/>
  <c r="S616" i="6" s="1"/>
  <c r="P626" i="6"/>
  <c r="R626" i="6" s="1"/>
  <c r="S626" i="6" s="1" a="1"/>
  <c r="S626" i="6" s="1"/>
  <c r="P650" i="6"/>
  <c r="P674" i="6"/>
  <c r="Q572" i="6"/>
  <c r="P622" i="6"/>
  <c r="Q642" i="6"/>
  <c r="M645" i="6"/>
  <c r="N645" i="6"/>
  <c r="Q645" i="6"/>
  <c r="O645" i="6"/>
  <c r="O674" i="6"/>
  <c r="M674" i="6"/>
  <c r="N674" i="6"/>
  <c r="M696" i="6"/>
  <c r="P638" i="6"/>
  <c r="R638" i="6" s="1"/>
  <c r="Q657" i="6"/>
  <c r="O657" i="6"/>
  <c r="M657" i="6"/>
  <c r="R657" i="6" s="1"/>
  <c r="N657" i="6"/>
  <c r="O668" i="6"/>
  <c r="N668" i="6"/>
  <c r="M668" i="6"/>
  <c r="Q668" i="6"/>
  <c r="M658" i="6"/>
  <c r="N658" i="6"/>
  <c r="Q658" i="6"/>
  <c r="O658" i="6"/>
  <c r="R728" i="6"/>
  <c r="S728" i="6" s="1" a="1"/>
  <c r="S728" i="6" s="1"/>
  <c r="O738" i="6"/>
  <c r="M738" i="6"/>
  <c r="N738" i="6"/>
  <c r="Q738" i="6"/>
  <c r="Q749" i="6"/>
  <c r="O749" i="6"/>
  <c r="M749" i="6"/>
  <c r="N749" i="6"/>
  <c r="P757" i="6"/>
  <c r="R778" i="6"/>
  <c r="R912" i="6"/>
  <c r="S912" i="6" s="1" a="1"/>
  <c r="S912" i="6" s="1"/>
  <c r="O620" i="6"/>
  <c r="Q620" i="6"/>
  <c r="M620" i="6"/>
  <c r="N620" i="6"/>
  <c r="P686" i="6"/>
  <c r="N654" i="6"/>
  <c r="N783" i="6"/>
  <c r="M783" i="6"/>
  <c r="Q783" i="6"/>
  <c r="O783" i="6"/>
  <c r="N886" i="6"/>
  <c r="Q931" i="6"/>
  <c r="P1180" i="6"/>
  <c r="R954" i="6"/>
  <c r="O20" i="6"/>
  <c r="N20" i="6"/>
  <c r="M20" i="6"/>
  <c r="R20" i="6" s="1"/>
  <c r="S20" i="6" s="1" a="1"/>
  <c r="S20" i="6" s="1"/>
  <c r="Q20" i="6"/>
  <c r="M49" i="6"/>
  <c r="R49" i="6" s="1"/>
  <c r="N49" i="6"/>
  <c r="O49" i="6"/>
  <c r="Q49" i="6"/>
  <c r="O19" i="6"/>
  <c r="O21" i="6"/>
  <c r="N21" i="6"/>
  <c r="M21" i="6"/>
  <c r="Q21" i="6"/>
  <c r="M62" i="6"/>
  <c r="R62" i="6" s="1"/>
  <c r="O62" i="6"/>
  <c r="N62" i="6"/>
  <c r="Q62" i="6"/>
  <c r="P51" i="6"/>
  <c r="R51" i="6" s="1"/>
  <c r="S51" i="6" s="1" a="1"/>
  <c r="S51" i="6" s="1"/>
  <c r="R30" i="6"/>
  <c r="S30" i="6" s="1" a="1"/>
  <c r="S30" i="6" s="1"/>
  <c r="P32" i="6"/>
  <c r="R32" i="6" s="1"/>
  <c r="S32" i="6" s="1" a="1"/>
  <c r="S32" i="6" s="1"/>
  <c r="O50" i="6"/>
  <c r="N50" i="6"/>
  <c r="M50" i="6"/>
  <c r="Q50" i="6"/>
  <c r="Q71" i="6"/>
  <c r="M71" i="6"/>
  <c r="R71" i="6" s="1"/>
  <c r="N71" i="6"/>
  <c r="O71" i="6"/>
  <c r="M57" i="6"/>
  <c r="P58" i="6"/>
  <c r="Q59" i="6"/>
  <c r="N61" i="6"/>
  <c r="O61" i="6"/>
  <c r="Q61" i="6"/>
  <c r="M61" i="6"/>
  <c r="O66" i="6"/>
  <c r="N66" i="6"/>
  <c r="M66" i="6"/>
  <c r="Q66" i="6"/>
  <c r="Q80" i="6"/>
  <c r="O80" i="6"/>
  <c r="M80" i="6"/>
  <c r="N80" i="6"/>
  <c r="Q63" i="6"/>
  <c r="P73" i="6"/>
  <c r="P76" i="6"/>
  <c r="Q88" i="6"/>
  <c r="O88" i="6"/>
  <c r="M88" i="6"/>
  <c r="N88" i="6"/>
  <c r="P112" i="6"/>
  <c r="R112" i="6" s="1"/>
  <c r="S112" i="6" s="1" a="1"/>
  <c r="S112" i="6" s="1"/>
  <c r="P105" i="6"/>
  <c r="P95" i="6"/>
  <c r="R95" i="6" s="1"/>
  <c r="S95" i="6" s="1" a="1"/>
  <c r="S95" i="6" s="1"/>
  <c r="P113" i="6"/>
  <c r="P103" i="6"/>
  <c r="R103" i="6" s="1"/>
  <c r="S103" i="6" s="1" a="1"/>
  <c r="S103" i="6" s="1"/>
  <c r="P135" i="6"/>
  <c r="N108" i="6"/>
  <c r="M116" i="6"/>
  <c r="M168" i="6"/>
  <c r="N168" i="6"/>
  <c r="O168" i="6"/>
  <c r="Q168" i="6"/>
  <c r="P178" i="6"/>
  <c r="R178" i="6" s="1"/>
  <c r="Q200" i="6"/>
  <c r="N200" i="6"/>
  <c r="O200" i="6"/>
  <c r="P216" i="6"/>
  <c r="N171" i="6"/>
  <c r="M171" i="6"/>
  <c r="R171" i="6" s="1"/>
  <c r="O171" i="6"/>
  <c r="Q171" i="6"/>
  <c r="P206" i="6"/>
  <c r="O126" i="6"/>
  <c r="N126" i="6"/>
  <c r="Q126" i="6"/>
  <c r="M126" i="6"/>
  <c r="Q134" i="6"/>
  <c r="M130" i="6"/>
  <c r="N130" i="6"/>
  <c r="O130" i="6"/>
  <c r="Q130" i="6"/>
  <c r="N177" i="6"/>
  <c r="M177" i="6"/>
  <c r="O177" i="6"/>
  <c r="Q177" i="6"/>
  <c r="P194" i="6"/>
  <c r="N135" i="6"/>
  <c r="M135" i="6"/>
  <c r="O135" i="6"/>
  <c r="Q135" i="6"/>
  <c r="O115" i="6"/>
  <c r="P146" i="6"/>
  <c r="Q186" i="6"/>
  <c r="N186" i="6"/>
  <c r="O186" i="6"/>
  <c r="M186" i="6"/>
  <c r="O205" i="6"/>
  <c r="N231" i="6"/>
  <c r="M231" i="6"/>
  <c r="R231" i="6" s="1"/>
  <c r="S231" i="6" s="1" a="1"/>
  <c r="S231" i="6" s="1"/>
  <c r="O231" i="6"/>
  <c r="Q231" i="6"/>
  <c r="P236" i="6"/>
  <c r="R236" i="6" s="1"/>
  <c r="S236" i="6" s="1" a="1"/>
  <c r="S236" i="6" s="1"/>
  <c r="M252" i="6"/>
  <c r="N252" i="6"/>
  <c r="Q252" i="6"/>
  <c r="O252" i="6"/>
  <c r="P173" i="6"/>
  <c r="N215" i="6"/>
  <c r="M215" i="6"/>
  <c r="O215" i="6"/>
  <c r="Q215" i="6"/>
  <c r="M220" i="6"/>
  <c r="Q220" i="6"/>
  <c r="N220" i="6"/>
  <c r="O220" i="6"/>
  <c r="M118" i="6"/>
  <c r="R118" i="6" s="1"/>
  <c r="P226" i="6"/>
  <c r="R226" i="6" s="1"/>
  <c r="P248" i="6"/>
  <c r="R248" i="6" s="1"/>
  <c r="M188" i="6"/>
  <c r="Q188" i="6"/>
  <c r="N188" i="6"/>
  <c r="O188" i="6"/>
  <c r="M217" i="6"/>
  <c r="M248" i="6"/>
  <c r="Q210" i="6"/>
  <c r="M210" i="6"/>
  <c r="N210" i="6"/>
  <c r="O210" i="6"/>
  <c r="O232" i="6"/>
  <c r="M246" i="6"/>
  <c r="M348" i="6"/>
  <c r="R348" i="6" s="1"/>
  <c r="S348" i="6" s="1" a="1"/>
  <c r="S348" i="6" s="1"/>
  <c r="Q400" i="6"/>
  <c r="M400" i="6"/>
  <c r="R400" i="6" s="1"/>
  <c r="S400" i="6" s="1" a="1"/>
  <c r="S400" i="6" s="1"/>
  <c r="O403" i="6"/>
  <c r="Q403" i="6"/>
  <c r="N403" i="6"/>
  <c r="O411" i="6"/>
  <c r="Q411" i="6"/>
  <c r="S411" i="6" s="1" a="1"/>
  <c r="S411" i="6" s="1"/>
  <c r="N411" i="6"/>
  <c r="O419" i="6"/>
  <c r="N419" i="6"/>
  <c r="Q419" i="6"/>
  <c r="O427" i="6"/>
  <c r="N427" i="6"/>
  <c r="Q427" i="6"/>
  <c r="S427" i="6" s="1" a="1"/>
  <c r="S427" i="6" s="1"/>
  <c r="O435" i="6"/>
  <c r="N435" i="6"/>
  <c r="Q435" i="6"/>
  <c r="S435" i="6" s="1" a="1"/>
  <c r="S435" i="6" s="1"/>
  <c r="O443" i="6"/>
  <c r="N443" i="6"/>
  <c r="Q443" i="6"/>
  <c r="O483" i="6"/>
  <c r="Q483" i="6"/>
  <c r="P247" i="6"/>
  <c r="R247" i="6" s="1"/>
  <c r="S247" i="6" s="1" a="1"/>
  <c r="S247" i="6" s="1"/>
  <c r="M237" i="6"/>
  <c r="R237" i="6" s="1"/>
  <c r="S237" i="6" s="1" a="1"/>
  <c r="S237" i="6" s="1"/>
  <c r="Q237" i="6"/>
  <c r="P281" i="6"/>
  <c r="R281" i="6" s="1"/>
  <c r="P326" i="6"/>
  <c r="Q349" i="6"/>
  <c r="O349" i="6"/>
  <c r="M349" i="6"/>
  <c r="N349" i="6"/>
  <c r="N332" i="6"/>
  <c r="P294" i="6"/>
  <c r="Q297" i="6"/>
  <c r="O297" i="6"/>
  <c r="M297" i="6"/>
  <c r="N297" i="6"/>
  <c r="P304" i="6"/>
  <c r="R304" i="6" s="1"/>
  <c r="S304" i="6" s="1" a="1"/>
  <c r="S304" i="6" s="1"/>
  <c r="P365" i="6"/>
  <c r="R365" i="6" s="1"/>
  <c r="S365" i="6" s="1" a="1"/>
  <c r="S365" i="6" s="1"/>
  <c r="Q290" i="6"/>
  <c r="M295" i="6"/>
  <c r="Q295" i="6"/>
  <c r="N295" i="6"/>
  <c r="O295" i="6"/>
  <c r="M283" i="6"/>
  <c r="Q283" i="6"/>
  <c r="P298" i="6"/>
  <c r="R298" i="6" s="1"/>
  <c r="S298" i="6" s="1" a="1"/>
  <c r="S298" i="6" s="1"/>
  <c r="R318" i="6"/>
  <c r="P323" i="6"/>
  <c r="R323" i="6" s="1"/>
  <c r="S323" i="6" s="1" a="1"/>
  <c r="S323" i="6" s="1"/>
  <c r="N400" i="6"/>
  <c r="N416" i="6"/>
  <c r="N440" i="6"/>
  <c r="O332" i="6"/>
  <c r="P373" i="6"/>
  <c r="R373" i="6" s="1"/>
  <c r="S373" i="6" s="1" a="1"/>
  <c r="S373" i="6" s="1"/>
  <c r="M347" i="6"/>
  <c r="R347" i="6" s="1"/>
  <c r="N368" i="6"/>
  <c r="M401" i="6"/>
  <c r="O432" i="6"/>
  <c r="Q451" i="6"/>
  <c r="Q474" i="6"/>
  <c r="O409" i="6"/>
  <c r="M434" i="6"/>
  <c r="R434" i="6" s="1"/>
  <c r="S434" i="6" s="1" a="1"/>
  <c r="S434" i="6" s="1"/>
  <c r="N464" i="6"/>
  <c r="M358" i="6"/>
  <c r="R358" i="6" s="1"/>
  <c r="N397" i="6"/>
  <c r="N431" i="6"/>
  <c r="M444" i="6"/>
  <c r="R444" i="6" s="1"/>
  <c r="S444" i="6" s="1" a="1"/>
  <c r="S444" i="6" s="1"/>
  <c r="N265" i="6"/>
  <c r="M381" i="6"/>
  <c r="O383" i="6"/>
  <c r="Q408" i="6"/>
  <c r="M312" i="6"/>
  <c r="R312" i="6" s="1"/>
  <c r="S312" i="6" s="1" a="1"/>
  <c r="S312" i="6" s="1"/>
  <c r="P388" i="6"/>
  <c r="R388" i="6" s="1"/>
  <c r="S388" i="6" s="1" a="1"/>
  <c r="S388" i="6" s="1"/>
  <c r="O425" i="6"/>
  <c r="O448" i="6"/>
  <c r="O460" i="6"/>
  <c r="N348" i="6"/>
  <c r="M380" i="6"/>
  <c r="R380" i="6" s="1"/>
  <c r="S380" i="6" s="1" a="1"/>
  <c r="S380" i="6" s="1"/>
  <c r="M447" i="6"/>
  <c r="R447" i="6" s="1"/>
  <c r="S447" i="6" s="1" a="1"/>
  <c r="S447" i="6" s="1"/>
  <c r="O284" i="6"/>
  <c r="Q390" i="6"/>
  <c r="Q444" i="6"/>
  <c r="Q489" i="6"/>
  <c r="O489" i="6"/>
  <c r="M489" i="6"/>
  <c r="N489" i="6"/>
  <c r="N405" i="6"/>
  <c r="Q496" i="6"/>
  <c r="Q501" i="6"/>
  <c r="M501" i="6"/>
  <c r="R501" i="6" s="1"/>
  <c r="N501" i="6"/>
  <c r="O501" i="6"/>
  <c r="O470" i="6"/>
  <c r="N482" i="6"/>
  <c r="O418" i="6"/>
  <c r="O560" i="6"/>
  <c r="Q560" i="6"/>
  <c r="M560" i="6"/>
  <c r="N560" i="6"/>
  <c r="O624" i="6"/>
  <c r="N624" i="6"/>
  <c r="M624" i="6"/>
  <c r="Q624" i="6"/>
  <c r="O688" i="6"/>
  <c r="Q688" i="6"/>
  <c r="M688" i="6"/>
  <c r="N688" i="6"/>
  <c r="O752" i="6"/>
  <c r="M752" i="6"/>
  <c r="Q752" i="6"/>
  <c r="N752" i="6"/>
  <c r="O816" i="6"/>
  <c r="Q816" i="6"/>
  <c r="M816" i="6"/>
  <c r="N816" i="6"/>
  <c r="Q485" i="6"/>
  <c r="Q490" i="6"/>
  <c r="Q486" i="6"/>
  <c r="M533" i="6"/>
  <c r="Q533" i="6"/>
  <c r="N533" i="6"/>
  <c r="O533" i="6"/>
  <c r="N570" i="6"/>
  <c r="Q570" i="6"/>
  <c r="Q589" i="6"/>
  <c r="N589" i="6"/>
  <c r="M589" i="6"/>
  <c r="O589" i="6"/>
  <c r="Q480" i="6"/>
  <c r="O518" i="6"/>
  <c r="Q518" i="6"/>
  <c r="M518" i="6"/>
  <c r="R518" i="6" s="1"/>
  <c r="N518" i="6"/>
  <c r="M574" i="6"/>
  <c r="R574" i="6" s="1"/>
  <c r="N574" i="6"/>
  <c r="Q574" i="6"/>
  <c r="P605" i="6"/>
  <c r="P695" i="6"/>
  <c r="O848" i="6"/>
  <c r="Q848" i="6"/>
  <c r="M848" i="6"/>
  <c r="N848" i="6"/>
  <c r="P511" i="6"/>
  <c r="P545" i="6"/>
  <c r="O538" i="6"/>
  <c r="M538" i="6"/>
  <c r="R538" i="6" s="1"/>
  <c r="N538" i="6"/>
  <c r="Q538" i="6"/>
  <c r="O513" i="6"/>
  <c r="Q513" i="6"/>
  <c r="M513" i="6"/>
  <c r="R513" i="6" s="1"/>
  <c r="N513" i="6"/>
  <c r="P525" i="6"/>
  <c r="O564" i="6"/>
  <c r="N564" i="6"/>
  <c r="Q564" i="6"/>
  <c r="M564" i="6"/>
  <c r="Q529" i="6"/>
  <c r="O529" i="6"/>
  <c r="M529" i="6"/>
  <c r="N529" i="6"/>
  <c r="R536" i="6"/>
  <c r="S536" i="6" s="1" a="1"/>
  <c r="S536" i="6" s="1"/>
  <c r="P540" i="6"/>
  <c r="M514" i="6"/>
  <c r="P578" i="6"/>
  <c r="O617" i="6"/>
  <c r="N617" i="6"/>
  <c r="M617" i="6"/>
  <c r="Q617" i="6"/>
  <c r="P639" i="6"/>
  <c r="R639" i="6" s="1"/>
  <c r="P771" i="6"/>
  <c r="R771" i="6" s="1"/>
  <c r="S771" i="6" s="1" a="1"/>
  <c r="S771" i="6" s="1"/>
  <c r="P785" i="6"/>
  <c r="R785" i="6" s="1"/>
  <c r="S785" i="6" s="1" a="1"/>
  <c r="S785" i="6" s="1"/>
  <c r="M867" i="6"/>
  <c r="Q867" i="6"/>
  <c r="N867" i="6"/>
  <c r="O867" i="6"/>
  <c r="P543" i="6"/>
  <c r="R543" i="6" s="1"/>
  <c r="O556" i="6"/>
  <c r="N556" i="6"/>
  <c r="M556" i="6"/>
  <c r="Q556" i="6"/>
  <c r="O532" i="6"/>
  <c r="N532" i="6"/>
  <c r="Q532" i="6"/>
  <c r="M532" i="6"/>
  <c r="P546" i="6"/>
  <c r="R546" i="6" s="1"/>
  <c r="S546" i="6" s="1" a="1"/>
  <c r="S546" i="6" s="1"/>
  <c r="N575" i="6"/>
  <c r="M575" i="6"/>
  <c r="O575" i="6"/>
  <c r="Q575" i="6"/>
  <c r="R634" i="6"/>
  <c r="S634" i="6" s="1" a="1"/>
  <c r="S634" i="6" s="1"/>
  <c r="P593" i="6"/>
  <c r="P703" i="6"/>
  <c r="R703" i="6" s="1"/>
  <c r="S703" i="6" s="1" a="1"/>
  <c r="S703" i="6" s="1"/>
  <c r="P717" i="6"/>
  <c r="P739" i="6"/>
  <c r="R739" i="6" s="1"/>
  <c r="P743" i="6"/>
  <c r="O745" i="6"/>
  <c r="M745" i="6"/>
  <c r="R745" i="6" s="1"/>
  <c r="N745" i="6"/>
  <c r="Q745" i="6"/>
  <c r="O792" i="6"/>
  <c r="Q792" i="6"/>
  <c r="M792" i="6"/>
  <c r="R792" i="6" s="1"/>
  <c r="S792" i="6" s="1" a="1"/>
  <c r="S792" i="6" s="1"/>
  <c r="N792" i="6"/>
  <c r="N929" i="6"/>
  <c r="O929" i="6"/>
  <c r="M929" i="6"/>
  <c r="R929" i="6" s="1"/>
  <c r="S929" i="6" s="1" a="1"/>
  <c r="S929" i="6" s="1"/>
  <c r="Q929" i="6"/>
  <c r="R945" i="6"/>
  <c r="S945" i="6" s="1" a="1"/>
  <c r="S945" i="6" s="1"/>
  <c r="N993" i="6"/>
  <c r="M993" i="6"/>
  <c r="R993" i="6" s="1"/>
  <c r="S993" i="6" s="1" a="1"/>
  <c r="S993" i="6" s="1"/>
  <c r="O993" i="6"/>
  <c r="Q993" i="6"/>
  <c r="R1009" i="6"/>
  <c r="Q1057" i="6"/>
  <c r="M1057" i="6"/>
  <c r="O1057" i="6"/>
  <c r="N1057" i="6"/>
  <c r="R1073" i="6"/>
  <c r="S1073" i="6" s="1" a="1"/>
  <c r="S1073" i="6" s="1"/>
  <c r="O1121" i="6"/>
  <c r="N1121" i="6"/>
  <c r="Q1121" i="6"/>
  <c r="M1121" i="6"/>
  <c r="R1137" i="6"/>
  <c r="S1137" i="6" s="1" a="1"/>
  <c r="S1137" i="6" s="1"/>
  <c r="Q1185" i="6"/>
  <c r="O1185" i="6"/>
  <c r="M1185" i="6"/>
  <c r="R1185" i="6" s="1"/>
  <c r="S1185" i="6" s="1" a="1"/>
  <c r="S1185" i="6" s="1"/>
  <c r="N1185" i="6"/>
  <c r="R1201" i="6"/>
  <c r="S1201" i="6" s="1" a="1"/>
  <c r="S1201" i="6" s="1"/>
  <c r="Q1249" i="6"/>
  <c r="N1249" i="6"/>
  <c r="M1249" i="6"/>
  <c r="O1249" i="6"/>
  <c r="R1265" i="6"/>
  <c r="S1265" i="6" s="1" a="1"/>
  <c r="S1265" i="6" s="1"/>
  <c r="Q1313" i="6"/>
  <c r="M1313" i="6"/>
  <c r="O1313" i="6"/>
  <c r="N1313" i="6"/>
  <c r="R1329" i="6"/>
  <c r="S1329" i="6" s="1" a="1"/>
  <c r="S1329" i="6" s="1"/>
  <c r="N611" i="6"/>
  <c r="Q611" i="6"/>
  <c r="M611" i="6"/>
  <c r="R611" i="6" s="1"/>
  <c r="O611" i="6"/>
  <c r="P627" i="6"/>
  <c r="M666" i="6"/>
  <c r="R666" i="6" s="1"/>
  <c r="S666" i="6" s="1" a="1"/>
  <c r="S666" i="6" s="1"/>
  <c r="O600" i="6"/>
  <c r="Q600" i="6"/>
  <c r="M600" i="6"/>
  <c r="N600" i="6"/>
  <c r="M565" i="6"/>
  <c r="O565" i="6"/>
  <c r="Q565" i="6"/>
  <c r="N565" i="6"/>
  <c r="P590" i="6"/>
  <c r="R590" i="6" s="1"/>
  <c r="S590" i="6" s="1" a="1"/>
  <c r="S590" i="6" s="1"/>
  <c r="M548" i="6"/>
  <c r="O550" i="6"/>
  <c r="M550" i="6"/>
  <c r="N550" i="6"/>
  <c r="Q550" i="6"/>
  <c r="M613" i="6"/>
  <c r="R613" i="6" s="1"/>
  <c r="N613" i="6"/>
  <c r="O613" i="6"/>
  <c r="Q613" i="6"/>
  <c r="O572" i="6"/>
  <c r="O610" i="6"/>
  <c r="M610" i="6"/>
  <c r="N610" i="6"/>
  <c r="Q610" i="6"/>
  <c r="P630" i="6"/>
  <c r="O684" i="6"/>
  <c r="M684" i="6"/>
  <c r="Q684" i="6"/>
  <c r="N684" i="6"/>
  <c r="O642" i="6"/>
  <c r="Q650" i="6"/>
  <c r="Q653" i="6"/>
  <c r="O653" i="6"/>
  <c r="N653" i="6"/>
  <c r="M653" i="6"/>
  <c r="Q696" i="6"/>
  <c r="R690" i="6"/>
  <c r="P748" i="6"/>
  <c r="O694" i="6"/>
  <c r="M694" i="6"/>
  <c r="N694" i="6"/>
  <c r="Q694" i="6"/>
  <c r="M741" i="6"/>
  <c r="Q741" i="6"/>
  <c r="N741" i="6"/>
  <c r="O741" i="6"/>
  <c r="Q801" i="6"/>
  <c r="M801" i="6"/>
  <c r="N801" i="6"/>
  <c r="O801" i="6"/>
  <c r="P827" i="6"/>
  <c r="M614" i="6"/>
  <c r="P643" i="6"/>
  <c r="P663" i="6"/>
  <c r="R663" i="6" s="1"/>
  <c r="S663" i="6" s="1" a="1"/>
  <c r="S663" i="6" s="1"/>
  <c r="O712" i="6"/>
  <c r="Q712" i="6"/>
  <c r="N712" i="6"/>
  <c r="M712" i="6"/>
  <c r="R712" i="6" s="1"/>
  <c r="P725" i="6"/>
  <c r="N710" i="6"/>
  <c r="Q710" i="6"/>
  <c r="M710" i="6"/>
  <c r="O710" i="6"/>
  <c r="M773" i="6"/>
  <c r="R773" i="6" s="1"/>
  <c r="N773" i="6"/>
  <c r="O773" i="6"/>
  <c r="Q773" i="6"/>
  <c r="P1356" i="6"/>
  <c r="R23" i="6"/>
  <c r="O56" i="6"/>
  <c r="Q56" i="6"/>
  <c r="R52" i="6"/>
  <c r="S52" i="6" s="1" a="1"/>
  <c r="S52" i="6" s="1"/>
  <c r="Q54" i="6"/>
  <c r="M54" i="6"/>
  <c r="N54" i="6"/>
  <c r="O54" i="6"/>
  <c r="M53" i="6"/>
  <c r="R53" i="6" s="1"/>
  <c r="N53" i="6"/>
  <c r="O53" i="6"/>
  <c r="Q53" i="6"/>
  <c r="N52" i="6"/>
  <c r="M52" i="6"/>
  <c r="Q82" i="6"/>
  <c r="M82" i="6"/>
  <c r="R82" i="6" s="1"/>
  <c r="N82" i="6"/>
  <c r="O82" i="6"/>
  <c r="R83" i="6"/>
  <c r="S83" i="6" s="1" a="1"/>
  <c r="S83" i="6" s="1"/>
  <c r="P94" i="6"/>
  <c r="R94" i="6" s="1"/>
  <c r="O113" i="6"/>
  <c r="N113" i="6"/>
  <c r="M113" i="6"/>
  <c r="Q113" i="6"/>
  <c r="N167" i="6"/>
  <c r="M167" i="6"/>
  <c r="R167" i="6" s="1"/>
  <c r="S167" i="6" s="1" a="1"/>
  <c r="S167" i="6" s="1"/>
  <c r="O167" i="6"/>
  <c r="Q167" i="6"/>
  <c r="R127" i="6"/>
  <c r="N155" i="6"/>
  <c r="M155" i="6"/>
  <c r="R155" i="6" s="1"/>
  <c r="O155" i="6"/>
  <c r="Q155" i="6"/>
  <c r="M209" i="6"/>
  <c r="O209" i="6"/>
  <c r="Q209" i="6"/>
  <c r="M114" i="6"/>
  <c r="O114" i="6"/>
  <c r="N114" i="6"/>
  <c r="Q114" i="6"/>
  <c r="M134" i="6"/>
  <c r="R190" i="6"/>
  <c r="S190" i="6" s="1" a="1"/>
  <c r="S190" i="6" s="1"/>
  <c r="R245" i="6"/>
  <c r="N134" i="6"/>
  <c r="Q128" i="6"/>
  <c r="N128" i="6"/>
  <c r="M128" i="6"/>
  <c r="O128" i="6"/>
  <c r="Q162" i="6"/>
  <c r="M162" i="6"/>
  <c r="N162" i="6"/>
  <c r="O162" i="6"/>
  <c r="Q158" i="6"/>
  <c r="M158" i="6"/>
  <c r="N158" i="6"/>
  <c r="O158" i="6"/>
  <c r="P180" i="6"/>
  <c r="Q193" i="6"/>
  <c r="N205" i="6"/>
  <c r="N219" i="6"/>
  <c r="M219" i="6"/>
  <c r="Q219" i="6"/>
  <c r="O219" i="6"/>
  <c r="N227" i="6"/>
  <c r="M227" i="6"/>
  <c r="R227" i="6" s="1"/>
  <c r="Q227" i="6"/>
  <c r="O227" i="6"/>
  <c r="R252" i="6"/>
  <c r="P208" i="6"/>
  <c r="R208" i="6" s="1"/>
  <c r="N192" i="6"/>
  <c r="Q118" i="6"/>
  <c r="Q166" i="6"/>
  <c r="M166" i="6"/>
  <c r="N166" i="6"/>
  <c r="O166" i="6"/>
  <c r="N138" i="6"/>
  <c r="M124" i="6"/>
  <c r="Q183" i="6"/>
  <c r="Q255" i="6"/>
  <c r="M255" i="6"/>
  <c r="O255" i="6"/>
  <c r="N255" i="6"/>
  <c r="O201" i="6"/>
  <c r="N232" i="6"/>
  <c r="Q246" i="6"/>
  <c r="R403" i="6"/>
  <c r="S403" i="6" s="1" a="1"/>
  <c r="S403" i="6" s="1"/>
  <c r="O237" i="6"/>
  <c r="P259" i="6"/>
  <c r="M279" i="6"/>
  <c r="Q279" i="6"/>
  <c r="N279" i="6"/>
  <c r="O279" i="6"/>
  <c r="N334" i="6"/>
  <c r="M334" i="6"/>
  <c r="R334" i="6" s="1"/>
  <c r="S334" i="6" s="1" a="1"/>
  <c r="S334" i="6" s="1"/>
  <c r="O334" i="6"/>
  <c r="Q334" i="6"/>
  <c r="N302" i="6"/>
  <c r="M302" i="6"/>
  <c r="O302" i="6"/>
  <c r="Q302" i="6"/>
  <c r="Q305" i="6"/>
  <c r="O305" i="6"/>
  <c r="M305" i="6"/>
  <c r="R305" i="6" s="1"/>
  <c r="S305" i="6" s="1" a="1"/>
  <c r="S305" i="6" s="1"/>
  <c r="N305" i="6"/>
  <c r="M315" i="6"/>
  <c r="O315" i="6"/>
  <c r="N315" i="6"/>
  <c r="Q315" i="6"/>
  <c r="M419" i="6"/>
  <c r="R419" i="6" s="1"/>
  <c r="M290" i="6"/>
  <c r="R317" i="6"/>
  <c r="S317" i="6" s="1" a="1"/>
  <c r="S317" i="6" s="1"/>
  <c r="Q269" i="6"/>
  <c r="N269" i="6"/>
  <c r="M269" i="6"/>
  <c r="O269" i="6"/>
  <c r="M284" i="6"/>
  <c r="R283" i="6"/>
  <c r="P313" i="6"/>
  <c r="R313" i="6" s="1"/>
  <c r="S313" i="6" s="1" a="1"/>
  <c r="S313" i="6" s="1"/>
  <c r="M417" i="6"/>
  <c r="N441" i="6"/>
  <c r="P278" i="6"/>
  <c r="Q294" i="6"/>
  <c r="Q366" i="6"/>
  <c r="S352" i="6" a="1"/>
  <c r="S352" i="6" s="1"/>
  <c r="O434" i="6"/>
  <c r="M456" i="6"/>
  <c r="R456" i="6" s="1"/>
  <c r="S456" i="6" s="1" a="1"/>
  <c r="S456" i="6" s="1"/>
  <c r="M335" i="6"/>
  <c r="N335" i="6"/>
  <c r="O335" i="6"/>
  <c r="Q335" i="6"/>
  <c r="N366" i="6"/>
  <c r="N378" i="6"/>
  <c r="M378" i="6"/>
  <c r="R378" i="6" s="1"/>
  <c r="S378" i="6" s="1" a="1"/>
  <c r="S378" i="6" s="1"/>
  <c r="O378" i="6"/>
  <c r="Q378" i="6"/>
  <c r="Q409" i="6"/>
  <c r="N434" i="6"/>
  <c r="P377" i="6"/>
  <c r="R377" i="6" s="1"/>
  <c r="N394" i="6"/>
  <c r="M394" i="6"/>
  <c r="R394" i="6" s="1"/>
  <c r="Q394" i="6"/>
  <c r="O394" i="6"/>
  <c r="O417" i="6"/>
  <c r="M431" i="6"/>
  <c r="R431" i="6" s="1"/>
  <c r="S431" i="6" s="1" a="1"/>
  <c r="S431" i="6" s="1"/>
  <c r="O265" i="6"/>
  <c r="N357" i="6"/>
  <c r="O381" i="6"/>
  <c r="N406" i="6"/>
  <c r="R379" i="6"/>
  <c r="S379" i="6" s="1" a="1"/>
  <c r="S379" i="6" s="1"/>
  <c r="M410" i="6"/>
  <c r="R410" i="6" s="1"/>
  <c r="S410" i="6" s="1" a="1"/>
  <c r="S410" i="6" s="1"/>
  <c r="N430" i="6"/>
  <c r="Q461" i="6"/>
  <c r="O328" i="6"/>
  <c r="M418" i="6"/>
  <c r="R418" i="6" s="1"/>
  <c r="Q425" i="6"/>
  <c r="N373" i="6"/>
  <c r="M390" i="6"/>
  <c r="R390" i="6" s="1"/>
  <c r="S390" i="6" s="1" a="1"/>
  <c r="S390" i="6" s="1"/>
  <c r="N466" i="6"/>
  <c r="Q448" i="6"/>
  <c r="S448" i="6" s="1" a="1"/>
  <c r="S448" i="6" s="1"/>
  <c r="M483" i="6"/>
  <c r="R483" i="6" s="1"/>
  <c r="O384" i="6"/>
  <c r="N474" i="6"/>
  <c r="N469" i="6"/>
  <c r="M491" i="6"/>
  <c r="R491" i="6" s="1"/>
  <c r="S491" i="6" s="1" a="1"/>
  <c r="S491" i="6" s="1"/>
  <c r="M485" i="6"/>
  <c r="R485" i="6" s="1"/>
  <c r="S485" i="6" s="1" a="1"/>
  <c r="S485" i="6" s="1"/>
  <c r="N506" i="6"/>
  <c r="N485" i="6"/>
  <c r="N539" i="6"/>
  <c r="M539" i="6"/>
  <c r="O539" i="6"/>
  <c r="Q539" i="6"/>
  <c r="M603" i="6"/>
  <c r="R603" i="6" s="1"/>
  <c r="Q603" i="6"/>
  <c r="N603" i="6"/>
  <c r="O603" i="6"/>
  <c r="O667" i="6"/>
  <c r="M667" i="6"/>
  <c r="Q667" i="6"/>
  <c r="N667" i="6"/>
  <c r="N731" i="6"/>
  <c r="M731" i="6"/>
  <c r="O731" i="6"/>
  <c r="Q731" i="6"/>
  <c r="O795" i="6"/>
  <c r="N795" i="6"/>
  <c r="M795" i="6"/>
  <c r="Q795" i="6"/>
  <c r="N496" i="6"/>
  <c r="M499" i="6"/>
  <c r="R499" i="6" s="1"/>
  <c r="S499" i="6" s="1" a="1"/>
  <c r="S499" i="6" s="1"/>
  <c r="Q494" i="6"/>
  <c r="R514" i="6"/>
  <c r="P553" i="6"/>
  <c r="N623" i="6"/>
  <c r="Q623" i="6"/>
  <c r="M623" i="6"/>
  <c r="R623" i="6" s="1"/>
  <c r="O623" i="6"/>
  <c r="O713" i="6"/>
  <c r="Q713" i="6"/>
  <c r="M713" i="6"/>
  <c r="N713" i="6"/>
  <c r="P733" i="6"/>
  <c r="R733" i="6" s="1"/>
  <c r="S733" i="6" s="1" a="1"/>
  <c r="S733" i="6" s="1"/>
  <c r="O770" i="6"/>
  <c r="M770" i="6"/>
  <c r="N770" i="6"/>
  <c r="Q770" i="6"/>
  <c r="R805" i="6"/>
  <c r="O827" i="6"/>
  <c r="Q827" i="6"/>
  <c r="N827" i="6"/>
  <c r="M827" i="6"/>
  <c r="N891" i="6"/>
  <c r="M891" i="6"/>
  <c r="O891" i="6"/>
  <c r="Q891" i="6"/>
  <c r="P515" i="6"/>
  <c r="R515" i="6" s="1"/>
  <c r="M535" i="6"/>
  <c r="N535" i="6"/>
  <c r="O535" i="6"/>
  <c r="Q535" i="6"/>
  <c r="Q514" i="6"/>
  <c r="O594" i="6"/>
  <c r="M594" i="6"/>
  <c r="R594" i="6" s="1"/>
  <c r="S594" i="6" s="1" a="1"/>
  <c r="S594" i="6" s="1"/>
  <c r="N594" i="6"/>
  <c r="Q594" i="6"/>
  <c r="P625" i="6"/>
  <c r="R625" i="6" s="1"/>
  <c r="S625" i="6" s="1" a="1"/>
  <c r="S625" i="6" s="1"/>
  <c r="M691" i="6"/>
  <c r="N691" i="6"/>
  <c r="O691" i="6"/>
  <c r="Q691" i="6"/>
  <c r="N775" i="6"/>
  <c r="M775" i="6"/>
  <c r="Q775" i="6"/>
  <c r="O775" i="6"/>
  <c r="N822" i="6"/>
  <c r="Q822" i="6"/>
  <c r="O822" i="6"/>
  <c r="M822" i="6"/>
  <c r="M849" i="6"/>
  <c r="N849" i="6"/>
  <c r="O849" i="6"/>
  <c r="Q849" i="6"/>
  <c r="O904" i="6"/>
  <c r="M904" i="6"/>
  <c r="R904" i="6" s="1"/>
  <c r="Q904" i="6"/>
  <c r="N904" i="6"/>
  <c r="P554" i="6"/>
  <c r="Q541" i="6"/>
  <c r="N541" i="6"/>
  <c r="M541" i="6"/>
  <c r="O541" i="6"/>
  <c r="P579" i="6"/>
  <c r="Q583" i="6"/>
  <c r="M583" i="6"/>
  <c r="N583" i="6"/>
  <c r="O583" i="6"/>
  <c r="P635" i="6"/>
  <c r="R635" i="6" s="1"/>
  <c r="Q669" i="6"/>
  <c r="O669" i="6"/>
  <c r="M669" i="6"/>
  <c r="N669" i="6"/>
  <c r="P772" i="6"/>
  <c r="R772" i="6" s="1"/>
  <c r="M907" i="6"/>
  <c r="O907" i="6"/>
  <c r="Q907" i="6"/>
  <c r="N907" i="6"/>
  <c r="N972" i="6"/>
  <c r="O972" i="6"/>
  <c r="Q972" i="6"/>
  <c r="M972" i="6"/>
  <c r="P1084" i="6"/>
  <c r="M1164" i="6"/>
  <c r="Q1164" i="6"/>
  <c r="O1164" i="6"/>
  <c r="N1164" i="6"/>
  <c r="P1212" i="6"/>
  <c r="N1228" i="6"/>
  <c r="O1228" i="6"/>
  <c r="Q1228" i="6"/>
  <c r="M1228" i="6"/>
  <c r="M1292" i="6"/>
  <c r="N1292" i="6"/>
  <c r="Q1292" i="6"/>
  <c r="O1292" i="6"/>
  <c r="Q1356" i="6"/>
  <c r="O1356" i="6"/>
  <c r="M1356" i="6"/>
  <c r="N1356" i="6"/>
  <c r="P583" i="6"/>
  <c r="N595" i="6"/>
  <c r="M595" i="6"/>
  <c r="R595" i="6" s="1"/>
  <c r="O595" i="6"/>
  <c r="Q595" i="6"/>
  <c r="O666" i="6"/>
  <c r="O596" i="6"/>
  <c r="N596" i="6"/>
  <c r="Q596" i="6"/>
  <c r="M596" i="6"/>
  <c r="N534" i="6"/>
  <c r="N559" i="6"/>
  <c r="O559" i="6"/>
  <c r="M559" i="6"/>
  <c r="R559" i="6" s="1"/>
  <c r="S559" i="6" s="1" a="1"/>
  <c r="S559" i="6" s="1"/>
  <c r="Q559" i="6"/>
  <c r="O574" i="6"/>
  <c r="N548" i="6"/>
  <c r="N602" i="6"/>
  <c r="O622" i="6"/>
  <c r="M622" i="6"/>
  <c r="N622" i="6"/>
  <c r="Q622" i="6"/>
  <c r="P640" i="6"/>
  <c r="R640" i="6" s="1"/>
  <c r="S640" i="6" s="1" a="1"/>
  <c r="S640" i="6" s="1"/>
  <c r="O630" i="6"/>
  <c r="N630" i="6"/>
  <c r="Q630" i="6"/>
  <c r="M630" i="6"/>
  <c r="O636" i="6"/>
  <c r="Q636" i="6"/>
  <c r="N636" i="6"/>
  <c r="M636" i="6"/>
  <c r="O664" i="6"/>
  <c r="Q664" i="6"/>
  <c r="M664" i="6"/>
  <c r="N664" i="6"/>
  <c r="M650" i="6"/>
  <c r="N676" i="6"/>
  <c r="M654" i="6"/>
  <c r="Q676" i="6"/>
  <c r="P651" i="6"/>
  <c r="O740" i="6"/>
  <c r="N740" i="6"/>
  <c r="Q740" i="6"/>
  <c r="M740" i="6"/>
  <c r="R740" i="6" s="1"/>
  <c r="P636" i="6"/>
  <c r="R636" i="6" s="1"/>
  <c r="S636" i="6" s="1" a="1"/>
  <c r="S636" i="6" s="1"/>
  <c r="P658" i="6"/>
  <c r="P731" i="6"/>
  <c r="N754" i="6"/>
  <c r="Q754" i="6"/>
  <c r="P806" i="6"/>
  <c r="R815" i="6"/>
  <c r="S815" i="6" s="1" a="1"/>
  <c r="S815" i="6" s="1"/>
  <c r="P836" i="6"/>
  <c r="R836" i="6" s="1"/>
  <c r="S836" i="6" s="1" a="1"/>
  <c r="S836" i="6" s="1"/>
  <c r="P930" i="6"/>
  <c r="R930" i="6" s="1"/>
  <c r="S930" i="6" s="1" a="1"/>
  <c r="S930" i="6" s="1"/>
  <c r="P709" i="6"/>
  <c r="O726" i="6"/>
  <c r="Q726" i="6"/>
  <c r="M726" i="6"/>
  <c r="N726" i="6"/>
  <c r="N698" i="6"/>
  <c r="P1148" i="6"/>
  <c r="R1148" i="6" s="1"/>
  <c r="S1148" i="6" s="1" a="1"/>
  <c r="S1148" i="6" s="1"/>
  <c r="O38" i="6"/>
  <c r="N38" i="6"/>
  <c r="Q38" i="6"/>
  <c r="M38" i="6"/>
  <c r="R38" i="6" s="1"/>
  <c r="S38" i="6" s="1" a="1"/>
  <c r="S38" i="6" s="1"/>
  <c r="O26" i="6"/>
  <c r="Q26" i="6"/>
  <c r="M26" i="6"/>
  <c r="N26" i="6"/>
  <c r="M75" i="6"/>
  <c r="N75" i="6"/>
  <c r="Q75" i="6"/>
  <c r="O75" i="6"/>
  <c r="M45" i="6"/>
  <c r="N45" i="6"/>
  <c r="Q45" i="6"/>
  <c r="O45" i="6"/>
  <c r="M43" i="6"/>
  <c r="R43" i="6" s="1"/>
  <c r="S43" i="6" s="1" a="1"/>
  <c r="S43" i="6" s="1"/>
  <c r="N43" i="6"/>
  <c r="Q43" i="6"/>
  <c r="O43" i="6"/>
  <c r="R56" i="6"/>
  <c r="S56" i="6" s="1" a="1"/>
  <c r="S56" i="6" s="1"/>
  <c r="Q70" i="6"/>
  <c r="O69" i="6"/>
  <c r="Q69" i="6"/>
  <c r="M69" i="6"/>
  <c r="R69" i="6" s="1"/>
  <c r="N69" i="6"/>
  <c r="Q131" i="6"/>
  <c r="M131" i="6"/>
  <c r="R131" i="6" s="1"/>
  <c r="S131" i="6" s="1" a="1"/>
  <c r="S131" i="6" s="1"/>
  <c r="O131" i="6"/>
  <c r="N70" i="6"/>
  <c r="Q73" i="6"/>
  <c r="N73" i="6"/>
  <c r="M73" i="6"/>
  <c r="O73" i="6"/>
  <c r="O64" i="6"/>
  <c r="Q65" i="6"/>
  <c r="M65" i="6"/>
  <c r="N65" i="6"/>
  <c r="O65" i="6"/>
  <c r="Q76" i="6"/>
  <c r="O76" i="6"/>
  <c r="M76" i="6"/>
  <c r="N76" i="6"/>
  <c r="P126" i="6"/>
  <c r="R126" i="6" s="1"/>
  <c r="Q86" i="6"/>
  <c r="M86" i="6"/>
  <c r="R86" i="6" s="1"/>
  <c r="N86" i="6"/>
  <c r="O86" i="6"/>
  <c r="Q94" i="6"/>
  <c r="O102" i="6"/>
  <c r="N102" i="6"/>
  <c r="M102" i="6"/>
  <c r="Q102" i="6"/>
  <c r="R134" i="6"/>
  <c r="S134" i="6" s="1" a="1"/>
  <c r="S134" i="6" s="1"/>
  <c r="P111" i="6"/>
  <c r="R111" i="6" s="1"/>
  <c r="S111" i="6" s="1" a="1"/>
  <c r="S111" i="6" s="1"/>
  <c r="O110" i="6"/>
  <c r="Q110" i="6"/>
  <c r="M110" i="6"/>
  <c r="N110" i="6"/>
  <c r="M140" i="6"/>
  <c r="R140" i="6" s="1"/>
  <c r="N140" i="6"/>
  <c r="O140" i="6"/>
  <c r="Q140" i="6"/>
  <c r="M176" i="6"/>
  <c r="R176" i="6" s="1"/>
  <c r="N176" i="6"/>
  <c r="O176" i="6"/>
  <c r="Q176" i="6"/>
  <c r="Q142" i="6"/>
  <c r="M142" i="6"/>
  <c r="N142" i="6"/>
  <c r="O142" i="6"/>
  <c r="N151" i="6"/>
  <c r="M151" i="6"/>
  <c r="R151" i="6" s="1"/>
  <c r="S151" i="6" s="1" a="1"/>
  <c r="S151" i="6" s="1"/>
  <c r="O151" i="6"/>
  <c r="Q151" i="6"/>
  <c r="N163" i="6"/>
  <c r="M163" i="6"/>
  <c r="O163" i="6"/>
  <c r="Q163" i="6"/>
  <c r="O119" i="6"/>
  <c r="M160" i="6"/>
  <c r="R160" i="6" s="1"/>
  <c r="N160" i="6"/>
  <c r="O160" i="6"/>
  <c r="Q160" i="6"/>
  <c r="M144" i="6"/>
  <c r="R144" i="6" s="1"/>
  <c r="S144" i="6" s="1" a="1"/>
  <c r="S144" i="6" s="1"/>
  <c r="N144" i="6"/>
  <c r="O144" i="6"/>
  <c r="Q144" i="6"/>
  <c r="P161" i="6"/>
  <c r="R161" i="6" s="1"/>
  <c r="S161" i="6" s="1" a="1"/>
  <c r="S161" i="6" s="1"/>
  <c r="N179" i="6"/>
  <c r="M179" i="6"/>
  <c r="Q179" i="6"/>
  <c r="O179" i="6"/>
  <c r="N157" i="6"/>
  <c r="M157" i="6"/>
  <c r="Q157" i="6"/>
  <c r="O157" i="6"/>
  <c r="P130" i="6"/>
  <c r="R145" i="6"/>
  <c r="S145" i="6" s="1" a="1"/>
  <c r="S145" i="6" s="1"/>
  <c r="P162" i="6"/>
  <c r="P124" i="6"/>
  <c r="Q154" i="6"/>
  <c r="M154" i="6"/>
  <c r="N154" i="6"/>
  <c r="O154" i="6"/>
  <c r="P158" i="6"/>
  <c r="P175" i="6"/>
  <c r="R175" i="6" s="1"/>
  <c r="S175" i="6" s="1" a="1"/>
  <c r="S175" i="6" s="1"/>
  <c r="M180" i="6"/>
  <c r="O180" i="6"/>
  <c r="N180" i="6"/>
  <c r="Q180" i="6"/>
  <c r="P196" i="6"/>
  <c r="Q196" i="6"/>
  <c r="R164" i="6"/>
  <c r="S164" i="6" s="1" a="1"/>
  <c r="S164" i="6" s="1"/>
  <c r="R185" i="6"/>
  <c r="N211" i="6"/>
  <c r="M211" i="6"/>
  <c r="R211" i="6" s="1"/>
  <c r="O211" i="6"/>
  <c r="Q211" i="6"/>
  <c r="R220" i="6"/>
  <c r="N197" i="6"/>
  <c r="M197" i="6"/>
  <c r="O197" i="6"/>
  <c r="Q197" i="6"/>
  <c r="M194" i="6"/>
  <c r="R198" i="6"/>
  <c r="S198" i="6" s="1" a="1"/>
  <c r="S198" i="6" s="1"/>
  <c r="Q208" i="6"/>
  <c r="M216" i="6"/>
  <c r="N229" i="6"/>
  <c r="M229" i="6"/>
  <c r="Q229" i="6"/>
  <c r="O229" i="6"/>
  <c r="P166" i="6"/>
  <c r="R166" i="6" s="1"/>
  <c r="N235" i="6"/>
  <c r="M235" i="6"/>
  <c r="R235" i="6" s="1"/>
  <c r="S235" i="6" s="1" a="1"/>
  <c r="S235" i="6" s="1"/>
  <c r="Q235" i="6"/>
  <c r="O235" i="6"/>
  <c r="Q242" i="6"/>
  <c r="N242" i="6"/>
  <c r="O242" i="6"/>
  <c r="M242" i="6"/>
  <c r="Q249" i="6"/>
  <c r="O249" i="6"/>
  <c r="M249" i="6"/>
  <c r="R249" i="6" s="1"/>
  <c r="N249" i="6"/>
  <c r="N243" i="6"/>
  <c r="O243" i="6"/>
  <c r="M243" i="6"/>
  <c r="Q243" i="6"/>
  <c r="R244" i="6"/>
  <c r="M224" i="6"/>
  <c r="N224" i="6"/>
  <c r="O224" i="6"/>
  <c r="Q224" i="6"/>
  <c r="M239" i="6"/>
  <c r="N241" i="6"/>
  <c r="Q253" i="6"/>
  <c r="O253" i="6"/>
  <c r="M253" i="6"/>
  <c r="N253" i="6"/>
  <c r="Q267" i="6"/>
  <c r="O267" i="6"/>
  <c r="M267" i="6"/>
  <c r="N267" i="6"/>
  <c r="Q398" i="6"/>
  <c r="P401" i="6"/>
  <c r="R401" i="6" s="1"/>
  <c r="S401" i="6" s="1" a="1"/>
  <c r="S401" i="6" s="1"/>
  <c r="Q406" i="6"/>
  <c r="P409" i="6"/>
  <c r="R409" i="6" s="1"/>
  <c r="S409" i="6" s="1" a="1"/>
  <c r="S409" i="6" s="1"/>
  <c r="P417" i="6"/>
  <c r="R417" i="6" s="1"/>
  <c r="S417" i="6" s="1" a="1"/>
  <c r="S417" i="6" s="1"/>
  <c r="P425" i="6"/>
  <c r="R425" i="6" s="1"/>
  <c r="M430" i="6"/>
  <c r="R430" i="6" s="1"/>
  <c r="P433" i="6"/>
  <c r="R441" i="6"/>
  <c r="S441" i="6" s="1" a="1"/>
  <c r="S441" i="6" s="1"/>
  <c r="R449" i="6"/>
  <c r="S449" i="6" s="1" a="1"/>
  <c r="S449" i="6" s="1"/>
  <c r="R452" i="6"/>
  <c r="S452" i="6" s="1" a="1"/>
  <c r="S452" i="6" s="1"/>
  <c r="S457" i="6" a="1"/>
  <c r="S457" i="6" s="1"/>
  <c r="P465" i="6"/>
  <c r="R465" i="6" s="1"/>
  <c r="S465" i="6" s="1" a="1"/>
  <c r="S465" i="6" s="1"/>
  <c r="R468" i="6"/>
  <c r="R481" i="6"/>
  <c r="R489" i="6"/>
  <c r="S489" i="6" s="1" a="1"/>
  <c r="S489" i="6" s="1"/>
  <c r="R492" i="6"/>
  <c r="S492" i="6" s="1" a="1"/>
  <c r="S492" i="6" s="1"/>
  <c r="R497" i="6"/>
  <c r="R500" i="6"/>
  <c r="Q511" i="6"/>
  <c r="N511" i="6"/>
  <c r="M511" i="6"/>
  <c r="O511" i="6"/>
  <c r="R257" i="6"/>
  <c r="S257" i="6" s="1" a="1"/>
  <c r="S257" i="6" s="1"/>
  <c r="P251" i="6"/>
  <c r="R251" i="6" s="1"/>
  <c r="Q263" i="6"/>
  <c r="O263" i="6"/>
  <c r="N263" i="6"/>
  <c r="M263" i="6"/>
  <c r="R263" i="6" s="1"/>
  <c r="M299" i="6"/>
  <c r="O299" i="6"/>
  <c r="Q299" i="6"/>
  <c r="N299" i="6"/>
  <c r="Q271" i="6"/>
  <c r="O271" i="6"/>
  <c r="N271" i="6"/>
  <c r="M271" i="6"/>
  <c r="R301" i="6"/>
  <c r="M327" i="6"/>
  <c r="R327" i="6" s="1"/>
  <c r="Q327" i="6"/>
  <c r="O327" i="6"/>
  <c r="N327" i="6"/>
  <c r="Q287" i="6"/>
  <c r="R302" i="6"/>
  <c r="S302" i="6" s="1" a="1"/>
  <c r="S302" i="6" s="1"/>
  <c r="R337" i="6"/>
  <c r="S337" i="6" s="1" a="1"/>
  <c r="S337" i="6" s="1"/>
  <c r="R288" i="6"/>
  <c r="S288" i="6" s="1" a="1"/>
  <c r="S288" i="6" s="1"/>
  <c r="N448" i="6"/>
  <c r="M291" i="6"/>
  <c r="N291" i="6"/>
  <c r="O291" i="6"/>
  <c r="Q291" i="6"/>
  <c r="R308" i="6"/>
  <c r="S308" i="6" s="1" a="1"/>
  <c r="S308" i="6" s="1"/>
  <c r="N326" i="6"/>
  <c r="M326" i="6"/>
  <c r="Q326" i="6"/>
  <c r="O326" i="6"/>
  <c r="M406" i="6"/>
  <c r="R406" i="6" s="1"/>
  <c r="Q345" i="6"/>
  <c r="O345" i="6"/>
  <c r="M345" i="6"/>
  <c r="N345" i="6"/>
  <c r="N360" i="6"/>
  <c r="O360" i="6"/>
  <c r="Q360" i="6"/>
  <c r="M360" i="6"/>
  <c r="N370" i="6"/>
  <c r="M370" i="6"/>
  <c r="Q370" i="6"/>
  <c r="O370" i="6"/>
  <c r="N417" i="6"/>
  <c r="Q458" i="6"/>
  <c r="O398" i="6"/>
  <c r="N472" i="6"/>
  <c r="Q417" i="6"/>
  <c r="M433" i="6"/>
  <c r="M463" i="6"/>
  <c r="Q369" i="6"/>
  <c r="O369" i="6"/>
  <c r="M369" i="6"/>
  <c r="N369" i="6"/>
  <c r="N428" i="6"/>
  <c r="N444" i="6"/>
  <c r="N410" i="6"/>
  <c r="O433" i="6"/>
  <c r="N451" i="6"/>
  <c r="N467" i="6"/>
  <c r="R371" i="6"/>
  <c r="M451" i="6"/>
  <c r="R451" i="6" s="1"/>
  <c r="S451" i="6" s="1" a="1"/>
  <c r="S451" i="6" s="1"/>
  <c r="M316" i="6"/>
  <c r="R316" i="6" s="1"/>
  <c r="Q361" i="6"/>
  <c r="O361" i="6"/>
  <c r="M361" i="6"/>
  <c r="N361" i="6"/>
  <c r="N421" i="6"/>
  <c r="Q468" i="6"/>
  <c r="N499" i="6"/>
  <c r="Q438" i="6"/>
  <c r="Q454" i="6"/>
  <c r="M486" i="6"/>
  <c r="R486" i="6" s="1"/>
  <c r="O438" i="6"/>
  <c r="O544" i="6"/>
  <c r="Q544" i="6"/>
  <c r="M544" i="6"/>
  <c r="N544" i="6"/>
  <c r="O608" i="6"/>
  <c r="M608" i="6"/>
  <c r="R608" i="6" s="1"/>
  <c r="N608" i="6"/>
  <c r="Q608" i="6"/>
  <c r="O672" i="6"/>
  <c r="M672" i="6"/>
  <c r="N672" i="6"/>
  <c r="Q672" i="6"/>
  <c r="O736" i="6"/>
  <c r="M736" i="6"/>
  <c r="R736" i="6" s="1"/>
  <c r="Q736" i="6"/>
  <c r="N736" i="6"/>
  <c r="O800" i="6"/>
  <c r="N800" i="6"/>
  <c r="M800" i="6"/>
  <c r="Q800" i="6"/>
  <c r="N453" i="6"/>
  <c r="O482" i="6"/>
  <c r="O484" i="6"/>
  <c r="O490" i="6"/>
  <c r="N527" i="6"/>
  <c r="Q527" i="6"/>
  <c r="M527" i="6"/>
  <c r="O527" i="6"/>
  <c r="R599" i="6"/>
  <c r="Q605" i="6"/>
  <c r="M605" i="6"/>
  <c r="N605" i="6"/>
  <c r="O605" i="6"/>
  <c r="M695" i="6"/>
  <c r="N695" i="6"/>
  <c r="O695" i="6"/>
  <c r="Q695" i="6"/>
  <c r="R714" i="6"/>
  <c r="S714" i="6" s="1" a="1"/>
  <c r="S714" i="6" s="1"/>
  <c r="N751" i="6"/>
  <c r="O751" i="6"/>
  <c r="Q751" i="6"/>
  <c r="M751" i="6"/>
  <c r="O832" i="6"/>
  <c r="N832" i="6"/>
  <c r="M832" i="6"/>
  <c r="Q832" i="6"/>
  <c r="R875" i="6"/>
  <c r="S875" i="6" s="1" a="1"/>
  <c r="S875" i="6" s="1"/>
  <c r="O896" i="6"/>
  <c r="Q896" i="6"/>
  <c r="M896" i="6"/>
  <c r="N896" i="6"/>
  <c r="R561" i="6"/>
  <c r="S561" i="6" s="1" a="1"/>
  <c r="S561" i="6" s="1"/>
  <c r="Q525" i="6"/>
  <c r="O525" i="6"/>
  <c r="M525" i="6"/>
  <c r="N525" i="6"/>
  <c r="Q567" i="6"/>
  <c r="O567" i="6"/>
  <c r="M567" i="6"/>
  <c r="N567" i="6"/>
  <c r="P587" i="6"/>
  <c r="Q578" i="6"/>
  <c r="M578" i="6"/>
  <c r="R591" i="6"/>
  <c r="S591" i="6" s="1" a="1"/>
  <c r="S591" i="6" s="1"/>
  <c r="M629" i="6"/>
  <c r="R629" i="6" s="1"/>
  <c r="S629" i="6" s="1" a="1"/>
  <c r="S629" i="6" s="1"/>
  <c r="O629" i="6"/>
  <c r="Q629" i="6"/>
  <c r="N629" i="6"/>
  <c r="P779" i="6"/>
  <c r="R779" i="6" s="1"/>
  <c r="S779" i="6" s="1" a="1"/>
  <c r="S779" i="6" s="1"/>
  <c r="R797" i="6"/>
  <c r="S797" i="6" s="1" a="1"/>
  <c r="S797" i="6" s="1"/>
  <c r="R831" i="6"/>
  <c r="P528" i="6"/>
  <c r="R528" i="6" s="1"/>
  <c r="R610" i="6"/>
  <c r="S610" i="6" s="1" a="1"/>
  <c r="S610" i="6" s="1"/>
  <c r="Q717" i="6"/>
  <c r="N717" i="6"/>
  <c r="M717" i="6"/>
  <c r="O717" i="6"/>
  <c r="N743" i="6"/>
  <c r="M743" i="6"/>
  <c r="O743" i="6"/>
  <c r="Q743" i="6"/>
  <c r="Q842" i="6"/>
  <c r="N842" i="6"/>
  <c r="M842" i="6"/>
  <c r="R842" i="6" s="1"/>
  <c r="S842" i="6" s="1" a="1"/>
  <c r="S842" i="6" s="1"/>
  <c r="O842" i="6"/>
  <c r="R908" i="6"/>
  <c r="M977" i="6"/>
  <c r="R977" i="6" s="1"/>
  <c r="O977" i="6"/>
  <c r="N977" i="6"/>
  <c r="Q977" i="6"/>
  <c r="M1041" i="6"/>
  <c r="R1041" i="6" s="1"/>
  <c r="S1041" i="6" s="1" a="1"/>
  <c r="S1041" i="6" s="1"/>
  <c r="N1041" i="6"/>
  <c r="O1041" i="6"/>
  <c r="Q1041" i="6"/>
  <c r="R1057" i="6"/>
  <c r="M1105" i="6"/>
  <c r="R1105" i="6" s="1"/>
  <c r="Q1105" i="6"/>
  <c r="N1105" i="6"/>
  <c r="O1105" i="6"/>
  <c r="N1169" i="6"/>
  <c r="O1169" i="6"/>
  <c r="M1169" i="6"/>
  <c r="R1169" i="6" s="1"/>
  <c r="Q1169" i="6"/>
  <c r="M1233" i="6"/>
  <c r="R1233" i="6" s="1"/>
  <c r="O1233" i="6"/>
  <c r="Q1233" i="6"/>
  <c r="N1233" i="6"/>
  <c r="O1297" i="6"/>
  <c r="M1297" i="6"/>
  <c r="R1297" i="6" s="1"/>
  <c r="N1297" i="6"/>
  <c r="Q1297" i="6"/>
  <c r="R1313" i="6"/>
  <c r="M1361" i="6"/>
  <c r="R1361" i="6" s="1"/>
  <c r="Q1361" i="6"/>
  <c r="N1361" i="6"/>
  <c r="O1361" i="6"/>
  <c r="O633" i="6"/>
  <c r="Q633" i="6"/>
  <c r="M633" i="6"/>
  <c r="N633" i="6"/>
  <c r="R671" i="6"/>
  <c r="S671" i="6" s="1" a="1"/>
  <c r="S671" i="6" s="1"/>
  <c r="R680" i="6"/>
  <c r="O585" i="6"/>
  <c r="M585" i="6"/>
  <c r="Q585" i="6"/>
  <c r="N585" i="6"/>
  <c r="P614" i="6"/>
  <c r="R614" i="6" s="1"/>
  <c r="S614" i="6" s="1" a="1"/>
  <c r="S614" i="6" s="1"/>
  <c r="P637" i="6"/>
  <c r="R637" i="6" s="1"/>
  <c r="S637" i="6" s="1" a="1"/>
  <c r="S637" i="6" s="1"/>
  <c r="P571" i="6"/>
  <c r="Q680" i="6"/>
  <c r="O652" i="6"/>
  <c r="P676" i="6"/>
  <c r="R676" i="6" s="1"/>
  <c r="S676" i="6" s="1" a="1"/>
  <c r="S676" i="6" s="1"/>
  <c r="P667" i="6"/>
  <c r="R667" i="6" s="1"/>
  <c r="S667" i="6" s="1" a="1"/>
  <c r="S667" i="6" s="1"/>
  <c r="P704" i="6"/>
  <c r="O686" i="6"/>
  <c r="N686" i="6"/>
  <c r="M686" i="6"/>
  <c r="Q686" i="6"/>
  <c r="M725" i="6"/>
  <c r="Q725" i="6"/>
  <c r="O725" i="6"/>
  <c r="N725" i="6"/>
  <c r="N680" i="6"/>
  <c r="O806" i="6"/>
  <c r="Q806" i="6"/>
  <c r="M806" i="6"/>
  <c r="N806" i="6"/>
  <c r="O649" i="6"/>
  <c r="N649" i="6"/>
  <c r="M649" i="6"/>
  <c r="Q649" i="6"/>
  <c r="O692" i="6"/>
  <c r="N692" i="6"/>
  <c r="M692" i="6"/>
  <c r="Q692" i="6"/>
  <c r="N732" i="6"/>
  <c r="O732" i="6"/>
  <c r="M732" i="6"/>
  <c r="R732" i="6" s="1"/>
  <c r="Q732" i="6"/>
  <c r="Q674" i="6"/>
  <c r="P750" i="6"/>
  <c r="P848" i="6"/>
  <c r="P723" i="6"/>
  <c r="R723" i="6" s="1"/>
  <c r="P734" i="6"/>
  <c r="R734" i="6" s="1"/>
  <c r="S734" i="6" s="1" a="1"/>
  <c r="S734" i="6" s="1"/>
  <c r="P662" i="6"/>
  <c r="P783" i="6"/>
  <c r="P886" i="6"/>
  <c r="O730" i="6"/>
  <c r="M730" i="6"/>
  <c r="R730" i="6" s="1"/>
  <c r="S730" i="6" s="1" a="1"/>
  <c r="S730" i="6" s="1"/>
  <c r="N730" i="6"/>
  <c r="Q730" i="6"/>
  <c r="O760" i="6"/>
  <c r="Q760" i="6"/>
  <c r="M760" i="6"/>
  <c r="N760" i="6"/>
  <c r="O774" i="6"/>
  <c r="M774" i="6"/>
  <c r="R774" i="6" s="1"/>
  <c r="S774" i="6" s="1" a="1"/>
  <c r="S774" i="6" s="1"/>
  <c r="Q774" i="6"/>
  <c r="N774" i="6"/>
  <c r="P679" i="6"/>
  <c r="N679" i="6"/>
  <c r="O679" i="6"/>
  <c r="M679" i="6"/>
  <c r="Q679" i="6"/>
  <c r="O708" i="6"/>
  <c r="N708" i="6"/>
  <c r="Q708" i="6"/>
  <c r="M708" i="6"/>
  <c r="Q727" i="6"/>
  <c r="M727" i="6"/>
  <c r="O727" i="6"/>
  <c r="N727" i="6"/>
  <c r="P765" i="6"/>
  <c r="O759" i="6"/>
  <c r="Q759" i="6"/>
  <c r="M759" i="6"/>
  <c r="N759" i="6"/>
  <c r="N898" i="6"/>
  <c r="M926" i="6"/>
  <c r="O1083" i="6"/>
  <c r="Q1083" i="6"/>
  <c r="N1083" i="6"/>
  <c r="P1138" i="6"/>
  <c r="M1302" i="6"/>
  <c r="Q1302" i="6"/>
  <c r="O1302" i="6"/>
  <c r="N1302" i="6"/>
  <c r="P1358" i="6"/>
  <c r="M1374" i="6"/>
  <c r="R1374" i="6" s="1"/>
  <c r="S1374" i="6" s="1" a="1"/>
  <c r="S1374" i="6" s="1"/>
  <c r="Q1374" i="6"/>
  <c r="Q781" i="6"/>
  <c r="M781" i="6"/>
  <c r="O781" i="6"/>
  <c r="N781" i="6"/>
  <c r="O782" i="6"/>
  <c r="Q782" i="6"/>
  <c r="M782" i="6"/>
  <c r="R782" i="6" s="1"/>
  <c r="N782" i="6"/>
  <c r="O858" i="6"/>
  <c r="M858" i="6"/>
  <c r="Q858" i="6"/>
  <c r="N858" i="6"/>
  <c r="P989" i="6"/>
  <c r="Q796" i="6"/>
  <c r="P826" i="6"/>
  <c r="P829" i="6"/>
  <c r="O761" i="6"/>
  <c r="Q761" i="6"/>
  <c r="M761" i="6"/>
  <c r="R761" i="6" s="1"/>
  <c r="N761" i="6"/>
  <c r="P830" i="6"/>
  <c r="P845" i="6"/>
  <c r="P839" i="6"/>
  <c r="N882" i="6"/>
  <c r="P906" i="6"/>
  <c r="Q926" i="6"/>
  <c r="M826" i="6"/>
  <c r="P869" i="6"/>
  <c r="O874" i="6"/>
  <c r="M874" i="6"/>
  <c r="R874" i="6" s="1"/>
  <c r="Q874" i="6"/>
  <c r="N874" i="6"/>
  <c r="N1043" i="6"/>
  <c r="O1043" i="6"/>
  <c r="M1043" i="6"/>
  <c r="Q1043" i="6"/>
  <c r="P913" i="6"/>
  <c r="P918" i="6"/>
  <c r="Q958" i="6"/>
  <c r="N958" i="6"/>
  <c r="M958" i="6"/>
  <c r="O958" i="6"/>
  <c r="P1004" i="6"/>
  <c r="R1004" i="6" s="1"/>
  <c r="S1004" i="6" s="1" a="1"/>
  <c r="S1004" i="6" s="1"/>
  <c r="N786" i="6"/>
  <c r="P814" i="6"/>
  <c r="P967" i="6"/>
  <c r="R967" i="6" s="1"/>
  <c r="P1052" i="6"/>
  <c r="M1087" i="6"/>
  <c r="N1087" i="6"/>
  <c r="P1202" i="6"/>
  <c r="O776" i="6"/>
  <c r="O860" i="6"/>
  <c r="N860" i="6"/>
  <c r="M860" i="6"/>
  <c r="Q860" i="6"/>
  <c r="Q862" i="6"/>
  <c r="Q886" i="6"/>
  <c r="O926" i="6"/>
  <c r="N944" i="6"/>
  <c r="O944" i="6"/>
  <c r="Q944" i="6"/>
  <c r="M944" i="6"/>
  <c r="N931" i="6"/>
  <c r="O947" i="6"/>
  <c r="N1006" i="6"/>
  <c r="P1051" i="6"/>
  <c r="Q951" i="6"/>
  <c r="P995" i="6"/>
  <c r="O1008" i="6"/>
  <c r="O1091" i="6"/>
  <c r="Q1091" i="6"/>
  <c r="Q948" i="6"/>
  <c r="N948" i="6"/>
  <c r="O948" i="6"/>
  <c r="M948" i="6"/>
  <c r="N1018" i="6"/>
  <c r="P1032" i="6"/>
  <c r="R1032" i="6" s="1"/>
  <c r="O1063" i="6"/>
  <c r="O878" i="6"/>
  <c r="O1010" i="6"/>
  <c r="Q1054" i="6"/>
  <c r="N1054" i="6"/>
  <c r="M1054" i="6"/>
  <c r="O1054" i="6"/>
  <c r="O1074" i="6"/>
  <c r="N1074" i="6"/>
  <c r="M1074" i="6"/>
  <c r="R1074" i="6" s="1"/>
  <c r="S1074" i="6" s="1" a="1"/>
  <c r="S1074" i="6" s="1"/>
  <c r="Q1074" i="6"/>
  <c r="P1100" i="6"/>
  <c r="O1130" i="6"/>
  <c r="Q1130" i="6"/>
  <c r="N1130" i="6"/>
  <c r="M1130" i="6"/>
  <c r="P1216" i="6"/>
  <c r="O987" i="6"/>
  <c r="N1045" i="6"/>
  <c r="O1045" i="6"/>
  <c r="Q1045" i="6"/>
  <c r="M1045" i="6"/>
  <c r="N1127" i="6"/>
  <c r="O1127" i="6"/>
  <c r="M1127" i="6"/>
  <c r="Q1127" i="6"/>
  <c r="Q974" i="6"/>
  <c r="M974" i="6"/>
  <c r="O974" i="6"/>
  <c r="N974" i="6"/>
  <c r="Q987" i="6"/>
  <c r="O1141" i="6"/>
  <c r="Q1141" i="6"/>
  <c r="Q1150" i="6"/>
  <c r="M1150" i="6"/>
  <c r="O1150" i="6"/>
  <c r="N1150" i="6"/>
  <c r="O954" i="6"/>
  <c r="M987" i="6"/>
  <c r="Q1010" i="6"/>
  <c r="O1036" i="6"/>
  <c r="Q1036" i="6"/>
  <c r="M1036" i="6"/>
  <c r="N1036" i="6"/>
  <c r="Q923" i="6"/>
  <c r="O927" i="6"/>
  <c r="N927" i="6"/>
  <c r="M927" i="6"/>
  <c r="R927" i="6" s="1"/>
  <c r="Q927" i="6"/>
  <c r="P959" i="6"/>
  <c r="O986" i="6"/>
  <c r="M1008" i="6"/>
  <c r="Q1170" i="6"/>
  <c r="M1170" i="6"/>
  <c r="N1170" i="6"/>
  <c r="O1170" i="6"/>
  <c r="Q1187" i="6"/>
  <c r="N1187" i="6"/>
  <c r="M1187" i="6"/>
  <c r="O1187" i="6"/>
  <c r="N1109" i="6"/>
  <c r="O1109" i="6"/>
  <c r="M1109" i="6"/>
  <c r="R1109" i="6" s="1"/>
  <c r="Q1109" i="6"/>
  <c r="P1152" i="6"/>
  <c r="Q1193" i="6"/>
  <c r="N1193" i="6"/>
  <c r="M1193" i="6"/>
  <c r="O1193" i="6"/>
  <c r="N1344" i="6"/>
  <c r="M1344" i="6"/>
  <c r="O1344" i="6"/>
  <c r="Q1344" i="6"/>
  <c r="O1017" i="6"/>
  <c r="O1102" i="6"/>
  <c r="N1117" i="6"/>
  <c r="P1131" i="6"/>
  <c r="R1167" i="6"/>
  <c r="O1183" i="6"/>
  <c r="N1183" i="6"/>
  <c r="Q1183" i="6"/>
  <c r="M1183" i="6"/>
  <c r="N1063" i="6"/>
  <c r="O1128" i="6"/>
  <c r="N1128" i="6"/>
  <c r="Q1128" i="6"/>
  <c r="M1128" i="6"/>
  <c r="R1128" i="6" s="1"/>
  <c r="O1151" i="6"/>
  <c r="N1151" i="6"/>
  <c r="M1151" i="6"/>
  <c r="Q1151" i="6"/>
  <c r="N1200" i="6"/>
  <c r="O1200" i="6"/>
  <c r="M1200" i="6"/>
  <c r="Q1200" i="6"/>
  <c r="P1210" i="6"/>
  <c r="Q1106" i="6"/>
  <c r="Q971" i="6"/>
  <c r="P1292" i="6"/>
  <c r="M1366" i="6"/>
  <c r="R1366" i="6" s="1"/>
  <c r="Q1366" i="6"/>
  <c r="N1366" i="6"/>
  <c r="O1366" i="6"/>
  <c r="R1403" i="6"/>
  <c r="O1579" i="6"/>
  <c r="Q1579" i="6"/>
  <c r="M1579" i="6"/>
  <c r="N1579" i="6"/>
  <c r="Q1643" i="6"/>
  <c r="M1643" i="6"/>
  <c r="N1643" i="6"/>
  <c r="O1643" i="6"/>
  <c r="M1707" i="6"/>
  <c r="N1707" i="6"/>
  <c r="Q1707" i="6"/>
  <c r="O1707" i="6"/>
  <c r="Q1771" i="6"/>
  <c r="M1771" i="6"/>
  <c r="N1771" i="6"/>
  <c r="O1771" i="6"/>
  <c r="Q1095" i="6"/>
  <c r="M1095" i="6"/>
  <c r="N1095" i="6"/>
  <c r="O1095" i="6"/>
  <c r="M1120" i="6"/>
  <c r="R1120" i="6" s="1"/>
  <c r="M1080" i="6"/>
  <c r="O1096" i="6"/>
  <c r="P1165" i="6"/>
  <c r="Q1259" i="6"/>
  <c r="Q1266" i="6"/>
  <c r="M1167" i="6"/>
  <c r="Q1202" i="6"/>
  <c r="O1145" i="6"/>
  <c r="N1231" i="6"/>
  <c r="P1269" i="6"/>
  <c r="Q1284" i="6"/>
  <c r="O1322" i="6"/>
  <c r="M1322" i="6"/>
  <c r="R1322" i="6" s="1"/>
  <c r="N1322" i="6"/>
  <c r="Q1322" i="6"/>
  <c r="Q1325" i="6"/>
  <c r="N1325" i="6"/>
  <c r="M1325" i="6"/>
  <c r="O1325" i="6"/>
  <c r="P1360" i="6"/>
  <c r="Q1209" i="6"/>
  <c r="O1209" i="6"/>
  <c r="M1209" i="6"/>
  <c r="N1209" i="6"/>
  <c r="N1234" i="6"/>
  <c r="O1279" i="6"/>
  <c r="Q1279" i="6"/>
  <c r="M1279" i="6"/>
  <c r="N1279" i="6"/>
  <c r="Q1298" i="6"/>
  <c r="O1298" i="6"/>
  <c r="N1298" i="6"/>
  <c r="M1298" i="6"/>
  <c r="O1330" i="6"/>
  <c r="M1330" i="6"/>
  <c r="N1330" i="6"/>
  <c r="Q1330" i="6"/>
  <c r="Q1353" i="6"/>
  <c r="M1353" i="6"/>
  <c r="N1353" i="6"/>
  <c r="O1353" i="6"/>
  <c r="M1412" i="6"/>
  <c r="Q1412" i="6"/>
  <c r="O1159" i="6"/>
  <c r="Q1159" i="6"/>
  <c r="M1159" i="6"/>
  <c r="N1159" i="6"/>
  <c r="P1247" i="6"/>
  <c r="P1288" i="6"/>
  <c r="O1295" i="6"/>
  <c r="Q1295" i="6"/>
  <c r="N1295" i="6"/>
  <c r="M1295" i="6"/>
  <c r="M1323" i="6"/>
  <c r="O1323" i="6"/>
  <c r="N1323" i="6"/>
  <c r="Q1323" i="6"/>
  <c r="P1340" i="6"/>
  <c r="N1205" i="6"/>
  <c r="N1280" i="6"/>
  <c r="M1280" i="6"/>
  <c r="Q1280" i="6"/>
  <c r="O1280" i="6"/>
  <c r="P1308" i="6"/>
  <c r="P1422" i="6"/>
  <c r="P1560" i="6"/>
  <c r="N1262" i="6"/>
  <c r="O1122" i="6"/>
  <c r="N1189" i="6"/>
  <c r="M1273" i="6"/>
  <c r="N1285" i="6"/>
  <c r="M1104" i="6"/>
  <c r="O1251" i="6"/>
  <c r="Q1251" i="6"/>
  <c r="M1251" i="6"/>
  <c r="N1251" i="6"/>
  <c r="Q1258" i="6"/>
  <c r="O1367" i="6"/>
  <c r="M1367" i="6"/>
  <c r="Q1367" i="6"/>
  <c r="N1367" i="6"/>
  <c r="Q1403" i="6"/>
  <c r="P1436" i="6"/>
  <c r="M1224" i="6"/>
  <c r="Q1336" i="6"/>
  <c r="O1348" i="6"/>
  <c r="P1383" i="6"/>
  <c r="O1349" i="6"/>
  <c r="N1399" i="6"/>
  <c r="M1399" i="6"/>
  <c r="O1399" i="6"/>
  <c r="Q1399" i="6"/>
  <c r="M1263" i="6"/>
  <c r="Q1333" i="6"/>
  <c r="O1377" i="6"/>
  <c r="O1332" i="6"/>
  <c r="N1343" i="6"/>
  <c r="P1576" i="6"/>
  <c r="O1250" i="6"/>
  <c r="N1412" i="6"/>
  <c r="N1426" i="6"/>
  <c r="M1426" i="6"/>
  <c r="Q1426" i="6"/>
  <c r="O1426" i="6"/>
  <c r="N1429" i="6"/>
  <c r="O1429" i="6"/>
  <c r="M1429" i="6"/>
  <c r="R1429" i="6" s="1"/>
  <c r="Q1429" i="6"/>
  <c r="M1450" i="6"/>
  <c r="R1450" i="6" s="1"/>
  <c r="O1450" i="6"/>
  <c r="N1450" i="6"/>
  <c r="Q1450" i="6"/>
  <c r="Q1479" i="6"/>
  <c r="P1508" i="6"/>
  <c r="Q1369" i="6"/>
  <c r="M1369" i="6"/>
  <c r="O1369" i="6"/>
  <c r="N1369" i="6"/>
  <c r="O1370" i="6"/>
  <c r="Q1370" i="6"/>
  <c r="M1370" i="6"/>
  <c r="N1370" i="6"/>
  <c r="M1405" i="6"/>
  <c r="N1405" i="6"/>
  <c r="Q1405" i="6"/>
  <c r="O1405" i="6"/>
  <c r="O1413" i="6"/>
  <c r="N1413" i="6"/>
  <c r="Q1413" i="6"/>
  <c r="M1413" i="6"/>
  <c r="M1495" i="6"/>
  <c r="R1495" i="6" s="1"/>
  <c r="O1495" i="6"/>
  <c r="M1696" i="6"/>
  <c r="R1696" i="6" s="1"/>
  <c r="N1696" i="6"/>
  <c r="Q1696" i="6"/>
  <c r="O1696" i="6"/>
  <c r="O1960" i="6"/>
  <c r="N1960" i="6"/>
  <c r="M1960" i="6"/>
  <c r="Q1960" i="6"/>
  <c r="O2024" i="6"/>
  <c r="M2024" i="6"/>
  <c r="R2024" i="6" s="1"/>
  <c r="N2024" i="6"/>
  <c r="Q2024" i="6"/>
  <c r="O2088" i="6"/>
  <c r="N2088" i="6"/>
  <c r="Q2088" i="6"/>
  <c r="M2088" i="6"/>
  <c r="O2152" i="6"/>
  <c r="M2152" i="6"/>
  <c r="N2152" i="6"/>
  <c r="Q2152" i="6"/>
  <c r="N1257" i="6"/>
  <c r="P1420" i="6"/>
  <c r="M1391" i="6"/>
  <c r="N1391" i="6"/>
  <c r="Q1391" i="6"/>
  <c r="O1391" i="6"/>
  <c r="N1458" i="6"/>
  <c r="Q1458" i="6"/>
  <c r="M1458" i="6"/>
  <c r="O1458" i="6"/>
  <c r="Q1562" i="6"/>
  <c r="M1637" i="6"/>
  <c r="N1637" i="6"/>
  <c r="O1637" i="6"/>
  <c r="Q1637" i="6"/>
  <c r="N1694" i="6"/>
  <c r="M1694" i="6"/>
  <c r="Q1694" i="6"/>
  <c r="O1694" i="6"/>
  <c r="O1952" i="6"/>
  <c r="Q1952" i="6"/>
  <c r="M1952" i="6"/>
  <c r="N1952" i="6"/>
  <c r="N2002" i="6"/>
  <c r="Q2002" i="6"/>
  <c r="Q2021" i="6"/>
  <c r="O2021" i="6"/>
  <c r="M2021" i="6"/>
  <c r="N2021" i="6"/>
  <c r="N2039" i="6"/>
  <c r="Q2039" i="6"/>
  <c r="M2039" i="6"/>
  <c r="R2039" i="6" s="1"/>
  <c r="S2039" i="6" s="1" a="1"/>
  <c r="S2039" i="6" s="1"/>
  <c r="O2039" i="6"/>
  <c r="N2130" i="6"/>
  <c r="Q2149" i="6"/>
  <c r="N2149" i="6"/>
  <c r="M2149" i="6"/>
  <c r="O2149" i="6"/>
  <c r="N2167" i="6"/>
  <c r="Q2167" i="6"/>
  <c r="M2167" i="6"/>
  <c r="R2167" i="6" s="1"/>
  <c r="O2167" i="6"/>
  <c r="N1351" i="6"/>
  <c r="O1436" i="6"/>
  <c r="Q1436" i="6"/>
  <c r="M1436" i="6"/>
  <c r="N1436" i="6"/>
  <c r="Q1494" i="6"/>
  <c r="P1704" i="6"/>
  <c r="N1442" i="6"/>
  <c r="N1449" i="6"/>
  <c r="M1483" i="6"/>
  <c r="Q1488" i="6"/>
  <c r="O1488" i="6"/>
  <c r="M1488" i="6"/>
  <c r="N1488" i="6"/>
  <c r="M1498" i="6"/>
  <c r="R1498" i="6" s="1"/>
  <c r="N1498" i="6"/>
  <c r="O1498" i="6"/>
  <c r="Q1498" i="6"/>
  <c r="P1686" i="6"/>
  <c r="P1469" i="6"/>
  <c r="M1613" i="6"/>
  <c r="N1613" i="6"/>
  <c r="O1613" i="6"/>
  <c r="Q1613" i="6"/>
  <c r="P1774" i="6"/>
  <c r="P1790" i="6"/>
  <c r="Q1806" i="6"/>
  <c r="M1806" i="6"/>
  <c r="O1806" i="6"/>
  <c r="N1806" i="6"/>
  <c r="P1826" i="6"/>
  <c r="Q1838" i="6"/>
  <c r="M1838" i="6"/>
  <c r="O1838" i="6"/>
  <c r="N1838" i="6"/>
  <c r="P1858" i="6"/>
  <c r="Q1870" i="6"/>
  <c r="M1870" i="6"/>
  <c r="N1870" i="6"/>
  <c r="O1870" i="6"/>
  <c r="P1890" i="6"/>
  <c r="Q1902" i="6"/>
  <c r="M1902" i="6"/>
  <c r="N1902" i="6"/>
  <c r="O1902" i="6"/>
  <c r="P1922" i="6"/>
  <c r="P1941" i="6"/>
  <c r="Q1509" i="6"/>
  <c r="N1558" i="6"/>
  <c r="O1383" i="6"/>
  <c r="Q1435" i="6"/>
  <c r="M1515" i="6"/>
  <c r="O1537" i="6"/>
  <c r="M1537" i="6"/>
  <c r="N1537" i="6"/>
  <c r="Q1537" i="6"/>
  <c r="N1549" i="6"/>
  <c r="M1549" i="6"/>
  <c r="Q1549" i="6"/>
  <c r="O1549" i="6"/>
  <c r="M1568" i="6"/>
  <c r="Q1568" i="6"/>
  <c r="N1568" i="6"/>
  <c r="O1568" i="6"/>
  <c r="O1620" i="6"/>
  <c r="N1620" i="6"/>
  <c r="M1620" i="6"/>
  <c r="Q1620" i="6"/>
  <c r="M1630" i="6"/>
  <c r="N1630" i="6"/>
  <c r="O1630" i="6"/>
  <c r="Q1630" i="6"/>
  <c r="O1652" i="6"/>
  <c r="Q1652" i="6"/>
  <c r="M1652" i="6"/>
  <c r="N1652" i="6"/>
  <c r="M1743" i="6"/>
  <c r="R1743" i="6" s="1"/>
  <c r="N1751" i="6"/>
  <c r="M1751" i="6"/>
  <c r="Q1751" i="6"/>
  <c r="O1751" i="6"/>
  <c r="P1949" i="6"/>
  <c r="O2081" i="6"/>
  <c r="N2081" i="6"/>
  <c r="Q2081" i="6"/>
  <c r="M2081" i="6"/>
  <c r="M1654" i="6"/>
  <c r="R1654" i="6" s="1"/>
  <c r="S1654" i="6" s="1" a="1"/>
  <c r="S1654" i="6" s="1"/>
  <c r="Q1720" i="6"/>
  <c r="O1720" i="6"/>
  <c r="N1720" i="6"/>
  <c r="M1720" i="6"/>
  <c r="M1853" i="6"/>
  <c r="R1853" i="6" s="1"/>
  <c r="O1853" i="6"/>
  <c r="Q1853" i="6"/>
  <c r="N1853" i="6"/>
  <c r="P1868" i="6"/>
  <c r="M1889" i="6"/>
  <c r="R1889" i="6" s="1"/>
  <c r="O1889" i="6"/>
  <c r="Q1889" i="6"/>
  <c r="N1889" i="6"/>
  <c r="P1904" i="6"/>
  <c r="M1921" i="6"/>
  <c r="R1921" i="6" s="1"/>
  <c r="S1921" i="6" s="1" a="1"/>
  <c r="S1921" i="6" s="1"/>
  <c r="O1921" i="6"/>
  <c r="N1921" i="6"/>
  <c r="Q1921" i="6"/>
  <c r="O2097" i="6"/>
  <c r="M2097" i="6"/>
  <c r="R2097" i="6" s="1"/>
  <c r="N2097" i="6"/>
  <c r="Q2097" i="6"/>
  <c r="M1680" i="6"/>
  <c r="Q1680" i="6"/>
  <c r="N1680" i="6"/>
  <c r="O1680" i="6"/>
  <c r="Q1776" i="6"/>
  <c r="N1776" i="6"/>
  <c r="M1776" i="6"/>
  <c r="R1776" i="6" s="1"/>
  <c r="O1776" i="6"/>
  <c r="Q1784" i="6"/>
  <c r="N1784" i="6"/>
  <c r="M1784" i="6"/>
  <c r="R1784" i="6" s="1"/>
  <c r="O1784" i="6"/>
  <c r="Q1792" i="6"/>
  <c r="N1792" i="6"/>
  <c r="M1792" i="6"/>
  <c r="R1792" i="6" s="1"/>
  <c r="O1792" i="6"/>
  <c r="Q1800" i="6"/>
  <c r="N1800" i="6"/>
  <c r="M1800" i="6"/>
  <c r="O1800" i="6"/>
  <c r="Q1808" i="6"/>
  <c r="N1808" i="6"/>
  <c r="M1808" i="6"/>
  <c r="O1808" i="6"/>
  <c r="Q1816" i="6"/>
  <c r="N1816" i="6"/>
  <c r="M1816" i="6"/>
  <c r="O1816" i="6"/>
  <c r="Q1824" i="6"/>
  <c r="N1824" i="6"/>
  <c r="M1824" i="6"/>
  <c r="R1824" i="6" s="1"/>
  <c r="O1824" i="6"/>
  <c r="Q1832" i="6"/>
  <c r="N1832" i="6"/>
  <c r="M1832" i="6"/>
  <c r="R1832" i="6" s="1"/>
  <c r="O1832" i="6"/>
  <c r="Q1840" i="6"/>
  <c r="N1840" i="6"/>
  <c r="M1840" i="6"/>
  <c r="R1840" i="6" s="1"/>
  <c r="O1840" i="6"/>
  <c r="Q1848" i="6"/>
  <c r="N1848" i="6"/>
  <c r="M1848" i="6"/>
  <c r="O1848" i="6"/>
  <c r="Q1856" i="6"/>
  <c r="N1856" i="6"/>
  <c r="M1856" i="6"/>
  <c r="O1856" i="6"/>
  <c r="Q1864" i="6"/>
  <c r="N1864" i="6"/>
  <c r="M1864" i="6"/>
  <c r="O1864" i="6"/>
  <c r="Q1872" i="6"/>
  <c r="N1872" i="6"/>
  <c r="M1872" i="6"/>
  <c r="O1872" i="6"/>
  <c r="Q1880" i="6"/>
  <c r="N1880" i="6"/>
  <c r="M1880" i="6"/>
  <c r="O1880" i="6"/>
  <c r="Q1888" i="6"/>
  <c r="N1888" i="6"/>
  <c r="M1888" i="6"/>
  <c r="O1888" i="6"/>
  <c r="Q1896" i="6"/>
  <c r="N1896" i="6"/>
  <c r="M1896" i="6"/>
  <c r="O1896" i="6"/>
  <c r="Q1904" i="6"/>
  <c r="N1904" i="6"/>
  <c r="M1904" i="6"/>
  <c r="O1904" i="6"/>
  <c r="Q1912" i="6"/>
  <c r="N1912" i="6"/>
  <c r="M1912" i="6"/>
  <c r="O1912" i="6"/>
  <c r="Q1920" i="6"/>
  <c r="N1920" i="6"/>
  <c r="M1920" i="6"/>
  <c r="O1920" i="6"/>
  <c r="Q1928" i="6"/>
  <c r="N1928" i="6"/>
  <c r="M1928" i="6"/>
  <c r="O1928" i="6"/>
  <c r="O1396" i="6"/>
  <c r="P1564" i="6"/>
  <c r="M1781" i="6"/>
  <c r="O1781" i="6"/>
  <c r="Q1781" i="6"/>
  <c r="N1781" i="6"/>
  <c r="M1789" i="6"/>
  <c r="O1789" i="6"/>
  <c r="Q1789" i="6"/>
  <c r="N1789" i="6"/>
  <c r="M1797" i="6"/>
  <c r="O1797" i="6"/>
  <c r="Q1797" i="6"/>
  <c r="N1797" i="6"/>
  <c r="M1805" i="6"/>
  <c r="R1805" i="6" s="1"/>
  <c r="O1805" i="6"/>
  <c r="Q1805" i="6"/>
  <c r="N1805" i="6"/>
  <c r="M1813" i="6"/>
  <c r="R1813" i="6" s="1"/>
  <c r="O1813" i="6"/>
  <c r="Q1813" i="6"/>
  <c r="N1813" i="6"/>
  <c r="M1821" i="6"/>
  <c r="R1821" i="6" s="1"/>
  <c r="O1821" i="6"/>
  <c r="Q1821" i="6"/>
  <c r="N1821" i="6"/>
  <c r="M1829" i="6"/>
  <c r="R1829" i="6" s="1"/>
  <c r="O1829" i="6"/>
  <c r="Q1829" i="6"/>
  <c r="N1829" i="6"/>
  <c r="M1841" i="6"/>
  <c r="R1841" i="6" s="1"/>
  <c r="O1841" i="6"/>
  <c r="Q1841" i="6"/>
  <c r="N1841" i="6"/>
  <c r="N1521" i="6"/>
  <c r="P1572" i="6"/>
  <c r="P1582" i="6"/>
  <c r="P1626" i="6"/>
  <c r="N1663" i="6"/>
  <c r="N1533" i="6"/>
  <c r="Q1576" i="6"/>
  <c r="O1721" i="6"/>
  <c r="Q1721" i="6"/>
  <c r="M1721" i="6"/>
  <c r="N1721" i="6"/>
  <c r="O1732" i="6"/>
  <c r="Q1732" i="6"/>
  <c r="N1732" i="6"/>
  <c r="M1732" i="6"/>
  <c r="R1732" i="6" s="1"/>
  <c r="S1732" i="6" s="1" a="1"/>
  <c r="S1732" i="6" s="1"/>
  <c r="M1746" i="6"/>
  <c r="N1746" i="6"/>
  <c r="Q1746" i="6"/>
  <c r="O1746" i="6"/>
  <c r="P2023" i="6"/>
  <c r="P2077" i="6"/>
  <c r="O2142" i="6"/>
  <c r="Q2142" i="6"/>
  <c r="M2142" i="6"/>
  <c r="R2142" i="6" s="1"/>
  <c r="N2142" i="6"/>
  <c r="M1506" i="6"/>
  <c r="O1666" i="6"/>
  <c r="M1835" i="6"/>
  <c r="Q1835" i="6"/>
  <c r="N1835" i="6"/>
  <c r="O1835" i="6"/>
  <c r="M1867" i="6"/>
  <c r="Q1867" i="6"/>
  <c r="N1867" i="6"/>
  <c r="O1867" i="6"/>
  <c r="M1899" i="6"/>
  <c r="Q1899" i="6"/>
  <c r="N1899" i="6"/>
  <c r="O1899" i="6"/>
  <c r="P1960" i="6"/>
  <c r="O2047" i="6"/>
  <c r="M2047" i="6"/>
  <c r="R2047" i="6" s="1"/>
  <c r="N2047" i="6"/>
  <c r="Q2047" i="6"/>
  <c r="P2059" i="6"/>
  <c r="O2113" i="6"/>
  <c r="M2113" i="6"/>
  <c r="N2113" i="6"/>
  <c r="Q2113" i="6"/>
  <c r="N2151" i="6"/>
  <c r="Q2151" i="6"/>
  <c r="M2151" i="6"/>
  <c r="O2151" i="6"/>
  <c r="N1504" i="6"/>
  <c r="M1542" i="6"/>
  <c r="M1722" i="6"/>
  <c r="R1722" i="6" s="1"/>
  <c r="N1758" i="6"/>
  <c r="N1942" i="6"/>
  <c r="M1489" i="6"/>
  <c r="R1489" i="6" s="1"/>
  <c r="N1706" i="6"/>
  <c r="O1706" i="6"/>
  <c r="Q1706" i="6"/>
  <c r="M1706" i="6"/>
  <c r="Q1737" i="6"/>
  <c r="Q1761" i="6"/>
  <c r="O1761" i="6"/>
  <c r="N1761" i="6"/>
  <c r="M1761" i="6"/>
  <c r="Q1974" i="6"/>
  <c r="P2041" i="6"/>
  <c r="O2048" i="6"/>
  <c r="Q2048" i="6"/>
  <c r="M2048" i="6"/>
  <c r="N2048" i="6"/>
  <c r="M2159" i="6"/>
  <c r="N2159" i="6"/>
  <c r="Q2159" i="6"/>
  <c r="O2159" i="6"/>
  <c r="N2116" i="6"/>
  <c r="N1478" i="6"/>
  <c r="N1677" i="6"/>
  <c r="O1677" i="6"/>
  <c r="Q1677" i="6"/>
  <c r="M1677" i="6"/>
  <c r="N1727" i="6"/>
  <c r="O1750" i="6"/>
  <c r="Q1750" i="6"/>
  <c r="M1750" i="6"/>
  <c r="N1750" i="6"/>
  <c r="M1787" i="6"/>
  <c r="Q1787" i="6"/>
  <c r="N1787" i="6"/>
  <c r="O1787" i="6"/>
  <c r="P1827" i="6"/>
  <c r="M1875" i="6"/>
  <c r="Q1875" i="6"/>
  <c r="N1875" i="6"/>
  <c r="O1875" i="6"/>
  <c r="P1999" i="6"/>
  <c r="P2005" i="6"/>
  <c r="M2013" i="6"/>
  <c r="R2013" i="6" s="1"/>
  <c r="Q2013" i="6"/>
  <c r="N2013" i="6"/>
  <c r="O2013" i="6"/>
  <c r="M2134" i="6"/>
  <c r="R2134" i="6" s="1"/>
  <c r="O2161" i="6"/>
  <c r="N2161" i="6"/>
  <c r="Q2161" i="6"/>
  <c r="M2161" i="6"/>
  <c r="M2141" i="6"/>
  <c r="R2141" i="6" s="1"/>
  <c r="Q2141" i="6"/>
  <c r="N2141" i="6"/>
  <c r="O2141" i="6"/>
  <c r="M2109" i="6"/>
  <c r="Q2109" i="6"/>
  <c r="N2109" i="6"/>
  <c r="O2109" i="6"/>
  <c r="N1754" i="6"/>
  <c r="Q1754" i="6"/>
  <c r="O1754" i="6"/>
  <c r="M1754" i="6"/>
  <c r="N1950" i="6"/>
  <c r="N2102" i="6"/>
  <c r="O2122" i="6"/>
  <c r="M2122" i="6"/>
  <c r="R2122" i="6" s="1"/>
  <c r="Q2122" i="6"/>
  <c r="N2122" i="6"/>
  <c r="P2127" i="6"/>
  <c r="P2170" i="6"/>
  <c r="O1562" i="6"/>
  <c r="M1855" i="6"/>
  <c r="Q1855" i="6"/>
  <c r="N1855" i="6"/>
  <c r="O1855" i="6"/>
  <c r="O2000" i="6"/>
  <c r="Q2000" i="6"/>
  <c r="M2000" i="6"/>
  <c r="N2000" i="6"/>
  <c r="P2008" i="6"/>
  <c r="O2014" i="6"/>
  <c r="Q2014" i="6"/>
  <c r="M2014" i="6"/>
  <c r="R2014" i="6" s="1"/>
  <c r="S2014" i="6" s="1" a="1"/>
  <c r="S2014" i="6" s="1"/>
  <c r="N2014" i="6"/>
  <c r="O2068" i="6"/>
  <c r="M2068" i="6"/>
  <c r="R2068" i="6" s="1"/>
  <c r="N2068" i="6"/>
  <c r="Q2068" i="6"/>
  <c r="Q2134" i="6"/>
  <c r="O2162" i="6"/>
  <c r="M2162" i="6"/>
  <c r="R2162" i="6" s="1"/>
  <c r="Q2162" i="6"/>
  <c r="N2162" i="6"/>
  <c r="M1948" i="6"/>
  <c r="Q1740" i="6"/>
  <c r="M1950" i="6"/>
  <c r="M2064" i="6"/>
  <c r="P752" i="6"/>
  <c r="N735" i="6"/>
  <c r="M735" i="6"/>
  <c r="R735" i="6" s="1"/>
  <c r="S735" i="6" s="1" a="1"/>
  <c r="S735" i="6" s="1"/>
  <c r="O735" i="6"/>
  <c r="Q735" i="6"/>
  <c r="O793" i="6"/>
  <c r="N793" i="6"/>
  <c r="Q793" i="6"/>
  <c r="M793" i="6"/>
  <c r="Q820" i="6"/>
  <c r="M865" i="6"/>
  <c r="N865" i="6"/>
  <c r="O865" i="6"/>
  <c r="Q865" i="6"/>
  <c r="O742" i="6"/>
  <c r="N742" i="6"/>
  <c r="M742" i="6"/>
  <c r="R742" i="6" s="1"/>
  <c r="Q742" i="6"/>
  <c r="P768" i="6"/>
  <c r="R768" i="6" s="1"/>
  <c r="S768" i="6" s="1" a="1"/>
  <c r="S768" i="6" s="1"/>
  <c r="M755" i="6"/>
  <c r="R755" i="6" s="1"/>
  <c r="O755" i="6"/>
  <c r="Q755" i="6"/>
  <c r="N755" i="6"/>
  <c r="P659" i="6"/>
  <c r="R659" i="6" s="1"/>
  <c r="S659" i="6" s="1" a="1"/>
  <c r="S659" i="6" s="1"/>
  <c r="P660" i="6"/>
  <c r="N767" i="6"/>
  <c r="O767" i="6"/>
  <c r="M767" i="6"/>
  <c r="Q767" i="6"/>
  <c r="N799" i="6"/>
  <c r="Q799" i="6"/>
  <c r="O799" i="6"/>
  <c r="M799" i="6"/>
  <c r="R799" i="6" s="1"/>
  <c r="Q916" i="6"/>
  <c r="O1211" i="6"/>
  <c r="N1211" i="6"/>
  <c r="P1266" i="6"/>
  <c r="N1320" i="6"/>
  <c r="Q1320" i="6"/>
  <c r="M1320" i="6"/>
  <c r="N1379" i="6"/>
  <c r="Q1379" i="6"/>
  <c r="M1379" i="6"/>
  <c r="O1379" i="6"/>
  <c r="M1443" i="6"/>
  <c r="N1443" i="6"/>
  <c r="Q1443" i="6"/>
  <c r="O1443" i="6"/>
  <c r="M1507" i="6"/>
  <c r="N1507" i="6"/>
  <c r="O1507" i="6"/>
  <c r="Q1507" i="6"/>
  <c r="P780" i="6"/>
  <c r="P786" i="6"/>
  <c r="P835" i="6"/>
  <c r="P867" i="6"/>
  <c r="R867" i="6" s="1"/>
  <c r="P893" i="6"/>
  <c r="N899" i="6"/>
  <c r="O899" i="6"/>
  <c r="M899" i="6"/>
  <c r="Q899" i="6"/>
  <c r="M950" i="6"/>
  <c r="R950" i="6" s="1"/>
  <c r="Q950" i="6"/>
  <c r="O950" i="6"/>
  <c r="N950" i="6"/>
  <c r="P968" i="6"/>
  <c r="P762" i="6"/>
  <c r="P769" i="6"/>
  <c r="R769" i="6" s="1"/>
  <c r="S769" i="6" s="1" a="1"/>
  <c r="S769" i="6" s="1"/>
  <c r="N796" i="6"/>
  <c r="M803" i="6"/>
  <c r="N803" i="6"/>
  <c r="Q803" i="6"/>
  <c r="O803" i="6"/>
  <c r="O818" i="6"/>
  <c r="Q818" i="6"/>
  <c r="M818" i="6"/>
  <c r="R818" i="6" s="1"/>
  <c r="N818" i="6"/>
  <c r="P766" i="6"/>
  <c r="P753" i="6"/>
  <c r="M937" i="6"/>
  <c r="P812" i="6"/>
  <c r="O826" i="6"/>
  <c r="Q920" i="6"/>
  <c r="P934" i="6"/>
  <c r="P939" i="6"/>
  <c r="Q1027" i="6"/>
  <c r="M1107" i="6"/>
  <c r="R1107" i="6" s="1"/>
  <c r="S1107" i="6" s="1" a="1"/>
  <c r="S1107" i="6" s="1"/>
  <c r="N1107" i="6"/>
  <c r="Q1107" i="6"/>
  <c r="O1107" i="6"/>
  <c r="P813" i="6"/>
  <c r="O824" i="6"/>
  <c r="Q824" i="6"/>
  <c r="N824" i="6"/>
  <c r="M824" i="6"/>
  <c r="Q877" i="6"/>
  <c r="O877" i="6"/>
  <c r="M877" i="6"/>
  <c r="N877" i="6"/>
  <c r="O914" i="6"/>
  <c r="M914" i="6"/>
  <c r="R914" i="6" s="1"/>
  <c r="Q914" i="6"/>
  <c r="N914" i="6"/>
  <c r="Q921" i="6"/>
  <c r="O921" i="6"/>
  <c r="N921" i="6"/>
  <c r="M921" i="6"/>
  <c r="O991" i="6"/>
  <c r="N991" i="6"/>
  <c r="Q991" i="6"/>
  <c r="M991" i="6"/>
  <c r="M1053" i="6"/>
  <c r="Q1053" i="6"/>
  <c r="N1053" i="6"/>
  <c r="O1053" i="6"/>
  <c r="O786" i="6"/>
  <c r="P879" i="6"/>
  <c r="O892" i="6"/>
  <c r="M892" i="6"/>
  <c r="N892" i="6"/>
  <c r="Q892" i="6"/>
  <c r="P895" i="6"/>
  <c r="P996" i="6"/>
  <c r="M1029" i="6"/>
  <c r="P1087" i="6"/>
  <c r="R1087" i="6" s="1"/>
  <c r="P1116" i="6"/>
  <c r="R1116" i="6" s="1"/>
  <c r="Q1161" i="6"/>
  <c r="M1161" i="6"/>
  <c r="R1161" i="6" s="1"/>
  <c r="O1161" i="6"/>
  <c r="N1161" i="6"/>
  <c r="N1214" i="6"/>
  <c r="M1214" i="6"/>
  <c r="O1214" i="6"/>
  <c r="Q1243" i="6"/>
  <c r="N1243" i="6"/>
  <c r="M1277" i="6"/>
  <c r="N1277" i="6"/>
  <c r="N862" i="6"/>
  <c r="P891" i="6"/>
  <c r="R891" i="6" s="1"/>
  <c r="S891" i="6" s="1" a="1"/>
  <c r="S891" i="6" s="1"/>
  <c r="P1020" i="6"/>
  <c r="P905" i="6"/>
  <c r="O931" i="6"/>
  <c r="P949" i="6"/>
  <c r="P982" i="6"/>
  <c r="M1006" i="6"/>
  <c r="Q954" i="6"/>
  <c r="Q996" i="6"/>
  <c r="M1019" i="6"/>
  <c r="Q1019" i="6"/>
  <c r="N1019" i="6"/>
  <c r="O1019" i="6"/>
  <c r="O1050" i="6"/>
  <c r="M1050" i="6"/>
  <c r="Q1050" i="6"/>
  <c r="N1050" i="6"/>
  <c r="N1060" i="6"/>
  <c r="M1060" i="6"/>
  <c r="O1060" i="6"/>
  <c r="Q1060" i="6"/>
  <c r="P1088" i="6"/>
  <c r="M989" i="6"/>
  <c r="O1018" i="6"/>
  <c r="O1044" i="6"/>
  <c r="M966" i="6"/>
  <c r="Q966" i="6"/>
  <c r="N966" i="6"/>
  <c r="O966" i="6"/>
  <c r="Q969" i="6"/>
  <c r="N969" i="6"/>
  <c r="O969" i="6"/>
  <c r="M969" i="6"/>
  <c r="Q1011" i="6"/>
  <c r="P1023" i="6"/>
  <c r="P1054" i="6"/>
  <c r="R1054" i="6" s="1"/>
  <c r="S1054" i="6" s="1" a="1"/>
  <c r="S1054" i="6" s="1"/>
  <c r="P1055" i="6"/>
  <c r="P1130" i="6"/>
  <c r="O951" i="6"/>
  <c r="O968" i="6"/>
  <c r="N906" i="6"/>
  <c r="P992" i="6"/>
  <c r="Q1042" i="6"/>
  <c r="M1042" i="6"/>
  <c r="O1042" i="6"/>
  <c r="N1042" i="6"/>
  <c r="M1091" i="6"/>
  <c r="P1244" i="6"/>
  <c r="R1244" i="6" s="1"/>
  <c r="S1244" i="6" s="1" a="1"/>
  <c r="S1244" i="6" s="1"/>
  <c r="P1290" i="6"/>
  <c r="Q989" i="6"/>
  <c r="M1010" i="6"/>
  <c r="O923" i="6"/>
  <c r="O965" i="6"/>
  <c r="N1008" i="6"/>
  <c r="P1082" i="6"/>
  <c r="M983" i="6"/>
  <c r="O1111" i="6"/>
  <c r="Q1111" i="6"/>
  <c r="M1111" i="6"/>
  <c r="N1111" i="6"/>
  <c r="O1210" i="6"/>
  <c r="N1210" i="6"/>
  <c r="M1210" i="6"/>
  <c r="Q1210" i="6"/>
  <c r="Q1229" i="6"/>
  <c r="O1229" i="6"/>
  <c r="P1334" i="6"/>
  <c r="Q1056" i="6"/>
  <c r="M1102" i="6"/>
  <c r="P1124" i="6"/>
  <c r="M1139" i="6"/>
  <c r="O1139" i="6"/>
  <c r="Q1139" i="6"/>
  <c r="N1139" i="6"/>
  <c r="Q1032" i="6"/>
  <c r="Q1059" i="6"/>
  <c r="M1059" i="6"/>
  <c r="N1059" i="6"/>
  <c r="O1059" i="6"/>
  <c r="O1098" i="6"/>
  <c r="M1098" i="6"/>
  <c r="N1098" i="6"/>
  <c r="Q1098" i="6"/>
  <c r="P1126" i="6"/>
  <c r="M1138" i="6"/>
  <c r="P1248" i="6"/>
  <c r="O1099" i="6"/>
  <c r="M1106" i="6"/>
  <c r="R1106" i="6" s="1"/>
  <c r="N1168" i="6"/>
  <c r="Q1168" i="6"/>
  <c r="M1168" i="6"/>
  <c r="R1168" i="6" s="1"/>
  <c r="O1168" i="6"/>
  <c r="N1173" i="6"/>
  <c r="Q1173" i="6"/>
  <c r="M1173" i="6"/>
  <c r="O1173" i="6"/>
  <c r="O971" i="6"/>
  <c r="P1090" i="6"/>
  <c r="N1207" i="6"/>
  <c r="O1207" i="6"/>
  <c r="M1207" i="6"/>
  <c r="Q1207" i="6"/>
  <c r="P1234" i="6"/>
  <c r="R1343" i="6"/>
  <c r="S1343" i="6" s="1" a="1"/>
  <c r="S1343" i="6" s="1"/>
  <c r="Q1075" i="6"/>
  <c r="N1120" i="6"/>
  <c r="Q1069" i="6"/>
  <c r="N1096" i="6"/>
  <c r="P1164" i="6"/>
  <c r="R1164" i="6" s="1"/>
  <c r="O1192" i="6"/>
  <c r="Q1241" i="6"/>
  <c r="M1241" i="6"/>
  <c r="N1241" i="6"/>
  <c r="O1241" i="6"/>
  <c r="O1256" i="6"/>
  <c r="M1256" i="6"/>
  <c r="N1256" i="6"/>
  <c r="Q1256" i="6"/>
  <c r="O1259" i="6"/>
  <c r="N1167" i="6"/>
  <c r="N1202" i="6"/>
  <c r="M1145" i="6"/>
  <c r="M1231" i="6"/>
  <c r="N1283" i="6"/>
  <c r="Q1283" i="6"/>
  <c r="M1283" i="6"/>
  <c r="O1283" i="6"/>
  <c r="Q1314" i="6"/>
  <c r="O1314" i="6"/>
  <c r="N1314" i="6"/>
  <c r="M1314" i="6"/>
  <c r="R1367" i="6"/>
  <c r="N1219" i="6"/>
  <c r="M1219" i="6"/>
  <c r="Q1219" i="6"/>
  <c r="O1219" i="6"/>
  <c r="M1234" i="6"/>
  <c r="Q1326" i="6"/>
  <c r="M1326" i="6"/>
  <c r="O1326" i="6"/>
  <c r="N1326" i="6"/>
  <c r="P1330" i="6"/>
  <c r="N1347" i="6"/>
  <c r="M1347" i="6"/>
  <c r="Q1347" i="6"/>
  <c r="O1347" i="6"/>
  <c r="O1354" i="6"/>
  <c r="Q1354" i="6"/>
  <c r="M1354" i="6"/>
  <c r="R1354" i="6" s="1"/>
  <c r="S1354" i="6" s="1" a="1"/>
  <c r="S1354" i="6" s="1"/>
  <c r="N1354" i="6"/>
  <c r="O1409" i="6"/>
  <c r="M1409" i="6"/>
  <c r="Q1409" i="6"/>
  <c r="N1409" i="6"/>
  <c r="Q1315" i="6"/>
  <c r="M1315" i="6"/>
  <c r="O1315" i="6"/>
  <c r="N1315" i="6"/>
  <c r="Q1146" i="6"/>
  <c r="Q1216" i="6"/>
  <c r="N1291" i="6"/>
  <c r="N1308" i="6"/>
  <c r="M1308" i="6"/>
  <c r="O1308" i="6"/>
  <c r="Q1308" i="6"/>
  <c r="M1407" i="6"/>
  <c r="N1407" i="6"/>
  <c r="Q1407" i="6"/>
  <c r="P1464" i="6"/>
  <c r="M1632" i="6"/>
  <c r="R1632" i="6" s="1"/>
  <c r="O1632" i="6"/>
  <c r="N1632" i="6"/>
  <c r="Q1632" i="6"/>
  <c r="R1688" i="6"/>
  <c r="M1252" i="6"/>
  <c r="R1252" i="6" s="1"/>
  <c r="S1252" i="6" s="1" a="1"/>
  <c r="S1252" i="6" s="1"/>
  <c r="Q1252" i="6"/>
  <c r="N1252" i="6"/>
  <c r="O1252" i="6"/>
  <c r="M1262" i="6"/>
  <c r="P1293" i="6"/>
  <c r="N1122" i="6"/>
  <c r="P1235" i="6"/>
  <c r="P1242" i="6"/>
  <c r="N1288" i="6"/>
  <c r="O1104" i="6"/>
  <c r="O1258" i="6"/>
  <c r="N1328" i="6"/>
  <c r="O1328" i="6"/>
  <c r="Q1328" i="6"/>
  <c r="M1328" i="6"/>
  <c r="R1328" i="6" s="1"/>
  <c r="P1342" i="6"/>
  <c r="M1350" i="6"/>
  <c r="R1350" i="6" s="1"/>
  <c r="Q1350" i="6"/>
  <c r="N1350" i="6"/>
  <c r="O1350" i="6"/>
  <c r="Q1390" i="6"/>
  <c r="P1445" i="6"/>
  <c r="M1496" i="6"/>
  <c r="O1496" i="6"/>
  <c r="Q1496" i="6"/>
  <c r="N1496" i="6"/>
  <c r="R1515" i="6"/>
  <c r="Q1224" i="6"/>
  <c r="O1336" i="6"/>
  <c r="N1239" i="6"/>
  <c r="M1349" i="6"/>
  <c r="O1263" i="6"/>
  <c r="O1333" i="6"/>
  <c r="O1240" i="6"/>
  <c r="M1332" i="6"/>
  <c r="R1332" i="6" s="1"/>
  <c r="S1332" i="6" s="1" a="1"/>
  <c r="S1332" i="6" s="1"/>
  <c r="Q1456" i="6"/>
  <c r="M1456" i="6"/>
  <c r="N1456" i="6"/>
  <c r="O1456" i="6"/>
  <c r="N1538" i="6"/>
  <c r="Q1538" i="6"/>
  <c r="M1250" i="6"/>
  <c r="O1412" i="6"/>
  <c r="R1426" i="6"/>
  <c r="S1426" i="6" s="1" a="1"/>
  <c r="S1426" i="6" s="1"/>
  <c r="O1234" i="6"/>
  <c r="N1365" i="6"/>
  <c r="O1365" i="6"/>
  <c r="M1365" i="6"/>
  <c r="Q1365" i="6"/>
  <c r="P1502" i="6"/>
  <c r="Q1598" i="6"/>
  <c r="N1598" i="6"/>
  <c r="O1748" i="6"/>
  <c r="N1748" i="6"/>
  <c r="M1748" i="6"/>
  <c r="R1748" i="6" s="1"/>
  <c r="S1748" i="6" s="1" a="1"/>
  <c r="S1748" i="6" s="1"/>
  <c r="Q1748" i="6"/>
  <c r="P1767" i="6"/>
  <c r="M1939" i="6"/>
  <c r="R1939" i="6" s="1"/>
  <c r="S1939" i="6" s="1" a="1"/>
  <c r="S1939" i="6" s="1"/>
  <c r="N1939" i="6"/>
  <c r="O1939" i="6"/>
  <c r="Q1939" i="6"/>
  <c r="Q2003" i="6"/>
  <c r="M2003" i="6"/>
  <c r="N2003" i="6"/>
  <c r="O2003" i="6"/>
  <c r="M2067" i="6"/>
  <c r="R2067" i="6" s="1"/>
  <c r="S2067" i="6" s="1" a="1"/>
  <c r="S2067" i="6" s="1"/>
  <c r="N2067" i="6"/>
  <c r="Q2067" i="6"/>
  <c r="O2067" i="6"/>
  <c r="Q2131" i="6"/>
  <c r="M2131" i="6"/>
  <c r="N2131" i="6"/>
  <c r="O2131" i="6"/>
  <c r="R2152" i="6"/>
  <c r="S2152" i="6" s="1" a="1"/>
  <c r="S2152" i="6" s="1"/>
  <c r="Q1451" i="6"/>
  <c r="O1451" i="6"/>
  <c r="M1451" i="6"/>
  <c r="N1451" i="6"/>
  <c r="M1257" i="6"/>
  <c r="O1468" i="6"/>
  <c r="Q1468" i="6"/>
  <c r="N1468" i="6"/>
  <c r="M1468" i="6"/>
  <c r="N1482" i="6"/>
  <c r="M1482" i="6"/>
  <c r="O1482" i="6"/>
  <c r="Q1482" i="6"/>
  <c r="M1492" i="6"/>
  <c r="O1529" i="6"/>
  <c r="M1529" i="6"/>
  <c r="R1529" i="6" s="1"/>
  <c r="S1529" i="6" s="1" a="1"/>
  <c r="S1529" i="6" s="1"/>
  <c r="N1529" i="6"/>
  <c r="Q1529" i="6"/>
  <c r="N1532" i="6"/>
  <c r="O1550" i="6"/>
  <c r="M1550" i="6"/>
  <c r="N1550" i="6"/>
  <c r="Q1550" i="6"/>
  <c r="N1583" i="6"/>
  <c r="M1583" i="6"/>
  <c r="Q1583" i="6"/>
  <c r="O1583" i="6"/>
  <c r="O1641" i="6"/>
  <c r="N1641" i="6"/>
  <c r="Q1641" i="6"/>
  <c r="M1641" i="6"/>
  <c r="O1734" i="6"/>
  <c r="O1970" i="6"/>
  <c r="M1970" i="6"/>
  <c r="R1970" i="6" s="1"/>
  <c r="N1970" i="6"/>
  <c r="Q1970" i="6"/>
  <c r="O2044" i="6"/>
  <c r="N2044" i="6"/>
  <c r="M2044" i="6"/>
  <c r="R2044" i="6" s="1"/>
  <c r="Q2044" i="6"/>
  <c r="O2062" i="6"/>
  <c r="M2062" i="6"/>
  <c r="N2062" i="6"/>
  <c r="Q2062" i="6"/>
  <c r="O2080" i="6"/>
  <c r="Q2080" i="6"/>
  <c r="M2080" i="6"/>
  <c r="N2080" i="6"/>
  <c r="O2098" i="6"/>
  <c r="M2098" i="6"/>
  <c r="R2098" i="6" s="1"/>
  <c r="N2098" i="6"/>
  <c r="Q2098" i="6"/>
  <c r="O2172" i="6"/>
  <c r="N2172" i="6"/>
  <c r="M2172" i="6"/>
  <c r="R2172" i="6" s="1"/>
  <c r="Q2172" i="6"/>
  <c r="O1681" i="6"/>
  <c r="M1351" i="6"/>
  <c r="N1494" i="6"/>
  <c r="Q1527" i="6"/>
  <c r="M1527" i="6"/>
  <c r="N1527" i="6"/>
  <c r="O1527" i="6"/>
  <c r="M1449" i="6"/>
  <c r="N1483" i="6"/>
  <c r="Q1499" i="6"/>
  <c r="M1499" i="6"/>
  <c r="N1499" i="6"/>
  <c r="O1499" i="6"/>
  <c r="P1509" i="6"/>
  <c r="R1509" i="6" s="1"/>
  <c r="S1509" i="6" s="1" a="1"/>
  <c r="S1509" i="6" s="1"/>
  <c r="M1615" i="6"/>
  <c r="R1615" i="6" s="1"/>
  <c r="R1663" i="6"/>
  <c r="O1686" i="6"/>
  <c r="N1686" i="6"/>
  <c r="Q1686" i="6"/>
  <c r="M1686" i="6"/>
  <c r="Q1433" i="6"/>
  <c r="M1433" i="6"/>
  <c r="N1433" i="6"/>
  <c r="O1433" i="6"/>
  <c r="M1536" i="6"/>
  <c r="R1536" i="6" s="1"/>
  <c r="N1536" i="6"/>
  <c r="O1536" i="6"/>
  <c r="Q1536" i="6"/>
  <c r="P1539" i="6"/>
  <c r="N1548" i="6"/>
  <c r="M1548" i="6"/>
  <c r="R1548" i="6" s="1"/>
  <c r="Q1548" i="6"/>
  <c r="O1548" i="6"/>
  <c r="Q1590" i="6"/>
  <c r="N1590" i="6"/>
  <c r="O1590" i="6"/>
  <c r="M1590" i="6"/>
  <c r="R1754" i="6"/>
  <c r="O1772" i="6"/>
  <c r="N1772" i="6"/>
  <c r="Q1772" i="6"/>
  <c r="M1772" i="6"/>
  <c r="Q1790" i="6"/>
  <c r="M1790" i="6"/>
  <c r="O1790" i="6"/>
  <c r="N1790" i="6"/>
  <c r="P1814" i="6"/>
  <c r="Q1826" i="6"/>
  <c r="M1826" i="6"/>
  <c r="O1826" i="6"/>
  <c r="N1826" i="6"/>
  <c r="P1846" i="6"/>
  <c r="Q1858" i="6"/>
  <c r="M1858" i="6"/>
  <c r="N1858" i="6"/>
  <c r="O1858" i="6"/>
  <c r="P1878" i="6"/>
  <c r="Q1890" i="6"/>
  <c r="M1890" i="6"/>
  <c r="N1890" i="6"/>
  <c r="O1890" i="6"/>
  <c r="P1910" i="6"/>
  <c r="Q1922" i="6"/>
  <c r="M1922" i="6"/>
  <c r="N1922" i="6"/>
  <c r="O1922" i="6"/>
  <c r="Q1418" i="6"/>
  <c r="M1418" i="6"/>
  <c r="N1418" i="6"/>
  <c r="O1418" i="6"/>
  <c r="N1455" i="6"/>
  <c r="M1486" i="6"/>
  <c r="Q1501" i="6"/>
  <c r="P1504" i="6"/>
  <c r="N1509" i="6"/>
  <c r="P1590" i="6"/>
  <c r="R1590" i="6" s="1"/>
  <c r="S1590" i="6" s="1" a="1"/>
  <c r="S1590" i="6" s="1"/>
  <c r="M1383" i="6"/>
  <c r="P1416" i="6"/>
  <c r="M1497" i="6"/>
  <c r="R1497" i="6" s="1"/>
  <c r="Q1515" i="6"/>
  <c r="Q1544" i="6"/>
  <c r="N1544" i="6"/>
  <c r="M1544" i="6"/>
  <c r="O1544" i="6"/>
  <c r="N1654" i="6"/>
  <c r="Q1672" i="6"/>
  <c r="O1672" i="6"/>
  <c r="M1672" i="6"/>
  <c r="R1672" i="6" s="1"/>
  <c r="S1672" i="6" s="1" a="1"/>
  <c r="S1672" i="6" s="1"/>
  <c r="N1672" i="6"/>
  <c r="O1678" i="6"/>
  <c r="M1678" i="6"/>
  <c r="N1678" i="6"/>
  <c r="Q1678" i="6"/>
  <c r="Q1690" i="6"/>
  <c r="Q1745" i="6"/>
  <c r="N1762" i="6"/>
  <c r="Q1762" i="6"/>
  <c r="M1762" i="6"/>
  <c r="O1762" i="6"/>
  <c r="P1935" i="6"/>
  <c r="P1950" i="6"/>
  <c r="N1954" i="6"/>
  <c r="Q1954" i="6"/>
  <c r="P2009" i="6"/>
  <c r="P2064" i="6"/>
  <c r="R2064" i="6" s="1"/>
  <c r="O1688" i="6"/>
  <c r="M1837" i="6"/>
  <c r="R1837" i="6" s="1"/>
  <c r="O1837" i="6"/>
  <c r="Q1837" i="6"/>
  <c r="N1837" i="6"/>
  <c r="P1856" i="6"/>
  <c r="R1856" i="6" s="1"/>
  <c r="M1873" i="6"/>
  <c r="R1873" i="6" s="1"/>
  <c r="S1873" i="6" s="1" a="1"/>
  <c r="S1873" i="6" s="1"/>
  <c r="O1873" i="6"/>
  <c r="Q1873" i="6"/>
  <c r="N1873" i="6"/>
  <c r="P1892" i="6"/>
  <c r="M1909" i="6"/>
  <c r="R1909" i="6" s="1"/>
  <c r="O1909" i="6"/>
  <c r="N1909" i="6"/>
  <c r="Q1909" i="6"/>
  <c r="Q1610" i="6"/>
  <c r="M1954" i="6"/>
  <c r="R1954" i="6" s="1"/>
  <c r="M1396" i="6"/>
  <c r="O1425" i="6"/>
  <c r="N1425" i="6"/>
  <c r="M1425" i="6"/>
  <c r="Q1425" i="6"/>
  <c r="Q1434" i="6"/>
  <c r="M1434" i="6"/>
  <c r="N1434" i="6"/>
  <c r="O1434" i="6"/>
  <c r="O1492" i="6"/>
  <c r="M1517" i="6"/>
  <c r="N1517" i="6"/>
  <c r="O1517" i="6"/>
  <c r="Q1517" i="6"/>
  <c r="M1729" i="6"/>
  <c r="O1729" i="6"/>
  <c r="N1729" i="6"/>
  <c r="Q1729" i="6"/>
  <c r="O1969" i="6"/>
  <c r="M1969" i="6"/>
  <c r="R1969" i="6" s="1"/>
  <c r="N1969" i="6"/>
  <c r="Q1969" i="6"/>
  <c r="N1749" i="6"/>
  <c r="Q1423" i="6"/>
  <c r="O1521" i="6"/>
  <c r="N1626" i="6"/>
  <c r="Q1626" i="6"/>
  <c r="M1626" i="6"/>
  <c r="O1626" i="6"/>
  <c r="M1670" i="6"/>
  <c r="R1670" i="6" s="1"/>
  <c r="Q1533" i="6"/>
  <c r="Q1617" i="6"/>
  <c r="O1702" i="6"/>
  <c r="M1907" i="6"/>
  <c r="Q1907" i="6"/>
  <c r="N1907" i="6"/>
  <c r="O1907" i="6"/>
  <c r="O1506" i="6"/>
  <c r="N1666" i="6"/>
  <c r="M1703" i="6"/>
  <c r="P1835" i="6"/>
  <c r="P1867" i="6"/>
  <c r="R1867" i="6" s="1"/>
  <c r="S1867" i="6" s="1" a="1"/>
  <c r="S1867" i="6" s="1"/>
  <c r="P1899" i="6"/>
  <c r="M1919" i="6"/>
  <c r="Q1919" i="6"/>
  <c r="N1919" i="6"/>
  <c r="O1919" i="6"/>
  <c r="P1948" i="6"/>
  <c r="R1948" i="6" s="1"/>
  <c r="M1977" i="6"/>
  <c r="R1977" i="6" s="1"/>
  <c r="N1977" i="6"/>
  <c r="O1977" i="6"/>
  <c r="Q1977" i="6"/>
  <c r="M1504" i="6"/>
  <c r="N1679" i="6"/>
  <c r="Q1679" i="6"/>
  <c r="M1679" i="6"/>
  <c r="O1679" i="6"/>
  <c r="N1722" i="6"/>
  <c r="P1740" i="6"/>
  <c r="R1740" i="6" s="1"/>
  <c r="O1938" i="6"/>
  <c r="M1938" i="6"/>
  <c r="R1938" i="6" s="1"/>
  <c r="Q1938" i="6"/>
  <c r="N1938" i="6"/>
  <c r="M1942" i="6"/>
  <c r="P1997" i="6"/>
  <c r="P1947" i="6"/>
  <c r="N2103" i="6"/>
  <c r="M2103" i="6"/>
  <c r="R2103" i="6" s="1"/>
  <c r="O2103" i="6"/>
  <c r="Q2103" i="6"/>
  <c r="P2116" i="6"/>
  <c r="R2116" i="6" s="1"/>
  <c r="P2121" i="6"/>
  <c r="P1993" i="6"/>
  <c r="Q2022" i="6"/>
  <c r="P2140" i="6"/>
  <c r="Q2165" i="6"/>
  <c r="O2165" i="6"/>
  <c r="M2165" i="6"/>
  <c r="N2165" i="6"/>
  <c r="O1477" i="6"/>
  <c r="N1642" i="6"/>
  <c r="O1642" i="6"/>
  <c r="Q1642" i="6"/>
  <c r="M1642" i="6"/>
  <c r="Q1683" i="6"/>
  <c r="O1683" i="6"/>
  <c r="M1683" i="6"/>
  <c r="N1683" i="6"/>
  <c r="Q1722" i="6"/>
  <c r="O1749" i="6"/>
  <c r="O1946" i="6"/>
  <c r="M1946" i="6"/>
  <c r="Q1946" i="6"/>
  <c r="N1946" i="6"/>
  <c r="M2130" i="6"/>
  <c r="R2130" i="6" s="1"/>
  <c r="O2038" i="6"/>
  <c r="Q2038" i="6"/>
  <c r="M2038" i="6"/>
  <c r="N2038" i="6"/>
  <c r="N2076" i="6"/>
  <c r="Q2085" i="6"/>
  <c r="O2085" i="6"/>
  <c r="M2085" i="6"/>
  <c r="N2085" i="6"/>
  <c r="P2126" i="6"/>
  <c r="P2133" i="6"/>
  <c r="O2128" i="6"/>
  <c r="Q2128" i="6"/>
  <c r="M2128" i="6"/>
  <c r="N2128" i="6"/>
  <c r="P2095" i="6"/>
  <c r="Q1497" i="6"/>
  <c r="M1738" i="6"/>
  <c r="P1787" i="6"/>
  <c r="P1875" i="6"/>
  <c r="Q1957" i="6"/>
  <c r="O1957" i="6"/>
  <c r="M1957" i="6"/>
  <c r="N1957" i="6"/>
  <c r="P2096" i="6"/>
  <c r="Q1609" i="6"/>
  <c r="P1646" i="6"/>
  <c r="M1653" i="6"/>
  <c r="O1653" i="6"/>
  <c r="Q1653" i="6"/>
  <c r="N1653" i="6"/>
  <c r="M1728" i="6"/>
  <c r="N1728" i="6"/>
  <c r="Q1728" i="6"/>
  <c r="O1728" i="6"/>
  <c r="O2049" i="6"/>
  <c r="Q2049" i="6"/>
  <c r="M2049" i="6"/>
  <c r="R2049" i="6" s="1"/>
  <c r="S2049" i="6" s="1" a="1"/>
  <c r="S2049" i="6" s="1"/>
  <c r="N2049" i="6"/>
  <c r="O2102" i="6"/>
  <c r="O1462" i="6"/>
  <c r="N1770" i="6"/>
  <c r="Q1770" i="6"/>
  <c r="M1770" i="6"/>
  <c r="O1770" i="6"/>
  <c r="M1823" i="6"/>
  <c r="Q1823" i="6"/>
  <c r="N1823" i="6"/>
  <c r="O1823" i="6"/>
  <c r="P1855" i="6"/>
  <c r="Q1950" i="6"/>
  <c r="N2028" i="6"/>
  <c r="N2042" i="6"/>
  <c r="Q2042" i="6"/>
  <c r="M2078" i="6"/>
  <c r="P1995" i="6"/>
  <c r="Q1948" i="6"/>
  <c r="O1740" i="6"/>
  <c r="O764" i="6"/>
  <c r="Q764" i="6"/>
  <c r="N764" i="6"/>
  <c r="M764" i="6"/>
  <c r="R764" i="6" s="1"/>
  <c r="P820" i="6"/>
  <c r="O884" i="6"/>
  <c r="N884" i="6"/>
  <c r="M884" i="6"/>
  <c r="R884" i="6" s="1"/>
  <c r="Q884" i="6"/>
  <c r="N721" i="6"/>
  <c r="M721" i="6"/>
  <c r="Q721" i="6"/>
  <c r="O721" i="6"/>
  <c r="Q807" i="6"/>
  <c r="N807" i="6"/>
  <c r="O807" i="6"/>
  <c r="M807" i="6"/>
  <c r="P727" i="6"/>
  <c r="Q765" i="6"/>
  <c r="N765" i="6"/>
  <c r="M765" i="6"/>
  <c r="O765" i="6"/>
  <c r="M837" i="6"/>
  <c r="R837" i="6" s="1"/>
  <c r="O837" i="6"/>
  <c r="N837" i="6"/>
  <c r="Q837" i="6"/>
  <c r="M853" i="6"/>
  <c r="R853" i="6" s="1"/>
  <c r="N853" i="6"/>
  <c r="Q853" i="6"/>
  <c r="O853" i="6"/>
  <c r="Q1156" i="6"/>
  <c r="M1156" i="6"/>
  <c r="R1156" i="6" s="1"/>
  <c r="S1156" i="6" s="1" a="1"/>
  <c r="S1156" i="6" s="1"/>
  <c r="O1156" i="6"/>
  <c r="N1156" i="6"/>
  <c r="N1339" i="6"/>
  <c r="O1339" i="6"/>
  <c r="P1406" i="6"/>
  <c r="O1422" i="6"/>
  <c r="Q1422" i="6"/>
  <c r="N1422" i="6"/>
  <c r="O766" i="6"/>
  <c r="N766" i="6"/>
  <c r="M766" i="6"/>
  <c r="Q766" i="6"/>
  <c r="O780" i="6"/>
  <c r="M780" i="6"/>
  <c r="Q780" i="6"/>
  <c r="N780" i="6"/>
  <c r="P789" i="6"/>
  <c r="P858" i="6"/>
  <c r="P863" i="6"/>
  <c r="P1006" i="6"/>
  <c r="R1006" i="6" s="1"/>
  <c r="O796" i="6"/>
  <c r="P817" i="6"/>
  <c r="P819" i="6"/>
  <c r="Q829" i="6"/>
  <c r="O829" i="6"/>
  <c r="M829" i="6"/>
  <c r="N829" i="6"/>
  <c r="Q845" i="6"/>
  <c r="O845" i="6"/>
  <c r="M845" i="6"/>
  <c r="N845" i="6"/>
  <c r="O777" i="6"/>
  <c r="Q777" i="6"/>
  <c r="M777" i="6"/>
  <c r="R777" i="6" s="1"/>
  <c r="N777" i="6"/>
  <c r="M791" i="6"/>
  <c r="O791" i="6"/>
  <c r="N791" i="6"/>
  <c r="Q791" i="6"/>
  <c r="O812" i="6"/>
  <c r="M812" i="6"/>
  <c r="Q812" i="6"/>
  <c r="N812" i="6"/>
  <c r="O888" i="6"/>
  <c r="Q888" i="6"/>
  <c r="M888" i="6"/>
  <c r="R888" i="6" s="1"/>
  <c r="N888" i="6"/>
  <c r="P901" i="6"/>
  <c r="M934" i="6"/>
  <c r="N934" i="6"/>
  <c r="O934" i="6"/>
  <c r="Q934" i="6"/>
  <c r="Q881" i="6"/>
  <c r="O881" i="6"/>
  <c r="N881" i="6"/>
  <c r="M881" i="6"/>
  <c r="P970" i="6"/>
  <c r="N1002" i="6"/>
  <c r="P1095" i="6"/>
  <c r="R1095" i="6" s="1"/>
  <c r="Q1117" i="6"/>
  <c r="M871" i="6"/>
  <c r="R871" i="6" s="1"/>
  <c r="Q871" i="6"/>
  <c r="O871" i="6"/>
  <c r="N871" i="6"/>
  <c r="M886" i="6"/>
  <c r="M935" i="6"/>
  <c r="N935" i="6"/>
  <c r="O935" i="6"/>
  <c r="Q935" i="6"/>
  <c r="P941" i="6"/>
  <c r="P958" i="6"/>
  <c r="R958" i="6" s="1"/>
  <c r="S958" i="6" s="1" a="1"/>
  <c r="S958" i="6" s="1"/>
  <c r="N1072" i="6"/>
  <c r="O1072" i="6"/>
  <c r="M1072" i="6"/>
  <c r="Q1072" i="6"/>
  <c r="M808" i="6"/>
  <c r="N919" i="6"/>
  <c r="M919" i="6"/>
  <c r="R919" i="6" s="1"/>
  <c r="S919" i="6" s="1" a="1"/>
  <c r="S919" i="6" s="1"/>
  <c r="O919" i="6"/>
  <c r="Q919" i="6"/>
  <c r="P924" i="6"/>
  <c r="R924" i="6" s="1"/>
  <c r="S924" i="6" s="1" a="1"/>
  <c r="S924" i="6" s="1"/>
  <c r="N952" i="6"/>
  <c r="M952" i="6"/>
  <c r="Q952" i="6"/>
  <c r="Q1033" i="6"/>
  <c r="M1033" i="6"/>
  <c r="O1033" i="6"/>
  <c r="N1033" i="6"/>
  <c r="P1066" i="6"/>
  <c r="P1218" i="6"/>
  <c r="M1307" i="6"/>
  <c r="N1307" i="6"/>
  <c r="O1307" i="6"/>
  <c r="Q1307" i="6"/>
  <c r="N851" i="6"/>
  <c r="M851" i="6"/>
  <c r="O851" i="6"/>
  <c r="Q851" i="6"/>
  <c r="M862" i="6"/>
  <c r="R862" i="6" s="1"/>
  <c r="S862" i="6" s="1" a="1"/>
  <c r="S862" i="6" s="1"/>
  <c r="N916" i="6"/>
  <c r="Q925" i="6"/>
  <c r="O925" i="6"/>
  <c r="M925" i="6"/>
  <c r="N925" i="6"/>
  <c r="O886" i="6"/>
  <c r="M931" i="6"/>
  <c r="R931" i="6" s="1"/>
  <c r="S931" i="6" s="1" a="1"/>
  <c r="S931" i="6" s="1"/>
  <c r="N949" i="6"/>
  <c r="O949" i="6"/>
  <c r="Q949" i="6"/>
  <c r="M949" i="6"/>
  <c r="Q1006" i="6"/>
  <c r="Q1048" i="6"/>
  <c r="M1048" i="6"/>
  <c r="R1048" i="6" s="1"/>
  <c r="N1048" i="6"/>
  <c r="O1048" i="6"/>
  <c r="N995" i="6"/>
  <c r="O995" i="6"/>
  <c r="Q995" i="6"/>
  <c r="M995" i="6"/>
  <c r="O996" i="6"/>
  <c r="Q1086" i="6"/>
  <c r="O1086" i="6"/>
  <c r="M1086" i="6"/>
  <c r="N1086" i="6"/>
  <c r="R1091" i="6"/>
  <c r="S1091" i="6" s="1" a="1"/>
  <c r="S1091" i="6" s="1"/>
  <c r="O1097" i="6"/>
  <c r="N946" i="6"/>
  <c r="Q1066" i="6"/>
  <c r="M894" i="6"/>
  <c r="R894" i="6" s="1"/>
  <c r="O938" i="6"/>
  <c r="N938" i="6"/>
  <c r="Q938" i="6"/>
  <c r="M938" i="6"/>
  <c r="M1002" i="6"/>
  <c r="P1037" i="6"/>
  <c r="O1087" i="6"/>
  <c r="Q1103" i="6"/>
  <c r="P1154" i="6"/>
  <c r="P1222" i="6"/>
  <c r="N960" i="6"/>
  <c r="M960" i="6"/>
  <c r="R960" i="6" s="1"/>
  <c r="Q960" i="6"/>
  <c r="O960" i="6"/>
  <c r="P1030" i="6"/>
  <c r="M1063" i="6"/>
  <c r="M906" i="6"/>
  <c r="M1101" i="6"/>
  <c r="N1101" i="6"/>
  <c r="P1197" i="6"/>
  <c r="R1257" i="6"/>
  <c r="S1257" i="6" s="1" a="1"/>
  <c r="S1257" i="6" s="1"/>
  <c r="O1290" i="6"/>
  <c r="N1290" i="6"/>
  <c r="Q1290" i="6"/>
  <c r="M1290" i="6"/>
  <c r="N963" i="6"/>
  <c r="Q963" i="6"/>
  <c r="M963" i="6"/>
  <c r="O963" i="6"/>
  <c r="P978" i="6"/>
  <c r="O989" i="6"/>
  <c r="M882" i="6"/>
  <c r="N923" i="6"/>
  <c r="O959" i="6"/>
  <c r="N959" i="6"/>
  <c r="M959" i="6"/>
  <c r="Q959" i="6"/>
  <c r="M965" i="6"/>
  <c r="R965" i="6" s="1"/>
  <c r="M988" i="6"/>
  <c r="N988" i="6"/>
  <c r="Q988" i="6"/>
  <c r="O988" i="6"/>
  <c r="O1011" i="6"/>
  <c r="P1078" i="6"/>
  <c r="O1114" i="6"/>
  <c r="N1114" i="6"/>
  <c r="Q1114" i="6"/>
  <c r="M1114" i="6"/>
  <c r="P1123" i="6"/>
  <c r="O1215" i="6"/>
  <c r="M1215" i="6"/>
  <c r="R1215" i="6" s="1"/>
  <c r="N1215" i="6"/>
  <c r="Q1215" i="6"/>
  <c r="O1188" i="6"/>
  <c r="M1188" i="6"/>
  <c r="R1188" i="6" s="1"/>
  <c r="S1188" i="6" s="1" a="1"/>
  <c r="S1188" i="6" s="1"/>
  <c r="Q1188" i="6"/>
  <c r="N1188" i="6"/>
  <c r="O1273" i="6"/>
  <c r="M1334" i="6"/>
  <c r="N1334" i="6"/>
  <c r="O1334" i="6"/>
  <c r="Q1334" i="6"/>
  <c r="R1348" i="6"/>
  <c r="O1056" i="6"/>
  <c r="N1102" i="6"/>
  <c r="Q1118" i="6"/>
  <c r="M1118" i="6"/>
  <c r="N1118" i="6"/>
  <c r="O1118" i="6"/>
  <c r="M1131" i="6"/>
  <c r="O1131" i="6"/>
  <c r="Q1131" i="6"/>
  <c r="N1131" i="6"/>
  <c r="P1145" i="6"/>
  <c r="R1145" i="6" s="1"/>
  <c r="S1145" i="6" s="1" a="1"/>
  <c r="S1145" i="6" s="1"/>
  <c r="N1264" i="6"/>
  <c r="Q1264" i="6"/>
  <c r="M1264" i="6"/>
  <c r="R1264" i="6" s="1"/>
  <c r="S1264" i="6" s="1" a="1"/>
  <c r="S1264" i="6" s="1"/>
  <c r="O1264" i="6"/>
  <c r="N1032" i="6"/>
  <c r="P1096" i="6"/>
  <c r="Q1138" i="6"/>
  <c r="Q1246" i="6"/>
  <c r="O1246" i="6"/>
  <c r="M1246" i="6"/>
  <c r="N1246" i="6"/>
  <c r="N1099" i="6"/>
  <c r="M1143" i="6"/>
  <c r="N1143" i="6"/>
  <c r="O1143" i="6"/>
  <c r="Q1143" i="6"/>
  <c r="N971" i="6"/>
  <c r="N1077" i="6"/>
  <c r="M1077" i="6"/>
  <c r="O1077" i="6"/>
  <c r="Q1077" i="6"/>
  <c r="P1423" i="6"/>
  <c r="P1513" i="6"/>
  <c r="M1563" i="6"/>
  <c r="O1563" i="6"/>
  <c r="N1563" i="6"/>
  <c r="Q1563" i="6"/>
  <c r="P1579" i="6"/>
  <c r="R1579" i="6" s="1"/>
  <c r="S1579" i="6" s="1" a="1"/>
  <c r="S1579" i="6" s="1"/>
  <c r="O1627" i="6"/>
  <c r="Q1627" i="6"/>
  <c r="M1627" i="6"/>
  <c r="N1627" i="6"/>
  <c r="R1643" i="6"/>
  <c r="S1643" i="6" s="1" a="1"/>
  <c r="S1643" i="6" s="1"/>
  <c r="M1691" i="6"/>
  <c r="Q1691" i="6"/>
  <c r="N1691" i="6"/>
  <c r="O1691" i="6"/>
  <c r="P1707" i="6"/>
  <c r="R1707" i="6" s="1"/>
  <c r="S1707" i="6" s="1" a="1"/>
  <c r="S1707" i="6" s="1"/>
  <c r="N1755" i="6"/>
  <c r="Q1755" i="6"/>
  <c r="M1755" i="6"/>
  <c r="R1755" i="6" s="1"/>
  <c r="S1755" i="6" s="1" a="1"/>
  <c r="S1755" i="6" s="1"/>
  <c r="O1755" i="6"/>
  <c r="P1771" i="6"/>
  <c r="R1771" i="6" s="1"/>
  <c r="S1771" i="6" s="1" a="1"/>
  <c r="S1771" i="6" s="1"/>
  <c r="N1075" i="6"/>
  <c r="M1096" i="6"/>
  <c r="P1160" i="6"/>
  <c r="N1192" i="6"/>
  <c r="P1208" i="6"/>
  <c r="N1259" i="6"/>
  <c r="N1312" i="6"/>
  <c r="O1312" i="6"/>
  <c r="M1312" i="6"/>
  <c r="R1312" i="6" s="1"/>
  <c r="Q1312" i="6"/>
  <c r="Q1167" i="6"/>
  <c r="M1202" i="6"/>
  <c r="P1239" i="6"/>
  <c r="N1145" i="6"/>
  <c r="O1231" i="6"/>
  <c r="N1267" i="6"/>
  <c r="O1267" i="6"/>
  <c r="M1267" i="6"/>
  <c r="Q1267" i="6"/>
  <c r="Q1157" i="6"/>
  <c r="N1240" i="6"/>
  <c r="P1357" i="6"/>
  <c r="P1396" i="6"/>
  <c r="R1396" i="6" s="1"/>
  <c r="S1396" i="6" s="1" a="1"/>
  <c r="S1396" i="6" s="1"/>
  <c r="N1272" i="6"/>
  <c r="Q1272" i="6"/>
  <c r="M1272" i="6"/>
  <c r="R1272" i="6" s="1"/>
  <c r="S1272" i="6" s="1" a="1"/>
  <c r="S1272" i="6" s="1"/>
  <c r="O1272" i="6"/>
  <c r="Q1287" i="6"/>
  <c r="O1287" i="6"/>
  <c r="N1287" i="6"/>
  <c r="M1287" i="6"/>
  <c r="M1146" i="6"/>
  <c r="O1216" i="6"/>
  <c r="O1291" i="6"/>
  <c r="P1316" i="6"/>
  <c r="Q1339" i="6"/>
  <c r="P1474" i="6"/>
  <c r="P1479" i="6"/>
  <c r="M1760" i="6"/>
  <c r="R1760" i="6" s="1"/>
  <c r="S1760" i="6" s="1" a="1"/>
  <c r="S1760" i="6" s="1"/>
  <c r="N1760" i="6"/>
  <c r="Q1760" i="6"/>
  <c r="O1760" i="6"/>
  <c r="Q1262" i="6"/>
  <c r="M1122" i="6"/>
  <c r="M1237" i="6"/>
  <c r="Q1273" i="6"/>
  <c r="M1288" i="6"/>
  <c r="N1104" i="6"/>
  <c r="P1225" i="6"/>
  <c r="P1311" i="6"/>
  <c r="O1393" i="6"/>
  <c r="N1393" i="6"/>
  <c r="Q1393" i="6"/>
  <c r="M1393" i="6"/>
  <c r="R1393" i="6" s="1"/>
  <c r="S1393" i="6" s="1" a="1"/>
  <c r="S1393" i="6" s="1"/>
  <c r="P1417" i="6"/>
  <c r="P1455" i="6"/>
  <c r="O1208" i="6"/>
  <c r="M1336" i="6"/>
  <c r="P1351" i="6"/>
  <c r="R1351" i="6" s="1"/>
  <c r="N1403" i="6"/>
  <c r="Q1239" i="6"/>
  <c r="P1387" i="6"/>
  <c r="N1439" i="6"/>
  <c r="Q1439" i="6"/>
  <c r="M1439" i="6"/>
  <c r="O1439" i="6"/>
  <c r="O1269" i="6"/>
  <c r="N1333" i="6"/>
  <c r="N1268" i="6"/>
  <c r="N1332" i="6"/>
  <c r="O1407" i="6"/>
  <c r="M1444" i="6"/>
  <c r="R1444" i="6" s="1"/>
  <c r="S1444" i="6" s="1" a="1"/>
  <c r="S1444" i="6" s="1"/>
  <c r="O1444" i="6"/>
  <c r="Q1444" i="6"/>
  <c r="N1444" i="6"/>
  <c r="Q1495" i="6"/>
  <c r="N1566" i="6"/>
  <c r="M1566" i="6"/>
  <c r="R1566" i="6" s="1"/>
  <c r="S1566" i="6" s="1" a="1"/>
  <c r="S1566" i="6" s="1"/>
  <c r="O1566" i="6"/>
  <c r="Q1566" i="6"/>
  <c r="N1250" i="6"/>
  <c r="N1374" i="6"/>
  <c r="Q1419" i="6"/>
  <c r="M1419" i="6"/>
  <c r="O1419" i="6"/>
  <c r="N1419" i="6"/>
  <c r="P1453" i="6"/>
  <c r="O1293" i="6"/>
  <c r="P1378" i="6"/>
  <c r="P1435" i="6"/>
  <c r="N1461" i="6"/>
  <c r="M1461" i="6"/>
  <c r="O1461" i="6"/>
  <c r="Q1461" i="6"/>
  <c r="M1481" i="6"/>
  <c r="O1481" i="6"/>
  <c r="Q1481" i="6"/>
  <c r="N1481" i="6"/>
  <c r="O1502" i="6"/>
  <c r="M1502" i="6"/>
  <c r="N1502" i="6"/>
  <c r="Q1502" i="6"/>
  <c r="P1655" i="6"/>
  <c r="P1733" i="6"/>
  <c r="O1944" i="6"/>
  <c r="M1944" i="6"/>
  <c r="R1944" i="6" s="1"/>
  <c r="S1944" i="6" s="1" a="1"/>
  <c r="S1944" i="6" s="1"/>
  <c r="Q1944" i="6"/>
  <c r="N1944" i="6"/>
  <c r="O2008" i="6"/>
  <c r="N2008" i="6"/>
  <c r="M2008" i="6"/>
  <c r="Q2008" i="6"/>
  <c r="O2072" i="6"/>
  <c r="Q2072" i="6"/>
  <c r="N2072" i="6"/>
  <c r="M2072" i="6"/>
  <c r="P2115" i="6"/>
  <c r="O2136" i="6"/>
  <c r="N2136" i="6"/>
  <c r="Q2136" i="6"/>
  <c r="M2136" i="6"/>
  <c r="O1257" i="6"/>
  <c r="Q1380" i="6"/>
  <c r="M1380" i="6"/>
  <c r="N1380" i="6"/>
  <c r="O1380" i="6"/>
  <c r="P1375" i="6"/>
  <c r="P1391" i="6"/>
  <c r="P1397" i="6"/>
  <c r="Q1474" i="6"/>
  <c r="M1597" i="6"/>
  <c r="R1597" i="6" s="1"/>
  <c r="N1597" i="6"/>
  <c r="N1631" i="6"/>
  <c r="Q1631" i="6"/>
  <c r="M1631" i="6"/>
  <c r="O1631" i="6"/>
  <c r="P1637" i="6"/>
  <c r="R1637" i="6" s="1"/>
  <c r="S1637" i="6" s="1" a="1"/>
  <c r="S1637" i="6" s="1"/>
  <c r="N1737" i="6"/>
  <c r="N1947" i="6"/>
  <c r="Q1947" i="6"/>
  <c r="M1947" i="6"/>
  <c r="O1947" i="6"/>
  <c r="O1972" i="6"/>
  <c r="M1972" i="6"/>
  <c r="R1972" i="6" s="1"/>
  <c r="S1972" i="6" s="1" a="1"/>
  <c r="S1972" i="6" s="1"/>
  <c r="N1972" i="6"/>
  <c r="Q1972" i="6"/>
  <c r="O1990" i="6"/>
  <c r="M1990" i="6"/>
  <c r="R1990" i="6" s="1"/>
  <c r="N1990" i="6"/>
  <c r="Q1990" i="6"/>
  <c r="O2100" i="6"/>
  <c r="M2100" i="6"/>
  <c r="N2100" i="6"/>
  <c r="Q2100" i="6"/>
  <c r="O2118" i="6"/>
  <c r="M2118" i="6"/>
  <c r="N2118" i="6"/>
  <c r="Q2118" i="6"/>
  <c r="O1351" i="6"/>
  <c r="Q1460" i="6"/>
  <c r="N1463" i="6"/>
  <c r="M1463" i="6"/>
  <c r="O1463" i="6"/>
  <c r="Q1463" i="6"/>
  <c r="N1609" i="6"/>
  <c r="P1661" i="6"/>
  <c r="N1711" i="6"/>
  <c r="M1711" i="6"/>
  <c r="O1711" i="6"/>
  <c r="Q1711" i="6"/>
  <c r="Q1763" i="6"/>
  <c r="N1417" i="6"/>
  <c r="Q1417" i="6"/>
  <c r="M1417" i="6"/>
  <c r="O1417" i="6"/>
  <c r="O1449" i="6"/>
  <c r="Q1483" i="6"/>
  <c r="P1488" i="6"/>
  <c r="R1488" i="6" s="1"/>
  <c r="S1488" i="6" s="1" a="1"/>
  <c r="S1488" i="6" s="1"/>
  <c r="O1542" i="6"/>
  <c r="Q1587" i="6"/>
  <c r="O1587" i="6"/>
  <c r="N1587" i="6"/>
  <c r="M1587" i="6"/>
  <c r="Q1560" i="6"/>
  <c r="N1560" i="6"/>
  <c r="O1560" i="6"/>
  <c r="M1560" i="6"/>
  <c r="N1605" i="6"/>
  <c r="O1614" i="6"/>
  <c r="M1618" i="6"/>
  <c r="R1618" i="6" s="1"/>
  <c r="S1618" i="6" s="1" a="1"/>
  <c r="S1618" i="6" s="1"/>
  <c r="N1618" i="6"/>
  <c r="O1618" i="6"/>
  <c r="Q1618" i="6"/>
  <c r="Q1703" i="6"/>
  <c r="N1766" i="6"/>
  <c r="Q1766" i="6"/>
  <c r="M1766" i="6"/>
  <c r="R1766" i="6" s="1"/>
  <c r="O1766" i="6"/>
  <c r="Q1814" i="6"/>
  <c r="M1814" i="6"/>
  <c r="O1814" i="6"/>
  <c r="N1814" i="6"/>
  <c r="Q1846" i="6"/>
  <c r="M1846" i="6"/>
  <c r="N1846" i="6"/>
  <c r="O1846" i="6"/>
  <c r="Q1878" i="6"/>
  <c r="M1878" i="6"/>
  <c r="N1878" i="6"/>
  <c r="O1878" i="6"/>
  <c r="Q1910" i="6"/>
  <c r="M1910" i="6"/>
  <c r="N1910" i="6"/>
  <c r="O1910" i="6"/>
  <c r="Q1941" i="6"/>
  <c r="M1941" i="6"/>
  <c r="N1941" i="6"/>
  <c r="O1941" i="6"/>
  <c r="M1455" i="6"/>
  <c r="O1487" i="6"/>
  <c r="N1487" i="6"/>
  <c r="M1487" i="6"/>
  <c r="Q1487" i="6"/>
  <c r="N1501" i="6"/>
  <c r="O1509" i="6"/>
  <c r="P1528" i="6"/>
  <c r="N1567" i="6"/>
  <c r="O1567" i="6"/>
  <c r="Q1567" i="6"/>
  <c r="M1567" i="6"/>
  <c r="P1603" i="6"/>
  <c r="Q1383" i="6"/>
  <c r="M1416" i="6"/>
  <c r="O1416" i="6"/>
  <c r="Q1416" i="6"/>
  <c r="N1416" i="6"/>
  <c r="Q1526" i="6"/>
  <c r="N1574" i="6"/>
  <c r="M1574" i="6"/>
  <c r="O1574" i="6"/>
  <c r="Q1574" i="6"/>
  <c r="O1588" i="6"/>
  <c r="Q1588" i="6"/>
  <c r="M1588" i="6"/>
  <c r="R1588" i="6" s="1"/>
  <c r="N1588" i="6"/>
  <c r="Q1615" i="6"/>
  <c r="N1634" i="6"/>
  <c r="N1662" i="6"/>
  <c r="O1662" i="6"/>
  <c r="M1665" i="6"/>
  <c r="M1692" i="6"/>
  <c r="Q1692" i="6"/>
  <c r="N1692" i="6"/>
  <c r="O1692" i="6"/>
  <c r="N2082" i="6"/>
  <c r="Q2082" i="6"/>
  <c r="M2174" i="6"/>
  <c r="R2174" i="6" s="1"/>
  <c r="P1635" i="6"/>
  <c r="O1663" i="6"/>
  <c r="R1720" i="6"/>
  <c r="S1720" i="6" s="1" a="1"/>
  <c r="S1720" i="6" s="1"/>
  <c r="M1765" i="6"/>
  <c r="N1765" i="6"/>
  <c r="Q1765" i="6"/>
  <c r="O1765" i="6"/>
  <c r="P1844" i="6"/>
  <c r="M1861" i="6"/>
  <c r="R1861" i="6" s="1"/>
  <c r="O1861" i="6"/>
  <c r="Q1861" i="6"/>
  <c r="N1861" i="6"/>
  <c r="P1880" i="6"/>
  <c r="R1880" i="6" s="1"/>
  <c r="S1880" i="6" s="1" a="1"/>
  <c r="S1880" i="6" s="1"/>
  <c r="M1897" i="6"/>
  <c r="R1897" i="6" s="1"/>
  <c r="S1897" i="6" s="1" a="1"/>
  <c r="S1897" i="6" s="1"/>
  <c r="O1897" i="6"/>
  <c r="Q1897" i="6"/>
  <c r="N1897" i="6"/>
  <c r="P1912" i="6"/>
  <c r="R1912" i="6" s="1"/>
  <c r="M1929" i="6"/>
  <c r="R1929" i="6" s="1"/>
  <c r="O1929" i="6"/>
  <c r="N1929" i="6"/>
  <c r="Q1929" i="6"/>
  <c r="P2080" i="6"/>
  <c r="P2117" i="6"/>
  <c r="P1731" i="6"/>
  <c r="O1954" i="6"/>
  <c r="N1396" i="6"/>
  <c r="O1457" i="6"/>
  <c r="M1457" i="6"/>
  <c r="Q1457" i="6"/>
  <c r="N1457" i="6"/>
  <c r="N1497" i="6"/>
  <c r="R1549" i="6"/>
  <c r="S1549" i="6" s="1" a="1"/>
  <c r="S1549" i="6" s="1"/>
  <c r="Q1555" i="6"/>
  <c r="N1555" i="6"/>
  <c r="M1555" i="6"/>
  <c r="O1555" i="6"/>
  <c r="P1577" i="6"/>
  <c r="Q1682" i="6"/>
  <c r="M1682" i="6"/>
  <c r="R1682" i="6" s="1"/>
  <c r="O1682" i="6"/>
  <c r="N1682" i="6"/>
  <c r="N2135" i="6"/>
  <c r="M2135" i="6"/>
  <c r="R2135" i="6" s="1"/>
  <c r="Q2135" i="6"/>
  <c r="O2135" i="6"/>
  <c r="Q1608" i="6"/>
  <c r="P1749" i="6"/>
  <c r="P1493" i="6"/>
  <c r="P1604" i="6"/>
  <c r="M1533" i="6"/>
  <c r="M1702" i="6"/>
  <c r="P1746" i="6"/>
  <c r="R1746" i="6" s="1"/>
  <c r="S1746" i="6" s="1" a="1"/>
  <c r="S1746" i="6" s="1"/>
  <c r="M1903" i="6"/>
  <c r="R1903" i="6" s="1"/>
  <c r="Q1903" i="6"/>
  <c r="N1903" i="6"/>
  <c r="O1903" i="6"/>
  <c r="P1907" i="6"/>
  <c r="R1907" i="6" s="1"/>
  <c r="S1907" i="6" s="1" a="1"/>
  <c r="S1907" i="6" s="1"/>
  <c r="Q1506" i="6"/>
  <c r="M1666" i="6"/>
  <c r="M1763" i="6"/>
  <c r="R1919" i="6"/>
  <c r="Q1967" i="6"/>
  <c r="M1967" i="6"/>
  <c r="N1967" i="6"/>
  <c r="O1967" i="6"/>
  <c r="O1988" i="6"/>
  <c r="Q1988" i="6"/>
  <c r="M1988" i="6"/>
  <c r="R1988" i="6" s="1"/>
  <c r="S1988" i="6" s="1" a="1"/>
  <c r="S1988" i="6" s="1"/>
  <c r="N1988" i="6"/>
  <c r="M2031" i="6"/>
  <c r="R2031" i="6" s="1"/>
  <c r="S2031" i="6" s="1" a="1"/>
  <c r="S2031" i="6" s="1"/>
  <c r="N2031" i="6"/>
  <c r="O2031" i="6"/>
  <c r="Q2031" i="6"/>
  <c r="M2046" i="6"/>
  <c r="Q2069" i="6"/>
  <c r="M2069" i="6"/>
  <c r="R2069" i="6" s="1"/>
  <c r="S2069" i="6" s="1" a="1"/>
  <c r="S2069" i="6" s="1"/>
  <c r="N2069" i="6"/>
  <c r="O2069" i="6"/>
  <c r="P2118" i="6"/>
  <c r="P2163" i="6"/>
  <c r="O1504" i="6"/>
  <c r="Q1699" i="6"/>
  <c r="M1699" i="6"/>
  <c r="N1699" i="6"/>
  <c r="O1699" i="6"/>
  <c r="O1733" i="6"/>
  <c r="M1774" i="6"/>
  <c r="O1942" i="6"/>
  <c r="P2016" i="6"/>
  <c r="O1737" i="6"/>
  <c r="M1831" i="6"/>
  <c r="Q1831" i="6"/>
  <c r="N1831" i="6"/>
  <c r="O1831" i="6"/>
  <c r="N1984" i="6"/>
  <c r="P2037" i="6"/>
  <c r="Q2046" i="6"/>
  <c r="P2100" i="6"/>
  <c r="O2144" i="6"/>
  <c r="Q2144" i="6"/>
  <c r="N2144" i="6"/>
  <c r="M2144" i="6"/>
  <c r="P1979" i="6"/>
  <c r="P2033" i="6"/>
  <c r="O2140" i="6"/>
  <c r="N2140" i="6"/>
  <c r="Q2140" i="6"/>
  <c r="M2140" i="6"/>
  <c r="M2105" i="6"/>
  <c r="R2105" i="6" s="1"/>
  <c r="S2105" i="6" s="1" a="1"/>
  <c r="S2105" i="6" s="1"/>
  <c r="N2105" i="6"/>
  <c r="Q2105" i="6"/>
  <c r="O2105" i="6"/>
  <c r="N1477" i="6"/>
  <c r="N1695" i="6"/>
  <c r="O1695" i="6"/>
  <c r="M1695" i="6"/>
  <c r="Q1695" i="6"/>
  <c r="O1724" i="6"/>
  <c r="M1749" i="6"/>
  <c r="M1799" i="6"/>
  <c r="Q1799" i="6"/>
  <c r="N1799" i="6"/>
  <c r="O1799" i="6"/>
  <c r="M1923" i="6"/>
  <c r="Q1923" i="6"/>
  <c r="N1923" i="6"/>
  <c r="O1923" i="6"/>
  <c r="P1968" i="6"/>
  <c r="O2106" i="6"/>
  <c r="Q2106" i="6"/>
  <c r="M2106" i="6"/>
  <c r="R2106" i="6" s="1"/>
  <c r="N2106" i="6"/>
  <c r="O2130" i="6"/>
  <c r="P2038" i="6"/>
  <c r="R2038" i="6" s="1"/>
  <c r="S2038" i="6" s="1" a="1"/>
  <c r="S2038" i="6" s="1"/>
  <c r="O1738" i="6"/>
  <c r="M1843" i="6"/>
  <c r="R1843" i="6" s="1"/>
  <c r="S1843" i="6" s="1" a="1"/>
  <c r="S1843" i="6" s="1"/>
  <c r="Q1843" i="6"/>
  <c r="N1843" i="6"/>
  <c r="O1843" i="6"/>
  <c r="Q1984" i="6"/>
  <c r="Q2005" i="6"/>
  <c r="M2005" i="6"/>
  <c r="N2005" i="6"/>
  <c r="O2005" i="6"/>
  <c r="O2022" i="6"/>
  <c r="M2157" i="6"/>
  <c r="R2157" i="6" s="1"/>
  <c r="S2157" i="6" s="1" a="1"/>
  <c r="S2157" i="6" s="1"/>
  <c r="N2157" i="6"/>
  <c r="O2157" i="6"/>
  <c r="Q2157" i="6"/>
  <c r="O2174" i="6"/>
  <c r="P2108" i="6"/>
  <c r="O2158" i="6"/>
  <c r="M2158" i="6"/>
  <c r="R2158" i="6" s="1"/>
  <c r="S2158" i="6" s="1" a="1"/>
  <c r="S2158" i="6" s="1"/>
  <c r="N2158" i="6"/>
  <c r="Q2158" i="6"/>
  <c r="M1915" i="6"/>
  <c r="Q1915" i="6"/>
  <c r="N1915" i="6"/>
  <c r="O1915" i="6"/>
  <c r="O1958" i="6"/>
  <c r="Q1958" i="6"/>
  <c r="M1958" i="6"/>
  <c r="R1958" i="6" s="1"/>
  <c r="N1958" i="6"/>
  <c r="O1966" i="6"/>
  <c r="Q1966" i="6"/>
  <c r="M1966" i="6"/>
  <c r="R1966" i="6" s="1"/>
  <c r="S1966" i="6" s="1" a="1"/>
  <c r="S1966" i="6" s="1"/>
  <c r="N1966" i="6"/>
  <c r="O1980" i="6"/>
  <c r="N1980" i="6"/>
  <c r="Q1980" i="6"/>
  <c r="M1980" i="6"/>
  <c r="R1980" i="6" s="1"/>
  <c r="P2057" i="6"/>
  <c r="O2148" i="6"/>
  <c r="Q2148" i="6"/>
  <c r="N2148" i="6"/>
  <c r="M2148" i="6"/>
  <c r="Q1462" i="6"/>
  <c r="P1823" i="6"/>
  <c r="M1927" i="6"/>
  <c r="Q1927" i="6"/>
  <c r="N1927" i="6"/>
  <c r="O1927" i="6"/>
  <c r="M1981" i="6"/>
  <c r="R1981" i="6" s="1"/>
  <c r="Q1981" i="6"/>
  <c r="N1981" i="6"/>
  <c r="O1981" i="6"/>
  <c r="O2028" i="6"/>
  <c r="O2066" i="6"/>
  <c r="M2066" i="6"/>
  <c r="R2066" i="6" s="1"/>
  <c r="Q2066" i="6"/>
  <c r="N2066" i="6"/>
  <c r="Q2084" i="6"/>
  <c r="P2090" i="6"/>
  <c r="N2084" i="6"/>
  <c r="O2110" i="6"/>
  <c r="Q2110" i="6"/>
  <c r="N2110" i="6"/>
  <c r="M2110" i="6"/>
  <c r="R2110" i="6" s="1"/>
  <c r="N1948" i="6"/>
  <c r="N1740" i="6"/>
  <c r="O844" i="6"/>
  <c r="Q844" i="6"/>
  <c r="N844" i="6"/>
  <c r="M844" i="6"/>
  <c r="R844" i="6" s="1"/>
  <c r="R870" i="6"/>
  <c r="S870" i="6" s="1" a="1"/>
  <c r="S870" i="6" s="1"/>
  <c r="O718" i="6"/>
  <c r="Q718" i="6"/>
  <c r="M718" i="6"/>
  <c r="R718" i="6" s="1"/>
  <c r="S718" i="6" s="1" a="1"/>
  <c r="S718" i="6" s="1"/>
  <c r="N718" i="6"/>
  <c r="O724" i="6"/>
  <c r="N724" i="6"/>
  <c r="Q724" i="6"/>
  <c r="M724" i="6"/>
  <c r="R724" i="6" s="1"/>
  <c r="O1029" i="6"/>
  <c r="Q1029" i="6"/>
  <c r="R1193" i="6"/>
  <c r="S1193" i="6" s="1" a="1"/>
  <c r="S1193" i="6" s="1"/>
  <c r="R1379" i="6"/>
  <c r="S1379" i="6" s="1" a="1"/>
  <c r="S1379" i="6" s="1"/>
  <c r="N1427" i="6"/>
  <c r="O1427" i="6"/>
  <c r="Q1427" i="6"/>
  <c r="M1427" i="6"/>
  <c r="R1443" i="6"/>
  <c r="S1443" i="6" s="1" a="1"/>
  <c r="S1443" i="6" s="1"/>
  <c r="O1491" i="6"/>
  <c r="M1491" i="6"/>
  <c r="N1491" i="6"/>
  <c r="Q1491" i="6"/>
  <c r="R1507" i="6"/>
  <c r="S1507" i="6" s="1" a="1"/>
  <c r="S1507" i="6" s="1"/>
  <c r="R796" i="6"/>
  <c r="S796" i="6" s="1" a="1"/>
  <c r="S796" i="6" s="1"/>
  <c r="O809" i="6"/>
  <c r="M809" i="6"/>
  <c r="R809" i="6" s="1"/>
  <c r="S809" i="6" s="1" a="1"/>
  <c r="S809" i="6" s="1"/>
  <c r="Q809" i="6"/>
  <c r="N809" i="6"/>
  <c r="O890" i="6"/>
  <c r="M890" i="6"/>
  <c r="R890" i="6" s="1"/>
  <c r="N890" i="6"/>
  <c r="Q890" i="6"/>
  <c r="Q893" i="6"/>
  <c r="N893" i="6"/>
  <c r="O893" i="6"/>
  <c r="M893" i="6"/>
  <c r="M968" i="6"/>
  <c r="Q1024" i="6"/>
  <c r="M1024" i="6"/>
  <c r="O1024" i="6"/>
  <c r="O788" i="6"/>
  <c r="N788" i="6"/>
  <c r="M788" i="6"/>
  <c r="Q788" i="6"/>
  <c r="O802" i="6"/>
  <c r="N802" i="6"/>
  <c r="M802" i="6"/>
  <c r="Q802" i="6"/>
  <c r="O841" i="6"/>
  <c r="Q841" i="6"/>
  <c r="M841" i="6"/>
  <c r="R841" i="6" s="1"/>
  <c r="N841" i="6"/>
  <c r="M821" i="6"/>
  <c r="R821" i="6" s="1"/>
  <c r="Q821" i="6"/>
  <c r="O821" i="6"/>
  <c r="N821" i="6"/>
  <c r="P861" i="6"/>
  <c r="O913" i="6"/>
  <c r="N913" i="6"/>
  <c r="M913" i="6"/>
  <c r="Q913" i="6"/>
  <c r="N917" i="6"/>
  <c r="M917" i="6"/>
  <c r="R917" i="6" s="1"/>
  <c r="Q917" i="6"/>
  <c r="O917" i="6"/>
  <c r="R1063" i="6"/>
  <c r="S1063" i="6" s="1" a="1"/>
  <c r="S1063" i="6" s="1"/>
  <c r="O1079" i="6"/>
  <c r="N1079" i="6"/>
  <c r="P1098" i="6"/>
  <c r="R1098" i="6" s="1"/>
  <c r="Q813" i="6"/>
  <c r="N813" i="6"/>
  <c r="M813" i="6"/>
  <c r="O813" i="6"/>
  <c r="O868" i="6"/>
  <c r="N868" i="6"/>
  <c r="Q868" i="6"/>
  <c r="M868" i="6"/>
  <c r="P878" i="6"/>
  <c r="M918" i="6"/>
  <c r="O918" i="6"/>
  <c r="Q918" i="6"/>
  <c r="N918" i="6"/>
  <c r="R1053" i="6"/>
  <c r="S1053" i="6" s="1" a="1"/>
  <c r="S1053" i="6" s="1"/>
  <c r="O825" i="6"/>
  <c r="Q825" i="6"/>
  <c r="M825" i="6"/>
  <c r="N825" i="6"/>
  <c r="P907" i="6"/>
  <c r="R907" i="6" s="1"/>
  <c r="O922" i="6"/>
  <c r="Q922" i="6"/>
  <c r="M922" i="6"/>
  <c r="N922" i="6"/>
  <c r="N933" i="6"/>
  <c r="M933" i="6"/>
  <c r="O933" i="6"/>
  <c r="Q933" i="6"/>
  <c r="M979" i="6"/>
  <c r="O979" i="6"/>
  <c r="Q979" i="6"/>
  <c r="N979" i="6"/>
  <c r="N1218" i="6"/>
  <c r="M1218" i="6"/>
  <c r="O1218" i="6"/>
  <c r="Q1218" i="6"/>
  <c r="R1277" i="6"/>
  <c r="N855" i="6"/>
  <c r="M855" i="6"/>
  <c r="O855" i="6"/>
  <c r="Q855" i="6"/>
  <c r="P902" i="6"/>
  <c r="O916" i="6"/>
  <c r="R935" i="6"/>
  <c r="P1010" i="6"/>
  <c r="R1010" i="6" s="1"/>
  <c r="M982" i="6"/>
  <c r="N982" i="6"/>
  <c r="Q982" i="6"/>
  <c r="O982" i="6"/>
  <c r="O1007" i="6"/>
  <c r="M1007" i="6"/>
  <c r="N1007" i="6"/>
  <c r="Q1007" i="6"/>
  <c r="O1034" i="6"/>
  <c r="N1034" i="6"/>
  <c r="Q1034" i="6"/>
  <c r="M1034" i="6"/>
  <c r="N1066" i="6"/>
  <c r="P1036" i="6"/>
  <c r="R1036" i="6" s="1"/>
  <c r="S1036" i="6" s="1" a="1"/>
  <c r="S1036" i="6" s="1"/>
  <c r="M946" i="6"/>
  <c r="R946" i="6" s="1"/>
  <c r="P971" i="6"/>
  <c r="R971" i="6" s="1"/>
  <c r="S971" i="6" s="1" a="1"/>
  <c r="S971" i="6" s="1"/>
  <c r="P981" i="6"/>
  <c r="Q992" i="6"/>
  <c r="Q1013" i="6"/>
  <c r="Q894" i="6"/>
  <c r="Q1002" i="6"/>
  <c r="O1023" i="6"/>
  <c r="N1023" i="6"/>
  <c r="Q1023" i="6"/>
  <c r="M1023" i="6"/>
  <c r="O1039" i="6"/>
  <c r="Q1039" i="6"/>
  <c r="M1039" i="6"/>
  <c r="N1039" i="6"/>
  <c r="O1092" i="6"/>
  <c r="N1092" i="6"/>
  <c r="Q1092" i="6"/>
  <c r="M1092" i="6"/>
  <c r="R1092" i="6" s="1"/>
  <c r="Q968" i="6"/>
  <c r="Q1022" i="6"/>
  <c r="O1022" i="6"/>
  <c r="M1022" i="6"/>
  <c r="N1022" i="6"/>
  <c r="P1034" i="6"/>
  <c r="R1127" i="6"/>
  <c r="S1127" i="6" s="1" a="1"/>
  <c r="S1127" i="6" s="1"/>
  <c r="Q906" i="6"/>
  <c r="O952" i="6"/>
  <c r="P1062" i="6"/>
  <c r="Q1211" i="6"/>
  <c r="N1253" i="6"/>
  <c r="M1253" i="6"/>
  <c r="O1253" i="6"/>
  <c r="Q1253" i="6"/>
  <c r="O992" i="6"/>
  <c r="M998" i="6"/>
  <c r="O998" i="6"/>
  <c r="Q998" i="6"/>
  <c r="N998" i="6"/>
  <c r="M1035" i="6"/>
  <c r="O1035" i="6"/>
  <c r="N1035" i="6"/>
  <c r="Q1035" i="6"/>
  <c r="Q965" i="6"/>
  <c r="M1078" i="6"/>
  <c r="Q1078" i="6"/>
  <c r="N1078" i="6"/>
  <c r="O1078" i="6"/>
  <c r="R1104" i="6"/>
  <c r="S1104" i="6" s="1" a="1"/>
  <c r="S1104" i="6" s="1"/>
  <c r="Q1120" i="6"/>
  <c r="M1152" i="6"/>
  <c r="Q1166" i="6"/>
  <c r="O1166" i="6"/>
  <c r="N1166" i="6"/>
  <c r="M1166" i="6"/>
  <c r="Q1204" i="6"/>
  <c r="O1204" i="6"/>
  <c r="M1204" i="6"/>
  <c r="R1204" i="6" s="1"/>
  <c r="N1204" i="6"/>
  <c r="M1305" i="6"/>
  <c r="M1056" i="6"/>
  <c r="R1122" i="6"/>
  <c r="S1122" i="6" s="1" a="1"/>
  <c r="S1122" i="6" s="1"/>
  <c r="O1032" i="6"/>
  <c r="P1258" i="6"/>
  <c r="R1258" i="6" s="1"/>
  <c r="S1258" i="6" s="1" a="1"/>
  <c r="S1258" i="6" s="1"/>
  <c r="Q1099" i="6"/>
  <c r="P1190" i="6"/>
  <c r="N1090" i="6"/>
  <c r="O1090" i="6"/>
  <c r="M1090" i="6"/>
  <c r="Q1090" i="6"/>
  <c r="P1135" i="6"/>
  <c r="P1172" i="6"/>
  <c r="R1172" i="6" s="1"/>
  <c r="M1363" i="6"/>
  <c r="O1363" i="6"/>
  <c r="N1363" i="6"/>
  <c r="Q1363" i="6"/>
  <c r="M1606" i="6"/>
  <c r="R1606" i="6" s="1"/>
  <c r="N1606" i="6"/>
  <c r="O1606" i="6"/>
  <c r="Q1606" i="6"/>
  <c r="O1005" i="6"/>
  <c r="M1075" i="6"/>
  <c r="R1075" i="6" s="1"/>
  <c r="S1075" i="6" s="1" a="1"/>
  <c r="S1075" i="6" s="1"/>
  <c r="M1115" i="6"/>
  <c r="O1115" i="6"/>
  <c r="N1115" i="6"/>
  <c r="Q1115" i="6"/>
  <c r="M1069" i="6"/>
  <c r="M1192" i="6"/>
  <c r="M1158" i="6"/>
  <c r="O1158" i="6"/>
  <c r="N1158" i="6"/>
  <c r="Q1158" i="6"/>
  <c r="Q1186" i="6"/>
  <c r="N1232" i="6"/>
  <c r="M1232" i="6"/>
  <c r="O1232" i="6"/>
  <c r="Q1232" i="6"/>
  <c r="P1300" i="6"/>
  <c r="P1238" i="6"/>
  <c r="M1240" i="6"/>
  <c r="R1240" i="6" s="1"/>
  <c r="S1240" i="6" s="1" a="1"/>
  <c r="S1240" i="6" s="1"/>
  <c r="O1268" i="6"/>
  <c r="O1319" i="6"/>
  <c r="N1319" i="6"/>
  <c r="M1319" i="6"/>
  <c r="R1319" i="6" s="1"/>
  <c r="S1319" i="6" s="1" a="1"/>
  <c r="S1319" i="6" s="1"/>
  <c r="Q1319" i="6"/>
  <c r="R1409" i="6"/>
  <c r="S1409" i="6" s="1" a="1"/>
  <c r="S1409" i="6" s="1"/>
  <c r="P1278" i="6"/>
  <c r="N1305" i="6"/>
  <c r="P1323" i="6"/>
  <c r="R1323" i="6" s="1"/>
  <c r="S1323" i="6" s="1" a="1"/>
  <c r="S1323" i="6" s="1"/>
  <c r="Q1082" i="6"/>
  <c r="M1216" i="6"/>
  <c r="M1291" i="6"/>
  <c r="Q1310" i="6"/>
  <c r="N1310" i="6"/>
  <c r="M1310" i="6"/>
  <c r="O1310" i="6"/>
  <c r="M1339" i="6"/>
  <c r="R1339" i="6" s="1"/>
  <c r="R1370" i="6"/>
  <c r="S1370" i="6" s="1" a="1"/>
  <c r="S1370" i="6" s="1"/>
  <c r="Q1392" i="6"/>
  <c r="N1392" i="6"/>
  <c r="M1392" i="6"/>
  <c r="R1392" i="6" s="1"/>
  <c r="S1392" i="6" s="1" a="1"/>
  <c r="S1392" i="6" s="1"/>
  <c r="O1392" i="6"/>
  <c r="P1408" i="6"/>
  <c r="M1464" i="6"/>
  <c r="O1464" i="6"/>
  <c r="Q1464" i="6"/>
  <c r="N1464" i="6"/>
  <c r="O1669" i="6"/>
  <c r="Q1669" i="6"/>
  <c r="N1669" i="6"/>
  <c r="M1175" i="6"/>
  <c r="O1237" i="6"/>
  <c r="O1278" i="6"/>
  <c r="O1093" i="6"/>
  <c r="O1306" i="6"/>
  <c r="M1306" i="6"/>
  <c r="R1306" i="6" s="1"/>
  <c r="N1306" i="6"/>
  <c r="Q1306" i="6"/>
  <c r="N1208" i="6"/>
  <c r="M1239" i="6"/>
  <c r="Q1269" i="6"/>
  <c r="Q1335" i="6"/>
  <c r="M1373" i="6"/>
  <c r="O1373" i="6"/>
  <c r="Q1373" i="6"/>
  <c r="N1373" i="6"/>
  <c r="O1317" i="6"/>
  <c r="O1404" i="6"/>
  <c r="N1404" i="6"/>
  <c r="Q1404" i="6"/>
  <c r="M1404" i="6"/>
  <c r="R1483" i="6"/>
  <c r="S1483" i="6" s="1" a="1"/>
  <c r="S1483" i="6" s="1"/>
  <c r="Q1508" i="6"/>
  <c r="M1508" i="6"/>
  <c r="O1508" i="6"/>
  <c r="N1508" i="6"/>
  <c r="P1558" i="6"/>
  <c r="O1374" i="6"/>
  <c r="N1441" i="6"/>
  <c r="Q1293" i="6"/>
  <c r="P1486" i="6"/>
  <c r="N1602" i="6"/>
  <c r="M1602" i="6"/>
  <c r="R1602" i="6" s="1"/>
  <c r="O1602" i="6"/>
  <c r="Q1602" i="6"/>
  <c r="M1693" i="6"/>
  <c r="O1693" i="6"/>
  <c r="Q1693" i="6"/>
  <c r="N1693" i="6"/>
  <c r="M1987" i="6"/>
  <c r="R1987" i="6" s="1"/>
  <c r="N1987" i="6"/>
  <c r="O1987" i="6"/>
  <c r="Q1987" i="6"/>
  <c r="Q2051" i="6"/>
  <c r="N2051" i="6"/>
  <c r="O2051" i="6"/>
  <c r="M2051" i="6"/>
  <c r="M2115" i="6"/>
  <c r="N2115" i="6"/>
  <c r="O2115" i="6"/>
  <c r="Q2115" i="6"/>
  <c r="P1402" i="6"/>
  <c r="M1318" i="6"/>
  <c r="R1318" i="6" s="1"/>
  <c r="N1318" i="6"/>
  <c r="Q1318" i="6"/>
  <c r="O1318" i="6"/>
  <c r="P1362" i="6"/>
  <c r="N1377" i="6"/>
  <c r="P1415" i="6"/>
  <c r="O1474" i="6"/>
  <c r="R1583" i="6"/>
  <c r="S1583" i="6" s="1" a="1"/>
  <c r="S1583" i="6" s="1"/>
  <c r="Q1667" i="6"/>
  <c r="O1667" i="6"/>
  <c r="N1667" i="6"/>
  <c r="M1667" i="6"/>
  <c r="Q1719" i="6"/>
  <c r="O1719" i="6"/>
  <c r="M1719" i="6"/>
  <c r="R1719" i="6" s="1"/>
  <c r="N1719" i="6"/>
  <c r="O1735" i="6"/>
  <c r="N1735" i="6"/>
  <c r="Q1735" i="6"/>
  <c r="M1735" i="6"/>
  <c r="R1737" i="6"/>
  <c r="S1737" i="6" s="1" a="1"/>
  <c r="S1737" i="6" s="1"/>
  <c r="O1934" i="6"/>
  <c r="M1934" i="6"/>
  <c r="R1934" i="6" s="1"/>
  <c r="Q1934" i="6"/>
  <c r="N1934" i="6"/>
  <c r="O1657" i="6"/>
  <c r="M1657" i="6"/>
  <c r="Q1657" i="6"/>
  <c r="N1657" i="6"/>
  <c r="N1542" i="6"/>
  <c r="O1625" i="6"/>
  <c r="Q1625" i="6"/>
  <c r="N1625" i="6"/>
  <c r="M1625" i="6"/>
  <c r="R1625" i="6" s="1"/>
  <c r="Q1486" i="6"/>
  <c r="R1499" i="6"/>
  <c r="S1499" i="6" s="1" a="1"/>
  <c r="S1499" i="6" s="1"/>
  <c r="P1621" i="6"/>
  <c r="R1621" i="6" s="1"/>
  <c r="M1525" i="6"/>
  <c r="O1525" i="6"/>
  <c r="Q1525" i="6"/>
  <c r="N1525" i="6"/>
  <c r="M1564" i="6"/>
  <c r="N1564" i="6"/>
  <c r="O1564" i="6"/>
  <c r="Q1564" i="6"/>
  <c r="M1601" i="6"/>
  <c r="R1601" i="6" s="1"/>
  <c r="Q1601" i="6"/>
  <c r="O1601" i="6"/>
  <c r="N1601" i="6"/>
  <c r="R1605" i="6"/>
  <c r="S1605" i="6" s="1" a="1"/>
  <c r="S1605" i="6" s="1"/>
  <c r="O1615" i="6"/>
  <c r="N1629" i="6"/>
  <c r="O1629" i="6"/>
  <c r="Q1629" i="6"/>
  <c r="M1629" i="6"/>
  <c r="R1631" i="6"/>
  <c r="O1705" i="6"/>
  <c r="Q1705" i="6"/>
  <c r="M1705" i="6"/>
  <c r="N1705" i="6"/>
  <c r="R1781" i="6"/>
  <c r="Q1786" i="6"/>
  <c r="M1786" i="6"/>
  <c r="R1786" i="6" s="1"/>
  <c r="O1786" i="6"/>
  <c r="N1786" i="6"/>
  <c r="R1797" i="6"/>
  <c r="S1797" i="6" s="1" a="1"/>
  <c r="S1797" i="6" s="1"/>
  <c r="Q1802" i="6"/>
  <c r="M1802" i="6"/>
  <c r="R1802" i="6" s="1"/>
  <c r="O1802" i="6"/>
  <c r="N1802" i="6"/>
  <c r="Q1834" i="6"/>
  <c r="M1834" i="6"/>
  <c r="R1834" i="6" s="1"/>
  <c r="S1834" i="6" s="1" a="1"/>
  <c r="S1834" i="6" s="1"/>
  <c r="N1834" i="6"/>
  <c r="O1834" i="6"/>
  <c r="Q1866" i="6"/>
  <c r="M1866" i="6"/>
  <c r="R1866" i="6" s="1"/>
  <c r="N1866" i="6"/>
  <c r="O1866" i="6"/>
  <c r="Q1898" i="6"/>
  <c r="M1898" i="6"/>
  <c r="R1898" i="6" s="1"/>
  <c r="S1898" i="6" s="1" a="1"/>
  <c r="S1898" i="6" s="1"/>
  <c r="N1898" i="6"/>
  <c r="O1898" i="6"/>
  <c r="Q1930" i="6"/>
  <c r="M1930" i="6"/>
  <c r="R1930" i="6" s="1"/>
  <c r="N1930" i="6"/>
  <c r="O1930" i="6"/>
  <c r="N1959" i="6"/>
  <c r="Q1959" i="6"/>
  <c r="M1959" i="6"/>
  <c r="O1959" i="6"/>
  <c r="Q1455" i="6"/>
  <c r="O1501" i="6"/>
  <c r="N1503" i="6"/>
  <c r="O1503" i="6"/>
  <c r="M1503" i="6"/>
  <c r="Q1503" i="6"/>
  <c r="R1607" i="6"/>
  <c r="S1607" i="6" s="1" a="1"/>
  <c r="S1607" i="6" s="1"/>
  <c r="N1935" i="6"/>
  <c r="Q1935" i="6"/>
  <c r="M1935" i="6"/>
  <c r="O1935" i="6"/>
  <c r="Q1645" i="6"/>
  <c r="N1645" i="6"/>
  <c r="O1645" i="6"/>
  <c r="M1645" i="6"/>
  <c r="R1645" i="6" s="1"/>
  <c r="O1670" i="6"/>
  <c r="Q1715" i="6"/>
  <c r="O1715" i="6"/>
  <c r="N1715" i="6"/>
  <c r="M1715" i="6"/>
  <c r="M1849" i="6"/>
  <c r="R1849" i="6" s="1"/>
  <c r="O1849" i="6"/>
  <c r="Q1849" i="6"/>
  <c r="N1849" i="6"/>
  <c r="P1864" i="6"/>
  <c r="R1864" i="6" s="1"/>
  <c r="M1885" i="6"/>
  <c r="R1885" i="6" s="1"/>
  <c r="S1885" i="6" s="1" a="1"/>
  <c r="S1885" i="6" s="1"/>
  <c r="O1885" i="6"/>
  <c r="Q1885" i="6"/>
  <c r="N1885" i="6"/>
  <c r="M1917" i="6"/>
  <c r="R1917" i="6" s="1"/>
  <c r="S1917" i="6" s="1" a="1"/>
  <c r="S1917" i="6" s="1"/>
  <c r="O1917" i="6"/>
  <c r="N1917" i="6"/>
  <c r="Q1917" i="6"/>
  <c r="P1932" i="6"/>
  <c r="M2061" i="6"/>
  <c r="R2061" i="6" s="1"/>
  <c r="N2061" i="6"/>
  <c r="O2061" i="6"/>
  <c r="Q2061" i="6"/>
  <c r="Q1661" i="6"/>
  <c r="N1676" i="6"/>
  <c r="O1676" i="6"/>
  <c r="M1676" i="6"/>
  <c r="R1676" i="6" s="1"/>
  <c r="S1676" i="6" s="1" a="1"/>
  <c r="S1676" i="6" s="1"/>
  <c r="Q1676" i="6"/>
  <c r="N1743" i="6"/>
  <c r="M1949" i="6"/>
  <c r="N1949" i="6"/>
  <c r="O1949" i="6"/>
  <c r="Q1949" i="6"/>
  <c r="N1388" i="6"/>
  <c r="N1423" i="6"/>
  <c r="O1516" i="6"/>
  <c r="M1516" i="6"/>
  <c r="R1516" i="6" s="1"/>
  <c r="S1516" i="6" s="1" a="1"/>
  <c r="S1516" i="6" s="1"/>
  <c r="Q1516" i="6"/>
  <c r="N1516" i="6"/>
  <c r="R1517" i="6"/>
  <c r="M1582" i="6"/>
  <c r="O1582" i="6"/>
  <c r="N1582" i="6"/>
  <c r="Q1582" i="6"/>
  <c r="P1660" i="6"/>
  <c r="O1684" i="6"/>
  <c r="M1684" i="6"/>
  <c r="Q1684" i="6"/>
  <c r="N1684" i="6"/>
  <c r="P1729" i="6"/>
  <c r="P1989" i="6"/>
  <c r="M1610" i="6"/>
  <c r="R1610" i="6" s="1"/>
  <c r="S1610" i="6" s="1" a="1"/>
  <c r="S1610" i="6" s="1"/>
  <c r="O1478" i="6"/>
  <c r="M1532" i="6"/>
  <c r="R1532" i="6" s="1"/>
  <c r="O1604" i="6"/>
  <c r="Q1604" i="6"/>
  <c r="M1604" i="6"/>
  <c r="N1604" i="6"/>
  <c r="O1654" i="6"/>
  <c r="Q1702" i="6"/>
  <c r="R1738" i="6"/>
  <c r="S1738" i="6" s="1" a="1"/>
  <c r="S1738" i="6" s="1"/>
  <c r="Q1961" i="6"/>
  <c r="N1961" i="6"/>
  <c r="O1961" i="6"/>
  <c r="M1961" i="6"/>
  <c r="R1961" i="6" s="1"/>
  <c r="O1985" i="6"/>
  <c r="M1985" i="6"/>
  <c r="N1985" i="6"/>
  <c r="Q1985" i="6"/>
  <c r="O2091" i="6"/>
  <c r="Q2091" i="6"/>
  <c r="M2091" i="6"/>
  <c r="R2091" i="6" s="1"/>
  <c r="N2091" i="6"/>
  <c r="Q1651" i="6"/>
  <c r="N1651" i="6"/>
  <c r="M1651" i="6"/>
  <c r="O1651" i="6"/>
  <c r="O1731" i="6"/>
  <c r="M1819" i="6"/>
  <c r="Q1819" i="6"/>
  <c r="N1819" i="6"/>
  <c r="O1819" i="6"/>
  <c r="P1959" i="6"/>
  <c r="R1959" i="6" s="1"/>
  <c r="S1959" i="6" s="1" a="1"/>
  <c r="S1959" i="6" s="1"/>
  <c r="O1982" i="6"/>
  <c r="Q1982" i="6"/>
  <c r="M1982" i="6"/>
  <c r="R1982" i="6" s="1"/>
  <c r="N1982" i="6"/>
  <c r="O2074" i="6"/>
  <c r="Q2074" i="6"/>
  <c r="M2074" i="6"/>
  <c r="R2074" i="6" s="1"/>
  <c r="N2074" i="6"/>
  <c r="Q2143" i="6"/>
  <c r="N2143" i="6"/>
  <c r="O2143" i="6"/>
  <c r="M2143" i="6"/>
  <c r="R2143" i="6" s="1"/>
  <c r="O1431" i="6"/>
  <c r="Q1665" i="6"/>
  <c r="Q1733" i="6"/>
  <c r="N1774" i="6"/>
  <c r="N1753" i="6"/>
  <c r="P1831" i="6"/>
  <c r="R1831" i="6" s="1"/>
  <c r="M1863" i="6"/>
  <c r="Q1863" i="6"/>
  <c r="N1863" i="6"/>
  <c r="O1863" i="6"/>
  <c r="M1895" i="6"/>
  <c r="Q1895" i="6"/>
  <c r="N1895" i="6"/>
  <c r="O1895" i="6"/>
  <c r="N1956" i="6"/>
  <c r="O1978" i="6"/>
  <c r="Q1978" i="6"/>
  <c r="M1978" i="6"/>
  <c r="R1978" i="6" s="1"/>
  <c r="S1978" i="6" s="1" a="1"/>
  <c r="S1978" i="6" s="1"/>
  <c r="N1978" i="6"/>
  <c r="N2010" i="6"/>
  <c r="O2017" i="6"/>
  <c r="Q2017" i="6"/>
  <c r="M2017" i="6"/>
  <c r="R2017" i="6" s="1"/>
  <c r="N2017" i="6"/>
  <c r="O2032" i="6"/>
  <c r="Q2032" i="6"/>
  <c r="M2032" i="6"/>
  <c r="N2032" i="6"/>
  <c r="O2070" i="6"/>
  <c r="M2070" i="6"/>
  <c r="R2070" i="6" s="1"/>
  <c r="S2070" i="6" s="1" a="1"/>
  <c r="S2070" i="6" s="1"/>
  <c r="N2070" i="6"/>
  <c r="Q2070" i="6"/>
  <c r="M2102" i="6"/>
  <c r="R2102" i="6" s="1"/>
  <c r="S2102" i="6" s="1" a="1"/>
  <c r="S2102" i="6" s="1"/>
  <c r="O2121" i="6"/>
  <c r="M2121" i="6"/>
  <c r="Q2121" i="6"/>
  <c r="N2121" i="6"/>
  <c r="M2125" i="6"/>
  <c r="R2125" i="6" s="1"/>
  <c r="O2125" i="6"/>
  <c r="Q2125" i="6"/>
  <c r="N2125" i="6"/>
  <c r="R2048" i="6"/>
  <c r="S2048" i="6" s="1" a="1"/>
  <c r="S2048" i="6" s="1"/>
  <c r="N2071" i="6"/>
  <c r="O2071" i="6"/>
  <c r="M2071" i="6"/>
  <c r="R2071" i="6" s="1"/>
  <c r="Q2071" i="6"/>
  <c r="Q2130" i="6"/>
  <c r="P2053" i="6"/>
  <c r="M1477" i="6"/>
  <c r="M1724" i="6"/>
  <c r="M1753" i="6"/>
  <c r="R1799" i="6"/>
  <c r="S1799" i="6" s="1" a="1"/>
  <c r="S1799" i="6" s="1"/>
  <c r="P1923" i="6"/>
  <c r="O2065" i="6"/>
  <c r="M2065" i="6"/>
  <c r="N2065" i="6"/>
  <c r="Q2065" i="6"/>
  <c r="N2138" i="6"/>
  <c r="M2084" i="6"/>
  <c r="Q2169" i="6"/>
  <c r="M2169" i="6"/>
  <c r="N2169" i="6"/>
  <c r="O2169" i="6"/>
  <c r="Q2133" i="6"/>
  <c r="M2133" i="6"/>
  <c r="N2133" i="6"/>
  <c r="O2133" i="6"/>
  <c r="N1510" i="6"/>
  <c r="O1674" i="6"/>
  <c r="N1738" i="6"/>
  <c r="M1811" i="6"/>
  <c r="R1811" i="6" s="1"/>
  <c r="Q1811" i="6"/>
  <c r="N1811" i="6"/>
  <c r="O1811" i="6"/>
  <c r="M1891" i="6"/>
  <c r="R1891" i="6" s="1"/>
  <c r="S1891" i="6" s="1" a="1"/>
  <c r="S1891" i="6" s="1"/>
  <c r="Q1891" i="6"/>
  <c r="N1891" i="6"/>
  <c r="O1891" i="6"/>
  <c r="O1999" i="6"/>
  <c r="M1999" i="6"/>
  <c r="N1999" i="6"/>
  <c r="Q1999" i="6"/>
  <c r="O2018" i="6"/>
  <c r="M2018" i="6"/>
  <c r="Q2018" i="6"/>
  <c r="N2018" i="6"/>
  <c r="P1915" i="6"/>
  <c r="P1945" i="6"/>
  <c r="O2034" i="6"/>
  <c r="M2034" i="6"/>
  <c r="R2034" i="6" s="1"/>
  <c r="Q2034" i="6"/>
  <c r="N2034" i="6"/>
  <c r="O2058" i="6"/>
  <c r="Q2058" i="6"/>
  <c r="M2058" i="6"/>
  <c r="R2058" i="6" s="1"/>
  <c r="N2058" i="6"/>
  <c r="O2127" i="6"/>
  <c r="M2127" i="6"/>
  <c r="N2127" i="6"/>
  <c r="Q2127" i="6"/>
  <c r="N1462" i="6"/>
  <c r="P1730" i="6"/>
  <c r="M1871" i="6"/>
  <c r="Q1871" i="6"/>
  <c r="N1871" i="6"/>
  <c r="O1871" i="6"/>
  <c r="P1927" i="6"/>
  <c r="R1927" i="6" s="1"/>
  <c r="M1984" i="6"/>
  <c r="R1984" i="6" s="1"/>
  <c r="P2042" i="6"/>
  <c r="R2042" i="6" s="1"/>
  <c r="O2054" i="6"/>
  <c r="N2054" i="6"/>
  <c r="Q2054" i="6"/>
  <c r="M2054" i="6"/>
  <c r="P1943" i="6"/>
  <c r="N2004" i="6"/>
  <c r="O2050" i="6"/>
  <c r="M2050" i="6"/>
  <c r="N2050" i="6"/>
  <c r="Q2050" i="6"/>
  <c r="M2138" i="6"/>
  <c r="Q1674" i="6"/>
  <c r="Q2170" i="6"/>
  <c r="P787" i="6"/>
  <c r="R787" i="6" s="1"/>
  <c r="S787" i="6" s="1" a="1"/>
  <c r="S787" i="6" s="1"/>
  <c r="R708" i="6"/>
  <c r="S708" i="6" s="1" a="1"/>
  <c r="S708" i="6" s="1"/>
  <c r="R767" i="6"/>
  <c r="S767" i="6" s="1" a="1"/>
  <c r="S767" i="6" s="1"/>
  <c r="R1029" i="6"/>
  <c r="S1029" i="6" s="1" a="1"/>
  <c r="S1029" i="6" s="1"/>
  <c r="R1175" i="6"/>
  <c r="R1231" i="6"/>
  <c r="S1231" i="6" s="1" a="1"/>
  <c r="S1231" i="6" s="1"/>
  <c r="N1359" i="6"/>
  <c r="Q1359" i="6"/>
  <c r="O1406" i="6"/>
  <c r="N1406" i="6"/>
  <c r="M835" i="6"/>
  <c r="O835" i="6"/>
  <c r="Q835" i="6"/>
  <c r="N835" i="6"/>
  <c r="P788" i="6"/>
  <c r="R788" i="6" s="1"/>
  <c r="P784" i="6"/>
  <c r="R784" i="6" s="1"/>
  <c r="S784" i="6" s="1" a="1"/>
  <c r="S784" i="6" s="1"/>
  <c r="P802" i="6"/>
  <c r="R802" i="6" s="1"/>
  <c r="P832" i="6"/>
  <c r="R832" i="6" s="1"/>
  <c r="S832" i="6" s="1" a="1"/>
  <c r="S832" i="6" s="1"/>
  <c r="O852" i="6"/>
  <c r="N852" i="6"/>
  <c r="Q852" i="6"/>
  <c r="M852" i="6"/>
  <c r="R852" i="6" s="1"/>
  <c r="M820" i="6"/>
  <c r="Q758" i="6"/>
  <c r="P823" i="6"/>
  <c r="R823" i="6" s="1"/>
  <c r="S823" i="6" s="1" a="1"/>
  <c r="S823" i="6" s="1"/>
  <c r="M898" i="6"/>
  <c r="R898" i="6" s="1"/>
  <c r="P843" i="6"/>
  <c r="R843" i="6" s="1"/>
  <c r="S843" i="6" s="1" a="1"/>
  <c r="S843" i="6" s="1"/>
  <c r="O873" i="6"/>
  <c r="N873" i="6"/>
  <c r="M873" i="6"/>
  <c r="Q873" i="6"/>
  <c r="O1000" i="6"/>
  <c r="Q1000" i="6"/>
  <c r="M1000" i="6"/>
  <c r="R1000" i="6" s="1"/>
  <c r="N1000" i="6"/>
  <c r="R1017" i="6"/>
  <c r="S1017" i="6" s="1" a="1"/>
  <c r="S1017" i="6" s="1"/>
  <c r="R1117" i="6"/>
  <c r="R921" i="6"/>
  <c r="S921" i="6" s="1" a="1"/>
  <c r="S921" i="6" s="1"/>
  <c r="O932" i="6"/>
  <c r="N932" i="6"/>
  <c r="Q932" i="6"/>
  <c r="M932" i="6"/>
  <c r="R932" i="6" s="1"/>
  <c r="M1011" i="6"/>
  <c r="R1011" i="6" s="1"/>
  <c r="S1011" i="6" s="1" a="1"/>
  <c r="S1011" i="6" s="1"/>
  <c r="M1015" i="6"/>
  <c r="O1015" i="6"/>
  <c r="Q1015" i="6"/>
  <c r="N1015" i="6"/>
  <c r="R1039" i="6"/>
  <c r="S1039" i="6" s="1" a="1"/>
  <c r="S1039" i="6" s="1"/>
  <c r="O838" i="6"/>
  <c r="N838" i="6"/>
  <c r="Q838" i="6"/>
  <c r="M838" i="6"/>
  <c r="Q1031" i="6"/>
  <c r="O1031" i="6"/>
  <c r="M1031" i="6"/>
  <c r="R1033" i="6"/>
  <c r="S1033" i="6" s="1" a="1"/>
  <c r="S1033" i="6" s="1"/>
  <c r="M1083" i="6"/>
  <c r="R1083" i="6" s="1"/>
  <c r="S1083" i="6" s="1" a="1"/>
  <c r="S1083" i="6" s="1"/>
  <c r="R1307" i="6"/>
  <c r="R1333" i="6"/>
  <c r="S1333" i="6" s="1" a="1"/>
  <c r="S1333" i="6" s="1"/>
  <c r="R851" i="6"/>
  <c r="S851" i="6" s="1" a="1"/>
  <c r="S851" i="6" s="1"/>
  <c r="R855" i="6"/>
  <c r="P857" i="6"/>
  <c r="R857" i="6" s="1"/>
  <c r="S857" i="6" s="1" a="1"/>
  <c r="S857" i="6" s="1"/>
  <c r="P903" i="6"/>
  <c r="R903" i="6" s="1"/>
  <c r="S903" i="6" s="1" a="1"/>
  <c r="S903" i="6" s="1"/>
  <c r="Q1003" i="6"/>
  <c r="N1016" i="6"/>
  <c r="M1016" i="6"/>
  <c r="R1016" i="6" s="1"/>
  <c r="O1016" i="6"/>
  <c r="Q1016" i="6"/>
  <c r="P896" i="6"/>
  <c r="R896" i="6" s="1"/>
  <c r="S896" i="6" s="1" a="1"/>
  <c r="S896" i="6" s="1"/>
  <c r="N905" i="6"/>
  <c r="O905" i="6"/>
  <c r="M905" i="6"/>
  <c r="Q905" i="6"/>
  <c r="R938" i="6"/>
  <c r="M964" i="6"/>
  <c r="R964" i="6" s="1"/>
  <c r="N997" i="6"/>
  <c r="M997" i="6"/>
  <c r="Q997" i="6"/>
  <c r="O997" i="6"/>
  <c r="O1021" i="6"/>
  <c r="M1021" i="6"/>
  <c r="N1021" i="6"/>
  <c r="Q1021" i="6"/>
  <c r="Q1070" i="6"/>
  <c r="M1070" i="6"/>
  <c r="N1070" i="6"/>
  <c r="O1070" i="6"/>
  <c r="Q1038" i="6"/>
  <c r="O1038" i="6"/>
  <c r="M1038" i="6"/>
  <c r="R1038" i="6" s="1"/>
  <c r="N1038" i="6"/>
  <c r="R1042" i="6"/>
  <c r="S1042" i="6" s="1" a="1"/>
  <c r="S1042" i="6" s="1"/>
  <c r="R1060" i="6"/>
  <c r="S1060" i="6" s="1" a="1"/>
  <c r="S1060" i="6" s="1"/>
  <c r="Q1065" i="6"/>
  <c r="N1065" i="6"/>
  <c r="O1065" i="6"/>
  <c r="M1065" i="6"/>
  <c r="R1065" i="6" s="1"/>
  <c r="R1086" i="6"/>
  <c r="S1086" i="6" s="1" a="1"/>
  <c r="S1086" i="6" s="1"/>
  <c r="O1140" i="6"/>
  <c r="M1140" i="6"/>
  <c r="R1140" i="6" s="1"/>
  <c r="S1140" i="6" s="1" a="1"/>
  <c r="S1140" i="6" s="1"/>
  <c r="N1140" i="6"/>
  <c r="Q1140" i="6"/>
  <c r="Q946" i="6"/>
  <c r="O983" i="6"/>
  <c r="R998" i="6"/>
  <c r="M1017" i="6"/>
  <c r="O1028" i="6"/>
  <c r="N894" i="6"/>
  <c r="O967" i="6"/>
  <c r="O985" i="6"/>
  <c r="O1002" i="6"/>
  <c r="Q1113" i="6"/>
  <c r="N1113" i="6"/>
  <c r="M1113" i="6"/>
  <c r="O1113" i="6"/>
  <c r="M1226" i="6"/>
  <c r="R1226" i="6" s="1"/>
  <c r="S1226" i="6" s="1" a="1"/>
  <c r="S1226" i="6" s="1"/>
  <c r="Q1226" i="6"/>
  <c r="N980" i="6"/>
  <c r="Q980" i="6"/>
  <c r="O980" i="6"/>
  <c r="M980" i="6"/>
  <c r="N1147" i="6"/>
  <c r="N953" i="6"/>
  <c r="O975" i="6"/>
  <c r="M975" i="6"/>
  <c r="R975" i="6" s="1"/>
  <c r="N975" i="6"/>
  <c r="Q975" i="6"/>
  <c r="N999" i="6"/>
  <c r="Q999" i="6"/>
  <c r="O999" i="6"/>
  <c r="M999" i="6"/>
  <c r="R999" i="6" s="1"/>
  <c r="S999" i="6" s="1" a="1"/>
  <c r="S999" i="6" s="1"/>
  <c r="M1067" i="6"/>
  <c r="R1067" i="6" s="1"/>
  <c r="N1067" i="6"/>
  <c r="O1067" i="6"/>
  <c r="Q1067" i="6"/>
  <c r="S1133" i="6" a="1"/>
  <c r="S1133" i="6" s="1"/>
  <c r="N1144" i="6"/>
  <c r="O1144" i="6"/>
  <c r="M1144" i="6"/>
  <c r="R1144" i="6" s="1"/>
  <c r="S1144" i="6" s="1" a="1"/>
  <c r="S1144" i="6" s="1"/>
  <c r="Q1144" i="6"/>
  <c r="R1150" i="6"/>
  <c r="S1150" i="6" s="1" a="1"/>
  <c r="S1150" i="6" s="1"/>
  <c r="N1163" i="6"/>
  <c r="Q1163" i="6"/>
  <c r="M1211" i="6"/>
  <c r="R1211" i="6" s="1"/>
  <c r="Q902" i="6"/>
  <c r="M992" i="6"/>
  <c r="M1044" i="6"/>
  <c r="Q900" i="6"/>
  <c r="N926" i="6"/>
  <c r="P988" i="6"/>
  <c r="R988" i="6" s="1"/>
  <c r="M1013" i="6"/>
  <c r="R1013" i="6" s="1"/>
  <c r="S1013" i="6" s="1" a="1"/>
  <c r="S1013" i="6" s="1"/>
  <c r="Q1064" i="6"/>
  <c r="R1114" i="6"/>
  <c r="S1114" i="6" s="1" a="1"/>
  <c r="S1114" i="6" s="1"/>
  <c r="Q1134" i="6"/>
  <c r="O1134" i="6"/>
  <c r="M1134" i="6"/>
  <c r="R1134" i="6" s="1"/>
  <c r="N1134" i="6"/>
  <c r="M1160" i="6"/>
  <c r="Q1160" i="6"/>
  <c r="O1160" i="6"/>
  <c r="N1160" i="6"/>
  <c r="Q1177" i="6"/>
  <c r="N1177" i="6"/>
  <c r="M1177" i="6"/>
  <c r="O1177" i="6"/>
  <c r="Q1182" i="6"/>
  <c r="N1182" i="6"/>
  <c r="M1182" i="6"/>
  <c r="O1182" i="6"/>
  <c r="O1203" i="6"/>
  <c r="N1203" i="6"/>
  <c r="M1203" i="6"/>
  <c r="R1203" i="6" s="1"/>
  <c r="Q1203" i="6"/>
  <c r="O1088" i="6"/>
  <c r="M1157" i="6"/>
  <c r="N1171" i="6"/>
  <c r="Q1171" i="6"/>
  <c r="O1171" i="6"/>
  <c r="M1171" i="6"/>
  <c r="Q1212" i="6"/>
  <c r="M1212" i="6"/>
  <c r="N1212" i="6"/>
  <c r="O1212" i="6"/>
  <c r="P1260" i="6"/>
  <c r="R1273" i="6"/>
  <c r="N1300" i="6"/>
  <c r="Q1300" i="6"/>
  <c r="O1300" i="6"/>
  <c r="M1300" i="6"/>
  <c r="N1175" i="6"/>
  <c r="N1226" i="6"/>
  <c r="Q1261" i="6"/>
  <c r="O1261" i="6"/>
  <c r="M1261" i="6"/>
  <c r="R1261" i="6" s="1"/>
  <c r="S1261" i="6" s="1" a="1"/>
  <c r="S1261" i="6" s="1"/>
  <c r="N1261" i="6"/>
  <c r="R1151" i="6"/>
  <c r="S1151" i="6" s="1" a="1"/>
  <c r="S1151" i="6" s="1"/>
  <c r="N1184" i="6"/>
  <c r="M1184" i="6"/>
  <c r="R1184" i="6" s="1"/>
  <c r="Q1184" i="6"/>
  <c r="O1184" i="6"/>
  <c r="O1194" i="6"/>
  <c r="Q1194" i="6"/>
  <c r="M1194" i="6"/>
  <c r="R1194" i="6" s="1"/>
  <c r="N1194" i="6"/>
  <c r="O1282" i="6"/>
  <c r="N1282" i="6"/>
  <c r="M1282" i="6"/>
  <c r="Q1282" i="6"/>
  <c r="Q1289" i="6"/>
  <c r="M1289" i="6"/>
  <c r="O1289" i="6"/>
  <c r="N1289" i="6"/>
  <c r="P1143" i="6"/>
  <c r="R1143" i="6" s="1"/>
  <c r="S1143" i="6" s="1" a="1"/>
  <c r="S1143" i="6" s="1"/>
  <c r="O1112" i="6"/>
  <c r="M1112" i="6"/>
  <c r="R1112" i="6" s="1"/>
  <c r="S1112" i="6" s="1" a="1"/>
  <c r="S1112" i="6" s="1"/>
  <c r="N1112" i="6"/>
  <c r="Q1112" i="6"/>
  <c r="Q1152" i="6"/>
  <c r="N1191" i="6"/>
  <c r="O1191" i="6"/>
  <c r="M1191" i="6"/>
  <c r="Q1191" i="6"/>
  <c r="P1207" i="6"/>
  <c r="R1207" i="6" s="1"/>
  <c r="S1207" i="6" s="1" a="1"/>
  <c r="S1207" i="6" s="1"/>
  <c r="Q1223" i="6"/>
  <c r="N1223" i="6"/>
  <c r="M1223" i="6"/>
  <c r="O1223" i="6"/>
  <c r="R1262" i="6"/>
  <c r="S1262" i="6" s="1" a="1"/>
  <c r="S1262" i="6" s="1"/>
  <c r="M1384" i="6"/>
  <c r="R1384" i="6" s="1"/>
  <c r="S1384" i="6" s="1" a="1"/>
  <c r="S1384" i="6" s="1"/>
  <c r="O1384" i="6"/>
  <c r="N1384" i="6"/>
  <c r="Q1384" i="6"/>
  <c r="R1477" i="6"/>
  <c r="S1477" i="6" s="1" a="1"/>
  <c r="S1477" i="6" s="1"/>
  <c r="N1547" i="6"/>
  <c r="M1547" i="6"/>
  <c r="R1547" i="6" s="1"/>
  <c r="S1547" i="6" s="1" a="1"/>
  <c r="S1547" i="6" s="1"/>
  <c r="O1547" i="6"/>
  <c r="Q1547" i="6"/>
  <c r="R1563" i="6"/>
  <c r="Q1611" i="6"/>
  <c r="M1611" i="6"/>
  <c r="N1611" i="6"/>
  <c r="O1611" i="6"/>
  <c r="R1627" i="6"/>
  <c r="S1627" i="6" s="1" a="1"/>
  <c r="S1627" i="6" s="1"/>
  <c r="N1675" i="6"/>
  <c r="M1675" i="6"/>
  <c r="R1675" i="6" s="1"/>
  <c r="S1675" i="6" s="1" a="1"/>
  <c r="S1675" i="6" s="1"/>
  <c r="O1675" i="6"/>
  <c r="Q1675" i="6"/>
  <c r="R1691" i="6"/>
  <c r="M1739" i="6"/>
  <c r="R1739" i="6" s="1"/>
  <c r="O1739" i="6"/>
  <c r="Q1739" i="6"/>
  <c r="N1739" i="6"/>
  <c r="N1005" i="6"/>
  <c r="P1118" i="6"/>
  <c r="M1018" i="6"/>
  <c r="R1018" i="6" s="1"/>
  <c r="S1018" i="6" s="1" a="1"/>
  <c r="S1018" i="6" s="1"/>
  <c r="N1165" i="6"/>
  <c r="Q1165" i="6"/>
  <c r="M1165" i="6"/>
  <c r="O1165" i="6"/>
  <c r="N1301" i="6"/>
  <c r="O1301" i="6"/>
  <c r="Q1301" i="6"/>
  <c r="M1301" i="6"/>
  <c r="R1301" i="6" s="1"/>
  <c r="R1250" i="6"/>
  <c r="S1250" i="6" s="1" a="1"/>
  <c r="S1250" i="6" s="1"/>
  <c r="O1266" i="6"/>
  <c r="S1176" i="6" a="1"/>
  <c r="S1176" i="6" s="1"/>
  <c r="O1186" i="6"/>
  <c r="M1275" i="6"/>
  <c r="Q1275" i="6"/>
  <c r="O1275" i="6"/>
  <c r="N1275" i="6"/>
  <c r="M1299" i="6"/>
  <c r="R1299" i="6" s="1"/>
  <c r="N1299" i="6"/>
  <c r="Q1299" i="6"/>
  <c r="O1299" i="6"/>
  <c r="N1172" i="6"/>
  <c r="P1209" i="6"/>
  <c r="R1209" i="6" s="1"/>
  <c r="S1209" i="6" s="1" a="1"/>
  <c r="S1209" i="6" s="1"/>
  <c r="M1268" i="6"/>
  <c r="R1268" i="6" s="1"/>
  <c r="S1268" i="6" s="1" a="1"/>
  <c r="S1268" i="6" s="1"/>
  <c r="R1326" i="6"/>
  <c r="S1326" i="6" s="1" a="1"/>
  <c r="S1326" i="6" s="1"/>
  <c r="R1412" i="6"/>
  <c r="S1412" i="6" s="1" a="1"/>
  <c r="S1412" i="6" s="1"/>
  <c r="R1159" i="6"/>
  <c r="S1159" i="6" s="1" a="1"/>
  <c r="S1159" i="6" s="1"/>
  <c r="O1247" i="6"/>
  <c r="Q1247" i="6"/>
  <c r="M1247" i="6"/>
  <c r="N1247" i="6"/>
  <c r="O1255" i="6"/>
  <c r="O1305" i="6"/>
  <c r="R1315" i="6"/>
  <c r="S1315" i="6" s="1" a="1"/>
  <c r="S1315" i="6" s="1"/>
  <c r="N1082" i="6"/>
  <c r="R1310" i="6"/>
  <c r="S1310" i="6" s="1" a="1"/>
  <c r="S1310" i="6" s="1"/>
  <c r="O1368" i="6"/>
  <c r="N1368" i="6"/>
  <c r="Q1368" i="6"/>
  <c r="M1368" i="6"/>
  <c r="R1368" i="6" s="1"/>
  <c r="R1377" i="6"/>
  <c r="S1377" i="6" s="1" a="1"/>
  <c r="S1377" i="6" s="1"/>
  <c r="R1460" i="6"/>
  <c r="S1460" i="6" s="1" a="1"/>
  <c r="S1460" i="6" s="1"/>
  <c r="P1523" i="6"/>
  <c r="N1614" i="6"/>
  <c r="Q1614" i="6"/>
  <c r="S1614" i="6" s="1" a="1"/>
  <c r="S1614" i="6" s="1"/>
  <c r="O1296" i="6"/>
  <c r="N1237" i="6"/>
  <c r="M1278" i="6"/>
  <c r="M1093" i="6"/>
  <c r="R1093" i="6" s="1"/>
  <c r="O1311" i="6"/>
  <c r="N1311" i="6"/>
  <c r="M1311" i="6"/>
  <c r="Q1311" i="6"/>
  <c r="P1407" i="6"/>
  <c r="R1407" i="6" s="1"/>
  <c r="S1407" i="6" s="1" a="1"/>
  <c r="S1407" i="6" s="1"/>
  <c r="M1448" i="6"/>
  <c r="R1448" i="6" s="1"/>
  <c r="O1448" i="6"/>
  <c r="Q1448" i="6"/>
  <c r="N1448" i="6"/>
  <c r="M1208" i="6"/>
  <c r="N1316" i="6"/>
  <c r="M1269" i="6"/>
  <c r="Q1331" i="6"/>
  <c r="N1335" i="6"/>
  <c r="M1317" i="6"/>
  <c r="R1317" i="6" s="1"/>
  <c r="S1317" i="6" s="1" a="1"/>
  <c r="S1317" i="6" s="1"/>
  <c r="Q1472" i="6"/>
  <c r="M1472" i="6"/>
  <c r="O1472" i="6"/>
  <c r="N1472" i="6"/>
  <c r="P1478" i="6"/>
  <c r="R1478" i="6" s="1"/>
  <c r="M1480" i="6"/>
  <c r="R1480" i="6" s="1"/>
  <c r="N1480" i="6"/>
  <c r="O1480" i="6"/>
  <c r="Q1480" i="6"/>
  <c r="M1401" i="6"/>
  <c r="R1401" i="6" s="1"/>
  <c r="O1401" i="6"/>
  <c r="Q1470" i="6"/>
  <c r="O1470" i="6"/>
  <c r="M1470" i="6"/>
  <c r="N1470" i="6"/>
  <c r="M1293" i="6"/>
  <c r="P1400" i="6"/>
  <c r="P1413" i="6"/>
  <c r="R1413" i="6" s="1"/>
  <c r="S1413" i="6" s="1" a="1"/>
  <c r="S1413" i="6" s="1"/>
  <c r="M1422" i="6"/>
  <c r="P1467" i="6"/>
  <c r="P1481" i="6"/>
  <c r="R1481" i="6" s="1"/>
  <c r="S1481" i="6" s="1" a="1"/>
  <c r="S1481" i="6" s="1"/>
  <c r="P1587" i="6"/>
  <c r="R1587" i="6" s="1"/>
  <c r="S1587" i="6" s="1" a="1"/>
  <c r="S1587" i="6" s="1"/>
  <c r="P1617" i="6"/>
  <c r="R1617" i="6" s="1"/>
  <c r="S1617" i="6" s="1" a="1"/>
  <c r="S1617" i="6" s="1"/>
  <c r="N1617" i="6"/>
  <c r="P1681" i="6"/>
  <c r="R1681" i="6" s="1"/>
  <c r="O1992" i="6"/>
  <c r="M1992" i="6"/>
  <c r="R1992" i="6" s="1"/>
  <c r="S1992" i="6" s="1" a="1"/>
  <c r="S1992" i="6" s="1"/>
  <c r="N1992" i="6"/>
  <c r="Q1992" i="6"/>
  <c r="O2056" i="6"/>
  <c r="Q2056" i="6"/>
  <c r="M2056" i="6"/>
  <c r="N2056" i="6"/>
  <c r="O2120" i="6"/>
  <c r="M2120" i="6"/>
  <c r="R2120" i="6" s="1"/>
  <c r="S2120" i="6" s="1" a="1"/>
  <c r="S2120" i="6" s="1"/>
  <c r="N2120" i="6"/>
  <c r="Q2120" i="6"/>
  <c r="O1430" i="6"/>
  <c r="N1430" i="6"/>
  <c r="Q1430" i="6"/>
  <c r="M1430" i="6"/>
  <c r="O1441" i="6"/>
  <c r="M1474" i="6"/>
  <c r="P1518" i="6"/>
  <c r="Q1553" i="6"/>
  <c r="O1553" i="6"/>
  <c r="M1553" i="6"/>
  <c r="R1553" i="6" s="1"/>
  <c r="S1553" i="6" s="1" a="1"/>
  <c r="S1553" i="6" s="1"/>
  <c r="N1553" i="6"/>
  <c r="M1559" i="6"/>
  <c r="O1559" i="6"/>
  <c r="N1559" i="6"/>
  <c r="Q1559" i="6"/>
  <c r="O1575" i="6"/>
  <c r="M1575" i="6"/>
  <c r="R1575" i="6" s="1"/>
  <c r="N1575" i="6"/>
  <c r="Q1575" i="6"/>
  <c r="M1589" i="6"/>
  <c r="R1589" i="6" s="1"/>
  <c r="N1589" i="6"/>
  <c r="Q1589" i="6"/>
  <c r="O1589" i="6"/>
  <c r="P1641" i="6"/>
  <c r="N1681" i="6"/>
  <c r="O2026" i="6"/>
  <c r="M2026" i="6"/>
  <c r="R2026" i="6" s="1"/>
  <c r="Q2026" i="6"/>
  <c r="N2026" i="6"/>
  <c r="O2154" i="6"/>
  <c r="M2154" i="6"/>
  <c r="Q2154" i="6"/>
  <c r="N2154" i="6"/>
  <c r="M1376" i="6"/>
  <c r="R1376" i="6" s="1"/>
  <c r="S1376" i="6" s="1" a="1"/>
  <c r="S1376" i="6" s="1"/>
  <c r="P1463" i="6"/>
  <c r="R1463" i="6" s="1"/>
  <c r="S1463" i="6" s="1" a="1"/>
  <c r="S1463" i="6" s="1"/>
  <c r="O1486" i="6"/>
  <c r="P1550" i="6"/>
  <c r="R1550" i="6" s="1"/>
  <c r="P1559" i="6"/>
  <c r="P1702" i="6"/>
  <c r="R1702" i="6" s="1"/>
  <c r="N1709" i="6"/>
  <c r="O1709" i="6"/>
  <c r="Q1709" i="6"/>
  <c r="M1709" i="6"/>
  <c r="R1709" i="6" s="1"/>
  <c r="S1709" i="6" s="1" a="1"/>
  <c r="S1709" i="6" s="1"/>
  <c r="P1711" i="6"/>
  <c r="M1734" i="6"/>
  <c r="R1734" i="6" s="1"/>
  <c r="N1446" i="6"/>
  <c r="M1446" i="6"/>
  <c r="R1446" i="6" s="1"/>
  <c r="O1446" i="6"/>
  <c r="Q1446" i="6"/>
  <c r="P1557" i="6"/>
  <c r="P1584" i="6"/>
  <c r="Q1619" i="6"/>
  <c r="M1619" i="6"/>
  <c r="O1619" i="6"/>
  <c r="N1619" i="6"/>
  <c r="M1622" i="6"/>
  <c r="R1622" i="6" s="1"/>
  <c r="S1622" i="6" s="1" a="1"/>
  <c r="S1622" i="6" s="1"/>
  <c r="S1673" i="6" a="1"/>
  <c r="S1673" i="6" s="1"/>
  <c r="O1485" i="6"/>
  <c r="P1533" i="6"/>
  <c r="R1533" i="6" s="1"/>
  <c r="S1533" i="6" s="1" a="1"/>
  <c r="S1533" i="6" s="1"/>
  <c r="O1593" i="6"/>
  <c r="N1593" i="6"/>
  <c r="M1593" i="6"/>
  <c r="Q1593" i="6"/>
  <c r="Q1633" i="6"/>
  <c r="M1710" i="6"/>
  <c r="Q1710" i="6"/>
  <c r="N1710" i="6"/>
  <c r="O1710" i="6"/>
  <c r="Q1768" i="6"/>
  <c r="N1768" i="6"/>
  <c r="M1768" i="6"/>
  <c r="R1768" i="6" s="1"/>
  <c r="S1768" i="6" s="1" a="1"/>
  <c r="S1768" i="6" s="1"/>
  <c r="O1768" i="6"/>
  <c r="P1798" i="6"/>
  <c r="P1810" i="6"/>
  <c r="Q1822" i="6"/>
  <c r="M1822" i="6"/>
  <c r="R1822" i="6" s="1"/>
  <c r="O1822" i="6"/>
  <c r="N1822" i="6"/>
  <c r="P1842" i="6"/>
  <c r="Q1854" i="6"/>
  <c r="M1854" i="6"/>
  <c r="R1854" i="6" s="1"/>
  <c r="N1854" i="6"/>
  <c r="O1854" i="6"/>
  <c r="P1874" i="6"/>
  <c r="Q1886" i="6"/>
  <c r="M1886" i="6"/>
  <c r="R1886" i="6" s="1"/>
  <c r="N1886" i="6"/>
  <c r="O1886" i="6"/>
  <c r="P1906" i="6"/>
  <c r="Q1918" i="6"/>
  <c r="M1918" i="6"/>
  <c r="R1918" i="6" s="1"/>
  <c r="N1918" i="6"/>
  <c r="O1918" i="6"/>
  <c r="N1348" i="6"/>
  <c r="P1418" i="6"/>
  <c r="R1418" i="6" s="1"/>
  <c r="S1418" i="6" s="1" a="1"/>
  <c r="S1418" i="6" s="1"/>
  <c r="O1460" i="6"/>
  <c r="M1510" i="6"/>
  <c r="R1510" i="6" s="1"/>
  <c r="N1622" i="6"/>
  <c r="N1546" i="6"/>
  <c r="M1546" i="6"/>
  <c r="O1546" i="6"/>
  <c r="Q1546" i="6"/>
  <c r="Q1591" i="6"/>
  <c r="M1591" i="6"/>
  <c r="R1591" i="6" s="1"/>
  <c r="N1591" i="6"/>
  <c r="O1591" i="6"/>
  <c r="N1621" i="6"/>
  <c r="P1656" i="6"/>
  <c r="R1656" i="6" s="1"/>
  <c r="S1656" i="6" s="1" a="1"/>
  <c r="S1656" i="6" s="1"/>
  <c r="M1661" i="6"/>
  <c r="N1688" i="6"/>
  <c r="O1769" i="6"/>
  <c r="N1769" i="6"/>
  <c r="M1769" i="6"/>
  <c r="Q1769" i="6"/>
  <c r="N2009" i="6"/>
  <c r="M2009" i="6"/>
  <c r="O2009" i="6"/>
  <c r="Q2009" i="6"/>
  <c r="P2083" i="6"/>
  <c r="P2101" i="6"/>
  <c r="N1647" i="6"/>
  <c r="M1647" i="6"/>
  <c r="O1647" i="6"/>
  <c r="Q1647" i="6"/>
  <c r="M1741" i="6"/>
  <c r="N1741" i="6"/>
  <c r="O1741" i="6"/>
  <c r="Q1741" i="6"/>
  <c r="P1765" i="6"/>
  <c r="R1765" i="6" s="1"/>
  <c r="S1765" i="6" s="1" a="1"/>
  <c r="S1765" i="6" s="1"/>
  <c r="P1852" i="6"/>
  <c r="M1869" i="6"/>
  <c r="R1869" i="6" s="1"/>
  <c r="O1869" i="6"/>
  <c r="Q1869" i="6"/>
  <c r="N1869" i="6"/>
  <c r="P1888" i="6"/>
  <c r="R1888" i="6" s="1"/>
  <c r="S1888" i="6" s="1" a="1"/>
  <c r="S1888" i="6" s="1"/>
  <c r="M1905" i="6"/>
  <c r="R1905" i="6" s="1"/>
  <c r="O1905" i="6"/>
  <c r="Q1905" i="6"/>
  <c r="N1905" i="6"/>
  <c r="P1920" i="6"/>
  <c r="R1920" i="6" s="1"/>
  <c r="S1920" i="6" s="1" a="1"/>
  <c r="S1920" i="6" s="1"/>
  <c r="M1951" i="6"/>
  <c r="R1951" i="6" s="1"/>
  <c r="N1951" i="6"/>
  <c r="O1951" i="6"/>
  <c r="Q1951" i="6"/>
  <c r="N2007" i="6"/>
  <c r="M2007" i="6"/>
  <c r="R2007" i="6" s="1"/>
  <c r="Q2007" i="6"/>
  <c r="O2007" i="6"/>
  <c r="Q2117" i="6"/>
  <c r="M2117" i="6"/>
  <c r="N2117" i="6"/>
  <c r="O2117" i="6"/>
  <c r="M2153" i="6"/>
  <c r="R2153" i="6" s="1"/>
  <c r="S2153" i="6" s="1" a="1"/>
  <c r="S2153" i="6" s="1"/>
  <c r="O2153" i="6"/>
  <c r="N2153" i="6"/>
  <c r="Q2153" i="6"/>
  <c r="Q1663" i="6"/>
  <c r="Q1688" i="6"/>
  <c r="Q1780" i="6"/>
  <c r="N1780" i="6"/>
  <c r="M1780" i="6"/>
  <c r="R1780" i="6" s="1"/>
  <c r="O1780" i="6"/>
  <c r="Q1788" i="6"/>
  <c r="N1788" i="6"/>
  <c r="M1788" i="6"/>
  <c r="R1788" i="6" s="1"/>
  <c r="O1788" i="6"/>
  <c r="Q1796" i="6"/>
  <c r="N1796" i="6"/>
  <c r="M1796" i="6"/>
  <c r="R1796" i="6" s="1"/>
  <c r="O1796" i="6"/>
  <c r="Q1804" i="6"/>
  <c r="N1804" i="6"/>
  <c r="M1804" i="6"/>
  <c r="R1804" i="6" s="1"/>
  <c r="O1804" i="6"/>
  <c r="Q1812" i="6"/>
  <c r="N1812" i="6"/>
  <c r="M1812" i="6"/>
  <c r="R1812" i="6" s="1"/>
  <c r="O1812" i="6"/>
  <c r="Q1820" i="6"/>
  <c r="N1820" i="6"/>
  <c r="M1820" i="6"/>
  <c r="R1820" i="6" s="1"/>
  <c r="O1820" i="6"/>
  <c r="Q1828" i="6"/>
  <c r="N1828" i="6"/>
  <c r="M1828" i="6"/>
  <c r="R1828" i="6" s="1"/>
  <c r="O1828" i="6"/>
  <c r="Q1836" i="6"/>
  <c r="N1836" i="6"/>
  <c r="M1836" i="6"/>
  <c r="O1836" i="6"/>
  <c r="Q1844" i="6"/>
  <c r="N1844" i="6"/>
  <c r="M1844" i="6"/>
  <c r="O1844" i="6"/>
  <c r="Q1852" i="6"/>
  <c r="N1852" i="6"/>
  <c r="M1852" i="6"/>
  <c r="O1852" i="6"/>
  <c r="Q1860" i="6"/>
  <c r="N1860" i="6"/>
  <c r="M1860" i="6"/>
  <c r="O1860" i="6"/>
  <c r="Q1868" i="6"/>
  <c r="N1868" i="6"/>
  <c r="M1868" i="6"/>
  <c r="O1868" i="6"/>
  <c r="Q1876" i="6"/>
  <c r="N1876" i="6"/>
  <c r="M1876" i="6"/>
  <c r="R1876" i="6" s="1"/>
  <c r="O1876" i="6"/>
  <c r="Q1884" i="6"/>
  <c r="N1884" i="6"/>
  <c r="M1884" i="6"/>
  <c r="O1884" i="6"/>
  <c r="Q1892" i="6"/>
  <c r="N1892" i="6"/>
  <c r="M1892" i="6"/>
  <c r="O1892" i="6"/>
  <c r="Q1900" i="6"/>
  <c r="N1900" i="6"/>
  <c r="M1900" i="6"/>
  <c r="R1900" i="6" s="1"/>
  <c r="O1900" i="6"/>
  <c r="Q1908" i="6"/>
  <c r="N1908" i="6"/>
  <c r="M1908" i="6"/>
  <c r="O1908" i="6"/>
  <c r="Q1916" i="6"/>
  <c r="N1916" i="6"/>
  <c r="M1916" i="6"/>
  <c r="O1916" i="6"/>
  <c r="Q1924" i="6"/>
  <c r="N1924" i="6"/>
  <c r="M1924" i="6"/>
  <c r="R1924" i="6" s="1"/>
  <c r="O1924" i="6"/>
  <c r="Q1932" i="6"/>
  <c r="N1932" i="6"/>
  <c r="M1932" i="6"/>
  <c r="O1932" i="6"/>
  <c r="Q1388" i="6"/>
  <c r="P1425" i="6"/>
  <c r="R1425" i="6" s="1"/>
  <c r="S1425" i="6" s="1" a="1"/>
  <c r="S1425" i="6" s="1"/>
  <c r="M1519" i="6"/>
  <c r="R1519" i="6" s="1"/>
  <c r="S1519" i="6" s="1" a="1"/>
  <c r="S1519" i="6" s="1"/>
  <c r="N1519" i="6"/>
  <c r="O1519" i="6"/>
  <c r="Q1519" i="6"/>
  <c r="P1540" i="6"/>
  <c r="P1546" i="6"/>
  <c r="M1565" i="6"/>
  <c r="Q1565" i="6"/>
  <c r="N1565" i="6"/>
  <c r="O1565" i="6"/>
  <c r="P1585" i="6"/>
  <c r="N1661" i="6"/>
  <c r="M1777" i="6"/>
  <c r="R1777" i="6" s="1"/>
  <c r="O1777" i="6"/>
  <c r="Q1777" i="6"/>
  <c r="N1777" i="6"/>
  <c r="M1785" i="6"/>
  <c r="R1785" i="6" s="1"/>
  <c r="O1785" i="6"/>
  <c r="Q1785" i="6"/>
  <c r="N1785" i="6"/>
  <c r="M1793" i="6"/>
  <c r="O1793" i="6"/>
  <c r="Q1793" i="6"/>
  <c r="N1793" i="6"/>
  <c r="M1801" i="6"/>
  <c r="R1801" i="6" s="1"/>
  <c r="O1801" i="6"/>
  <c r="Q1801" i="6"/>
  <c r="N1801" i="6"/>
  <c r="M1809" i="6"/>
  <c r="R1809" i="6" s="1"/>
  <c r="O1809" i="6"/>
  <c r="Q1809" i="6"/>
  <c r="N1809" i="6"/>
  <c r="M1817" i="6"/>
  <c r="R1817" i="6" s="1"/>
  <c r="O1817" i="6"/>
  <c r="Q1817" i="6"/>
  <c r="N1817" i="6"/>
  <c r="M1825" i="6"/>
  <c r="R1825" i="6" s="1"/>
  <c r="O1825" i="6"/>
  <c r="Q1825" i="6"/>
  <c r="N1825" i="6"/>
  <c r="M1833" i="6"/>
  <c r="R1833" i="6" s="1"/>
  <c r="O1833" i="6"/>
  <c r="Q1833" i="6"/>
  <c r="N1833" i="6"/>
  <c r="M1877" i="6"/>
  <c r="R1877" i="6" s="1"/>
  <c r="O1877" i="6"/>
  <c r="Q1877" i="6"/>
  <c r="N1877" i="6"/>
  <c r="N1610" i="6"/>
  <c r="P1769" i="6"/>
  <c r="P1506" i="6"/>
  <c r="R1506" i="6" s="1"/>
  <c r="S1506" i="6" s="1" a="1"/>
  <c r="S1506" i="6" s="1"/>
  <c r="O1532" i="6"/>
  <c r="P1630" i="6"/>
  <c r="R1630" i="6" s="1"/>
  <c r="S1630" i="6" s="1" a="1"/>
  <c r="S1630" i="6" s="1"/>
  <c r="P1724" i="6"/>
  <c r="M1538" i="6"/>
  <c r="N1668" i="6"/>
  <c r="R1721" i="6"/>
  <c r="S1721" i="6" s="1" a="1"/>
  <c r="S1721" i="6" s="1"/>
  <c r="M1783" i="6"/>
  <c r="Q1783" i="6"/>
  <c r="N1783" i="6"/>
  <c r="O1783" i="6"/>
  <c r="N2023" i="6"/>
  <c r="M2023" i="6"/>
  <c r="O2023" i="6"/>
  <c r="Q2023" i="6"/>
  <c r="M2077" i="6"/>
  <c r="N2077" i="6"/>
  <c r="O2077" i="6"/>
  <c r="Q2077" i="6"/>
  <c r="O2036" i="6"/>
  <c r="N2036" i="6"/>
  <c r="Q2036" i="6"/>
  <c r="M2036" i="6"/>
  <c r="O1471" i="6"/>
  <c r="Q1655" i="6"/>
  <c r="N1689" i="6"/>
  <c r="M1731" i="6"/>
  <c r="P1819" i="6"/>
  <c r="M1851" i="6"/>
  <c r="Q1851" i="6"/>
  <c r="N1851" i="6"/>
  <c r="O1851" i="6"/>
  <c r="M1883" i="6"/>
  <c r="Q1883" i="6"/>
  <c r="N1883" i="6"/>
  <c r="O1883" i="6"/>
  <c r="S1962" i="6" a="1"/>
  <c r="S1962" i="6" s="1"/>
  <c r="M1963" i="6"/>
  <c r="R1963" i="6" s="1"/>
  <c r="O1963" i="6"/>
  <c r="Q1963" i="6"/>
  <c r="N1963" i="6"/>
  <c r="P2019" i="6"/>
  <c r="Q2059" i="6"/>
  <c r="M2059" i="6"/>
  <c r="N2059" i="6"/>
  <c r="O2059" i="6"/>
  <c r="P2113" i="6"/>
  <c r="R2113" i="6" s="1"/>
  <c r="S2113" i="6" s="1" a="1"/>
  <c r="S2113" i="6" s="1"/>
  <c r="O2139" i="6"/>
  <c r="M2139" i="6"/>
  <c r="R2139" i="6" s="1"/>
  <c r="N2139" i="6"/>
  <c r="Q2139" i="6"/>
  <c r="P2151" i="6"/>
  <c r="R2151" i="6" s="1"/>
  <c r="S2151" i="6" s="1" a="1"/>
  <c r="S2151" i="6" s="1"/>
  <c r="O1993" i="6"/>
  <c r="M1993" i="6"/>
  <c r="Q1993" i="6"/>
  <c r="N1993" i="6"/>
  <c r="R2131" i="6"/>
  <c r="S2131" i="6" s="1" a="1"/>
  <c r="S2131" i="6" s="1"/>
  <c r="M1431" i="6"/>
  <c r="R1431" i="6" s="1"/>
  <c r="M1514" i="6"/>
  <c r="R1514" i="6" s="1"/>
  <c r="P1679" i="6"/>
  <c r="R1679" i="6" s="1"/>
  <c r="S1679" i="6" s="1" a="1"/>
  <c r="S1679" i="6" s="1"/>
  <c r="M1701" i="6"/>
  <c r="O1701" i="6"/>
  <c r="N1701" i="6"/>
  <c r="Q1701" i="6"/>
  <c r="M1733" i="6"/>
  <c r="Q1774" i="6"/>
  <c r="M1997" i="6"/>
  <c r="O1997" i="6"/>
  <c r="N1997" i="6"/>
  <c r="Q1997" i="6"/>
  <c r="M1623" i="6"/>
  <c r="P1706" i="6"/>
  <c r="R1706" i="6" s="1"/>
  <c r="S1706" i="6" s="1" a="1"/>
  <c r="S1706" i="6" s="1"/>
  <c r="P1863" i="6"/>
  <c r="R1863" i="6" s="1"/>
  <c r="S1863" i="6" s="1" a="1"/>
  <c r="S1863" i="6" s="1"/>
  <c r="P1895" i="6"/>
  <c r="O1937" i="6"/>
  <c r="M1937" i="6"/>
  <c r="R1937" i="6" s="1"/>
  <c r="N1937" i="6"/>
  <c r="Q1937" i="6"/>
  <c r="Q2037" i="6"/>
  <c r="O2037" i="6"/>
  <c r="M2037" i="6"/>
  <c r="N2037" i="6"/>
  <c r="P2056" i="6"/>
  <c r="R2159" i="6"/>
  <c r="S2159" i="6" s="1" a="1"/>
  <c r="S2159" i="6" s="1"/>
  <c r="P2168" i="6"/>
  <c r="Q1753" i="6"/>
  <c r="O2138" i="6"/>
  <c r="Q2089" i="6"/>
  <c r="N2089" i="6"/>
  <c r="O2089" i="6"/>
  <c r="M2089" i="6"/>
  <c r="M1570" i="6"/>
  <c r="R1570" i="6" s="1"/>
  <c r="M1674" i="6"/>
  <c r="O1725" i="6"/>
  <c r="Q1725" i="6"/>
  <c r="M1725" i="6"/>
  <c r="R1725" i="6" s="1"/>
  <c r="N1725" i="6"/>
  <c r="N1745" i="6"/>
  <c r="N1974" i="6"/>
  <c r="P2018" i="6"/>
  <c r="R2018" i="6" s="1"/>
  <c r="S2018" i="6" s="1" a="1"/>
  <c r="S2018" i="6" s="1"/>
  <c r="M2156" i="6"/>
  <c r="R2156" i="6" s="1"/>
  <c r="S2156" i="6" s="1" a="1"/>
  <c r="S2156" i="6" s="1"/>
  <c r="N2087" i="6"/>
  <c r="Q2087" i="6"/>
  <c r="M2087" i="6"/>
  <c r="R2087" i="6" s="1"/>
  <c r="S2087" i="6" s="1" a="1"/>
  <c r="S2087" i="6" s="1"/>
  <c r="O2087" i="6"/>
  <c r="O1714" i="6"/>
  <c r="M1714" i="6"/>
  <c r="R1714" i="6" s="1"/>
  <c r="S1714" i="6" s="1" a="1"/>
  <c r="S1714" i="6" s="1"/>
  <c r="N1714" i="6"/>
  <c r="Q1714" i="6"/>
  <c r="P1772" i="6"/>
  <c r="R1772" i="6" s="1"/>
  <c r="S1772" i="6" s="1" a="1"/>
  <c r="S1772" i="6" s="1"/>
  <c r="M1775" i="6"/>
  <c r="Q1775" i="6"/>
  <c r="N1775" i="6"/>
  <c r="O1775" i="6"/>
  <c r="N2156" i="6"/>
  <c r="P1708" i="6"/>
  <c r="M1795" i="6"/>
  <c r="Q1795" i="6"/>
  <c r="N1795" i="6"/>
  <c r="O1795" i="6"/>
  <c r="P1871" i="6"/>
  <c r="P2000" i="6"/>
  <c r="R2000" i="6" s="1"/>
  <c r="S2000" i="6" s="1" a="1"/>
  <c r="S2000" i="6" s="1"/>
  <c r="P2073" i="6"/>
  <c r="P2050" i="6"/>
  <c r="R2050" i="6" s="1"/>
  <c r="S2050" i="6" s="1" a="1"/>
  <c r="S2050" i="6" s="1"/>
  <c r="P2136" i="6"/>
  <c r="R2136" i="6" s="1"/>
  <c r="Q1758" i="6"/>
  <c r="Q2116" i="6"/>
  <c r="N2170" i="6"/>
  <c r="M709" i="6"/>
  <c r="N709" i="6"/>
  <c r="O709" i="6"/>
  <c r="Q709" i="6"/>
  <c r="P710" i="6"/>
  <c r="R710" i="6" s="1"/>
  <c r="S710" i="6" s="1" a="1"/>
  <c r="S710" i="6" s="1"/>
  <c r="O662" i="6"/>
  <c r="Q662" i="6"/>
  <c r="N662" i="6"/>
  <c r="M662" i="6"/>
  <c r="O750" i="6"/>
  <c r="N750" i="6"/>
  <c r="Q750" i="6"/>
  <c r="M750" i="6"/>
  <c r="P793" i="6"/>
  <c r="R793" i="6" s="1"/>
  <c r="S793" i="6" s="1" a="1"/>
  <c r="S793" i="6" s="1"/>
  <c r="P721" i="6"/>
  <c r="R721" i="6" s="1"/>
  <c r="O804" i="6"/>
  <c r="N804" i="6"/>
  <c r="M804" i="6"/>
  <c r="Q804" i="6"/>
  <c r="P807" i="6"/>
  <c r="R807" i="6" s="1"/>
  <c r="S807" i="6" s="1" a="1"/>
  <c r="S807" i="6" s="1"/>
  <c r="O756" i="6"/>
  <c r="N756" i="6"/>
  <c r="M756" i="6"/>
  <c r="R756" i="6" s="1"/>
  <c r="Q756" i="6"/>
  <c r="P705" i="6"/>
  <c r="R705" i="6" s="1"/>
  <c r="S705" i="6" s="1" a="1"/>
  <c r="S705" i="6" s="1"/>
  <c r="M746" i="6"/>
  <c r="P800" i="6"/>
  <c r="R800" i="6" s="1"/>
  <c r="S800" i="6" s="1" a="1"/>
  <c r="S800" i="6" s="1"/>
  <c r="O846" i="6"/>
  <c r="Q846" i="6"/>
  <c r="M846" i="6"/>
  <c r="R846" i="6" s="1"/>
  <c r="N846" i="6"/>
  <c r="R1024" i="6"/>
  <c r="S1024" i="6" s="1" a="1"/>
  <c r="S1024" i="6" s="1"/>
  <c r="P1157" i="6"/>
  <c r="P1213" i="6"/>
  <c r="P1303" i="6"/>
  <c r="R1303" i="6" s="1"/>
  <c r="S1303" i="6" s="1" a="1"/>
  <c r="S1303" i="6" s="1"/>
  <c r="N1303" i="6"/>
  <c r="Q1303" i="6"/>
  <c r="P1359" i="6"/>
  <c r="O1411" i="6"/>
  <c r="Q1411" i="6"/>
  <c r="M1411" i="6"/>
  <c r="N1411" i="6"/>
  <c r="P1427" i="6"/>
  <c r="R1427" i="6" s="1"/>
  <c r="M1475" i="6"/>
  <c r="R1475" i="6" s="1"/>
  <c r="S1475" i="6" s="1" a="1"/>
  <c r="S1475" i="6" s="1"/>
  <c r="O1475" i="6"/>
  <c r="N1475" i="6"/>
  <c r="Q1475" i="6"/>
  <c r="P1491" i="6"/>
  <c r="R1491" i="6" s="1"/>
  <c r="S1491" i="6" s="1" a="1"/>
  <c r="S1491" i="6" s="1"/>
  <c r="N863" i="6"/>
  <c r="Q863" i="6"/>
  <c r="O863" i="6"/>
  <c r="M863" i="6"/>
  <c r="P987" i="6"/>
  <c r="R987" i="6" s="1"/>
  <c r="S987" i="6" s="1" a="1"/>
  <c r="S987" i="6" s="1"/>
  <c r="Q819" i="6"/>
  <c r="N819" i="6"/>
  <c r="M819" i="6"/>
  <c r="O819" i="6"/>
  <c r="O833" i="6"/>
  <c r="Q833" i="6"/>
  <c r="M833" i="6"/>
  <c r="R833" i="6" s="1"/>
  <c r="N833" i="6"/>
  <c r="N820" i="6"/>
  <c r="Q861" i="6"/>
  <c r="M861" i="6"/>
  <c r="N861" i="6"/>
  <c r="O861" i="6"/>
  <c r="M758" i="6"/>
  <c r="Q898" i="6"/>
  <c r="M901" i="6"/>
  <c r="Q901" i="6"/>
  <c r="N901" i="6"/>
  <c r="O901" i="6"/>
  <c r="O840" i="6"/>
  <c r="Q840" i="6"/>
  <c r="M840" i="6"/>
  <c r="R840" i="6" s="1"/>
  <c r="N840" i="6"/>
  <c r="M916" i="6"/>
  <c r="Q970" i="6"/>
  <c r="N1024" i="6"/>
  <c r="P1027" i="6"/>
  <c r="P1079" i="6"/>
  <c r="O943" i="6"/>
  <c r="M943" i="6"/>
  <c r="Q943" i="6"/>
  <c r="N943" i="6"/>
  <c r="N956" i="6"/>
  <c r="O956" i="6"/>
  <c r="M956" i="6"/>
  <c r="Q956" i="6"/>
  <c r="P880" i="6"/>
  <c r="R880" i="6" s="1"/>
  <c r="S880" i="6" s="1" a="1"/>
  <c r="S880" i="6" s="1"/>
  <c r="P892" i="6"/>
  <c r="R892" i="6" s="1"/>
  <c r="S892" i="6" s="1" a="1"/>
  <c r="S892" i="6" s="1"/>
  <c r="P922" i="6"/>
  <c r="R922" i="6" s="1"/>
  <c r="S922" i="6" s="1" a="1"/>
  <c r="S922" i="6" s="1"/>
  <c r="O937" i="6"/>
  <c r="P979" i="6"/>
  <c r="R979" i="6" s="1"/>
  <c r="S979" i="6" s="1" a="1"/>
  <c r="S979" i="6" s="1"/>
  <c r="N996" i="6"/>
  <c r="N1040" i="6"/>
  <c r="Q1040" i="6"/>
  <c r="M1040" i="6"/>
  <c r="R1040" i="6" s="1"/>
  <c r="S1040" i="6" s="1" a="1"/>
  <c r="S1040" i="6" s="1"/>
  <c r="O1040" i="6"/>
  <c r="P1119" i="6"/>
  <c r="P1183" i="6"/>
  <c r="R1183" i="6" s="1"/>
  <c r="S1183" i="6" s="1" a="1"/>
  <c r="S1183" i="6" s="1"/>
  <c r="O1199" i="6"/>
  <c r="M1199" i="6"/>
  <c r="N1199" i="6"/>
  <c r="Q1199" i="6"/>
  <c r="M1270" i="6"/>
  <c r="R1270" i="6" s="1"/>
  <c r="N1270" i="6"/>
  <c r="O1270" i="6"/>
  <c r="Q1270" i="6"/>
  <c r="P1280" i="6"/>
  <c r="R1280" i="6" s="1"/>
  <c r="S1280" i="6" s="1" a="1"/>
  <c r="S1280" i="6" s="1"/>
  <c r="P1349" i="6"/>
  <c r="R1349" i="6" s="1"/>
  <c r="S1349" i="6" s="1" a="1"/>
  <c r="S1349" i="6" s="1"/>
  <c r="M776" i="6"/>
  <c r="P868" i="6"/>
  <c r="R868" i="6" s="1"/>
  <c r="M939" i="6"/>
  <c r="O939" i="6"/>
  <c r="Q939" i="6"/>
  <c r="N939" i="6"/>
  <c r="P984" i="6"/>
  <c r="P1003" i="6"/>
  <c r="N1012" i="6"/>
  <c r="O1012" i="6"/>
  <c r="Q1012" i="6"/>
  <c r="M1012" i="6"/>
  <c r="R1012" i="6" s="1"/>
  <c r="P1043" i="6"/>
  <c r="R1043" i="6" s="1"/>
  <c r="S1043" i="6" s="1" a="1"/>
  <c r="S1043" i="6" s="1"/>
  <c r="P864" i="6"/>
  <c r="R864" i="6" s="1"/>
  <c r="S864" i="6" s="1" a="1"/>
  <c r="S864" i="6" s="1"/>
  <c r="O941" i="6"/>
  <c r="M978" i="6"/>
  <c r="O978" i="6"/>
  <c r="N978" i="6"/>
  <c r="Q978" i="6"/>
  <c r="N1027" i="6"/>
  <c r="M1030" i="6"/>
  <c r="O1030" i="6"/>
  <c r="N1030" i="6"/>
  <c r="Q1030" i="6"/>
  <c r="O1071" i="6"/>
  <c r="M1071" i="6"/>
  <c r="Q1071" i="6"/>
  <c r="N1071" i="6"/>
  <c r="M936" i="6"/>
  <c r="R936" i="6" s="1"/>
  <c r="S936" i="6" s="1" a="1"/>
  <c r="S936" i="6" s="1"/>
  <c r="Q936" i="6"/>
  <c r="N936" i="6"/>
  <c r="O936" i="6"/>
  <c r="N994" i="6"/>
  <c r="Q994" i="6"/>
  <c r="M994" i="6"/>
  <c r="R994" i="6" s="1"/>
  <c r="S994" i="6" s="1" a="1"/>
  <c r="S994" i="6" s="1"/>
  <c r="O994" i="6"/>
  <c r="N1044" i="6"/>
  <c r="O1003" i="6"/>
  <c r="N1017" i="6"/>
  <c r="N1028" i="6"/>
  <c r="N1061" i="6"/>
  <c r="M1061" i="6"/>
  <c r="R1061" i="6" s="1"/>
  <c r="O1061" i="6"/>
  <c r="Q1061" i="6"/>
  <c r="M1062" i="6"/>
  <c r="Q1062" i="6"/>
  <c r="O1062" i="6"/>
  <c r="N1062" i="6"/>
  <c r="M878" i="6"/>
  <c r="N967" i="6"/>
  <c r="Q986" i="6"/>
  <c r="O1149" i="6"/>
  <c r="N1149" i="6"/>
  <c r="Q1149" i="6"/>
  <c r="M1149" i="6"/>
  <c r="R1149" i="6" s="1"/>
  <c r="Q1154" i="6"/>
  <c r="O1154" i="6"/>
  <c r="M1154" i="6"/>
  <c r="O1220" i="6"/>
  <c r="Q1220" i="6"/>
  <c r="M1220" i="6"/>
  <c r="R1220" i="6" s="1"/>
  <c r="N1220" i="6"/>
  <c r="M1222" i="6"/>
  <c r="Q1222" i="6"/>
  <c r="N1222" i="6"/>
  <c r="O1222" i="6"/>
  <c r="M957" i="6"/>
  <c r="R957" i="6" s="1"/>
  <c r="N957" i="6"/>
  <c r="O957" i="6"/>
  <c r="Q957" i="6"/>
  <c r="M970" i="6"/>
  <c r="P1045" i="6"/>
  <c r="R1045" i="6" s="1"/>
  <c r="S1045" i="6" s="1" a="1"/>
  <c r="S1045" i="6" s="1"/>
  <c r="P1113" i="6"/>
  <c r="R1113" i="6" s="1"/>
  <c r="S1113" i="6" s="1" a="1"/>
  <c r="S1113" i="6" s="1"/>
  <c r="Q1147" i="6"/>
  <c r="M953" i="6"/>
  <c r="P973" i="6"/>
  <c r="P990" i="6"/>
  <c r="R990" i="6" s="1"/>
  <c r="S990" i="6" s="1" a="1"/>
  <c r="S990" i="6" s="1"/>
  <c r="Q1081" i="6"/>
  <c r="O1081" i="6"/>
  <c r="M1081" i="6"/>
  <c r="R1081" i="6" s="1"/>
  <c r="N1081" i="6"/>
  <c r="P1163" i="6"/>
  <c r="R1163" i="6" s="1"/>
  <c r="Q1214" i="6"/>
  <c r="P1253" i="6"/>
  <c r="R1253" i="6" s="1"/>
  <c r="S1253" i="6" s="1" a="1"/>
  <c r="S1253" i="6" s="1"/>
  <c r="N902" i="6"/>
  <c r="N1058" i="6"/>
  <c r="O1058" i="6"/>
  <c r="M1058" i="6"/>
  <c r="R1058" i="6" s="1"/>
  <c r="Q1058" i="6"/>
  <c r="M900" i="6"/>
  <c r="R900" i="6" s="1"/>
  <c r="M985" i="6"/>
  <c r="R985" i="6" s="1"/>
  <c r="S985" i="6" s="1" a="1"/>
  <c r="S985" i="6" s="1"/>
  <c r="O990" i="6"/>
  <c r="O1013" i="6"/>
  <c r="P1019" i="6"/>
  <c r="R1019" i="6" s="1"/>
  <c r="S1019" i="6" s="1" a="1"/>
  <c r="S1019" i="6" s="1"/>
  <c r="O1064" i="6"/>
  <c r="N1146" i="6"/>
  <c r="P1182" i="6"/>
  <c r="R1182" i="6" s="1"/>
  <c r="S1182" i="6" s="1" a="1"/>
  <c r="S1182" i="6" s="1"/>
  <c r="P1187" i="6"/>
  <c r="R1187" i="6" s="1"/>
  <c r="S1187" i="6" s="1" a="1"/>
  <c r="S1187" i="6" s="1"/>
  <c r="M1088" i="6"/>
  <c r="P1099" i="6"/>
  <c r="R1099" i="6" s="1"/>
  <c r="S1099" i="6" s="1" a="1"/>
  <c r="S1099" i="6" s="1"/>
  <c r="P1237" i="6"/>
  <c r="R1237" i="6" s="1"/>
  <c r="S1237" i="6" s="1" a="1"/>
  <c r="S1237" i="6" s="1"/>
  <c r="N1245" i="6"/>
  <c r="O1245" i="6"/>
  <c r="M1245" i="6"/>
  <c r="R1245" i="6" s="1"/>
  <c r="Q1245" i="6"/>
  <c r="Q1260" i="6"/>
  <c r="O1260" i="6"/>
  <c r="M1260" i="6"/>
  <c r="N1260" i="6"/>
  <c r="P1276" i="6"/>
  <c r="M1286" i="6"/>
  <c r="R1286" i="6" s="1"/>
  <c r="O1286" i="6"/>
  <c r="N1286" i="6"/>
  <c r="Q1286" i="6"/>
  <c r="R1291" i="6"/>
  <c r="S1291" i="6" s="1" a="1"/>
  <c r="S1291" i="6" s="1"/>
  <c r="P1346" i="6"/>
  <c r="O1213" i="6"/>
  <c r="Q1213" i="6"/>
  <c r="M1213" i="6"/>
  <c r="N1213" i="6"/>
  <c r="O1226" i="6"/>
  <c r="M1126" i="6"/>
  <c r="O1126" i="6"/>
  <c r="Q1126" i="6"/>
  <c r="N1126" i="6"/>
  <c r="O1157" i="6"/>
  <c r="O1274" i="6"/>
  <c r="Q1274" i="6"/>
  <c r="M1274" i="6"/>
  <c r="R1274" i="6" s="1"/>
  <c r="S1274" i="6" s="1" a="1"/>
  <c r="S1274" i="6" s="1"/>
  <c r="N1274" i="6"/>
  <c r="P1282" i="6"/>
  <c r="P1173" i="6"/>
  <c r="R1173" i="6" s="1"/>
  <c r="S1173" i="6" s="1" a="1"/>
  <c r="S1173" i="6" s="1"/>
  <c r="P1077" i="6"/>
  <c r="R1077" i="6" s="1"/>
  <c r="S1077" i="6" s="1" a="1"/>
  <c r="S1077" i="6" s="1"/>
  <c r="N1125" i="6"/>
  <c r="M1125" i="6"/>
  <c r="O1125" i="6"/>
  <c r="Q1125" i="6"/>
  <c r="O1152" i="6"/>
  <c r="P1335" i="6"/>
  <c r="P1363" i="6"/>
  <c r="R1363" i="6" s="1"/>
  <c r="M1512" i="6"/>
  <c r="R1512" i="6" s="1"/>
  <c r="S1512" i="6" s="1" a="1"/>
  <c r="S1512" i="6" s="1"/>
  <c r="N1512" i="6"/>
  <c r="O1512" i="6"/>
  <c r="Q1512" i="6"/>
  <c r="N1526" i="6"/>
  <c r="O1526" i="6"/>
  <c r="M1005" i="6"/>
  <c r="R1005" i="6" s="1"/>
  <c r="S1005" i="6" s="1" a="1"/>
  <c r="S1005" i="6" s="1"/>
  <c r="O1027" i="6"/>
  <c r="Q1080" i="6"/>
  <c r="P1170" i="6"/>
  <c r="R1170" i="6" s="1"/>
  <c r="S1170" i="6" s="1" a="1"/>
  <c r="S1170" i="6" s="1"/>
  <c r="M1181" i="6"/>
  <c r="N1181" i="6"/>
  <c r="Q1181" i="6"/>
  <c r="O1181" i="6"/>
  <c r="P1241" i="6"/>
  <c r="R1241" i="6" s="1"/>
  <c r="S1241" i="6" s="1" a="1"/>
  <c r="S1241" i="6" s="1"/>
  <c r="M1266" i="6"/>
  <c r="N1186" i="6"/>
  <c r="P1304" i="6"/>
  <c r="O1340" i="6"/>
  <c r="N1340" i="6"/>
  <c r="M1340" i="6"/>
  <c r="Q1340" i="6"/>
  <c r="Q1172" i="6"/>
  <c r="P1219" i="6"/>
  <c r="R1219" i="6" s="1"/>
  <c r="S1219" i="6" s="1" a="1"/>
  <c r="S1219" i="6" s="1"/>
  <c r="P1279" i="6"/>
  <c r="R1279" i="6" s="1"/>
  <c r="Q1371" i="6"/>
  <c r="M1371" i="6"/>
  <c r="O1371" i="6"/>
  <c r="N1371" i="6"/>
  <c r="N1390" i="6"/>
  <c r="P1195" i="6"/>
  <c r="N1236" i="6"/>
  <c r="M1236" i="6"/>
  <c r="R1236" i="6" s="1"/>
  <c r="S1236" i="6" s="1" a="1"/>
  <c r="S1236" i="6" s="1"/>
  <c r="O1236" i="6"/>
  <c r="Q1236" i="6"/>
  <c r="N1255" i="6"/>
  <c r="P1295" i="6"/>
  <c r="R1295" i="6" s="1"/>
  <c r="Q1305" i="6"/>
  <c r="M1082" i="6"/>
  <c r="Q1205" i="6"/>
  <c r="M1271" i="6"/>
  <c r="Q1271" i="6"/>
  <c r="N1271" i="6"/>
  <c r="O1271" i="6"/>
  <c r="M1309" i="6"/>
  <c r="R1309" i="6" s="1"/>
  <c r="S1309" i="6" s="1" a="1"/>
  <c r="S1309" i="6" s="1"/>
  <c r="O1309" i="6"/>
  <c r="N1309" i="6"/>
  <c r="Q1309" i="6"/>
  <c r="O1327" i="6"/>
  <c r="M1327" i="6"/>
  <c r="Q1327" i="6"/>
  <c r="N1327" i="6"/>
  <c r="P1364" i="6"/>
  <c r="P1380" i="6"/>
  <c r="P1449" i="6"/>
  <c r="R1449" i="6" s="1"/>
  <c r="S1449" i="6" s="1" a="1"/>
  <c r="S1449" i="6" s="1"/>
  <c r="S1561" i="6" a="1"/>
  <c r="S1561" i="6" s="1"/>
  <c r="O1596" i="6"/>
  <c r="Q1596" i="6"/>
  <c r="P1651" i="6"/>
  <c r="R1651" i="6" s="1"/>
  <c r="Q1189" i="6"/>
  <c r="M1248" i="6"/>
  <c r="Q1093" i="6"/>
  <c r="P1251" i="6"/>
  <c r="Q1342" i="6"/>
  <c r="M1342" i="6"/>
  <c r="N1342" i="6"/>
  <c r="O1342" i="6"/>
  <c r="O1500" i="6"/>
  <c r="N1500" i="6"/>
  <c r="Q1500" i="6"/>
  <c r="M1500" i="6"/>
  <c r="R1500" i="6" s="1"/>
  <c r="S1500" i="6" s="1" a="1"/>
  <c r="S1500" i="6" s="1"/>
  <c r="M1316" i="6"/>
  <c r="M1386" i="6"/>
  <c r="O1386" i="6"/>
  <c r="Q1386" i="6"/>
  <c r="N1386" i="6"/>
  <c r="N1410" i="6"/>
  <c r="O1410" i="6"/>
  <c r="M1410" i="6"/>
  <c r="R1410" i="6" s="1"/>
  <c r="Q1410" i="6"/>
  <c r="P1399" i="6"/>
  <c r="R1399" i="6" s="1"/>
  <c r="S1399" i="6" s="1" a="1"/>
  <c r="S1399" i="6" s="1"/>
  <c r="P1439" i="6"/>
  <c r="R1439" i="6" s="1"/>
  <c r="N1331" i="6"/>
  <c r="M1335" i="6"/>
  <c r="P1394" i="6"/>
  <c r="Q1317" i="6"/>
  <c r="M1341" i="6"/>
  <c r="N1341" i="6"/>
  <c r="O1341" i="6"/>
  <c r="Q1341" i="6"/>
  <c r="S1551" i="6" a="1"/>
  <c r="S1551" i="6" s="1"/>
  <c r="M1389" i="6"/>
  <c r="N1389" i="6"/>
  <c r="O1389" i="6"/>
  <c r="Q1389" i="6"/>
  <c r="Q1401" i="6"/>
  <c r="P1442" i="6"/>
  <c r="P1355" i="6"/>
  <c r="P1405" i="6"/>
  <c r="M1479" i="6"/>
  <c r="O1484" i="6"/>
  <c r="N1484" i="6"/>
  <c r="Q1484" i="6"/>
  <c r="M1484" i="6"/>
  <c r="R1484" i="6" s="1"/>
  <c r="P1684" i="6"/>
  <c r="P1693" i="6"/>
  <c r="R1693" i="6" s="1"/>
  <c r="S1693" i="6" s="1" a="1"/>
  <c r="S1693" i="6" s="1"/>
  <c r="M1744" i="6"/>
  <c r="R1744" i="6" s="1"/>
  <c r="N1744" i="6"/>
  <c r="O1744" i="6"/>
  <c r="Q1744" i="6"/>
  <c r="P1758" i="6"/>
  <c r="P1763" i="6"/>
  <c r="N1971" i="6"/>
  <c r="O1971" i="6"/>
  <c r="Q1971" i="6"/>
  <c r="M1971" i="6"/>
  <c r="R1971" i="6" s="1"/>
  <c r="S1971" i="6" s="1" a="1"/>
  <c r="S1971" i="6" s="1"/>
  <c r="O2035" i="6"/>
  <c r="M2035" i="6"/>
  <c r="N2035" i="6"/>
  <c r="Q2035" i="6"/>
  <c r="N2099" i="6"/>
  <c r="M2099" i="6"/>
  <c r="R2099" i="6" s="1"/>
  <c r="O2099" i="6"/>
  <c r="Q2099" i="6"/>
  <c r="O2163" i="6"/>
  <c r="M2163" i="6"/>
  <c r="N2163" i="6"/>
  <c r="Q2163" i="6"/>
  <c r="O1476" i="6"/>
  <c r="Q1476" i="6"/>
  <c r="M1476" i="6"/>
  <c r="R1476" i="6" s="1"/>
  <c r="N1476" i="6"/>
  <c r="M1385" i="6"/>
  <c r="R1385" i="6" s="1"/>
  <c r="O1385" i="6"/>
  <c r="N1385" i="6"/>
  <c r="Q1385" i="6"/>
  <c r="O1403" i="6"/>
  <c r="M1362" i="6"/>
  <c r="Q1362" i="6"/>
  <c r="N1362" i="6"/>
  <c r="O1362" i="6"/>
  <c r="N1375" i="6"/>
  <c r="M1375" i="6"/>
  <c r="Q1375" i="6"/>
  <c r="O1375" i="6"/>
  <c r="O1398" i="6"/>
  <c r="M1398" i="6"/>
  <c r="N1398" i="6"/>
  <c r="Q1398" i="6"/>
  <c r="Q1424" i="6"/>
  <c r="M1424" i="6"/>
  <c r="O1424" i="6"/>
  <c r="N1424" i="6"/>
  <c r="Q1541" i="6"/>
  <c r="O1586" i="6"/>
  <c r="N1586" i="6"/>
  <c r="Q1586" i="6"/>
  <c r="M1586" i="6"/>
  <c r="R1586" i="6" s="1"/>
  <c r="M1608" i="6"/>
  <c r="R1608" i="6" s="1"/>
  <c r="S1608" i="6" s="1" a="1"/>
  <c r="S1608" i="6" s="1"/>
  <c r="M1639" i="6"/>
  <c r="O1639" i="6"/>
  <c r="Q1639" i="6"/>
  <c r="N1639" i="6"/>
  <c r="M1669" i="6"/>
  <c r="R1669" i="6" s="1"/>
  <c r="S1669" i="6" s="1" a="1"/>
  <c r="S1669" i="6" s="1"/>
  <c r="M1726" i="6"/>
  <c r="R1726" i="6" s="1"/>
  <c r="O1726" i="6"/>
  <c r="P1753" i="6"/>
  <c r="R1753" i="6" s="1"/>
  <c r="S1753" i="6" s="1" a="1"/>
  <c r="S1753" i="6" s="1"/>
  <c r="R1762" i="6"/>
  <c r="S1762" i="6" s="1" a="1"/>
  <c r="S1762" i="6" s="1"/>
  <c r="M1965" i="6"/>
  <c r="R1965" i="6" s="1"/>
  <c r="Q1965" i="6"/>
  <c r="N1965" i="6"/>
  <c r="O1965" i="6"/>
  <c r="Q2057" i="6"/>
  <c r="N2057" i="6"/>
  <c r="O2057" i="6"/>
  <c r="M2057" i="6"/>
  <c r="Q2075" i="6"/>
  <c r="O2075" i="6"/>
  <c r="M2075" i="6"/>
  <c r="R2075" i="6" s="1"/>
  <c r="S2075" i="6" s="1" a="1"/>
  <c r="S2075" i="6" s="1"/>
  <c r="N2075" i="6"/>
  <c r="M2093" i="6"/>
  <c r="R2093" i="6" s="1"/>
  <c r="Q2093" i="6"/>
  <c r="N2093" i="6"/>
  <c r="O2093" i="6"/>
  <c r="P1647" i="6"/>
  <c r="P1657" i="6"/>
  <c r="R1657" i="6" s="1"/>
  <c r="P1741" i="6"/>
  <c r="R1741" i="6" s="1"/>
  <c r="N1376" i="6"/>
  <c r="N1511" i="6"/>
  <c r="M1511" i="6"/>
  <c r="O1511" i="6"/>
  <c r="Q1511" i="6"/>
  <c r="M1562" i="6"/>
  <c r="R1562" i="6" s="1"/>
  <c r="P1578" i="6"/>
  <c r="Q1603" i="6"/>
  <c r="N1603" i="6"/>
  <c r="O1603" i="6"/>
  <c r="M1603" i="6"/>
  <c r="M1634" i="6"/>
  <c r="R1634" i="6" s="1"/>
  <c r="S1634" i="6" s="1" a="1"/>
  <c r="S1634" i="6" s="1"/>
  <c r="M1442" i="6"/>
  <c r="R1468" i="6"/>
  <c r="N1490" i="6"/>
  <c r="O1490" i="6"/>
  <c r="Q1490" i="6"/>
  <c r="M1490" i="6"/>
  <c r="N1530" i="6"/>
  <c r="O1530" i="6"/>
  <c r="Q1530" i="6"/>
  <c r="M1530" i="6"/>
  <c r="R1530" i="6" s="1"/>
  <c r="O1558" i="6"/>
  <c r="M1469" i="6"/>
  <c r="O1469" i="6"/>
  <c r="N1469" i="6"/>
  <c r="Q1469" i="6"/>
  <c r="N1485" i="6"/>
  <c r="Q1539" i="6"/>
  <c r="N1539" i="6"/>
  <c r="O1539" i="6"/>
  <c r="M1539" i="6"/>
  <c r="P1616" i="6"/>
  <c r="Q1635" i="6"/>
  <c r="M1635" i="6"/>
  <c r="N1635" i="6"/>
  <c r="O1635" i="6"/>
  <c r="M1650" i="6"/>
  <c r="N1650" i="6"/>
  <c r="O1650" i="6"/>
  <c r="Q1650" i="6"/>
  <c r="R1677" i="6"/>
  <c r="S1677" i="6" s="1" a="1"/>
  <c r="S1677" i="6" s="1"/>
  <c r="O1716" i="6"/>
  <c r="Q1716" i="6"/>
  <c r="N1716" i="6"/>
  <c r="M1716" i="6"/>
  <c r="R1716" i="6" s="1"/>
  <c r="S1752" i="6" a="1"/>
  <c r="S1752" i="6" s="1"/>
  <c r="Q1782" i="6"/>
  <c r="M1782" i="6"/>
  <c r="R1782" i="6" s="1"/>
  <c r="O1782" i="6"/>
  <c r="N1782" i="6"/>
  <c r="R1793" i="6"/>
  <c r="Q1798" i="6"/>
  <c r="M1798" i="6"/>
  <c r="O1798" i="6"/>
  <c r="N1798" i="6"/>
  <c r="Q1810" i="6"/>
  <c r="M1810" i="6"/>
  <c r="O1810" i="6"/>
  <c r="N1810" i="6"/>
  <c r="P1830" i="6"/>
  <c r="Q1842" i="6"/>
  <c r="M1842" i="6"/>
  <c r="N1842" i="6"/>
  <c r="O1842" i="6"/>
  <c r="P1862" i="6"/>
  <c r="Q1874" i="6"/>
  <c r="M1874" i="6"/>
  <c r="O1874" i="6"/>
  <c r="N1874" i="6"/>
  <c r="P1894" i="6"/>
  <c r="Q1906" i="6"/>
  <c r="M1906" i="6"/>
  <c r="N1906" i="6"/>
  <c r="O1906" i="6"/>
  <c r="P1926" i="6"/>
  <c r="N1460" i="6"/>
  <c r="Q1510" i="6"/>
  <c r="M1585" i="6"/>
  <c r="O1622" i="6"/>
  <c r="Q1520" i="6"/>
  <c r="N1520" i="6"/>
  <c r="M1520" i="6"/>
  <c r="O1520" i="6"/>
  <c r="R1537" i="6"/>
  <c r="S1537" i="6" s="1" a="1"/>
  <c r="S1537" i="6" s="1"/>
  <c r="P1568" i="6"/>
  <c r="R1568" i="6" s="1"/>
  <c r="S1568" i="6" s="1" a="1"/>
  <c r="S1568" i="6" s="1"/>
  <c r="M1580" i="6"/>
  <c r="R1580" i="6" s="1"/>
  <c r="N1580" i="6"/>
  <c r="O1580" i="6"/>
  <c r="Q1580" i="6"/>
  <c r="N1594" i="6"/>
  <c r="M1594" i="6"/>
  <c r="R1594" i="6" s="1"/>
  <c r="O1594" i="6"/>
  <c r="Q1594" i="6"/>
  <c r="Q1597" i="6"/>
  <c r="P1662" i="6"/>
  <c r="R1662" i="6" s="1"/>
  <c r="S1662" i="6" s="1" a="1"/>
  <c r="S1662" i="6" s="1"/>
  <c r="Q1685" i="6"/>
  <c r="P1690" i="6"/>
  <c r="R1690" i="6" s="1"/>
  <c r="S1690" i="6" s="1" a="1"/>
  <c r="S1690" i="6" s="1"/>
  <c r="P1705" i="6"/>
  <c r="R1705" i="6" s="1"/>
  <c r="P1745" i="6"/>
  <c r="P1936" i="6"/>
  <c r="R1936" i="6" s="1"/>
  <c r="P1956" i="6"/>
  <c r="Q1973" i="6"/>
  <c r="N1973" i="6"/>
  <c r="M1973" i="6"/>
  <c r="R1973" i="6" s="1"/>
  <c r="S1973" i="6" s="1" a="1"/>
  <c r="S1973" i="6" s="1"/>
  <c r="O1973" i="6"/>
  <c r="N2027" i="6"/>
  <c r="M2027" i="6"/>
  <c r="R2027" i="6" s="1"/>
  <c r="O2027" i="6"/>
  <c r="Q2027" i="6"/>
  <c r="P2063" i="6"/>
  <c r="P2081" i="6"/>
  <c r="R2081" i="6" s="1"/>
  <c r="S2081" i="6" s="1" a="1"/>
  <c r="S2081" i="6" s="1"/>
  <c r="N2137" i="6"/>
  <c r="M2137" i="6"/>
  <c r="R2137" i="6" s="1"/>
  <c r="S2137" i="6" s="1" a="1"/>
  <c r="S2137" i="6" s="1"/>
  <c r="O2137" i="6"/>
  <c r="Q2137" i="6"/>
  <c r="O1634" i="6"/>
  <c r="N1649" i="6"/>
  <c r="O1649" i="6"/>
  <c r="Q1649" i="6"/>
  <c r="M1649" i="6"/>
  <c r="O1717" i="6"/>
  <c r="P1836" i="6"/>
  <c r="M1857" i="6"/>
  <c r="R1857" i="6" s="1"/>
  <c r="O1857" i="6"/>
  <c r="Q1857" i="6"/>
  <c r="N1857" i="6"/>
  <c r="P1872" i="6"/>
  <c r="R1872" i="6" s="1"/>
  <c r="S1872" i="6" s="1" a="1"/>
  <c r="S1872" i="6" s="1"/>
  <c r="M1893" i="6"/>
  <c r="R1893" i="6" s="1"/>
  <c r="S1893" i="6" s="1" a="1"/>
  <c r="S1893" i="6" s="1"/>
  <c r="O1893" i="6"/>
  <c r="Q1893" i="6"/>
  <c r="N1893" i="6"/>
  <c r="P1908" i="6"/>
  <c r="M1925" i="6"/>
  <c r="R1925" i="6" s="1"/>
  <c r="O1925" i="6"/>
  <c r="N1925" i="6"/>
  <c r="Q1925" i="6"/>
  <c r="M2171" i="6"/>
  <c r="R2171" i="6" s="1"/>
  <c r="S2171" i="6" s="1" a="1"/>
  <c r="S2171" i="6" s="1"/>
  <c r="Q2171" i="6"/>
  <c r="N2171" i="6"/>
  <c r="O2171" i="6"/>
  <c r="O1665" i="6"/>
  <c r="P1680" i="6"/>
  <c r="R1680" i="6" s="1"/>
  <c r="S1680" i="6" s="1" a="1"/>
  <c r="S1680" i="6" s="1"/>
  <c r="M1717" i="6"/>
  <c r="R1717" i="6" s="1"/>
  <c r="S1717" i="6" s="1" a="1"/>
  <c r="S1717" i="6" s="1"/>
  <c r="M1388" i="6"/>
  <c r="P1482" i="6"/>
  <c r="R1482" i="6" s="1"/>
  <c r="S1482" i="6" s="1" a="1"/>
  <c r="S1482" i="6" s="1"/>
  <c r="M1505" i="6"/>
  <c r="Q1532" i="6"/>
  <c r="O1597" i="6"/>
  <c r="O1608" i="6"/>
  <c r="Q1989" i="6"/>
  <c r="M1989" i="6"/>
  <c r="N1989" i="6"/>
  <c r="O1989" i="6"/>
  <c r="M2025" i="6"/>
  <c r="R2025" i="6" s="1"/>
  <c r="N2025" i="6"/>
  <c r="O2025" i="6"/>
  <c r="Q2025" i="6"/>
  <c r="M2079" i="6"/>
  <c r="R2079" i="6" s="1"/>
  <c r="N2079" i="6"/>
  <c r="O2079" i="6"/>
  <c r="Q2079" i="6"/>
  <c r="O1621" i="6"/>
  <c r="Q1936" i="6"/>
  <c r="O1556" i="6"/>
  <c r="M1556" i="6"/>
  <c r="R1556" i="6" s="1"/>
  <c r="N1556" i="6"/>
  <c r="Q1556" i="6"/>
  <c r="O1572" i="6"/>
  <c r="M1572" i="6"/>
  <c r="N1572" i="6"/>
  <c r="Q1572" i="6"/>
  <c r="P1650" i="6"/>
  <c r="R1650" i="6" s="1"/>
  <c r="Q1743" i="6"/>
  <c r="N1576" i="6"/>
  <c r="M1668" i="6"/>
  <c r="R1668" i="6" s="1"/>
  <c r="S1668" i="6" s="1" a="1"/>
  <c r="S1668" i="6" s="1"/>
  <c r="Q1727" i="6"/>
  <c r="P1783" i="6"/>
  <c r="R1783" i="6" s="1"/>
  <c r="S1783" i="6" s="1" a="1"/>
  <c r="S1783" i="6" s="1"/>
  <c r="Q2015" i="6"/>
  <c r="N2015" i="6"/>
  <c r="O2015" i="6"/>
  <c r="M2015" i="6"/>
  <c r="R2015" i="6" s="1"/>
  <c r="N1471" i="6"/>
  <c r="N1655" i="6"/>
  <c r="M1689" i="6"/>
  <c r="N1731" i="6"/>
  <c r="P1851" i="6"/>
  <c r="P1883" i="6"/>
  <c r="P1964" i="6"/>
  <c r="P1967" i="6"/>
  <c r="R1967" i="6" s="1"/>
  <c r="S1967" i="6" s="1" a="1"/>
  <c r="S1967" i="6" s="1"/>
  <c r="O2020" i="6"/>
  <c r="Q2020" i="6"/>
  <c r="M2020" i="6"/>
  <c r="R2020" i="6" s="1"/>
  <c r="N2020" i="6"/>
  <c r="Q1431" i="6"/>
  <c r="Q1514" i="6"/>
  <c r="M1791" i="6"/>
  <c r="Q1791" i="6"/>
  <c r="N1791" i="6"/>
  <c r="O1791" i="6"/>
  <c r="R2109" i="6"/>
  <c r="S2109" i="6" s="1" a="1"/>
  <c r="S2109" i="6" s="1"/>
  <c r="O1623" i="6"/>
  <c r="Q1640" i="6"/>
  <c r="N1640" i="6"/>
  <c r="O1640" i="6"/>
  <c r="M1640" i="6"/>
  <c r="Q1717" i="6"/>
  <c r="M1779" i="6"/>
  <c r="Q1779" i="6"/>
  <c r="N1779" i="6"/>
  <c r="O1779" i="6"/>
  <c r="M1815" i="6"/>
  <c r="Q1815" i="6"/>
  <c r="N1815" i="6"/>
  <c r="O1815" i="6"/>
  <c r="R2032" i="6"/>
  <c r="S2032" i="6" s="1" a="1"/>
  <c r="S2032" i="6" s="1"/>
  <c r="P2051" i="6"/>
  <c r="R2051" i="6" s="1"/>
  <c r="R2078" i="6"/>
  <c r="S2078" i="6" s="1" a="1"/>
  <c r="S2078" i="6" s="1"/>
  <c r="O2164" i="6"/>
  <c r="N2164" i="6"/>
  <c r="Q2164" i="6"/>
  <c r="M2164" i="6"/>
  <c r="R2164" i="6" s="1"/>
  <c r="N1979" i="6"/>
  <c r="O1979" i="6"/>
  <c r="M1979" i="6"/>
  <c r="Q1979" i="6"/>
  <c r="O1998" i="6"/>
  <c r="N1998" i="6"/>
  <c r="M1998" i="6"/>
  <c r="R1998" i="6" s="1"/>
  <c r="Q1998" i="6"/>
  <c r="O2033" i="6"/>
  <c r="N2033" i="6"/>
  <c r="M2033" i="6"/>
  <c r="Q2033" i="6"/>
  <c r="Q2041" i="6"/>
  <c r="N2041" i="6"/>
  <c r="O2041" i="6"/>
  <c r="M2041" i="6"/>
  <c r="Q2053" i="6"/>
  <c r="N2053" i="6"/>
  <c r="O2053" i="6"/>
  <c r="M2053" i="6"/>
  <c r="N2107" i="6"/>
  <c r="O2107" i="6"/>
  <c r="Q2107" i="6"/>
  <c r="M2107" i="6"/>
  <c r="R2107" i="6" s="1"/>
  <c r="P1683" i="6"/>
  <c r="R1683" i="6" s="1"/>
  <c r="R1728" i="6"/>
  <c r="S1728" i="6" s="1" a="1"/>
  <c r="S1728" i="6" s="1"/>
  <c r="N2046" i="6"/>
  <c r="O2150" i="6"/>
  <c r="M2150" i="6"/>
  <c r="N2150" i="6"/>
  <c r="Q2150" i="6"/>
  <c r="P2128" i="6"/>
  <c r="Q1570" i="6"/>
  <c r="M1859" i="6"/>
  <c r="Q1859" i="6"/>
  <c r="N1859" i="6"/>
  <c r="O1859" i="6"/>
  <c r="P2161" i="6"/>
  <c r="R2161" i="6" s="1"/>
  <c r="S2161" i="6" s="1" a="1"/>
  <c r="S2161" i="6" s="1"/>
  <c r="P1644" i="6"/>
  <c r="P1653" i="6"/>
  <c r="R1653" i="6" s="1"/>
  <c r="P1775" i="6"/>
  <c r="M2082" i="6"/>
  <c r="R2082" i="6" s="1"/>
  <c r="S2082" i="6" s="1" a="1"/>
  <c r="S2082" i="6" s="1"/>
  <c r="P2111" i="6"/>
  <c r="O2146" i="6"/>
  <c r="M2146" i="6"/>
  <c r="Q2146" i="6"/>
  <c r="N2146" i="6"/>
  <c r="O2156" i="6"/>
  <c r="P1795" i="6"/>
  <c r="M1807" i="6"/>
  <c r="Q1807" i="6"/>
  <c r="N1807" i="6"/>
  <c r="O1807" i="6"/>
  <c r="M1839" i="6"/>
  <c r="Q1839" i="6"/>
  <c r="N1839" i="6"/>
  <c r="O1839" i="6"/>
  <c r="Q1995" i="6"/>
  <c r="M1995" i="6"/>
  <c r="N1995" i="6"/>
  <c r="O1995" i="6"/>
  <c r="O2030" i="6"/>
  <c r="M2030" i="6"/>
  <c r="R2030" i="6" s="1"/>
  <c r="S2030" i="6" s="1" a="1"/>
  <c r="S2030" i="6" s="1"/>
  <c r="N2030" i="6"/>
  <c r="Q2030" i="6"/>
  <c r="N2064" i="6"/>
  <c r="O2094" i="6"/>
  <c r="Q2094" i="6"/>
  <c r="M2094" i="6"/>
  <c r="R2094" i="6" s="1"/>
  <c r="N2094" i="6"/>
  <c r="O2108" i="6"/>
  <c r="N2108" i="6"/>
  <c r="Q2108" i="6"/>
  <c r="M2108" i="6"/>
  <c r="N2055" i="6"/>
  <c r="Q2055" i="6"/>
  <c r="M2055" i="6"/>
  <c r="R2055" i="6" s="1"/>
  <c r="O2055" i="6"/>
  <c r="O2086" i="6"/>
  <c r="Q2086" i="6"/>
  <c r="M2086" i="6"/>
  <c r="R2086" i="6" s="1"/>
  <c r="N2086" i="6"/>
  <c r="M2028" i="6"/>
  <c r="R2028" i="6" s="1"/>
  <c r="S2028" i="6" s="1" a="1"/>
  <c r="S2028" i="6" s="1"/>
  <c r="M2170" i="6"/>
  <c r="P720" i="6"/>
  <c r="R720" i="6" s="1"/>
  <c r="S720" i="6" s="1" a="1"/>
  <c r="S720" i="6" s="1"/>
  <c r="M661" i="6"/>
  <c r="N661" i="6"/>
  <c r="O661" i="6"/>
  <c r="Q661" i="6"/>
  <c r="O810" i="6"/>
  <c r="M810" i="6"/>
  <c r="R810" i="6" s="1"/>
  <c r="S810" i="6" s="1" a="1"/>
  <c r="S810" i="6" s="1"/>
  <c r="N810" i="6"/>
  <c r="Q810" i="6"/>
  <c r="P865" i="6"/>
  <c r="R865" i="6" s="1"/>
  <c r="S865" i="6" s="1" a="1"/>
  <c r="S865" i="6" s="1"/>
  <c r="P804" i="6"/>
  <c r="P746" i="6"/>
  <c r="R746" i="6" s="1"/>
  <c r="S746" i="6" s="1" a="1"/>
  <c r="S746" i="6" s="1"/>
  <c r="P776" i="6"/>
  <c r="R803" i="6"/>
  <c r="S803" i="6" s="1" a="1"/>
  <c r="S803" i="6" s="1"/>
  <c r="P926" i="6"/>
  <c r="M1046" i="6"/>
  <c r="R1046" i="6" s="1"/>
  <c r="S1046" i="6" s="1" a="1"/>
  <c r="S1046" i="6" s="1"/>
  <c r="O1046" i="6"/>
  <c r="N1046" i="6"/>
  <c r="Q1046" i="6"/>
  <c r="P1102" i="6"/>
  <c r="R1102" i="6" s="1"/>
  <c r="S1102" i="6" s="1" a="1"/>
  <c r="S1102" i="6" s="1"/>
  <c r="P1139" i="6"/>
  <c r="R1139" i="6" s="1"/>
  <c r="S1139" i="6" s="1" a="1"/>
  <c r="S1139" i="6" s="1"/>
  <c r="P1174" i="6"/>
  <c r="P1285" i="6"/>
  <c r="R1285" i="6" s="1"/>
  <c r="P1341" i="6"/>
  <c r="R1341" i="6" s="1"/>
  <c r="S1341" i="6" s="1" a="1"/>
  <c r="S1341" i="6" s="1"/>
  <c r="M1390" i="6"/>
  <c r="R1390" i="6" s="1"/>
  <c r="S1390" i="6" s="1" a="1"/>
  <c r="S1390" i="6" s="1"/>
  <c r="P781" i="6"/>
  <c r="R781" i="6" s="1"/>
  <c r="S781" i="6" s="1" a="1"/>
  <c r="S781" i="6" s="1"/>
  <c r="P758" i="6"/>
  <c r="M789" i="6"/>
  <c r="N789" i="6"/>
  <c r="O789" i="6"/>
  <c r="Q789" i="6"/>
  <c r="P899" i="6"/>
  <c r="R899" i="6" s="1"/>
  <c r="S899" i="6" s="1" a="1"/>
  <c r="S899" i="6" s="1"/>
  <c r="M911" i="6"/>
  <c r="R911" i="6" s="1"/>
  <c r="Q911" i="6"/>
  <c r="N911" i="6"/>
  <c r="O911" i="6"/>
  <c r="P951" i="6"/>
  <c r="R951" i="6" s="1"/>
  <c r="S951" i="6" s="1" a="1"/>
  <c r="S951" i="6" s="1"/>
  <c r="P969" i="6"/>
  <c r="R969" i="6" s="1"/>
  <c r="S969" i="6" s="1" a="1"/>
  <c r="S969" i="6" s="1"/>
  <c r="P791" i="6"/>
  <c r="O820" i="6"/>
  <c r="N758" i="6"/>
  <c r="O839" i="6"/>
  <c r="N839" i="6"/>
  <c r="M839" i="6"/>
  <c r="Q839" i="6"/>
  <c r="O898" i="6"/>
  <c r="N920" i="6"/>
  <c r="N826" i="6"/>
  <c r="M869" i="6"/>
  <c r="N869" i="6"/>
  <c r="O869" i="6"/>
  <c r="Q869" i="6"/>
  <c r="M909" i="6"/>
  <c r="O909" i="6"/>
  <c r="N909" i="6"/>
  <c r="Q909" i="6"/>
  <c r="P923" i="6"/>
  <c r="R923" i="6" s="1"/>
  <c r="S923" i="6" s="1" a="1"/>
  <c r="S923" i="6" s="1"/>
  <c r="P947" i="6"/>
  <c r="R847" i="6"/>
  <c r="S847" i="6" s="1" a="1"/>
  <c r="S847" i="6" s="1"/>
  <c r="P873" i="6"/>
  <c r="R873" i="6" s="1"/>
  <c r="S873" i="6" s="1" a="1"/>
  <c r="S873" i="6" s="1"/>
  <c r="P953" i="6"/>
  <c r="Q983" i="6"/>
  <c r="P1002" i="6"/>
  <c r="P1056" i="6"/>
  <c r="R1056" i="6" s="1"/>
  <c r="S1056" i="6" s="1" a="1"/>
  <c r="S1056" i="6" s="1"/>
  <c r="M1110" i="6"/>
  <c r="R1110" i="6" s="1"/>
  <c r="N1110" i="6"/>
  <c r="Q1110" i="6"/>
  <c r="O1110" i="6"/>
  <c r="O872" i="6"/>
  <c r="Q872" i="6"/>
  <c r="M872" i="6"/>
  <c r="N872" i="6"/>
  <c r="P909" i="6"/>
  <c r="P920" i="6"/>
  <c r="P1008" i="6"/>
  <c r="R1008" i="6" s="1"/>
  <c r="S1008" i="6" s="1" a="1"/>
  <c r="S1008" i="6" s="1"/>
  <c r="P1015" i="6"/>
  <c r="P1044" i="6"/>
  <c r="S1049" i="6" a="1"/>
  <c r="S1049" i="6" s="1"/>
  <c r="M786" i="6"/>
  <c r="O882" i="6"/>
  <c r="P808" i="6"/>
  <c r="O814" i="6"/>
  <c r="N814" i="6"/>
  <c r="Q814" i="6"/>
  <c r="M814" i="6"/>
  <c r="P825" i="6"/>
  <c r="R825" i="6" s="1"/>
  <c r="S825" i="6" s="1" a="1"/>
  <c r="S825" i="6" s="1"/>
  <c r="N928" i="6"/>
  <c r="M928" i="6"/>
  <c r="R928" i="6" s="1"/>
  <c r="S928" i="6" s="1" a="1"/>
  <c r="S928" i="6" s="1"/>
  <c r="O928" i="6"/>
  <c r="Q928" i="6"/>
  <c r="M984" i="6"/>
  <c r="N984" i="6"/>
  <c r="Q984" i="6"/>
  <c r="O984" i="6"/>
  <c r="M1066" i="6"/>
  <c r="P1097" i="6"/>
  <c r="R1097" i="6" s="1"/>
  <c r="S1097" i="6" s="1" a="1"/>
  <c r="S1097" i="6" s="1"/>
  <c r="P1186" i="6"/>
  <c r="R1186" i="6" s="1"/>
  <c r="S1186" i="6" s="1" a="1"/>
  <c r="S1186" i="6" s="1"/>
  <c r="P1255" i="6"/>
  <c r="R1255" i="6" s="1"/>
  <c r="P1336" i="6"/>
  <c r="P1352" i="6"/>
  <c r="N776" i="6"/>
  <c r="P859" i="6"/>
  <c r="R859" i="6" s="1"/>
  <c r="S859" i="6" s="1" a="1"/>
  <c r="S859" i="6" s="1"/>
  <c r="P881" i="6"/>
  <c r="R881" i="6" s="1"/>
  <c r="S881" i="6" s="1" a="1"/>
  <c r="S881" i="6" s="1"/>
  <c r="P933" i="6"/>
  <c r="R933" i="6" s="1"/>
  <c r="P944" i="6"/>
  <c r="R944" i="6" s="1"/>
  <c r="M920" i="6"/>
  <c r="N947" i="6"/>
  <c r="R980" i="6"/>
  <c r="S980" i="6" s="1" a="1"/>
  <c r="S980" i="6" s="1"/>
  <c r="P997" i="6"/>
  <c r="R997" i="6" s="1"/>
  <c r="M1027" i="6"/>
  <c r="M1051" i="6"/>
  <c r="N1051" i="6"/>
  <c r="O1051" i="6"/>
  <c r="Q1051" i="6"/>
  <c r="Q941" i="6"/>
  <c r="Q1001" i="6"/>
  <c r="O1001" i="6"/>
  <c r="M1001" i="6"/>
  <c r="R1001" i="6" s="1"/>
  <c r="N1001" i="6"/>
  <c r="M1079" i="6"/>
  <c r="Q1129" i="6"/>
  <c r="O1129" i="6"/>
  <c r="N1129" i="6"/>
  <c r="M1129" i="6"/>
  <c r="R1129" i="6" s="1"/>
  <c r="N976" i="6"/>
  <c r="O976" i="6"/>
  <c r="M976" i="6"/>
  <c r="R976" i="6" s="1"/>
  <c r="Q976" i="6"/>
  <c r="N985" i="6"/>
  <c r="N1003" i="6"/>
  <c r="M1028" i="6"/>
  <c r="R1028" i="6" s="1"/>
  <c r="S1028" i="6" s="1" a="1"/>
  <c r="S1028" i="6" s="1"/>
  <c r="N878" i="6"/>
  <c r="P966" i="6"/>
  <c r="R966" i="6" s="1"/>
  <c r="S966" i="6" s="1" a="1"/>
  <c r="S966" i="6" s="1"/>
  <c r="Q967" i="6"/>
  <c r="M1014" i="6"/>
  <c r="R1014" i="6" s="1"/>
  <c r="N1014" i="6"/>
  <c r="O1014" i="6"/>
  <c r="Q1014" i="6"/>
  <c r="N1037" i="6"/>
  <c r="Q1037" i="6"/>
  <c r="M1037" i="6"/>
  <c r="O1037" i="6"/>
  <c r="O1055" i="6"/>
  <c r="N1055" i="6"/>
  <c r="Q1055" i="6"/>
  <c r="M1055" i="6"/>
  <c r="P1080" i="6"/>
  <c r="R1080" i="6" s="1"/>
  <c r="P1132" i="6"/>
  <c r="R1132" i="6" s="1"/>
  <c r="S1132" i="6" s="1" a="1"/>
  <c r="S1132" i="6" s="1"/>
  <c r="O970" i="6"/>
  <c r="P1022" i="6"/>
  <c r="R1022" i="6" s="1"/>
  <c r="S1022" i="6" s="1" a="1"/>
  <c r="S1022" i="6" s="1"/>
  <c r="P1050" i="6"/>
  <c r="R1050" i="6" s="1"/>
  <c r="S1050" i="6" s="1" a="1"/>
  <c r="S1050" i="6" s="1"/>
  <c r="N1136" i="6"/>
  <c r="O1136" i="6"/>
  <c r="M1136" i="6"/>
  <c r="R1136" i="6" s="1"/>
  <c r="Q1136" i="6"/>
  <c r="M1147" i="6"/>
  <c r="R1147" i="6" s="1"/>
  <c r="S1147" i="6" s="1" a="1"/>
  <c r="S1147" i="6" s="1"/>
  <c r="M941" i="6"/>
  <c r="Q953" i="6"/>
  <c r="M902" i="6"/>
  <c r="N954" i="6"/>
  <c r="N900" i="6"/>
  <c r="N990" i="6"/>
  <c r="N1064" i="6"/>
  <c r="Q1155" i="6"/>
  <c r="M1155" i="6"/>
  <c r="R1155" i="6" s="1"/>
  <c r="N1155" i="6"/>
  <c r="O1155" i="6"/>
  <c r="Q1198" i="6"/>
  <c r="M1198" i="6"/>
  <c r="R1198" i="6" s="1"/>
  <c r="N1198" i="6"/>
  <c r="O1198" i="6"/>
  <c r="N1088" i="6"/>
  <c r="O1138" i="6"/>
  <c r="Q1175" i="6"/>
  <c r="P1229" i="6"/>
  <c r="Q1276" i="6"/>
  <c r="N1276" i="6"/>
  <c r="O1276" i="6"/>
  <c r="M1276" i="6"/>
  <c r="P1305" i="6"/>
  <c r="R1305" i="6" s="1"/>
  <c r="S1305" i="6" s="1" a="1"/>
  <c r="S1305" i="6" s="1"/>
  <c r="N1346" i="6"/>
  <c r="O1346" i="6"/>
  <c r="M1346" i="6"/>
  <c r="Q1346" i="6"/>
  <c r="P1076" i="6"/>
  <c r="R1076" i="6" s="1"/>
  <c r="S1076" i="6" s="1" a="1"/>
  <c r="S1076" i="6" s="1"/>
  <c r="O1178" i="6"/>
  <c r="M1178" i="6"/>
  <c r="R1178" i="6" s="1"/>
  <c r="Q1178" i="6"/>
  <c r="N1178" i="6"/>
  <c r="P1189" i="6"/>
  <c r="M1227" i="6"/>
  <c r="R1227" i="6" s="1"/>
  <c r="S1227" i="6" s="1" a="1"/>
  <c r="S1227" i="6" s="1"/>
  <c r="N1227" i="6"/>
  <c r="Q1227" i="6"/>
  <c r="O1227" i="6"/>
  <c r="P1246" i="6"/>
  <c r="R1246" i="6" s="1"/>
  <c r="S1246" i="6" s="1" a="1"/>
  <c r="S1246" i="6" s="1"/>
  <c r="P1289" i="6"/>
  <c r="O1106" i="6"/>
  <c r="M1190" i="6"/>
  <c r="N1190" i="6"/>
  <c r="O1190" i="6"/>
  <c r="Q1190" i="6"/>
  <c r="P1206" i="6"/>
  <c r="Q1087" i="6"/>
  <c r="O1135" i="6"/>
  <c r="M1135" i="6"/>
  <c r="N1135" i="6"/>
  <c r="Q1135" i="6"/>
  <c r="N1152" i="6"/>
  <c r="M1254" i="6"/>
  <c r="R1254" i="6" s="1"/>
  <c r="O1254" i="6"/>
  <c r="N1254" i="6"/>
  <c r="Q1254" i="6"/>
  <c r="Q1421" i="6"/>
  <c r="O1440" i="6"/>
  <c r="M1440" i="6"/>
  <c r="R1440" i="6" s="1"/>
  <c r="S1440" i="6" s="1" a="1"/>
  <c r="S1440" i="6" s="1"/>
  <c r="N1440" i="6"/>
  <c r="O1531" i="6"/>
  <c r="M1531" i="6"/>
  <c r="R1531" i="6" s="1"/>
  <c r="N1531" i="6"/>
  <c r="Q1531" i="6"/>
  <c r="N1595" i="6"/>
  <c r="M1595" i="6"/>
  <c r="R1595" i="6" s="1"/>
  <c r="S1595" i="6" s="1" a="1"/>
  <c r="S1595" i="6" s="1"/>
  <c r="O1595" i="6"/>
  <c r="Q1595" i="6"/>
  <c r="R1611" i="6"/>
  <c r="S1611" i="6" s="1" a="1"/>
  <c r="S1611" i="6" s="1"/>
  <c r="O1659" i="6"/>
  <c r="M1659" i="6"/>
  <c r="R1659" i="6" s="1"/>
  <c r="S1659" i="6" s="1" a="1"/>
  <c r="S1659" i="6" s="1"/>
  <c r="Q1659" i="6"/>
  <c r="N1659" i="6"/>
  <c r="O1723" i="6"/>
  <c r="M1723" i="6"/>
  <c r="R1723" i="6" s="1"/>
  <c r="N1723" i="6"/>
  <c r="Q1723" i="6"/>
  <c r="P1111" i="6"/>
  <c r="R1111" i="6" s="1"/>
  <c r="S1111" i="6" s="1" a="1"/>
  <c r="S1111" i="6" s="1"/>
  <c r="P1115" i="6"/>
  <c r="R1115" i="6" s="1"/>
  <c r="O1080" i="6"/>
  <c r="M1085" i="6"/>
  <c r="R1085" i="6" s="1"/>
  <c r="S1085" i="6" s="1" a="1"/>
  <c r="S1085" i="6" s="1"/>
  <c r="N1085" i="6"/>
  <c r="Q1085" i="6"/>
  <c r="O1085" i="6"/>
  <c r="N1108" i="6"/>
  <c r="M1108" i="6"/>
  <c r="R1108" i="6" s="1"/>
  <c r="O1108" i="6"/>
  <c r="Q1108" i="6"/>
  <c r="M1243" i="6"/>
  <c r="R1243" i="6" s="1"/>
  <c r="S1243" i="6" s="1" a="1"/>
  <c r="S1243" i="6" s="1"/>
  <c r="P1224" i="6"/>
  <c r="R1224" i="6" s="1"/>
  <c r="S1224" i="6" s="1" a="1"/>
  <c r="S1224" i="6" s="1"/>
  <c r="P1158" i="6"/>
  <c r="R1158" i="6" s="1"/>
  <c r="S1158" i="6" s="1" a="1"/>
  <c r="S1158" i="6" s="1"/>
  <c r="O1242" i="6"/>
  <c r="Q1242" i="6"/>
  <c r="M1242" i="6"/>
  <c r="N1242" i="6"/>
  <c r="N1304" i="6"/>
  <c r="Q1304" i="6"/>
  <c r="O1304" i="6"/>
  <c r="M1304" i="6"/>
  <c r="P1325" i="6"/>
  <c r="R1325" i="6" s="1"/>
  <c r="S1325" i="6" s="1" a="1"/>
  <c r="S1325" i="6" s="1"/>
  <c r="O1172" i="6"/>
  <c r="Q1225" i="6"/>
  <c r="N1225" i="6"/>
  <c r="M1225" i="6"/>
  <c r="O1225" i="6"/>
  <c r="M1296" i="6"/>
  <c r="R1296" i="6" s="1"/>
  <c r="S1296" i="6" s="1" a="1"/>
  <c r="S1296" i="6" s="1"/>
  <c r="P1347" i="6"/>
  <c r="R1347" i="6" s="1"/>
  <c r="S1347" i="6" s="1" a="1"/>
  <c r="S1347" i="6" s="1"/>
  <c r="P1353" i="6"/>
  <c r="R1353" i="6" s="1"/>
  <c r="S1353" i="6" s="1" a="1"/>
  <c r="S1353" i="6" s="1"/>
  <c r="M1195" i="6"/>
  <c r="N1195" i="6"/>
  <c r="O1195" i="6"/>
  <c r="Q1195" i="6"/>
  <c r="Q1277" i="6"/>
  <c r="M1284" i="6"/>
  <c r="R1284" i="6" s="1"/>
  <c r="P1287" i="6"/>
  <c r="R1287" i="6" s="1"/>
  <c r="S1287" i="6" s="1" a="1"/>
  <c r="S1287" i="6" s="1"/>
  <c r="O1338" i="6"/>
  <c r="M1338" i="6"/>
  <c r="R1338" i="6" s="1"/>
  <c r="N1338" i="6"/>
  <c r="Q1338" i="6"/>
  <c r="M1142" i="6"/>
  <c r="R1142" i="6" s="1"/>
  <c r="N1142" i="6"/>
  <c r="O1142" i="6"/>
  <c r="Q1142" i="6"/>
  <c r="M1205" i="6"/>
  <c r="R1205" i="6" s="1"/>
  <c r="M1229" i="6"/>
  <c r="P1256" i="6"/>
  <c r="R1256" i="6" s="1"/>
  <c r="S1256" i="6" s="1" a="1"/>
  <c r="S1256" i="6" s="1"/>
  <c r="O1320" i="6"/>
  <c r="N1364" i="6"/>
  <c r="M1364" i="6"/>
  <c r="Q1364" i="6"/>
  <c r="O1364" i="6"/>
  <c r="Q1437" i="6"/>
  <c r="O1437" i="6"/>
  <c r="P1511" i="6"/>
  <c r="P1543" i="6"/>
  <c r="R1543" i="6" s="1"/>
  <c r="N1543" i="6"/>
  <c r="P1633" i="6"/>
  <c r="R1633" i="6" s="1"/>
  <c r="P1689" i="6"/>
  <c r="N1724" i="6"/>
  <c r="N1296" i="6"/>
  <c r="M1189" i="6"/>
  <c r="O1248" i="6"/>
  <c r="Q1285" i="6"/>
  <c r="N1360" i="6"/>
  <c r="O1360" i="6"/>
  <c r="M1360" i="6"/>
  <c r="Q1360" i="6"/>
  <c r="P1485" i="6"/>
  <c r="R1485" i="6" s="1"/>
  <c r="O1224" i="6"/>
  <c r="O1316" i="6"/>
  <c r="Q1348" i="6"/>
  <c r="M1423" i="6"/>
  <c r="Q1263" i="6"/>
  <c r="Q1321" i="6"/>
  <c r="N1321" i="6"/>
  <c r="M1321" i="6"/>
  <c r="R1321" i="6" s="1"/>
  <c r="O1321" i="6"/>
  <c r="M1331" i="6"/>
  <c r="R1331" i="6" s="1"/>
  <c r="P1373" i="6"/>
  <c r="R1373" i="6" s="1"/>
  <c r="S1373" i="6" s="1" a="1"/>
  <c r="S1373" i="6" s="1"/>
  <c r="N1394" i="6"/>
  <c r="M1394" i="6"/>
  <c r="Q1394" i="6"/>
  <c r="O1394" i="6"/>
  <c r="M1400" i="6"/>
  <c r="O1400" i="6"/>
  <c r="Q1400" i="6"/>
  <c r="N1400" i="6"/>
  <c r="O1372" i="6"/>
  <c r="N1372" i="6"/>
  <c r="M1372" i="6"/>
  <c r="R1372" i="6" s="1"/>
  <c r="Q1372" i="6"/>
  <c r="M1441" i="6"/>
  <c r="R1441" i="6" s="1"/>
  <c r="S1441" i="6" s="1" a="1"/>
  <c r="S1441" i="6" s="1"/>
  <c r="N1447" i="6"/>
  <c r="O1447" i="6"/>
  <c r="M1447" i="6"/>
  <c r="R1447" i="6" s="1"/>
  <c r="S1447" i="6" s="1" a="1"/>
  <c r="S1447" i="6" s="1"/>
  <c r="Q1447" i="6"/>
  <c r="P1472" i="6"/>
  <c r="R1472" i="6" s="1"/>
  <c r="S1472" i="6" s="1" a="1"/>
  <c r="S1472" i="6" s="1"/>
  <c r="P1538" i="6"/>
  <c r="Q1358" i="6"/>
  <c r="N1358" i="6"/>
  <c r="O1358" i="6"/>
  <c r="M1358" i="6"/>
  <c r="N1401" i="6"/>
  <c r="M1453" i="6"/>
  <c r="O1453" i="6"/>
  <c r="N1453" i="6"/>
  <c r="Q1453" i="6"/>
  <c r="P1456" i="6"/>
  <c r="R1456" i="6" s="1"/>
  <c r="S1456" i="6" s="1" a="1"/>
  <c r="S1456" i="6" s="1"/>
  <c r="P1505" i="6"/>
  <c r="R1505" i="6" s="1"/>
  <c r="P1369" i="6"/>
  <c r="R1369" i="6" s="1"/>
  <c r="Q1402" i="6"/>
  <c r="M1402" i="6"/>
  <c r="N1402" i="6"/>
  <c r="O1402" i="6"/>
  <c r="P1461" i="6"/>
  <c r="R1461" i="6" s="1"/>
  <c r="O1473" i="6"/>
  <c r="Q1473" i="6"/>
  <c r="N1473" i="6"/>
  <c r="M1473" i="6"/>
  <c r="R1473" i="6" s="1"/>
  <c r="N1479" i="6"/>
  <c r="N1513" i="6"/>
  <c r="Q1513" i="6"/>
  <c r="M1513" i="6"/>
  <c r="O1513" i="6"/>
  <c r="P1649" i="6"/>
  <c r="R1649" i="6" s="1"/>
  <c r="P1703" i="6"/>
  <c r="R1703" i="6" s="1"/>
  <c r="O1976" i="6"/>
  <c r="Q1976" i="6"/>
  <c r="M1976" i="6"/>
  <c r="R1976" i="6" s="1"/>
  <c r="S1976" i="6" s="1" a="1"/>
  <c r="S1976" i="6" s="1"/>
  <c r="N1976" i="6"/>
  <c r="O2040" i="6"/>
  <c r="M2040" i="6"/>
  <c r="N2040" i="6"/>
  <c r="Q2040" i="6"/>
  <c r="O2104" i="6"/>
  <c r="Q2104" i="6"/>
  <c r="M2104" i="6"/>
  <c r="R2104" i="6" s="1"/>
  <c r="S2104" i="6" s="1" a="1"/>
  <c r="S2104" i="6" s="1"/>
  <c r="N2104" i="6"/>
  <c r="O2168" i="6"/>
  <c r="Q2168" i="6"/>
  <c r="M2168" i="6"/>
  <c r="N2168" i="6"/>
  <c r="P1451" i="6"/>
  <c r="R1451" i="6" s="1"/>
  <c r="S1451" i="6" s="1" a="1"/>
  <c r="S1451" i="6" s="1"/>
  <c r="O1243" i="6"/>
  <c r="Q1408" i="6"/>
  <c r="M1408" i="6"/>
  <c r="N1408" i="6"/>
  <c r="O1408" i="6"/>
  <c r="P1430" i="6"/>
  <c r="R1430" i="6" s="1"/>
  <c r="S1430" i="6" s="1" a="1"/>
  <c r="S1430" i="6" s="1"/>
  <c r="Q1397" i="6"/>
  <c r="N1397" i="6"/>
  <c r="M1397" i="6"/>
  <c r="O1397" i="6"/>
  <c r="P1398" i="6"/>
  <c r="N1415" i="6"/>
  <c r="M1415" i="6"/>
  <c r="O1415" i="6"/>
  <c r="Q1415" i="6"/>
  <c r="O1452" i="6"/>
  <c r="M1452" i="6"/>
  <c r="N1452" i="6"/>
  <c r="Q1452" i="6"/>
  <c r="Q1478" i="6"/>
  <c r="P1492" i="6"/>
  <c r="R1492" i="6" s="1"/>
  <c r="S1492" i="6" s="1" a="1"/>
  <c r="S1492" i="6" s="1"/>
  <c r="Q1592" i="6"/>
  <c r="N1592" i="6"/>
  <c r="M1592" i="6"/>
  <c r="R1592" i="6" s="1"/>
  <c r="O1592" i="6"/>
  <c r="M1609" i="6"/>
  <c r="R1609" i="6" s="1"/>
  <c r="S1609" i="6" s="1" a="1"/>
  <c r="S1609" i="6" s="1"/>
  <c r="O1636" i="6"/>
  <c r="M1636" i="6"/>
  <c r="Q1636" i="6"/>
  <c r="N1636" i="6"/>
  <c r="Q1670" i="6"/>
  <c r="R1692" i="6"/>
  <c r="S1692" i="6" s="1" a="1"/>
  <c r="S1692" i="6" s="1"/>
  <c r="P1700" i="6"/>
  <c r="P1735" i="6"/>
  <c r="R1735" i="6" s="1"/>
  <c r="S1735" i="6" s="1" a="1"/>
  <c r="S1735" i="6" s="1"/>
  <c r="N1763" i="6"/>
  <c r="R1942" i="6"/>
  <c r="S1942" i="6" s="1" a="1"/>
  <c r="S1942" i="6" s="1"/>
  <c r="Q1983" i="6"/>
  <c r="O1983" i="6"/>
  <c r="M1983" i="6"/>
  <c r="R1983" i="6" s="1"/>
  <c r="N1983" i="6"/>
  <c r="O2001" i="6"/>
  <c r="Q2001" i="6"/>
  <c r="M2001" i="6"/>
  <c r="R2001" i="6" s="1"/>
  <c r="N2001" i="6"/>
  <c r="P2021" i="6"/>
  <c r="R2021" i="6" s="1"/>
  <c r="S2021" i="6" s="1" a="1"/>
  <c r="S2021" i="6" s="1"/>
  <c r="Q2111" i="6"/>
  <c r="N2111" i="6"/>
  <c r="M2111" i="6"/>
  <c r="O2111" i="6"/>
  <c r="O2129" i="6"/>
  <c r="Q2129" i="6"/>
  <c r="M2129" i="6"/>
  <c r="R2129" i="6" s="1"/>
  <c r="N2129" i="6"/>
  <c r="P2149" i="6"/>
  <c r="R2149" i="6" s="1"/>
  <c r="S2149" i="6" s="1" a="1"/>
  <c r="S2149" i="6" s="1"/>
  <c r="Q1734" i="6"/>
  <c r="O1376" i="6"/>
  <c r="Q1489" i="6"/>
  <c r="M1557" i="6"/>
  <c r="Q1557" i="6"/>
  <c r="N1557" i="6"/>
  <c r="O1557" i="6"/>
  <c r="N1713" i="6"/>
  <c r="O1713" i="6"/>
  <c r="M1713" i="6"/>
  <c r="R1713" i="6" s="1"/>
  <c r="Q1713" i="6"/>
  <c r="P1715" i="6"/>
  <c r="R1715" i="6" s="1"/>
  <c r="S1715" i="6" s="1" a="1"/>
  <c r="S1715" i="6" s="1"/>
  <c r="Q1442" i="6"/>
  <c r="O1524" i="6"/>
  <c r="M1524" i="6"/>
  <c r="R1524" i="6" s="1"/>
  <c r="S1524" i="6" s="1" a="1"/>
  <c r="S1524" i="6" s="1"/>
  <c r="N1524" i="6"/>
  <c r="Q1524" i="6"/>
  <c r="M1584" i="6"/>
  <c r="O1584" i="6"/>
  <c r="Q1584" i="6"/>
  <c r="N1584" i="6"/>
  <c r="P1619" i="6"/>
  <c r="R1619" i="6" s="1"/>
  <c r="S1619" i="6" s="1" a="1"/>
  <c r="S1619" i="6" s="1"/>
  <c r="P1667" i="6"/>
  <c r="O1454" i="6"/>
  <c r="Q1454" i="6"/>
  <c r="N1454" i="6"/>
  <c r="M1454" i="6"/>
  <c r="Q1485" i="6"/>
  <c r="O1515" i="6"/>
  <c r="P1525" i="6"/>
  <c r="R1525" i="6" s="1"/>
  <c r="S1525" i="6" s="1" a="1"/>
  <c r="S1525" i="6" s="1"/>
  <c r="P1545" i="6"/>
  <c r="R1545" i="6" s="1"/>
  <c r="S1545" i="6" s="1" a="1"/>
  <c r="S1545" i="6" s="1"/>
  <c r="Q1585" i="6"/>
  <c r="P1629" i="6"/>
  <c r="P1636" i="6"/>
  <c r="R1636" i="6" s="1"/>
  <c r="P1642" i="6"/>
  <c r="R1642" i="6" s="1"/>
  <c r="S1642" i="6" s="1" a="1"/>
  <c r="S1642" i="6" s="1"/>
  <c r="O1660" i="6"/>
  <c r="N1660" i="6"/>
  <c r="M1660" i="6"/>
  <c r="Q1660" i="6"/>
  <c r="Q1687" i="6"/>
  <c r="M1687" i="6"/>
  <c r="R1687" i="6" s="1"/>
  <c r="N1687" i="6"/>
  <c r="O1687" i="6"/>
  <c r="Q1718" i="6"/>
  <c r="M1718" i="6"/>
  <c r="N1718" i="6"/>
  <c r="O1718" i="6"/>
  <c r="P1778" i="6"/>
  <c r="P1794" i="6"/>
  <c r="P1818" i="6"/>
  <c r="Q1830" i="6"/>
  <c r="M1830" i="6"/>
  <c r="O1830" i="6"/>
  <c r="N1830" i="6"/>
  <c r="P1850" i="6"/>
  <c r="Q1862" i="6"/>
  <c r="M1862" i="6"/>
  <c r="N1862" i="6"/>
  <c r="O1862" i="6"/>
  <c r="P1882" i="6"/>
  <c r="Q1894" i="6"/>
  <c r="M1894" i="6"/>
  <c r="N1894" i="6"/>
  <c r="O1894" i="6"/>
  <c r="P1914" i="6"/>
  <c r="Q1926" i="6"/>
  <c r="M1926" i="6"/>
  <c r="N1926" i="6"/>
  <c r="O1926" i="6"/>
  <c r="P1487" i="6"/>
  <c r="P1567" i="6"/>
  <c r="P1458" i="6"/>
  <c r="R1458" i="6" s="1"/>
  <c r="S1458" i="6" s="1" a="1"/>
  <c r="S1458" i="6" s="1"/>
  <c r="P1503" i="6"/>
  <c r="P1520" i="6"/>
  <c r="R1520" i="6" s="1"/>
  <c r="Q1534" i="6"/>
  <c r="M1534" i="6"/>
  <c r="N1534" i="6"/>
  <c r="O1534" i="6"/>
  <c r="O1538" i="6"/>
  <c r="Q1571" i="6"/>
  <c r="N1571" i="6"/>
  <c r="M1571" i="6"/>
  <c r="R1571" i="6" s="1"/>
  <c r="O1571" i="6"/>
  <c r="Q1624" i="6"/>
  <c r="O1624" i="6"/>
  <c r="M1624" i="6"/>
  <c r="N1624" i="6"/>
  <c r="N1638" i="6"/>
  <c r="Q1638" i="6"/>
  <c r="O1638" i="6"/>
  <c r="M1638" i="6"/>
  <c r="R1638" i="6" s="1"/>
  <c r="P1664" i="6"/>
  <c r="P1685" i="6"/>
  <c r="R1685" i="6" s="1"/>
  <c r="P1710" i="6"/>
  <c r="R1710" i="6" s="1"/>
  <c r="S1710" i="6" s="1" a="1"/>
  <c r="S1710" i="6" s="1"/>
  <c r="M1712" i="6"/>
  <c r="R1712" i="6" s="1"/>
  <c r="O1712" i="6"/>
  <c r="N1712" i="6"/>
  <c r="Q1712" i="6"/>
  <c r="Q1773" i="6"/>
  <c r="M1773" i="6"/>
  <c r="O1773" i="6"/>
  <c r="N1773" i="6"/>
  <c r="M1956" i="6"/>
  <c r="Q1956" i="6"/>
  <c r="N1991" i="6"/>
  <c r="O1991" i="6"/>
  <c r="Q1991" i="6"/>
  <c r="M1991" i="6"/>
  <c r="R1991" i="6" s="1"/>
  <c r="S1991" i="6" s="1" a="1"/>
  <c r="S1991" i="6" s="1"/>
  <c r="P2010" i="6"/>
  <c r="M2045" i="6"/>
  <c r="R2045" i="6" s="1"/>
  <c r="O2045" i="6"/>
  <c r="N2045" i="6"/>
  <c r="Q2045" i="6"/>
  <c r="P2084" i="6"/>
  <c r="R2084" i="6" s="1"/>
  <c r="S2084" i="6" s="1" a="1"/>
  <c r="S2084" i="6" s="1"/>
  <c r="Q2101" i="6"/>
  <c r="N2101" i="6"/>
  <c r="O2101" i="6"/>
  <c r="M2101" i="6"/>
  <c r="N2155" i="6"/>
  <c r="M2155" i="6"/>
  <c r="R2155" i="6" s="1"/>
  <c r="O2155" i="6"/>
  <c r="Q2155" i="6"/>
  <c r="P1718" i="6"/>
  <c r="R1718" i="6" s="1"/>
  <c r="N1759" i="6"/>
  <c r="O1759" i="6"/>
  <c r="Q1759" i="6"/>
  <c r="M1759" i="6"/>
  <c r="R1759" i="6" s="1"/>
  <c r="M1845" i="6"/>
  <c r="R1845" i="6" s="1"/>
  <c r="S1845" i="6" s="1" a="1"/>
  <c r="S1845" i="6" s="1"/>
  <c r="O1845" i="6"/>
  <c r="Q1845" i="6"/>
  <c r="N1845" i="6"/>
  <c r="P1860" i="6"/>
  <c r="R1860" i="6" s="1"/>
  <c r="S1860" i="6" s="1" a="1"/>
  <c r="S1860" i="6" s="1"/>
  <c r="M1881" i="6"/>
  <c r="R1881" i="6" s="1"/>
  <c r="O1881" i="6"/>
  <c r="Q1881" i="6"/>
  <c r="N1881" i="6"/>
  <c r="P1896" i="6"/>
  <c r="R1896" i="6" s="1"/>
  <c r="S1896" i="6" s="1" a="1"/>
  <c r="S1896" i="6" s="1"/>
  <c r="M1913" i="6"/>
  <c r="R1913" i="6" s="1"/>
  <c r="S1913" i="6" s="1" a="1"/>
  <c r="S1913" i="6" s="1"/>
  <c r="O1913" i="6"/>
  <c r="N1913" i="6"/>
  <c r="Q1913" i="6"/>
  <c r="P1928" i="6"/>
  <c r="R1928" i="6" s="1"/>
  <c r="S1928" i="6" s="1" a="1"/>
  <c r="S1928" i="6" s="1"/>
  <c r="P1952" i="6"/>
  <c r="R1952" i="6" s="1"/>
  <c r="S1952" i="6" s="1" a="1"/>
  <c r="S1952" i="6" s="1"/>
  <c r="P2154" i="6"/>
  <c r="R2154" i="6" s="1"/>
  <c r="S2154" i="6" s="1" a="1"/>
  <c r="S2154" i="6" s="1"/>
  <c r="P1773" i="6"/>
  <c r="O1466" i="6"/>
  <c r="M1466" i="6"/>
  <c r="R1466" i="6" s="1"/>
  <c r="S1466" i="6" s="1" a="1"/>
  <c r="S1466" i="6" s="1"/>
  <c r="N1466" i="6"/>
  <c r="Q1466" i="6"/>
  <c r="Q1505" i="6"/>
  <c r="O1540" i="6"/>
  <c r="M1540" i="6"/>
  <c r="N1540" i="6"/>
  <c r="Q1540" i="6"/>
  <c r="M1552" i="6"/>
  <c r="R1552" i="6" s="1"/>
  <c r="S1552" i="6" s="1" a="1"/>
  <c r="S1552" i="6" s="1"/>
  <c r="Q1552" i="6"/>
  <c r="N1552" i="6"/>
  <c r="O1552" i="6"/>
  <c r="P1555" i="6"/>
  <c r="R1555" i="6" s="1"/>
  <c r="S1555" i="6" s="1" a="1"/>
  <c r="S1555" i="6" s="1"/>
  <c r="P1565" i="6"/>
  <c r="O1577" i="6"/>
  <c r="N1577" i="6"/>
  <c r="M1577" i="6"/>
  <c r="Q1577" i="6"/>
  <c r="M1598" i="6"/>
  <c r="R1598" i="6" s="1"/>
  <c r="S1598" i="6" s="1" a="1"/>
  <c r="S1598" i="6" s="1"/>
  <c r="Q1621" i="6"/>
  <c r="P1674" i="6"/>
  <c r="O1700" i="6"/>
  <c r="M1700" i="6"/>
  <c r="Q1700" i="6"/>
  <c r="N1700" i="6"/>
  <c r="P1727" i="6"/>
  <c r="R1727" i="6" s="1"/>
  <c r="O1757" i="6"/>
  <c r="N1757" i="6"/>
  <c r="Q1757" i="6"/>
  <c r="M1757" i="6"/>
  <c r="R1757" i="6" s="1"/>
  <c r="M2043" i="6"/>
  <c r="R2043" i="6" s="1"/>
  <c r="Q2043" i="6"/>
  <c r="N2043" i="6"/>
  <c r="O2043" i="6"/>
  <c r="P1600" i="6"/>
  <c r="O1936" i="6"/>
  <c r="P1438" i="6"/>
  <c r="M1493" i="6"/>
  <c r="O1493" i="6"/>
  <c r="Q1493" i="6"/>
  <c r="N1493" i="6"/>
  <c r="M1541" i="6"/>
  <c r="R1541" i="6" s="1"/>
  <c r="R1544" i="6"/>
  <c r="S1544" i="6" s="1" a="1"/>
  <c r="S1544" i="6" s="1"/>
  <c r="P1574" i="6"/>
  <c r="R1574" i="6" s="1"/>
  <c r="S1574" i="6" s="1" a="1"/>
  <c r="S1574" i="6" s="1"/>
  <c r="M1576" i="6"/>
  <c r="O1668" i="6"/>
  <c r="M1471" i="6"/>
  <c r="R1471" i="6" s="1"/>
  <c r="S1471" i="6" s="1" a="1"/>
  <c r="S1471" i="6" s="1"/>
  <c r="M1655" i="6"/>
  <c r="O1689" i="6"/>
  <c r="M1803" i="6"/>
  <c r="Q1803" i="6"/>
  <c r="N1803" i="6"/>
  <c r="O1803" i="6"/>
  <c r="O1996" i="6"/>
  <c r="N1996" i="6"/>
  <c r="M1996" i="6"/>
  <c r="Q1996" i="6"/>
  <c r="P2003" i="6"/>
  <c r="R2003" i="6" s="1"/>
  <c r="S2003" i="6" s="1" a="1"/>
  <c r="S2003" i="6" s="1"/>
  <c r="Q2004" i="6"/>
  <c r="S2004" i="6" s="1" a="1"/>
  <c r="S2004" i="6" s="1"/>
  <c r="O1514" i="6"/>
  <c r="P1699" i="6"/>
  <c r="R1699" i="6" s="1"/>
  <c r="S1699" i="6" s="1" a="1"/>
  <c r="S1699" i="6" s="1"/>
  <c r="M1758" i="6"/>
  <c r="P1791" i="6"/>
  <c r="R1791" i="6" s="1"/>
  <c r="M1931" i="6"/>
  <c r="Q1931" i="6"/>
  <c r="N1931" i="6"/>
  <c r="O1931" i="6"/>
  <c r="N1975" i="6"/>
  <c r="M1975" i="6"/>
  <c r="R1975" i="6" s="1"/>
  <c r="S1975" i="6" s="1" a="1"/>
  <c r="S1975" i="6" s="1"/>
  <c r="O1975" i="6"/>
  <c r="Q1975" i="6"/>
  <c r="O2016" i="6"/>
  <c r="Q2016" i="6"/>
  <c r="N2016" i="6"/>
  <c r="M2016" i="6"/>
  <c r="Q1623" i="6"/>
  <c r="P1640" i="6"/>
  <c r="R1640" i="6" s="1"/>
  <c r="S1640" i="6" s="1" a="1"/>
  <c r="S1640" i="6" s="1"/>
  <c r="Q1726" i="6"/>
  <c r="P1756" i="6"/>
  <c r="R1756" i="6" s="1"/>
  <c r="S1756" i="6" s="1" a="1"/>
  <c r="S1756" i="6" s="1"/>
  <c r="P1779" i="6"/>
  <c r="P1815" i="6"/>
  <c r="R1815" i="6" s="1"/>
  <c r="S1815" i="6" s="1" a="1"/>
  <c r="S1815" i="6" s="1"/>
  <c r="M1911" i="6"/>
  <c r="Q1911" i="6"/>
  <c r="N1911" i="6"/>
  <c r="O1911" i="6"/>
  <c r="O1968" i="6"/>
  <c r="Q1968" i="6"/>
  <c r="N1968" i="6"/>
  <c r="M1968" i="6"/>
  <c r="P1986" i="6"/>
  <c r="R1986" i="6" s="1"/>
  <c r="S1986" i="6" s="1" a="1"/>
  <c r="S1986" i="6" s="1"/>
  <c r="M2002" i="6"/>
  <c r="P2012" i="6"/>
  <c r="O2114" i="6"/>
  <c r="M2114" i="6"/>
  <c r="R2114" i="6" s="1"/>
  <c r="Q2114" i="6"/>
  <c r="N2114" i="6"/>
  <c r="O2132" i="6"/>
  <c r="Q2132" i="6"/>
  <c r="N2132" i="6"/>
  <c r="M2132" i="6"/>
  <c r="R2132" i="6" s="1"/>
  <c r="S2132" i="6" s="1" a="1"/>
  <c r="S2132" i="6" s="1"/>
  <c r="R2144" i="6"/>
  <c r="O2145" i="6"/>
  <c r="Q2145" i="6"/>
  <c r="M2145" i="6"/>
  <c r="R2145" i="6" s="1"/>
  <c r="N2145" i="6"/>
  <c r="R2065" i="6"/>
  <c r="S2065" i="6" s="1" a="1"/>
  <c r="S2065" i="6" s="1"/>
  <c r="O2166" i="6"/>
  <c r="Q2166" i="6"/>
  <c r="M2166" i="6"/>
  <c r="N2166" i="6"/>
  <c r="Q1581" i="6"/>
  <c r="S1581" i="6" s="1" a="1"/>
  <c r="S1581" i="6" s="1"/>
  <c r="P1695" i="6"/>
  <c r="O1764" i="6"/>
  <c r="M1764" i="6"/>
  <c r="R1764" i="6" s="1"/>
  <c r="N1764" i="6"/>
  <c r="Q1764" i="6"/>
  <c r="P1946" i="6"/>
  <c r="R1946" i="6" s="1"/>
  <c r="O2096" i="6"/>
  <c r="Q2096" i="6"/>
  <c r="M2096" i="6"/>
  <c r="N2096" i="6"/>
  <c r="Q2174" i="6"/>
  <c r="P2088" i="6"/>
  <c r="R2088" i="6" s="1"/>
  <c r="O2126" i="6"/>
  <c r="N2126" i="6"/>
  <c r="Q2126" i="6"/>
  <c r="M2126" i="6"/>
  <c r="R2169" i="6"/>
  <c r="Q2095" i="6"/>
  <c r="M2095" i="6"/>
  <c r="N2095" i="6"/>
  <c r="O2095" i="6"/>
  <c r="O1570" i="6"/>
  <c r="O1727" i="6"/>
  <c r="R1750" i="6"/>
  <c r="S1750" i="6" s="1" a="1"/>
  <c r="S1750" i="6" s="1"/>
  <c r="P1859" i="6"/>
  <c r="N1492" i="6"/>
  <c r="M1945" i="6"/>
  <c r="O1945" i="6"/>
  <c r="Q1945" i="6"/>
  <c r="N1945" i="6"/>
  <c r="O2082" i="6"/>
  <c r="O2112" i="6"/>
  <c r="Q2112" i="6"/>
  <c r="M2112" i="6"/>
  <c r="R2112" i="6" s="1"/>
  <c r="S2112" i="6" s="1" a="1"/>
  <c r="S2112" i="6" s="1"/>
  <c r="N2112" i="6"/>
  <c r="P2146" i="6"/>
  <c r="R2146" i="6" s="1"/>
  <c r="S2146" i="6" s="1" a="1"/>
  <c r="S2146" i="6" s="1"/>
  <c r="O2092" i="6"/>
  <c r="N2092" i="6"/>
  <c r="Q2092" i="6"/>
  <c r="M2092" i="6"/>
  <c r="O2124" i="6"/>
  <c r="N2124" i="6"/>
  <c r="M2124" i="6"/>
  <c r="Q2124" i="6"/>
  <c r="M1708" i="6"/>
  <c r="O1708" i="6"/>
  <c r="N1708" i="6"/>
  <c r="Q1708" i="6"/>
  <c r="P1807" i="6"/>
  <c r="P1839" i="6"/>
  <c r="R1839" i="6" s="1"/>
  <c r="S1839" i="6" s="1" a="1"/>
  <c r="S1839" i="6" s="1"/>
  <c r="M1887" i="6"/>
  <c r="Q1887" i="6"/>
  <c r="N1887" i="6"/>
  <c r="O1887" i="6"/>
  <c r="Q2064" i="6"/>
  <c r="P2072" i="6"/>
  <c r="R2072" i="6" s="1"/>
  <c r="S2072" i="6" s="1" a="1"/>
  <c r="S2072" i="6" s="1"/>
  <c r="P2089" i="6"/>
  <c r="R2089" i="6" s="1"/>
  <c r="P2150" i="6"/>
  <c r="R2150" i="6" s="1"/>
  <c r="S2150" i="6" s="1" a="1"/>
  <c r="S2150" i="6" s="1"/>
  <c r="N1943" i="6"/>
  <c r="O1943" i="6"/>
  <c r="Q1943" i="6"/>
  <c r="M1943" i="6"/>
  <c r="P661" i="6"/>
  <c r="O798" i="6"/>
  <c r="Q798" i="6"/>
  <c r="N798" i="6"/>
  <c r="M798" i="6"/>
  <c r="R798" i="6" s="1"/>
  <c r="P747" i="6"/>
  <c r="R747" i="6" s="1"/>
  <c r="S747" i="6" s="1" a="1"/>
  <c r="S747" i="6" s="1"/>
  <c r="P713" i="6"/>
  <c r="R713" i="6" s="1"/>
  <c r="S713" i="6" s="1" a="1"/>
  <c r="S713" i="6" s="1"/>
  <c r="O660" i="6"/>
  <c r="N660" i="6"/>
  <c r="Q660" i="6"/>
  <c r="M660" i="6"/>
  <c r="P729" i="6"/>
  <c r="R729" i="6" s="1"/>
  <c r="S729" i="6" s="1" a="1"/>
  <c r="S729" i="6" s="1"/>
  <c r="P759" i="6"/>
  <c r="R759" i="6" s="1"/>
  <c r="S759" i="6" s="1" a="1"/>
  <c r="S759" i="6" s="1"/>
  <c r="O834" i="6"/>
  <c r="Q834" i="6"/>
  <c r="N834" i="6"/>
  <c r="M834" i="6"/>
  <c r="R834" i="6" s="1"/>
  <c r="O883" i="6"/>
  <c r="Q883" i="6"/>
  <c r="M883" i="6"/>
  <c r="R883" i="6" s="1"/>
  <c r="S883" i="6" s="1" a="1"/>
  <c r="S883" i="6" s="1"/>
  <c r="N883" i="6"/>
  <c r="P916" i="6"/>
  <c r="R916" i="6" s="1"/>
  <c r="S916" i="6" s="1" a="1"/>
  <c r="S916" i="6" s="1"/>
  <c r="R937" i="6"/>
  <c r="S937" i="6" s="1" a="1"/>
  <c r="S937" i="6" s="1"/>
  <c r="N955" i="6"/>
  <c r="Q955" i="6"/>
  <c r="O955" i="6"/>
  <c r="R974" i="6"/>
  <c r="S974" i="6" s="1" a="1"/>
  <c r="S974" i="6" s="1"/>
  <c r="M1174" i="6"/>
  <c r="N1174" i="6"/>
  <c r="O1174" i="6"/>
  <c r="Q1174" i="6"/>
  <c r="R1267" i="6"/>
  <c r="S1267" i="6" s="1" a="1"/>
  <c r="S1267" i="6" s="1"/>
  <c r="P1302" i="6"/>
  <c r="R1302" i="6" s="1"/>
  <c r="S1302" i="6" s="1" a="1"/>
  <c r="S1302" i="6" s="1"/>
  <c r="Q1395" i="6"/>
  <c r="M1395" i="6"/>
  <c r="R1395" i="6" s="1"/>
  <c r="N1395" i="6"/>
  <c r="O1395" i="6"/>
  <c r="R1411" i="6"/>
  <c r="S1411" i="6" s="1" a="1"/>
  <c r="S1411" i="6" s="1"/>
  <c r="O1459" i="6"/>
  <c r="Q1459" i="6"/>
  <c r="M1459" i="6"/>
  <c r="R1459" i="6" s="1"/>
  <c r="N1459" i="6"/>
  <c r="Q1523" i="6"/>
  <c r="M1523" i="6"/>
  <c r="N1523" i="6"/>
  <c r="O1523" i="6"/>
  <c r="M887" i="6"/>
  <c r="R887" i="6" s="1"/>
  <c r="S887" i="6" s="1" a="1"/>
  <c r="S887" i="6" s="1"/>
  <c r="Q887" i="6"/>
  <c r="N887" i="6"/>
  <c r="O887" i="6"/>
  <c r="M955" i="6"/>
  <c r="R955" i="6" s="1"/>
  <c r="P1007" i="6"/>
  <c r="R1007" i="6" s="1"/>
  <c r="S1007" i="6" s="1" a="1"/>
  <c r="S1007" i="6" s="1"/>
  <c r="O762" i="6"/>
  <c r="M762" i="6"/>
  <c r="Q762" i="6"/>
  <c r="N762" i="6"/>
  <c r="P763" i="6"/>
  <c r="R763" i="6" s="1"/>
  <c r="S763" i="6" s="1" a="1"/>
  <c r="S763" i="6" s="1"/>
  <c r="N817" i="6"/>
  <c r="Q817" i="6"/>
  <c r="M817" i="6"/>
  <c r="O817" i="6"/>
  <c r="P795" i="6"/>
  <c r="R795" i="6" s="1"/>
  <c r="S795" i="6" s="1" a="1"/>
  <c r="S795" i="6" s="1"/>
  <c r="O830" i="6"/>
  <c r="N830" i="6"/>
  <c r="Q830" i="6"/>
  <c r="M830" i="6"/>
  <c r="N753" i="6"/>
  <c r="Q753" i="6"/>
  <c r="M753" i="6"/>
  <c r="O753" i="6"/>
  <c r="O866" i="6"/>
  <c r="Q866" i="6"/>
  <c r="N866" i="6"/>
  <c r="M866" i="6"/>
  <c r="R866" i="6" s="1"/>
  <c r="P854" i="6"/>
  <c r="R854" i="6" s="1"/>
  <c r="S854" i="6" s="1" a="1"/>
  <c r="S854" i="6" s="1"/>
  <c r="P897" i="6"/>
  <c r="R897" i="6" s="1"/>
  <c r="S897" i="6" s="1" a="1"/>
  <c r="S897" i="6" s="1"/>
  <c r="P882" i="6"/>
  <c r="R882" i="6" s="1"/>
  <c r="S882" i="6" s="1" a="1"/>
  <c r="S882" i="6" s="1"/>
  <c r="P956" i="6"/>
  <c r="N964" i="6"/>
  <c r="Q964" i="6"/>
  <c r="P1069" i="6"/>
  <c r="R1069" i="6" s="1"/>
  <c r="S1069" i="6" s="1" a="1"/>
  <c r="S1069" i="6" s="1"/>
  <c r="P872" i="6"/>
  <c r="P877" i="6"/>
  <c r="R877" i="6" s="1"/>
  <c r="S877" i="6" s="1" a="1"/>
  <c r="S877" i="6" s="1"/>
  <c r="O910" i="6"/>
  <c r="N910" i="6"/>
  <c r="M910" i="6"/>
  <c r="Q910" i="6"/>
  <c r="P943" i="6"/>
  <c r="N962" i="6"/>
  <c r="M962" i="6"/>
  <c r="O962" i="6"/>
  <c r="Q962" i="6"/>
  <c r="R983" i="6"/>
  <c r="O1020" i="6"/>
  <c r="Q1020" i="6"/>
  <c r="M1020" i="6"/>
  <c r="N1020" i="6"/>
  <c r="N895" i="6"/>
  <c r="M895" i="6"/>
  <c r="O895" i="6"/>
  <c r="Q895" i="6"/>
  <c r="P915" i="6"/>
  <c r="R915" i="6" s="1"/>
  <c r="S915" i="6" s="1" a="1"/>
  <c r="S915" i="6" s="1"/>
  <c r="R952" i="6"/>
  <c r="M1026" i="6"/>
  <c r="R1026" i="6" s="1"/>
  <c r="N1026" i="6"/>
  <c r="Q1026" i="6"/>
  <c r="R1031" i="6"/>
  <c r="S1031" i="6" s="1" a="1"/>
  <c r="S1031" i="6" s="1"/>
  <c r="N1103" i="6"/>
  <c r="M1103" i="6"/>
  <c r="R1103" i="6" s="1"/>
  <c r="S1103" i="6" s="1" a="1"/>
  <c r="S1103" i="6" s="1"/>
  <c r="P1171" i="6"/>
  <c r="P1199" i="6"/>
  <c r="R1199" i="6" s="1"/>
  <c r="S1199" i="6" s="1" a="1"/>
  <c r="S1199" i="6" s="1"/>
  <c r="R1214" i="6"/>
  <c r="P828" i="6"/>
  <c r="R828" i="6" s="1"/>
  <c r="S828" i="6" s="1" a="1"/>
  <c r="S828" i="6" s="1"/>
  <c r="P860" i="6"/>
  <c r="R860" i="6" s="1"/>
  <c r="S860" i="6" s="1" a="1"/>
  <c r="S860" i="6" s="1"/>
  <c r="P910" i="6"/>
  <c r="P925" i="6"/>
  <c r="R925" i="6" s="1"/>
  <c r="S925" i="6" s="1" a="1"/>
  <c r="S925" i="6" s="1"/>
  <c r="P991" i="6"/>
  <c r="R991" i="6" s="1"/>
  <c r="S991" i="6" s="1" a="1"/>
  <c r="S991" i="6" s="1"/>
  <c r="M947" i="6"/>
  <c r="P1070" i="6"/>
  <c r="R1070" i="6" s="1"/>
  <c r="P1071" i="6"/>
  <c r="R1071" i="6" s="1"/>
  <c r="M1094" i="6"/>
  <c r="R1094" i="6" s="1"/>
  <c r="Q1094" i="6"/>
  <c r="N1094" i="6"/>
  <c r="O1094" i="6"/>
  <c r="P948" i="6"/>
  <c r="R948" i="6" s="1"/>
  <c r="S948" i="6" s="1" a="1"/>
  <c r="S948" i="6" s="1"/>
  <c r="N981" i="6"/>
  <c r="O981" i="6"/>
  <c r="M981" i="6"/>
  <c r="Q981" i="6"/>
  <c r="M986" i="6"/>
  <c r="R986" i="6" s="1"/>
  <c r="M1003" i="6"/>
  <c r="N951" i="6"/>
  <c r="O1100" i="6"/>
  <c r="Q1100" i="6"/>
  <c r="M1100" i="6"/>
  <c r="N1100" i="6"/>
  <c r="P1192" i="6"/>
  <c r="R1192" i="6" s="1"/>
  <c r="S1192" i="6" s="1" a="1"/>
  <c r="S1192" i="6" s="1"/>
  <c r="P962" i="6"/>
  <c r="R962" i="6" s="1"/>
  <c r="S962" i="6" s="1" a="1"/>
  <c r="S962" i="6" s="1"/>
  <c r="N973" i="6"/>
  <c r="O973" i="6"/>
  <c r="M973" i="6"/>
  <c r="Q973" i="6"/>
  <c r="P1101" i="6"/>
  <c r="R1101" i="6" s="1"/>
  <c r="S1101" i="6" s="1" a="1"/>
  <c r="S1101" i="6" s="1"/>
  <c r="M1197" i="6"/>
  <c r="N1197" i="6"/>
  <c r="Q1197" i="6"/>
  <c r="P1228" i="6"/>
  <c r="R1228" i="6" s="1"/>
  <c r="S1228" i="6" s="1" a="1"/>
  <c r="S1228" i="6" s="1"/>
  <c r="P963" i="6"/>
  <c r="R963" i="6" s="1"/>
  <c r="P1021" i="6"/>
  <c r="R1021" i="6" s="1"/>
  <c r="S1021" i="6" s="1" a="1"/>
  <c r="S1021" i="6" s="1"/>
  <c r="P1035" i="6"/>
  <c r="R1035" i="6" s="1"/>
  <c r="Q942" i="6"/>
  <c r="M942" i="6"/>
  <c r="R942" i="6" s="1"/>
  <c r="O942" i="6"/>
  <c r="N942" i="6"/>
  <c r="O1047" i="6"/>
  <c r="Q1047" i="6"/>
  <c r="M1047" i="6"/>
  <c r="R1047" i="6" s="1"/>
  <c r="S1047" i="6" s="1" a="1"/>
  <c r="S1047" i="6" s="1"/>
  <c r="N1047" i="6"/>
  <c r="N1123" i="6"/>
  <c r="M1123" i="6"/>
  <c r="O1123" i="6"/>
  <c r="Q1123" i="6"/>
  <c r="P1146" i="6"/>
  <c r="R1146" i="6" s="1"/>
  <c r="S1146" i="6" s="1" a="1"/>
  <c r="S1146" i="6" s="1"/>
  <c r="P1177" i="6"/>
  <c r="R1177" i="6" s="1"/>
  <c r="P1166" i="6"/>
  <c r="R1166" i="6" s="1"/>
  <c r="S1166" i="6" s="1" a="1"/>
  <c r="S1166" i="6" s="1"/>
  <c r="Q1294" i="6"/>
  <c r="O1294" i="6"/>
  <c r="M1294" i="6"/>
  <c r="R1294" i="6" s="1"/>
  <c r="N1294" i="6"/>
  <c r="P1320" i="6"/>
  <c r="R1320" i="6" s="1"/>
  <c r="S1320" i="6" s="1" a="1"/>
  <c r="S1320" i="6" s="1"/>
  <c r="P1344" i="6"/>
  <c r="R1344" i="6" s="1"/>
  <c r="S1344" i="6" s="1" a="1"/>
  <c r="S1344" i="6" s="1"/>
  <c r="N1097" i="6"/>
  <c r="O1117" i="6"/>
  <c r="O1162" i="6"/>
  <c r="N1162" i="6"/>
  <c r="M1162" i="6"/>
  <c r="R1162" i="6" s="1"/>
  <c r="Q1162" i="6"/>
  <c r="N1221" i="6"/>
  <c r="Q1221" i="6"/>
  <c r="M1221" i="6"/>
  <c r="R1221" i="6" s="1"/>
  <c r="O1221" i="6"/>
  <c r="P1059" i="6"/>
  <c r="R1059" i="6" s="1"/>
  <c r="S1059" i="6" s="1" a="1"/>
  <c r="S1059" i="6" s="1"/>
  <c r="M1179" i="6"/>
  <c r="R1179" i="6" s="1"/>
  <c r="S1179" i="6" s="1" a="1"/>
  <c r="S1179" i="6" s="1"/>
  <c r="N1179" i="6"/>
  <c r="O1179" i="6"/>
  <c r="Q1179" i="6"/>
  <c r="P1200" i="6"/>
  <c r="R1200" i="6" s="1"/>
  <c r="S1200" i="6" s="1" a="1"/>
  <c r="S1200" i="6" s="1"/>
  <c r="Q1230" i="6"/>
  <c r="O1230" i="6"/>
  <c r="M1230" i="6"/>
  <c r="R1230" i="6" s="1"/>
  <c r="S1230" i="6" s="1" a="1"/>
  <c r="S1230" i="6" s="1"/>
  <c r="N1230" i="6"/>
  <c r="M1206" i="6"/>
  <c r="N1206" i="6"/>
  <c r="O1206" i="6"/>
  <c r="Q1206" i="6"/>
  <c r="O1119" i="6"/>
  <c r="Q1119" i="6"/>
  <c r="M1119" i="6"/>
  <c r="N1119" i="6"/>
  <c r="P1125" i="6"/>
  <c r="P1191" i="6"/>
  <c r="R1191" i="6" s="1"/>
  <c r="S1191" i="6" s="1" a="1"/>
  <c r="S1191" i="6" s="1"/>
  <c r="P1223" i="6"/>
  <c r="P1259" i="6"/>
  <c r="R1259" i="6" s="1"/>
  <c r="S1259" i="6" s="1" a="1"/>
  <c r="S1259" i="6" s="1"/>
  <c r="S1421" i="6" a="1"/>
  <c r="S1421" i="6" s="1"/>
  <c r="N1091" i="6"/>
  <c r="M1124" i="6"/>
  <c r="Q1124" i="6"/>
  <c r="N1124" i="6"/>
  <c r="O1124" i="6"/>
  <c r="P1181" i="6"/>
  <c r="Q1248" i="6"/>
  <c r="P1263" i="6"/>
  <c r="R1263" i="6" s="1"/>
  <c r="P1275" i="6"/>
  <c r="R1275" i="6" s="1"/>
  <c r="S1275" i="6" s="1" a="1"/>
  <c r="S1275" i="6" s="1"/>
  <c r="P1283" i="6"/>
  <c r="R1283" i="6" s="1"/>
  <c r="S1283" i="6" s="1" a="1"/>
  <c r="S1283" i="6" s="1"/>
  <c r="Q1337" i="6"/>
  <c r="M1337" i="6"/>
  <c r="R1337" i="6" s="1"/>
  <c r="N1337" i="6"/>
  <c r="O1337" i="6"/>
  <c r="Q1352" i="6"/>
  <c r="M1352" i="6"/>
  <c r="O1352" i="6"/>
  <c r="N1352" i="6"/>
  <c r="M1238" i="6"/>
  <c r="O1238" i="6"/>
  <c r="Q1238" i="6"/>
  <c r="N1238" i="6"/>
  <c r="P1298" i="6"/>
  <c r="R1298" i="6" s="1"/>
  <c r="S1298" i="6" s="1" a="1"/>
  <c r="S1298" i="6" s="1"/>
  <c r="M1357" i="6"/>
  <c r="O1357" i="6"/>
  <c r="N1357" i="6"/>
  <c r="Q1357" i="6"/>
  <c r="P1371" i="6"/>
  <c r="M1406" i="6"/>
  <c r="O1277" i="6"/>
  <c r="O1284" i="6"/>
  <c r="N1229" i="6"/>
  <c r="P1271" i="6"/>
  <c r="R1271" i="6" s="1"/>
  <c r="S1271" i="6" s="1" a="1"/>
  <c r="S1271" i="6" s="1"/>
  <c r="P1314" i="6"/>
  <c r="R1314" i="6" s="1"/>
  <c r="S1314" i="6" s="1" a="1"/>
  <c r="S1314" i="6" s="1"/>
  <c r="P1327" i="6"/>
  <c r="R1327" i="6" s="1"/>
  <c r="P1437" i="6"/>
  <c r="P1452" i="6"/>
  <c r="R1452" i="6" s="1"/>
  <c r="S1452" i="6" s="1" a="1"/>
  <c r="S1452" i="6" s="1"/>
  <c r="R1761" i="6"/>
  <c r="S1761" i="6" s="1" a="1"/>
  <c r="S1761" i="6" s="1"/>
  <c r="P1232" i="6"/>
  <c r="R1232" i="6" s="1"/>
  <c r="S1232" i="6" s="1" a="1"/>
  <c r="S1232" i="6" s="1"/>
  <c r="M1235" i="6"/>
  <c r="O1235" i="6"/>
  <c r="N1235" i="6"/>
  <c r="Q1235" i="6"/>
  <c r="N1258" i="6"/>
  <c r="N1381" i="6"/>
  <c r="M1381" i="6"/>
  <c r="R1381" i="6" s="1"/>
  <c r="O1381" i="6"/>
  <c r="Q1381" i="6"/>
  <c r="R1433" i="6"/>
  <c r="S1433" i="6" s="1" a="1"/>
  <c r="S1433" i="6" s="1"/>
  <c r="M1445" i="6"/>
  <c r="O1445" i="6"/>
  <c r="Q1445" i="6"/>
  <c r="N1445" i="6"/>
  <c r="Q1387" i="6"/>
  <c r="N1387" i="6"/>
  <c r="M1387" i="6"/>
  <c r="O1387" i="6"/>
  <c r="M1437" i="6"/>
  <c r="R1388" i="6"/>
  <c r="S1388" i="6" s="1" a="1"/>
  <c r="S1388" i="6" s="1"/>
  <c r="N1378" i="6"/>
  <c r="Q1378" i="6"/>
  <c r="M1378" i="6"/>
  <c r="O1378" i="6"/>
  <c r="P1386" i="6"/>
  <c r="R1521" i="6"/>
  <c r="P1389" i="6"/>
  <c r="R1389" i="6" s="1"/>
  <c r="R1419" i="6"/>
  <c r="S1419" i="6" s="1" a="1"/>
  <c r="S1419" i="6" s="1"/>
  <c r="M1432" i="6"/>
  <c r="R1432" i="6" s="1"/>
  <c r="Q1432" i="6"/>
  <c r="O1432" i="6"/>
  <c r="N1432" i="6"/>
  <c r="M1355" i="6"/>
  <c r="O1355" i="6"/>
  <c r="Q1355" i="6"/>
  <c r="N1355" i="6"/>
  <c r="M1359" i="6"/>
  <c r="P1365" i="6"/>
  <c r="R1365" i="6" s="1"/>
  <c r="P1404" i="6"/>
  <c r="R1404" i="6" s="1"/>
  <c r="Q1414" i="6"/>
  <c r="O1414" i="6"/>
  <c r="N1414" i="6"/>
  <c r="M1414" i="6"/>
  <c r="R1414" i="6" s="1"/>
  <c r="N1435" i="6"/>
  <c r="M1467" i="6"/>
  <c r="N1467" i="6"/>
  <c r="P1624" i="6"/>
  <c r="R1665" i="6"/>
  <c r="S1665" i="6" s="1" a="1"/>
  <c r="S1665" i="6" s="1"/>
  <c r="M1767" i="6"/>
  <c r="O1767" i="6"/>
  <c r="N1767" i="6"/>
  <c r="Q1767" i="6"/>
  <c r="O1955" i="6"/>
  <c r="M1955" i="6"/>
  <c r="R1955" i="6" s="1"/>
  <c r="N1955" i="6"/>
  <c r="Q1955" i="6"/>
  <c r="Q2019" i="6"/>
  <c r="M2019" i="6"/>
  <c r="N2019" i="6"/>
  <c r="O2019" i="6"/>
  <c r="O2083" i="6"/>
  <c r="M2083" i="6"/>
  <c r="N2083" i="6"/>
  <c r="Q2083" i="6"/>
  <c r="Q2147" i="6"/>
  <c r="M2147" i="6"/>
  <c r="R2147" i="6" s="1"/>
  <c r="N2147" i="6"/>
  <c r="O2147" i="6"/>
  <c r="P1470" i="6"/>
  <c r="Q1255" i="6"/>
  <c r="O1420" i="6"/>
  <c r="N1420" i="6"/>
  <c r="Q1420" i="6"/>
  <c r="M1420" i="6"/>
  <c r="M1382" i="6"/>
  <c r="R1382" i="6" s="1"/>
  <c r="O1382" i="6"/>
  <c r="N1382" i="6"/>
  <c r="Q1382" i="6"/>
  <c r="P1424" i="6"/>
  <c r="N1489" i="6"/>
  <c r="M1596" i="6"/>
  <c r="R1596" i="6" s="1"/>
  <c r="S1596" i="6" s="1" a="1"/>
  <c r="S1596" i="6" s="1"/>
  <c r="R1639" i="6"/>
  <c r="S1639" i="6" s="1" a="1"/>
  <c r="S1639" i="6" s="1"/>
  <c r="R1694" i="6"/>
  <c r="S1694" i="6" s="1" a="1"/>
  <c r="S1694" i="6" s="1"/>
  <c r="O1698" i="6"/>
  <c r="N1698" i="6"/>
  <c r="Q1698" i="6"/>
  <c r="M1698" i="6"/>
  <c r="R1698" i="6" s="1"/>
  <c r="R2002" i="6"/>
  <c r="S2002" i="6" s="1" a="1"/>
  <c r="S2002" i="6" s="1"/>
  <c r="M2076" i="6"/>
  <c r="R2076" i="6" s="1"/>
  <c r="N1465" i="6"/>
  <c r="O1465" i="6"/>
  <c r="M1465" i="6"/>
  <c r="R1465" i="6" s="1"/>
  <c r="Q1465" i="6"/>
  <c r="M1494" i="6"/>
  <c r="R1494" i="6" s="1"/>
  <c r="S1494" i="6" s="1" a="1"/>
  <c r="S1494" i="6" s="1"/>
  <c r="R1527" i="6"/>
  <c r="S1527" i="6" s="1" a="1"/>
  <c r="S1527" i="6" s="1"/>
  <c r="M1558" i="6"/>
  <c r="N1578" i="6"/>
  <c r="M1578" i="6"/>
  <c r="O1578" i="6"/>
  <c r="Q1578" i="6"/>
  <c r="N1633" i="6"/>
  <c r="Q1681" i="6"/>
  <c r="P1490" i="6"/>
  <c r="R1490" i="6" s="1"/>
  <c r="S1490" i="6" s="1" a="1"/>
  <c r="S1490" i="6" s="1"/>
  <c r="P1599" i="6"/>
  <c r="P1454" i="6"/>
  <c r="Q1521" i="6"/>
  <c r="Q1528" i="6"/>
  <c r="M1528" i="6"/>
  <c r="N1528" i="6"/>
  <c r="O1528" i="6"/>
  <c r="R1593" i="6"/>
  <c r="M1616" i="6"/>
  <c r="Q1616" i="6"/>
  <c r="N1616" i="6"/>
  <c r="O1616" i="6"/>
  <c r="R1623" i="6"/>
  <c r="Q1742" i="6"/>
  <c r="M1742" i="6"/>
  <c r="R1742" i="6" s="1"/>
  <c r="S1742" i="6" s="1" a="1"/>
  <c r="S1742" i="6" s="1"/>
  <c r="N1742" i="6"/>
  <c r="O1742" i="6"/>
  <c r="Q1778" i="6"/>
  <c r="M1778" i="6"/>
  <c r="O1778" i="6"/>
  <c r="N1778" i="6"/>
  <c r="R1789" i="6"/>
  <c r="S1789" i="6" s="1" a="1"/>
  <c r="S1789" i="6" s="1"/>
  <c r="Q1794" i="6"/>
  <c r="M1794" i="6"/>
  <c r="O1794" i="6"/>
  <c r="N1794" i="6"/>
  <c r="R1806" i="6"/>
  <c r="S1806" i="6" s="1" a="1"/>
  <c r="S1806" i="6" s="1"/>
  <c r="Q1818" i="6"/>
  <c r="M1818" i="6"/>
  <c r="O1818" i="6"/>
  <c r="N1818" i="6"/>
  <c r="R1838" i="6"/>
  <c r="S1838" i="6" s="1" a="1"/>
  <c r="S1838" i="6" s="1"/>
  <c r="Q1850" i="6"/>
  <c r="M1850" i="6"/>
  <c r="N1850" i="6"/>
  <c r="O1850" i="6"/>
  <c r="R1870" i="6"/>
  <c r="S1870" i="6" s="1" a="1"/>
  <c r="S1870" i="6" s="1"/>
  <c r="Q1882" i="6"/>
  <c r="M1882" i="6"/>
  <c r="N1882" i="6"/>
  <c r="O1882" i="6"/>
  <c r="R1902" i="6"/>
  <c r="S1902" i="6" s="1" a="1"/>
  <c r="S1902" i="6" s="1"/>
  <c r="Q1914" i="6"/>
  <c r="M1914" i="6"/>
  <c r="N1914" i="6"/>
  <c r="O1914" i="6"/>
  <c r="M1435" i="6"/>
  <c r="R1620" i="6"/>
  <c r="S1620" i="6" s="1" a="1"/>
  <c r="S1620" i="6" s="1"/>
  <c r="Q1628" i="6"/>
  <c r="M1628" i="6"/>
  <c r="R1628" i="6" s="1"/>
  <c r="N1628" i="6"/>
  <c r="O1628" i="6"/>
  <c r="M1664" i="6"/>
  <c r="Q1664" i="6"/>
  <c r="N1664" i="6"/>
  <c r="O1664" i="6"/>
  <c r="M1671" i="6"/>
  <c r="R1671" i="6" s="1"/>
  <c r="S1671" i="6" s="1" a="1"/>
  <c r="S1671" i="6" s="1"/>
  <c r="O1671" i="6"/>
  <c r="Q1671" i="6"/>
  <c r="N1671" i="6"/>
  <c r="R1697" i="6"/>
  <c r="S1697" i="6" s="1" a="1"/>
  <c r="S1697" i="6" s="1"/>
  <c r="O1953" i="6"/>
  <c r="N1953" i="6"/>
  <c r="M1953" i="6"/>
  <c r="R1953" i="6" s="1"/>
  <c r="Q1953" i="6"/>
  <c r="M1974" i="6"/>
  <c r="R1974" i="6" s="1"/>
  <c r="S1974" i="6" s="1" a="1"/>
  <c r="S1974" i="6" s="1"/>
  <c r="M2010" i="6"/>
  <c r="Q2010" i="6"/>
  <c r="P2046" i="6"/>
  <c r="R2046" i="6" s="1"/>
  <c r="S2046" i="6" s="1" a="1"/>
  <c r="S2046" i="6" s="1"/>
  <c r="N2063" i="6"/>
  <c r="O2063" i="6"/>
  <c r="Q2063" i="6"/>
  <c r="M2063" i="6"/>
  <c r="N2119" i="6"/>
  <c r="O2119" i="6"/>
  <c r="Q2119" i="6"/>
  <c r="M2119" i="6"/>
  <c r="R2119" i="6" s="1"/>
  <c r="R2138" i="6"/>
  <c r="S2138" i="6" s="1" a="1"/>
  <c r="S2138" i="6" s="1"/>
  <c r="M2173" i="6"/>
  <c r="R2173" i="6" s="1"/>
  <c r="S2173" i="6" s="1" a="1"/>
  <c r="S2173" i="6" s="1"/>
  <c r="O2173" i="6"/>
  <c r="N2173" i="6"/>
  <c r="Q2173" i="6"/>
  <c r="P1848" i="6"/>
  <c r="R1848" i="6" s="1"/>
  <c r="S1848" i="6" s="1" a="1"/>
  <c r="S1848" i="6" s="1"/>
  <c r="M1865" i="6"/>
  <c r="R1865" i="6" s="1"/>
  <c r="S1865" i="6" s="1" a="1"/>
  <c r="S1865" i="6" s="1"/>
  <c r="O1865" i="6"/>
  <c r="Q1865" i="6"/>
  <c r="N1865" i="6"/>
  <c r="P1884" i="6"/>
  <c r="M1901" i="6"/>
  <c r="R1901" i="6" s="1"/>
  <c r="S1901" i="6" s="1" a="1"/>
  <c r="S1901" i="6" s="1"/>
  <c r="O1901" i="6"/>
  <c r="Q1901" i="6"/>
  <c r="N1901" i="6"/>
  <c r="P1916" i="6"/>
  <c r="R1916" i="6" s="1"/>
  <c r="S1916" i="6" s="1" a="1"/>
  <c r="S1916" i="6" s="1"/>
  <c r="M1933" i="6"/>
  <c r="R1933" i="6" s="1"/>
  <c r="N1933" i="6"/>
  <c r="Q1933" i="6"/>
  <c r="O1933" i="6"/>
  <c r="P1678" i="6"/>
  <c r="R1678" i="6" s="1"/>
  <c r="S1678" i="6" s="1" a="1"/>
  <c r="S1678" i="6" s="1"/>
  <c r="P1434" i="6"/>
  <c r="R1434" i="6" s="1"/>
  <c r="S1434" i="6" s="1" a="1"/>
  <c r="S1434" i="6" s="1"/>
  <c r="P1457" i="6"/>
  <c r="O1505" i="6"/>
  <c r="N1518" i="6"/>
  <c r="Q1518" i="6"/>
  <c r="M1518" i="6"/>
  <c r="O1518" i="6"/>
  <c r="N1522" i="6"/>
  <c r="O1522" i="6"/>
  <c r="Q1522" i="6"/>
  <c r="M1522" i="6"/>
  <c r="R1522" i="6" s="1"/>
  <c r="P1534" i="6"/>
  <c r="N1541" i="6"/>
  <c r="N1599" i="6"/>
  <c r="M1599" i="6"/>
  <c r="O1599" i="6"/>
  <c r="Q1599" i="6"/>
  <c r="P1613" i="6"/>
  <c r="R1613" i="6" s="1"/>
  <c r="S1613" i="6" s="1" a="1"/>
  <c r="S1613" i="6" s="1"/>
  <c r="P1666" i="6"/>
  <c r="R1666" i="6" s="1"/>
  <c r="S1666" i="6" s="1" a="1"/>
  <c r="S1666" i="6" s="1"/>
  <c r="Q1747" i="6"/>
  <c r="M1747" i="6"/>
  <c r="R1747" i="6" s="1"/>
  <c r="S1747" i="6" s="1" a="1"/>
  <c r="S1747" i="6" s="1"/>
  <c r="O1747" i="6"/>
  <c r="N1747" i="6"/>
  <c r="M1600" i="6"/>
  <c r="N1600" i="6"/>
  <c r="O1600" i="6"/>
  <c r="Q1600" i="6"/>
  <c r="P1652" i="6"/>
  <c r="R1652" i="6" s="1"/>
  <c r="S1652" i="6" s="1" a="1"/>
  <c r="S1652" i="6" s="1"/>
  <c r="P1751" i="6"/>
  <c r="R1751" i="6" s="1"/>
  <c r="S1751" i="6" s="1" a="1"/>
  <c r="S1751" i="6" s="1"/>
  <c r="N1428" i="6"/>
  <c r="O1428" i="6"/>
  <c r="M1428" i="6"/>
  <c r="R1428" i="6" s="1"/>
  <c r="Q1428" i="6"/>
  <c r="M1438" i="6"/>
  <c r="O1438" i="6"/>
  <c r="N1438" i="6"/>
  <c r="Q1438" i="6"/>
  <c r="P1542" i="6"/>
  <c r="R1542" i="6" s="1"/>
  <c r="S1542" i="6" s="1" a="1"/>
  <c r="S1542" i="6" s="1"/>
  <c r="Q1704" i="6"/>
  <c r="M1704" i="6"/>
  <c r="N1704" i="6"/>
  <c r="O1704" i="6"/>
  <c r="R1985" i="6"/>
  <c r="S1985" i="6" s="1" a="1"/>
  <c r="S1985" i="6" s="1"/>
  <c r="O2011" i="6"/>
  <c r="M2011" i="6"/>
  <c r="R2011" i="6" s="1"/>
  <c r="N2011" i="6"/>
  <c r="Q2011" i="6"/>
  <c r="P2036" i="6"/>
  <c r="Q1736" i="6"/>
  <c r="N1736" i="6"/>
  <c r="O1736" i="6"/>
  <c r="M1736" i="6"/>
  <c r="R1736" i="6" s="1"/>
  <c r="P1803" i="6"/>
  <c r="R1803" i="6" s="1"/>
  <c r="S1803" i="6" s="1" a="1"/>
  <c r="S1803" i="6" s="1"/>
  <c r="O1964" i="6"/>
  <c r="N1964" i="6"/>
  <c r="M1964" i="6"/>
  <c r="Q1964" i="6"/>
  <c r="R1996" i="6"/>
  <c r="P2035" i="6"/>
  <c r="R2035" i="6" s="1"/>
  <c r="S2035" i="6" s="1" a="1"/>
  <c r="S2035" i="6" s="1"/>
  <c r="P1701" i="6"/>
  <c r="P1931" i="6"/>
  <c r="R1931" i="6" s="1"/>
  <c r="N1726" i="6"/>
  <c r="M1847" i="6"/>
  <c r="R1847" i="6" s="1"/>
  <c r="S1847" i="6" s="1" a="1"/>
  <c r="S1847" i="6" s="1"/>
  <c r="Q1847" i="6"/>
  <c r="N1847" i="6"/>
  <c r="O1847" i="6"/>
  <c r="M1879" i="6"/>
  <c r="R1879" i="6" s="1"/>
  <c r="Q1879" i="6"/>
  <c r="N1879" i="6"/>
  <c r="O1879" i="6"/>
  <c r="P1911" i="6"/>
  <c r="R1911" i="6" s="1"/>
  <c r="S1911" i="6" s="1" a="1"/>
  <c r="S1911" i="6" s="1"/>
  <c r="O2002" i="6"/>
  <c r="O2012" i="6"/>
  <c r="N2012" i="6"/>
  <c r="Q2012" i="6"/>
  <c r="M2012" i="6"/>
  <c r="P2040" i="6"/>
  <c r="R2040" i="6" s="1"/>
  <c r="S2040" i="6" s="1" a="1"/>
  <c r="S2040" i="6" s="1"/>
  <c r="O2060" i="6"/>
  <c r="N2060" i="6"/>
  <c r="M2060" i="6"/>
  <c r="R2060" i="6" s="1"/>
  <c r="Q2060" i="6"/>
  <c r="M2029" i="6"/>
  <c r="R2029" i="6" s="1"/>
  <c r="S2029" i="6" s="1" a="1"/>
  <c r="S2029" i="6" s="1"/>
  <c r="N2029" i="6"/>
  <c r="Q2029" i="6"/>
  <c r="O2029" i="6"/>
  <c r="O2052" i="6"/>
  <c r="Q2052" i="6"/>
  <c r="M2052" i="6"/>
  <c r="R2052" i="6" s="1"/>
  <c r="N2052" i="6"/>
  <c r="Q2076" i="6"/>
  <c r="R2148" i="6"/>
  <c r="S2148" i="6" s="1" a="1"/>
  <c r="S2148" i="6" s="1"/>
  <c r="O2160" i="6"/>
  <c r="Q2160" i="6"/>
  <c r="M2160" i="6"/>
  <c r="R2160" i="6" s="1"/>
  <c r="N2160" i="6"/>
  <c r="P2165" i="6"/>
  <c r="R2165" i="6" s="1"/>
  <c r="S2165" i="6" s="1" a="1"/>
  <c r="S2165" i="6" s="1"/>
  <c r="P2166" i="6"/>
  <c r="O1598" i="6"/>
  <c r="O1940" i="6"/>
  <c r="M1940" i="6"/>
  <c r="R1940" i="6" s="1"/>
  <c r="N1940" i="6"/>
  <c r="Q1940" i="6"/>
  <c r="P2085" i="6"/>
  <c r="R2085" i="6" s="1"/>
  <c r="M1648" i="6"/>
  <c r="R1648" i="6" s="1"/>
  <c r="Q1648" i="6"/>
  <c r="N1648" i="6"/>
  <c r="O1648" i="6"/>
  <c r="N1658" i="6"/>
  <c r="O1658" i="6"/>
  <c r="M1658" i="6"/>
  <c r="R1658" i="6" s="1"/>
  <c r="S1658" i="6" s="1" a="1"/>
  <c r="S1658" i="6" s="1"/>
  <c r="Q1658" i="6"/>
  <c r="M1827" i="6"/>
  <c r="Q1827" i="6"/>
  <c r="N1827" i="6"/>
  <c r="O1827" i="6"/>
  <c r="P1957" i="6"/>
  <c r="R1957" i="6" s="1"/>
  <c r="S1957" i="6" s="1" a="1"/>
  <c r="S1957" i="6" s="1"/>
  <c r="O1994" i="6"/>
  <c r="M1994" i="6"/>
  <c r="R1994" i="6" s="1"/>
  <c r="S1994" i="6" s="1" a="1"/>
  <c r="S1994" i="6" s="1"/>
  <c r="N1994" i="6"/>
  <c r="Q1994" i="6"/>
  <c r="Q2123" i="6"/>
  <c r="M2123" i="6"/>
  <c r="R2123" i="6" s="1"/>
  <c r="N2123" i="6"/>
  <c r="O2123" i="6"/>
  <c r="N1644" i="6"/>
  <c r="M1644" i="6"/>
  <c r="O1644" i="6"/>
  <c r="Q1644" i="6"/>
  <c r="N1646" i="6"/>
  <c r="O1646" i="6"/>
  <c r="Q1646" i="6"/>
  <c r="M1646" i="6"/>
  <c r="M1745" i="6"/>
  <c r="P2092" i="6"/>
  <c r="R2092" i="6" s="1"/>
  <c r="S2092" i="6" s="1" a="1"/>
  <c r="S2092" i="6" s="1"/>
  <c r="P2124" i="6"/>
  <c r="R2124" i="6" s="1"/>
  <c r="Q1543" i="6"/>
  <c r="N1730" i="6"/>
  <c r="Q1730" i="6"/>
  <c r="M1730" i="6"/>
  <c r="O1730" i="6"/>
  <c r="P1887" i="6"/>
  <c r="R1887" i="6" s="1"/>
  <c r="O2006" i="6"/>
  <c r="M2006" i="6"/>
  <c r="R2006" i="6" s="1"/>
  <c r="N2006" i="6"/>
  <c r="Q2006" i="6"/>
  <c r="M2022" i="6"/>
  <c r="R2022" i="6" s="1"/>
  <c r="S2022" i="6" s="1" a="1"/>
  <c r="S2022" i="6" s="1"/>
  <c r="O2073" i="6"/>
  <c r="M2073" i="6"/>
  <c r="N2073" i="6"/>
  <c r="Q2073" i="6"/>
  <c r="O2090" i="6"/>
  <c r="N2090" i="6"/>
  <c r="M2090" i="6"/>
  <c r="Q2090" i="6"/>
  <c r="P2054" i="6"/>
  <c r="O2" i="6"/>
  <c r="E103" i="1"/>
  <c r="O18" i="6"/>
  <c r="O17" i="6"/>
  <c r="O16" i="6"/>
  <c r="O14" i="6"/>
  <c r="O13" i="6"/>
  <c r="O12" i="6"/>
  <c r="O11" i="6"/>
  <c r="O10" i="6"/>
  <c r="O9" i="6"/>
  <c r="O8" i="6"/>
  <c r="O6" i="6"/>
  <c r="O5" i="6"/>
  <c r="O4" i="6"/>
  <c r="O3" i="6"/>
  <c r="D98" i="1"/>
  <c r="G50" i="1"/>
  <c r="G48" i="1"/>
  <c r="D88" i="1"/>
  <c r="D87" i="1"/>
  <c r="D89" i="1"/>
  <c r="D86" i="1"/>
  <c r="D85" i="1"/>
  <c r="D84" i="1"/>
  <c r="D38" i="1"/>
  <c r="F45" i="1"/>
  <c r="D46" i="1"/>
  <c r="D97" i="1"/>
  <c r="S1931" i="6" l="1" a="1"/>
  <c r="S1931" i="6" s="1"/>
  <c r="S2011" i="6" a="1"/>
  <c r="S2011" i="6" s="1"/>
  <c r="S1791" i="6" a="1"/>
  <c r="S1791" i="6" s="1"/>
  <c r="S1531" i="6" a="1"/>
  <c r="S1531" i="6" s="1"/>
  <c r="S1001" i="6" a="1"/>
  <c r="S1001" i="6" s="1"/>
  <c r="R1883" i="6"/>
  <c r="S1883" i="6" s="1" a="1"/>
  <c r="S1883" i="6" s="1"/>
  <c r="S1857" i="6" a="1"/>
  <c r="S1857" i="6" s="1"/>
  <c r="S2027" i="6" a="1"/>
  <c r="S2027" i="6" s="1"/>
  <c r="S1594" i="6" a="1"/>
  <c r="S1594" i="6" s="1"/>
  <c r="S1793" i="6" a="1"/>
  <c r="S1793" i="6" s="1"/>
  <c r="R1282" i="6"/>
  <c r="S1282" i="6" s="1" a="1"/>
  <c r="S1282" i="6" s="1"/>
  <c r="S1877" i="6" a="1"/>
  <c r="S1877" i="6" s="1"/>
  <c r="S1833" i="6" a="1"/>
  <c r="S1833" i="6" s="1"/>
  <c r="S1825" i="6" a="1"/>
  <c r="S1825" i="6" s="1"/>
  <c r="S1817" i="6" a="1"/>
  <c r="S1817" i="6" s="1"/>
  <c r="S1809" i="6" a="1"/>
  <c r="S1809" i="6" s="1"/>
  <c r="S1801" i="6" a="1"/>
  <c r="S1801" i="6" s="1"/>
  <c r="S1785" i="6" a="1"/>
  <c r="S1785" i="6" s="1"/>
  <c r="S1777" i="6" a="1"/>
  <c r="S1777" i="6" s="1"/>
  <c r="S1924" i="6" a="1"/>
  <c r="S1924" i="6" s="1"/>
  <c r="S1900" i="6" a="1"/>
  <c r="S1900" i="6" s="1"/>
  <c r="S1876" i="6" a="1"/>
  <c r="S1876" i="6" s="1"/>
  <c r="S1828" i="6" a="1"/>
  <c r="S1828" i="6" s="1"/>
  <c r="S1820" i="6" a="1"/>
  <c r="S1820" i="6" s="1"/>
  <c r="S1812" i="6" a="1"/>
  <c r="S1812" i="6" s="1"/>
  <c r="S1804" i="6" a="1"/>
  <c r="S1804" i="6" s="1"/>
  <c r="S1796" i="6" a="1"/>
  <c r="S1796" i="6" s="1"/>
  <c r="S1788" i="6" a="1"/>
  <c r="S1788" i="6" s="1"/>
  <c r="S1780" i="6" a="1"/>
  <c r="S1780" i="6" s="1"/>
  <c r="S1510" i="6" a="1"/>
  <c r="S1510" i="6" s="1"/>
  <c r="S1739" i="6" a="1"/>
  <c r="S1739" i="6" s="1"/>
  <c r="S975" i="6" a="1"/>
  <c r="S975" i="6" s="1"/>
  <c r="S2125" i="6" a="1"/>
  <c r="S2125" i="6" s="1"/>
  <c r="S1306" i="6" a="1"/>
  <c r="S1306" i="6" s="1"/>
  <c r="S907" i="6" a="1"/>
  <c r="S907" i="6" s="1"/>
  <c r="S844" i="6" a="1"/>
  <c r="S844" i="6" s="1"/>
  <c r="S1861" i="6" a="1"/>
  <c r="S1861" i="6" s="1"/>
  <c r="S2124" i="6" a="1"/>
  <c r="S2124" i="6" s="1"/>
  <c r="R1701" i="6"/>
  <c r="S1701" i="6" s="1" a="1"/>
  <c r="S1701" i="6" s="1"/>
  <c r="R2036" i="6"/>
  <c r="R1534" i="6"/>
  <c r="S1534" i="6" s="1" a="1"/>
  <c r="S1534" i="6" s="1"/>
  <c r="R1454" i="6"/>
  <c r="S1454" i="6" s="1" a="1"/>
  <c r="S1454" i="6" s="1"/>
  <c r="S1698" i="6" a="1"/>
  <c r="S1698" i="6" s="1"/>
  <c r="S1382" i="6" a="1"/>
  <c r="S1382" i="6" s="1"/>
  <c r="R1624" i="6"/>
  <c r="S1404" i="6" a="1"/>
  <c r="S1404" i="6" s="1"/>
  <c r="S1389" i="6" a="1"/>
  <c r="S1389" i="6" s="1"/>
  <c r="S1327" i="6" a="1"/>
  <c r="S1327" i="6" s="1"/>
  <c r="R1371" i="6"/>
  <c r="S1371" i="6" s="1" a="1"/>
  <c r="S1371" i="6" s="1"/>
  <c r="S1263" i="6" a="1"/>
  <c r="S1263" i="6" s="1"/>
  <c r="R1125" i="6"/>
  <c r="S1125" i="6" s="1" a="1"/>
  <c r="S1125" i="6" s="1"/>
  <c r="S1162" i="6" a="1"/>
  <c r="S1162" i="6" s="1"/>
  <c r="S1071" i="6" a="1"/>
  <c r="S1071" i="6" s="1"/>
  <c r="S1214" i="6" a="1"/>
  <c r="S1214" i="6" s="1"/>
  <c r="S1026" i="6" a="1"/>
  <c r="S1026" i="6" s="1"/>
  <c r="R661" i="6"/>
  <c r="S661" i="6" s="1" a="1"/>
  <c r="S661" i="6" s="1"/>
  <c r="S2114" i="6" a="1"/>
  <c r="S2114" i="6" s="1"/>
  <c r="S1541" i="6" a="1"/>
  <c r="S1541" i="6" s="1"/>
  <c r="R1565" i="6"/>
  <c r="R1773" i="6"/>
  <c r="S1773" i="6" s="1" a="1"/>
  <c r="S1773" i="6" s="1"/>
  <c r="R1503" i="6"/>
  <c r="S1503" i="6" s="1" a="1"/>
  <c r="S1503" i="6" s="1"/>
  <c r="R1398" i="6"/>
  <c r="S1398" i="6" s="1" a="1"/>
  <c r="S1398" i="6" s="1"/>
  <c r="S1703" i="6" a="1"/>
  <c r="S1703" i="6" s="1"/>
  <c r="R1538" i="6"/>
  <c r="S1331" i="6" a="1"/>
  <c r="S1331" i="6" s="1"/>
  <c r="R1511" i="6"/>
  <c r="S1511" i="6" s="1" a="1"/>
  <c r="S1511" i="6" s="1"/>
  <c r="S1115" i="6" a="1"/>
  <c r="S1115" i="6" s="1"/>
  <c r="S997" i="6" a="1"/>
  <c r="S997" i="6" s="1"/>
  <c r="R953" i="6"/>
  <c r="S2086" i="6" a="1"/>
  <c r="S2086" i="6" s="1"/>
  <c r="R1775" i="6"/>
  <c r="R1851" i="6"/>
  <c r="S2025" i="6" a="1"/>
  <c r="S2025" i="6" s="1"/>
  <c r="R1836" i="6"/>
  <c r="S1836" i="6" s="1" a="1"/>
  <c r="S1836" i="6" s="1"/>
  <c r="S1705" i="6" a="1"/>
  <c r="S1705" i="6" s="1"/>
  <c r="R1684" i="6"/>
  <c r="S1684" i="6" s="1" a="1"/>
  <c r="S1684" i="6" s="1"/>
  <c r="S1439" i="6" a="1"/>
  <c r="S1439" i="6" s="1"/>
  <c r="R1380" i="6"/>
  <c r="S1380" i="6" s="1" a="1"/>
  <c r="S1380" i="6" s="1"/>
  <c r="S1163" i="6" a="1"/>
  <c r="S1163" i="6" s="1"/>
  <c r="S868" i="6" a="1"/>
  <c r="S868" i="6" s="1"/>
  <c r="S2136" i="6" a="1"/>
  <c r="S2136" i="6" s="1"/>
  <c r="R1871" i="6"/>
  <c r="S1871" i="6" s="1" a="1"/>
  <c r="S1871" i="6" s="1"/>
  <c r="R1895" i="6"/>
  <c r="S1895" i="6" s="1" a="1"/>
  <c r="S1895" i="6" s="1"/>
  <c r="S1963" i="6" a="1"/>
  <c r="S1963" i="6" s="1"/>
  <c r="S1591" i="6" a="1"/>
  <c r="S1591" i="6" s="1"/>
  <c r="S1822" i="6" a="1"/>
  <c r="S1822" i="6" s="1"/>
  <c r="R1711" i="6"/>
  <c r="S1711" i="6" s="1" a="1"/>
  <c r="S1711" i="6" s="1"/>
  <c r="S1589" i="6" a="1"/>
  <c r="S1589" i="6" s="1"/>
  <c r="S1093" i="6" a="1"/>
  <c r="S1093" i="6" s="1"/>
  <c r="S1299" i="6" a="1"/>
  <c r="S1299" i="6" s="1"/>
  <c r="S1203" i="6" a="1"/>
  <c r="S1203" i="6" s="1"/>
  <c r="S1211" i="6" a="1"/>
  <c r="S1211" i="6" s="1"/>
  <c r="S1067" i="6" a="1"/>
  <c r="S1067" i="6" s="1"/>
  <c r="S998" i="6" a="1"/>
  <c r="S998" i="6" s="1"/>
  <c r="S855" i="6" a="1"/>
  <c r="S855" i="6" s="1"/>
  <c r="S1517" i="6" a="1"/>
  <c r="S1517" i="6" s="1"/>
  <c r="S2061" i="6" a="1"/>
  <c r="S2061" i="6" s="1"/>
  <c r="S1719" i="6" a="1"/>
  <c r="S1719" i="6" s="1"/>
  <c r="S1318" i="6" a="1"/>
  <c r="S1318" i="6" s="1"/>
  <c r="S1602" i="6" a="1"/>
  <c r="S1602" i="6" s="1"/>
  <c r="S1980" i="6" a="1"/>
  <c r="S1980" i="6" s="1"/>
  <c r="S2106" i="6" a="1"/>
  <c r="S2106" i="6" s="1"/>
  <c r="R2118" i="6"/>
  <c r="S1766" i="6" a="1"/>
  <c r="S1766" i="6" s="1"/>
  <c r="S680" i="6" a="1"/>
  <c r="S680" i="6" s="1"/>
  <c r="S1887" i="6" a="1"/>
  <c r="S1887" i="6" s="1"/>
  <c r="S1996" i="6" a="1"/>
  <c r="S1996" i="6" s="1"/>
  <c r="R1884" i="6"/>
  <c r="S1884" i="6" s="1" a="1"/>
  <c r="S1884" i="6" s="1"/>
  <c r="S1953" i="6" a="1"/>
  <c r="S1953" i="6" s="1"/>
  <c r="S1593" i="6" a="1"/>
  <c r="S1593" i="6" s="1"/>
  <c r="S2076" i="6" a="1"/>
  <c r="S2076" i="6" s="1"/>
  <c r="R1470" i="6"/>
  <c r="S1470" i="6" s="1" a="1"/>
  <c r="S1470" i="6" s="1"/>
  <c r="S1432" i="6" a="1"/>
  <c r="S1432" i="6" s="1"/>
  <c r="R1386" i="6"/>
  <c r="S1386" i="6" s="1" a="1"/>
  <c r="S1386" i="6" s="1"/>
  <c r="R1181" i="6"/>
  <c r="S1181" i="6" s="1" a="1"/>
  <c r="S1181" i="6" s="1"/>
  <c r="S1035" i="6" a="1"/>
  <c r="S1035" i="6" s="1"/>
  <c r="S986" i="6" a="1"/>
  <c r="S986" i="6" s="1"/>
  <c r="R1171" i="6"/>
  <c r="S1171" i="6" s="1" a="1"/>
  <c r="S1171" i="6" s="1"/>
  <c r="R956" i="6"/>
  <c r="S956" i="6" s="1" a="1"/>
  <c r="S956" i="6" s="1"/>
  <c r="S1395" i="6" a="1"/>
  <c r="S1395" i="6" s="1"/>
  <c r="S2089" i="6" a="1"/>
  <c r="S2089" i="6" s="1"/>
  <c r="S2169" i="6" a="1"/>
  <c r="S2169" i="6" s="1"/>
  <c r="S2145" i="6" a="1"/>
  <c r="S2145" i="6" s="1"/>
  <c r="S1759" i="6" a="1"/>
  <c r="S1759" i="6" s="1"/>
  <c r="S1712" i="6" a="1"/>
  <c r="S1712" i="6" s="1"/>
  <c r="R1567" i="6"/>
  <c r="S1567" i="6" s="1" a="1"/>
  <c r="S1567" i="6" s="1"/>
  <c r="R1667" i="6"/>
  <c r="S1667" i="6" s="1" a="1"/>
  <c r="S1667" i="6" s="1"/>
  <c r="S1142" i="6" a="1"/>
  <c r="S1142" i="6" s="1"/>
  <c r="S1178" i="6" a="1"/>
  <c r="S1178" i="6" s="1"/>
  <c r="S1014" i="6" a="1"/>
  <c r="S1014" i="6" s="1"/>
  <c r="S976" i="6" a="1"/>
  <c r="S976" i="6" s="1"/>
  <c r="R1336" i="6"/>
  <c r="S1336" i="6" s="1" a="1"/>
  <c r="S1336" i="6" s="1"/>
  <c r="R1002" i="6"/>
  <c r="S1002" i="6" s="1" a="1"/>
  <c r="S1002" i="6" s="1"/>
  <c r="R804" i="6"/>
  <c r="S804" i="6" s="1" a="1"/>
  <c r="S804" i="6" s="1"/>
  <c r="S1998" i="6" a="1"/>
  <c r="S1998" i="6" s="1"/>
  <c r="S2051" i="6" a="1"/>
  <c r="S2051" i="6" s="1"/>
  <c r="S1650" i="6" a="1"/>
  <c r="S1650" i="6" s="1"/>
  <c r="R1908" i="6"/>
  <c r="S1908" i="6" s="1" a="1"/>
  <c r="S1908" i="6" s="1"/>
  <c r="S1936" i="6" a="1"/>
  <c r="S1936" i="6" s="1"/>
  <c r="S1657" i="6" a="1"/>
  <c r="S1657" i="6" s="1"/>
  <c r="S1586" i="6" a="1"/>
  <c r="S1586" i="6" s="1"/>
  <c r="S1476" i="6" a="1"/>
  <c r="S1476" i="6" s="1"/>
  <c r="S1744" i="6" a="1"/>
  <c r="S1744" i="6" s="1"/>
  <c r="S1484" i="6" a="1"/>
  <c r="S1484" i="6" s="1"/>
  <c r="S1363" i="6" a="1"/>
  <c r="S1363" i="6" s="1"/>
  <c r="S1012" i="6" a="1"/>
  <c r="S1012" i="6" s="1"/>
  <c r="S840" i="6" a="1"/>
  <c r="S840" i="6" s="1"/>
  <c r="S1427" i="6" a="1"/>
  <c r="S1427" i="6" s="1"/>
  <c r="R1769" i="6"/>
  <c r="S1769" i="6" s="1" a="1"/>
  <c r="S1769" i="6" s="1"/>
  <c r="S2007" i="6" a="1"/>
  <c r="S2007" i="6" s="1"/>
  <c r="R1852" i="6"/>
  <c r="S1852" i="6" s="1" a="1"/>
  <c r="S1852" i="6" s="1"/>
  <c r="S1563" i="6" a="1"/>
  <c r="S1563" i="6" s="1"/>
  <c r="S988" i="6" a="1"/>
  <c r="S988" i="6" s="1"/>
  <c r="S788" i="6" a="1"/>
  <c r="S788" i="6" s="1"/>
  <c r="S1811" i="6" a="1"/>
  <c r="S1811" i="6" s="1"/>
  <c r="S2017" i="6" a="1"/>
  <c r="S2017" i="6" s="1"/>
  <c r="S2074" i="6" a="1"/>
  <c r="S2074" i="6" s="1"/>
  <c r="S1982" i="6" a="1"/>
  <c r="S1982" i="6" s="1"/>
  <c r="S1339" i="6" a="1"/>
  <c r="S1339" i="6" s="1"/>
  <c r="S821" i="6" a="1"/>
  <c r="S821" i="6" s="1"/>
  <c r="S1903" i="6" a="1"/>
  <c r="S1903" i="6" s="1"/>
  <c r="S1164" i="6" a="1"/>
  <c r="S1164" i="6" s="1"/>
  <c r="S408" i="6" a="1"/>
  <c r="S408" i="6" s="1"/>
  <c r="S1141" i="6" a="1"/>
  <c r="S1141" i="6" s="1"/>
  <c r="R297" i="6"/>
  <c r="S297" i="6" s="1" a="1"/>
  <c r="S297" i="6" s="1"/>
  <c r="R702" i="6"/>
  <c r="S702" i="6" s="1" a="1"/>
  <c r="S702" i="6" s="1"/>
  <c r="R188" i="6"/>
  <c r="S188" i="6" s="1" a="1"/>
  <c r="S188" i="6" s="1"/>
  <c r="S1215" i="6" a="1"/>
  <c r="S1215" i="6" s="1"/>
  <c r="S884" i="6" a="1"/>
  <c r="S884" i="6" s="1"/>
  <c r="S764" i="6" a="1"/>
  <c r="S764" i="6" s="1"/>
  <c r="S1938" i="6" a="1"/>
  <c r="S1938" i="6" s="1"/>
  <c r="S1977" i="6" a="1"/>
  <c r="S1977" i="6" s="1"/>
  <c r="S1856" i="6" a="1"/>
  <c r="S1856" i="6" s="1"/>
  <c r="S1837" i="6" a="1"/>
  <c r="S1837" i="6" s="1"/>
  <c r="S1548" i="6" a="1"/>
  <c r="S1548" i="6" s="1"/>
  <c r="S1615" i="6" a="1"/>
  <c r="S1615" i="6" s="1"/>
  <c r="S2172" i="6" a="1"/>
  <c r="S2172" i="6" s="1"/>
  <c r="S2044" i="6" a="1"/>
  <c r="S2044" i="6" s="1"/>
  <c r="S1350" i="6" a="1"/>
  <c r="S1350" i="6" s="1"/>
  <c r="S1367" i="6" a="1"/>
  <c r="S1367" i="6" s="1"/>
  <c r="S1106" i="6" a="1"/>
  <c r="S1106" i="6" s="1"/>
  <c r="S1116" i="6" a="1"/>
  <c r="S1116" i="6" s="1"/>
  <c r="S2162" i="6" a="1"/>
  <c r="S2162" i="6" s="1"/>
  <c r="S2141" i="6" a="1"/>
  <c r="S2141" i="6" s="1"/>
  <c r="S2047" i="6" a="1"/>
  <c r="S2047" i="6" s="1"/>
  <c r="S1889" i="6" a="1"/>
  <c r="S1889" i="6" s="1"/>
  <c r="S1495" i="6" a="1"/>
  <c r="S1495" i="6" s="1"/>
  <c r="S1429" i="6" a="1"/>
  <c r="S1429" i="6" s="1"/>
  <c r="S1366" i="6" a="1"/>
  <c r="S1366" i="6" s="1"/>
  <c r="S927" i="6" a="1"/>
  <c r="S927" i="6" s="1"/>
  <c r="S1169" i="6" a="1"/>
  <c r="S1169" i="6" s="1"/>
  <c r="S831" i="6" a="1"/>
  <c r="S831" i="6" s="1"/>
  <c r="S327" i="6" a="1"/>
  <c r="S327" i="6" s="1"/>
  <c r="S249" i="6" a="1"/>
  <c r="S249" i="6" s="1"/>
  <c r="R162" i="6"/>
  <c r="S162" i="6" s="1" a="1"/>
  <c r="S162" i="6" s="1"/>
  <c r="S176" i="6" a="1"/>
  <c r="S176" i="6" s="1"/>
  <c r="S140" i="6" a="1"/>
  <c r="S140" i="6" s="1"/>
  <c r="R553" i="6"/>
  <c r="S553" i="6" s="1" a="1"/>
  <c r="S553" i="6" s="1"/>
  <c r="S603" i="6" a="1"/>
  <c r="S603" i="6" s="1"/>
  <c r="S394" i="6" a="1"/>
  <c r="S394" i="6" s="1"/>
  <c r="S419" i="6" a="1"/>
  <c r="S419" i="6" s="1"/>
  <c r="S712" i="6" a="1"/>
  <c r="S712" i="6" s="1"/>
  <c r="S1009" i="6" a="1"/>
  <c r="S1009" i="6" s="1"/>
  <c r="S745" i="6" a="1"/>
  <c r="S745" i="6" s="1"/>
  <c r="S639" i="6" a="1"/>
  <c r="S639" i="6" s="1"/>
  <c r="S538" i="6" a="1"/>
  <c r="S538" i="6" s="1"/>
  <c r="S574" i="6" a="1"/>
  <c r="S574" i="6" s="1"/>
  <c r="S281" i="6" a="1"/>
  <c r="S281" i="6" s="1"/>
  <c r="S226" i="6" a="1"/>
  <c r="S226" i="6" s="1"/>
  <c r="S171" i="6" a="1"/>
  <c r="S171" i="6" s="1"/>
  <c r="S49" i="6" a="1"/>
  <c r="S49" i="6" s="1"/>
  <c r="S778" i="6" a="1"/>
  <c r="S778" i="6" s="1"/>
  <c r="S597" i="6" a="1"/>
  <c r="S597" i="6" s="1"/>
  <c r="S510" i="6" a="1"/>
  <c r="S510" i="6" s="1"/>
  <c r="S440" i="6" a="1"/>
  <c r="S440" i="6" s="1"/>
  <c r="S314" i="6" a="1"/>
  <c r="S314" i="6" s="1"/>
  <c r="S256" i="6" a="1"/>
  <c r="S256" i="6" s="1"/>
  <c r="S137" i="6" a="1"/>
  <c r="S137" i="6" s="1"/>
  <c r="R91" i="6"/>
  <c r="R104" i="6"/>
  <c r="S47" i="6" a="1"/>
  <c r="S47" i="6" s="1"/>
  <c r="S706" i="6" a="1"/>
  <c r="S706" i="6" s="1"/>
  <c r="S631" i="6" a="1"/>
  <c r="S631" i="6" s="1"/>
  <c r="S1153" i="6" a="1"/>
  <c r="S1153" i="6" s="1"/>
  <c r="R336" i="6"/>
  <c r="S336" i="6" s="1" a="1"/>
  <c r="S336" i="6" s="1"/>
  <c r="S498" i="6" a="1"/>
  <c r="S498" i="6" s="1"/>
  <c r="R382" i="6"/>
  <c r="S330" i="6" a="1"/>
  <c r="S330" i="6" s="1"/>
  <c r="S372" i="6" a="1"/>
  <c r="S372" i="6" s="1"/>
  <c r="R310" i="6"/>
  <c r="S310" i="6" s="1" a="1"/>
  <c r="S310" i="6" s="1"/>
  <c r="S355" i="6" a="1"/>
  <c r="S355" i="6" s="1"/>
  <c r="S570" i="6" a="1"/>
  <c r="S570" i="6" s="1"/>
  <c r="R354" i="6"/>
  <c r="S354" i="6" s="1" a="1"/>
  <c r="S354" i="6" s="1"/>
  <c r="S309" i="6" a="1"/>
  <c r="S309" i="6" s="1"/>
  <c r="S329" i="6" a="1"/>
  <c r="S329" i="6" s="1"/>
  <c r="R153" i="6"/>
  <c r="S153" i="6" s="1" a="1"/>
  <c r="S153" i="6" s="1"/>
  <c r="S744" i="6" a="1"/>
  <c r="S744" i="6" s="1"/>
  <c r="S675" i="6" a="1"/>
  <c r="S675" i="6" s="1"/>
  <c r="S508" i="6" a="1"/>
  <c r="S508" i="6" s="1"/>
  <c r="S473" i="6" a="1"/>
  <c r="S473" i="6" s="1"/>
  <c r="S169" i="6" a="1"/>
  <c r="S169" i="6" s="1"/>
  <c r="R67" i="6"/>
  <c r="S67" i="6" s="1" a="1"/>
  <c r="S67" i="6" s="1"/>
  <c r="S78" i="6" a="1"/>
  <c r="S78" i="6" s="1"/>
  <c r="R218" i="6"/>
  <c r="S218" i="6" s="1" a="1"/>
  <c r="S218" i="6" s="1"/>
  <c r="S367" i="6" a="1"/>
  <c r="S367" i="6" s="1"/>
  <c r="R96" i="6"/>
  <c r="S96" i="6" s="1" a="1"/>
  <c r="S96" i="6" s="1"/>
  <c r="S1095" i="6" a="1"/>
  <c r="S1095" i="6" s="1"/>
  <c r="S1754" i="6" a="1"/>
  <c r="S1754" i="6" s="1"/>
  <c r="R1234" i="6"/>
  <c r="S1234" i="6" s="1" a="1"/>
  <c r="S1234" i="6" s="1"/>
  <c r="S1168" i="6" a="1"/>
  <c r="S1168" i="6" s="1"/>
  <c r="S2024" i="6" a="1"/>
  <c r="S2024" i="6" s="1"/>
  <c r="S1128" i="6" a="1"/>
  <c r="S1128" i="6" s="1"/>
  <c r="R783" i="6"/>
  <c r="S1313" i="6" a="1"/>
  <c r="S1313" i="6" s="1"/>
  <c r="S1233" i="6" a="1"/>
  <c r="S1233" i="6" s="1"/>
  <c r="S301" i="6" a="1"/>
  <c r="S301" i="6" s="1"/>
  <c r="S185" i="6" a="1"/>
  <c r="S185" i="6" s="1"/>
  <c r="S595" i="6" a="1"/>
  <c r="S595" i="6" s="1"/>
  <c r="R579" i="6"/>
  <c r="S579" i="6" s="1" a="1"/>
  <c r="S579" i="6" s="1"/>
  <c r="S904" i="6" a="1"/>
  <c r="S904" i="6" s="1"/>
  <c r="S515" i="6" a="1"/>
  <c r="S515" i="6" s="1"/>
  <c r="S23" i="6" a="1"/>
  <c r="S23" i="6" s="1"/>
  <c r="S690" i="6" a="1"/>
  <c r="S690" i="6" s="1"/>
  <c r="S537" i="6" a="1"/>
  <c r="S537" i="6" s="1"/>
  <c r="S395" i="6" a="1"/>
  <c r="S395" i="6" s="1"/>
  <c r="R280" i="6"/>
  <c r="S280" i="6" s="1" a="1"/>
  <c r="S280" i="6" s="1"/>
  <c r="R325" i="6"/>
  <c r="S325" i="6" s="1" a="1"/>
  <c r="S325" i="6" s="1"/>
  <c r="S339" i="6" a="1"/>
  <c r="S339" i="6" s="1"/>
  <c r="S195" i="6" a="1"/>
  <c r="S195" i="6" s="1"/>
  <c r="R232" i="6"/>
  <c r="S232" i="6" s="1" a="1"/>
  <c r="S232" i="6" s="1"/>
  <c r="R132" i="6"/>
  <c r="S132" i="6" s="1" a="1"/>
  <c r="S132" i="6" s="1"/>
  <c r="S87" i="6" a="1"/>
  <c r="S87" i="6" s="1"/>
  <c r="S1025" i="6" a="1"/>
  <c r="S1025" i="6" s="1"/>
  <c r="S413" i="6" a="1"/>
  <c r="S413" i="6" s="1"/>
  <c r="R22" i="6"/>
  <c r="S22" i="6" s="1" a="1"/>
  <c r="S22" i="6" s="1"/>
  <c r="S693" i="6" a="1"/>
  <c r="S693" i="6" s="1"/>
  <c r="S609" i="6" a="1"/>
  <c r="S609" i="6" s="1"/>
  <c r="S502" i="6" a="1"/>
  <c r="S502" i="6" s="1"/>
  <c r="R341" i="6"/>
  <c r="S341" i="6" s="1" a="1"/>
  <c r="S341" i="6" s="1"/>
  <c r="R407" i="6"/>
  <c r="S407" i="6" s="1" a="1"/>
  <c r="S407" i="6" s="1"/>
  <c r="S172" i="6" a="1"/>
  <c r="S172" i="6" s="1"/>
  <c r="S152" i="6" a="1"/>
  <c r="S152" i="6" s="1"/>
  <c r="R404" i="6"/>
  <c r="S289" i="6" a="1"/>
  <c r="S289" i="6" s="1"/>
  <c r="R79" i="6"/>
  <c r="S470" i="6" a="1"/>
  <c r="S470" i="6" s="1"/>
  <c r="R1526" i="6"/>
  <c r="S888" i="6" a="1"/>
  <c r="S888" i="6" s="1"/>
  <c r="R858" i="6"/>
  <c r="R1875" i="6"/>
  <c r="S1875" i="6" s="1" a="1"/>
  <c r="S1875" i="6" s="1"/>
  <c r="S1536" i="6" a="1"/>
  <c r="S1536" i="6" s="1"/>
  <c r="S1328" i="6" a="1"/>
  <c r="S1328" i="6" s="1"/>
  <c r="S1632" i="6" a="1"/>
  <c r="S1632" i="6" s="1"/>
  <c r="S1498" i="6" a="1"/>
  <c r="S1498" i="6" s="1"/>
  <c r="S1696" i="6" a="1"/>
  <c r="S1696" i="6" s="1"/>
  <c r="S1450" i="6" a="1"/>
  <c r="S1450" i="6" s="1"/>
  <c r="S1322" i="6" a="1"/>
  <c r="S1322" i="6" s="1"/>
  <c r="S761" i="6" a="1"/>
  <c r="S761" i="6" s="1"/>
  <c r="S782" i="6" a="1"/>
  <c r="S782" i="6" s="1"/>
  <c r="R158" i="6"/>
  <c r="S158" i="6" s="1" a="1"/>
  <c r="S158" i="6" s="1"/>
  <c r="R130" i="6"/>
  <c r="S86" i="6" a="1"/>
  <c r="S86" i="6" s="1"/>
  <c r="R593" i="6"/>
  <c r="S358" i="6" a="1"/>
  <c r="S358" i="6" s="1"/>
  <c r="S318" i="6" a="1"/>
  <c r="S318" i="6" s="1"/>
  <c r="R173" i="6"/>
  <c r="S173" i="6" s="1" a="1"/>
  <c r="S173" i="6" s="1"/>
  <c r="S178" i="6" a="1"/>
  <c r="S178" i="6" s="1"/>
  <c r="R68" i="6"/>
  <c r="S68" i="6" s="1" a="1"/>
  <c r="S68" i="6" s="1"/>
  <c r="R415" i="6"/>
  <c r="S415" i="6" s="1" a="1"/>
  <c r="S415" i="6" s="1"/>
  <c r="R351" i="6"/>
  <c r="S351" i="6" s="1" a="1"/>
  <c r="S351" i="6" s="1"/>
  <c r="R261" i="6"/>
  <c r="S261" i="6" s="1" a="1"/>
  <c r="S261" i="6" s="1"/>
  <c r="S174" i="6" a="1"/>
  <c r="S174" i="6" s="1"/>
  <c r="R542" i="6"/>
  <c r="S328" i="6" a="1"/>
  <c r="S328" i="6" s="1"/>
  <c r="R133" i="6"/>
  <c r="R138" i="6"/>
  <c r="S138" i="6" s="1" a="1"/>
  <c r="S138" i="6" s="1"/>
  <c r="R136" i="6"/>
  <c r="S136" i="6" s="1" a="1"/>
  <c r="S136" i="6" s="1"/>
  <c r="R42" i="6"/>
  <c r="S42" i="6" s="1" a="1"/>
  <c r="S42" i="6" s="1"/>
  <c r="R37" i="6"/>
  <c r="S37" i="6" s="1" a="1"/>
  <c r="S37" i="6" s="1"/>
  <c r="S33" i="6" a="1"/>
  <c r="S33" i="6" s="1"/>
  <c r="R648" i="6"/>
  <c r="R238" i="6"/>
  <c r="S238" i="6" s="1" a="1"/>
  <c r="S238" i="6" s="1"/>
  <c r="S119" i="6" a="1"/>
  <c r="S119" i="6" s="1"/>
  <c r="S442" i="6" a="1"/>
  <c r="S442" i="6" s="1"/>
  <c r="S121" i="6" a="1"/>
  <c r="S121" i="6" s="1"/>
  <c r="S19" i="6" a="1"/>
  <c r="S19" i="6" s="1"/>
  <c r="R1612" i="6"/>
  <c r="S1612" i="6" s="1" a="1"/>
  <c r="S1612" i="6" s="1"/>
  <c r="R460" i="6"/>
  <c r="S460" i="6" s="1" a="1"/>
  <c r="S460" i="6" s="1"/>
  <c r="R620" i="6"/>
  <c r="R471" i="6"/>
  <c r="R1249" i="6"/>
  <c r="R601" i="6"/>
  <c r="S601" i="6" s="1" a="1"/>
  <c r="S601" i="6" s="1"/>
  <c r="S2085" i="6" a="1"/>
  <c r="S2085" i="6" s="1"/>
  <c r="S2147" i="6" a="1"/>
  <c r="S2147" i="6" s="1"/>
  <c r="S1337" i="6" a="1"/>
  <c r="S1337" i="6" s="1"/>
  <c r="S1294" i="6" a="1"/>
  <c r="S1294" i="6" s="1"/>
  <c r="S942" i="6" a="1"/>
  <c r="S942" i="6" s="1"/>
  <c r="R943" i="6"/>
  <c r="S943" i="6" s="1" a="1"/>
  <c r="S943" i="6" s="1"/>
  <c r="S1459" i="6" a="1"/>
  <c r="S1459" i="6" s="1"/>
  <c r="S834" i="6" a="1"/>
  <c r="S834" i="6" s="1"/>
  <c r="S1757" i="6" a="1"/>
  <c r="S1757" i="6" s="1"/>
  <c r="S1565" i="6" a="1"/>
  <c r="S1565" i="6" s="1"/>
  <c r="S1687" i="6" a="1"/>
  <c r="S1687" i="6" s="1"/>
  <c r="R1629" i="6"/>
  <c r="S1629" i="6" s="1" a="1"/>
  <c r="S1629" i="6" s="1"/>
  <c r="S1983" i="6" a="1"/>
  <c r="S1983" i="6" s="1"/>
  <c r="S1369" i="6" a="1"/>
  <c r="S1369" i="6" s="1"/>
  <c r="S933" i="6" a="1"/>
  <c r="S933" i="6" s="1"/>
  <c r="S1134" i="6" a="1"/>
  <c r="S1134" i="6" s="1"/>
  <c r="S1927" i="6" a="1"/>
  <c r="S1927" i="6" s="1"/>
  <c r="S2110" i="6" a="1"/>
  <c r="S2110" i="6" s="1"/>
  <c r="R2080" i="6"/>
  <c r="S2080" i="6" s="1" a="1"/>
  <c r="S2080" i="6" s="1"/>
  <c r="R1391" i="6"/>
  <c r="S1391" i="6" s="1" a="1"/>
  <c r="S1391" i="6" s="1"/>
  <c r="S2130" i="6" a="1"/>
  <c r="S2130" i="6" s="1"/>
  <c r="S2160" i="6" a="1"/>
  <c r="S2160" i="6" s="1"/>
  <c r="S1401" i="6" a="1"/>
  <c r="S1401" i="6" s="1"/>
  <c r="S1070" i="6" a="1"/>
  <c r="S1070" i="6" s="1"/>
  <c r="S952" i="6" a="1"/>
  <c r="S952" i="6" s="1"/>
  <c r="S1946" i="6" a="1"/>
  <c r="S1946" i="6" s="1"/>
  <c r="S2144" i="6" a="1"/>
  <c r="S2144" i="6" s="1"/>
  <c r="R1674" i="6"/>
  <c r="S1674" i="6" s="1" a="1"/>
  <c r="S1674" i="6" s="1"/>
  <c r="S1649" i="6" a="1"/>
  <c r="S1649" i="6" s="1"/>
  <c r="R791" i="6"/>
  <c r="S791" i="6" s="1" a="1"/>
  <c r="S791" i="6" s="1"/>
  <c r="R926" i="6"/>
  <c r="S926" i="6" s="1" a="1"/>
  <c r="S926" i="6" s="1"/>
  <c r="S2020" i="6" a="1"/>
  <c r="S2020" i="6" s="1"/>
  <c r="S1782" i="6" a="1"/>
  <c r="S1782" i="6" s="1"/>
  <c r="R1763" i="6"/>
  <c r="S1763" i="6" s="1" a="1"/>
  <c r="S1763" i="6" s="1"/>
  <c r="S1279" i="6" a="1"/>
  <c r="S1279" i="6" s="1"/>
  <c r="S1220" i="6" a="1"/>
  <c r="S1220" i="6" s="1"/>
  <c r="S833" i="6" a="1"/>
  <c r="S833" i="6" s="1"/>
  <c r="S1854" i="6" a="1"/>
  <c r="S1854" i="6" s="1"/>
  <c r="S2026" i="6" a="1"/>
  <c r="S2026" i="6" s="1"/>
  <c r="S1194" i="6" a="1"/>
  <c r="S1194" i="6" s="1"/>
  <c r="S1117" i="6" a="1"/>
  <c r="S1117" i="6" s="1"/>
  <c r="S852" i="6" a="1"/>
  <c r="S852" i="6" s="1"/>
  <c r="S2034" i="6" a="1"/>
  <c r="S2034" i="6" s="1"/>
  <c r="S1786" i="6" a="1"/>
  <c r="S1786" i="6" s="1"/>
  <c r="S1631" i="6" a="1"/>
  <c r="S1631" i="6" s="1"/>
  <c r="S1010" i="6" a="1"/>
  <c r="S1010" i="6" s="1"/>
  <c r="S724" i="6" a="1"/>
  <c r="S724" i="6" s="1"/>
  <c r="S2066" i="6" a="1"/>
  <c r="S2066" i="6" s="1"/>
  <c r="S1919" i="6" a="1"/>
  <c r="S1919" i="6" s="1"/>
  <c r="S960" i="6" a="1"/>
  <c r="S960" i="6" s="1"/>
  <c r="S871" i="6" a="1"/>
  <c r="S871" i="6" s="1"/>
  <c r="S1670" i="6" a="1"/>
  <c r="S1670" i="6" s="1"/>
  <c r="S623" i="6" a="1"/>
  <c r="S623" i="6" s="1"/>
  <c r="R827" i="6"/>
  <c r="S827" i="6" s="1" a="1"/>
  <c r="S827" i="6" s="1"/>
  <c r="S513" i="6" a="1"/>
  <c r="S513" i="6" s="1"/>
  <c r="S347" i="6" a="1"/>
  <c r="S347" i="6" s="1"/>
  <c r="S71" i="6" a="1"/>
  <c r="S71" i="6" s="1"/>
  <c r="S490" i="6" a="1"/>
  <c r="S490" i="6" s="1"/>
  <c r="S450" i="6" a="1"/>
  <c r="S450" i="6" s="1"/>
  <c r="S1249" i="6" a="1"/>
  <c r="S1249" i="6" s="1"/>
  <c r="R2054" i="6"/>
  <c r="S2054" i="6" s="1" a="1"/>
  <c r="S2054" i="6" s="1"/>
  <c r="S1940" i="6" a="1"/>
  <c r="S1940" i="6" s="1"/>
  <c r="S1736" i="6" a="1"/>
  <c r="S1736" i="6" s="1"/>
  <c r="S1933" i="6" a="1"/>
  <c r="S1933" i="6" s="1"/>
  <c r="R1424" i="6"/>
  <c r="S1424" i="6" s="1" a="1"/>
  <c r="S1424" i="6" s="1"/>
  <c r="S1624" i="6" a="1"/>
  <c r="S1624" i="6" s="1"/>
  <c r="S983" i="6" a="1"/>
  <c r="S983" i="6" s="1"/>
  <c r="S2088" i="6" a="1"/>
  <c r="S2088" i="6" s="1"/>
  <c r="S2045" i="6" a="1"/>
  <c r="S2045" i="6" s="1"/>
  <c r="R1487" i="6"/>
  <c r="S1487" i="6" s="1" a="1"/>
  <c r="S1487" i="6" s="1"/>
  <c r="S2129" i="6" a="1"/>
  <c r="S2129" i="6" s="1"/>
  <c r="S1461" i="6" a="1"/>
  <c r="S1461" i="6" s="1"/>
  <c r="S1338" i="6" a="1"/>
  <c r="S1338" i="6" s="1"/>
  <c r="S1108" i="6" a="1"/>
  <c r="S1108" i="6" s="1"/>
  <c r="S1155" i="6" a="1"/>
  <c r="S1155" i="6" s="1"/>
  <c r="R1044" i="6"/>
  <c r="S1044" i="6" s="1" a="1"/>
  <c r="S1044" i="6" s="1"/>
  <c r="R776" i="6"/>
  <c r="S776" i="6" s="1" a="1"/>
  <c r="S776" i="6" s="1"/>
  <c r="R1795" i="6"/>
  <c r="S1795" i="6" s="1" a="1"/>
  <c r="S1795" i="6" s="1"/>
  <c r="S1775" i="6" a="1"/>
  <c r="S1775" i="6" s="1"/>
  <c r="S1683" i="6" a="1"/>
  <c r="S1683" i="6" s="1"/>
  <c r="S2079" i="6" a="1"/>
  <c r="S2079" i="6" s="1"/>
  <c r="S1580" i="6" a="1"/>
  <c r="S1580" i="6" s="1"/>
  <c r="S2093" i="6" a="1"/>
  <c r="S2093" i="6" s="1"/>
  <c r="S1726" i="6" a="1"/>
  <c r="S1726" i="6" s="1"/>
  <c r="S1410" i="6" a="1"/>
  <c r="S1410" i="6" s="1"/>
  <c r="R1251" i="6"/>
  <c r="S1251" i="6" s="1" a="1"/>
  <c r="S1251" i="6" s="1"/>
  <c r="R1335" i="6"/>
  <c r="S1335" i="6" s="1" a="1"/>
  <c r="S1335" i="6" s="1"/>
  <c r="S957" i="6" a="1"/>
  <c r="S957" i="6" s="1"/>
  <c r="S1270" i="6" a="1"/>
  <c r="S1270" i="6" s="1"/>
  <c r="R1213" i="6"/>
  <c r="S1213" i="6" s="1" a="1"/>
  <c r="S1213" i="6" s="1"/>
  <c r="S1570" i="6" a="1"/>
  <c r="S1570" i="6" s="1"/>
  <c r="S1702" i="6" a="1"/>
  <c r="S1702" i="6" s="1"/>
  <c r="S1575" i="6" a="1"/>
  <c r="S1575" i="6" s="1"/>
  <c r="S1448" i="6" a="1"/>
  <c r="S1448" i="6" s="1"/>
  <c r="S1301" i="6" a="1"/>
  <c r="S1301" i="6" s="1"/>
  <c r="S1691" i="6" a="1"/>
  <c r="S1691" i="6" s="1"/>
  <c r="S1273" i="6" a="1"/>
  <c r="S1273" i="6" s="1"/>
  <c r="S964" i="6" a="1"/>
  <c r="S964" i="6" s="1"/>
  <c r="R1729" i="6"/>
  <c r="S1729" i="6" s="1" a="1"/>
  <c r="S1729" i="6" s="1"/>
  <c r="S1864" i="6" a="1"/>
  <c r="S1864" i="6" s="1"/>
  <c r="S1625" i="6" a="1"/>
  <c r="S1625" i="6" s="1"/>
  <c r="S1781" i="6" a="1"/>
  <c r="S1781" i="6" s="1"/>
  <c r="S1109" i="6" a="1"/>
  <c r="S1109" i="6" s="1"/>
  <c r="S783" i="6" a="1"/>
  <c r="S783" i="6" s="1"/>
  <c r="S481" i="6" a="1"/>
  <c r="S481" i="6" s="1"/>
  <c r="S521" i="6" a="1"/>
  <c r="S521" i="6" s="1"/>
  <c r="R664" i="6"/>
  <c r="S664" i="6" s="1" a="1"/>
  <c r="S664" i="6" s="1"/>
  <c r="R1121" i="6"/>
  <c r="S1121" i="6" s="1" a="1"/>
  <c r="S1121" i="6" s="1"/>
  <c r="S2123" i="6" a="1"/>
  <c r="S2123" i="6" s="1"/>
  <c r="S1879" i="6" a="1"/>
  <c r="S1879" i="6" s="1"/>
  <c r="S1522" i="6" a="1"/>
  <c r="S1522" i="6" s="1"/>
  <c r="S2119" i="6" a="1"/>
  <c r="S2119" i="6" s="1"/>
  <c r="S1623" i="6" a="1"/>
  <c r="S1623" i="6" s="1"/>
  <c r="S1955" i="6" a="1"/>
  <c r="S1955" i="6" s="1"/>
  <c r="S1365" i="6" a="1"/>
  <c r="S1365" i="6" s="1"/>
  <c r="S1381" i="6" a="1"/>
  <c r="S1381" i="6" s="1"/>
  <c r="S1221" i="6" a="1"/>
  <c r="S1221" i="6" s="1"/>
  <c r="S1177" i="6" a="1"/>
  <c r="S1177" i="6" s="1"/>
  <c r="S963" i="6" a="1"/>
  <c r="S963" i="6" s="1"/>
  <c r="S798" i="6" a="1"/>
  <c r="S798" i="6" s="1"/>
  <c r="S1764" i="6" a="1"/>
  <c r="S1764" i="6" s="1"/>
  <c r="S1727" i="6" a="1"/>
  <c r="S1727" i="6" s="1"/>
  <c r="S1881" i="6" a="1"/>
  <c r="S1881" i="6" s="1"/>
  <c r="S1685" i="6" a="1"/>
  <c r="S1685" i="6" s="1"/>
  <c r="S2001" i="6" a="1"/>
  <c r="S2001" i="6" s="1"/>
  <c r="S1321" i="6" a="1"/>
  <c r="S1321" i="6" s="1"/>
  <c r="S1485" i="6" a="1"/>
  <c r="S1485" i="6" s="1"/>
  <c r="S1205" i="6" a="1"/>
  <c r="S1205" i="6" s="1"/>
  <c r="R1289" i="6"/>
  <c r="S1289" i="6" s="1" a="1"/>
  <c r="S1289" i="6" s="1"/>
  <c r="S1129" i="6" a="1"/>
  <c r="S1129" i="6" s="1"/>
  <c r="R1015" i="6"/>
  <c r="S1015" i="6" s="1" a="1"/>
  <c r="S1015" i="6" s="1"/>
  <c r="S1653" i="6" a="1"/>
  <c r="S1653" i="6" s="1"/>
  <c r="R2128" i="6"/>
  <c r="S2128" i="6" s="1" a="1"/>
  <c r="S2128" i="6" s="1"/>
  <c r="S2107" i="6" a="1"/>
  <c r="S2107" i="6" s="1"/>
  <c r="S2164" i="6" a="1"/>
  <c r="S2164" i="6" s="1"/>
  <c r="S2015" i="6" a="1"/>
  <c r="S2015" i="6" s="1"/>
  <c r="S1556" i="6" a="1"/>
  <c r="S1556" i="6" s="1"/>
  <c r="S1925" i="6" a="1"/>
  <c r="S1925" i="6" s="1"/>
  <c r="S1601" i="6" a="1"/>
  <c r="S1601" i="6" s="1"/>
  <c r="S1385" i="6" a="1"/>
  <c r="S1385" i="6" s="1"/>
  <c r="S900" i="6" a="1"/>
  <c r="S900" i="6" s="1"/>
  <c r="S1061" i="6" a="1"/>
  <c r="S1061" i="6" s="1"/>
  <c r="R1157" i="6"/>
  <c r="S1157" i="6" s="1" a="1"/>
  <c r="S1157" i="6" s="1"/>
  <c r="S1937" i="6" a="1"/>
  <c r="S1937" i="6" s="1"/>
  <c r="R1819" i="6"/>
  <c r="S1819" i="6" s="1" a="1"/>
  <c r="S1819" i="6" s="1"/>
  <c r="R1724" i="6"/>
  <c r="S1724" i="6" s="1" a="1"/>
  <c r="S1724" i="6" s="1"/>
  <c r="R1546" i="6"/>
  <c r="S1546" i="6" s="1" a="1"/>
  <c r="S1546" i="6" s="1"/>
  <c r="S1886" i="6" a="1"/>
  <c r="S1886" i="6" s="1"/>
  <c r="R1641" i="6"/>
  <c r="S1641" i="6" s="1" a="1"/>
  <c r="S1641" i="6" s="1"/>
  <c r="S1480" i="6" a="1"/>
  <c r="S1480" i="6" s="1"/>
  <c r="S1368" i="6" a="1"/>
  <c r="S1368" i="6" s="1"/>
  <c r="R1118" i="6"/>
  <c r="S1118" i="6" s="1" a="1"/>
  <c r="S1118" i="6" s="1"/>
  <c r="S1038" i="6" a="1"/>
  <c r="S1038" i="6" s="1"/>
  <c r="S938" i="6" a="1"/>
  <c r="S938" i="6" s="1"/>
  <c r="S1016" i="6" a="1"/>
  <c r="S1016" i="6" s="1"/>
  <c r="S1307" i="6" a="1"/>
  <c r="S1307" i="6" s="1"/>
  <c r="S932" i="6" a="1"/>
  <c r="S932" i="6" s="1"/>
  <c r="S1000" i="6" a="1"/>
  <c r="S1000" i="6" s="1"/>
  <c r="S2058" i="6" a="1"/>
  <c r="S2058" i="6" s="1"/>
  <c r="R1915" i="6"/>
  <c r="S1915" i="6" s="1" a="1"/>
  <c r="S1915" i="6" s="1"/>
  <c r="S2091" i="6" a="1"/>
  <c r="S2091" i="6" s="1"/>
  <c r="S1930" i="6" a="1"/>
  <c r="S1930" i="6" s="1"/>
  <c r="S1866" i="6" a="1"/>
  <c r="S1866" i="6" s="1"/>
  <c r="S1802" i="6" a="1"/>
  <c r="S1802" i="6" s="1"/>
  <c r="S1606" i="6" a="1"/>
  <c r="S1606" i="6" s="1"/>
  <c r="R1130" i="6"/>
  <c r="S1130" i="6" s="1" a="1"/>
  <c r="S1130" i="6" s="1"/>
  <c r="S1161" i="6" a="1"/>
  <c r="S1161" i="6" s="1"/>
  <c r="S867" i="6" a="1"/>
  <c r="S867" i="6" s="1"/>
  <c r="S2167" i="6" a="1"/>
  <c r="S2167" i="6" s="1"/>
  <c r="S732" i="6" a="1"/>
  <c r="S732" i="6" s="1"/>
  <c r="S126" i="6" a="1"/>
  <c r="S126" i="6" s="1"/>
  <c r="S647" i="6" a="1"/>
  <c r="S647" i="6" s="1"/>
  <c r="R628" i="6"/>
  <c r="S628" i="6" s="1" a="1"/>
  <c r="S628" i="6" s="1"/>
  <c r="S955" i="6" a="1"/>
  <c r="S955" i="6" s="1"/>
  <c r="S1080" i="6" a="1"/>
  <c r="S1080" i="6" s="1"/>
  <c r="R758" i="6"/>
  <c r="S758" i="6" s="1" a="1"/>
  <c r="S758" i="6" s="1"/>
  <c r="S1741" i="6" a="1"/>
  <c r="S1741" i="6" s="1"/>
  <c r="S1295" i="6" a="1"/>
  <c r="S1295" i="6" s="1"/>
  <c r="R2056" i="6"/>
  <c r="S2056" i="6" s="1" a="1"/>
  <c r="S2056" i="6" s="1"/>
  <c r="S1514" i="6" a="1"/>
  <c r="S1514" i="6" s="1"/>
  <c r="S1951" i="6" a="1"/>
  <c r="S1951" i="6" s="1"/>
  <c r="S1734" i="6" a="1"/>
  <c r="S1734" i="6" s="1"/>
  <c r="S1065" i="6" a="1"/>
  <c r="S1065" i="6" s="1"/>
  <c r="S898" i="6" a="1"/>
  <c r="S898" i="6" s="1"/>
  <c r="S2143" i="6" a="1"/>
  <c r="S2143" i="6" s="1"/>
  <c r="S1645" i="6" a="1"/>
  <c r="S1645" i="6" s="1"/>
  <c r="S620" i="6" a="1"/>
  <c r="S620" i="6" s="1"/>
  <c r="S602" i="6" a="1"/>
  <c r="S602" i="6" s="1"/>
  <c r="R1457" i="6"/>
  <c r="S1457" i="6" s="1" a="1"/>
  <c r="S1457" i="6" s="1"/>
  <c r="S1648" i="6" a="1"/>
  <c r="S1648" i="6" s="1"/>
  <c r="R2166" i="6"/>
  <c r="S2166" i="6" s="1" a="1"/>
  <c r="S2166" i="6" s="1"/>
  <c r="S1465" i="6" a="1"/>
  <c r="S1465" i="6" s="1"/>
  <c r="R1223" i="6"/>
  <c r="S1223" i="6" s="1" a="1"/>
  <c r="S1223" i="6" s="1"/>
  <c r="R872" i="6"/>
  <c r="S872" i="6" s="1" a="1"/>
  <c r="S872" i="6" s="1"/>
  <c r="S866" i="6" a="1"/>
  <c r="S866" i="6" s="1"/>
  <c r="R1807" i="6"/>
  <c r="S1807" i="6" s="1" a="1"/>
  <c r="S1807" i="6" s="1"/>
  <c r="R1859" i="6"/>
  <c r="S1859" i="6" s="1" a="1"/>
  <c r="S1859" i="6" s="1"/>
  <c r="R1695" i="6"/>
  <c r="S1695" i="6" s="1" a="1"/>
  <c r="S1695" i="6" s="1"/>
  <c r="R1779" i="6"/>
  <c r="S1779" i="6" s="1" a="1"/>
  <c r="S1779" i="6" s="1"/>
  <c r="S1718" i="6" a="1"/>
  <c r="S1718" i="6" s="1"/>
  <c r="S1638" i="6" a="1"/>
  <c r="S1638" i="6" s="1"/>
  <c r="S1538" i="6" a="1"/>
  <c r="S1538" i="6" s="1"/>
  <c r="S1372" i="6" a="1"/>
  <c r="S1372" i="6" s="1"/>
  <c r="R1689" i="6"/>
  <c r="S1689" i="6" s="1" a="1"/>
  <c r="S1689" i="6" s="1"/>
  <c r="S1284" i="6" a="1"/>
  <c r="S1284" i="6" s="1"/>
  <c r="S1136" i="6" a="1"/>
  <c r="S1136" i="6" s="1"/>
  <c r="S1716" i="6" a="1"/>
  <c r="S1716" i="6" s="1"/>
  <c r="S1245" i="6" a="1"/>
  <c r="S1245" i="6" s="1"/>
  <c r="S1058" i="6" a="1"/>
  <c r="S1058" i="6" s="1"/>
  <c r="S1081" i="6" a="1"/>
  <c r="S1081" i="6" s="1"/>
  <c r="S756" i="6" a="1"/>
  <c r="S756" i="6" s="1"/>
  <c r="S721" i="6" a="1"/>
  <c r="S721" i="6" s="1"/>
  <c r="S1431" i="6" a="1"/>
  <c r="S1431" i="6" s="1"/>
  <c r="R1559" i="6"/>
  <c r="S1559" i="6" s="1" a="1"/>
  <c r="S1559" i="6" s="1"/>
  <c r="S1184" i="6" a="1"/>
  <c r="S1184" i="6" s="1"/>
  <c r="S2042" i="6" a="1"/>
  <c r="S2042" i="6" s="1"/>
  <c r="S1831" i="6" a="1"/>
  <c r="S1831" i="6" s="1"/>
  <c r="S950" i="6" a="1"/>
  <c r="S950" i="6" s="1"/>
  <c r="S1743" i="6" a="1"/>
  <c r="S1743" i="6" s="1"/>
  <c r="S486" i="6" a="1"/>
  <c r="S486" i="6" s="1"/>
  <c r="S130" i="6" a="1"/>
  <c r="S130" i="6" s="1"/>
  <c r="S657" i="6" a="1"/>
  <c r="S657" i="6" s="1"/>
  <c r="S551" i="6" a="1"/>
  <c r="S551" i="6" s="1"/>
  <c r="S338" i="6" a="1"/>
  <c r="S338" i="6" s="1"/>
  <c r="S91" i="6" a="1"/>
  <c r="S91" i="6" s="1"/>
  <c r="S104" i="6" a="1"/>
  <c r="S104" i="6" s="1"/>
  <c r="S35" i="6" a="1"/>
  <c r="S35" i="6" s="1"/>
  <c r="R700" i="6"/>
  <c r="S700" i="6" s="1" a="1"/>
  <c r="S700" i="6" s="1"/>
  <c r="S552" i="6" a="1"/>
  <c r="S552" i="6" s="1"/>
  <c r="S509" i="6" a="1"/>
  <c r="S509" i="6" s="1"/>
  <c r="S1345" i="6" a="1"/>
  <c r="S1345" i="6" s="1"/>
  <c r="S1217" i="6" a="1"/>
  <c r="S1217" i="6" s="1"/>
  <c r="S961" i="6" a="1"/>
  <c r="S961" i="6" s="1"/>
  <c r="S350" i="6" a="1"/>
  <c r="S350" i="6" s="1"/>
  <c r="S1501" i="6" a="1"/>
  <c r="S1501" i="6" s="1"/>
  <c r="S2006" i="6" a="1"/>
  <c r="S2006" i="6" s="1"/>
  <c r="S2052" i="6" a="1"/>
  <c r="S2052" i="6" s="1"/>
  <c r="S2060" i="6" a="1"/>
  <c r="S2060" i="6" s="1"/>
  <c r="S2036" i="6" a="1"/>
  <c r="S2036" i="6" s="1"/>
  <c r="S1428" i="6" a="1"/>
  <c r="S1428" i="6" s="1"/>
  <c r="S1628" i="6" a="1"/>
  <c r="S1628" i="6" s="1"/>
  <c r="S1414" i="6" a="1"/>
  <c r="S1414" i="6" s="1"/>
  <c r="S1094" i="6" a="1"/>
  <c r="S1094" i="6" s="1"/>
  <c r="S2043" i="6" a="1"/>
  <c r="S2043" i="6" s="1"/>
  <c r="S1571" i="6" a="1"/>
  <c r="S1571" i="6" s="1"/>
  <c r="S1520" i="6" a="1"/>
  <c r="S1520" i="6" s="1"/>
  <c r="S1636" i="6" a="1"/>
  <c r="S1636" i="6" s="1"/>
  <c r="S1713" i="6" a="1"/>
  <c r="S1713" i="6" s="1"/>
  <c r="S1592" i="6" a="1"/>
  <c r="S1592" i="6" s="1"/>
  <c r="S1473" i="6" a="1"/>
  <c r="S1473" i="6" s="1"/>
  <c r="S1633" i="6" a="1"/>
  <c r="S1633" i="6" s="1"/>
  <c r="S1723" i="6" a="1"/>
  <c r="S1723" i="6" s="1"/>
  <c r="S1254" i="6" a="1"/>
  <c r="S1254" i="6" s="1"/>
  <c r="S1198" i="6" a="1"/>
  <c r="S1198" i="6" s="1"/>
  <c r="S944" i="6" a="1"/>
  <c r="S944" i="6" s="1"/>
  <c r="R808" i="6"/>
  <c r="S808" i="6" s="1" a="1"/>
  <c r="S808" i="6" s="1"/>
  <c r="S1110" i="6" a="1"/>
  <c r="S1110" i="6" s="1"/>
  <c r="S911" i="6" a="1"/>
  <c r="S911" i="6" s="1"/>
  <c r="S2055" i="6" a="1"/>
  <c r="S2055" i="6" s="1"/>
  <c r="S2094" i="6" a="1"/>
  <c r="S2094" i="6" s="1"/>
  <c r="S1851" i="6" a="1"/>
  <c r="S1851" i="6" s="1"/>
  <c r="S1530" i="6" a="1"/>
  <c r="S1530" i="6" s="1"/>
  <c r="S1468" i="6" a="1"/>
  <c r="S1468" i="6" s="1"/>
  <c r="S1562" i="6" a="1"/>
  <c r="S1562" i="6" s="1"/>
  <c r="R1647" i="6"/>
  <c r="S1647" i="6" s="1" a="1"/>
  <c r="S1647" i="6" s="1"/>
  <c r="S1965" i="6" a="1"/>
  <c r="S1965" i="6" s="1"/>
  <c r="S1446" i="6" a="1"/>
  <c r="S1446" i="6" s="1"/>
  <c r="S2099" i="6" a="1"/>
  <c r="S2099" i="6" s="1"/>
  <c r="R1405" i="6"/>
  <c r="S1405" i="6" s="1" a="1"/>
  <c r="S1405" i="6" s="1"/>
  <c r="S1651" i="6" a="1"/>
  <c r="S1651" i="6" s="1"/>
  <c r="S1286" i="6" a="1"/>
  <c r="S1286" i="6" s="1"/>
  <c r="S1149" i="6" a="1"/>
  <c r="S1149" i="6" s="1"/>
  <c r="S846" i="6" a="1"/>
  <c r="S846" i="6" s="1"/>
  <c r="S1725" i="6" a="1"/>
  <c r="S1725" i="6" s="1"/>
  <c r="S2139" i="6" a="1"/>
  <c r="S2139" i="6" s="1"/>
  <c r="S1869" i="6" a="1"/>
  <c r="S1869" i="6" s="1"/>
  <c r="S1918" i="6" a="1"/>
  <c r="S1918" i="6" s="1"/>
  <c r="S1550" i="6" a="1"/>
  <c r="S1550" i="6" s="1"/>
  <c r="S802" i="6" a="1"/>
  <c r="S802" i="6" s="1"/>
  <c r="S1984" i="6" a="1"/>
  <c r="S1984" i="6" s="1"/>
  <c r="R1923" i="6"/>
  <c r="S1923" i="6" s="1" a="1"/>
  <c r="S1923" i="6" s="1"/>
  <c r="S2071" i="6" a="1"/>
  <c r="S2071" i="6" s="1"/>
  <c r="S1532" i="6" a="1"/>
  <c r="S1532" i="6" s="1"/>
  <c r="S1849" i="6" a="1"/>
  <c r="S1849" i="6" s="1"/>
  <c r="S283" i="6" a="1"/>
  <c r="S283" i="6" s="1"/>
  <c r="S566" i="6" a="1"/>
  <c r="S566" i="6" s="1"/>
  <c r="S644" i="6" a="1"/>
  <c r="S644" i="6" s="1"/>
  <c r="S683" i="6" a="1"/>
  <c r="S683" i="6" s="1"/>
  <c r="R505" i="6"/>
  <c r="S505" i="6" s="1" a="1"/>
  <c r="S505" i="6" s="1"/>
  <c r="S382" i="6" a="1"/>
  <c r="S382" i="6" s="1"/>
  <c r="R420" i="6"/>
  <c r="S420" i="6" s="1" a="1"/>
  <c r="S420" i="6" s="1"/>
  <c r="S107" i="6" a="1"/>
  <c r="S107" i="6" s="1"/>
  <c r="S1987" i="6" a="1"/>
  <c r="S1987" i="6" s="1"/>
  <c r="S917" i="6" a="1"/>
  <c r="S917" i="6" s="1"/>
  <c r="S2135" i="6" a="1"/>
  <c r="S2135" i="6" s="1"/>
  <c r="S1526" i="6" a="1"/>
  <c r="S1526" i="6" s="1"/>
  <c r="S853" i="6" a="1"/>
  <c r="S853" i="6" s="1"/>
  <c r="S2103" i="6" a="1"/>
  <c r="S2103" i="6" s="1"/>
  <c r="S1969" i="6" a="1"/>
  <c r="S1969" i="6" s="1"/>
  <c r="R879" i="6"/>
  <c r="S879" i="6" s="1" a="1"/>
  <c r="S879" i="6" s="1"/>
  <c r="S914" i="6" a="1"/>
  <c r="S914" i="6" s="1"/>
  <c r="S2068" i="6" a="1"/>
  <c r="S2068" i="6" s="1"/>
  <c r="S2134" i="6" a="1"/>
  <c r="S2134" i="6" s="1"/>
  <c r="S1829" i="6" a="1"/>
  <c r="S1829" i="6" s="1"/>
  <c r="S1813" i="6" a="1"/>
  <c r="S1813" i="6" s="1"/>
  <c r="S1840" i="6" a="1"/>
  <c r="S1840" i="6" s="1"/>
  <c r="S1824" i="6" a="1"/>
  <c r="S1824" i="6" s="1"/>
  <c r="R1808" i="6"/>
  <c r="S1808" i="6" s="1" a="1"/>
  <c r="S1808" i="6" s="1"/>
  <c r="S1792" i="6" a="1"/>
  <c r="S1792" i="6" s="1"/>
  <c r="S1776" i="6" a="1"/>
  <c r="S1776" i="6" s="1"/>
  <c r="S1853" i="6" a="1"/>
  <c r="S1853" i="6" s="1"/>
  <c r="S1120" i="6" a="1"/>
  <c r="S1120" i="6" s="1"/>
  <c r="R649" i="6"/>
  <c r="S649" i="6" s="1" a="1"/>
  <c r="S649" i="6" s="1"/>
  <c r="S1297" i="6" a="1"/>
  <c r="S1297" i="6" s="1"/>
  <c r="S1105" i="6" a="1"/>
  <c r="S1105" i="6" s="1"/>
  <c r="R587" i="6"/>
  <c r="S587" i="6" s="1" a="1"/>
  <c r="S587" i="6" s="1"/>
  <c r="S599" i="6" a="1"/>
  <c r="S599" i="6" s="1"/>
  <c r="S736" i="6" a="1"/>
  <c r="S736" i="6" s="1"/>
  <c r="S608" i="6" a="1"/>
  <c r="S608" i="6" s="1"/>
  <c r="S263" i="6" a="1"/>
  <c r="S263" i="6" s="1"/>
  <c r="R651" i="6"/>
  <c r="S651" i="6" s="1" a="1"/>
  <c r="S651" i="6" s="1"/>
  <c r="S635" i="6" a="1"/>
  <c r="S635" i="6" s="1"/>
  <c r="S418" i="6" a="1"/>
  <c r="S418" i="6" s="1"/>
  <c r="R284" i="6"/>
  <c r="S284" i="6" s="1" a="1"/>
  <c r="S284" i="6" s="1"/>
  <c r="R219" i="6"/>
  <c r="S219" i="6" s="1" a="1"/>
  <c r="S219" i="6" s="1"/>
  <c r="S155" i="6" a="1"/>
  <c r="S155" i="6" s="1"/>
  <c r="S773" i="6" a="1"/>
  <c r="S773" i="6" s="1"/>
  <c r="S613" i="6" a="1"/>
  <c r="S613" i="6" s="1"/>
  <c r="R627" i="6"/>
  <c r="S627" i="6" s="1" a="1"/>
  <c r="S627" i="6" s="1"/>
  <c r="R556" i="6"/>
  <c r="S556" i="6" s="1" a="1"/>
  <c r="S556" i="6" s="1"/>
  <c r="S518" i="6" a="1"/>
  <c r="S518" i="6" s="1"/>
  <c r="R206" i="6"/>
  <c r="S206" i="6" s="1" a="1"/>
  <c r="S206" i="6" s="1"/>
  <c r="S638" i="6" a="1"/>
  <c r="S638" i="6" s="1"/>
  <c r="S558" i="6" a="1"/>
  <c r="S558" i="6" s="1"/>
  <c r="R716" i="6"/>
  <c r="S716" i="6" s="1" a="1"/>
  <c r="S716" i="6" s="1"/>
  <c r="S555" i="6" a="1"/>
  <c r="S555" i="6" s="1"/>
  <c r="R368" i="6"/>
  <c r="S368" i="6" s="1" a="1"/>
  <c r="S368" i="6" s="1"/>
  <c r="S306" i="6" a="1"/>
  <c r="S306" i="6" s="1"/>
  <c r="R270" i="6"/>
  <c r="S270" i="6" s="1" a="1"/>
  <c r="S270" i="6" s="1"/>
  <c r="R376" i="6"/>
  <c r="S376" i="6" s="1" a="1"/>
  <c r="S376" i="6" s="1"/>
  <c r="R343" i="6"/>
  <c r="S343" i="6" s="1" a="1"/>
  <c r="S343" i="6" s="1"/>
  <c r="S482" i="6" a="1"/>
  <c r="S482" i="6" s="1"/>
  <c r="R221" i="6"/>
  <c r="S221" i="6" s="1" a="1"/>
  <c r="S221" i="6" s="1"/>
  <c r="R187" i="6"/>
  <c r="S187" i="6" s="1" a="1"/>
  <c r="S187" i="6" s="1"/>
  <c r="S147" i="6" a="1"/>
  <c r="S147" i="6" s="1"/>
  <c r="R36" i="6"/>
  <c r="S36" i="6" s="1" a="1"/>
  <c r="S36" i="6" s="1"/>
  <c r="S542" i="6" a="1"/>
  <c r="S542" i="6" s="1"/>
  <c r="S475" i="6" a="1"/>
  <c r="S475" i="6" s="1"/>
  <c r="S454" i="6" a="1"/>
  <c r="S454" i="6" s="1"/>
  <c r="R41" i="6"/>
  <c r="S41" i="6" s="1" a="1"/>
  <c r="S41" i="6" s="1"/>
  <c r="R523" i="6"/>
  <c r="S523" i="6" s="1" a="1"/>
  <c r="S523" i="6" s="1"/>
  <c r="R656" i="6"/>
  <c r="S656" i="6" s="1" a="1"/>
  <c r="S656" i="6" s="1"/>
  <c r="R192" i="6"/>
  <c r="S192" i="6" s="1" a="1"/>
  <c r="S192" i="6" s="1"/>
  <c r="S139" i="6" a="1"/>
  <c r="S139" i="6" s="1"/>
  <c r="S79" i="6" a="1"/>
  <c r="S79" i="6" s="1"/>
  <c r="R1486" i="6"/>
  <c r="S890" i="6" a="1"/>
  <c r="S890" i="6" s="1"/>
  <c r="R1823" i="6"/>
  <c r="S1823" i="6" s="1" a="1"/>
  <c r="S1823" i="6" s="1"/>
  <c r="S1958" i="6" a="1"/>
  <c r="S1958" i="6" s="1"/>
  <c r="R2100" i="6"/>
  <c r="S2100" i="6" s="1" a="1"/>
  <c r="S2100" i="6" s="1"/>
  <c r="S1929" i="6" a="1"/>
  <c r="S1929" i="6" s="1"/>
  <c r="S1588" i="6" a="1"/>
  <c r="S1588" i="6" s="1"/>
  <c r="S1990" i="6" a="1"/>
  <c r="S1990" i="6" s="1"/>
  <c r="R1072" i="6"/>
  <c r="S1072" i="6" s="1" a="1"/>
  <c r="S1072" i="6" s="1"/>
  <c r="S777" i="6" a="1"/>
  <c r="S777" i="6" s="1"/>
  <c r="S858" i="6" a="1"/>
  <c r="S858" i="6" s="1"/>
  <c r="R727" i="6"/>
  <c r="S727" i="6" s="1" a="1"/>
  <c r="S727" i="6" s="1"/>
  <c r="R1770" i="6"/>
  <c r="S1770" i="6" s="1" a="1"/>
  <c r="S1770" i="6" s="1"/>
  <c r="S1740" i="6" a="1"/>
  <c r="S1740" i="6" s="1"/>
  <c r="R1899" i="6"/>
  <c r="S1899" i="6" s="1" a="1"/>
  <c r="S1899" i="6" s="1"/>
  <c r="S1909" i="6" a="1"/>
  <c r="S1909" i="6" s="1"/>
  <c r="R1950" i="6"/>
  <c r="S818" i="6" a="1"/>
  <c r="S818" i="6" s="1"/>
  <c r="S755" i="6" a="1"/>
  <c r="S755" i="6" s="1"/>
  <c r="S1722" i="6" a="1"/>
  <c r="S1722" i="6" s="1"/>
  <c r="S2142" i="6" a="1"/>
  <c r="S2142" i="6" s="1"/>
  <c r="S2097" i="6" a="1"/>
  <c r="S2097" i="6" s="1"/>
  <c r="S723" i="6" a="1"/>
  <c r="S723" i="6" s="1"/>
  <c r="S1057" i="6" a="1"/>
  <c r="S1057" i="6" s="1"/>
  <c r="S438" i="6" a="1"/>
  <c r="S438" i="6" s="1"/>
  <c r="S316" i="6" a="1"/>
  <c r="S316" i="6" s="1"/>
  <c r="S406" i="6" a="1"/>
  <c r="S406" i="6" s="1"/>
  <c r="S244" i="6" a="1"/>
  <c r="S244" i="6" s="1"/>
  <c r="S220" i="6" a="1"/>
  <c r="S220" i="6" s="1"/>
  <c r="R196" i="6"/>
  <c r="S196" i="6" s="1" a="1"/>
  <c r="S196" i="6" s="1"/>
  <c r="S160" i="6" a="1"/>
  <c r="S160" i="6" s="1"/>
  <c r="R731" i="6"/>
  <c r="S731" i="6" s="1" a="1"/>
  <c r="S731" i="6" s="1"/>
  <c r="R1084" i="6"/>
  <c r="S1084" i="6" s="1" a="1"/>
  <c r="S1084" i="6" s="1"/>
  <c r="R539" i="6"/>
  <c r="S539" i="6" s="1" a="1"/>
  <c r="S539" i="6" s="1"/>
  <c r="S377" i="6" a="1"/>
  <c r="S377" i="6" s="1"/>
  <c r="S252" i="6" a="1"/>
  <c r="S252" i="6" s="1"/>
  <c r="S82" i="6" a="1"/>
  <c r="S82" i="6" s="1"/>
  <c r="S53" i="6" a="1"/>
  <c r="S53" i="6" s="1"/>
  <c r="S739" i="6" a="1"/>
  <c r="S739" i="6" s="1"/>
  <c r="R540" i="6"/>
  <c r="S540" i="6" s="1" a="1"/>
  <c r="S540" i="6" s="1"/>
  <c r="S443" i="6" a="1"/>
  <c r="S443" i="6" s="1"/>
  <c r="S642" i="6" a="1"/>
  <c r="S642" i="6" s="1"/>
  <c r="S885" i="6" a="1"/>
  <c r="S885" i="6" s="1"/>
  <c r="R572" i="6"/>
  <c r="S572" i="6" s="1" a="1"/>
  <c r="S572" i="6" s="1"/>
  <c r="R170" i="6"/>
  <c r="S170" i="6" s="1" a="1"/>
  <c r="S170" i="6" s="1"/>
  <c r="R439" i="6"/>
  <c r="S439" i="6" s="1" a="1"/>
  <c r="S439" i="6" s="1"/>
  <c r="R265" i="6"/>
  <c r="S265" i="6" s="1" a="1"/>
  <c r="S265" i="6" s="1"/>
  <c r="R181" i="6"/>
  <c r="S181" i="6" s="1" a="1"/>
  <c r="S181" i="6" s="1"/>
  <c r="S97" i="6" a="1"/>
  <c r="S97" i="6" s="1"/>
  <c r="S84" i="6" a="1"/>
  <c r="S84" i="6" s="1"/>
  <c r="S396" i="6" a="1"/>
  <c r="S396" i="6" s="1"/>
  <c r="S422" i="6" a="1"/>
  <c r="S422" i="6" s="1"/>
  <c r="S286" i="6" a="1"/>
  <c r="S286" i="6" s="1"/>
  <c r="S125" i="6" a="1"/>
  <c r="S125" i="6" s="1"/>
  <c r="R25" i="6"/>
  <c r="S25" i="6" s="1" a="1"/>
  <c r="S25" i="6" s="1"/>
  <c r="R201" i="6"/>
  <c r="S201" i="6" s="1" a="1"/>
  <c r="S201" i="6" s="1"/>
  <c r="R205" i="6"/>
  <c r="S205" i="6" s="1" a="1"/>
  <c r="S205" i="6" s="1"/>
  <c r="S48" i="6" a="1"/>
  <c r="S48" i="6" s="1"/>
  <c r="R1554" i="6"/>
  <c r="S1554" i="6" s="1" a="1"/>
  <c r="S1554" i="6" s="1"/>
  <c r="S1204" i="6" a="1"/>
  <c r="S1204" i="6" s="1"/>
  <c r="S1092" i="6" a="1"/>
  <c r="S1092" i="6" s="1"/>
  <c r="S1098" i="6" a="1"/>
  <c r="S1098" i="6" s="1"/>
  <c r="S1912" i="6" a="1"/>
  <c r="S1912" i="6" s="1"/>
  <c r="S1597" i="6" a="1"/>
  <c r="S1597" i="6" s="1"/>
  <c r="S1351" i="6" a="1"/>
  <c r="S1351" i="6" s="1"/>
  <c r="S894" i="6" a="1"/>
  <c r="S894" i="6" s="1"/>
  <c r="S1048" i="6" a="1"/>
  <c r="S1048" i="6" s="1"/>
  <c r="R1787" i="6"/>
  <c r="S1787" i="6" s="1" a="1"/>
  <c r="S1787" i="6" s="1"/>
  <c r="R996" i="6"/>
  <c r="S996" i="6" s="1" a="1"/>
  <c r="S996" i="6" s="1"/>
  <c r="R1292" i="6"/>
  <c r="S1292" i="6" s="1" a="1"/>
  <c r="S1292" i="6" s="1"/>
  <c r="S874" i="6" a="1"/>
  <c r="S874" i="6" s="1"/>
  <c r="R704" i="6"/>
  <c r="S704" i="6" s="1" a="1"/>
  <c r="S704" i="6" s="1"/>
  <c r="R571" i="6"/>
  <c r="S571" i="6" s="1" a="1"/>
  <c r="S571" i="6" s="1"/>
  <c r="S977" i="6" a="1"/>
  <c r="S977" i="6" s="1"/>
  <c r="R242" i="6"/>
  <c r="S242" i="6" s="1" a="1"/>
  <c r="S242" i="6" s="1"/>
  <c r="S69" i="6" a="1"/>
  <c r="S69" i="6" s="1"/>
  <c r="R658" i="6"/>
  <c r="S658" i="6" s="1" a="1"/>
  <c r="S658" i="6" s="1"/>
  <c r="R554" i="6"/>
  <c r="S554" i="6" s="1" a="1"/>
  <c r="S554" i="6" s="1"/>
  <c r="S805" i="6" a="1"/>
  <c r="S805" i="6" s="1"/>
  <c r="S483" i="6" a="1"/>
  <c r="S483" i="6" s="1"/>
  <c r="R278" i="6"/>
  <c r="S278" i="6" s="1" a="1"/>
  <c r="S278" i="6" s="1"/>
  <c r="S127" i="6" a="1"/>
  <c r="S127" i="6" s="1"/>
  <c r="R748" i="6"/>
  <c r="S748" i="6" s="1" a="1"/>
  <c r="S748" i="6" s="1"/>
  <c r="S611" i="6" a="1"/>
  <c r="S611" i="6" s="1"/>
  <c r="S501" i="6" a="1"/>
  <c r="S501" i="6" s="1"/>
  <c r="S248" i="6" a="1"/>
  <c r="S248" i="6" s="1"/>
  <c r="R58" i="6"/>
  <c r="S58" i="6" s="1" a="1"/>
  <c r="S58" i="6" s="1"/>
  <c r="S62" i="6" a="1"/>
  <c r="S62" i="6" s="1"/>
  <c r="R757" i="6"/>
  <c r="S757" i="6" s="1" a="1"/>
  <c r="S757" i="6" s="1"/>
  <c r="S618" i="6" a="1"/>
  <c r="S618" i="6" s="1"/>
  <c r="S531" i="6" a="1"/>
  <c r="S531" i="6" s="1"/>
  <c r="S429" i="6" a="1"/>
  <c r="S429" i="6" s="1"/>
  <c r="R240" i="6"/>
  <c r="S240" i="6" s="1" a="1"/>
  <c r="S240" i="6" s="1"/>
  <c r="R428" i="6"/>
  <c r="S428" i="6" s="1" a="1"/>
  <c r="S428" i="6" s="1"/>
  <c r="S446" i="6" a="1"/>
  <c r="S446" i="6" s="1"/>
  <c r="R182" i="6"/>
  <c r="S182" i="6" s="1" a="1"/>
  <c r="S182" i="6" s="1"/>
  <c r="S63" i="6" a="1"/>
  <c r="S63" i="6" s="1"/>
  <c r="S524" i="6" a="1"/>
  <c r="S524" i="6" s="1"/>
  <c r="S496" i="6" a="1"/>
  <c r="S496" i="6" s="1"/>
  <c r="S74" i="6" a="1"/>
  <c r="S74" i="6" s="1"/>
  <c r="R1535" i="6"/>
  <c r="S1535" i="6" s="1" a="1"/>
  <c r="S1535" i="6" s="1"/>
  <c r="R1855" i="6"/>
  <c r="S1855" i="6" s="1" a="1"/>
  <c r="S1855" i="6" s="1"/>
  <c r="R1835" i="6"/>
  <c r="S1835" i="6" s="1" a="1"/>
  <c r="S1835" i="6" s="1"/>
  <c r="R1496" i="6"/>
  <c r="S1496" i="6" s="1" a="1"/>
  <c r="S1496" i="6" s="1"/>
  <c r="R1052" i="6"/>
  <c r="S1052" i="6" s="1" a="1"/>
  <c r="S1052" i="6" s="1"/>
  <c r="R848" i="6"/>
  <c r="S848" i="6" s="1" a="1"/>
  <c r="S848" i="6" s="1"/>
  <c r="S371" i="6" a="1"/>
  <c r="S371" i="6" s="1"/>
  <c r="S500" i="6" a="1"/>
  <c r="S500" i="6" s="1"/>
  <c r="S430" i="6" a="1"/>
  <c r="S430" i="6" s="1"/>
  <c r="R243" i="6"/>
  <c r="S243" i="6" s="1" a="1"/>
  <c r="S243" i="6" s="1"/>
  <c r="S772" i="6" a="1"/>
  <c r="S772" i="6" s="1"/>
  <c r="S245" i="6" a="1"/>
  <c r="S245" i="6" s="1"/>
  <c r="R643" i="6"/>
  <c r="S643" i="6" s="1" a="1"/>
  <c r="S643" i="6" s="1"/>
  <c r="S543" i="6" a="1"/>
  <c r="S543" i="6" s="1"/>
  <c r="R215" i="6"/>
  <c r="S215" i="6" s="1" a="1"/>
  <c r="S215" i="6" s="1"/>
  <c r="R57" i="6"/>
  <c r="S57" i="6" s="1" a="1"/>
  <c r="S57" i="6" s="1"/>
  <c r="S588" i="6" a="1"/>
  <c r="S588" i="6" s="1"/>
  <c r="R484" i="6"/>
  <c r="S484" i="6" s="1" a="1"/>
  <c r="S484" i="6" s="1"/>
  <c r="S383" i="6" a="1"/>
  <c r="S383" i="6" s="1"/>
  <c r="R282" i="6"/>
  <c r="S282" i="6" s="1" a="1"/>
  <c r="S282" i="6" s="1"/>
  <c r="S569" i="6" a="1"/>
  <c r="S569" i="6" s="1"/>
  <c r="S398" i="6" a="1"/>
  <c r="S398" i="6" s="1"/>
  <c r="S458" i="6" a="1"/>
  <c r="S458" i="6" s="1"/>
  <c r="R549" i="6"/>
  <c r="S549" i="6" s="1" a="1"/>
  <c r="S549" i="6" s="1"/>
  <c r="S480" i="6" a="1"/>
  <c r="S480" i="6" s="1"/>
  <c r="S478" i="6" a="1"/>
  <c r="S478" i="6" s="1"/>
  <c r="R385" i="6"/>
  <c r="S385" i="6" s="1" a="1"/>
  <c r="S385" i="6" s="1"/>
  <c r="R184" i="6"/>
  <c r="S24" i="6" a="1"/>
  <c r="S24" i="6" s="1"/>
  <c r="R356" i="6"/>
  <c r="S356" i="6" s="1" a="1"/>
  <c r="S356" i="6" s="1"/>
  <c r="R331" i="6"/>
  <c r="S331" i="6" s="1" a="1"/>
  <c r="S331" i="6" s="1"/>
  <c r="R156" i="6"/>
  <c r="S156" i="6" s="1" a="1"/>
  <c r="S156" i="6" s="1"/>
  <c r="S607" i="6" a="1"/>
  <c r="S607" i="6" s="1"/>
  <c r="R191" i="6"/>
  <c r="S191" i="6" s="1" a="1"/>
  <c r="S191" i="6" s="1"/>
  <c r="S471" i="6" a="1"/>
  <c r="S471" i="6" s="1"/>
  <c r="R1034" i="6"/>
  <c r="S1034" i="6" s="1" a="1"/>
  <c r="S1034" i="6" s="1"/>
  <c r="S946" i="6" a="1"/>
  <c r="S946" i="6" s="1"/>
  <c r="S935" i="6" a="1"/>
  <c r="S935" i="6" s="1"/>
  <c r="S841" i="6" a="1"/>
  <c r="S841" i="6" s="1"/>
  <c r="S1981" i="6" a="1"/>
  <c r="S1981" i="6" s="1"/>
  <c r="S1682" i="6" a="1"/>
  <c r="S1682" i="6" s="1"/>
  <c r="S2174" i="6" a="1"/>
  <c r="S2174" i="6" s="1"/>
  <c r="S1312" i="6" a="1"/>
  <c r="S1312" i="6" s="1"/>
  <c r="S965" i="6" a="1"/>
  <c r="S965" i="6" s="1"/>
  <c r="S837" i="6" a="1"/>
  <c r="S837" i="6" s="1"/>
  <c r="S1954" i="6" a="1"/>
  <c r="S1954" i="6" s="1"/>
  <c r="S2098" i="6" a="1"/>
  <c r="S2098" i="6" s="1"/>
  <c r="R2062" i="6"/>
  <c r="S2062" i="6" s="1" a="1"/>
  <c r="S2062" i="6" s="1"/>
  <c r="S1970" i="6" a="1"/>
  <c r="S1970" i="6" s="1"/>
  <c r="R1330" i="6"/>
  <c r="S1330" i="6" s="1" a="1"/>
  <c r="S1330" i="6" s="1"/>
  <c r="S799" i="6" a="1"/>
  <c r="S799" i="6" s="1"/>
  <c r="S742" i="6" a="1"/>
  <c r="S742" i="6" s="1"/>
  <c r="R752" i="6"/>
  <c r="S752" i="6" s="1" a="1"/>
  <c r="S752" i="6" s="1"/>
  <c r="S2122" i="6" a="1"/>
  <c r="S2122" i="6" s="1"/>
  <c r="S2013" i="6" a="1"/>
  <c r="S2013" i="6" s="1"/>
  <c r="S1841" i="6" a="1"/>
  <c r="S1841" i="6" s="1"/>
  <c r="S1821" i="6" a="1"/>
  <c r="S1821" i="6" s="1"/>
  <c r="S1805" i="6" a="1"/>
  <c r="S1805" i="6" s="1"/>
  <c r="S1832" i="6" a="1"/>
  <c r="S1832" i="6" s="1"/>
  <c r="R1816" i="6"/>
  <c r="S1816" i="6" s="1" a="1"/>
  <c r="S1816" i="6" s="1"/>
  <c r="R1800" i="6"/>
  <c r="S1800" i="6" s="1" a="1"/>
  <c r="S1800" i="6" s="1"/>
  <c r="S1784" i="6" a="1"/>
  <c r="S1784" i="6" s="1"/>
  <c r="S1361" i="6" a="1"/>
  <c r="S1361" i="6" s="1"/>
  <c r="S908" i="6" a="1"/>
  <c r="S908" i="6" s="1"/>
  <c r="S528" i="6" a="1"/>
  <c r="S528" i="6" s="1"/>
  <c r="S251" i="6" a="1"/>
  <c r="S251" i="6" s="1"/>
  <c r="S497" i="6" a="1"/>
  <c r="S497" i="6" s="1"/>
  <c r="S425" i="6" a="1"/>
  <c r="S425" i="6" s="1"/>
  <c r="S166" i="6" a="1"/>
  <c r="S166" i="6" s="1"/>
  <c r="S211" i="6" a="1"/>
  <c r="S211" i="6" s="1"/>
  <c r="R124" i="6"/>
  <c r="S124" i="6" s="1" a="1"/>
  <c r="S124" i="6" s="1"/>
  <c r="S740" i="6" a="1"/>
  <c r="S740" i="6" s="1"/>
  <c r="S494" i="6" a="1"/>
  <c r="S494" i="6" s="1"/>
  <c r="R259" i="6"/>
  <c r="S259" i="6" s="1" a="1"/>
  <c r="S259" i="6" s="1"/>
  <c r="S227" i="6" a="1"/>
  <c r="S227" i="6" s="1"/>
  <c r="S593" i="6" a="1"/>
  <c r="S593" i="6" s="1"/>
  <c r="R529" i="6"/>
  <c r="S529" i="6" s="1" a="1"/>
  <c r="S529" i="6" s="1"/>
  <c r="R545" i="6"/>
  <c r="S545" i="6" s="1" a="1"/>
  <c r="S545" i="6" s="1"/>
  <c r="R294" i="6"/>
  <c r="S294" i="6" s="1" a="1"/>
  <c r="S294" i="6" s="1"/>
  <c r="S118" i="6" a="1"/>
  <c r="S118" i="6" s="1"/>
  <c r="R146" i="6"/>
  <c r="S146" i="6" s="1" a="1"/>
  <c r="S146" i="6" s="1"/>
  <c r="R105" i="6"/>
  <c r="S105" i="6" s="1" a="1"/>
  <c r="S105" i="6" s="1"/>
  <c r="S790" i="6" a="1"/>
  <c r="S790" i="6" s="1"/>
  <c r="S416" i="6" a="1"/>
  <c r="S416" i="6" s="1"/>
  <c r="R357" i="6"/>
  <c r="S357" i="6" s="1" a="1"/>
  <c r="S357" i="6" s="1"/>
  <c r="S199" i="6" a="1"/>
  <c r="S199" i="6" s="1"/>
  <c r="S234" i="6" a="1"/>
  <c r="S234" i="6" s="1"/>
  <c r="S165" i="6" a="1"/>
  <c r="S165" i="6" s="1"/>
  <c r="S120" i="6" a="1"/>
  <c r="S120" i="6" s="1"/>
  <c r="R604" i="6"/>
  <c r="S604" i="6" s="1" a="1"/>
  <c r="S604" i="6" s="1"/>
  <c r="S311" i="6" a="1"/>
  <c r="S311" i="6" s="1"/>
  <c r="S506" i="6" a="1"/>
  <c r="S506" i="6" s="1"/>
  <c r="S474" i="6" a="1"/>
  <c r="S474" i="6" s="1"/>
  <c r="R453" i="6"/>
  <c r="S426" i="6" a="1"/>
  <c r="S426" i="6" s="1"/>
  <c r="R143" i="6"/>
  <c r="S143" i="6" s="1" a="1"/>
  <c r="S143" i="6" s="1"/>
  <c r="S512" i="6" a="1"/>
  <c r="S512" i="6" s="1"/>
  <c r="S133" i="6" a="1"/>
  <c r="S133" i="6" s="1"/>
  <c r="S592" i="6" a="1"/>
  <c r="S592" i="6" s="1"/>
  <c r="S404" i="6" a="1"/>
  <c r="S404" i="6" s="1"/>
  <c r="S39" i="6" a="1"/>
  <c r="S39" i="6" s="1"/>
  <c r="S586" i="6" a="1"/>
  <c r="S586" i="6" s="1"/>
  <c r="R436" i="6"/>
  <c r="S436" i="6" s="1" a="1"/>
  <c r="S436" i="6" s="1"/>
  <c r="R275" i="6"/>
  <c r="R1462" i="6"/>
  <c r="S1462" i="6" s="1" a="1"/>
  <c r="S1462" i="6" s="1"/>
  <c r="R1818" i="6"/>
  <c r="S1818" i="6" s="1" a="1"/>
  <c r="S1818" i="6" s="1"/>
  <c r="R1956" i="6"/>
  <c r="S1956" i="6" s="1" a="1"/>
  <c r="S1956" i="6" s="1"/>
  <c r="R1195" i="6"/>
  <c r="S1195" i="6" s="1" a="1"/>
  <c r="S1195" i="6" s="1"/>
  <c r="S1621" i="6" a="1"/>
  <c r="S1621" i="6" s="1"/>
  <c r="R1415" i="6"/>
  <c r="S1415" i="6" s="1" a="1"/>
  <c r="S1415" i="6" s="1"/>
  <c r="R1408" i="6"/>
  <c r="S1408" i="6" s="1" a="1"/>
  <c r="S1408" i="6" s="1"/>
  <c r="R1278" i="6"/>
  <c r="S1278" i="6" s="1" a="1"/>
  <c r="S1278" i="6" s="1"/>
  <c r="R2117" i="6"/>
  <c r="S2117" i="6" s="1" a="1"/>
  <c r="S2117" i="6" s="1"/>
  <c r="R1844" i="6"/>
  <c r="S1844" i="6" s="1" a="1"/>
  <c r="S1844" i="6" s="1"/>
  <c r="R1513" i="6"/>
  <c r="S1513" i="6" s="1" a="1"/>
  <c r="S1513" i="6" s="1"/>
  <c r="R817" i="6"/>
  <c r="S817" i="6" s="1" a="1"/>
  <c r="S817" i="6" s="1"/>
  <c r="R1090" i="6"/>
  <c r="S1090" i="6" s="1" a="1"/>
  <c r="S1090" i="6" s="1"/>
  <c r="R1082" i="6"/>
  <c r="S1082" i="6" s="1" a="1"/>
  <c r="S1082" i="6" s="1"/>
  <c r="R939" i="6"/>
  <c r="S939" i="6" s="1" a="1"/>
  <c r="S939" i="6" s="1"/>
  <c r="R780" i="6"/>
  <c r="S780" i="6" s="1" a="1"/>
  <c r="S780" i="6" s="1"/>
  <c r="R1827" i="6"/>
  <c r="S1827" i="6" s="1" a="1"/>
  <c r="S1827" i="6" s="1"/>
  <c r="R1340" i="6"/>
  <c r="S1340" i="6" s="1" a="1"/>
  <c r="S1340" i="6" s="1"/>
  <c r="R1360" i="6"/>
  <c r="S1360" i="6" s="1" a="1"/>
  <c r="S1360" i="6" s="1"/>
  <c r="R1216" i="6"/>
  <c r="S1216" i="6" s="1" a="1"/>
  <c r="S1216" i="6" s="1"/>
  <c r="R1051" i="6"/>
  <c r="S1051" i="6" s="1" a="1"/>
  <c r="S1051" i="6" s="1"/>
  <c r="R830" i="6"/>
  <c r="S830" i="6" s="1" a="1"/>
  <c r="S830" i="6" s="1"/>
  <c r="R989" i="6"/>
  <c r="S989" i="6" s="1" a="1"/>
  <c r="S989" i="6" s="1"/>
  <c r="R750" i="6"/>
  <c r="S750" i="6" s="1" a="1"/>
  <c r="S750" i="6" s="1"/>
  <c r="S208" i="6" a="1"/>
  <c r="S208" i="6" s="1"/>
  <c r="S94" i="6" a="1"/>
  <c r="S94" i="6" s="1"/>
  <c r="R743" i="6"/>
  <c r="S743" i="6" s="1" a="1"/>
  <c r="S743" i="6" s="1"/>
  <c r="R216" i="6"/>
  <c r="S216" i="6" s="1" a="1"/>
  <c r="S216" i="6" s="1"/>
  <c r="R163" i="6"/>
  <c r="S163" i="6" s="1" a="1"/>
  <c r="S163" i="6" s="1"/>
  <c r="R801" i="6"/>
  <c r="S801" i="6" s="1" a="1"/>
  <c r="S801" i="6" s="1"/>
  <c r="R645" i="6"/>
  <c r="S645" i="6" s="1" a="1"/>
  <c r="S645" i="6" s="1"/>
  <c r="R760" i="6"/>
  <c r="S760" i="6" s="1" a="1"/>
  <c r="S760" i="6" s="1"/>
  <c r="R615" i="6"/>
  <c r="S615" i="6" s="1" a="1"/>
  <c r="S615" i="6" s="1"/>
  <c r="R876" i="6"/>
  <c r="S876" i="6" s="1" a="1"/>
  <c r="S876" i="6" s="1"/>
  <c r="R299" i="6"/>
  <c r="S299" i="6" s="1" a="1"/>
  <c r="S299" i="6" s="1"/>
  <c r="R115" i="6"/>
  <c r="S115" i="6" s="1" a="1"/>
  <c r="S115" i="6" s="1"/>
  <c r="R741" i="6"/>
  <c r="S741" i="6" s="1" a="1"/>
  <c r="S741" i="6" s="1"/>
  <c r="R688" i="6"/>
  <c r="S688" i="6" s="1" a="1"/>
  <c r="S688" i="6" s="1"/>
  <c r="R197" i="6"/>
  <c r="S197" i="6" s="1" a="1"/>
  <c r="S197" i="6" s="1"/>
  <c r="R633" i="6"/>
  <c r="S633" i="6" s="1" a="1"/>
  <c r="S633" i="6" s="1"/>
  <c r="R576" i="6"/>
  <c r="S576" i="6" s="1" a="1"/>
  <c r="S576" i="6" s="1"/>
  <c r="R1068" i="6"/>
  <c r="S1068" i="6" s="1" a="1"/>
  <c r="S1068" i="6" s="1"/>
  <c r="R652" i="6"/>
  <c r="S652" i="6" s="1" a="1"/>
  <c r="S652" i="6" s="1"/>
  <c r="R850" i="6"/>
  <c r="S850" i="6" s="1" a="1"/>
  <c r="S850" i="6" s="1"/>
  <c r="R564" i="6"/>
  <c r="S564" i="6" s="1" a="1"/>
  <c r="S564" i="6" s="1"/>
  <c r="R269" i="6"/>
  <c r="S269" i="6" s="1" a="1"/>
  <c r="S269" i="6" s="1"/>
  <c r="R271" i="6"/>
  <c r="S271" i="6" s="1" a="1"/>
  <c r="S271" i="6" s="1"/>
  <c r="R114" i="6"/>
  <c r="S114" i="6" s="1" a="1"/>
  <c r="S114" i="6" s="1"/>
  <c r="R209" i="6"/>
  <c r="S209" i="6" s="1" a="1"/>
  <c r="S209" i="6" s="1"/>
  <c r="R65" i="6"/>
  <c r="S65" i="6" s="1" a="1"/>
  <c r="S65" i="6" s="1"/>
  <c r="S504" i="6" a="1"/>
  <c r="S504" i="6" s="1"/>
  <c r="S495" i="6" a="1"/>
  <c r="S495" i="6" s="1"/>
  <c r="R1914" i="6"/>
  <c r="S1914" i="6" s="1" a="1"/>
  <c r="S1914" i="6" s="1"/>
  <c r="R1794" i="6"/>
  <c r="S1794" i="6" s="1" a="1"/>
  <c r="S1794" i="6" s="1"/>
  <c r="R1206" i="6"/>
  <c r="S1206" i="6" s="1" a="1"/>
  <c r="S1206" i="6" s="1"/>
  <c r="S1255" i="6" a="1"/>
  <c r="S1255" i="6" s="1"/>
  <c r="R920" i="6"/>
  <c r="S920" i="6" s="1" a="1"/>
  <c r="S920" i="6" s="1"/>
  <c r="R947" i="6"/>
  <c r="S947" i="6" s="1" a="1"/>
  <c r="S947" i="6" s="1"/>
  <c r="R1644" i="6"/>
  <c r="S1644" i="6" s="1" a="1"/>
  <c r="S1644" i="6" s="1"/>
  <c r="R1964" i="6"/>
  <c r="S1964" i="6" s="1" a="1"/>
  <c r="S1964" i="6" s="1"/>
  <c r="R1830" i="6"/>
  <c r="S1830" i="6" s="1" a="1"/>
  <c r="S1830" i="6" s="1"/>
  <c r="R1708" i="6"/>
  <c r="S1708" i="6" s="1" a="1"/>
  <c r="S1708" i="6" s="1"/>
  <c r="R1810" i="6"/>
  <c r="S1810" i="6" s="1" a="1"/>
  <c r="S1810" i="6" s="1"/>
  <c r="R1518" i="6"/>
  <c r="S1518" i="6" s="1" a="1"/>
  <c r="S1518" i="6" s="1"/>
  <c r="R1467" i="6"/>
  <c r="S1467" i="6" s="1" a="1"/>
  <c r="S1467" i="6" s="1"/>
  <c r="S1478" i="6" a="1"/>
  <c r="S1478" i="6" s="1"/>
  <c r="R1945" i="6"/>
  <c r="S1945" i="6" s="1" a="1"/>
  <c r="S1945" i="6" s="1"/>
  <c r="R1238" i="6"/>
  <c r="S1238" i="6" s="1" a="1"/>
  <c r="S1238" i="6" s="1"/>
  <c r="R981" i="6"/>
  <c r="S981" i="6" s="1" a="1"/>
  <c r="S981" i="6" s="1"/>
  <c r="R878" i="6"/>
  <c r="S878" i="6" s="1" a="1"/>
  <c r="S878" i="6" s="1"/>
  <c r="R861" i="6"/>
  <c r="S861" i="6" s="1" a="1"/>
  <c r="S861" i="6" s="1"/>
  <c r="R1528" i="6"/>
  <c r="S1528" i="6" s="1" a="1"/>
  <c r="S1528" i="6" s="1"/>
  <c r="R1397" i="6"/>
  <c r="S1397" i="6" s="1" a="1"/>
  <c r="S1397" i="6" s="1"/>
  <c r="R1435" i="6"/>
  <c r="S1435" i="6" s="1" a="1"/>
  <c r="S1435" i="6" s="1"/>
  <c r="R1316" i="6"/>
  <c r="S1316" i="6" s="1" a="1"/>
  <c r="S1316" i="6" s="1"/>
  <c r="R1160" i="6"/>
  <c r="S1160" i="6" s="1" a="1"/>
  <c r="S1160" i="6" s="1"/>
  <c r="R1423" i="6"/>
  <c r="S1423" i="6" s="1" a="1"/>
  <c r="S1423" i="6" s="1"/>
  <c r="R1646" i="6"/>
  <c r="S1646" i="6" s="1" a="1"/>
  <c r="S1646" i="6" s="1"/>
  <c r="R2133" i="6"/>
  <c r="S2133" i="6" s="1" a="1"/>
  <c r="S2133" i="6" s="1"/>
  <c r="R2140" i="6"/>
  <c r="S2140" i="6" s="1" a="1"/>
  <c r="S2140" i="6" s="1"/>
  <c r="R1846" i="6"/>
  <c r="S1846" i="6" s="1" a="1"/>
  <c r="S1846" i="6" s="1"/>
  <c r="S1497" i="6" a="1"/>
  <c r="S1497" i="6" s="1"/>
  <c r="R1334" i="6"/>
  <c r="S1334" i="6" s="1" a="1"/>
  <c r="S1334" i="6" s="1"/>
  <c r="R934" i="6"/>
  <c r="S934" i="6" s="1" a="1"/>
  <c r="S934" i="6" s="1"/>
  <c r="R2059" i="6"/>
  <c r="S2059" i="6" s="1" a="1"/>
  <c r="S2059" i="6" s="1"/>
  <c r="R2077" i="6"/>
  <c r="S2077" i="6" s="1" a="1"/>
  <c r="S2077" i="6" s="1"/>
  <c r="R1868" i="6"/>
  <c r="S1868" i="6" s="1" a="1"/>
  <c r="S1868" i="6" s="1"/>
  <c r="R1949" i="6"/>
  <c r="S1949" i="6" s="1" a="1"/>
  <c r="S1949" i="6" s="1"/>
  <c r="R1790" i="6"/>
  <c r="S1790" i="6" s="1" a="1"/>
  <c r="S1790" i="6" s="1"/>
  <c r="R1469" i="6"/>
  <c r="S1469" i="6" s="1" a="1"/>
  <c r="S1469" i="6" s="1"/>
  <c r="R1422" i="6"/>
  <c r="S1422" i="6" s="1" a="1"/>
  <c r="S1422" i="6" s="1"/>
  <c r="R1288" i="6"/>
  <c r="S1288" i="6" s="1" a="1"/>
  <c r="S1288" i="6" s="1"/>
  <c r="R1165" i="6"/>
  <c r="S1165" i="6" s="1" a="1"/>
  <c r="S1165" i="6" s="1"/>
  <c r="S1167" i="6" a="1"/>
  <c r="S1167" i="6" s="1"/>
  <c r="R1202" i="6"/>
  <c r="S1202" i="6" s="1" a="1"/>
  <c r="S1202" i="6" s="1"/>
  <c r="R869" i="6"/>
  <c r="S869" i="6" s="1" a="1"/>
  <c r="S869" i="6" s="1"/>
  <c r="R765" i="6"/>
  <c r="S765" i="6" s="1" a="1"/>
  <c r="S765" i="6" s="1"/>
  <c r="S514" i="6" a="1"/>
  <c r="S514" i="6" s="1"/>
  <c r="R578" i="6"/>
  <c r="S578" i="6" s="1" a="1"/>
  <c r="S578" i="6" s="1"/>
  <c r="R335" i="6"/>
  <c r="S335" i="6" s="1" a="1"/>
  <c r="S335" i="6" s="1"/>
  <c r="S200" i="6" a="1"/>
  <c r="S200" i="6" s="1"/>
  <c r="R738" i="6"/>
  <c r="S738" i="6" s="1" a="1"/>
  <c r="S738" i="6" s="1"/>
  <c r="R405" i="6"/>
  <c r="S405" i="6" s="1" a="1"/>
  <c r="S405" i="6" s="1"/>
  <c r="R148" i="6"/>
  <c r="S148" i="6" s="1" a="1"/>
  <c r="S148" i="6" s="1"/>
  <c r="R565" i="6"/>
  <c r="S565" i="6" s="1" a="1"/>
  <c r="S565" i="6" s="1"/>
  <c r="R816" i="6"/>
  <c r="S816" i="6" s="1" a="1"/>
  <c r="S816" i="6" s="1"/>
  <c r="R391" i="6"/>
  <c r="S391" i="6" s="1" a="1"/>
  <c r="S391" i="6" s="1"/>
  <c r="R129" i="6"/>
  <c r="S129" i="6" s="1" a="1"/>
  <c r="S129" i="6" s="1"/>
  <c r="R98" i="6"/>
  <c r="S98" i="6" s="1" a="1"/>
  <c r="S98" i="6" s="1"/>
  <c r="R600" i="6"/>
  <c r="S600" i="6" s="1" a="1"/>
  <c r="S600" i="6" s="1"/>
  <c r="R217" i="6"/>
  <c r="S217" i="6" s="1" a="1"/>
  <c r="S217" i="6" s="1"/>
  <c r="S92" i="6" a="1"/>
  <c r="S92" i="6" s="1"/>
  <c r="R28" i="6"/>
  <c r="S28" i="6" s="1" a="1"/>
  <c r="S28" i="6" s="1"/>
  <c r="R726" i="6"/>
  <c r="S726" i="6" s="1" a="1"/>
  <c r="S726" i="6" s="1"/>
  <c r="R722" i="6"/>
  <c r="S722" i="6" s="1" a="1"/>
  <c r="S722" i="6" s="1"/>
  <c r="R940" i="6"/>
  <c r="S940" i="6" s="1" a="1"/>
  <c r="S940" i="6" s="1"/>
  <c r="R619" i="6"/>
  <c r="S619" i="6" s="1" a="1"/>
  <c r="S619" i="6" s="1"/>
  <c r="R532" i="6"/>
  <c r="S532" i="6" s="1" a="1"/>
  <c r="S532" i="6" s="1"/>
  <c r="R349" i="6"/>
  <c r="S349" i="6" s="1" a="1"/>
  <c r="S349" i="6" s="1"/>
  <c r="R154" i="6"/>
  <c r="S154" i="6" s="1" a="1"/>
  <c r="S154" i="6" s="1"/>
  <c r="R108" i="6"/>
  <c r="S108" i="6" s="1" a="1"/>
  <c r="S108" i="6" s="1"/>
  <c r="R66" i="6"/>
  <c r="S66" i="6" s="1" a="1"/>
  <c r="S66" i="6" s="1"/>
  <c r="R1438" i="6"/>
  <c r="S1438" i="6" s="1" a="1"/>
  <c r="S1438" i="6" s="1"/>
  <c r="S2155" i="6" a="1"/>
  <c r="S2155" i="6" s="1"/>
  <c r="R1778" i="6"/>
  <c r="S1778" i="6" s="1" a="1"/>
  <c r="S1778" i="6" s="1"/>
  <c r="R909" i="6"/>
  <c r="S909" i="6" s="1" a="1"/>
  <c r="S909" i="6" s="1"/>
  <c r="R1745" i="6"/>
  <c r="S1745" i="6" s="1" a="1"/>
  <c r="S1745" i="6" s="1"/>
  <c r="R1926" i="6"/>
  <c r="S1926" i="6" s="1" a="1"/>
  <c r="S1926" i="6" s="1"/>
  <c r="R1578" i="6"/>
  <c r="S1578" i="6" s="1" a="1"/>
  <c r="S1578" i="6" s="1"/>
  <c r="R1394" i="6"/>
  <c r="S1394" i="6" s="1" a="1"/>
  <c r="S1394" i="6" s="1"/>
  <c r="R1364" i="6"/>
  <c r="S1364" i="6" s="1" a="1"/>
  <c r="S1364" i="6" s="1"/>
  <c r="R1079" i="6"/>
  <c r="S1079" i="6" s="1" a="1"/>
  <c r="S1079" i="6" s="1"/>
  <c r="R2073" i="6"/>
  <c r="S2073" i="6" s="1" a="1"/>
  <c r="S2073" i="6" s="1"/>
  <c r="R2168" i="6"/>
  <c r="S2168" i="6" s="1" a="1"/>
  <c r="S2168" i="6" s="1"/>
  <c r="S1905" i="6" a="1"/>
  <c r="S1905" i="6" s="1"/>
  <c r="R1906" i="6"/>
  <c r="S1906" i="6" s="1" a="1"/>
  <c r="S1906" i="6" s="1"/>
  <c r="R1798" i="6"/>
  <c r="S1798" i="6" s="1" a="1"/>
  <c r="S1798" i="6" s="1"/>
  <c r="R1584" i="6"/>
  <c r="S1584" i="6" s="1" a="1"/>
  <c r="S1584" i="6" s="1"/>
  <c r="R1660" i="6"/>
  <c r="S1660" i="6" s="1" a="1"/>
  <c r="S1660" i="6" s="1"/>
  <c r="R1362" i="6"/>
  <c r="S1362" i="6" s="1" a="1"/>
  <c r="S1362" i="6" s="1"/>
  <c r="R1300" i="6"/>
  <c r="S1300" i="6" s="1" a="1"/>
  <c r="S1300" i="6" s="1"/>
  <c r="R2090" i="6"/>
  <c r="S2090" i="6" s="1" a="1"/>
  <c r="S2090" i="6" s="1"/>
  <c r="R1577" i="6"/>
  <c r="S1577" i="6" s="1" a="1"/>
  <c r="S1577" i="6" s="1"/>
  <c r="R1733" i="6"/>
  <c r="S1733" i="6" s="1" a="1"/>
  <c r="S1733" i="6" s="1"/>
  <c r="R1378" i="6"/>
  <c r="S1378" i="6" s="1" a="1"/>
  <c r="S1378" i="6" s="1"/>
  <c r="R1311" i="6"/>
  <c r="S1311" i="6" s="1" a="1"/>
  <c r="S1311" i="6" s="1"/>
  <c r="R1123" i="6"/>
  <c r="S1123" i="6" s="1" a="1"/>
  <c r="S1123" i="6" s="1"/>
  <c r="R1218" i="6"/>
  <c r="S1218" i="6" s="1" a="1"/>
  <c r="S1218" i="6" s="1"/>
  <c r="S1006" i="6" a="1"/>
  <c r="S1006" i="6" s="1"/>
  <c r="R1406" i="6"/>
  <c r="S1406" i="6" s="1" a="1"/>
  <c r="S1406" i="6" s="1"/>
  <c r="R2126" i="6"/>
  <c r="S2126" i="6" s="1" a="1"/>
  <c r="S2126" i="6" s="1"/>
  <c r="R1947" i="6"/>
  <c r="S1947" i="6" s="1" a="1"/>
  <c r="S1947" i="6" s="1"/>
  <c r="S2064" i="6" a="1"/>
  <c r="S2064" i="6" s="1"/>
  <c r="R1539" i="6"/>
  <c r="S1539" i="6" s="1" a="1"/>
  <c r="S1539" i="6" s="1"/>
  <c r="S1489" i="6" a="1"/>
  <c r="S1489" i="6" s="1"/>
  <c r="R1088" i="6"/>
  <c r="S1088" i="6" s="1" a="1"/>
  <c r="S1088" i="6" s="1"/>
  <c r="R982" i="6"/>
  <c r="S982" i="6" s="1" a="1"/>
  <c r="S982" i="6" s="1"/>
  <c r="R895" i="6"/>
  <c r="S895" i="6" s="1" a="1"/>
  <c r="S895" i="6" s="1"/>
  <c r="R813" i="6"/>
  <c r="S813" i="6" s="1" a="1"/>
  <c r="S813" i="6" s="1"/>
  <c r="R762" i="6"/>
  <c r="S762" i="6" s="1" a="1"/>
  <c r="S762" i="6" s="1"/>
  <c r="R1266" i="6"/>
  <c r="S1266" i="6" s="1" a="1"/>
  <c r="S1266" i="6" s="1"/>
  <c r="R2008" i="6"/>
  <c r="S2008" i="6" s="1" a="1"/>
  <c r="S2008" i="6" s="1"/>
  <c r="R2005" i="6"/>
  <c r="S2005" i="6" s="1" a="1"/>
  <c r="S2005" i="6" s="1"/>
  <c r="R2041" i="6"/>
  <c r="S2041" i="6" s="1" a="1"/>
  <c r="S2041" i="6" s="1"/>
  <c r="R2023" i="6"/>
  <c r="S2023" i="6" s="1" a="1"/>
  <c r="S2023" i="6" s="1"/>
  <c r="R1626" i="6"/>
  <c r="S1626" i="6" s="1" a="1"/>
  <c r="S1626" i="6" s="1"/>
  <c r="R1890" i="6"/>
  <c r="S1890" i="6" s="1" a="1"/>
  <c r="S1890" i="6" s="1"/>
  <c r="R1774" i="6"/>
  <c r="S1774" i="6" s="1" a="1"/>
  <c r="S1774" i="6" s="1"/>
  <c r="R1686" i="6"/>
  <c r="S1686" i="6" s="1" a="1"/>
  <c r="S1686" i="6" s="1"/>
  <c r="R1308" i="6"/>
  <c r="S1308" i="6" s="1" a="1"/>
  <c r="S1308" i="6" s="1"/>
  <c r="R1247" i="6"/>
  <c r="S1247" i="6" s="1" a="1"/>
  <c r="S1247" i="6" s="1"/>
  <c r="R1269" i="6"/>
  <c r="S1269" i="6" s="1" a="1"/>
  <c r="S1269" i="6" s="1"/>
  <c r="R1131" i="6"/>
  <c r="S1131" i="6" s="1" a="1"/>
  <c r="S1131" i="6" s="1"/>
  <c r="R1212" i="6"/>
  <c r="S1212" i="6" s="1" a="1"/>
  <c r="S1212" i="6" s="1"/>
  <c r="R717" i="6"/>
  <c r="S717" i="6" s="1" a="1"/>
  <c r="S717" i="6" s="1"/>
  <c r="R686" i="6"/>
  <c r="S686" i="6" s="1" a="1"/>
  <c r="S686" i="6" s="1"/>
  <c r="R550" i="6"/>
  <c r="S550" i="6" s="1" a="1"/>
  <c r="S550" i="6" s="1"/>
  <c r="R972" i="6"/>
  <c r="S972" i="6" s="1" a="1"/>
  <c r="S972" i="6" s="1"/>
  <c r="R295" i="6"/>
  <c r="S295" i="6" s="1" a="1"/>
  <c r="S295" i="6" s="1"/>
  <c r="R692" i="6"/>
  <c r="S692" i="6" s="1" a="1"/>
  <c r="S692" i="6" s="1"/>
  <c r="R560" i="6"/>
  <c r="S560" i="6" s="1" a="1"/>
  <c r="S560" i="6" s="1"/>
  <c r="S453" i="6" a="1"/>
  <c r="S453" i="6" s="1"/>
  <c r="R255" i="6"/>
  <c r="S255" i="6" s="1" a="1"/>
  <c r="S255" i="6" s="1"/>
  <c r="R110" i="6"/>
  <c r="S110" i="6" s="1" a="1"/>
  <c r="S110" i="6" s="1"/>
  <c r="R80" i="6"/>
  <c r="S80" i="6" s="1" a="1"/>
  <c r="S80" i="6" s="1"/>
  <c r="R668" i="6"/>
  <c r="S668" i="6" s="1" a="1"/>
  <c r="S668" i="6" s="1"/>
  <c r="R737" i="6"/>
  <c r="S737" i="6" s="1" a="1"/>
  <c r="S737" i="6" s="1"/>
  <c r="R775" i="6"/>
  <c r="S775" i="6" s="1" a="1"/>
  <c r="S775" i="6" s="1"/>
  <c r="R279" i="6"/>
  <c r="S279" i="6" s="1" a="1"/>
  <c r="S279" i="6" s="1"/>
  <c r="R214" i="6"/>
  <c r="S214" i="6" s="1" a="1"/>
  <c r="S214" i="6" s="1"/>
  <c r="R241" i="6"/>
  <c r="S241" i="6" s="1" a="1"/>
  <c r="S241" i="6" s="1"/>
  <c r="R684" i="6"/>
  <c r="S684" i="6" s="1" a="1"/>
  <c r="S684" i="6" s="1"/>
  <c r="R624" i="6"/>
  <c r="S624" i="6" s="1" a="1"/>
  <c r="S624" i="6" s="1"/>
  <c r="S228" i="6" a="1"/>
  <c r="S228" i="6" s="1"/>
  <c r="R93" i="6"/>
  <c r="S93" i="6" s="1" a="1"/>
  <c r="S93" i="6" s="1"/>
  <c r="R64" i="6"/>
  <c r="S64" i="6" s="1" a="1"/>
  <c r="S64" i="6" s="1"/>
  <c r="R21" i="6"/>
  <c r="S21" i="6" s="1" a="1"/>
  <c r="S21" i="6" s="1"/>
  <c r="R694" i="6"/>
  <c r="S694" i="6" s="1" a="1"/>
  <c r="S694" i="6" s="1"/>
  <c r="R711" i="6"/>
  <c r="S711" i="6" s="1" a="1"/>
  <c r="S711" i="6" s="1"/>
  <c r="S366" i="6" a="1"/>
  <c r="S366" i="6" s="1"/>
  <c r="R277" i="6"/>
  <c r="S277" i="6" s="1" a="1"/>
  <c r="S277" i="6" s="1"/>
  <c r="R142" i="6"/>
  <c r="S142" i="6" s="1" a="1"/>
  <c r="S142" i="6" s="1"/>
  <c r="S123" i="6" a="1"/>
  <c r="S123" i="6" s="1"/>
  <c r="R2012" i="6"/>
  <c r="S2012" i="6" s="1" a="1"/>
  <c r="S2012" i="6" s="1"/>
  <c r="R1850" i="6"/>
  <c r="S1850" i="6" s="1" a="1"/>
  <c r="S1850" i="6" s="1"/>
  <c r="S1505" i="6" a="1"/>
  <c r="S1505" i="6" s="1"/>
  <c r="R1003" i="6"/>
  <c r="S1003" i="6" s="1" a="1"/>
  <c r="S1003" i="6" s="1"/>
  <c r="R1027" i="6"/>
  <c r="S1027" i="6" s="1" a="1"/>
  <c r="S1027" i="6" s="1"/>
  <c r="R2101" i="6"/>
  <c r="S2101" i="6" s="1" a="1"/>
  <c r="S2101" i="6" s="1"/>
  <c r="R1557" i="6"/>
  <c r="S1557" i="6" s="1" a="1"/>
  <c r="S1557" i="6" s="1"/>
  <c r="R1730" i="6"/>
  <c r="S1730" i="6" s="1" a="1"/>
  <c r="S1730" i="6" s="1"/>
  <c r="S1934" i="6" a="1"/>
  <c r="S1934" i="6" s="1"/>
  <c r="R1558" i="6"/>
  <c r="S1558" i="6" s="1" a="1"/>
  <c r="S1558" i="6" s="1"/>
  <c r="S1277" i="6" a="1"/>
  <c r="S1277" i="6" s="1"/>
  <c r="R1968" i="6"/>
  <c r="S1968" i="6" s="1" a="1"/>
  <c r="S1968" i="6" s="1"/>
  <c r="R2016" i="6"/>
  <c r="S2016" i="6" s="1" a="1"/>
  <c r="S2016" i="6" s="1"/>
  <c r="R1661" i="6"/>
  <c r="S1661" i="6" s="1" a="1"/>
  <c r="S1661" i="6" s="1"/>
  <c r="R1375" i="6"/>
  <c r="S1375" i="6" s="1" a="1"/>
  <c r="S1375" i="6" s="1"/>
  <c r="R1655" i="6"/>
  <c r="S1655" i="6" s="1" a="1"/>
  <c r="S1655" i="6" s="1"/>
  <c r="R1225" i="6"/>
  <c r="S1225" i="6" s="1" a="1"/>
  <c r="S1225" i="6" s="1"/>
  <c r="R1096" i="6"/>
  <c r="S1096" i="6" s="1" a="1"/>
  <c r="S1096" i="6" s="1"/>
  <c r="R1222" i="6"/>
  <c r="S1222" i="6" s="1" a="1"/>
  <c r="S1222" i="6" s="1"/>
  <c r="R1066" i="6"/>
  <c r="S1066" i="6" s="1" a="1"/>
  <c r="S1066" i="6" s="1"/>
  <c r="R970" i="6"/>
  <c r="S970" i="6" s="1" a="1"/>
  <c r="S970" i="6" s="1"/>
  <c r="R1995" i="6"/>
  <c r="S1995" i="6" s="1" a="1"/>
  <c r="S1995" i="6" s="1"/>
  <c r="R2096" i="6"/>
  <c r="S2096" i="6" s="1" a="1"/>
  <c r="S2096" i="6" s="1"/>
  <c r="R1993" i="6"/>
  <c r="S1993" i="6" s="1" a="1"/>
  <c r="S1993" i="6" s="1"/>
  <c r="R1997" i="6"/>
  <c r="S1997" i="6" s="1" a="1"/>
  <c r="S1997" i="6" s="1"/>
  <c r="R2009" i="6"/>
  <c r="S2009" i="6" s="1" a="1"/>
  <c r="S2009" i="6" s="1"/>
  <c r="R1504" i="6"/>
  <c r="S1504" i="6" s="1" a="1"/>
  <c r="S1504" i="6" s="1"/>
  <c r="R1342" i="6"/>
  <c r="S1342" i="6" s="1" a="1"/>
  <c r="S1342" i="6" s="1"/>
  <c r="R1242" i="6"/>
  <c r="S1242" i="6" s="1" a="1"/>
  <c r="S1242" i="6" s="1"/>
  <c r="R1055" i="6"/>
  <c r="S1055" i="6" s="1" a="1"/>
  <c r="S1055" i="6" s="1"/>
  <c r="R949" i="6"/>
  <c r="S949" i="6" s="1" a="1"/>
  <c r="S949" i="6" s="1"/>
  <c r="R968" i="6"/>
  <c r="S968" i="6" s="1" a="1"/>
  <c r="S968" i="6" s="1"/>
  <c r="R1999" i="6"/>
  <c r="S1999" i="6" s="1" a="1"/>
  <c r="S1999" i="6" s="1"/>
  <c r="R1582" i="6"/>
  <c r="S1582" i="6" s="1" a="1"/>
  <c r="S1582" i="6" s="1"/>
  <c r="R1436" i="6"/>
  <c r="S1436" i="6" s="1" a="1"/>
  <c r="S1436" i="6" s="1"/>
  <c r="S1032" i="6" a="1"/>
  <c r="S1032" i="6" s="1"/>
  <c r="R886" i="6"/>
  <c r="S886" i="6" s="1" a="1"/>
  <c r="S886" i="6" s="1"/>
  <c r="R725" i="6"/>
  <c r="S725" i="6" s="1" a="1"/>
  <c r="S725" i="6" s="1"/>
  <c r="R135" i="6"/>
  <c r="S135" i="6" s="1" a="1"/>
  <c r="S135" i="6" s="1"/>
  <c r="S954" i="6" a="1"/>
  <c r="S954" i="6" s="1"/>
  <c r="R669" i="6"/>
  <c r="S669" i="6" s="1" a="1"/>
  <c r="S669" i="6" s="1"/>
  <c r="R360" i="6"/>
  <c r="S360" i="6" s="1" a="1"/>
  <c r="S360" i="6" s="1"/>
  <c r="R177" i="6"/>
  <c r="S177" i="6" s="1" a="1"/>
  <c r="S177" i="6" s="1"/>
  <c r="R653" i="6"/>
  <c r="S653" i="6" s="1" a="1"/>
  <c r="S653" i="6" s="1"/>
  <c r="R50" i="6"/>
  <c r="S50" i="6" s="1" a="1"/>
  <c r="S50" i="6" s="1"/>
  <c r="S1064" i="6" a="1"/>
  <c r="S1064" i="6" s="1"/>
  <c r="R749" i="6"/>
  <c r="S749" i="6" s="1" a="1"/>
  <c r="S749" i="6" s="1"/>
  <c r="R654" i="6"/>
  <c r="S654" i="6" s="1" a="1"/>
  <c r="S654" i="6" s="1"/>
  <c r="R573" i="6"/>
  <c r="S573" i="6" s="1" a="1"/>
  <c r="S573" i="6" s="1"/>
  <c r="R533" i="6"/>
  <c r="S533" i="6" s="1" a="1"/>
  <c r="S533" i="6" s="1"/>
  <c r="R186" i="6"/>
  <c r="S186" i="6" s="1" a="1"/>
  <c r="S186" i="6" s="1"/>
  <c r="S207" i="6" a="1"/>
  <c r="S207" i="6" s="1"/>
  <c r="R90" i="6"/>
  <c r="S90" i="6" s="1" a="1"/>
  <c r="S90" i="6" s="1"/>
  <c r="S648" i="6" a="1"/>
  <c r="S648" i="6" s="1"/>
  <c r="R584" i="6"/>
  <c r="S584" i="6" s="1" a="1"/>
  <c r="S584" i="6" s="1"/>
  <c r="R699" i="6"/>
  <c r="S699" i="6" s="1" a="1"/>
  <c r="S699" i="6" s="1"/>
  <c r="R345" i="6"/>
  <c r="S345" i="6" s="1" a="1"/>
  <c r="S345" i="6" s="1"/>
  <c r="R253" i="6"/>
  <c r="S253" i="6" s="1" a="1"/>
  <c r="S253" i="6" s="1"/>
  <c r="R189" i="6"/>
  <c r="S189" i="6" s="1" a="1"/>
  <c r="S189" i="6" s="1"/>
  <c r="R751" i="6"/>
  <c r="S751" i="6" s="1" a="1"/>
  <c r="S751" i="6" s="1"/>
  <c r="R54" i="6"/>
  <c r="S54" i="6" s="1" a="1"/>
  <c r="S54" i="6" s="1"/>
  <c r="R910" i="6"/>
  <c r="S910" i="6" s="1" a="1"/>
  <c r="S910" i="6" s="1"/>
  <c r="R1600" i="6"/>
  <c r="S1600" i="6" s="1" a="1"/>
  <c r="S1600" i="6" s="1"/>
  <c r="S1543" i="6" a="1"/>
  <c r="S1543" i="6" s="1"/>
  <c r="R1229" i="6"/>
  <c r="S1229" i="6" s="1" a="1"/>
  <c r="S1229" i="6" s="1"/>
  <c r="R1862" i="6"/>
  <c r="S1862" i="6" s="1" a="1"/>
  <c r="S1862" i="6" s="1"/>
  <c r="R984" i="6"/>
  <c r="S984" i="6" s="1" a="1"/>
  <c r="S984" i="6" s="1"/>
  <c r="R2083" i="6"/>
  <c r="S2083" i="6" s="1" a="1"/>
  <c r="S2083" i="6" s="1"/>
  <c r="R1842" i="6"/>
  <c r="S1842" i="6" s="1" a="1"/>
  <c r="S1842" i="6" s="1"/>
  <c r="S1681" i="6" a="1"/>
  <c r="S1681" i="6" s="1"/>
  <c r="R1400" i="6"/>
  <c r="S1400" i="6" s="1" a="1"/>
  <c r="S1400" i="6" s="1"/>
  <c r="R2053" i="6"/>
  <c r="S2053" i="6" s="1" a="1"/>
  <c r="S2053" i="6" s="1"/>
  <c r="S1961" i="6" a="1"/>
  <c r="S1961" i="6" s="1"/>
  <c r="R1989" i="6"/>
  <c r="S1989" i="6" s="1" a="1"/>
  <c r="S1989" i="6" s="1"/>
  <c r="R1190" i="6"/>
  <c r="S1190" i="6" s="1" a="1"/>
  <c r="S1190" i="6" s="1"/>
  <c r="R2108" i="6"/>
  <c r="S2108" i="6" s="1" a="1"/>
  <c r="S2108" i="6" s="1"/>
  <c r="R2033" i="6"/>
  <c r="S2033" i="6" s="1" a="1"/>
  <c r="S2033" i="6" s="1"/>
  <c r="R2037" i="6"/>
  <c r="S2037" i="6" s="1" a="1"/>
  <c r="S2037" i="6" s="1"/>
  <c r="R2163" i="6"/>
  <c r="S2163" i="6" s="1" a="1"/>
  <c r="S2163" i="6" s="1"/>
  <c r="R1603" i="6"/>
  <c r="S1603" i="6" s="1" a="1"/>
  <c r="S1603" i="6" s="1"/>
  <c r="R1453" i="6"/>
  <c r="S1453" i="6" s="1" a="1"/>
  <c r="S1453" i="6" s="1"/>
  <c r="R1455" i="6"/>
  <c r="S1455" i="6" s="1" a="1"/>
  <c r="S1455" i="6" s="1"/>
  <c r="S1348" i="6" a="1"/>
  <c r="S1348" i="6" s="1"/>
  <c r="R1154" i="6"/>
  <c r="S1154" i="6" s="1" a="1"/>
  <c r="S1154" i="6" s="1"/>
  <c r="R863" i="6"/>
  <c r="S863" i="6" s="1" a="1"/>
  <c r="S863" i="6" s="1"/>
  <c r="R820" i="6"/>
  <c r="S820" i="6" s="1" a="1"/>
  <c r="S820" i="6" s="1"/>
  <c r="R2095" i="6"/>
  <c r="S2095" i="6" s="1" a="1"/>
  <c r="S2095" i="6" s="1"/>
  <c r="R2121" i="6"/>
  <c r="S2121" i="6" s="1" a="1"/>
  <c r="S2121" i="6" s="1"/>
  <c r="R1878" i="6"/>
  <c r="S1878" i="6" s="1" a="1"/>
  <c r="S1878" i="6" s="1"/>
  <c r="R1235" i="6"/>
  <c r="S1235" i="6" s="1" a="1"/>
  <c r="S1235" i="6" s="1"/>
  <c r="R1464" i="6"/>
  <c r="S1464" i="6" s="1" a="1"/>
  <c r="S1464" i="6" s="1"/>
  <c r="R1248" i="6"/>
  <c r="S1248" i="6" s="1" a="1"/>
  <c r="S1248" i="6" s="1"/>
  <c r="R812" i="6"/>
  <c r="S812" i="6" s="1" a="1"/>
  <c r="S812" i="6" s="1"/>
  <c r="R893" i="6"/>
  <c r="S893" i="6" s="1" a="1"/>
  <c r="S893" i="6" s="1"/>
  <c r="R1572" i="6"/>
  <c r="S1572" i="6" s="1" a="1"/>
  <c r="S1572" i="6" s="1"/>
  <c r="R1904" i="6"/>
  <c r="S1904" i="6" s="1" a="1"/>
  <c r="S1904" i="6" s="1"/>
  <c r="R1941" i="6"/>
  <c r="S1941" i="6" s="1" a="1"/>
  <c r="S1941" i="6" s="1"/>
  <c r="R1826" i="6"/>
  <c r="S1826" i="6" s="1" a="1"/>
  <c r="S1826" i="6" s="1"/>
  <c r="R1420" i="6"/>
  <c r="S1420" i="6" s="1" a="1"/>
  <c r="S1420" i="6" s="1"/>
  <c r="R1508" i="6"/>
  <c r="S1508" i="6" s="1" a="1"/>
  <c r="S1508" i="6" s="1"/>
  <c r="R1576" i="6"/>
  <c r="S1576" i="6" s="1" a="1"/>
  <c r="S1576" i="6" s="1"/>
  <c r="R906" i="6"/>
  <c r="S906" i="6" s="1" a="1"/>
  <c r="S906" i="6" s="1"/>
  <c r="R1138" i="6"/>
  <c r="S1138" i="6" s="1" a="1"/>
  <c r="S1138" i="6" s="1"/>
  <c r="R806" i="6"/>
  <c r="S806" i="6" s="1" a="1"/>
  <c r="S806" i="6" s="1"/>
  <c r="R180" i="6"/>
  <c r="S180" i="6" s="1" a="1"/>
  <c r="S180" i="6" s="1"/>
  <c r="R695" i="6"/>
  <c r="S695" i="6" s="1" a="1"/>
  <c r="S695" i="6" s="1"/>
  <c r="R1180" i="6"/>
  <c r="S1180" i="6" s="1" a="1"/>
  <c r="S1180" i="6" s="1"/>
  <c r="R622" i="6"/>
  <c r="S622" i="6" s="1" a="1"/>
  <c r="S622" i="6" s="1"/>
  <c r="S59" i="6" a="1"/>
  <c r="S59" i="6" s="1"/>
  <c r="R527" i="6"/>
  <c r="S527" i="6" s="1" a="1"/>
  <c r="S527" i="6" s="1"/>
  <c r="R291" i="6"/>
  <c r="S291" i="6" s="1" a="1"/>
  <c r="S291" i="6" s="1"/>
  <c r="R102" i="6"/>
  <c r="S102" i="6" s="1" a="1"/>
  <c r="S102" i="6" s="1"/>
  <c r="R61" i="6"/>
  <c r="S61" i="6" s="1" a="1"/>
  <c r="S61" i="6" s="1"/>
  <c r="R292" i="6"/>
  <c r="S292" i="6" s="1" a="1"/>
  <c r="S292" i="6" s="1"/>
  <c r="R157" i="6"/>
  <c r="S157" i="6" s="1" a="1"/>
  <c r="S157" i="6" s="1"/>
  <c r="S184" i="6" a="1"/>
  <c r="S184" i="6" s="1"/>
  <c r="R646" i="6"/>
  <c r="S646" i="6" s="1" a="1"/>
  <c r="S646" i="6" s="1"/>
  <c r="R547" i="6"/>
  <c r="S547" i="6" s="1" a="1"/>
  <c r="S547" i="6" s="1"/>
  <c r="R340" i="6"/>
  <c r="S340" i="6" s="1" a="1"/>
  <c r="S340" i="6" s="1"/>
  <c r="R72" i="6"/>
  <c r="S72" i="6" s="1" a="1"/>
  <c r="S72" i="6" s="1"/>
  <c r="R557" i="6"/>
  <c r="S557" i="6" s="1" a="1"/>
  <c r="S557" i="6" s="1"/>
  <c r="R315" i="6"/>
  <c r="S315" i="6" s="1" a="1"/>
  <c r="S315" i="6" s="1"/>
  <c r="R321" i="6"/>
  <c r="S321" i="6" s="1" a="1"/>
  <c r="S321" i="6" s="1"/>
  <c r="S109" i="6" a="1"/>
  <c r="S109" i="6" s="1"/>
  <c r="R2010" i="6"/>
  <c r="S2010" i="6" s="1" a="1"/>
  <c r="S2010" i="6" s="1"/>
  <c r="R1189" i="6"/>
  <c r="S1189" i="6" s="1" a="1"/>
  <c r="S1189" i="6" s="1"/>
  <c r="S1285" i="6" a="1"/>
  <c r="S1285" i="6" s="1"/>
  <c r="R2111" i="6"/>
  <c r="S2111" i="6" s="1" a="1"/>
  <c r="S2111" i="6" s="1"/>
  <c r="R1355" i="6"/>
  <c r="S1355" i="6" s="1" a="1"/>
  <c r="S1355" i="6" s="1"/>
  <c r="R1304" i="6"/>
  <c r="S1304" i="6" s="1" a="1"/>
  <c r="S1304" i="6" s="1"/>
  <c r="R1276" i="6"/>
  <c r="S1276" i="6" s="1" a="1"/>
  <c r="S1276" i="6" s="1"/>
  <c r="R1359" i="6"/>
  <c r="S1359" i="6" s="1" a="1"/>
  <c r="S1359" i="6" s="1"/>
  <c r="R1540" i="6"/>
  <c r="S1540" i="6" s="1" a="1"/>
  <c r="S1540" i="6" s="1"/>
  <c r="R1523" i="6"/>
  <c r="S1523" i="6" s="1" a="1"/>
  <c r="S1523" i="6" s="1"/>
  <c r="R1260" i="6"/>
  <c r="S1260" i="6" s="1" a="1"/>
  <c r="S1260" i="6" s="1"/>
  <c r="R1932" i="6"/>
  <c r="S1932" i="6" s="1" a="1"/>
  <c r="S1932" i="6" s="1"/>
  <c r="S1486" i="6" a="1"/>
  <c r="S1486" i="6" s="1"/>
  <c r="R1979" i="6"/>
  <c r="S1979" i="6" s="1" a="1"/>
  <c r="S1979" i="6" s="1"/>
  <c r="S2118" i="6" a="1"/>
  <c r="S2118" i="6" s="1"/>
  <c r="R1604" i="6"/>
  <c r="S1604" i="6" s="1" a="1"/>
  <c r="S1604" i="6" s="1"/>
  <c r="R2115" i="6"/>
  <c r="S2115" i="6" s="1" a="1"/>
  <c r="S2115" i="6" s="1"/>
  <c r="R1417" i="6"/>
  <c r="S1417" i="6" s="1" a="1"/>
  <c r="S1417" i="6" s="1"/>
  <c r="R978" i="6"/>
  <c r="S978" i="6" s="1" a="1"/>
  <c r="S978" i="6" s="1"/>
  <c r="R901" i="6"/>
  <c r="S901" i="6" s="1" a="1"/>
  <c r="S901" i="6" s="1"/>
  <c r="S2116" i="6" a="1"/>
  <c r="S2116" i="6" s="1"/>
  <c r="R1445" i="6"/>
  <c r="S1445" i="6" s="1" a="1"/>
  <c r="S1445" i="6" s="1"/>
  <c r="S1688" i="6" a="1"/>
  <c r="S1688" i="6" s="1"/>
  <c r="R1023" i="6"/>
  <c r="S1023" i="6" s="1" a="1"/>
  <c r="S1023" i="6" s="1"/>
  <c r="R905" i="6"/>
  <c r="S905" i="6" s="1" a="1"/>
  <c r="S905" i="6" s="1"/>
  <c r="R2170" i="6"/>
  <c r="S2170" i="6" s="1" a="1"/>
  <c r="S2170" i="6" s="1"/>
  <c r="R1922" i="6"/>
  <c r="S1922" i="6" s="1" a="1"/>
  <c r="S1922" i="6" s="1"/>
  <c r="S1403" i="6" a="1"/>
  <c r="S1403" i="6" s="1"/>
  <c r="S967" i="6" a="1"/>
  <c r="S967" i="6" s="1"/>
  <c r="R918" i="6"/>
  <c r="S918" i="6" s="1" a="1"/>
  <c r="S918" i="6" s="1"/>
  <c r="R829" i="6"/>
  <c r="S829" i="6" s="1" a="1"/>
  <c r="S829" i="6" s="1"/>
  <c r="R662" i="6"/>
  <c r="S662" i="6" s="1" a="1"/>
  <c r="S662" i="6" s="1"/>
  <c r="R583" i="6"/>
  <c r="S583" i="6" s="1" a="1"/>
  <c r="S583" i="6" s="1"/>
  <c r="R1356" i="6"/>
  <c r="S1356" i="6" s="1" a="1"/>
  <c r="S1356" i="6" s="1"/>
  <c r="R525" i="6"/>
  <c r="S525" i="6" s="1" a="1"/>
  <c r="S525" i="6" s="1"/>
  <c r="R605" i="6"/>
  <c r="S605" i="6" s="1" a="1"/>
  <c r="S605" i="6" s="1"/>
  <c r="R326" i="6"/>
  <c r="S326" i="6" s="1" a="1"/>
  <c r="S326" i="6" s="1"/>
  <c r="R194" i="6"/>
  <c r="S194" i="6" s="1" a="1"/>
  <c r="S194" i="6" s="1"/>
  <c r="R113" i="6"/>
  <c r="S113" i="6" s="1" a="1"/>
  <c r="S113" i="6" s="1"/>
  <c r="R76" i="6"/>
  <c r="S76" i="6" s="1" a="1"/>
  <c r="S76" i="6" s="1"/>
  <c r="R361" i="6"/>
  <c r="S361" i="6" s="1" a="1"/>
  <c r="S361" i="6" s="1"/>
  <c r="R210" i="6"/>
  <c r="S210" i="6" s="1" a="1"/>
  <c r="S210" i="6" s="1"/>
  <c r="R544" i="6"/>
  <c r="S544" i="6" s="1" a="1"/>
  <c r="S544" i="6" s="1"/>
  <c r="R691" i="6"/>
  <c r="S691" i="6" s="1" a="1"/>
  <c r="S691" i="6" s="1"/>
  <c r="R392" i="6"/>
  <c r="S392" i="6" s="1" a="1"/>
  <c r="S392" i="6" s="1"/>
  <c r="S183" i="6" a="1"/>
  <c r="S183" i="6" s="1"/>
  <c r="R29" i="6"/>
  <c r="S29" i="6" s="1" a="1"/>
  <c r="S29" i="6" s="1"/>
  <c r="R672" i="6"/>
  <c r="S672" i="6" s="1" a="1"/>
  <c r="S672" i="6" s="1"/>
  <c r="R285" i="6"/>
  <c r="S285" i="6" s="1" a="1"/>
  <c r="S285" i="6" s="1"/>
  <c r="R463" i="6"/>
  <c r="S463" i="6" s="1" a="1"/>
  <c r="S463" i="6" s="1"/>
  <c r="R224" i="6"/>
  <c r="S224" i="6" s="1" a="1"/>
  <c r="S224" i="6" s="1"/>
  <c r="S159" i="6" a="1"/>
  <c r="S159" i="6" s="1"/>
  <c r="R75" i="6"/>
  <c r="S75" i="6" s="1" a="1"/>
  <c r="S75" i="6" s="1"/>
  <c r="R811" i="6"/>
  <c r="S811" i="6" s="1" a="1"/>
  <c r="S811" i="6" s="1"/>
  <c r="S262" i="6" a="1"/>
  <c r="S262" i="6" s="1"/>
  <c r="R246" i="6"/>
  <c r="S246" i="6" s="1" a="1"/>
  <c r="S246" i="6" s="1"/>
  <c r="R229" i="6"/>
  <c r="S229" i="6" s="1" a="1"/>
  <c r="S229" i="6" s="1"/>
  <c r="R128" i="6"/>
  <c r="S128" i="6" s="1" a="1"/>
  <c r="S128" i="6" s="1"/>
  <c r="R122" i="6"/>
  <c r="S122" i="6" s="1" a="1"/>
  <c r="S122" i="6" s="1"/>
  <c r="R707" i="6"/>
  <c r="S707" i="6" s="1" a="1"/>
  <c r="S707" i="6" s="1"/>
  <c r="R526" i="6"/>
  <c r="S526" i="6" s="1" a="1"/>
  <c r="S526" i="6" s="1"/>
  <c r="R303" i="6"/>
  <c r="S303" i="6" s="1" a="1"/>
  <c r="S303" i="6" s="1"/>
  <c r="R319" i="6"/>
  <c r="S319" i="6" s="1" a="1"/>
  <c r="S319" i="6" s="1"/>
  <c r="R1599" i="6"/>
  <c r="S1599" i="6" s="1" a="1"/>
  <c r="S1599" i="6" s="1"/>
  <c r="S1521" i="6" a="1"/>
  <c r="S1521" i="6" s="1"/>
  <c r="R1437" i="6"/>
  <c r="S1437" i="6" s="1" a="1"/>
  <c r="S1437" i="6" s="1"/>
  <c r="R1664" i="6"/>
  <c r="S1664" i="6" s="1" a="1"/>
  <c r="S1664" i="6" s="1"/>
  <c r="R1882" i="6"/>
  <c r="S1882" i="6" s="1" a="1"/>
  <c r="S1882" i="6" s="1"/>
  <c r="S953" i="6" a="1"/>
  <c r="S953" i="6" s="1"/>
  <c r="R1174" i="6"/>
  <c r="S1174" i="6" s="1" a="1"/>
  <c r="S1174" i="6" s="1"/>
  <c r="R1442" i="6"/>
  <c r="S1442" i="6" s="1" a="1"/>
  <c r="S1442" i="6" s="1"/>
  <c r="R1119" i="6"/>
  <c r="S1119" i="6" s="1" a="1"/>
  <c r="S1119" i="6" s="1"/>
  <c r="R2019" i="6"/>
  <c r="S2019" i="6" s="1" a="1"/>
  <c r="S2019" i="6" s="1"/>
  <c r="S1175" i="6" a="1"/>
  <c r="S1175" i="6" s="1"/>
  <c r="S1172" i="6" a="1"/>
  <c r="S1172" i="6" s="1"/>
  <c r="R902" i="6"/>
  <c r="S902" i="6" s="1" a="1"/>
  <c r="S902" i="6" s="1"/>
  <c r="R1493" i="6"/>
  <c r="S1493" i="6" s="1" a="1"/>
  <c r="S1493" i="6" s="1"/>
  <c r="R1387" i="6"/>
  <c r="S1387" i="6" s="1" a="1"/>
  <c r="S1387" i="6" s="1"/>
  <c r="R1479" i="6"/>
  <c r="S1479" i="6" s="1" a="1"/>
  <c r="S1479" i="6" s="1"/>
  <c r="R1357" i="6"/>
  <c r="S1357" i="6" s="1" a="1"/>
  <c r="S1357" i="6" s="1"/>
  <c r="R1030" i="6"/>
  <c r="S1030" i="6" s="1" a="1"/>
  <c r="S1030" i="6" s="1"/>
  <c r="R941" i="6"/>
  <c r="S941" i="6" s="1" a="1"/>
  <c r="S941" i="6" s="1"/>
  <c r="R789" i="6"/>
  <c r="S789" i="6" s="1" a="1"/>
  <c r="S789" i="6" s="1"/>
  <c r="S1948" i="6" a="1"/>
  <c r="S1948" i="6" s="1"/>
  <c r="R1892" i="6"/>
  <c r="S1892" i="6" s="1" a="1"/>
  <c r="S1892" i="6" s="1"/>
  <c r="S1950" i="6" a="1"/>
  <c r="S1950" i="6" s="1"/>
  <c r="R1814" i="6"/>
  <c r="S1814" i="6" s="1" a="1"/>
  <c r="S1814" i="6" s="1"/>
  <c r="R1502" i="6"/>
  <c r="S1502" i="6" s="1" a="1"/>
  <c r="S1502" i="6" s="1"/>
  <c r="R1293" i="6"/>
  <c r="S1293" i="6" s="1" a="1"/>
  <c r="S1293" i="6" s="1"/>
  <c r="R1124" i="6"/>
  <c r="S1124" i="6" s="1" a="1"/>
  <c r="S1124" i="6" s="1"/>
  <c r="R1290" i="6"/>
  <c r="S1290" i="6" s="1" a="1"/>
  <c r="S1290" i="6" s="1"/>
  <c r="R992" i="6"/>
  <c r="S992" i="6" s="1" a="1"/>
  <c r="S992" i="6" s="1"/>
  <c r="R1020" i="6"/>
  <c r="S1020" i="6" s="1" a="1"/>
  <c r="S1020" i="6" s="1"/>
  <c r="R753" i="6"/>
  <c r="S753" i="6" s="1" a="1"/>
  <c r="S753" i="6" s="1"/>
  <c r="R835" i="6"/>
  <c r="S835" i="6" s="1" a="1"/>
  <c r="S835" i="6" s="1"/>
  <c r="R2127" i="6"/>
  <c r="S2127" i="6" s="1" a="1"/>
  <c r="S2127" i="6" s="1"/>
  <c r="R1960" i="6"/>
  <c r="S1960" i="6" s="1" a="1"/>
  <c r="S1960" i="6" s="1"/>
  <c r="R1564" i="6"/>
  <c r="S1564" i="6" s="1" a="1"/>
  <c r="S1564" i="6" s="1"/>
  <c r="R1100" i="6"/>
  <c r="S1100" i="6" s="1" a="1"/>
  <c r="S1100" i="6" s="1"/>
  <c r="R995" i="6"/>
  <c r="S995" i="6" s="1" a="1"/>
  <c r="S995" i="6" s="1"/>
  <c r="R814" i="6"/>
  <c r="S814" i="6" s="1" a="1"/>
  <c r="S814" i="6" s="1"/>
  <c r="R913" i="6"/>
  <c r="S913" i="6" s="1" a="1"/>
  <c r="S913" i="6" s="1"/>
  <c r="R839" i="6"/>
  <c r="S839" i="6" s="1" a="1"/>
  <c r="S839" i="6" s="1"/>
  <c r="R826" i="6"/>
  <c r="S826" i="6" s="1" a="1"/>
  <c r="S826" i="6" s="1"/>
  <c r="R679" i="6"/>
  <c r="S679" i="6" s="1" a="1"/>
  <c r="S679" i="6" s="1"/>
  <c r="S468" i="6" a="1"/>
  <c r="S468" i="6" s="1"/>
  <c r="R433" i="6"/>
  <c r="S433" i="6" s="1" a="1"/>
  <c r="S433" i="6" s="1"/>
  <c r="S70" i="6" a="1"/>
  <c r="S70" i="6" s="1"/>
  <c r="R73" i="6"/>
  <c r="S73" i="6" s="1" a="1"/>
  <c r="S73" i="6" s="1"/>
  <c r="R674" i="6"/>
  <c r="S674" i="6" s="1" a="1"/>
  <c r="S674" i="6" s="1"/>
  <c r="R541" i="6"/>
  <c r="S541" i="6" s="1" a="1"/>
  <c r="S541" i="6" s="1"/>
  <c r="R567" i="6"/>
  <c r="S567" i="6" s="1" a="1"/>
  <c r="S567" i="6" s="1"/>
  <c r="R381" i="6"/>
  <c r="S381" i="6" s="1" a="1"/>
  <c r="S381" i="6" s="1"/>
  <c r="R267" i="6"/>
  <c r="S267" i="6" s="1" a="1"/>
  <c r="S267" i="6" s="1"/>
  <c r="R606" i="6"/>
  <c r="S606" i="6" s="1" a="1"/>
  <c r="S606" i="6" s="1"/>
  <c r="R849" i="6"/>
  <c r="S849" i="6" s="1" a="1"/>
  <c r="S849" i="6" s="1"/>
  <c r="R589" i="6"/>
  <c r="S589" i="6" s="1" a="1"/>
  <c r="S589" i="6" s="1"/>
  <c r="S461" i="6" a="1"/>
  <c r="S461" i="6" s="1"/>
  <c r="R116" i="6"/>
  <c r="S116" i="6" s="1" a="1"/>
  <c r="S116" i="6" s="1"/>
  <c r="R88" i="6"/>
  <c r="S88" i="6" s="1" a="1"/>
  <c r="S88" i="6" s="1"/>
  <c r="R45" i="6"/>
  <c r="S45" i="6" s="1" a="1"/>
  <c r="S45" i="6" s="1"/>
  <c r="R548" i="6"/>
  <c r="S548" i="6" s="1" a="1"/>
  <c r="S548" i="6" s="1"/>
  <c r="R824" i="6"/>
  <c r="S824" i="6" s="1" a="1"/>
  <c r="S824" i="6" s="1"/>
  <c r="R370" i="6"/>
  <c r="S370" i="6" s="1" a="1"/>
  <c r="S370" i="6" s="1"/>
  <c r="R455" i="6"/>
  <c r="S455" i="6" s="1" a="1"/>
  <c r="S455" i="6" s="1"/>
  <c r="R770" i="6"/>
  <c r="S770" i="6" s="1" a="1"/>
  <c r="S770" i="6" s="1"/>
  <c r="R621" i="6"/>
  <c r="S621" i="6" s="1" a="1"/>
  <c r="S621" i="6" s="1"/>
  <c r="R696" i="6"/>
  <c r="S696" i="6" s="1" a="1"/>
  <c r="S696" i="6" s="1"/>
  <c r="R632" i="6"/>
  <c r="S632" i="6" s="1" a="1"/>
  <c r="S632" i="6" s="1"/>
  <c r="R1324" i="6"/>
  <c r="S1324" i="6" s="1" a="1"/>
  <c r="S1324" i="6" s="1"/>
  <c r="R794" i="6"/>
  <c r="S794" i="6" s="1" a="1"/>
  <c r="S794" i="6" s="1"/>
  <c r="R535" i="6"/>
  <c r="S535" i="6" s="1" a="1"/>
  <c r="S535" i="6" s="1"/>
  <c r="R387" i="6"/>
  <c r="S387" i="6" s="1" a="1"/>
  <c r="S387" i="6" s="1"/>
  <c r="R393" i="6"/>
  <c r="S393" i="6" s="1" a="1"/>
  <c r="S393" i="6" s="1"/>
  <c r="S307" i="6" a="1"/>
  <c r="S307" i="6" s="1"/>
  <c r="S149" i="6" a="1"/>
  <c r="S149" i="6" s="1"/>
  <c r="R100" i="6"/>
  <c r="S100" i="6" s="1" a="1"/>
  <c r="S100" i="6" s="1"/>
  <c r="R26" i="6"/>
  <c r="S26" i="6" s="1" a="1"/>
  <c r="S26" i="6" s="1"/>
  <c r="R1700" i="6"/>
  <c r="S1700" i="6" s="1" a="1"/>
  <c r="S1700" i="6" s="1"/>
  <c r="R1352" i="6"/>
  <c r="S1352" i="6" s="1" a="1"/>
  <c r="S1352" i="6" s="1"/>
  <c r="R2063" i="6"/>
  <c r="S2063" i="6" s="1" a="1"/>
  <c r="S2063" i="6" s="1"/>
  <c r="R1894" i="6"/>
  <c r="S1894" i="6" s="1" a="1"/>
  <c r="S1894" i="6" s="1"/>
  <c r="R1616" i="6"/>
  <c r="S1616" i="6" s="1" a="1"/>
  <c r="S1616" i="6" s="1"/>
  <c r="R1758" i="6"/>
  <c r="S1758" i="6" s="1" a="1"/>
  <c r="S1758" i="6" s="1"/>
  <c r="R1346" i="6"/>
  <c r="S1346" i="6" s="1" a="1"/>
  <c r="S1346" i="6" s="1"/>
  <c r="R973" i="6"/>
  <c r="S973" i="6" s="1" a="1"/>
  <c r="S973" i="6" s="1"/>
  <c r="R1585" i="6"/>
  <c r="S1585" i="6" s="1" a="1"/>
  <c r="S1585" i="6" s="1"/>
  <c r="R1874" i="6"/>
  <c r="S1874" i="6" s="1" a="1"/>
  <c r="S1874" i="6" s="1"/>
  <c r="R1943" i="6"/>
  <c r="S1943" i="6" s="1" a="1"/>
  <c r="S1943" i="6" s="1"/>
  <c r="R1402" i="6"/>
  <c r="S1402" i="6" s="1" a="1"/>
  <c r="S1402" i="6" s="1"/>
  <c r="R1135" i="6"/>
  <c r="S1135" i="6" s="1" a="1"/>
  <c r="S1135" i="6" s="1"/>
  <c r="R1062" i="6"/>
  <c r="S1062" i="6" s="1" a="1"/>
  <c r="S1062" i="6" s="1"/>
  <c r="R2057" i="6"/>
  <c r="S2057" i="6" s="1" a="1"/>
  <c r="S2057" i="6" s="1"/>
  <c r="R1749" i="6"/>
  <c r="S1749" i="6" s="1" a="1"/>
  <c r="S1749" i="6" s="1"/>
  <c r="R1731" i="6"/>
  <c r="S1731" i="6" s="1" a="1"/>
  <c r="S1731" i="6" s="1"/>
  <c r="R1635" i="6"/>
  <c r="S1635" i="6" s="1" a="1"/>
  <c r="S1635" i="6" s="1"/>
  <c r="R1474" i="6"/>
  <c r="S1474" i="6" s="1" a="1"/>
  <c r="S1474" i="6" s="1"/>
  <c r="R1239" i="6"/>
  <c r="S1239" i="6" s="1" a="1"/>
  <c r="S1239" i="6" s="1"/>
  <c r="R1208" i="6"/>
  <c r="S1208" i="6" s="1" a="1"/>
  <c r="S1208" i="6" s="1"/>
  <c r="R1078" i="6"/>
  <c r="S1078" i="6" s="1" a="1"/>
  <c r="S1078" i="6" s="1"/>
  <c r="R1197" i="6"/>
  <c r="S1197" i="6" s="1" a="1"/>
  <c r="S1197" i="6" s="1"/>
  <c r="R1037" i="6"/>
  <c r="S1037" i="6" s="1" a="1"/>
  <c r="S1037" i="6" s="1"/>
  <c r="R819" i="6"/>
  <c r="S819" i="6" s="1" a="1"/>
  <c r="S819" i="6" s="1"/>
  <c r="R1935" i="6"/>
  <c r="S1935" i="6" s="1" a="1"/>
  <c r="S1935" i="6" s="1"/>
  <c r="R1416" i="6"/>
  <c r="S1416" i="6" s="1" a="1"/>
  <c r="S1416" i="6" s="1"/>
  <c r="R1910" i="6"/>
  <c r="S1910" i="6" s="1" a="1"/>
  <c r="S1910" i="6" s="1"/>
  <c r="S1663" i="6" a="1"/>
  <c r="S1663" i="6" s="1"/>
  <c r="R1767" i="6"/>
  <c r="S1767" i="6" s="1" a="1"/>
  <c r="S1767" i="6" s="1"/>
  <c r="S1515" i="6" a="1"/>
  <c r="S1515" i="6" s="1"/>
  <c r="R1126" i="6"/>
  <c r="S1126" i="6" s="1" a="1"/>
  <c r="S1126" i="6" s="1"/>
  <c r="S1087" i="6" a="1"/>
  <c r="S1087" i="6" s="1"/>
  <c r="R766" i="6"/>
  <c r="S766" i="6" s="1" a="1"/>
  <c r="S766" i="6" s="1"/>
  <c r="R786" i="6"/>
  <c r="S786" i="6" s="1" a="1"/>
  <c r="S786" i="6" s="1"/>
  <c r="R660" i="6"/>
  <c r="S660" i="6" s="1" a="1"/>
  <c r="S660" i="6" s="1"/>
  <c r="R1858" i="6"/>
  <c r="S1858" i="6" s="1" a="1"/>
  <c r="S1858" i="6" s="1"/>
  <c r="R1704" i="6"/>
  <c r="S1704" i="6" s="1" a="1"/>
  <c r="S1704" i="6" s="1"/>
  <c r="R1383" i="6"/>
  <c r="S1383" i="6" s="1" a="1"/>
  <c r="S1383" i="6" s="1"/>
  <c r="R1560" i="6"/>
  <c r="S1560" i="6" s="1" a="1"/>
  <c r="S1560" i="6" s="1"/>
  <c r="R1210" i="6"/>
  <c r="S1210" i="6" s="1" a="1"/>
  <c r="S1210" i="6" s="1"/>
  <c r="R1152" i="6"/>
  <c r="S1152" i="6" s="1" a="1"/>
  <c r="S1152" i="6" s="1"/>
  <c r="R959" i="6"/>
  <c r="S959" i="6" s="1" a="1"/>
  <c r="S959" i="6" s="1"/>
  <c r="R845" i="6"/>
  <c r="S845" i="6" s="1" a="1"/>
  <c r="S845" i="6" s="1"/>
  <c r="R1358" i="6"/>
  <c r="S1358" i="6" s="1" a="1"/>
  <c r="S1358" i="6" s="1"/>
  <c r="R709" i="6"/>
  <c r="S709" i="6" s="1" a="1"/>
  <c r="S709" i="6" s="1"/>
  <c r="S193" i="6" a="1"/>
  <c r="S193" i="6" s="1"/>
  <c r="R630" i="6"/>
  <c r="S630" i="6" s="1" a="1"/>
  <c r="S630" i="6" s="1"/>
  <c r="R511" i="6"/>
  <c r="S511" i="6" s="1" a="1"/>
  <c r="S511" i="6" s="1"/>
  <c r="R650" i="6"/>
  <c r="S650" i="6" s="1" a="1"/>
  <c r="S650" i="6" s="1"/>
  <c r="R179" i="6"/>
  <c r="S179" i="6" s="1" a="1"/>
  <c r="S179" i="6" s="1"/>
  <c r="R168" i="6"/>
  <c r="S168" i="6" s="1" a="1"/>
  <c r="S168" i="6" s="1"/>
  <c r="R838" i="6"/>
  <c r="S838" i="6" s="1" a="1"/>
  <c r="S838" i="6" s="1"/>
  <c r="R585" i="6"/>
  <c r="S585" i="6" s="1" a="1"/>
  <c r="S585" i="6" s="1"/>
  <c r="R822" i="6"/>
  <c r="S822" i="6" s="1" a="1"/>
  <c r="S822" i="6" s="1"/>
  <c r="S324" i="6" a="1"/>
  <c r="S324" i="6" s="1"/>
  <c r="R477" i="6"/>
  <c r="S477" i="6" s="1" a="1"/>
  <c r="S477" i="6" s="1"/>
  <c r="R701" i="6"/>
  <c r="S701" i="6" s="1" a="1"/>
  <c r="S701" i="6" s="1"/>
  <c r="R617" i="6"/>
  <c r="S617" i="6" s="1" a="1"/>
  <c r="S617" i="6" s="1"/>
  <c r="R369" i="6"/>
  <c r="S369" i="6" s="1" a="1"/>
  <c r="S369" i="6" s="1"/>
  <c r="S754" i="6" a="1"/>
  <c r="S754" i="6" s="1"/>
  <c r="R641" i="6"/>
  <c r="S641" i="6" s="1" a="1"/>
  <c r="S641" i="6" s="1"/>
  <c r="R575" i="6"/>
  <c r="S575" i="6" s="1" a="1"/>
  <c r="S575" i="6" s="1"/>
  <c r="R273" i="6"/>
  <c r="S273" i="6" s="1" a="1"/>
  <c r="S273" i="6" s="1"/>
  <c r="R290" i="6"/>
  <c r="S290" i="6" s="1" a="1"/>
  <c r="S290" i="6" s="1"/>
  <c r="R202" i="6"/>
  <c r="S202" i="6" s="1" a="1"/>
  <c r="S202" i="6" s="1"/>
  <c r="R681" i="6"/>
  <c r="S681" i="6" s="1" a="1"/>
  <c r="S681" i="6" s="1"/>
  <c r="R596" i="6"/>
  <c r="S596" i="6" s="1" a="1"/>
  <c r="S596" i="6" s="1"/>
  <c r="R1196" i="6"/>
  <c r="S1196" i="6" s="1" a="1"/>
  <c r="S1196" i="6" s="1"/>
  <c r="R519" i="6"/>
  <c r="S519" i="6" s="1" a="1"/>
  <c r="S519" i="6" s="1"/>
  <c r="S677" i="6" a="1"/>
  <c r="S677" i="6" s="1"/>
  <c r="S275" i="6" a="1"/>
  <c r="S275" i="6" s="1"/>
  <c r="R276" i="6"/>
  <c r="S276" i="6" s="1" a="1"/>
  <c r="S276" i="6" s="1"/>
  <c r="R239" i="6"/>
  <c r="S239" i="6" s="1" a="1"/>
  <c r="S239" i="6" s="1"/>
  <c r="R106" i="6"/>
  <c r="S106" i="6" s="1" a="1"/>
  <c r="S106" i="6" s="1"/>
  <c r="R27" i="6"/>
  <c r="S27" i="6" s="1" a="1"/>
  <c r="S27" i="6" s="1"/>
  <c r="S412" i="6" a="1"/>
  <c r="S412" i="6" s="1"/>
  <c r="O7" i="6"/>
  <c r="O15" i="6"/>
  <c r="D48" i="1"/>
  <c r="D50" i="1"/>
  <c r="D96" i="1" l="1"/>
  <c r="D95" i="1"/>
  <c r="D94" i="1"/>
  <c r="D93" i="1"/>
  <c r="D91" i="1"/>
  <c r="D90" i="1"/>
  <c r="D74" i="1"/>
  <c r="D73" i="1"/>
  <c r="D72" i="1"/>
  <c r="D71" i="1"/>
  <c r="D69" i="1"/>
  <c r="D68" i="1"/>
  <c r="D67" i="1"/>
  <c r="D65" i="1"/>
  <c r="D64" i="1"/>
  <c r="D63" i="1"/>
  <c r="D61" i="1"/>
  <c r="D60" i="1"/>
  <c r="D59" i="1"/>
  <c r="D58" i="1"/>
  <c r="D57" i="1"/>
  <c r="D56" i="1"/>
  <c r="D52" i="1"/>
  <c r="D51" i="1"/>
  <c r="D49" i="1"/>
  <c r="D47" i="1"/>
  <c r="D43" i="1"/>
  <c r="D41" i="1"/>
  <c r="D39" i="1"/>
  <c r="D37" i="1"/>
  <c r="D36" i="1"/>
  <c r="D35" i="1"/>
  <c r="D34" i="1"/>
  <c r="D33" i="1"/>
  <c r="D31" i="1"/>
  <c r="D30" i="1"/>
  <c r="D29" i="1"/>
  <c r="D28" i="1"/>
  <c r="D27" i="1"/>
  <c r="D26" i="1"/>
  <c r="D25" i="1"/>
  <c r="D24" i="1"/>
  <c r="D23" i="1"/>
  <c r="D22" i="1"/>
  <c r="D21" i="1"/>
  <c r="D20" i="1"/>
  <c r="D18" i="1"/>
  <c r="D17" i="1"/>
  <c r="D16" i="1"/>
  <c r="D15" i="1"/>
  <c r="D13" i="1"/>
  <c r="D12" i="1"/>
  <c r="D11" i="1"/>
  <c r="D10" i="1"/>
  <c r="D83" i="1"/>
  <c r="D82" i="1"/>
  <c r="D81" i="1"/>
  <c r="D80" i="1"/>
  <c r="D79" i="1"/>
  <c r="D78" i="1"/>
  <c r="D77" i="1"/>
  <c r="D76" i="1"/>
  <c r="D9" i="1"/>
  <c r="H7" i="4" l="1"/>
  <c r="I7" i="4"/>
  <c r="G7" i="4"/>
  <c r="H4" i="4"/>
  <c r="I4" i="4"/>
  <c r="G4" i="4"/>
  <c r="I10" i="4"/>
  <c r="H10" i="4"/>
  <c r="G10" i="4"/>
  <c r="G9" i="4"/>
  <c r="I9" i="4"/>
  <c r="H9" i="4"/>
  <c r="H16" i="4"/>
  <c r="I16" i="4"/>
  <c r="G16" i="4"/>
  <c r="H17" i="4"/>
  <c r="G17" i="4"/>
  <c r="I17" i="4"/>
  <c r="I6" i="4"/>
  <c r="G6" i="4"/>
  <c r="H6" i="4"/>
  <c r="H12" i="4"/>
  <c r="G12" i="4"/>
  <c r="I12" i="4"/>
  <c r="G2" i="4"/>
  <c r="I2" i="4"/>
  <c r="H2" i="4"/>
  <c r="H8" i="4"/>
  <c r="I8" i="4"/>
  <c r="G8" i="4"/>
  <c r="H13" i="4"/>
  <c r="I13" i="4"/>
  <c r="G13" i="4"/>
  <c r="D101" i="1" a="1"/>
  <c r="D101" i="1" s="1"/>
  <c r="D40" i="1"/>
  <c r="D44" i="1"/>
  <c r="D42" i="1"/>
  <c r="I14" i="4"/>
  <c r="G14" i="4"/>
  <c r="H14" i="4"/>
  <c r="I15" i="4"/>
  <c r="H15" i="4"/>
  <c r="G15" i="4"/>
  <c r="H3" i="4"/>
  <c r="I3" i="4"/>
  <c r="G3" i="4"/>
  <c r="I11" i="4"/>
  <c r="H11" i="4"/>
  <c r="G11" i="4"/>
  <c r="I5" i="4"/>
  <c r="H5" i="4"/>
  <c r="G5" i="4"/>
  <c r="D75" i="1"/>
  <c r="D70" i="1" s="1"/>
  <c r="D92" i="1"/>
  <c r="D66" i="1"/>
  <c r="D62" i="1"/>
  <c r="D55" i="1"/>
  <c r="D14" i="1"/>
  <c r="D19" i="1"/>
  <c r="D103" i="1" s="1"/>
  <c r="E8" i="1"/>
  <c r="D8" i="1"/>
  <c r="D102" i="1" s="1"/>
  <c r="E14" i="1"/>
  <c r="E45" i="1"/>
  <c r="E32" i="1"/>
  <c r="E104" i="1" s="1"/>
  <c r="E92" i="1"/>
  <c r="E55" i="1"/>
  <c r="E70" i="1"/>
  <c r="E19" i="1"/>
  <c r="E66" i="1"/>
  <c r="E62" i="1"/>
  <c r="D106" i="1" l="1"/>
  <c r="E102" i="1"/>
  <c r="D32" i="1"/>
  <c r="D104" i="1" s="1"/>
  <c r="E106" i="1"/>
  <c r="E105" i="1"/>
  <c r="E99" i="1"/>
  <c r="P10" i="6" l="1"/>
  <c r="P15" i="6"/>
  <c r="P18" i="6"/>
  <c r="P7" i="6"/>
  <c r="M5" i="6"/>
  <c r="N17" i="6"/>
  <c r="M11" i="6"/>
  <c r="Q3" i="6"/>
  <c r="M9" i="6"/>
  <c r="N16" i="6"/>
  <c r="N14" i="6"/>
  <c r="P12" i="6"/>
  <c r="P4" i="6"/>
  <c r="P8" i="6"/>
  <c r="M6" i="6"/>
  <c r="N13" i="6"/>
  <c r="P2" i="6"/>
  <c r="Q18" i="6"/>
  <c r="N18" i="6"/>
  <c r="M18" i="6"/>
  <c r="F53" i="1" s="1"/>
  <c r="Q10" i="6"/>
  <c r="Q5" i="6"/>
  <c r="M7" i="6"/>
  <c r="N7" i="6"/>
  <c r="Q7" i="6"/>
  <c r="N10" i="6"/>
  <c r="E107" i="1"/>
  <c r="P16" i="6" l="1"/>
  <c r="P9" i="6"/>
  <c r="R9" i="6" s="1"/>
  <c r="P11" i="6"/>
  <c r="R11" i="6" s="1"/>
  <c r="P3" i="6"/>
  <c r="Q13" i="6"/>
  <c r="P17" i="6"/>
  <c r="N11" i="6"/>
  <c r="N3" i="6"/>
  <c r="Q11" i="6"/>
  <c r="P14" i="6"/>
  <c r="P13" i="6"/>
  <c r="M3" i="6"/>
  <c r="D53" i="1" s="1" a="1"/>
  <c r="D53" i="1" s="1"/>
  <c r="Q17" i="6"/>
  <c r="Q16" i="6"/>
  <c r="M17" i="6"/>
  <c r="N5" i="6"/>
  <c r="P6" i="6"/>
  <c r="R6" i="6" s="1"/>
  <c r="M10" i="6"/>
  <c r="R10" i="6" s="1"/>
  <c r="S10" i="6" s="1" a="1"/>
  <c r="S10" i="6" s="1"/>
  <c r="M16" i="6"/>
  <c r="Q4" i="6"/>
  <c r="Q6" i="6"/>
  <c r="N8" i="6"/>
  <c r="M8" i="6"/>
  <c r="R8" i="6" s="1"/>
  <c r="Q8" i="6"/>
  <c r="N6" i="6"/>
  <c r="Q14" i="6"/>
  <c r="M14" i="6"/>
  <c r="P5" i="6"/>
  <c r="R5" i="6" s="1"/>
  <c r="S5" i="6" s="1" a="1"/>
  <c r="S5" i="6" s="1"/>
  <c r="R7" i="6"/>
  <c r="S7" i="6" s="1" a="1"/>
  <c r="S7" i="6" s="1"/>
  <c r="N12" i="6"/>
  <c r="R18" i="6"/>
  <c r="S18" i="6" s="1" a="1"/>
  <c r="S18" i="6" s="1"/>
  <c r="F54" i="1" s="1"/>
  <c r="M12" i="6"/>
  <c r="R12" i="6" s="1"/>
  <c r="Q12" i="6"/>
  <c r="M4" i="6"/>
  <c r="R4" i="6" s="1"/>
  <c r="M13" i="6"/>
  <c r="R13" i="6" s="1"/>
  <c r="N9" i="6"/>
  <c r="Q9" i="6"/>
  <c r="N15" i="6"/>
  <c r="Q15" i="6"/>
  <c r="M15" i="6"/>
  <c r="R15" i="6" s="1"/>
  <c r="N4" i="6"/>
  <c r="S8" i="6" l="1" a="1"/>
  <c r="S8" i="6" s="1"/>
  <c r="R16" i="6"/>
  <c r="S16" i="6" s="1" a="1"/>
  <c r="S16" i="6" s="1"/>
  <c r="S9" i="6" a="1"/>
  <c r="S9" i="6" s="1"/>
  <c r="S4" i="6" a="1"/>
  <c r="S4" i="6" s="1"/>
  <c r="D54" i="1" a="1"/>
  <c r="D54" i="1" s="1"/>
  <c r="D45" i="1" s="1"/>
  <c r="S15" i="6" a="1"/>
  <c r="S15" i="6" s="1"/>
  <c r="R17" i="6"/>
  <c r="S17" i="6" s="1" a="1"/>
  <c r="S17" i="6" s="1"/>
  <c r="S6" i="6" a="1"/>
  <c r="S6" i="6" s="1"/>
  <c r="S13" i="6" a="1"/>
  <c r="S13" i="6" s="1"/>
  <c r="R14" i="6"/>
  <c r="S14" i="6" s="1" a="1"/>
  <c r="S14" i="6" s="1"/>
  <c r="S12" i="6" a="1"/>
  <c r="S12" i="6" s="1"/>
  <c r="R3" i="6"/>
  <c r="S3" i="6" s="1" a="1"/>
  <c r="S3" i="6" s="1"/>
  <c r="S11" i="6" a="1"/>
  <c r="S11" i="6" s="1"/>
  <c r="D105" i="1" l="1"/>
  <c r="D107" i="1" s="1"/>
  <c r="D108" i="1" s="1"/>
  <c r="D99"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<sst xmlns="http://schemas.openxmlformats.org/spreadsheetml/2006/main" count="18034" uniqueCount="3507">
  <si>
    <t>Thema</t>
  </si>
  <si>
    <t>spezifische Aussagen; konkrete Fragestellungen</t>
  </si>
  <si>
    <t>Anzahl Punkte</t>
  </si>
  <si>
    <t>Entwicklungsplanung, Raumordnung</t>
  </si>
  <si>
    <t>Es besteht ein eigenständiges Dokument zum Thema Fussverkehr, bzw. ein umfangreiches Kapitel in einer Gesamtverkehrsstrategie</t>
  </si>
  <si>
    <t>Dieses Dokument wurde durch Exekutive und/oder Legislativ verabschiedet und dient als politische Grundlage</t>
  </si>
  <si>
    <t>Die Erhöhung des Fussverkehrsanteils ist mit quantitativer Zielvorgabe für die nahe Zukunft (2020, 2025, 2030 (z.B. Etappen, Unterwegszeit, Kilometer, Basis = MZMV oder eigene Erhebung) hinterlegt</t>
  </si>
  <si>
    <t>Strukturen in der Verwaltung</t>
  </si>
  <si>
    <t>Zuständigkeiten für Fussverkehrsbelange, Stellenprozente, Kompetenzen, Pflichtenheft
Lancierung/Unterstützung von Pilotprojekten / Forschungsarbeiten</t>
  </si>
  <si>
    <t>Fussverkehrsprojekte</t>
  </si>
  <si>
    <t>Stand der Fusswegnetzplanung, Qualität, rechtliche Verankerung, Datum Erlass / letzte Revision</t>
  </si>
  <si>
    <t>qualitativ hochwertige Fusswegnetzplanung</t>
  </si>
  <si>
    <t>Der Plan ist behördenverbindlich</t>
  </si>
  <si>
    <t xml:space="preserve">Wegnetz ist genügend dicht </t>
  </si>
  <si>
    <t>Querungsstellen (bestehende und geplante) über das übergeordnete Strassennetz sind dargestellt</t>
  </si>
  <si>
    <t>Die Netzergänzungen sind in Planung oder die Planung ist für die nächsten Jahre budgetiert.</t>
  </si>
  <si>
    <t>Schulweg</t>
  </si>
  <si>
    <t>Schulwege wurden bei der Erstellung des Fusswegnetzplans bearbeitet (Einbezug Schule)</t>
  </si>
  <si>
    <t>detaillierte Analyse mit Prioritäten für die Umsetzung</t>
  </si>
  <si>
    <t>Es besteht eine Massnahmenliste mit Prioritäten / Zeithorizont für die Realisierung</t>
  </si>
  <si>
    <t>Behinderten-gerechtigkeit</t>
  </si>
  <si>
    <t xml:space="preserve">Umsetzung der Behindertengerechtigkeit im Bereich: Bushaltekanten. </t>
  </si>
  <si>
    <t>Qualität öffentlicher Raum</t>
  </si>
  <si>
    <t>Grün- und Freiräme</t>
  </si>
  <si>
    <t>Benützung des öffentlichen Raumes</t>
  </si>
  <si>
    <t>Es besteht ein umgesetztes "Leuchtturmprojekt" für den Fussverkehr (max. 10 Jahre alt)</t>
  </si>
  <si>
    <t>Es gibt spezifische Fussverkehrsprojekte für die nächsten Jahre (z.B. im Rahmen der Aggloprogramme)</t>
  </si>
  <si>
    <t>Verkehrsberuhigung / Geschwindigkeiten</t>
  </si>
  <si>
    <t>Stand der Planung und Umsetzung von verkehrsberuhigten Bereichen</t>
  </si>
  <si>
    <t>Fussgängerzonen</t>
  </si>
  <si>
    <t>Wie viele Fussgängerzonen gibt es in der Stadt (Fläche, Länge des Netzes)</t>
  </si>
  <si>
    <t>Wurde in den letzten 5 Jahren die Zahl bzw. die Fläche der Fussgängerzonen erhöht?</t>
  </si>
  <si>
    <t>Begegnungszonen</t>
  </si>
  <si>
    <t>Wie viele Begegnungszonen gibt es in der Stadt (Fläche, Länge des Netzes)</t>
  </si>
  <si>
    <t>Tempo-30-Zonen</t>
  </si>
  <si>
    <t>Wie viele Prozent des Siedlungsgebietes sind Tempo-30-Zonen? (Gibt es eine Angabe über Fläche, Länge des Netzes?)</t>
  </si>
  <si>
    <t>Verkehrsberuhigung auf Basisnetz</t>
  </si>
  <si>
    <t>Sind Abschnitte mit Tempo 30 auf starkbelasteten Strassen (Hauptachsen) vorhanden? (z.B. Schulwegsicherung, Lärmschutz, temporäre Signalisation usw). Wurden solche beantragt?</t>
  </si>
  <si>
    <t>Tempo 60 -Strecken innerorts</t>
  </si>
  <si>
    <t>Gibt es Tempo 60 Strecken (mit Trottoir und Querungsbedarf) innerhalb des Siedlungsgebietes</t>
  </si>
  <si>
    <t>Fussverkehr als Teil des Gesamtverkehrs</t>
  </si>
  <si>
    <t>Konflikte mit Velos</t>
  </si>
  <si>
    <t xml:space="preserve">Gibt es gemeinsame Flächen für den Fuss- und Veloverkehr mit ungeeigneter Breite? (&lt; 3.5 m) z.B. Veloführung auf Trottoirs? </t>
  </si>
  <si>
    <t>Wurden in den letzten 5 Jahren Lösungen für den Veloverkehr zu Lasten Fussverkehr eingerichtet</t>
  </si>
  <si>
    <t>Unter- Überführungen</t>
  </si>
  <si>
    <t>LSA-Steuerung</t>
  </si>
  <si>
    <t>Trennwirkung</t>
  </si>
  <si>
    <t xml:space="preserve">Gibt es längere Strassenabschnitte ohne Querungsmöglichkeiten? </t>
  </si>
  <si>
    <t>Trottoirüberfahrten</t>
  </si>
  <si>
    <t xml:space="preserve">sind entlang von Hauptachsen, Einmündungen von untergordnete Strassen mit Trottoirüberfahrt ausgebildet? Gibt es ein Konzept / Strategie dafür? </t>
  </si>
  <si>
    <t>Fussgängerstreifen</t>
  </si>
  <si>
    <t>Dichte, Erhebung, Sanierung</t>
  </si>
  <si>
    <t>Anzahl FGS / Datenbank</t>
  </si>
  <si>
    <t>Anzahl Fussgängerstreifen ist bekannt. Datenbank vorhanden</t>
  </si>
  <si>
    <t>FGS in Tempo 30</t>
  </si>
  <si>
    <t>Signalisation / Orientierung</t>
  </si>
  <si>
    <t>Fussgängerwegleitsysteme, Fussgängerinformation / Signalisation</t>
  </si>
  <si>
    <t>Informations- und Fusswegleitsysteme</t>
  </si>
  <si>
    <t>Es besteht ein Fussgänger - Wegleitsystem. (flächendeckend oder auf gewisse Bereiche begrenzt)</t>
  </si>
  <si>
    <t>Umsetzung der Signalisierung Sackgasse mit Ausnahme</t>
  </si>
  <si>
    <t xml:space="preserve">werden Sackgassen umsignalisiert? (systematisch, bei Signalersatz) </t>
  </si>
  <si>
    <t>Baustellen</t>
  </si>
  <si>
    <t>Wie werden Umleitungen für den Fussverkehr bei Baustellen organisiert? Auflage in Baubewilligung, Kontrolle, Konzept für Signalisierung von Umleitungen</t>
  </si>
  <si>
    <t>Kommunikation / Netzwerk / Weiterbildung</t>
  </si>
  <si>
    <t xml:space="preserve">Webseite </t>
  </si>
  <si>
    <t>Newsletter / Medienmitteilung</t>
  </si>
  <si>
    <t>zu Fussverkehrstehemen werden regelmässig Informationen aufbereitet und über Medien bzw. Newsletter verbreitet</t>
  </si>
  <si>
    <t>Kampagnen</t>
  </si>
  <si>
    <t>Die Stadt lanciert regelmässige Kampagnen in denen das Zufussgehen thematisiert wird (idealerweise werden auch Synergien genutzt. Z.B. mit Gesundheit, Energie, usw.)</t>
  </si>
  <si>
    <t>Austauschplattform</t>
  </si>
  <si>
    <t>Netzwerk</t>
  </si>
  <si>
    <t>Weiterbildung</t>
  </si>
  <si>
    <t>Fussverkehr ist Thema von stadtinternen Weiterbildungsveranstaltungen, bzw. Mitarbeiter besuchen Weiterbildungsveranstaltungen zum Thema öffentlicher Raum / Fussverkehr</t>
  </si>
  <si>
    <t>Wettbewerbe</t>
  </si>
  <si>
    <t>Controlling / Monitoring</t>
  </si>
  <si>
    <t>Die Gemeinde unterstützt die Umsetzung ihrer Mobilitäts/Verkehrsplanung mit einem Monitoring von relevanten Mobilitätsindikatoren (= Formulierung aus Energiestadt-Katalog)</t>
  </si>
  <si>
    <t>Mikrozensus</t>
  </si>
  <si>
    <t>Es besteht eine Verdichtung des Mikrozensus</t>
  </si>
  <si>
    <t>Die Verdichtung ist ausgewertet. Es gibt Aussagen zum Fussverkehr</t>
  </si>
  <si>
    <t>Zählungen</t>
  </si>
  <si>
    <t>Es werden Fussverkehrs-Erhebungen durchgeführt (Zählungen, Erhebung Aufenthaltsnutzung, Umfragen)</t>
  </si>
  <si>
    <t>Publikation</t>
  </si>
  <si>
    <t>Die Erhebungen werden in Publikationen aufbereitet und auf der Webseite angeboten</t>
  </si>
  <si>
    <t>Opendata</t>
  </si>
  <si>
    <t>Die Rohdaten stehen auf Opendata-Portalen zur Verfügung</t>
  </si>
  <si>
    <t>Monitoring</t>
  </si>
  <si>
    <t>Total mögliche Punkte</t>
  </si>
  <si>
    <t>Frage 4</t>
  </si>
  <si>
    <t>Frage 5 - 7</t>
  </si>
  <si>
    <t>Frage 8 - 10</t>
  </si>
  <si>
    <t>Es besteht ein Massnahmenkatalog</t>
  </si>
  <si>
    <t>Ausgefüllt durch:</t>
  </si>
  <si>
    <t>Einwohnerzahl:</t>
  </si>
  <si>
    <t>Gibt es eine definierte Ansprechsperson für Anliegen des Fussverkehrs?</t>
  </si>
  <si>
    <t>Ansprechsperson Fussverkehr</t>
  </si>
  <si>
    <t>Anzahl Trinkbrunnen</t>
  </si>
  <si>
    <t>Anzahl öffentlich Zugängliche Toiletten</t>
  </si>
  <si>
    <t>Veränderung der Anzahl Fussgängerunfälle pro Einwohner und Arbeitsplätze. (Durchschnitt 2011-2015 vs Durchschnitt 2016-2020)</t>
  </si>
  <si>
    <t>SKM-cvm</t>
  </si>
  <si>
    <t>Zora</t>
  </si>
  <si>
    <t>Energiestadt</t>
  </si>
  <si>
    <t>altersfreundliche Stadt</t>
  </si>
  <si>
    <t>Kinderfreundliche Gemeinde</t>
  </si>
  <si>
    <t>Klimabündnis</t>
  </si>
  <si>
    <t>Grünstadt</t>
  </si>
  <si>
    <t>Fussverkehr Schweiz</t>
  </si>
  <si>
    <t>Mitgliedschaft</t>
  </si>
  <si>
    <t>Label</t>
  </si>
  <si>
    <t>Weitere</t>
  </si>
  <si>
    <t>Datum:</t>
  </si>
  <si>
    <t>Bei der Planung (z.B. von Knoten) werden Massnahmen zur Qualitätssicherung für den Fussverkehr ergriffen?</t>
  </si>
  <si>
    <t>Fusswegnetzplanung / Schwachstellenanalyse / Massnahmenplanung</t>
  </si>
  <si>
    <t>Es besteht ein Fusswegnetzplan (bzw. ein kommunaler Richtplan Fussverkehr) fürs ganze Stadtgebiet</t>
  </si>
  <si>
    <t>GIS-Integration</t>
  </si>
  <si>
    <t>Anzahl Sitzbänke</t>
  </si>
  <si>
    <t>Bewertung</t>
  </si>
  <si>
    <t>Best Practise</t>
  </si>
  <si>
    <t>Zukünftige Projekte</t>
  </si>
  <si>
    <t>Sitzbänke</t>
  </si>
  <si>
    <t>Trinkbrunnen</t>
  </si>
  <si>
    <t>Toiletten</t>
  </si>
  <si>
    <t>Verkehrssicherheit</t>
  </si>
  <si>
    <t>Welche?</t>
  </si>
  <si>
    <t>Die Ansprechsperson lanciert eigene Konzeptstudien, Analysen, Wirkungskontrollen, Zufriedenheits-umfragen, usw.
Welche Projekte wurden in den letzten 5 Jahren zum Thema Fussverkehr durchgeführt?</t>
  </si>
  <si>
    <t>Gemeinde:</t>
  </si>
  <si>
    <t xml:space="preserve">In den letzten 5 Jahren wurden Wettbewerbe, Studienaufträge oder konkrete Planungen für die Aufwertung des öffentlichen Raums durchgeführt. </t>
  </si>
  <si>
    <t>2 = Es besteht ein eigenständiges Dokument (Fussverkehrsstrategie, Fussverkehrskonzept, ...)</t>
  </si>
  <si>
    <t>2 = Es besteht ein umfangreiches Kapitel zum Fussverkehr in der kommunalen Gesamtverkehrsstrategie</t>
  </si>
  <si>
    <t>0 = Es gibt keine strategische Planung des Fussverkehrs in der Gemeinde</t>
  </si>
  <si>
    <t>Ja Nein</t>
  </si>
  <si>
    <t>0 = Nein</t>
  </si>
  <si>
    <t>1 = Die Qualität für den Fussverkehr soll erhöht werden</t>
  </si>
  <si>
    <t>0 = Es gibt keine Zielvorgabe</t>
  </si>
  <si>
    <t>1 = Es besteht ein Katalog für Massnahmen für den Fussverkehr der gleich umfangreich ist, wie der Massnahmenkatalog für andere Mobilitätsformen.</t>
  </si>
  <si>
    <t>0.5 = Es besteht ein Katalog für Massnahmen für den Fussverkehr, der weniger umfangreicht ist, wie der Massnahmenkatalog für andere Mobilitätsformen.</t>
  </si>
  <si>
    <t>0 = Es gibt keine Massnahmen für den Fussverkehr.</t>
  </si>
  <si>
    <t>1 = Es besteht eine quantitative Vorgabe, dass der Anteil des Fussverkehrs zunehmen soll.</t>
  </si>
  <si>
    <t>0.5 = Die Erhöhung des Fussverkehrsanteil ist als Ziel definiert, es gibt aber keine quantitative Vorgabe.</t>
  </si>
  <si>
    <t>0 = Es gibt keine Zielvorgabe zur Erhöhung des Fussverkehrsanteils</t>
  </si>
  <si>
    <t xml:space="preserve">1 = Es gibt eine Ansprechperson für das Thema Fussverkehr. Einwohner finden die Ansprechsperson auf der Website der Gemeinde. </t>
  </si>
  <si>
    <t>0.5 = Es gibt eine Ansprechperson für das Thema Fussverkehr. Die Ansprechsperson ist nur Verwaltungsintern bekannt.</t>
  </si>
  <si>
    <t>0 = Es gibt keine Ansprechsperson für das Thema Fussverkehr.</t>
  </si>
  <si>
    <t>2 = Es wurden in den letzten Jahren mindestens 4 Projekte oder Studien durchgeführt</t>
  </si>
  <si>
    <t>1 = Es wurden in den letzten Jahren einzelne Projekte oder Sudien durchgeführt.</t>
  </si>
  <si>
    <t>0 = Es wurden in den letzten Jahren keine Projekte oder Studien durchgeführt.</t>
  </si>
  <si>
    <t>1 = Ja</t>
  </si>
  <si>
    <t>1 = Die Ansprechsperson für den Fussverkehr wird bei allen Planungsvorhaben zur Stellungnahme eingeladen.</t>
  </si>
  <si>
    <t>1 = Die Projektleitenden prüfen alle Planungsvorhaben selbst mit Hilfe einer Checkliste.</t>
  </si>
  <si>
    <t>0.5 = Die Ansprechsperson für den Fussverkehr kann sich im Rahmen der Projektauflage einbringen.</t>
  </si>
  <si>
    <t>0 = Es gibt keine spezifische Qualitätssicherung für den Fussverkehr bei Projekten der Verkehrsplanung.</t>
  </si>
  <si>
    <t>1 = Das Wegnetz ist dichter als das Strassennetz</t>
  </si>
  <si>
    <t>0.5 = Das Wegnetz ist gleich dicht wie das Strassennetz</t>
  </si>
  <si>
    <t>0 = Das Wegnetz ist weniger dicht wie das Strassennetz</t>
  </si>
  <si>
    <t>2 = Im Plan sind alle Querungsstellen dargestellt. Die Fussgängerstreifen extra dargestellt.</t>
  </si>
  <si>
    <t>1 = Im Plan sind alle Querungsstellen dargestellt.</t>
  </si>
  <si>
    <t>0.5 = Im Plan sind nur die Fussgängerstreifen dargestellt</t>
  </si>
  <si>
    <t>0 = Im Plan sind keine Querungsstellen dargestellt</t>
  </si>
  <si>
    <t>Ja Teilweise Nein</t>
  </si>
  <si>
    <t>2 = Ja</t>
  </si>
  <si>
    <t>1 = Teilweise</t>
  </si>
  <si>
    <t>1 = Ja die Schule oder Schulbehörde wurde bei der Erarbeitung des Fusswegnetzplanes einbezogen</t>
  </si>
  <si>
    <t>0.5 = Ja es wurden aber nur die bestehenden Grundlagen eingearbeitet</t>
  </si>
  <si>
    <t>0 = Schulwege wurden nicht speziell betrachtet</t>
  </si>
  <si>
    <t>1 = Ist vorhanden und öffentlich einsehbar</t>
  </si>
  <si>
    <t>1 = Ist im internen GIS vorhanden und als PDF einsehbar</t>
  </si>
  <si>
    <t>0.5 = Ist im internen GIS vorhanden und nicht im Internet einsehbar</t>
  </si>
  <si>
    <t>0.5 = Ist als PDF auf der Website der Gemeinde einsehbar</t>
  </si>
  <si>
    <t>0 = Es gibt keinen Fusswegnetzplan</t>
  </si>
  <si>
    <t>3.10</t>
  </si>
  <si>
    <t>1 = Handlungsbedarf aufgearbeitet, Umsetzung weit fortgeschritten</t>
  </si>
  <si>
    <t>0.5 = Konzept vorhanden Umsetzung ca 50%</t>
  </si>
  <si>
    <t>0 = Umsetzung nur bei Neugestaltungen</t>
  </si>
  <si>
    <t>3.11 - 3.12</t>
  </si>
  <si>
    <t>2 = mehr als 4 Wettbewerbe</t>
  </si>
  <si>
    <t>1.5 = 3 Wettbewerbe</t>
  </si>
  <si>
    <t>1 = 2 Wettbewerbe</t>
  </si>
  <si>
    <t>0.5 = 1 Wettbewerb</t>
  </si>
  <si>
    <t>0 = keine oder ein Wettbewerb.</t>
  </si>
  <si>
    <t>2 = Strategie / Konzept vorhanden und Umsetzung weit fortgeschritten</t>
  </si>
  <si>
    <t>1 = Strategie Konzept vorhanden unnd Einzelne Aufwertungen realisiert</t>
  </si>
  <si>
    <t>0.5 = Einzelne Aufwertungen umgesetzt</t>
  </si>
  <si>
    <t>0 = Keine Strategie und keine Aufwertungen</t>
  </si>
  <si>
    <t>2 = mehrere Projekte</t>
  </si>
  <si>
    <t>1 = 1 - 2 Projekte</t>
  </si>
  <si>
    <t>0 = Kein Projekt</t>
  </si>
  <si>
    <t xml:space="preserve">1 = Es gibt ein Konzept, bzw. eine Umsetzung, das Thema ist auf der Traktandenliste </t>
  </si>
  <si>
    <t>0 = bisher nicht bearbeitet, keine Kenntnisse</t>
  </si>
  <si>
    <t>4.8 - 4.10</t>
  </si>
  <si>
    <t>2 = mehrere T30 Strecken auch auf Hauptachsen vorhanden bzw. beantragt</t>
  </si>
  <si>
    <t>1 = einzelne T30 Strecken auch auf Hauptachsen vorhanden bzw. beantragt</t>
  </si>
  <si>
    <t>0 = keine T30 auf Hauptachsen vorhanden bzw. beantragt</t>
  </si>
  <si>
    <t>2 = keine Tempo 60 -Strecken</t>
  </si>
  <si>
    <t>1 = einzelne Tempo 60 Strecken vorhanden</t>
  </si>
  <si>
    <t>0 = mehrere Tempo 60 Strecken vorhanden</t>
  </si>
  <si>
    <t>2 = keine Veloführung mit ungeeigneter Breite</t>
  </si>
  <si>
    <t>1 = einzelne wenige Stellen</t>
  </si>
  <si>
    <t>0 = mehrere Stellen</t>
  </si>
  <si>
    <t>2 = keine UF / ÜF, respektive nur dort, wo topografisch sinnvoll</t>
  </si>
  <si>
    <t>1 = max 2 UF/ÜF, wo topografisch nicht sinnvoll.</t>
  </si>
  <si>
    <t>2 = keine längeren Abschnitte</t>
  </si>
  <si>
    <t>1 = einzelne wenige Abschnitte (max 1km total)</t>
  </si>
  <si>
    <t>0 = mehrere Abschnitte (mehr als 1km)</t>
  </si>
  <si>
    <t>2 = Konzept für Trottoirüberfahrten vorhanden / weitgehend umgesetzt.</t>
  </si>
  <si>
    <t>1 = Konzept für Trottoirüberfahrten vorhanden / einzelne umgesetzt oder häufige Umsetzung ohne Konzept</t>
  </si>
  <si>
    <t>0 = Trottoirüberfahrten nur einzelne umgesetzt</t>
  </si>
  <si>
    <t>1 = Ja es gibt Fussgängerstreifen in Tempo 30 Zonen, wir haben dafür ein Konzept.</t>
  </si>
  <si>
    <t>0.5 = Es gibt einzelne Fussgängerstreifen in Tempo 30 Zonen, es gibt kein Konzept</t>
  </si>
  <si>
    <t>0 = nein</t>
  </si>
  <si>
    <t>2 = flächendeckendes Fusswegleitsystem</t>
  </si>
  <si>
    <t>1 = auf gewisse Bereiche begrenztes Leitsystem oder Planinformationen</t>
  </si>
  <si>
    <t>0 = Kein Fussgängerleitsystem</t>
  </si>
  <si>
    <t>0 = Keine Umsetzung</t>
  </si>
  <si>
    <t>1 = Thema wird unter dem Aspekt Fussverkehr bearbeitet</t>
  </si>
  <si>
    <t>0 = keine Bearbeitung</t>
  </si>
  <si>
    <t>0 = bisher keine Kampagnen zu Fussverkehr lanciert</t>
  </si>
  <si>
    <t>2 = regelmässige Treffen etabliert</t>
  </si>
  <si>
    <t>1 = vereinzelte Treffen</t>
  </si>
  <si>
    <t>0= keine Treffen</t>
  </si>
  <si>
    <t>2 = Die Gemeinde betreibt Dauerzählstellen und führt Vorher-, Nachherhebungen bei Umgestaltungen durch.</t>
  </si>
  <si>
    <t>1.5 = Die Gemeinde führt alle fünf Jahre Zählungen des Fussverkehrs und Vorher-, Nachererhebungen bei Umgestaltungen durch.</t>
  </si>
  <si>
    <t>1 = Die Gemeinde betreibt Dauerzählstellen oder führt alle fünf Jahre Zählungen des Fussverkehrs durch.</t>
  </si>
  <si>
    <t>1 = Die Gemeinde führt Vorher-, Nacherhererhebungen bei Umgestaltungen durch.</t>
  </si>
  <si>
    <t>0.5 = Die Gemeinde ab und zu Vorher-, Nachhererhebungen bei Umgestaltungen durch.</t>
  </si>
  <si>
    <t>0 = Die Gemeinde führt keine Erhebungen des Fussverkehrs durch.</t>
  </si>
  <si>
    <t>Gemeinde hat in den letzten 10 Jahren Auszeichnungen erhalten (Flâneur d'Or, Wakkerpreis, andere vergleichbare Wettbewerb; welche?)</t>
  </si>
  <si>
    <t>Die Gemeinde organisiert regelmässig Plattformen mit Verkehrsverbänden, Quartiervereinen (Thema öffentlicher Raum/Fussverkehr)</t>
  </si>
  <si>
    <t>Auf der Webseite der Gemeinde sind Infos zum Thema Fussverkehr zu finden; Ansprechstelle mit Mail und Telefon; Infos über rechtliche Grundlagen, Publikationen, aktuelle Infos usw.</t>
  </si>
  <si>
    <t>Maximale Punkte</t>
  </si>
  <si>
    <t>Bemerkung</t>
  </si>
  <si>
    <t>2 = keine "Bettelampel" oder LSA mit langen Wartezeiten</t>
  </si>
  <si>
    <t>La Baroche</t>
  </si>
  <si>
    <t>Haute-Ajoie</t>
  </si>
  <si>
    <t>Clos du Doubs</t>
  </si>
  <si>
    <t>Basse-Allaine</t>
  </si>
  <si>
    <t>Vendlincourt</t>
  </si>
  <si>
    <t>Porrentruy</t>
  </si>
  <si>
    <t>Lugnez</t>
  </si>
  <si>
    <t>Grandfontaine</t>
  </si>
  <si>
    <t>Fontenais</t>
  </si>
  <si>
    <t>Fahy</t>
  </si>
  <si>
    <t>Damphreux</t>
  </si>
  <si>
    <t>Courtedoux</t>
  </si>
  <si>
    <t>Courgenay</t>
  </si>
  <si>
    <t>Courchavon</t>
  </si>
  <si>
    <t>Cornol</t>
  </si>
  <si>
    <t>Coeuve</t>
  </si>
  <si>
    <t>Bure</t>
  </si>
  <si>
    <t>Bonfol</t>
  </si>
  <si>
    <t>Boncourt</t>
  </si>
  <si>
    <t>Beurnevésin</t>
  </si>
  <si>
    <t>Alle</t>
  </si>
  <si>
    <t>Soubey</t>
  </si>
  <si>
    <t>Saint-Brais</t>
  </si>
  <si>
    <t>Saignelégier</t>
  </si>
  <si>
    <t>Le Noirmont</t>
  </si>
  <si>
    <t>Muriaux</t>
  </si>
  <si>
    <t>Montfaucon</t>
  </si>
  <si>
    <t>Lajoux (JU)</t>
  </si>
  <si>
    <t>Les Genevez (JU)</t>
  </si>
  <si>
    <t>Les Enfers</t>
  </si>
  <si>
    <t>La Chaux-des-Breuleux</t>
  </si>
  <si>
    <t>Les Breuleux</t>
  </si>
  <si>
    <t>Les Bois</t>
  </si>
  <si>
    <t>Le Bémont (JU)</t>
  </si>
  <si>
    <t>Val Terbi</t>
  </si>
  <si>
    <t>Haute-Sorne</t>
  </si>
  <si>
    <t>Soyhières</t>
  </si>
  <si>
    <t>Saulcy</t>
  </si>
  <si>
    <t>Rossemaison</t>
  </si>
  <si>
    <t>Pleigne</t>
  </si>
  <si>
    <t>Movelier</t>
  </si>
  <si>
    <t>Mettembert</t>
  </si>
  <si>
    <t>Mervelier</t>
  </si>
  <si>
    <t>Ederswiler</t>
  </si>
  <si>
    <t>Develier</t>
  </si>
  <si>
    <t>Delémont</t>
  </si>
  <si>
    <t>Courtételle</t>
  </si>
  <si>
    <t>Courroux</t>
  </si>
  <si>
    <t>Courrendlin</t>
  </si>
  <si>
    <t>Courchapoix</t>
  </si>
  <si>
    <t>Châtillon (JU)</t>
  </si>
  <si>
    <t>Bourrignon</t>
  </si>
  <si>
    <t>Boécourt</t>
  </si>
  <si>
    <t>Veyrier</t>
  </si>
  <si>
    <t>Versoix</t>
  </si>
  <si>
    <t>Vernier</t>
  </si>
  <si>
    <t>Vandoeuvres</t>
  </si>
  <si>
    <t>Troinex</t>
  </si>
  <si>
    <t>Thônex</t>
  </si>
  <si>
    <t>Soral</t>
  </si>
  <si>
    <t>Satigny</t>
  </si>
  <si>
    <t>Russin</t>
  </si>
  <si>
    <t>Puplinge</t>
  </si>
  <si>
    <t>Presinge</t>
  </si>
  <si>
    <t>Pregny-Chambésy</t>
  </si>
  <si>
    <t>Plan-les-Ouates</t>
  </si>
  <si>
    <t>Perly-Certoux</t>
  </si>
  <si>
    <t>Onex</t>
  </si>
  <si>
    <t>Meyrin</t>
  </si>
  <si>
    <t>Meinier</t>
  </si>
  <si>
    <t>Lancy</t>
  </si>
  <si>
    <t>Laconnex</t>
  </si>
  <si>
    <t>Jussy</t>
  </si>
  <si>
    <t>Hermance</t>
  </si>
  <si>
    <t>Gy</t>
  </si>
  <si>
    <t>Le Grand-Saconnex</t>
  </si>
  <si>
    <t>Genthod</t>
  </si>
  <si>
    <t>Genève</t>
  </si>
  <si>
    <t>Dardagny</t>
  </si>
  <si>
    <t>Corsier (GE)</t>
  </si>
  <si>
    <t>Confignon</t>
  </si>
  <si>
    <t>Cologny</t>
  </si>
  <si>
    <t>Collonge-Bellerive</t>
  </si>
  <si>
    <t>Collex-Bossy</t>
  </si>
  <si>
    <t>Choulex</t>
  </si>
  <si>
    <t>Chêne-Bourg</t>
  </si>
  <si>
    <t>Chêne-Bougeries</t>
  </si>
  <si>
    <t>Chancy</t>
  </si>
  <si>
    <t>Céligny</t>
  </si>
  <si>
    <t>Cartigny</t>
  </si>
  <si>
    <t>Carouge (GE)</t>
  </si>
  <si>
    <t>Bernex</t>
  </si>
  <si>
    <t>Bellevue</t>
  </si>
  <si>
    <t>Bardonnex</t>
  </si>
  <si>
    <t>Avusy</t>
  </si>
  <si>
    <t>Avully</t>
  </si>
  <si>
    <t>Anières</t>
  </si>
  <si>
    <t>Aire-la-Ville</t>
  </si>
  <si>
    <t>Val-de-Travers</t>
  </si>
  <si>
    <t>Les Verrières</t>
  </si>
  <si>
    <t>La Côte-aux-Fées</t>
  </si>
  <si>
    <t>Val-de-Ruz</t>
  </si>
  <si>
    <t>La Tène</t>
  </si>
  <si>
    <t>Saint-Blaise</t>
  </si>
  <si>
    <t>Neuchâtel</t>
  </si>
  <si>
    <t>Lignières</t>
  </si>
  <si>
    <t>Le Landeron</t>
  </si>
  <si>
    <t>Hauterive (NE)</t>
  </si>
  <si>
    <t>Enges</t>
  </si>
  <si>
    <t>Cressier (NE)</t>
  </si>
  <si>
    <t>Cornaux</t>
  </si>
  <si>
    <t>Les Ponts-de-Martel</t>
  </si>
  <si>
    <t>Le Locle</t>
  </si>
  <si>
    <t>La Chaux-du-Milieu</t>
  </si>
  <si>
    <t>Le Cerneux-Péquignot</t>
  </si>
  <si>
    <t>Brot-Plamboz</t>
  </si>
  <si>
    <t>La Brévine</t>
  </si>
  <si>
    <t>La Sagne</t>
  </si>
  <si>
    <t>Les Planchettes</t>
  </si>
  <si>
    <t>La Chaux-de-Fonds</t>
  </si>
  <si>
    <t>Milvignes</t>
  </si>
  <si>
    <t>Rochefort</t>
  </si>
  <si>
    <t>Cortaillod</t>
  </si>
  <si>
    <t>Boudry</t>
  </si>
  <si>
    <t>Zermatt</t>
  </si>
  <si>
    <t>Zeneggen</t>
  </si>
  <si>
    <t>Visperterminen</t>
  </si>
  <si>
    <t>Visp</t>
  </si>
  <si>
    <t>Törbel</t>
  </si>
  <si>
    <t>Täsch</t>
  </si>
  <si>
    <t>Staldenried</t>
  </si>
  <si>
    <t>Stalden (VS)</t>
  </si>
  <si>
    <t>St. Niklaus</t>
  </si>
  <si>
    <t>Saas-Grund</t>
  </si>
  <si>
    <t>Saas-Fee</t>
  </si>
  <si>
    <t>Saas-Balen</t>
  </si>
  <si>
    <t>Saas-Almagell</t>
  </si>
  <si>
    <t>Randa</t>
  </si>
  <si>
    <t>Lalden</t>
  </si>
  <si>
    <t>Grächen</t>
  </si>
  <si>
    <t>Embd</t>
  </si>
  <si>
    <t>Eisten</t>
  </si>
  <si>
    <t>Baltschieder</t>
  </si>
  <si>
    <t>Veysonnaz</t>
  </si>
  <si>
    <t>Sion</t>
  </si>
  <si>
    <t>Savièse</t>
  </si>
  <si>
    <t>Grimisuat</t>
  </si>
  <si>
    <t>Arbaz</t>
  </si>
  <si>
    <t>Anniviers</t>
  </si>
  <si>
    <t>Sierre</t>
  </si>
  <si>
    <t>Saint-Léonard</t>
  </si>
  <si>
    <t>Lens</t>
  </si>
  <si>
    <t>Icogne</t>
  </si>
  <si>
    <t>Grône</t>
  </si>
  <si>
    <t>Chippis</t>
  </si>
  <si>
    <t>Chalais</t>
  </si>
  <si>
    <t>Vérossaz</t>
  </si>
  <si>
    <t>Vernayaz</t>
  </si>
  <si>
    <t>Salvan</t>
  </si>
  <si>
    <t>Saint-Maurice</t>
  </si>
  <si>
    <t>Massongex</t>
  </si>
  <si>
    <t>Finhaut</t>
  </si>
  <si>
    <t>Evionnaz</t>
  </si>
  <si>
    <t>Dorénaz</t>
  </si>
  <si>
    <t>Collonges</t>
  </si>
  <si>
    <t>Bettmeralp</t>
  </si>
  <si>
    <t>Steg-Hohtenn</t>
  </si>
  <si>
    <t>Mörel-Filet</t>
  </si>
  <si>
    <t>Wiler (Lötschen)</t>
  </si>
  <si>
    <t>Unterbäch</t>
  </si>
  <si>
    <t>Raron</t>
  </si>
  <si>
    <t>Niedergesteln</t>
  </si>
  <si>
    <t>Kippel</t>
  </si>
  <si>
    <t>Ferden</t>
  </si>
  <si>
    <t>Eischoll</t>
  </si>
  <si>
    <t>Bürchen</t>
  </si>
  <si>
    <t>Blatten</t>
  </si>
  <si>
    <t>Ausserberg</t>
  </si>
  <si>
    <t>Riederalp</t>
  </si>
  <si>
    <t>Grengiols</t>
  </si>
  <si>
    <t>Bitsch</t>
  </si>
  <si>
    <t>Bister</t>
  </si>
  <si>
    <t>Vouvry</t>
  </si>
  <si>
    <t>Vionnaz</t>
  </si>
  <si>
    <t>Val-d'Illiez</t>
  </si>
  <si>
    <t>Troistorrents</t>
  </si>
  <si>
    <t>Saint-Gingolph</t>
  </si>
  <si>
    <t>Port-Valais</t>
  </si>
  <si>
    <t>Monthey</t>
  </si>
  <si>
    <t>Collombey-Muraz</t>
  </si>
  <si>
    <t>Champéry</t>
  </si>
  <si>
    <t>Trient</t>
  </si>
  <si>
    <t>Saxon</t>
  </si>
  <si>
    <t>Saillon</t>
  </si>
  <si>
    <t>Riddes</t>
  </si>
  <si>
    <t>Martigny-Combe</t>
  </si>
  <si>
    <t>Martigny</t>
  </si>
  <si>
    <t>Leytron</t>
  </si>
  <si>
    <t>Isérables</t>
  </si>
  <si>
    <t>Fully</t>
  </si>
  <si>
    <t>Bovernier</t>
  </si>
  <si>
    <t>Turtmann-Unterems</t>
  </si>
  <si>
    <t>Gampel-Bratsch</t>
  </si>
  <si>
    <t>Guttet-Feschel</t>
  </si>
  <si>
    <t>Varen</t>
  </si>
  <si>
    <t>Salgesch</t>
  </si>
  <si>
    <t>Oberems</t>
  </si>
  <si>
    <t>Leukerbad</t>
  </si>
  <si>
    <t>Leuk</t>
  </si>
  <si>
    <t>Inden</t>
  </si>
  <si>
    <t>Ergisch</t>
  </si>
  <si>
    <t>Albinen</t>
  </si>
  <si>
    <t>Agarn</t>
  </si>
  <si>
    <t>Mont-Noble</t>
  </si>
  <si>
    <t>Vex</t>
  </si>
  <si>
    <t>Saint-Martin (VS)</t>
  </si>
  <si>
    <t>Hérémence</t>
  </si>
  <si>
    <t>Evolène</t>
  </si>
  <si>
    <t>Ayent</t>
  </si>
  <si>
    <t>Obergoms</t>
  </si>
  <si>
    <t>Lax</t>
  </si>
  <si>
    <t>Fieschertal</t>
  </si>
  <si>
    <t>Fiesch</t>
  </si>
  <si>
    <t>Ernen</t>
  </si>
  <si>
    <t>Binn</t>
  </si>
  <si>
    <t>Bellwald</t>
  </si>
  <si>
    <t>Sembrancher</t>
  </si>
  <si>
    <t>Orsières</t>
  </si>
  <si>
    <t>Liddes</t>
  </si>
  <si>
    <t>Bourg-Saint-Pierre</t>
  </si>
  <si>
    <t>Vétroz</t>
  </si>
  <si>
    <t>Nendaz</t>
  </si>
  <si>
    <t>Conthey</t>
  </si>
  <si>
    <t>Chamoson</t>
  </si>
  <si>
    <t>Ardon</t>
  </si>
  <si>
    <t>Zwischbergen</t>
  </si>
  <si>
    <t>Termen</t>
  </si>
  <si>
    <t>Simplon</t>
  </si>
  <si>
    <t>Ried-Brig</t>
  </si>
  <si>
    <t>Naters</t>
  </si>
  <si>
    <t>Eggerberg</t>
  </si>
  <si>
    <t>Brig-Glis</t>
  </si>
  <si>
    <t>Yvonand</t>
  </si>
  <si>
    <t>Yverdon-les-Bains</t>
  </si>
  <si>
    <t>Vugelles-La Mothe</t>
  </si>
  <si>
    <t>Villars-Epeney</t>
  </si>
  <si>
    <t>Valeyres-sous-Ursins</t>
  </si>
  <si>
    <t>Valeyres-sous-Montagny</t>
  </si>
  <si>
    <t>Ursins</t>
  </si>
  <si>
    <t>Treycovagnes</t>
  </si>
  <si>
    <t>Suscévaz</t>
  </si>
  <si>
    <t>Suchy</t>
  </si>
  <si>
    <t>Rovray</t>
  </si>
  <si>
    <t>Pomy</t>
  </si>
  <si>
    <t>Orzens</t>
  </si>
  <si>
    <t>Orges</t>
  </si>
  <si>
    <t>Oppens</t>
  </si>
  <si>
    <t>Montagny-près-Yverdon</t>
  </si>
  <si>
    <t>Molondin</t>
  </si>
  <si>
    <t>Mathod</t>
  </si>
  <si>
    <t>Ependes (VD)</t>
  </si>
  <si>
    <t>Donneloye</t>
  </si>
  <si>
    <t>Démoret</t>
  </si>
  <si>
    <t>Cuarny</t>
  </si>
  <si>
    <t>Cronay</t>
  </si>
  <si>
    <t>Cheseaux-Noréaz</t>
  </si>
  <si>
    <t>Chêne-Pâquier</t>
  </si>
  <si>
    <t>Chavannes-le-Chêne</t>
  </si>
  <si>
    <t>Champvent</t>
  </si>
  <si>
    <t>Chamblon</t>
  </si>
  <si>
    <t>Bioley-Magnoux</t>
  </si>
  <si>
    <t>Belmont-sur-Yverdon</t>
  </si>
  <si>
    <t>Veytaux</t>
  </si>
  <si>
    <t>Vevey</t>
  </si>
  <si>
    <t>La Tour-de-Peilz</t>
  </si>
  <si>
    <t>Saint-Légier-La Chiésaz</t>
  </si>
  <si>
    <t>Montreux</t>
  </si>
  <si>
    <t>Jongny</t>
  </si>
  <si>
    <t>Corsier-sur-Vevey</t>
  </si>
  <si>
    <t>Corseaux</t>
  </si>
  <si>
    <t>Chardonne</t>
  </si>
  <si>
    <t>Blonay</t>
  </si>
  <si>
    <t>Le Lieu</t>
  </si>
  <si>
    <t>Le Chenit</t>
  </si>
  <si>
    <t>L'Abbaye</t>
  </si>
  <si>
    <t>Vinzel</t>
  </si>
  <si>
    <t>Tartegnin</t>
  </si>
  <si>
    <t>Rolle</t>
  </si>
  <si>
    <t>Perroy</t>
  </si>
  <si>
    <t>Mont-sur-Rolle</t>
  </si>
  <si>
    <t>Luins</t>
  </si>
  <si>
    <t>Gilly</t>
  </si>
  <si>
    <t>Essertines-sur-Rolle</t>
  </si>
  <si>
    <t>Dully</t>
  </si>
  <si>
    <t>Burtigny</t>
  </si>
  <si>
    <t>Bursins</t>
  </si>
  <si>
    <t>Bursinel</t>
  </si>
  <si>
    <t>Allaman</t>
  </si>
  <si>
    <t>Rougemont</t>
  </si>
  <si>
    <t>Rossinière</t>
  </si>
  <si>
    <t>Château-d'Oex</t>
  </si>
  <si>
    <t>Valbroye</t>
  </si>
  <si>
    <t>Villarzel</t>
  </si>
  <si>
    <t>Treytorrens (Payerne)</t>
  </si>
  <si>
    <t>Trey</t>
  </si>
  <si>
    <t>Payerne</t>
  </si>
  <si>
    <t>Missy</t>
  </si>
  <si>
    <t>Henniez</t>
  </si>
  <si>
    <t>Grandcour</t>
  </si>
  <si>
    <t>Corcelles-près-Payerne</t>
  </si>
  <si>
    <t>Chevroux</t>
  </si>
  <si>
    <t>Champtauroz</t>
  </si>
  <si>
    <t>Oron</t>
  </si>
  <si>
    <t>Jorat-Menthue</t>
  </si>
  <si>
    <t>Vulliens</t>
  </si>
  <si>
    <t>Servion</t>
  </si>
  <si>
    <t>Ropraz</t>
  </si>
  <si>
    <t>Montpreveyres</t>
  </si>
  <si>
    <t>Maracon</t>
  </si>
  <si>
    <t>Essertes</t>
  </si>
  <si>
    <t>Corcelles-le-Jorat</t>
  </si>
  <si>
    <t>Vuiteboeuf</t>
  </si>
  <si>
    <t>Vaulion</t>
  </si>
  <si>
    <t>Vallorbe</t>
  </si>
  <si>
    <t>Valeyres-sous-Rances</t>
  </si>
  <si>
    <t>Sergey</t>
  </si>
  <si>
    <t>Romainmôtier-Envy</t>
  </si>
  <si>
    <t>Rances</t>
  </si>
  <si>
    <t>Premier</t>
  </si>
  <si>
    <t>La Praz</t>
  </si>
  <si>
    <t>Orbe</t>
  </si>
  <si>
    <t>Montcherand</t>
  </si>
  <si>
    <t>Lignerolle</t>
  </si>
  <si>
    <t>Juriens</t>
  </si>
  <si>
    <t>Croy</t>
  </si>
  <si>
    <t>Les Clées</t>
  </si>
  <si>
    <t>Chavornay</t>
  </si>
  <si>
    <t>Bretonnières</t>
  </si>
  <si>
    <t>Bofflens</t>
  </si>
  <si>
    <t>Bavois</t>
  </si>
  <si>
    <t>Baulmes</t>
  </si>
  <si>
    <t>Ballaigues</t>
  </si>
  <si>
    <t>Arnex-sur-Orbe</t>
  </si>
  <si>
    <t>Agiez</t>
  </si>
  <si>
    <t>L'Abergement</t>
  </si>
  <si>
    <t>Vich</t>
  </si>
  <si>
    <t>Le Vaud</t>
  </si>
  <si>
    <t>Trélex</t>
  </si>
  <si>
    <t>Tannay</t>
  </si>
  <si>
    <t>Signy-Avenex</t>
  </si>
  <si>
    <t>Saint-Cergue</t>
  </si>
  <si>
    <t>La Rippe</t>
  </si>
  <si>
    <t>Prangins</t>
  </si>
  <si>
    <t>Nyon</t>
  </si>
  <si>
    <t>Mies</t>
  </si>
  <si>
    <t>Grens</t>
  </si>
  <si>
    <t>Gland</t>
  </si>
  <si>
    <t>Givrins</t>
  </si>
  <si>
    <t>Gingins</t>
  </si>
  <si>
    <t>Genolier</t>
  </si>
  <si>
    <t>Founex</t>
  </si>
  <si>
    <t>Eysins</t>
  </si>
  <si>
    <t>Duillier</t>
  </si>
  <si>
    <t>Crassier</t>
  </si>
  <si>
    <t>Coppet</t>
  </si>
  <si>
    <t>Commugny</t>
  </si>
  <si>
    <t>Coinsins</t>
  </si>
  <si>
    <t>Chéserex</t>
  </si>
  <si>
    <t>Chavannes-des-Bois</t>
  </si>
  <si>
    <t>Chavannes-de-Bogis</t>
  </si>
  <si>
    <t>Borex</t>
  </si>
  <si>
    <t>Bogis-Bossey</t>
  </si>
  <si>
    <t>Begnins</t>
  </si>
  <si>
    <t>Bassins</t>
  </si>
  <si>
    <t>Arzier-Le Muids</t>
  </si>
  <si>
    <t>Arnex-sur-Nyon</t>
  </si>
  <si>
    <t>Montanaire</t>
  </si>
  <si>
    <t>Vucherens</t>
  </si>
  <si>
    <t>Villars-le-Comte</t>
  </si>
  <si>
    <t>Syens</t>
  </si>
  <si>
    <t>Rossenges</t>
  </si>
  <si>
    <t>Prévonloup</t>
  </si>
  <si>
    <t>Ogens</t>
  </si>
  <si>
    <t>Moudon</t>
  </si>
  <si>
    <t>Lucens</t>
  </si>
  <si>
    <t>Lovatens</t>
  </si>
  <si>
    <t>Hermenches</t>
  </si>
  <si>
    <t>Dompierre (VD)</t>
  </si>
  <si>
    <t>Curtilles</t>
  </si>
  <si>
    <t>Chavannes-sur-Moudon</t>
  </si>
  <si>
    <t>Bussy-sur-Moudon</t>
  </si>
  <si>
    <t>Boulens</t>
  </si>
  <si>
    <t>Yens</t>
  </si>
  <si>
    <t>Vullierens</t>
  </si>
  <si>
    <t>Vufflens-le-Château</t>
  </si>
  <si>
    <t>Villars-sous-Yens</t>
  </si>
  <si>
    <t>Villars-Sainte-Croix</t>
  </si>
  <si>
    <t>Vaux-sur-Morges</t>
  </si>
  <si>
    <t>Tolochenaz</t>
  </si>
  <si>
    <t>Saint-Sulpice (VD)</t>
  </si>
  <si>
    <t>Saint-Prex</t>
  </si>
  <si>
    <t>Romanel-sur-Morges</t>
  </si>
  <si>
    <t>Reverolle</t>
  </si>
  <si>
    <t>Préverenges</t>
  </si>
  <si>
    <t>Morges</t>
  </si>
  <si>
    <t>Lussy-sur-Morges</t>
  </si>
  <si>
    <t>Lully (VD)</t>
  </si>
  <si>
    <t>Lonay</t>
  </si>
  <si>
    <t>Lavigny</t>
  </si>
  <si>
    <t>Etoy</t>
  </si>
  <si>
    <t>Ecublens (VD)</t>
  </si>
  <si>
    <t>Echichens</t>
  </si>
  <si>
    <t>Echandens</t>
  </si>
  <si>
    <t>Denges</t>
  </si>
  <si>
    <t>Denens</t>
  </si>
  <si>
    <t>Clarmont</t>
  </si>
  <si>
    <t>Chigny</t>
  </si>
  <si>
    <t>Chavannes-près-Renens</t>
  </si>
  <si>
    <t>Bussy-Chardonney</t>
  </si>
  <si>
    <t>Bussigny</t>
  </si>
  <si>
    <t>Buchillon</t>
  </si>
  <si>
    <t>Bremblens</t>
  </si>
  <si>
    <t>Aclens</t>
  </si>
  <si>
    <t>Bourg-en-Lavaux</t>
  </si>
  <si>
    <t>Savigny</t>
  </si>
  <si>
    <t>Saint-Saphorin (Lavaux)</t>
  </si>
  <si>
    <t>Rivaz</t>
  </si>
  <si>
    <t>Puidoux</t>
  </si>
  <si>
    <t>Lutry</t>
  </si>
  <si>
    <t>Forel (Lavaux)</t>
  </si>
  <si>
    <t>Chexbres</t>
  </si>
  <si>
    <t>Romanel-sur-Lausanne</t>
  </si>
  <si>
    <t>Renens (VD)</t>
  </si>
  <si>
    <t>Pully</t>
  </si>
  <si>
    <t>Prilly</t>
  </si>
  <si>
    <t>Paudex</t>
  </si>
  <si>
    <t>Le Mont-sur-Lausanne</t>
  </si>
  <si>
    <t>Lausanne</t>
  </si>
  <si>
    <t>Jouxtens-Mézery</t>
  </si>
  <si>
    <t>Epalinges</t>
  </si>
  <si>
    <t>Crissier</t>
  </si>
  <si>
    <t>Cheseaux-sur-Lausanne</t>
  </si>
  <si>
    <t>Belmont-sur-Lausanne</t>
  </si>
  <si>
    <t>Tévenon</t>
  </si>
  <si>
    <t>Sainte-Croix</t>
  </si>
  <si>
    <t>Provence</t>
  </si>
  <si>
    <t>Onnens (VD)</t>
  </si>
  <si>
    <t>Novalles</t>
  </si>
  <si>
    <t>Mutrux</t>
  </si>
  <si>
    <t>Mauborget</t>
  </si>
  <si>
    <t>Grandson</t>
  </si>
  <si>
    <t>Grandevent</t>
  </si>
  <si>
    <t>Giez</t>
  </si>
  <si>
    <t>Fontaines-sur-Grandson</t>
  </si>
  <si>
    <t>Fiez</t>
  </si>
  <si>
    <t>Corcelles-près-Concise</t>
  </si>
  <si>
    <t>Concise</t>
  </si>
  <si>
    <t>Champagne</t>
  </si>
  <si>
    <t>Bullet</t>
  </si>
  <si>
    <t>Bonvillars</t>
  </si>
  <si>
    <t>Goumoëns</t>
  </si>
  <si>
    <t>Montilliez</t>
  </si>
  <si>
    <t>Vuarrens</t>
  </si>
  <si>
    <t>Villars-le-Terroir</t>
  </si>
  <si>
    <t>Saint-Barthélemy (VD)</t>
  </si>
  <si>
    <t>Rueyres</t>
  </si>
  <si>
    <t>Poliez-Pittet</t>
  </si>
  <si>
    <t>Penthéréaz</t>
  </si>
  <si>
    <t>Pailly</t>
  </si>
  <si>
    <t>Oulens-sous-Echallens</t>
  </si>
  <si>
    <t>Morrens (VD)</t>
  </si>
  <si>
    <t>Froideville</t>
  </si>
  <si>
    <t>Fey</t>
  </si>
  <si>
    <t>Etagnières</t>
  </si>
  <si>
    <t>Essertines-sur-Yverdon</t>
  </si>
  <si>
    <t>Echallens</t>
  </si>
  <si>
    <t>Cugy (VD)</t>
  </si>
  <si>
    <t>Bretigny-sur-Morrens</t>
  </si>
  <si>
    <t>Bottens</t>
  </si>
  <si>
    <t>Bioley-Orjulaz</t>
  </si>
  <si>
    <t>Bercher</t>
  </si>
  <si>
    <t>Assens</t>
  </si>
  <si>
    <t>Vufflens-la-Ville</t>
  </si>
  <si>
    <t>Sullens</t>
  </si>
  <si>
    <t>Sévery</t>
  </si>
  <si>
    <t>Senarclens</t>
  </si>
  <si>
    <t>La Sarraz</t>
  </si>
  <si>
    <t>Pompaples</t>
  </si>
  <si>
    <t>Penthaz</t>
  </si>
  <si>
    <t>Penthalaz</t>
  </si>
  <si>
    <t>Pampigny</t>
  </si>
  <si>
    <t>Orny</t>
  </si>
  <si>
    <t>Montricher</t>
  </si>
  <si>
    <t>Mont-la-Ville</t>
  </si>
  <si>
    <t>Moiry</t>
  </si>
  <si>
    <t>Mex (VD)</t>
  </si>
  <si>
    <t>Mauraz</t>
  </si>
  <si>
    <t>Lussery-Villars</t>
  </si>
  <si>
    <t>L'Isle</t>
  </si>
  <si>
    <t>Grancy</t>
  </si>
  <si>
    <t>Gollion</t>
  </si>
  <si>
    <t>Ferreyres</t>
  </si>
  <si>
    <t>Eclépens</t>
  </si>
  <si>
    <t>Dizy</t>
  </si>
  <si>
    <t>Daillens</t>
  </si>
  <si>
    <t>Cuarnens</t>
  </si>
  <si>
    <t>Cottens (VD)</t>
  </si>
  <si>
    <t>Cossonay</t>
  </si>
  <si>
    <t>Chevilly</t>
  </si>
  <si>
    <t>Chavannes-le-Veyron</t>
  </si>
  <si>
    <t>La Chaux (Cossonay)</t>
  </si>
  <si>
    <t>Boussens</t>
  </si>
  <si>
    <t>Bournens</t>
  </si>
  <si>
    <t>Bettens</t>
  </si>
  <si>
    <t>Vully-les-Lacs</t>
  </si>
  <si>
    <t>Faoug</t>
  </si>
  <si>
    <t>Cudrefin</t>
  </si>
  <si>
    <t>Avenches</t>
  </si>
  <si>
    <t>Saubraz</t>
  </si>
  <si>
    <t>Saint-Oyens</t>
  </si>
  <si>
    <t>Saint-Livres</t>
  </si>
  <si>
    <t>Saint-George</t>
  </si>
  <si>
    <t>Mollens (VD)</t>
  </si>
  <si>
    <t>Marchissy</t>
  </si>
  <si>
    <t>Longirod</t>
  </si>
  <si>
    <t>Gimel</t>
  </si>
  <si>
    <t>Féchy</t>
  </si>
  <si>
    <t>Bougy-Villars</t>
  </si>
  <si>
    <t>Bière</t>
  </si>
  <si>
    <t>Berolle</t>
  </si>
  <si>
    <t>Ballens</t>
  </si>
  <si>
    <t>Aubonne</t>
  </si>
  <si>
    <t>Apples</t>
  </si>
  <si>
    <t>Yvorne</t>
  </si>
  <si>
    <t>Villeneuve (VD)</t>
  </si>
  <si>
    <t>Roche (VD)</t>
  </si>
  <si>
    <t>Rennaz</t>
  </si>
  <si>
    <t>Ormont-Dessus</t>
  </si>
  <si>
    <t>Ormont-Dessous</t>
  </si>
  <si>
    <t>Ollon</t>
  </si>
  <si>
    <t>Noville</t>
  </si>
  <si>
    <t>Leysin</t>
  </si>
  <si>
    <t>Lavey-Morcles</t>
  </si>
  <si>
    <t>Gryon</t>
  </si>
  <si>
    <t>Corbeyrier</t>
  </si>
  <si>
    <t>Chessel</t>
  </si>
  <si>
    <t>Bex</t>
  </si>
  <si>
    <t>Aigle</t>
  </si>
  <si>
    <t>Gambarogno</t>
  </si>
  <si>
    <t>Centovalli</t>
  </si>
  <si>
    <t>Terre di Pedemonte</t>
  </si>
  <si>
    <t>Avegno Gordevio</t>
  </si>
  <si>
    <t>Lavizzara</t>
  </si>
  <si>
    <t>Maggia</t>
  </si>
  <si>
    <t>Linescio</t>
  </si>
  <si>
    <t>Cevio</t>
  </si>
  <si>
    <t>Cerentino</t>
  </si>
  <si>
    <t>Campo (Vallemaggia)</t>
  </si>
  <si>
    <t>Bosco/Gurin</t>
  </si>
  <si>
    <t>Biasca</t>
  </si>
  <si>
    <t>Breggia</t>
  </si>
  <si>
    <t>Vacallo</t>
  </si>
  <si>
    <t>Stabio</t>
  </si>
  <si>
    <t>Riva San Vitale</t>
  </si>
  <si>
    <t>Novazzano</t>
  </si>
  <si>
    <t>Morbio Inferiore</t>
  </si>
  <si>
    <t>Mendrisio</t>
  </si>
  <si>
    <t>Coldrerio</t>
  </si>
  <si>
    <t>Chiasso</t>
  </si>
  <si>
    <t>Castel San Pietro</t>
  </si>
  <si>
    <t>Balerna</t>
  </si>
  <si>
    <t>Monteceneri</t>
  </si>
  <si>
    <t>Alto Malcantone</t>
  </si>
  <si>
    <t>Collina d'Oro</t>
  </si>
  <si>
    <t>Vico Morcote</t>
  </si>
  <si>
    <t>Vezia</t>
  </si>
  <si>
    <t>Vernate</t>
  </si>
  <si>
    <t>Torricella-Taverne</t>
  </si>
  <si>
    <t>Capriasca</t>
  </si>
  <si>
    <t>Sorengo</t>
  </si>
  <si>
    <t>Sessa</t>
  </si>
  <si>
    <t>Savosa</t>
  </si>
  <si>
    <t>Rovio</t>
  </si>
  <si>
    <t>Pura</t>
  </si>
  <si>
    <t>Porza</t>
  </si>
  <si>
    <t>Ponte Tresa</t>
  </si>
  <si>
    <t>Ponte Capriasca</t>
  </si>
  <si>
    <t>Paradiso</t>
  </si>
  <si>
    <t>Origlio</t>
  </si>
  <si>
    <t>Novaggio</t>
  </si>
  <si>
    <t>Neggio</t>
  </si>
  <si>
    <t>Muzzano</t>
  </si>
  <si>
    <t>Morcote</t>
  </si>
  <si>
    <t>Monteggio</t>
  </si>
  <si>
    <t>Miglieglia</t>
  </si>
  <si>
    <t>Mezzovico-Vira</t>
  </si>
  <si>
    <t>Melide</t>
  </si>
  <si>
    <t>Melano</t>
  </si>
  <si>
    <t>Massagno</t>
  </si>
  <si>
    <t>Maroggia</t>
  </si>
  <si>
    <t>Manno</t>
  </si>
  <si>
    <t>Magliaso</t>
  </si>
  <si>
    <t>Lugano</t>
  </si>
  <si>
    <t>Lamone</t>
  </si>
  <si>
    <t>Gravesano</t>
  </si>
  <si>
    <t>Grancia</t>
  </si>
  <si>
    <t>Curio</t>
  </si>
  <si>
    <t>Cureglia</t>
  </si>
  <si>
    <t>Croglio</t>
  </si>
  <si>
    <t>Comano</t>
  </si>
  <si>
    <t>Caslano</t>
  </si>
  <si>
    <t>Canobbio</t>
  </si>
  <si>
    <t>Cadempino</t>
  </si>
  <si>
    <t>Cademario</t>
  </si>
  <si>
    <t>Brusino Arsizio</t>
  </si>
  <si>
    <t>Bissone</t>
  </si>
  <si>
    <t>Bioggio</t>
  </si>
  <si>
    <t>Bedigliora</t>
  </si>
  <si>
    <t>Bedano</t>
  </si>
  <si>
    <t>Astano</t>
  </si>
  <si>
    <t>Arogno</t>
  </si>
  <si>
    <t>Aranno</t>
  </si>
  <si>
    <t>Agno</t>
  </si>
  <si>
    <t>Cugnasco-Gerra</t>
  </si>
  <si>
    <t>Onsernone</t>
  </si>
  <si>
    <t>Tenero-Contra</t>
  </si>
  <si>
    <t>Ronco sopra Ascona</t>
  </si>
  <si>
    <t>Orselina</t>
  </si>
  <si>
    <t>Muralto</t>
  </si>
  <si>
    <t>Minusio</t>
  </si>
  <si>
    <t>Mergoscia</t>
  </si>
  <si>
    <t>Losone</t>
  </si>
  <si>
    <t>Locarno</t>
  </si>
  <si>
    <t>Lavertezzo</t>
  </si>
  <si>
    <t>Gordola</t>
  </si>
  <si>
    <t>Brissago</t>
  </si>
  <si>
    <t>Brione sopra Minusio</t>
  </si>
  <si>
    <t>Ascona</t>
  </si>
  <si>
    <t>Quinto</t>
  </si>
  <si>
    <t>Prato (Leventina)</t>
  </si>
  <si>
    <t>Pollegio</t>
  </si>
  <si>
    <t>Personico</t>
  </si>
  <si>
    <t>Giornico</t>
  </si>
  <si>
    <t>Faido</t>
  </si>
  <si>
    <t>Dalpe</t>
  </si>
  <si>
    <t>Bodio</t>
  </si>
  <si>
    <t>Bedretto</t>
  </si>
  <si>
    <t>Airolo</t>
  </si>
  <si>
    <t>Serravalle</t>
  </si>
  <si>
    <t>Blenio</t>
  </si>
  <si>
    <t>Acquarossa</t>
  </si>
  <si>
    <t>Sant'Antonino</t>
  </si>
  <si>
    <t>Lumino</t>
  </si>
  <si>
    <t>Isone</t>
  </si>
  <si>
    <t>Cadenazzo</t>
  </si>
  <si>
    <t>Bellinzona</t>
  </si>
  <si>
    <t>Arbedo-Castione</t>
  </si>
  <si>
    <t>Wigoltingen</t>
  </si>
  <si>
    <t>Weinfelden</t>
  </si>
  <si>
    <t>Märstetten</t>
  </si>
  <si>
    <t>Bussnang</t>
  </si>
  <si>
    <t>Bürglen (TG)</t>
  </si>
  <si>
    <t>Birwinken</t>
  </si>
  <si>
    <t>Berg (TG)</t>
  </si>
  <si>
    <t>Amlikon-Bissegg</t>
  </si>
  <si>
    <t>Wagenhausen</t>
  </si>
  <si>
    <t>Steckborn</t>
  </si>
  <si>
    <t>Salenstein</t>
  </si>
  <si>
    <t>Raperswilen</t>
  </si>
  <si>
    <t>Pfyn</t>
  </si>
  <si>
    <t>Müllheim</t>
  </si>
  <si>
    <t>Mammern</t>
  </si>
  <si>
    <t>Hüttwilen</t>
  </si>
  <si>
    <t>Homburg</t>
  </si>
  <si>
    <t>Herdern</t>
  </si>
  <si>
    <t>Eschenz</t>
  </si>
  <si>
    <t>Berlingen</t>
  </si>
  <si>
    <t>Wuppenau</t>
  </si>
  <si>
    <t>Wilen (TG)</t>
  </si>
  <si>
    <t>Wängi</t>
  </si>
  <si>
    <t>Tobel-Tägerschen</t>
  </si>
  <si>
    <t>Sirnach</t>
  </si>
  <si>
    <t>Schönholzerswilen</t>
  </si>
  <si>
    <t>Rickenbach (TG)</t>
  </si>
  <si>
    <t>Münchwilen (TG)</t>
  </si>
  <si>
    <t>Lommis</t>
  </si>
  <si>
    <t>Fischingen</t>
  </si>
  <si>
    <t>Eschlikon</t>
  </si>
  <si>
    <t>Braunau</t>
  </si>
  <si>
    <t>Bichelsee-Balterswil</t>
  </si>
  <si>
    <t>Bettwiesen</t>
  </si>
  <si>
    <t>Affeltrangen</t>
  </si>
  <si>
    <t>Wäldi</t>
  </si>
  <si>
    <t>Tägerwilen</t>
  </si>
  <si>
    <t>Münsterlingen</t>
  </si>
  <si>
    <t>Lengwil</t>
  </si>
  <si>
    <t>Langrickenbach</t>
  </si>
  <si>
    <t>Kreuzlingen</t>
  </si>
  <si>
    <t>Kemmental</t>
  </si>
  <si>
    <t>Güttingen</t>
  </si>
  <si>
    <t>Gottlieben</t>
  </si>
  <si>
    <t>Ermatingen</t>
  </si>
  <si>
    <t>Bottighofen</t>
  </si>
  <si>
    <t>Altnau</t>
  </si>
  <si>
    <t>Warth-Weiningen</t>
  </si>
  <si>
    <t>Uesslingen-Buch</t>
  </si>
  <si>
    <t>Thundorf</t>
  </si>
  <si>
    <t>Stettfurt</t>
  </si>
  <si>
    <t>Neunforn</t>
  </si>
  <si>
    <t>Matzingen</t>
  </si>
  <si>
    <t>Hüttlingen</t>
  </si>
  <si>
    <t>Gachnang</t>
  </si>
  <si>
    <t>Frauenfeld</t>
  </si>
  <si>
    <t>Felben-Wellhausen</t>
  </si>
  <si>
    <t>Aadorf</t>
  </si>
  <si>
    <t>Schlatt (TG)</t>
  </si>
  <si>
    <t>Diessenhofen</t>
  </si>
  <si>
    <t>Basadingen-Schlattingen</t>
  </si>
  <si>
    <t>Zihlschlacht-Sitterdorf</t>
  </si>
  <si>
    <t>Sulgen</t>
  </si>
  <si>
    <t>Kradolf-Schönenberg</t>
  </si>
  <si>
    <t>Hohentannen</t>
  </si>
  <si>
    <t>Hauptwil-Gottshaus</t>
  </si>
  <si>
    <t>Erlen</t>
  </si>
  <si>
    <t>Bischofszell</t>
  </si>
  <si>
    <t>Amriswil</t>
  </si>
  <si>
    <t>Uttwil</t>
  </si>
  <si>
    <t>Sommeri</t>
  </si>
  <si>
    <t>Salmsach</t>
  </si>
  <si>
    <t>Romanshorn</t>
  </si>
  <si>
    <t>Roggwil (TG)</t>
  </si>
  <si>
    <t>Kesswil</t>
  </si>
  <si>
    <t>Horn</t>
  </si>
  <si>
    <t>Hefenhofen</t>
  </si>
  <si>
    <t>Egnach</t>
  </si>
  <si>
    <t>Dozwil</t>
  </si>
  <si>
    <t>Arbon</t>
  </si>
  <si>
    <t>Bad Zurzach</t>
  </si>
  <si>
    <t>Wislikofen</t>
  </si>
  <si>
    <t>Tegerfelden</t>
  </si>
  <si>
    <t>Siglistorf</t>
  </si>
  <si>
    <t>Schneisingen</t>
  </si>
  <si>
    <t>Rümikon</t>
  </si>
  <si>
    <t>Rietheim</t>
  </si>
  <si>
    <t>Rekingen (AG)</t>
  </si>
  <si>
    <t>Mellikon</t>
  </si>
  <si>
    <t>Leuggern</t>
  </si>
  <si>
    <t>Lengnau (AG)</t>
  </si>
  <si>
    <t>Leibstadt</t>
  </si>
  <si>
    <t>Koblenz</t>
  </si>
  <si>
    <t>Klingnau</t>
  </si>
  <si>
    <t>Kaiserstuhl</t>
  </si>
  <si>
    <t>Full-Reuenthal</t>
  </si>
  <si>
    <t>Fisibach</t>
  </si>
  <si>
    <t>Endingen</t>
  </si>
  <si>
    <t>Döttingen</t>
  </si>
  <si>
    <t>Böttstein</t>
  </si>
  <si>
    <t>Böbikon</t>
  </si>
  <si>
    <t>Baldingen</t>
  </si>
  <si>
    <t>Zofingen</t>
  </si>
  <si>
    <t>Wiliberg</t>
  </si>
  <si>
    <t>Vordemwald</t>
  </si>
  <si>
    <t>Uerkheim</t>
  </si>
  <si>
    <t>Strengelbach</t>
  </si>
  <si>
    <t>Staffelbach</t>
  </si>
  <si>
    <t>Safenwil</t>
  </si>
  <si>
    <t>Rothrist</t>
  </si>
  <si>
    <t>Reitnau</t>
  </si>
  <si>
    <t>Oftringen</t>
  </si>
  <si>
    <t>Murgenthal</t>
  </si>
  <si>
    <t>Moosleerau</t>
  </si>
  <si>
    <t>Kölliken</t>
  </si>
  <si>
    <t>Kirchleerau</t>
  </si>
  <si>
    <t>Brittnau</t>
  </si>
  <si>
    <t>Bottenwil</t>
  </si>
  <si>
    <t>Aarburg</t>
  </si>
  <si>
    <t>Zuzgen</t>
  </si>
  <si>
    <t>Zeiningen</t>
  </si>
  <si>
    <t>Wegenstetten</t>
  </si>
  <si>
    <t>Wallbach</t>
  </si>
  <si>
    <t>Stein (AG)</t>
  </si>
  <si>
    <t>Schupfart</t>
  </si>
  <si>
    <t>Rheinfelden</t>
  </si>
  <si>
    <t>Olsberg</t>
  </si>
  <si>
    <t>Obermumpf</t>
  </si>
  <si>
    <t>Mumpf</t>
  </si>
  <si>
    <t>Möhlin</t>
  </si>
  <si>
    <t>Magden</t>
  </si>
  <si>
    <t>Kaiseraugst</t>
  </si>
  <si>
    <t>Hellikon</t>
  </si>
  <si>
    <t>Waltenschwil</t>
  </si>
  <si>
    <t>Sins</t>
  </si>
  <si>
    <t>Rottenschwil</t>
  </si>
  <si>
    <t>Oberrüti</t>
  </si>
  <si>
    <t>Muri (AG)</t>
  </si>
  <si>
    <t>Mühlau</t>
  </si>
  <si>
    <t>Merenschwand</t>
  </si>
  <si>
    <t>Kallern</t>
  </si>
  <si>
    <t>Geltwil</t>
  </si>
  <si>
    <t>Dietwil</t>
  </si>
  <si>
    <t>Buttwil</t>
  </si>
  <si>
    <t>Bünzen</t>
  </si>
  <si>
    <t>Boswil</t>
  </si>
  <si>
    <t>Bettwil</t>
  </si>
  <si>
    <t>Besenbüren</t>
  </si>
  <si>
    <t>Beinwil (Freiamt)</t>
  </si>
  <si>
    <t>Auw</t>
  </si>
  <si>
    <t>Aristau</t>
  </si>
  <si>
    <t>Abtwil</t>
  </si>
  <si>
    <t>Staufen</t>
  </si>
  <si>
    <t>Seon</t>
  </si>
  <si>
    <t>Seengen</t>
  </si>
  <si>
    <t>Schafisheim</t>
  </si>
  <si>
    <t>Rupperswil</t>
  </si>
  <si>
    <t>Othmarsingen</t>
  </si>
  <si>
    <t>Niederlenz</t>
  </si>
  <si>
    <t>Möriken-Wildegg</t>
  </si>
  <si>
    <t>Meisterschwanden</t>
  </si>
  <si>
    <t>Lenzburg</t>
  </si>
  <si>
    <t>Hunzenschwil</t>
  </si>
  <si>
    <t>Holderbank (AG)</t>
  </si>
  <si>
    <t>Hendschiken</t>
  </si>
  <si>
    <t>Hallwil</t>
  </si>
  <si>
    <t>Fahrwangen</t>
  </si>
  <si>
    <t>Egliswil</t>
  </si>
  <si>
    <t>Dintikon</t>
  </si>
  <si>
    <t>Brunegg</t>
  </si>
  <si>
    <t>Boniswil</t>
  </si>
  <si>
    <t>Ammerswil</t>
  </si>
  <si>
    <t>Mettauertal</t>
  </si>
  <si>
    <t>Zeihen</t>
  </si>
  <si>
    <t>Wölflinswil</t>
  </si>
  <si>
    <t>Wittnau</t>
  </si>
  <si>
    <t>Ueken</t>
  </si>
  <si>
    <t>Sisseln</t>
  </si>
  <si>
    <t>Schwaderloch</t>
  </si>
  <si>
    <t>Oeschgen</t>
  </si>
  <si>
    <t>Oberhof</t>
  </si>
  <si>
    <t>Münchwilen (AG)</t>
  </si>
  <si>
    <t>Laufenburg</t>
  </si>
  <si>
    <t>Kaisten</t>
  </si>
  <si>
    <t>Hornussen</t>
  </si>
  <si>
    <t>Herznach</t>
  </si>
  <si>
    <t>Gipf-Oberfrick</t>
  </si>
  <si>
    <t>Gansingen</t>
  </si>
  <si>
    <t>Frick</t>
  </si>
  <si>
    <t>Eiken</t>
  </si>
  <si>
    <t>Zetzwil</t>
  </si>
  <si>
    <t>Unterkulm</t>
  </si>
  <si>
    <t>Teufenthal (AG)</t>
  </si>
  <si>
    <t>Schöftland</t>
  </si>
  <si>
    <t>Schmiedrued</t>
  </si>
  <si>
    <t>Schlossrued</t>
  </si>
  <si>
    <t>Reinach (AG)</t>
  </si>
  <si>
    <t>Oberkulm</t>
  </si>
  <si>
    <t>Menziken</t>
  </si>
  <si>
    <t>Leutwil</t>
  </si>
  <si>
    <t>Leimbach (AG)</t>
  </si>
  <si>
    <t>Holziken</t>
  </si>
  <si>
    <t>Gontenschwil</t>
  </si>
  <si>
    <t>Dürrenäsch</t>
  </si>
  <si>
    <t>Burg (AG)</t>
  </si>
  <si>
    <t>Birrwil</t>
  </si>
  <si>
    <t>Beinwil am See</t>
  </si>
  <si>
    <t>Schinznach</t>
  </si>
  <si>
    <t>Bözberg</t>
  </si>
  <si>
    <t>Windisch</t>
  </si>
  <si>
    <t>Villnachern</t>
  </si>
  <si>
    <t>Villigen</t>
  </si>
  <si>
    <t>Veltheim (AG)</t>
  </si>
  <si>
    <t>Thalheim (AG)</t>
  </si>
  <si>
    <t>Rüfenach</t>
  </si>
  <si>
    <t>Riniken</t>
  </si>
  <si>
    <t>Remigen</t>
  </si>
  <si>
    <t>Mülligen</t>
  </si>
  <si>
    <t>Mönthal</t>
  </si>
  <si>
    <t>Mandach</t>
  </si>
  <si>
    <t>Lupfig</t>
  </si>
  <si>
    <t>Hausen (AG)</t>
  </si>
  <si>
    <t>Habsburg</t>
  </si>
  <si>
    <t>Elfingen</t>
  </si>
  <si>
    <t>Effingen</t>
  </si>
  <si>
    <t>Brugg</t>
  </si>
  <si>
    <t>Bözen</t>
  </si>
  <si>
    <t>Birrhard</t>
  </si>
  <si>
    <t>Birr</t>
  </si>
  <si>
    <t>Auenstein</t>
  </si>
  <si>
    <t>Islisberg</t>
  </si>
  <si>
    <t>Zufikon</t>
  </si>
  <si>
    <t>Wohlen (AG)</t>
  </si>
  <si>
    <t>Widen</t>
  </si>
  <si>
    <t>Villmergen</t>
  </si>
  <si>
    <t>Unterlunkhofen</t>
  </si>
  <si>
    <t>Uezwil</t>
  </si>
  <si>
    <t>Tägerig</t>
  </si>
  <si>
    <t>Sarmenstorf</t>
  </si>
  <si>
    <t>Rudolfstetten-Friedlisberg</t>
  </si>
  <si>
    <t>Oberwil-Lieli</t>
  </si>
  <si>
    <t>Oberlunkhofen</t>
  </si>
  <si>
    <t>Niederwil (AG)</t>
  </si>
  <si>
    <t>Jonen</t>
  </si>
  <si>
    <t>Hägglingen</t>
  </si>
  <si>
    <t>Fischbach-Göslikon</t>
  </si>
  <si>
    <t>Eggenwil</t>
  </si>
  <si>
    <t>Dottikon</t>
  </si>
  <si>
    <t>Büttikon</t>
  </si>
  <si>
    <t>Bremgarten (AG)</t>
  </si>
  <si>
    <t>Berikon</t>
  </si>
  <si>
    <t>Arni (AG)</t>
  </si>
  <si>
    <t>Ehrendingen</t>
  </si>
  <si>
    <t>Würenlos</t>
  </si>
  <si>
    <t>Würenlingen</t>
  </si>
  <si>
    <t>Wohlenschwil</t>
  </si>
  <si>
    <t>Wettingen</t>
  </si>
  <si>
    <t>Untersiggenthal</t>
  </si>
  <si>
    <t>Turgi</t>
  </si>
  <si>
    <t>Stetten (AG)</t>
  </si>
  <si>
    <t>Spreitenbach</t>
  </si>
  <si>
    <t>Remetschwil</t>
  </si>
  <si>
    <t>Obersiggenthal</t>
  </si>
  <si>
    <t>Oberrohrdorf</t>
  </si>
  <si>
    <t>Niederrohrdorf</t>
  </si>
  <si>
    <t>Neuenhof</t>
  </si>
  <si>
    <t>Mellingen</t>
  </si>
  <si>
    <t>Mägenwil</t>
  </si>
  <si>
    <t>Künten</t>
  </si>
  <si>
    <t>Killwangen</t>
  </si>
  <si>
    <t>Gebenstorf</t>
  </si>
  <si>
    <t>Freienwil</t>
  </si>
  <si>
    <t>Fislisbach</t>
  </si>
  <si>
    <t>Ennetbaden</t>
  </si>
  <si>
    <t>Birmenstorf (AG)</t>
  </si>
  <si>
    <t>Bergdietikon</t>
  </si>
  <si>
    <t>Bellikon</t>
  </si>
  <si>
    <t>Baden</t>
  </si>
  <si>
    <t>Unterentfelden</t>
  </si>
  <si>
    <t>Suhr</t>
  </si>
  <si>
    <t>Oberentfelden</t>
  </si>
  <si>
    <t>Muhen</t>
  </si>
  <si>
    <t>Küttigen</t>
  </si>
  <si>
    <t>Hirschthal</t>
  </si>
  <si>
    <t>Gränichen</t>
  </si>
  <si>
    <t>Erlinsbach (AG)</t>
  </si>
  <si>
    <t>Densbüren</t>
  </si>
  <si>
    <t>Buchs (AG)</t>
  </si>
  <si>
    <t>Biberstein</t>
  </si>
  <si>
    <t>Aarau</t>
  </si>
  <si>
    <t>Obersaxen Mundaun</t>
  </si>
  <si>
    <t>Trun</t>
  </si>
  <si>
    <t>Tujetsch</t>
  </si>
  <si>
    <t>Sumvitg</t>
  </si>
  <si>
    <t>Medel (Lucmagn)</t>
  </si>
  <si>
    <t>Disentis/Mustér</t>
  </si>
  <si>
    <t>Breil/Brigels</t>
  </si>
  <si>
    <t>Seewis im Prättigau</t>
  </si>
  <si>
    <t>Schiers</t>
  </si>
  <si>
    <t>Grüsch</t>
  </si>
  <si>
    <t>Landquart</t>
  </si>
  <si>
    <t>Malans</t>
  </si>
  <si>
    <t>Maienfeld</t>
  </si>
  <si>
    <t>Jenins</t>
  </si>
  <si>
    <t>Fläsch</t>
  </si>
  <si>
    <t>Zizers</t>
  </si>
  <si>
    <t>Untervaz</t>
  </si>
  <si>
    <t>Trimmis</t>
  </si>
  <si>
    <t>Tschiertschen-Praden</t>
  </si>
  <si>
    <t>Arosa</t>
  </si>
  <si>
    <t>Churwalden</t>
  </si>
  <si>
    <t>Chur</t>
  </si>
  <si>
    <t>Luzein</t>
  </si>
  <si>
    <t>Küblis</t>
  </si>
  <si>
    <t>Conters im Prättigau</t>
  </si>
  <si>
    <t>Jenaz</t>
  </si>
  <si>
    <t>Furna</t>
  </si>
  <si>
    <t>Fideris</t>
  </si>
  <si>
    <t>Davos</t>
  </si>
  <si>
    <t>Val Müstair</t>
  </si>
  <si>
    <t>Calanca</t>
  </si>
  <si>
    <t>San Vittore</t>
  </si>
  <si>
    <t>Roveredo (GR)</t>
  </si>
  <si>
    <t>Grono</t>
  </si>
  <si>
    <t>Cama</t>
  </si>
  <si>
    <t>Soazza</t>
  </si>
  <si>
    <t>Mesocco</t>
  </si>
  <si>
    <t>Lostallo</t>
  </si>
  <si>
    <t>Santa Maria in Calanca</t>
  </si>
  <si>
    <t>Rossa</t>
  </si>
  <si>
    <t>Castaneda</t>
  </si>
  <si>
    <t>Buseno</t>
  </si>
  <si>
    <t>Bregaglia</t>
  </si>
  <si>
    <t>Zuoz</t>
  </si>
  <si>
    <t>Silvaplana</t>
  </si>
  <si>
    <t>Sils im Engadin/Segl</t>
  </si>
  <si>
    <t>S-chanf</t>
  </si>
  <si>
    <t>St. Moritz</t>
  </si>
  <si>
    <t>Samedan</t>
  </si>
  <si>
    <t>Pontresina</t>
  </si>
  <si>
    <t>Madulain</t>
  </si>
  <si>
    <t>Celerina/Schlarigna</t>
  </si>
  <si>
    <t>Bever</t>
  </si>
  <si>
    <t>Valsot</t>
  </si>
  <si>
    <t>Scuol</t>
  </si>
  <si>
    <t>Samnaun</t>
  </si>
  <si>
    <t>Zernez</t>
  </si>
  <si>
    <t>Trin</t>
  </si>
  <si>
    <t>Tamins</t>
  </si>
  <si>
    <t>Flims</t>
  </si>
  <si>
    <t>Felsberg</t>
  </si>
  <si>
    <t>Rhäzüns</t>
  </si>
  <si>
    <t>Domat/Ems</t>
  </si>
  <si>
    <t>Bonaduz</t>
  </si>
  <si>
    <t>Ferrera</t>
  </si>
  <si>
    <t>Zillis-Reischen</t>
  </si>
  <si>
    <t>Rongellen</t>
  </si>
  <si>
    <t>Andeer</t>
  </si>
  <si>
    <t>Sufers</t>
  </si>
  <si>
    <t>Avers</t>
  </si>
  <si>
    <t>Domleschg</t>
  </si>
  <si>
    <t>Safiental</t>
  </si>
  <si>
    <t>Urmein</t>
  </si>
  <si>
    <t>Tschappina</t>
  </si>
  <si>
    <t>Thusis</t>
  </si>
  <si>
    <t>Masein</t>
  </si>
  <si>
    <t>Flerden</t>
  </si>
  <si>
    <t>Cazis</t>
  </si>
  <si>
    <t>Sils im Domleschg</t>
  </si>
  <si>
    <t>Scharans</t>
  </si>
  <si>
    <t>Rothenbrunnen</t>
  </si>
  <si>
    <t>Fürstenau</t>
  </si>
  <si>
    <t>Ilanz/Glion</t>
  </si>
  <si>
    <t>Lumnezia</t>
  </si>
  <si>
    <t>Vals</t>
  </si>
  <si>
    <t>Schluein</t>
  </si>
  <si>
    <t>Sagogn</t>
  </si>
  <si>
    <t>Laax</t>
  </si>
  <si>
    <t>Falera</t>
  </si>
  <si>
    <t>Poschiavo</t>
  </si>
  <si>
    <t>Brusio</t>
  </si>
  <si>
    <t>Surses</t>
  </si>
  <si>
    <t>Albula/Alvra</t>
  </si>
  <si>
    <t>Schmitten (GR)</t>
  </si>
  <si>
    <t>Lantsch/Lenz</t>
  </si>
  <si>
    <t>Vaz/Obervaz</t>
  </si>
  <si>
    <t>Waldkirch</t>
  </si>
  <si>
    <t>Gossau (SG)</t>
  </si>
  <si>
    <t>Gaiserwald</t>
  </si>
  <si>
    <t>Andwil (SG)</t>
  </si>
  <si>
    <t>Wil (SG)</t>
  </si>
  <si>
    <t>Zuzwil (SG)</t>
  </si>
  <si>
    <t>Oberbüren</t>
  </si>
  <si>
    <t>Niederhelfenschwil</t>
  </si>
  <si>
    <t>Niederbüren</t>
  </si>
  <si>
    <t>Uzwil</t>
  </si>
  <si>
    <t>Oberuzwil</t>
  </si>
  <si>
    <t>Jonschwil</t>
  </si>
  <si>
    <t>Flawil</t>
  </si>
  <si>
    <t>Degersheim</t>
  </si>
  <si>
    <t>Bütschwil-Ganterschwil</t>
  </si>
  <si>
    <t>Mosnang</t>
  </si>
  <si>
    <t>Lütisburg</t>
  </si>
  <si>
    <t>Kirchberg (SG)</t>
  </si>
  <si>
    <t>Wattwil</t>
  </si>
  <si>
    <t>Neckertal</t>
  </si>
  <si>
    <t>Oberhelfenschwil</t>
  </si>
  <si>
    <t>Lichtensteig</t>
  </si>
  <si>
    <t>Hemberg</t>
  </si>
  <si>
    <t>Nesslau</t>
  </si>
  <si>
    <t>Wildhaus-Alt St. Johann</t>
  </si>
  <si>
    <t>Ebnat-Kappel</t>
  </si>
  <si>
    <t>Eschenbach (SG)</t>
  </si>
  <si>
    <t>Gommiswald</t>
  </si>
  <si>
    <t>Rapperswil-Jona</t>
  </si>
  <si>
    <t>Uznach</t>
  </si>
  <si>
    <t>Schmerikon</t>
  </si>
  <si>
    <t>Weesen</t>
  </si>
  <si>
    <t>Schänis</t>
  </si>
  <si>
    <t>Kaltbrunn</t>
  </si>
  <si>
    <t>Benken (SG)</t>
  </si>
  <si>
    <t>Amden</t>
  </si>
  <si>
    <t>Walenstadt</t>
  </si>
  <si>
    <t>Vilters-Wangs</t>
  </si>
  <si>
    <t>Sargans</t>
  </si>
  <si>
    <t>Quarten</t>
  </si>
  <si>
    <t>Pfäfers</t>
  </si>
  <si>
    <t>Mels</t>
  </si>
  <si>
    <t>Flums</t>
  </si>
  <si>
    <t>Bad Ragaz</t>
  </si>
  <si>
    <t>Wartau</t>
  </si>
  <si>
    <t>Sevelen</t>
  </si>
  <si>
    <t>Sennwald</t>
  </si>
  <si>
    <t>Grabs</t>
  </si>
  <si>
    <t>Gams</t>
  </si>
  <si>
    <t>Buchs (SG)</t>
  </si>
  <si>
    <t>Rüthi (SG)</t>
  </si>
  <si>
    <t>Rebstein</t>
  </si>
  <si>
    <t>Oberriet (SG)</t>
  </si>
  <si>
    <t>Marbach (SG)</t>
  </si>
  <si>
    <t>Eichberg</t>
  </si>
  <si>
    <t>Altstätten</t>
  </si>
  <si>
    <t>Widnau</t>
  </si>
  <si>
    <t>Thal</t>
  </si>
  <si>
    <t>St. Margrethen</t>
  </si>
  <si>
    <t>Rheineck</t>
  </si>
  <si>
    <t>Diepoldsau</t>
  </si>
  <si>
    <t>Berneck</t>
  </si>
  <si>
    <t>Balgach</t>
  </si>
  <si>
    <t>Au (SG)</t>
  </si>
  <si>
    <t>Untereggen</t>
  </si>
  <si>
    <t>Tübach</t>
  </si>
  <si>
    <t>Steinach</t>
  </si>
  <si>
    <t>Rorschacherberg</t>
  </si>
  <si>
    <t>Rorschach</t>
  </si>
  <si>
    <t>Mörschwil</t>
  </si>
  <si>
    <t>Goldach</t>
  </si>
  <si>
    <t>Eggersriet</t>
  </si>
  <si>
    <t>Berg (SG)</t>
  </si>
  <si>
    <t>Wittenbach</t>
  </si>
  <si>
    <t>St. Gallen</t>
  </si>
  <si>
    <t>Muolen</t>
  </si>
  <si>
    <t>Häggenschwil</t>
  </si>
  <si>
    <t>Oberegg</t>
  </si>
  <si>
    <t>Schwende</t>
  </si>
  <si>
    <t>Schlatt-Haslen</t>
  </si>
  <si>
    <t>Rüte</t>
  </si>
  <si>
    <t>Gonten</t>
  </si>
  <si>
    <t>Appenzell</t>
  </si>
  <si>
    <t>Wolfhalden</t>
  </si>
  <si>
    <t>Walzenhausen</t>
  </si>
  <si>
    <t>Wald (AR)</t>
  </si>
  <si>
    <t>Reute (AR)</t>
  </si>
  <si>
    <t>Rehetobel</t>
  </si>
  <si>
    <t>Lutzenberg</t>
  </si>
  <si>
    <t>Heiden</t>
  </si>
  <si>
    <t>Grub (AR)</t>
  </si>
  <si>
    <t>Trogen</t>
  </si>
  <si>
    <t>Teufen (AR)</t>
  </si>
  <si>
    <t>Speicher</t>
  </si>
  <si>
    <t>Gais</t>
  </si>
  <si>
    <t>Bühler</t>
  </si>
  <si>
    <t>Waldstatt</t>
  </si>
  <si>
    <t>Urnäsch</t>
  </si>
  <si>
    <t>Stein (AR)</t>
  </si>
  <si>
    <t>Schwellbrunn</t>
  </si>
  <si>
    <t>Schönengrund</t>
  </si>
  <si>
    <t>Hundwil</t>
  </si>
  <si>
    <t>Herisau</t>
  </si>
  <si>
    <t>Wilchingen</t>
  </si>
  <si>
    <t>Trasadingen</t>
  </si>
  <si>
    <t>Oberhallau</t>
  </si>
  <si>
    <t>Hallau</t>
  </si>
  <si>
    <t>Stein am Rhein</t>
  </si>
  <si>
    <t>Ramsen</t>
  </si>
  <si>
    <t>Hemishofen</t>
  </si>
  <si>
    <t>Buch (SH)</t>
  </si>
  <si>
    <t>Siblingen</t>
  </si>
  <si>
    <t>Schleitheim</t>
  </si>
  <si>
    <t>Beggingen</t>
  </si>
  <si>
    <t>Schaffhausen</t>
  </si>
  <si>
    <t>Rüdlingen</t>
  </si>
  <si>
    <t>Neuhausen am Rheinfall</t>
  </si>
  <si>
    <t>Merishausen</t>
  </si>
  <si>
    <t>Buchberg</t>
  </si>
  <si>
    <t>Beringen</t>
  </si>
  <si>
    <t>Bargen (SH)</t>
  </si>
  <si>
    <t>Thayngen</t>
  </si>
  <si>
    <t>Stetten (SH)</t>
  </si>
  <si>
    <t>Lohn (SH)</t>
  </si>
  <si>
    <t>Dörflingen</t>
  </si>
  <si>
    <t>Büttenhardt</t>
  </si>
  <si>
    <t>Neunkirch</t>
  </si>
  <si>
    <t>Löhningen</t>
  </si>
  <si>
    <t>Gächlingen</t>
  </si>
  <si>
    <t>Waldenburg</t>
  </si>
  <si>
    <t>Titterten</t>
  </si>
  <si>
    <t>Reigoldswil</t>
  </si>
  <si>
    <t>Oberdorf (BL)</t>
  </si>
  <si>
    <t>Niederdorf</t>
  </si>
  <si>
    <t>Liedertswil</t>
  </si>
  <si>
    <t>Lauwil</t>
  </si>
  <si>
    <t>Langenbruck</t>
  </si>
  <si>
    <t>Lampenberg</t>
  </si>
  <si>
    <t>Hölstein</t>
  </si>
  <si>
    <t>Eptingen</t>
  </si>
  <si>
    <t>Diegten</t>
  </si>
  <si>
    <t>Bretzwil</t>
  </si>
  <si>
    <t>Bennwil</t>
  </si>
  <si>
    <t>Arboldswil</t>
  </si>
  <si>
    <t>Zunzgen</t>
  </si>
  <si>
    <t>Zeglingen</t>
  </si>
  <si>
    <t>Wittinsburg</t>
  </si>
  <si>
    <t>Wintersingen</t>
  </si>
  <si>
    <t>Wenslingen</t>
  </si>
  <si>
    <t>Thürnen</t>
  </si>
  <si>
    <t>Tenniken</t>
  </si>
  <si>
    <t>Tecknau</t>
  </si>
  <si>
    <t>Sissach</t>
  </si>
  <si>
    <t>Rünenberg</t>
  </si>
  <si>
    <t>Rümlingen</t>
  </si>
  <si>
    <t>Rothenfluh</t>
  </si>
  <si>
    <t>Rickenbach (BL)</t>
  </si>
  <si>
    <t>Ormalingen</t>
  </si>
  <si>
    <t>Oltingen</t>
  </si>
  <si>
    <t>Nusshof</t>
  </si>
  <si>
    <t>Maisprach</t>
  </si>
  <si>
    <t>Läufelfingen</t>
  </si>
  <si>
    <t>Kilchberg (BL)</t>
  </si>
  <si>
    <t>Känerkinden</t>
  </si>
  <si>
    <t>Itingen</t>
  </si>
  <si>
    <t>Hemmiken</t>
  </si>
  <si>
    <t>Häfelfingen</t>
  </si>
  <si>
    <t>Gelterkinden</t>
  </si>
  <si>
    <t>Diepflingen</t>
  </si>
  <si>
    <t>Buus</t>
  </si>
  <si>
    <t>Buckten</t>
  </si>
  <si>
    <t>Böckten</t>
  </si>
  <si>
    <t>Anwil</t>
  </si>
  <si>
    <t>Ziefen</t>
  </si>
  <si>
    <t>Seltisberg</t>
  </si>
  <si>
    <t>Ramlinsburg</t>
  </si>
  <si>
    <t>Pratteln</t>
  </si>
  <si>
    <t>Lupsingen</t>
  </si>
  <si>
    <t>Liestal</t>
  </si>
  <si>
    <t>Lausen</t>
  </si>
  <si>
    <t>Hersberg</t>
  </si>
  <si>
    <t>Giebenach</t>
  </si>
  <si>
    <t>Füllinsdorf</t>
  </si>
  <si>
    <t>Frenkendorf</t>
  </si>
  <si>
    <t>Bubendorf</t>
  </si>
  <si>
    <t>Augst</t>
  </si>
  <si>
    <t>Arisdorf</t>
  </si>
  <si>
    <t>Zwingen</t>
  </si>
  <si>
    <t>Wahlen</t>
  </si>
  <si>
    <t>Röschenz</t>
  </si>
  <si>
    <t>Roggenburg</t>
  </si>
  <si>
    <t>Nenzlingen</t>
  </si>
  <si>
    <t>Liesberg</t>
  </si>
  <si>
    <t>Laufen</t>
  </si>
  <si>
    <t>Grellingen</t>
  </si>
  <si>
    <t>Duggingen</t>
  </si>
  <si>
    <t>Dittingen</t>
  </si>
  <si>
    <t>Burg im Leimental</t>
  </si>
  <si>
    <t>Brislach</t>
  </si>
  <si>
    <t>Blauen</t>
  </si>
  <si>
    <t>Therwil</t>
  </si>
  <si>
    <t>Schönenbuch</t>
  </si>
  <si>
    <t>Reinach (BL)</t>
  </si>
  <si>
    <t>Pfeffingen</t>
  </si>
  <si>
    <t>Oberwil (BL)</t>
  </si>
  <si>
    <t>Muttenz</t>
  </si>
  <si>
    <t>Münchenstein</t>
  </si>
  <si>
    <t>Ettingen</t>
  </si>
  <si>
    <t>Bottmingen</t>
  </si>
  <si>
    <t>Birsfelden</t>
  </si>
  <si>
    <t>Binningen</t>
  </si>
  <si>
    <t>Biel-Benken</t>
  </si>
  <si>
    <t>Arlesheim</t>
  </si>
  <si>
    <t>Allschwil</t>
  </si>
  <si>
    <t>Aesch (BL)</t>
  </si>
  <si>
    <t>Riehen</t>
  </si>
  <si>
    <t>Bettingen</t>
  </si>
  <si>
    <t>Basel</t>
  </si>
  <si>
    <t>Zullwil</t>
  </si>
  <si>
    <t>Nunningen</t>
  </si>
  <si>
    <t>Meltingen</t>
  </si>
  <si>
    <t>Kleinlützel</t>
  </si>
  <si>
    <t>Himmelried</t>
  </si>
  <si>
    <t>Grindel</t>
  </si>
  <si>
    <t>Fehren</t>
  </si>
  <si>
    <t>Erschwil</t>
  </si>
  <si>
    <t>Büsserach</t>
  </si>
  <si>
    <t>Breitenbach</t>
  </si>
  <si>
    <t>Beinwil (SO)</t>
  </si>
  <si>
    <t>Bärschwil</t>
  </si>
  <si>
    <t>Solothurn</t>
  </si>
  <si>
    <t>Wangen bei Olten</t>
  </si>
  <si>
    <t>Walterswil (SO)</t>
  </si>
  <si>
    <t>Starrkirch-Wil</t>
  </si>
  <si>
    <t>Schönenwerd</t>
  </si>
  <si>
    <t>Rickenbach (SO)</t>
  </si>
  <si>
    <t>Olten</t>
  </si>
  <si>
    <t>Kappel (SO)</t>
  </si>
  <si>
    <t>Hägendorf</t>
  </si>
  <si>
    <t>Gunzgen</t>
  </si>
  <si>
    <t>Gretzenbach</t>
  </si>
  <si>
    <t>Fulenbach</t>
  </si>
  <si>
    <t>Eppenberg-Wöschnau</t>
  </si>
  <si>
    <t>Dulliken</t>
  </si>
  <si>
    <t>Däniken</t>
  </si>
  <si>
    <t>Boningen</t>
  </si>
  <si>
    <t>Selzach</t>
  </si>
  <si>
    <t>Rüttenen</t>
  </si>
  <si>
    <t>Riedholz</t>
  </si>
  <si>
    <t>Oberdorf (SO)</t>
  </si>
  <si>
    <t>Lommiswil</t>
  </si>
  <si>
    <t>Langendorf</t>
  </si>
  <si>
    <t>Kammersrohr</t>
  </si>
  <si>
    <t>Hubersdorf</t>
  </si>
  <si>
    <t>Günsberg</t>
  </si>
  <si>
    <t>Grenchen</t>
  </si>
  <si>
    <t>Flumenthal</t>
  </si>
  <si>
    <t>Feldbrunnen-St. Niklaus</t>
  </si>
  <si>
    <t>Bettlach</t>
  </si>
  <si>
    <t>Bellach</t>
  </si>
  <si>
    <t>Balm bei Günsberg</t>
  </si>
  <si>
    <t>Drei Höfe</t>
  </si>
  <si>
    <t>Zuchwil</t>
  </si>
  <si>
    <t>Subingen</t>
  </si>
  <si>
    <t>Recherswil</t>
  </si>
  <si>
    <t>Oekingen</t>
  </si>
  <si>
    <t>Obergerlafingen</t>
  </si>
  <si>
    <t>Luterbach</t>
  </si>
  <si>
    <t>Lohn-Ammannsegg</t>
  </si>
  <si>
    <t>Kriegstetten</t>
  </si>
  <si>
    <t>Hüniken</t>
  </si>
  <si>
    <t>Horriwil</t>
  </si>
  <si>
    <t>Halten</t>
  </si>
  <si>
    <t>Gerlafingen</t>
  </si>
  <si>
    <t>Etziken</t>
  </si>
  <si>
    <t>Derendingen</t>
  </si>
  <si>
    <t>Deitingen</t>
  </si>
  <si>
    <t>Bolken</t>
  </si>
  <si>
    <t>Biberist</t>
  </si>
  <si>
    <t>Aeschi (SO)</t>
  </si>
  <si>
    <t>Erlinsbach (SO)</t>
  </si>
  <si>
    <t>Wisen (SO)</t>
  </si>
  <si>
    <t>Winznau</t>
  </si>
  <si>
    <t>Trimbach</t>
  </si>
  <si>
    <t>Stüsslingen</t>
  </si>
  <si>
    <t>Obergösgen</t>
  </si>
  <si>
    <t>Niedergösgen</t>
  </si>
  <si>
    <t>Lostorf</t>
  </si>
  <si>
    <t>Kienberg</t>
  </si>
  <si>
    <t>Hauenstein-Ifenthal</t>
  </si>
  <si>
    <t>Witterswil</t>
  </si>
  <si>
    <t>Seewen</t>
  </si>
  <si>
    <t>Rodersdorf</t>
  </si>
  <si>
    <t>Nuglar-St. Pantaleon</t>
  </si>
  <si>
    <t>Metzerlen-Mariastein</t>
  </si>
  <si>
    <t>Hofstetten-Flüh</t>
  </si>
  <si>
    <t>Hochwald</t>
  </si>
  <si>
    <t>Gempen</t>
  </si>
  <si>
    <t>Dornach</t>
  </si>
  <si>
    <t>Büren (SO)</t>
  </si>
  <si>
    <t>Bättwil</t>
  </si>
  <si>
    <t>Buchegg</t>
  </si>
  <si>
    <t>Lüsslingen-Nennigkofen</t>
  </si>
  <si>
    <t>Unterramsern</t>
  </si>
  <si>
    <t>Schnottwil</t>
  </si>
  <si>
    <t>Messen</t>
  </si>
  <si>
    <t>Lüterswil-Gächliwil</t>
  </si>
  <si>
    <t>Lüterkofen-Ichertswil</t>
  </si>
  <si>
    <t>Biezwil</t>
  </si>
  <si>
    <t>Mümliswil-Ramiswil</t>
  </si>
  <si>
    <t>Matzendorf</t>
  </si>
  <si>
    <t>Laupersdorf</t>
  </si>
  <si>
    <t>Holderbank (SO)</t>
  </si>
  <si>
    <t>Herbetswil</t>
  </si>
  <si>
    <t>Balsthal</t>
  </si>
  <si>
    <t>Aedermannsdorf</t>
  </si>
  <si>
    <t>Wolfwil</t>
  </si>
  <si>
    <t>Oensingen</t>
  </si>
  <si>
    <t>Oberbuchsiten</t>
  </si>
  <si>
    <t>Niederbuchsiten</t>
  </si>
  <si>
    <t>Neuendorf</t>
  </si>
  <si>
    <t>Kestenholz</t>
  </si>
  <si>
    <t>Härkingen</t>
  </si>
  <si>
    <t>Egerkingen</t>
  </si>
  <si>
    <t>Staatswald Galm</t>
  </si>
  <si>
    <t>La Verrerie</t>
  </si>
  <si>
    <t>Le Flon</t>
  </si>
  <si>
    <t>Semsales</t>
  </si>
  <si>
    <t>Saint-Martin (FR)</t>
  </si>
  <si>
    <t>Remaufens</t>
  </si>
  <si>
    <t>Granges (Veveyse)</t>
  </si>
  <si>
    <t>Châtel-Saint-Denis</t>
  </si>
  <si>
    <t>Bossonnens</t>
  </si>
  <si>
    <t>Attalens</t>
  </si>
  <si>
    <t>Wünnewil-Flamatt</t>
  </si>
  <si>
    <t>Ueberstorf</t>
  </si>
  <si>
    <t>Tentlingen</t>
  </si>
  <si>
    <t>Tafers</t>
  </si>
  <si>
    <t>Schmitten (FR)</t>
  </si>
  <si>
    <t>St. Ursen</t>
  </si>
  <si>
    <t>St. Silvester</t>
  </si>
  <si>
    <t>Rechthalten</t>
  </si>
  <si>
    <t>Plasselb</t>
  </si>
  <si>
    <t>Plaffeien</t>
  </si>
  <si>
    <t>Heitenried</t>
  </si>
  <si>
    <t>Bösingen</t>
  </si>
  <si>
    <t>Giffers</t>
  </si>
  <si>
    <t>Düdingen</t>
  </si>
  <si>
    <t>Brünisried</t>
  </si>
  <si>
    <t>Mont-Vully</t>
  </si>
  <si>
    <t>Ulmiz</t>
  </si>
  <si>
    <t>Ried bei Kerzers</t>
  </si>
  <si>
    <t>Murten</t>
  </si>
  <si>
    <t>Muntelier</t>
  </si>
  <si>
    <t>Misery-Courtion</t>
  </si>
  <si>
    <t>Meyriez</t>
  </si>
  <si>
    <t>Kleinbösingen</t>
  </si>
  <si>
    <t>Kerzers</t>
  </si>
  <si>
    <t>Gurmels</t>
  </si>
  <si>
    <t>Greng</t>
  </si>
  <si>
    <t>Gempenach</t>
  </si>
  <si>
    <t>Galmiz</t>
  </si>
  <si>
    <t>Fräschels</t>
  </si>
  <si>
    <t>Cressier (FR)</t>
  </si>
  <si>
    <t>Courtepin</t>
  </si>
  <si>
    <t>Courgevaux</t>
  </si>
  <si>
    <t>Gibloux</t>
  </si>
  <si>
    <t>La Sonnaz</t>
  </si>
  <si>
    <t>La Brillaz</t>
  </si>
  <si>
    <t>Hauterive (FR)</t>
  </si>
  <si>
    <t>Villarsel-sur-Marly</t>
  </si>
  <si>
    <t>Villars-sur-Glâne</t>
  </si>
  <si>
    <t>Treyvaux</t>
  </si>
  <si>
    <t>Le Mouret</t>
  </si>
  <si>
    <t>Ponthaux</t>
  </si>
  <si>
    <t>Pierrafortscha</t>
  </si>
  <si>
    <t>Neyruz (FR)</t>
  </si>
  <si>
    <t>Matran</t>
  </si>
  <si>
    <t>Marly</t>
  </si>
  <si>
    <t>Grolley</t>
  </si>
  <si>
    <t>Granges-Paccot</t>
  </si>
  <si>
    <t>Givisiez</t>
  </si>
  <si>
    <t>Fribourg</t>
  </si>
  <si>
    <t>Ferpicloz</t>
  </si>
  <si>
    <t>Cottens (FR)</t>
  </si>
  <si>
    <t>Corminboeuf</t>
  </si>
  <si>
    <t>Chénens</t>
  </si>
  <si>
    <t>Belfaux</t>
  </si>
  <si>
    <t>Avry</t>
  </si>
  <si>
    <t>Autigny</t>
  </si>
  <si>
    <t>Val-de-Charmey</t>
  </si>
  <si>
    <t>Bas-Intyamon</t>
  </si>
  <si>
    <t>Vuadens</t>
  </si>
  <si>
    <t>Vaulruz</t>
  </si>
  <si>
    <t>Sorens</t>
  </si>
  <si>
    <t>Sâles</t>
  </si>
  <si>
    <t>La Roche</t>
  </si>
  <si>
    <t>Riaz</t>
  </si>
  <si>
    <t>Pont-la-Ville</t>
  </si>
  <si>
    <t>Le Pâquier (FR)</t>
  </si>
  <si>
    <t>Morlon</t>
  </si>
  <si>
    <t>Marsens</t>
  </si>
  <si>
    <t>Jaun</t>
  </si>
  <si>
    <t>Hauteville</t>
  </si>
  <si>
    <t>Gruyères</t>
  </si>
  <si>
    <t>Grandvillard</t>
  </si>
  <si>
    <t>Echarlens</t>
  </si>
  <si>
    <t>Crésuz</t>
  </si>
  <si>
    <t>Corbières</t>
  </si>
  <si>
    <t>Châtel-sur-Montsalvens</t>
  </si>
  <si>
    <t>Bulle</t>
  </si>
  <si>
    <t>Broc</t>
  </si>
  <si>
    <t>Botterens</t>
  </si>
  <si>
    <t>Pont-en-Ogoz</t>
  </si>
  <si>
    <t>Haut-Intyamon</t>
  </si>
  <si>
    <t>Torny</t>
  </si>
  <si>
    <t>Villorsonnens</t>
  </si>
  <si>
    <t>Vuisternens-devant-Romont</t>
  </si>
  <si>
    <t>Ursy</t>
  </si>
  <si>
    <t>Siviriez</t>
  </si>
  <si>
    <t>Rue</t>
  </si>
  <si>
    <t>Romont (FR)</t>
  </si>
  <si>
    <t>Montet (Glâne)</t>
  </si>
  <si>
    <t>Mézières (FR)</t>
  </si>
  <si>
    <t>Massonnens</t>
  </si>
  <si>
    <t>Grangettes</t>
  </si>
  <si>
    <t>Ecublens (FR)</t>
  </si>
  <si>
    <t>Châtonnaye</t>
  </si>
  <si>
    <t>Le Châtelard</t>
  </si>
  <si>
    <t>Chapelle (Glâne)</t>
  </si>
  <si>
    <t>Billens-Hennens</t>
  </si>
  <si>
    <t>Auboranges</t>
  </si>
  <si>
    <t>Belmont-Broye</t>
  </si>
  <si>
    <t>Delley-Portalban</t>
  </si>
  <si>
    <t>Les Montets</t>
  </si>
  <si>
    <t>Vallon</t>
  </si>
  <si>
    <t>Surpierre</t>
  </si>
  <si>
    <t>Sévaz</t>
  </si>
  <si>
    <t>Saint-Aubin (FR)</t>
  </si>
  <si>
    <t>Prévondavaux</t>
  </si>
  <si>
    <t>Nuvilly</t>
  </si>
  <si>
    <t>Montagny (FR)</t>
  </si>
  <si>
    <t>Ménières</t>
  </si>
  <si>
    <t>Lully (FR)</t>
  </si>
  <si>
    <t>Gletterens</t>
  </si>
  <si>
    <t>Fétigny</t>
  </si>
  <si>
    <t>Cugy (FR)</t>
  </si>
  <si>
    <t>Châtillon (FR)</t>
  </si>
  <si>
    <t>Zug</t>
  </si>
  <si>
    <t>Walchwil</t>
  </si>
  <si>
    <t>Unterägeri</t>
  </si>
  <si>
    <t>Steinhausen</t>
  </si>
  <si>
    <t>Risch</t>
  </si>
  <si>
    <t>Oberägeri</t>
  </si>
  <si>
    <t>Neuheim</t>
  </si>
  <si>
    <t>Menzingen</t>
  </si>
  <si>
    <t>Hünenberg</t>
  </si>
  <si>
    <t>Cham</t>
  </si>
  <si>
    <t>Baar</t>
  </si>
  <si>
    <t>Glarus</t>
  </si>
  <si>
    <t>Glarus Süd</t>
  </si>
  <si>
    <t>Glarus Nord</t>
  </si>
  <si>
    <t>Wolfenschiessen</t>
  </si>
  <si>
    <t>Stansstad</t>
  </si>
  <si>
    <t>Stans</t>
  </si>
  <si>
    <t>Oberdorf (NW)</t>
  </si>
  <si>
    <t>Hergiswil (NW)</t>
  </si>
  <si>
    <t>Ennetmoos</t>
  </si>
  <si>
    <t>Ennetbürgen</t>
  </si>
  <si>
    <t>Emmetten</t>
  </si>
  <si>
    <t>Dallenwil</t>
  </si>
  <si>
    <t>Buochs</t>
  </si>
  <si>
    <t>Beckenried</t>
  </si>
  <si>
    <t>Sarnen</t>
  </si>
  <si>
    <t>Sachseln</t>
  </si>
  <si>
    <t>Lungern</t>
  </si>
  <si>
    <t>Kerns</t>
  </si>
  <si>
    <t>Giswil</t>
  </si>
  <si>
    <t>Engelberg</t>
  </si>
  <si>
    <t>Alpnach</t>
  </si>
  <si>
    <t>Unteriberg</t>
  </si>
  <si>
    <t>Steinerberg</t>
  </si>
  <si>
    <t>Steinen</t>
  </si>
  <si>
    <t>Schwyz</t>
  </si>
  <si>
    <t>Sattel</t>
  </si>
  <si>
    <t>Rothenthurm</t>
  </si>
  <si>
    <t>Riemenstalden</t>
  </si>
  <si>
    <t>Oberiberg</t>
  </si>
  <si>
    <t>Muotathal</t>
  </si>
  <si>
    <t>Morschach</t>
  </si>
  <si>
    <t>Lauerz</t>
  </si>
  <si>
    <t>Ingenbohl</t>
  </si>
  <si>
    <t>Illgau</t>
  </si>
  <si>
    <t>Arth</t>
  </si>
  <si>
    <t>Alpthal</t>
  </si>
  <si>
    <t>Wangen (SZ)</t>
  </si>
  <si>
    <t>Vorderthal</t>
  </si>
  <si>
    <t>Tuggen</t>
  </si>
  <si>
    <t>Schübelbach</t>
  </si>
  <si>
    <t>Reichenburg</t>
  </si>
  <si>
    <t>Lachen</t>
  </si>
  <si>
    <t>Innerthal</t>
  </si>
  <si>
    <t>Galgenen</t>
  </si>
  <si>
    <t>Altendorf</t>
  </si>
  <si>
    <t>Küssnacht (SZ)</t>
  </si>
  <si>
    <t>Wollerau</t>
  </si>
  <si>
    <t>Freienbach</t>
  </si>
  <si>
    <t>Feusisberg</t>
  </si>
  <si>
    <t>Gersau</t>
  </si>
  <si>
    <t>Einsiedeln</t>
  </si>
  <si>
    <t>Wassen</t>
  </si>
  <si>
    <t>Unterschächen</t>
  </si>
  <si>
    <t>Spiringen</t>
  </si>
  <si>
    <t>Sisikon</t>
  </si>
  <si>
    <t>Silenen</t>
  </si>
  <si>
    <t>Seelisberg</t>
  </si>
  <si>
    <t>Seedorf (UR)</t>
  </si>
  <si>
    <t>Schattdorf</t>
  </si>
  <si>
    <t>Realp</t>
  </si>
  <si>
    <t>Isenthal</t>
  </si>
  <si>
    <t>Hospental</t>
  </si>
  <si>
    <t>Gurtnellen</t>
  </si>
  <si>
    <t>Göschenen</t>
  </si>
  <si>
    <t>Flüelen</t>
  </si>
  <si>
    <t>Erstfeld</t>
  </si>
  <si>
    <t>Bürglen (UR)</t>
  </si>
  <si>
    <t>Attinghausen</t>
  </si>
  <si>
    <t>Andermatt</t>
  </si>
  <si>
    <t>Altdorf (UR)</t>
  </si>
  <si>
    <t>Willisau</t>
  </si>
  <si>
    <t>Zell (LU)</t>
  </si>
  <si>
    <t>Wikon</t>
  </si>
  <si>
    <t>Wauwil</t>
  </si>
  <si>
    <t>Ufhusen</t>
  </si>
  <si>
    <t>Schötz</t>
  </si>
  <si>
    <t>Roggliswil</t>
  </si>
  <si>
    <t>Reiden</t>
  </si>
  <si>
    <t>Pfaffnau</t>
  </si>
  <si>
    <t>Nebikon</t>
  </si>
  <si>
    <t>Menznau</t>
  </si>
  <si>
    <t>Luthern</t>
  </si>
  <si>
    <t>Hergiswil bei Willisau</t>
  </si>
  <si>
    <t>Grossdietwil</t>
  </si>
  <si>
    <t>Fischbach</t>
  </si>
  <si>
    <t>Ettiswil</t>
  </si>
  <si>
    <t>Egolzwil</t>
  </si>
  <si>
    <t>Dagmersellen</t>
  </si>
  <si>
    <t>Altishofen</t>
  </si>
  <si>
    <t>Altbüron</t>
  </si>
  <si>
    <t>Alberswil</t>
  </si>
  <si>
    <t>Wolhusen</t>
  </si>
  <si>
    <t>Triengen</t>
  </si>
  <si>
    <t>Sursee</t>
  </si>
  <si>
    <t>Sempach</t>
  </si>
  <si>
    <t>Schlierbach</t>
  </si>
  <si>
    <t>Schenkon</t>
  </si>
  <si>
    <t>Ruswil</t>
  </si>
  <si>
    <t>Rickenbach (LU)</t>
  </si>
  <si>
    <t>Oberkirch</t>
  </si>
  <si>
    <t>Nottwil</t>
  </si>
  <si>
    <t>Neuenkirch</t>
  </si>
  <si>
    <t>Mauensee</t>
  </si>
  <si>
    <t>Knutwil</t>
  </si>
  <si>
    <t>Hildisrieden</t>
  </si>
  <si>
    <t>Grosswangen</t>
  </si>
  <si>
    <t>Geuensee</t>
  </si>
  <si>
    <t>Eich</t>
  </si>
  <si>
    <t>Buttisholz</t>
  </si>
  <si>
    <t>Büron</t>
  </si>
  <si>
    <t>Beromünster</t>
  </si>
  <si>
    <t>Weggis</t>
  </si>
  <si>
    <t>Vitznau</t>
  </si>
  <si>
    <t>Udligenswil</t>
  </si>
  <si>
    <t>Schwarzenberg</t>
  </si>
  <si>
    <t>Root</t>
  </si>
  <si>
    <t>Meierskappel</t>
  </si>
  <si>
    <t>Meggen</t>
  </si>
  <si>
    <t>Malters</t>
  </si>
  <si>
    <t>Luzern</t>
  </si>
  <si>
    <t>Kriens</t>
  </si>
  <si>
    <t>Horw</t>
  </si>
  <si>
    <t>Honau</t>
  </si>
  <si>
    <t>Greppen</t>
  </si>
  <si>
    <t>Gisikon</t>
  </si>
  <si>
    <t>Ebikon</t>
  </si>
  <si>
    <t>Dierikon</t>
  </si>
  <si>
    <t>Buchrain</t>
  </si>
  <si>
    <t>Adligenswil</t>
  </si>
  <si>
    <t>Schongau</t>
  </si>
  <si>
    <t>Rothenburg</t>
  </si>
  <si>
    <t>Römerswil</t>
  </si>
  <si>
    <t>Rain</t>
  </si>
  <si>
    <t>Inwil</t>
  </si>
  <si>
    <t>Hohenrain</t>
  </si>
  <si>
    <t>Hochdorf</t>
  </si>
  <si>
    <t>Hitzkirch</t>
  </si>
  <si>
    <t>Eschenbach (LU)</t>
  </si>
  <si>
    <t>Ermensee</t>
  </si>
  <si>
    <t>Emmen</t>
  </si>
  <si>
    <t>Ballwil</t>
  </si>
  <si>
    <t>Aesch (LU)</t>
  </si>
  <si>
    <t>Escholzmatt-Marbach</t>
  </si>
  <si>
    <t>Werthenstein</t>
  </si>
  <si>
    <t>Schüpfheim</t>
  </si>
  <si>
    <t>Romoos</t>
  </si>
  <si>
    <t>Hasle (LU)</t>
  </si>
  <si>
    <t>Flühli</t>
  </si>
  <si>
    <t>Entlebuch</t>
  </si>
  <si>
    <t>Doppleschwand</t>
  </si>
  <si>
    <t>Wiedlisbach</t>
  </si>
  <si>
    <t>Wangenried</t>
  </si>
  <si>
    <t>Wangen an der Aare</t>
  </si>
  <si>
    <t>Walliswil bei Wangen</t>
  </si>
  <si>
    <t>Walliswil bei Niederbipp</t>
  </si>
  <si>
    <t>Thörigen</t>
  </si>
  <si>
    <t>Seeberg</t>
  </si>
  <si>
    <t>Rumisberg</t>
  </si>
  <si>
    <t>Ochlenberg</t>
  </si>
  <si>
    <t>Oberbipp</t>
  </si>
  <si>
    <t>Niederönz</t>
  </si>
  <si>
    <t>Niederbipp</t>
  </si>
  <si>
    <t>Inkwil</t>
  </si>
  <si>
    <t>Herzogenbuchsee</t>
  </si>
  <si>
    <t>Heimenhausen</t>
  </si>
  <si>
    <t>Graben</t>
  </si>
  <si>
    <t>Farnern</t>
  </si>
  <si>
    <t>Bettenhausen</t>
  </si>
  <si>
    <t>Berken</t>
  </si>
  <si>
    <t>Attiswil</t>
  </si>
  <si>
    <t>Wyssachen</t>
  </si>
  <si>
    <t>Walterswil (BE)</t>
  </si>
  <si>
    <t>Trachselwald</t>
  </si>
  <si>
    <t>Sumiswald</t>
  </si>
  <si>
    <t>Rüegsau</t>
  </si>
  <si>
    <t>Lützelflüh</t>
  </si>
  <si>
    <t>Huttwil</t>
  </si>
  <si>
    <t>Eriswil</t>
  </si>
  <si>
    <t>Dürrenroth</t>
  </si>
  <si>
    <t>Affoltern im Emmental</t>
  </si>
  <si>
    <t>Forst-Längenbühl</t>
  </si>
  <si>
    <t>Zwieselberg</t>
  </si>
  <si>
    <t>Wachseldorn</t>
  </si>
  <si>
    <t>Unterlangenegg</t>
  </si>
  <si>
    <t>Uetendorf</t>
  </si>
  <si>
    <t>Uebeschi</t>
  </si>
  <si>
    <t>Thun</t>
  </si>
  <si>
    <t>Thierachern</t>
  </si>
  <si>
    <t>Teuffenthal (BE)</t>
  </si>
  <si>
    <t>Steffisburg</t>
  </si>
  <si>
    <t>Sigriswil</t>
  </si>
  <si>
    <t>Pohlern</t>
  </si>
  <si>
    <t>Oberlangenegg</t>
  </si>
  <si>
    <t>Oberhofen am Thunersee</t>
  </si>
  <si>
    <t>Horrenbach-Buchen</t>
  </si>
  <si>
    <t>Homberg</t>
  </si>
  <si>
    <t>Hilterfingen</t>
  </si>
  <si>
    <t>Heimberg</t>
  </si>
  <si>
    <t>Heiligenschwendi</t>
  </si>
  <si>
    <t>Fahrni</t>
  </si>
  <si>
    <t>Eriz</t>
  </si>
  <si>
    <t>Buchholterberg</t>
  </si>
  <si>
    <t>Blumenstein</t>
  </si>
  <si>
    <t>Amsoldingen</t>
  </si>
  <si>
    <t>Trubschachen</t>
  </si>
  <si>
    <t>Trub</t>
  </si>
  <si>
    <t>Signau</t>
  </si>
  <si>
    <t>Schangnau</t>
  </si>
  <si>
    <t>Rüderswil</t>
  </si>
  <si>
    <t>Röthenbach im Emmental</t>
  </si>
  <si>
    <t>Lauperswil</t>
  </si>
  <si>
    <t>Langnau im Emmental</t>
  </si>
  <si>
    <t>Eggiwil</t>
  </si>
  <si>
    <t>Wald (BE)</t>
  </si>
  <si>
    <t>Wattenwil</t>
  </si>
  <si>
    <t>Uttigen</t>
  </si>
  <si>
    <t>Toffen</t>
  </si>
  <si>
    <t>Seftigen</t>
  </si>
  <si>
    <t>Rüeggisberg</t>
  </si>
  <si>
    <t>Riggisberg</t>
  </si>
  <si>
    <t>Niedermuhlern</t>
  </si>
  <si>
    <t>Kirchdorf (BE)</t>
  </si>
  <si>
    <t>Kehrsatz</t>
  </si>
  <si>
    <t>Kaufdorf</t>
  </si>
  <si>
    <t>Jaberg</t>
  </si>
  <si>
    <t>Gurzelen</t>
  </si>
  <si>
    <t>Gerzensee</t>
  </si>
  <si>
    <t>Burgistein</t>
  </si>
  <si>
    <t>Belp</t>
  </si>
  <si>
    <t>Schwarzenburg</t>
  </si>
  <si>
    <t>Rüschegg</t>
  </si>
  <si>
    <t>Guggisberg</t>
  </si>
  <si>
    <t>Saanen</t>
  </si>
  <si>
    <t>Lauenen</t>
  </si>
  <si>
    <t>Gsteig</t>
  </si>
  <si>
    <t>Zweisimmen</t>
  </si>
  <si>
    <t>St. Stephan</t>
  </si>
  <si>
    <t>Lenk</t>
  </si>
  <si>
    <t>Boltigen</t>
  </si>
  <si>
    <t>Schattenhalb</t>
  </si>
  <si>
    <t>Meiringen</t>
  </si>
  <si>
    <t>Innertkirchen</t>
  </si>
  <si>
    <t>Hasliberg</t>
  </si>
  <si>
    <t>Guttannen</t>
  </si>
  <si>
    <t>Stocken-Höfen</t>
  </si>
  <si>
    <t>Wimmis</t>
  </si>
  <si>
    <t>Spiez</t>
  </si>
  <si>
    <t>Reutigen</t>
  </si>
  <si>
    <t>Oberwil im Simmental</t>
  </si>
  <si>
    <t>Erlenbach im Simmental</t>
  </si>
  <si>
    <t>Diemtigen</t>
  </si>
  <si>
    <t>Därstetten</t>
  </si>
  <si>
    <t>Twann-Tüscherz</t>
  </si>
  <si>
    <t>Worben</t>
  </si>
  <si>
    <t>Walperswil</t>
  </si>
  <si>
    <t>Täuffelen</t>
  </si>
  <si>
    <t>Sutz-Lattrigen</t>
  </si>
  <si>
    <t>Studen (BE)</t>
  </si>
  <si>
    <t>Schwadernau</t>
  </si>
  <si>
    <t>Scheuren</t>
  </si>
  <si>
    <t>Safnern</t>
  </si>
  <si>
    <t>Port</t>
  </si>
  <si>
    <t>Orpund</t>
  </si>
  <si>
    <t>Nidau</t>
  </si>
  <si>
    <t>Mörigen</t>
  </si>
  <si>
    <t>Merzligen</t>
  </si>
  <si>
    <t>Ligerz</t>
  </si>
  <si>
    <t>Ipsach</t>
  </si>
  <si>
    <t>Jens</t>
  </si>
  <si>
    <t>Hermrigen</t>
  </si>
  <si>
    <t>Hagneck</t>
  </si>
  <si>
    <t>Epsach</t>
  </si>
  <si>
    <t>Bühl</t>
  </si>
  <si>
    <t>Brügg</t>
  </si>
  <si>
    <t>Bellmund</t>
  </si>
  <si>
    <t>Aegerten</t>
  </si>
  <si>
    <t>Plateau de Diesse</t>
  </si>
  <si>
    <t>Nods</t>
  </si>
  <si>
    <t>La Neuveville</t>
  </si>
  <si>
    <t>Valbirse</t>
  </si>
  <si>
    <t>Petit-Val</t>
  </si>
  <si>
    <t>Rebévelier</t>
  </si>
  <si>
    <t>Tavannes</t>
  </si>
  <si>
    <t>Sorvilier</t>
  </si>
  <si>
    <t>Seehof</t>
  </si>
  <si>
    <t>Schelten</t>
  </si>
  <si>
    <t>Saules (BE)</t>
  </si>
  <si>
    <t>Saicourt</t>
  </si>
  <si>
    <t>Roches (BE)</t>
  </si>
  <si>
    <t>Reconvilier</t>
  </si>
  <si>
    <t>Perrefitte</t>
  </si>
  <si>
    <t>Moutier</t>
  </si>
  <si>
    <t>Loveresse</t>
  </si>
  <si>
    <t>Grandval</t>
  </si>
  <si>
    <t>Eschert</t>
  </si>
  <si>
    <t>Crémines</t>
  </si>
  <si>
    <t>Court</t>
  </si>
  <si>
    <t>Corcelles (BE)</t>
  </si>
  <si>
    <t>Champoz</t>
  </si>
  <si>
    <t>Belprahon</t>
  </si>
  <si>
    <t>Wileroltigen</t>
  </si>
  <si>
    <t>Neuenegg</t>
  </si>
  <si>
    <t>Münchenwiler</t>
  </si>
  <si>
    <t>Mühleberg</t>
  </si>
  <si>
    <t>Laupen</t>
  </si>
  <si>
    <t>Kriechenwil</t>
  </si>
  <si>
    <t>Gurbrü</t>
  </si>
  <si>
    <t>Frauenkappelen</t>
  </si>
  <si>
    <t>Ferenbalm</t>
  </si>
  <si>
    <t>Clavaleyres</t>
  </si>
  <si>
    <t>Wichtrach</t>
  </si>
  <si>
    <t>Allmendingen</t>
  </si>
  <si>
    <t>Oberhünigen</t>
  </si>
  <si>
    <t>Zäziwil</t>
  </si>
  <si>
    <t>Worb</t>
  </si>
  <si>
    <t>Walkringen</t>
  </si>
  <si>
    <t>Rubigen</t>
  </si>
  <si>
    <t>Oppligen</t>
  </si>
  <si>
    <t>Oberthal</t>
  </si>
  <si>
    <t>Oberdiessbach</t>
  </si>
  <si>
    <t>Niederhünigen</t>
  </si>
  <si>
    <t>Münsingen</t>
  </si>
  <si>
    <t>Mirchel</t>
  </si>
  <si>
    <t>Linden</t>
  </si>
  <si>
    <t>Landiswil</t>
  </si>
  <si>
    <t>Konolfingen</t>
  </si>
  <si>
    <t>Kiesen</t>
  </si>
  <si>
    <t>Herbligen</t>
  </si>
  <si>
    <t>Häutligen</t>
  </si>
  <si>
    <t>Grosshöchstetten</t>
  </si>
  <si>
    <t>Freimettigen</t>
  </si>
  <si>
    <t>Brenzikofen</t>
  </si>
  <si>
    <t>Bowil</t>
  </si>
  <si>
    <t>Biglen</t>
  </si>
  <si>
    <t>Arni (BE)</t>
  </si>
  <si>
    <t>Wilderswil</t>
  </si>
  <si>
    <t>Unterseen</t>
  </si>
  <si>
    <t>Schwanden bei Brienz</t>
  </si>
  <si>
    <t>Saxeten</t>
  </si>
  <si>
    <t>Ringgenberg (BE)</t>
  </si>
  <si>
    <t>Oberried am Brienzersee</t>
  </si>
  <si>
    <t>Niederried bei Interlaken</t>
  </si>
  <si>
    <t>Matten bei Interlaken</t>
  </si>
  <si>
    <t>Lütschental</t>
  </si>
  <si>
    <t>Leissigen</t>
  </si>
  <si>
    <t>Lauterbrunnen</t>
  </si>
  <si>
    <t>Iseltwald</t>
  </si>
  <si>
    <t>Interlaken</t>
  </si>
  <si>
    <t>Hofstetten bei Brienz</t>
  </si>
  <si>
    <t>Habkern</t>
  </si>
  <si>
    <t>Gündlischwand</t>
  </si>
  <si>
    <t>Gsteigwiler</t>
  </si>
  <si>
    <t>Grindelwald</t>
  </si>
  <si>
    <t>Därligen</t>
  </si>
  <si>
    <t>Brienzwiler</t>
  </si>
  <si>
    <t>Brienz (BE)</t>
  </si>
  <si>
    <t>Bönigen</t>
  </si>
  <si>
    <t>Beatenberg</t>
  </si>
  <si>
    <t>Reichenbach im Kandertal</t>
  </si>
  <si>
    <t>Krattigen</t>
  </si>
  <si>
    <t>Kandersteg</t>
  </si>
  <si>
    <t>Kandergrund</t>
  </si>
  <si>
    <t>Frutigen</t>
  </si>
  <si>
    <t>Aeschi bei Spiez</t>
  </si>
  <si>
    <t>Adelboden</t>
  </si>
  <si>
    <t>Zuzwil (BE)</t>
  </si>
  <si>
    <t>Zielebach</t>
  </si>
  <si>
    <t>Wiler bei Utzenstorf</t>
  </si>
  <si>
    <t>Wiggiswil</t>
  </si>
  <si>
    <t>Utzenstorf</t>
  </si>
  <si>
    <t>Urtenen-Schönbühl</t>
  </si>
  <si>
    <t>Münchenbuchsee</t>
  </si>
  <si>
    <t>Moosseedorf</t>
  </si>
  <si>
    <t>Mattstetten</t>
  </si>
  <si>
    <t>Iffwil</t>
  </si>
  <si>
    <t>Jegenstorf</t>
  </si>
  <si>
    <t>Fraubrunnen</t>
  </si>
  <si>
    <t>Diemerswil</t>
  </si>
  <si>
    <t>Deisswil bei Münchenbuchsee</t>
  </si>
  <si>
    <t>Bätterkinden</t>
  </si>
  <si>
    <t>Vinelz</t>
  </si>
  <si>
    <t>Tschugg</t>
  </si>
  <si>
    <t>Treiten</t>
  </si>
  <si>
    <t>Siselen</t>
  </si>
  <si>
    <t>Müntschemier</t>
  </si>
  <si>
    <t>Lüscherz</t>
  </si>
  <si>
    <t>Ins</t>
  </si>
  <si>
    <t>Gampelen</t>
  </si>
  <si>
    <t>Gals</t>
  </si>
  <si>
    <t>Finsterhennen</t>
  </si>
  <si>
    <t>Erlach</t>
  </si>
  <si>
    <t>Brüttelen</t>
  </si>
  <si>
    <t>Péry-La Heutte</t>
  </si>
  <si>
    <t>Sauge</t>
  </si>
  <si>
    <t>Villeret</t>
  </si>
  <si>
    <t>Tramelan</t>
  </si>
  <si>
    <t>Sonvilier</t>
  </si>
  <si>
    <t>Sonceboz-Sombeval</t>
  </si>
  <si>
    <t>Saint-Imier</t>
  </si>
  <si>
    <t>Romont (BE)</t>
  </si>
  <si>
    <t>Renan (BE)</t>
  </si>
  <si>
    <t>Orvin</t>
  </si>
  <si>
    <t>Mont-Tramelan</t>
  </si>
  <si>
    <t>La Ferrière</t>
  </si>
  <si>
    <t>Courtelary</t>
  </si>
  <si>
    <t>Cortébert</t>
  </si>
  <si>
    <t>Cormoret</t>
  </si>
  <si>
    <t>Corgémont</t>
  </si>
  <si>
    <t>Wynigen</t>
  </si>
  <si>
    <t>Willadingen</t>
  </si>
  <si>
    <t>Rüti bei Lyssach</t>
  </si>
  <si>
    <t>Rumendingen</t>
  </si>
  <si>
    <t>Rüdtligen-Alchenflüh</t>
  </si>
  <si>
    <t>Oberburg</t>
  </si>
  <si>
    <t>Lyssach</t>
  </si>
  <si>
    <t>Krauchthal</t>
  </si>
  <si>
    <t>Koppigen</t>
  </si>
  <si>
    <t>Kirchberg (BE)</t>
  </si>
  <si>
    <t>Kernenried</t>
  </si>
  <si>
    <t>Höchstetten</t>
  </si>
  <si>
    <t>Hindelbank</t>
  </si>
  <si>
    <t>Hellsau</t>
  </si>
  <si>
    <t>Heimiswil</t>
  </si>
  <si>
    <t>Hasle bei Burgdorf</t>
  </si>
  <si>
    <t>Ersigen</t>
  </si>
  <si>
    <t>Burgdorf</t>
  </si>
  <si>
    <t>Bäriswil</t>
  </si>
  <si>
    <t>Alchenstorf</t>
  </si>
  <si>
    <t>Aefligen</t>
  </si>
  <si>
    <t>Wengi</t>
  </si>
  <si>
    <t>Rüti bei Büren</t>
  </si>
  <si>
    <t>Pieterlen</t>
  </si>
  <si>
    <t>Oberwil bei Büren</t>
  </si>
  <si>
    <t>Meinisberg</t>
  </si>
  <si>
    <t>Meienried</t>
  </si>
  <si>
    <t>Leuzigen</t>
  </si>
  <si>
    <t>Lengnau (BE)</t>
  </si>
  <si>
    <t>Dotzigen</t>
  </si>
  <si>
    <t>Diessbach bei Büren</t>
  </si>
  <si>
    <t>Büren an der Aare</t>
  </si>
  <si>
    <t>Büetigen</t>
  </si>
  <si>
    <t>Arch</t>
  </si>
  <si>
    <t>Evilard</t>
  </si>
  <si>
    <t>Biel/Bienne</t>
  </si>
  <si>
    <t>Ostermundigen</t>
  </si>
  <si>
    <t>Ittigen</t>
  </si>
  <si>
    <t>Zollikofen</t>
  </si>
  <si>
    <t>Wohlen bei Bern</t>
  </si>
  <si>
    <t>Vechigen</t>
  </si>
  <si>
    <t>Stettlen</t>
  </si>
  <si>
    <t>Oberbalm</t>
  </si>
  <si>
    <t>Muri bei Bern</t>
  </si>
  <si>
    <t>Köniz</t>
  </si>
  <si>
    <t>Kirchlindach</t>
  </si>
  <si>
    <t>Bremgarten bei Bern</t>
  </si>
  <si>
    <t>Bolligen</t>
  </si>
  <si>
    <t>Bern</t>
  </si>
  <si>
    <t>Wynau</t>
  </si>
  <si>
    <t>Ursenbach</t>
  </si>
  <si>
    <t>Thunstetten</t>
  </si>
  <si>
    <t>Schwarzhäusern</t>
  </si>
  <si>
    <t>Rütschelen</t>
  </si>
  <si>
    <t>Rohrbachgraben</t>
  </si>
  <si>
    <t>Rohrbach</t>
  </si>
  <si>
    <t>Roggwil (BE)</t>
  </si>
  <si>
    <t>Reisiswil</t>
  </si>
  <si>
    <t>Oeschenbach</t>
  </si>
  <si>
    <t>Melchnau</t>
  </si>
  <si>
    <t>Madiswil</t>
  </si>
  <si>
    <t>Lotzwil</t>
  </si>
  <si>
    <t>Langenthal</t>
  </si>
  <si>
    <t>Gondiswil</t>
  </si>
  <si>
    <t>Busswil bei Melchnau</t>
  </si>
  <si>
    <t>Bleienbach</t>
  </si>
  <si>
    <t>Bannwil</t>
  </si>
  <si>
    <t>Auswil</t>
  </si>
  <si>
    <t>Aarwangen</t>
  </si>
  <si>
    <t>Seedorf (BE)</t>
  </si>
  <si>
    <t>Schüpfen</t>
  </si>
  <si>
    <t>Rapperswil (BE)</t>
  </si>
  <si>
    <t>Radelfingen</t>
  </si>
  <si>
    <t>Meikirch</t>
  </si>
  <si>
    <t>Lyss</t>
  </si>
  <si>
    <t>Kappelen</t>
  </si>
  <si>
    <t>Kallnach</t>
  </si>
  <si>
    <t>Grossaffoltern</t>
  </si>
  <si>
    <t>Bargen (BE)</t>
  </si>
  <si>
    <t>Aarberg</t>
  </si>
  <si>
    <t>Greifensee</t>
  </si>
  <si>
    <t>Wiesendangen</t>
  </si>
  <si>
    <t>Bauma</t>
  </si>
  <si>
    <t>Illnau-Effretikon</t>
  </si>
  <si>
    <t>Zürich</t>
  </si>
  <si>
    <t>Weiningen (ZH)</t>
  </si>
  <si>
    <t>Urdorf</t>
  </si>
  <si>
    <t>Unterengstringen</t>
  </si>
  <si>
    <t>Uitikon</t>
  </si>
  <si>
    <t>Schlieren</t>
  </si>
  <si>
    <t>Oetwil an der Limmat</t>
  </si>
  <si>
    <t>Oberengstringen</t>
  </si>
  <si>
    <t>Geroldswil</t>
  </si>
  <si>
    <t>Dietikon</t>
  </si>
  <si>
    <t>Birmensdorf (ZH)</t>
  </si>
  <si>
    <t>Aesch (ZH)</t>
  </si>
  <si>
    <t>Zell (ZH)</t>
  </si>
  <si>
    <t>Winterthur</t>
  </si>
  <si>
    <t>Turbenthal</t>
  </si>
  <si>
    <t>Seuzach</t>
  </si>
  <si>
    <t>Schlatt (ZH)</t>
  </si>
  <si>
    <t>Rickenbach (ZH)</t>
  </si>
  <si>
    <t>Pfungen</t>
  </si>
  <si>
    <t>Neftenbach</t>
  </si>
  <si>
    <t>Hettlingen</t>
  </si>
  <si>
    <t>Hagenbuch</t>
  </si>
  <si>
    <t>Elsau</t>
  </si>
  <si>
    <t>Ellikon an der Thur</t>
  </si>
  <si>
    <t>Elgg</t>
  </si>
  <si>
    <t>Dinhard</t>
  </si>
  <si>
    <t>Dättlikon</t>
  </si>
  <si>
    <t>Dägerlen</t>
  </si>
  <si>
    <t>Brütten</t>
  </si>
  <si>
    <t>Altikon</t>
  </si>
  <si>
    <t>Wangen-Brüttisellen</t>
  </si>
  <si>
    <t>Volketswil</t>
  </si>
  <si>
    <t>Uster</t>
  </si>
  <si>
    <t>Schwerzenbach</t>
  </si>
  <si>
    <t>Mönchaltorf</t>
  </si>
  <si>
    <t>Maur</t>
  </si>
  <si>
    <t>Fällanden</t>
  </si>
  <si>
    <t>Egg</t>
  </si>
  <si>
    <t>Dübendorf</t>
  </si>
  <si>
    <t>Wildberg</t>
  </si>
  <si>
    <t>Wila</t>
  </si>
  <si>
    <t>Weisslingen</t>
  </si>
  <si>
    <t>Russikon</t>
  </si>
  <si>
    <t>Pfäffikon</t>
  </si>
  <si>
    <t>Lindau</t>
  </si>
  <si>
    <t>Hittnau</t>
  </si>
  <si>
    <t>Fehraltorf</t>
  </si>
  <si>
    <t>Zollikon</t>
  </si>
  <si>
    <t>Zumikon</t>
  </si>
  <si>
    <t>Uetikon am See</t>
  </si>
  <si>
    <t>Stäfa</t>
  </si>
  <si>
    <t>Oetwil am See</t>
  </si>
  <si>
    <t>Meilen</t>
  </si>
  <si>
    <t>Männedorf</t>
  </si>
  <si>
    <t>Küsnacht (ZH)</t>
  </si>
  <si>
    <t>Hombrechtikon</t>
  </si>
  <si>
    <t>Herrliberg</t>
  </si>
  <si>
    <t>Erlenbach (ZH)</t>
  </si>
  <si>
    <t>Wädenswil</t>
  </si>
  <si>
    <t>Thalwil</t>
  </si>
  <si>
    <t>Rüschlikon</t>
  </si>
  <si>
    <t>Richterswil</t>
  </si>
  <si>
    <t>Oberrieden</t>
  </si>
  <si>
    <t>Langnau am Albis</t>
  </si>
  <si>
    <t>Kilchberg (ZH)</t>
  </si>
  <si>
    <t>Horgen</t>
  </si>
  <si>
    <t>Adliswil</t>
  </si>
  <si>
    <t>Wetzikon (ZH)</t>
  </si>
  <si>
    <t>Wald (ZH)</t>
  </si>
  <si>
    <t>Seegräben</t>
  </si>
  <si>
    <t>Rüti (ZH)</t>
  </si>
  <si>
    <t>Hinwil</t>
  </si>
  <si>
    <t>Grüningen</t>
  </si>
  <si>
    <t>Gossau (ZH)</t>
  </si>
  <si>
    <t>Fischenthal</t>
  </si>
  <si>
    <t>Dürnten</t>
  </si>
  <si>
    <t>Bubikon</t>
  </si>
  <si>
    <t>Bäretswil</t>
  </si>
  <si>
    <t>Weiach</t>
  </si>
  <si>
    <t>Steinmaur</t>
  </si>
  <si>
    <t>Stadel</t>
  </si>
  <si>
    <t>Schöfflisdorf</t>
  </si>
  <si>
    <t>Schleinikon</t>
  </si>
  <si>
    <t>Rümlang</t>
  </si>
  <si>
    <t>Regensdorf</t>
  </si>
  <si>
    <t>Regensberg</t>
  </si>
  <si>
    <t>Otelfingen</t>
  </si>
  <si>
    <t>Oberweningen</t>
  </si>
  <si>
    <t>Oberglatt</t>
  </si>
  <si>
    <t>Niederweningen</t>
  </si>
  <si>
    <t>Niederhasli</t>
  </si>
  <si>
    <t>Niederglatt</t>
  </si>
  <si>
    <t>Neerach</t>
  </si>
  <si>
    <t>Hüttikon</t>
  </si>
  <si>
    <t>Dielsdorf</t>
  </si>
  <si>
    <t>Dänikon</t>
  </si>
  <si>
    <t>Dällikon</t>
  </si>
  <si>
    <t>Buchs (ZH)</t>
  </si>
  <si>
    <t>Boppelsen</t>
  </si>
  <si>
    <t>Bachs</t>
  </si>
  <si>
    <t>Winkel</t>
  </si>
  <si>
    <t>Wil (ZH)</t>
  </si>
  <si>
    <t>Wasterkingen</t>
  </si>
  <si>
    <t>Wallisellen</t>
  </si>
  <si>
    <t>Rorbas</t>
  </si>
  <si>
    <t>Rafz</t>
  </si>
  <si>
    <t>Opfikon</t>
  </si>
  <si>
    <t>Oberembrach</t>
  </si>
  <si>
    <t>Nürensdorf</t>
  </si>
  <si>
    <t>Lufingen</t>
  </si>
  <si>
    <t>Kloten</t>
  </si>
  <si>
    <t>Hüntwangen</t>
  </si>
  <si>
    <t>Höri</t>
  </si>
  <si>
    <t>Hochfelden</t>
  </si>
  <si>
    <t>Glattfelden</t>
  </si>
  <si>
    <t>Freienstein-Teufen</t>
  </si>
  <si>
    <t>Embrach</t>
  </si>
  <si>
    <t>Eglisau</t>
  </si>
  <si>
    <t>Dietlikon</t>
  </si>
  <si>
    <t>Bülach</t>
  </si>
  <si>
    <t>Bassersdorf</t>
  </si>
  <si>
    <t>Bachenbülach</t>
  </si>
  <si>
    <t>Volken</t>
  </si>
  <si>
    <t>Truttikon</t>
  </si>
  <si>
    <t>Trüllikon</t>
  </si>
  <si>
    <t>Thalheim an der Thur</t>
  </si>
  <si>
    <t>Rheinau</t>
  </si>
  <si>
    <t>Ossingen</t>
  </si>
  <si>
    <t>Marthalen</t>
  </si>
  <si>
    <t>Laufen-Uhwiesen</t>
  </si>
  <si>
    <t>Kleinandelfingen</t>
  </si>
  <si>
    <t>Humlikon</t>
  </si>
  <si>
    <t>Henggart</t>
  </si>
  <si>
    <t>Andelfingen</t>
  </si>
  <si>
    <t>Flurlingen</t>
  </si>
  <si>
    <t>Flaach</t>
  </si>
  <si>
    <t>Feuerthalen</t>
  </si>
  <si>
    <t>Dorf</t>
  </si>
  <si>
    <t>Dachsen</t>
  </si>
  <si>
    <t>Buch am Irchel</t>
  </si>
  <si>
    <t>Berg am Irchel</t>
  </si>
  <si>
    <t>Benken (ZH)</t>
  </si>
  <si>
    <t>Adlikon</t>
  </si>
  <si>
    <t>Wettswil am Albis</t>
  </si>
  <si>
    <t>Stallikon</t>
  </si>
  <si>
    <t>Rifferswil</t>
  </si>
  <si>
    <t>Ottenbach</t>
  </si>
  <si>
    <t>Obfelden</t>
  </si>
  <si>
    <t>Mettmenstetten</t>
  </si>
  <si>
    <t>Maschwanden</t>
  </si>
  <si>
    <t>Knonau</t>
  </si>
  <si>
    <t>Kappel am Albis</t>
  </si>
  <si>
    <t>Hedingen</t>
  </si>
  <si>
    <t>Hausen am Albis</t>
  </si>
  <si>
    <t>Bonstetten</t>
  </si>
  <si>
    <t>Affoltern am Albis</t>
  </si>
  <si>
    <t>Aeugst am Albis</t>
  </si>
  <si>
    <t>2004/09</t>
  </si>
  <si>
    <t>Bundesamt für Statistik</t>
  </si>
  <si>
    <t>Gemeinde</t>
  </si>
  <si>
    <t>Schweiz</t>
  </si>
  <si>
    <t>© BFS</t>
  </si>
  <si>
    <t>Es gibt ein festgelegtes Vorgehen für die Einrichtung von Begegnungszonen, wenn diese von Anwohnenden verlangt werden? Die Stadt unterstützt die Einrichtung neuer Begegnungszonen aktiv?</t>
  </si>
  <si>
    <t>Einwohnerzahl</t>
  </si>
  <si>
    <t>Siedlungsfläche</t>
  </si>
  <si>
    <t>Sitzbänke pro 50 Einwohner</t>
  </si>
  <si>
    <t>Toiletten pro 750</t>
  </si>
  <si>
    <t>Trinkbrunne</t>
  </si>
  <si>
    <t>Fussgängerunfälle pro 10'0000 Einwohner und Beschäftigte</t>
  </si>
  <si>
    <t>BFS-NR</t>
  </si>
  <si>
    <t>Stadt</t>
  </si>
  <si>
    <t>Mittelwert</t>
  </si>
  <si>
    <t>Median</t>
  </si>
  <si>
    <t>Anzahl Fussgängerunfälle pro 10'000 Einwohner und Arbeitsplätze</t>
  </si>
  <si>
    <r>
      <t>Übersicht über alle relevanten Dokument</t>
    </r>
    <r>
      <rPr>
        <sz val="11"/>
        <rFont val="Calibri (Textkörper)"/>
      </rPr>
      <t>e</t>
    </r>
    <r>
      <rPr>
        <sz val="11"/>
        <rFont val="Calibri"/>
        <family val="2"/>
        <scheme val="minor"/>
      </rPr>
      <t>, welche den Fussverkehr betreffen; Richtplan, Gesamtverkehrstrategie, Masterplan, Konzept usw.) Diskussion über die Entstehung und den derzeitigen Stand, Verbindlichkeit und geplante Aktivitäten</t>
    </r>
  </si>
  <si>
    <t>Zielsetzungen im Bereich Fussverkehr qualitativ / quantitativ</t>
  </si>
  <si>
    <t>Netzlücken / Schwachstellen und nicht ausgeschöpfte Potenziale auf dem Fusswegnetz sind erhoben / sind bekannt</t>
  </si>
  <si>
    <t>Fussverkehrsstrategie / Fussverkehrskonzept / Masterplan Fussverkehr</t>
  </si>
  <si>
    <t>GEHsund Gemeindevergleich Fussverkehr - Indikatorenset</t>
  </si>
  <si>
    <t>Gibt es ein qualitatives Ziel bezüglich dem Anteil des Fussverkehrs am Gesamtverkehr?</t>
  </si>
  <si>
    <t>Qualitätssicherung zum Thema Fussverkehr</t>
  </si>
  <si>
    <t>Netzlücken bzw. Netzergänzungen (Neue Verbindungen, Brücken) sind dargestellt</t>
  </si>
  <si>
    <t>Der Fusswegnetzplan ist im städtischen GIS als Layer vorhanden und einsehbar</t>
  </si>
  <si>
    <t>Die Gemeinde sorgt für attraktive und sichere Fusswege auf dem gesamten Gemeindegebiet und unterstützt deren Nutzung über die Aufwertung öffentlicher Räume. (Formulierung aus Energiestadt)</t>
  </si>
  <si>
    <t>Qualitätssichernde Verfahren zur Aufwertung des öffentlichen Raumes</t>
  </si>
  <si>
    <t>Es bestehen spezifische Strategien / Konzepte / Dokumente für Grün- und Freiräume (Erhöhung der Zahl, Aufwertung, Vernetzung)</t>
  </si>
  <si>
    <t>Es besteht ein Reglement über die Benützung des öffentlichen Raumes (für Werbung, Strassencafés, andere Nutzungen, mit gestalterische Vorgaben, Durchgangsbreiten für Fussgänger usw.)</t>
  </si>
  <si>
    <t>0.5 = Die Qualität für den Fussverkehr soll stabil bleiben</t>
  </si>
  <si>
    <t>0 = Die Qualität für den Fussverkehr soll sinken</t>
  </si>
  <si>
    <r>
      <t>Strassenlänge (ohne Nationalstrassen</t>
    </r>
    <r>
      <rPr>
        <b/>
        <vertAlign val="superscript"/>
        <sz val="9"/>
        <rFont val="Arial"/>
        <family val="2"/>
      </rPr>
      <t>1</t>
    </r>
    <r>
      <rPr>
        <b/>
        <sz val="9"/>
        <rFont val="Arial"/>
        <family val="2"/>
      </rPr>
      <t>) nach Gemeinden</t>
    </r>
  </si>
  <si>
    <t>T 11.3.1.7</t>
  </si>
  <si>
    <t>Kantons-
nummer</t>
  </si>
  <si>
    <t>Kantons-
kürzel</t>
  </si>
  <si>
    <t>Gemeinde-
Nummer</t>
  </si>
  <si>
    <t>Gemeindename</t>
  </si>
  <si>
    <r>
      <t>Netz- bzw. Fahrbahnlänge</t>
    </r>
    <r>
      <rPr>
        <vertAlign val="superscript"/>
        <sz val="8"/>
        <rFont val="Arial"/>
        <family val="2"/>
      </rPr>
      <t>3</t>
    </r>
  </si>
  <si>
    <t>ZH</t>
  </si>
  <si>
    <t>Stammheim</t>
  </si>
  <si>
    <t>BE</t>
  </si>
  <si>
    <t>Thurnen</t>
  </si>
  <si>
    <t>LU</t>
  </si>
  <si>
    <t>UR</t>
  </si>
  <si>
    <t>SZ</t>
  </si>
  <si>
    <t>OW</t>
  </si>
  <si>
    <t>NW</t>
  </si>
  <si>
    <t>GL</t>
  </si>
  <si>
    <t>ZG</t>
  </si>
  <si>
    <t>FR</t>
  </si>
  <si>
    <t>Estavayer</t>
  </si>
  <si>
    <t>Cheyres-Châbles</t>
  </si>
  <si>
    <t>Villaz</t>
  </si>
  <si>
    <t>Prez</t>
  </si>
  <si>
    <t>SO</t>
  </si>
  <si>
    <t>BS</t>
  </si>
  <si>
    <t>BL</t>
  </si>
  <si>
    <t>SH</t>
  </si>
  <si>
    <t>AR</t>
  </si>
  <si>
    <t>AI</t>
  </si>
  <si>
    <t>SG</t>
  </si>
  <si>
    <t>GR</t>
  </si>
  <si>
    <t>Bergün Filisur</t>
  </si>
  <si>
    <t>Rheinwald</t>
  </si>
  <si>
    <t>AG</t>
  </si>
  <si>
    <t>TG</t>
  </si>
  <si>
    <t>TI</t>
  </si>
  <si>
    <t>Riviera</t>
  </si>
  <si>
    <t>VD</t>
  </si>
  <si>
    <t>Jorat-Mézières</t>
  </si>
  <si>
    <t>VS</t>
  </si>
  <si>
    <t>Goms</t>
  </si>
  <si>
    <t>Crans-Montana</t>
  </si>
  <si>
    <t>NE</t>
  </si>
  <si>
    <t>La Grande Béroche</t>
  </si>
  <si>
    <t>GE</t>
  </si>
  <si>
    <t>JU</t>
  </si>
  <si>
    <r>
      <rPr>
        <vertAlign val="superscript"/>
        <sz val="8"/>
        <color theme="1"/>
        <rFont val="Arial"/>
        <family val="2"/>
      </rPr>
      <t>1</t>
    </r>
    <r>
      <rPr>
        <sz val="8"/>
        <color theme="1"/>
        <rFont val="Arial"/>
        <family val="2"/>
      </rPr>
      <t xml:space="preserve">  Berücksichtigt sind Kantons-, Gemeinde- und Privatstrassen, die für den motorisierten Verkehr geöffnet sind und eine Fahrbahnbreite von zumindest 2,80 Metern aufweisen.</t>
    </r>
  </si>
  <si>
    <r>
      <rPr>
        <vertAlign val="superscript"/>
        <sz val="8"/>
        <rFont val="Arial"/>
        <family val="2"/>
      </rPr>
      <t>2</t>
    </r>
    <r>
      <rPr>
        <sz val="8"/>
        <rFont val="Arial"/>
        <family val="2"/>
      </rPr>
      <t xml:space="preserve">  Für die Längenberechnung wird der einmal jährlich veröffentlichte Datensatz des topografischen Landschaftsmodells (TLM) von swisstopo herangezogen.</t>
    </r>
  </si>
  <si>
    <r>
      <rPr>
        <vertAlign val="superscript"/>
        <sz val="8"/>
        <color theme="1"/>
        <rFont val="Arial"/>
        <family val="2"/>
      </rPr>
      <t>3</t>
    </r>
    <r>
      <rPr>
        <sz val="8"/>
        <color theme="1"/>
        <rFont val="Arial"/>
        <family val="2"/>
      </rPr>
      <t xml:space="preserve">  Bei den Kantonsstrassen und den übrigen für den motorisierten Motorfahrzeugverkehr geöffneten Strassen kann aus erhebungstechnischen Gründen nicht zwischen Netz- und Fahrbahnlänge unterschieden werden. Die hier ausgewiesenen Werte wurden nach der Optik "Fahrbahnlänge" ermittelt: Eine Strasse kann eine oder mehrere Fahrbahnen aufweisen. Letzteres ist dann der Fall, wenn eine bauliche Richtungstrennung vorliegt (z.B. bei Autobahnen). Bei der Fahrbahnlänge wird jede Fahrbahn separat gezählt. </t>
    </r>
  </si>
  <si>
    <t>Quelle: BFS, ASTRA – Strassenlängen (STL)</t>
  </si>
  <si>
    <t>Auskunft: Bundesamt für Statistik, Sektion Mobilität, 058 463 64 68, verkehr@bfs.admin.ch</t>
  </si>
  <si>
    <t>3 = Es gibt eine Ansprechperson für den Fussverkehr mit mind. 20% Stellenprozente für das Thema und ist auf  der Website der Gemeinde zu finden.</t>
  </si>
  <si>
    <t>2 = Es gibt eine Ansprechperson für den Fussverkehr mit mind. 10% Stellenprozente für das Thema und ist auf  der Website der Gemeinde zu finden.</t>
  </si>
  <si>
    <t>Hadicapausgleich für kleinere Städte</t>
  </si>
  <si>
    <t>Fussgängerstreifen mit Mängeln sind bekannt (z.B. Schulweg); Konzept für die Beseitigung vorhanden.</t>
  </si>
  <si>
    <t>2 = Fussgängerstreifen mit Mängel sind bekannt, Konzept zur Behebung der Mängel vorhanden.</t>
  </si>
  <si>
    <t>1 = Fussgängerstreifen mit Mängel sind bekannt.</t>
  </si>
  <si>
    <t>0 = Fussgängerstreifen mit Mängel sind nicht bekannt</t>
  </si>
  <si>
    <t>2 = regelmässige Kampagnen</t>
  </si>
  <si>
    <t>1 = vereinzelte Kamgagnen</t>
  </si>
  <si>
    <t>öffentliche Toiletten: Es besteht ein Konzept;</t>
  </si>
  <si>
    <t>Trinkbrunnen: Es besteht ein Konzept.</t>
  </si>
  <si>
    <t>Sitzbänke: Es besteht ein Konzept; Mängel sind bekannt. (Thema Senioren)</t>
  </si>
  <si>
    <t>1 = Es gibt einzelne Ziele zum Fussverkehr in der kommunalen Gesamtverkehrstrategie</t>
  </si>
  <si>
    <t>Strassennamen?</t>
  </si>
  <si>
    <t>0 = Der Fusswegnetzplan ist öffentlich zugänglich</t>
  </si>
  <si>
    <t>Konzept oder ein planmässiges Vorgehen zur Umsetzung der Behindertengerechtigkeit im Bereich: Trottoirabsenkungen; Unterführungen;
Es gibt eine Übersicht über den Handlungsbedarf und einen Umsetzungplan?</t>
  </si>
  <si>
    <t>Beleuchtung</t>
  </si>
  <si>
    <t>Gibt ein Beleuchtungskonzept / Plan Lumiere für die Fussgängerbereiche</t>
  </si>
  <si>
    <t>Gibt es LSA-Steuerungen, mit langen Wartezeiten (länger 30 Sekunden), bzw. die dem Fussgänger nur auf Anmeldung grün geben?</t>
  </si>
  <si>
    <t>Fussgängerstreifen auch in Tempo-30-Zonen. Einzelfallweise oder Konzept (auch anderes systematisches Vorgehen)?</t>
  </si>
  <si>
    <t>Projekte werden bezüglich Fussverkehr evaluiert?</t>
  </si>
  <si>
    <t>Die Gemeinde engagiert sich im Bereich Mobilität/ÖR in Netzwerken (SKM Städtekonferenz Mobilität; ZORA; weitere Welche?) und die Gemeinde vernetzt die Bereiche in der Verwaltung besondere Interessen im Bereich Fussverkehr haben.</t>
  </si>
  <si>
    <t>interne Vernetzung</t>
  </si>
  <si>
    <t>Planung/Bau mit Polizei</t>
  </si>
  <si>
    <t>Planung/Bau mit Gesundheit/Bewegungsförderung</t>
  </si>
  <si>
    <t>Planung/Bau mit Fachstelle Alter oder Altersheim</t>
  </si>
  <si>
    <t>Planung/Bau mit Schule oder Schulbehörde</t>
  </si>
  <si>
    <t>Planung/Bau mit Fachstelle für Kinder- und Jugendarbeit</t>
  </si>
  <si>
    <t>Sie können diese Angabe entweder als Kilometer Strassennetz in der Spalte F oder als Hektare Fläche in der Spalte G eintragen. Wenn sie keine exakten Angaben haben, können sie einen der Werte schätzen. 
Wenn Sie hier die km Fussgängerzone eingeben, können sie oben noch allenfalls die km Strassennetz auf das Strassennetz innerorts anpassen. Diese Daten sind leider nicht in öffentlichen Statistiken vorhanden.</t>
  </si>
  <si>
    <t>Sie können diese Angabe entweder als Kilometer Strassennetz in der Spalte F oder als Hektare Fläche in der Spalte G eintragen. Wenn sie keine exakten Angaben haben, können sie einen der Werte schätzen. 
Wenn Sie hier die km Begegnungszone eingeben, können sie oben noch allenfalls die km Strassennetz auf das Strassennetz innerorts anpassen. Diese Daten sind leider nicht in öffentlichen Statistiken vorhanden.</t>
  </si>
  <si>
    <t>Sie können diese Angabe entweder als Kilometer Strassennetz in der Spalte F oder als Hektare Fläche in der Spalte G eintragen. Wenn sie keine exakten Angaben haben, können sie einen der Werte schätzen. 
Wenn Sie hier die km Tempo 30 eingeben, können sie oben noch allenfalls die km Strassennetz auf das Strassennetz innerorts anpassen. Diese Daten sind leider nicht in öffentlichen Statistiken vorhanden.</t>
  </si>
  <si>
    <t xml:space="preserve">Bei Bewertung können Sie die passende Antwort für Ihre Gemeinde auswählen und bei Bemerkung einen Hinweis zur Grundlage der Antwort geben. </t>
  </si>
  <si>
    <t>Die meisten vorausgefüllten Zahlen können Sie überschreiben, wenn Sie genauere Angaben haben. Die Erhebung der Bundesstatistiken sind nicht immer aktuell und die Angaben von Openstreetmap von unterschiedlicher Qualität.</t>
  </si>
  <si>
    <t>OBJECTID</t>
  </si>
  <si>
    <t>ID_KAPO</t>
  </si>
  <si>
    <t>ORT_KT</t>
  </si>
  <si>
    <t>ZONENNUMMER_GEM</t>
  </si>
  <si>
    <t>ZONE_KT</t>
  </si>
  <si>
    <t>BEMERKUNGEN</t>
  </si>
  <si>
    <t>BFS</t>
  </si>
  <si>
    <t>GEMEINDENAME</t>
  </si>
  <si>
    <t>SHAPE_Length</t>
  </si>
  <si>
    <t>SHAPE_Area</t>
  </si>
  <si>
    <t>Breiti-/ Brunnen-/ Schatzackerstrasse / Hubring</t>
  </si>
  <si>
    <t>2</t>
  </si>
  <si>
    <t>Tempo30</t>
  </si>
  <si>
    <t>2013_08_07</t>
  </si>
  <si>
    <t>Ufmattenstrasse</t>
  </si>
  <si>
    <t>3</t>
  </si>
  <si>
    <t>Chruezaecherstrasse / Bodenacherring</t>
  </si>
  <si>
    <t>4</t>
  </si>
  <si>
    <t>Äussere Auenstrasse</t>
  </si>
  <si>
    <t>2013_04_07</t>
  </si>
  <si>
    <t>Opfikonerstrasse / Auenring / Geeren</t>
  </si>
  <si>
    <t>5</t>
  </si>
  <si>
    <t>Im Steinacher / Im Waldacher</t>
  </si>
  <si>
    <t>6</t>
  </si>
  <si>
    <t>Sunnemattstr. / Bahnhofplatz</t>
  </si>
  <si>
    <t>7</t>
  </si>
  <si>
    <t>2005_04_25</t>
  </si>
  <si>
    <t>Halden- / Allmendstrasse</t>
  </si>
  <si>
    <t>Schule</t>
  </si>
  <si>
    <t>2013_03_10</t>
  </si>
  <si>
    <t>Stallikerstrsse Nord</t>
  </si>
  <si>
    <t>Hohrainlistrasse</t>
  </si>
  <si>
    <t>2014_03_11</t>
  </si>
  <si>
    <t>Sandstrasse</t>
  </si>
  <si>
    <t>2012_10_30</t>
  </si>
  <si>
    <t>Ackerstrasse</t>
  </si>
  <si>
    <t>Büni-/ Rifertstrasse</t>
  </si>
  <si>
    <t>15</t>
  </si>
  <si>
    <t>2002_02_04</t>
  </si>
  <si>
    <t>Egg-/ Rütistrasse</t>
  </si>
  <si>
    <t>16</t>
  </si>
  <si>
    <t>2006_02_14</t>
  </si>
  <si>
    <t>Grund-/ Talstrasse</t>
  </si>
  <si>
    <t>14</t>
  </si>
  <si>
    <t>Finsterrütistrasse</t>
  </si>
  <si>
    <t>2004_01_28</t>
  </si>
  <si>
    <t>Lebern-/ Grütstrasse</t>
  </si>
  <si>
    <t>13</t>
  </si>
  <si>
    <t>Sood-/ Austrasse</t>
  </si>
  <si>
    <t>12</t>
  </si>
  <si>
    <t>Bürglistrasse</t>
  </si>
  <si>
    <t>2004_02_02</t>
  </si>
  <si>
    <t>Glärnischstrasse</t>
  </si>
  <si>
    <t>8</t>
  </si>
  <si>
    <t>Gstalder-/ Rainstrasse</t>
  </si>
  <si>
    <t>9</t>
  </si>
  <si>
    <t>Hündli-/ Zopfstrasse</t>
  </si>
  <si>
    <t>Quartier Sonnenberg</t>
  </si>
  <si>
    <t>2001_02_05</t>
  </si>
  <si>
    <t>Büchelring / Wanneten</t>
  </si>
  <si>
    <t>Rehweid</t>
  </si>
  <si>
    <t>1</t>
  </si>
  <si>
    <t>Im Bindschaedler</t>
  </si>
  <si>
    <t>4B</t>
  </si>
  <si>
    <t>2004_03_26</t>
  </si>
  <si>
    <t>Laubholz-/ Bahnhof-/ Schulhaus-/ Feldstrasse</t>
  </si>
  <si>
    <t>Haldenstrasse</t>
  </si>
  <si>
    <t>4A</t>
  </si>
  <si>
    <t>Mariahalden</t>
  </si>
  <si>
    <t>Seestrasse West</t>
  </si>
  <si>
    <t>Riet-/ Weinberg-/ Kappelistrasse</t>
  </si>
  <si>
    <t>2A</t>
  </si>
  <si>
    <t>Rank-/ Gsteigstrasse</t>
  </si>
  <si>
    <t>1A</t>
  </si>
  <si>
    <t>Chapf</t>
  </si>
  <si>
    <t>2B</t>
  </si>
  <si>
    <t>Darhalden-/ Foehrenstrasse</t>
  </si>
  <si>
    <t>1B</t>
  </si>
  <si>
    <t>Kernzone / Stockistrasse</t>
  </si>
  <si>
    <t>2008_07_22</t>
  </si>
  <si>
    <t>Dorfzentrum / Büel / Schule</t>
  </si>
  <si>
    <t>2004_04_01</t>
  </si>
  <si>
    <t>Gruenden-/ Dorf-/ Alte Strasse</t>
  </si>
  <si>
    <t>2004_10_18</t>
  </si>
  <si>
    <t>Hoehen-/ Lahmer-/ Uhwiesenstrasse</t>
  </si>
  <si>
    <t>Zentrum</t>
  </si>
  <si>
    <t>2006_01_05</t>
  </si>
  <si>
    <t>Hofacker / Schlossgasse / Winkel</t>
  </si>
  <si>
    <t>2003_08_07</t>
  </si>
  <si>
    <t>Truellikon</t>
  </si>
  <si>
    <t>Strumbergächer</t>
  </si>
  <si>
    <t>2004_08_09</t>
  </si>
  <si>
    <t>Wettswil</t>
  </si>
  <si>
    <t>Oberhausen</t>
  </si>
  <si>
    <t>Chilenholz</t>
  </si>
  <si>
    <t>Wolfetsloh (Schachenstrasse)</t>
  </si>
  <si>
    <t>2009_02_05</t>
  </si>
  <si>
    <t>Wiesengrund</t>
  </si>
  <si>
    <t>Im Russer / Schellen-/ Gewerbestrasse / Schneeberg</t>
  </si>
  <si>
    <t>D</t>
  </si>
  <si>
    <t>2004_09_24</t>
  </si>
  <si>
    <t>Weissenrainstrasse</t>
  </si>
  <si>
    <t>2014_06_20</t>
  </si>
  <si>
    <t>Alte Land-/ Schwerzi-/ Glärnischstrasse</t>
  </si>
  <si>
    <t>C</t>
  </si>
  <si>
    <t>Dorfgasse / Post / Gemeindehaus</t>
  </si>
  <si>
    <t>1. Etappe</t>
  </si>
  <si>
    <t>2003_08_26</t>
  </si>
  <si>
    <t>Zone B (Erweiterung)</t>
  </si>
  <si>
    <t>2010_05_31</t>
  </si>
  <si>
    <t>Bahnhofstrasse</t>
  </si>
  <si>
    <t>Begegnungszone</t>
  </si>
  <si>
    <t>2005_01_04</t>
  </si>
  <si>
    <t>Zentrum (Dorfstrasse)</t>
  </si>
  <si>
    <t>2015_09_26</t>
  </si>
  <si>
    <t>Poststrasse</t>
  </si>
  <si>
    <t>2004_01_15</t>
  </si>
  <si>
    <t>Guntibach</t>
  </si>
  <si>
    <t>2006_06_01</t>
  </si>
  <si>
    <t>Süd</t>
  </si>
  <si>
    <t>2005_04_12</t>
  </si>
  <si>
    <t>Ost</t>
  </si>
  <si>
    <t>Städtli / Burg / Wiler / Steig / Eigenacker</t>
  </si>
  <si>
    <t>1 / 1A</t>
  </si>
  <si>
    <t>2004_01_05</t>
  </si>
  <si>
    <t>Lochmühle/ Schloss</t>
  </si>
  <si>
    <t>Mettlen</t>
  </si>
  <si>
    <t>Bahn-/ Quentlistrasse</t>
  </si>
  <si>
    <t>2013_04_22</t>
  </si>
  <si>
    <t>Roggenfar/ Oberseglingen</t>
  </si>
  <si>
    <t>Stampfi</t>
  </si>
  <si>
    <t>Quartier Rietli</t>
  </si>
  <si>
    <t>2001_02_08</t>
  </si>
  <si>
    <t>Plattenstrasse / Friedhof</t>
  </si>
  <si>
    <t>1999_06_17</t>
  </si>
  <si>
    <t>Waldmitti - Bahnhofstrasse</t>
  </si>
  <si>
    <t>Kindergarten Uelikon</t>
  </si>
  <si>
    <t>2007_08_30</t>
  </si>
  <si>
    <t>Schulhaus Beewies</t>
  </si>
  <si>
    <t>Kindergarten Uerikon</t>
  </si>
  <si>
    <t>Dorfkern / Steig</t>
  </si>
  <si>
    <t>2005_11_17</t>
  </si>
  <si>
    <t>Sunnenberg</t>
  </si>
  <si>
    <t>Zentrumsgebiet</t>
  </si>
  <si>
    <t>2011_01_31</t>
  </si>
  <si>
    <t>Bickwil Nord</t>
  </si>
  <si>
    <t>2011_10_31</t>
  </si>
  <si>
    <t>Rainstrasse</t>
  </si>
  <si>
    <t>Hölibach-/ Alte Landstrasse</t>
  </si>
  <si>
    <t>Bachstrasse</t>
  </si>
  <si>
    <t>Räschstrasse</t>
  </si>
  <si>
    <t>Fabrik-/ Alte Landstrasse</t>
  </si>
  <si>
    <t>Breitenerli-/ Schwerzimatt-/ Winkelstrasse</t>
  </si>
  <si>
    <t>2012_02_15</t>
  </si>
  <si>
    <t>Bächlerstrasse</t>
  </si>
  <si>
    <t>Wolser-/ Maschwandenstrasse</t>
  </si>
  <si>
    <t>2017_06_12</t>
  </si>
  <si>
    <t>Deller Böckli</t>
  </si>
  <si>
    <t>2011_07_20</t>
  </si>
  <si>
    <t>Ottenbach Nord</t>
  </si>
  <si>
    <t>2004_09_14</t>
  </si>
  <si>
    <t>Ottenbach Ost</t>
  </si>
  <si>
    <t>Rigiblick / Untermaettli</t>
  </si>
  <si>
    <t>Ottenbach Sued</t>
  </si>
  <si>
    <t>Ottenbach West</t>
  </si>
  <si>
    <t>Alte Hedigerstrasse</t>
  </si>
  <si>
    <t>2003_06_06</t>
  </si>
  <si>
    <t>Butzen-/Pfründhofstrasse</t>
  </si>
  <si>
    <t>Ferenbacher-/Hofibachstrasse</t>
  </si>
  <si>
    <t>2003_07_28</t>
  </si>
  <si>
    <t>Säntisstrasse/Vollikerstrasse.</t>
  </si>
  <si>
    <t>2010_11_03</t>
  </si>
  <si>
    <t>Wigarten</t>
  </si>
  <si>
    <t>2009_07_08</t>
  </si>
  <si>
    <t>Oberottikon</t>
  </si>
  <si>
    <t>11</t>
  </si>
  <si>
    <t>2006_04_11</t>
  </si>
  <si>
    <t>Brand-/ Rütli-/ Ebnet-/ Geenstrasse</t>
  </si>
  <si>
    <t>2006_05_30</t>
  </si>
  <si>
    <t>Lättenstrasse / Soorhalden</t>
  </si>
  <si>
    <t>Oberillnau</t>
  </si>
  <si>
    <t>Gupfen</t>
  </si>
  <si>
    <t>Hagen-/ Mythenstrasse / Hagenwies</t>
  </si>
  <si>
    <t>4 / 8 / 24</t>
  </si>
  <si>
    <t>Talgartenstrasse</t>
  </si>
  <si>
    <t>Espel-/ Oberdorfstrasse</t>
  </si>
  <si>
    <t>Schlimpergquartier</t>
  </si>
  <si>
    <t>19</t>
  </si>
  <si>
    <t>2003_03_06</t>
  </si>
  <si>
    <t>Säntisstrasse / Im Chrummenacher</t>
  </si>
  <si>
    <t>Bisikon Dorf</t>
  </si>
  <si>
    <t>21</t>
  </si>
  <si>
    <t>Spinnereiweg</t>
  </si>
  <si>
    <t>22</t>
  </si>
  <si>
    <t>Ottikon Dorf</t>
  </si>
  <si>
    <t>20</t>
  </si>
  <si>
    <t>Moosburg-/ Hackenbergstrasse</t>
  </si>
  <si>
    <t>Büel-/ Waldstrasse</t>
  </si>
  <si>
    <t>Schule Eselriet</t>
  </si>
  <si>
    <t>23</t>
  </si>
  <si>
    <t>2008_02_08</t>
  </si>
  <si>
    <t>Rappen-/ Rütli-/ Grendelbachstrasse</t>
  </si>
  <si>
    <t>Florastrasse</t>
  </si>
  <si>
    <t>Lindenstrasse</t>
  </si>
  <si>
    <t>Hinterbüelstrasse</t>
  </si>
  <si>
    <t>17</t>
  </si>
  <si>
    <t>18</t>
  </si>
  <si>
    <t>Weiherstrasse</t>
  </si>
  <si>
    <t>10</t>
  </si>
  <si>
    <t>Tann-/ Tagelswangerstrasse</t>
  </si>
  <si>
    <t>Glattpark</t>
  </si>
  <si>
    <t>2012_11_07</t>
  </si>
  <si>
    <t>Quartier Bruggacker</t>
  </si>
  <si>
    <t>1991_09_30</t>
  </si>
  <si>
    <t>Quartier Wydacker / Bettacker</t>
  </si>
  <si>
    <t>1989_11_28</t>
  </si>
  <si>
    <t>Damm / Soldbachstrasse</t>
  </si>
  <si>
    <t>1998_11_18</t>
  </si>
  <si>
    <t>Friedheimstrasse</t>
  </si>
  <si>
    <t>2006_04_19</t>
  </si>
  <si>
    <t>Sennweid-/ Hoeslistrasse</t>
  </si>
  <si>
    <t>Pommern-/ Dorf-/ Ebmattstrasse</t>
  </si>
  <si>
    <t>Wihalden-/ Kapf-/ Zelgwiesstrasse</t>
  </si>
  <si>
    <t>2005_06_20</t>
  </si>
  <si>
    <t>Rutschberg-/ Giessenstrasse / Schulhaus Bergli</t>
  </si>
  <si>
    <t>Schulhaus Fosberg / Sunnentalstrasse</t>
  </si>
  <si>
    <t>6 Ost</t>
  </si>
  <si>
    <t>2007_06_14</t>
  </si>
  <si>
    <t>Schachenstrasse</t>
  </si>
  <si>
    <t>6 West</t>
  </si>
  <si>
    <t>Rebbergstrasse (Erweiterung)</t>
  </si>
  <si>
    <t>2020_12_08</t>
  </si>
  <si>
    <t>Alte Toesstalstrasse / Bahnhofplatz</t>
  </si>
  <si>
    <t>2010_05_18</t>
  </si>
  <si>
    <t>Halden-/ Ring-/ Bolsternbuckstrasse</t>
  </si>
  <si>
    <t>2007_07_18</t>
  </si>
  <si>
    <t>Spiegelacker</t>
  </si>
  <si>
    <t>Mueliwies-/ Bachstrasse</t>
  </si>
  <si>
    <t>Dorfstrasse</t>
  </si>
  <si>
    <t>2017_08_07</t>
  </si>
  <si>
    <t>Alte Toesstalstrasse / Im Euli</t>
  </si>
  <si>
    <t>Wassberg-/ Langacher-/ Bundtstrasse</t>
  </si>
  <si>
    <t>A</t>
  </si>
  <si>
    <t>2007_10_26</t>
  </si>
  <si>
    <t>Hoehenstrasse</t>
  </si>
  <si>
    <t>Taegernstrasse</t>
  </si>
  <si>
    <t>Im Bruenneli / Eggenbergstrasse</t>
  </si>
  <si>
    <t>B</t>
  </si>
  <si>
    <t>Dorfkern</t>
  </si>
  <si>
    <t>2010_09_08</t>
  </si>
  <si>
    <t>Oberstufenschulhaus / Rain-/ Bachstrasse</t>
  </si>
  <si>
    <t>2008_10_31</t>
  </si>
  <si>
    <t>Kirch-/ Boden-/ Rebbergstrasse</t>
  </si>
  <si>
    <t>Grossaecher-/ Schlueechtistrasse / Puenten</t>
  </si>
  <si>
    <t>Naegelseestrasse</t>
  </si>
  <si>
    <t>Hohfuristrasse</t>
  </si>
  <si>
    <t>2006_02_16</t>
  </si>
  <si>
    <t>Buehlhof-/ Zinkereistrasse</t>
  </si>
  <si>
    <t>7 Sued</t>
  </si>
  <si>
    <t>Pfanner-/ Stangenholzstrasse</t>
  </si>
  <si>
    <t>7 Nord</t>
  </si>
  <si>
    <t>Blumenbergstrasse, Ober - Rennweg</t>
  </si>
  <si>
    <t>2003_06_16</t>
  </si>
  <si>
    <t>Tannenzaunstrasse</t>
  </si>
  <si>
    <t>2000_02_25</t>
  </si>
  <si>
    <t>Gerichtsstrasse</t>
  </si>
  <si>
    <t>2009_01_29</t>
  </si>
  <si>
    <t>Brunnenwiesenstrasse</t>
  </si>
  <si>
    <t>2002_05_14</t>
  </si>
  <si>
    <t>Trottenstrasse</t>
  </si>
  <si>
    <t>2009_05_11</t>
  </si>
  <si>
    <t>Sonnenberg</t>
  </si>
  <si>
    <t>2015_01_08</t>
  </si>
  <si>
    <t>Goldiger Berg / Schwanden-/ Seewadelstrasse</t>
  </si>
  <si>
    <t>2019_01_15</t>
  </si>
  <si>
    <t>Aubodenstrasse</t>
  </si>
  <si>
    <t>Altbergstrasse</t>
  </si>
  <si>
    <t>2009_06_05</t>
  </si>
  <si>
    <t>Gjuch</t>
  </si>
  <si>
    <t>2005_05_12</t>
  </si>
  <si>
    <t>Staffelacker</t>
  </si>
  <si>
    <t>2002_07_16</t>
  </si>
  <si>
    <t>Luberzen / Schöneggstrasse</t>
  </si>
  <si>
    <t>2007_09_05</t>
  </si>
  <si>
    <t>Obere Geerenstrasse</t>
  </si>
  <si>
    <t>1991_06_06</t>
  </si>
  <si>
    <t>Buen-/ Hermikonstrasse</t>
  </si>
  <si>
    <t>2011_02_24</t>
  </si>
  <si>
    <t>Muehlacher-/ Wartgutquartier</t>
  </si>
  <si>
    <t>2003_05_27</t>
  </si>
  <si>
    <t>Aesch</t>
  </si>
  <si>
    <t>2010_11_04</t>
  </si>
  <si>
    <t>Oberdorf</t>
  </si>
  <si>
    <t>Saatlerachstrasse / Aspacherstrasse</t>
  </si>
  <si>
    <t>Schulstrasse</t>
  </si>
  <si>
    <t>Toessallmend-/ Rankstrasse</t>
  </si>
  <si>
    <t>Chlimberg</t>
  </si>
  <si>
    <t>Wolfzangen</t>
  </si>
  <si>
    <t>Obermatt-/ Friedhof-/ Matten-/ Schulstrasse</t>
  </si>
  <si>
    <t>2014_06_03</t>
  </si>
  <si>
    <t>Pfäffikon (ZH)</t>
  </si>
  <si>
    <t>Hotzenweid-/ Schaeracker-/ Feldstrasse</t>
  </si>
  <si>
    <t>2005_01_18</t>
  </si>
  <si>
    <t>Steinwiesstrasse / Am Landsberg</t>
  </si>
  <si>
    <t>2003_09_22</t>
  </si>
  <si>
    <t>Bodenacker-/ Berghalden-/ Naeppenrainstrasse</t>
  </si>
  <si>
    <t>2006_08_21</t>
  </si>
  <si>
    <t>Bachtel-/ Hoernlistrasse</t>
  </si>
  <si>
    <t>2003_11_21</t>
  </si>
  <si>
    <t>Dorfstrasse / Obeerstufenschulhaus</t>
  </si>
  <si>
    <t>Tumbelen-/ Stogelen-/ Rigistrasse</t>
  </si>
  <si>
    <t>Auslikon Pfaeffikerstrasse West</t>
  </si>
  <si>
    <t>Auslikon Pfaeffikerstrasse Ost</t>
  </si>
  <si>
    <t>1992_11_18</t>
  </si>
  <si>
    <t>Chilestiegel Huebacher</t>
  </si>
  <si>
    <t>2007_01_30</t>
  </si>
  <si>
    <t>Kirchstrasse / Kratzstrasse</t>
  </si>
  <si>
    <t>1993_12_22</t>
  </si>
  <si>
    <t>Leberbaeumli- / Schmidbreitenstrasse</t>
  </si>
  <si>
    <t>2003_03_24</t>
  </si>
  <si>
    <t>Leberbaeumli</t>
  </si>
  <si>
    <t>1994_11_10</t>
  </si>
  <si>
    <t>Im Aegler</t>
  </si>
  <si>
    <t>Sagenrainstrasse</t>
  </si>
  <si>
    <t>2004_02_06</t>
  </si>
  <si>
    <t>Forrenbergstrasse</t>
  </si>
  <si>
    <t>2011_08_29</t>
  </si>
  <si>
    <t>Weid</t>
  </si>
  <si>
    <t>Kirchbuehl-/ Chapfwiesenstrasse</t>
  </si>
  <si>
    <t>2009_07_10</t>
  </si>
  <si>
    <t>Langaeri</t>
  </si>
  <si>
    <t>2009_01_15</t>
  </si>
  <si>
    <t>Eggler</t>
  </si>
  <si>
    <t>Benglen</t>
  </si>
  <si>
    <t>2013_06_25</t>
  </si>
  <si>
    <t>Gerlisbrunnenstrasse</t>
  </si>
  <si>
    <t>1981_07_09</t>
  </si>
  <si>
    <t>Oelestrasse</t>
  </si>
  <si>
    <t>2004_09_28</t>
  </si>
  <si>
    <t>Bueelgass</t>
  </si>
  <si>
    <t>Galtberg</t>
  </si>
  <si>
    <t>3A</t>
  </si>
  <si>
    <t>Boelstrasse</t>
  </si>
  <si>
    <t>3B</t>
  </si>
  <si>
    <t>Goldistenstrasse</t>
  </si>
  <si>
    <t>Waberg</t>
  </si>
  <si>
    <t>Rehrain</t>
  </si>
  <si>
    <t>2005_11_02</t>
  </si>
  <si>
    <t>Erweiterung Schulhausstrasse</t>
  </si>
  <si>
    <t>Unterdorf</t>
  </si>
  <si>
    <t>Seebuehl-/ Breitestrasse / Kindergarten</t>
  </si>
  <si>
    <t>Leibgrueb</t>
  </si>
  <si>
    <t>2005_04_28</t>
  </si>
  <si>
    <t>Grueenau</t>
  </si>
  <si>
    <t>Bertschikon</t>
  </si>
  <si>
    <t>&lt;Null&gt;</t>
  </si>
  <si>
    <t>2017_09_05</t>
  </si>
  <si>
    <t>Haerdlen</t>
  </si>
  <si>
    <t>2009_06_03</t>
  </si>
  <si>
    <t>Naegelimoos</t>
  </si>
  <si>
    <t>2010_07_29</t>
  </si>
  <si>
    <t>Rosenspitz</t>
  </si>
  <si>
    <t>2011_04_18</t>
  </si>
  <si>
    <t>Bramen</t>
  </si>
  <si>
    <t>Ebnet / Elsauerstrasse</t>
  </si>
  <si>
    <t>2005_01_17</t>
  </si>
  <si>
    <t>Bisegg</t>
  </si>
  <si>
    <t>Oberhof / Husacher</t>
  </si>
  <si>
    <t>Berghaldequartier</t>
  </si>
  <si>
    <t>Unterschottikon</t>
  </si>
  <si>
    <t>Rohr-/ Laettenstrasse</t>
  </si>
  <si>
    <t>2006_09_28</t>
  </si>
  <si>
    <t>Urdorferstrasse</t>
  </si>
  <si>
    <t>2007_10_15</t>
  </si>
  <si>
    <t>Saegestrasse Nord</t>
  </si>
  <si>
    <t>2007_08_03</t>
  </si>
  <si>
    <t>Alter Zuerichweg</t>
  </si>
  <si>
    <t>2008_11_26</t>
  </si>
  <si>
    <t>Unterer Dorfteil</t>
  </si>
  <si>
    <t>Oberer Dorfteil</t>
  </si>
  <si>
    <t>2012_03_31</t>
  </si>
  <si>
    <t>Bodenfeld</t>
  </si>
  <si>
    <t>2006_01_16</t>
  </si>
  <si>
    <t>Rain / Embri / Schönheim</t>
  </si>
  <si>
    <t>2005_09_08</t>
  </si>
  <si>
    <t>Sonnhalden</t>
  </si>
  <si>
    <t>2003_06_10</t>
  </si>
  <si>
    <t>Chloesterli / Baumgarten</t>
  </si>
  <si>
    <t>Alpenstrasse / Kindergarten</t>
  </si>
  <si>
    <t>Herzogenmuehle</t>
  </si>
  <si>
    <t>2009_06_16</t>
  </si>
  <si>
    <t>2013_10_22</t>
  </si>
  <si>
    <t>2003_04_13</t>
  </si>
  <si>
    <t>Wängimatt</t>
  </si>
  <si>
    <t>2007_03_05</t>
  </si>
  <si>
    <t>Halde</t>
  </si>
  <si>
    <t>Neuhaus-/ Ringlikerstrasse</t>
  </si>
  <si>
    <t>Mettlen-/ Suracherstrasse</t>
  </si>
  <si>
    <t>Altstadt</t>
  </si>
  <si>
    <t>2003_04_08</t>
  </si>
  <si>
    <t>Bergli</t>
  </si>
  <si>
    <t>Dorf Ruemikon</t>
  </si>
  <si>
    <t>2011_02_21</t>
  </si>
  <si>
    <t>Kantonsschulstrasse</t>
  </si>
  <si>
    <t>2000_11_29</t>
  </si>
  <si>
    <t>Allmend-/ Feldstrasse</t>
  </si>
  <si>
    <t>2008_09_25</t>
  </si>
  <si>
    <t>Schruendlerquartier / Stationsstrasse</t>
  </si>
  <si>
    <t>Melchruetiquartier</t>
  </si>
  <si>
    <t>1995_09_14</t>
  </si>
  <si>
    <t>Dorfplatz</t>
  </si>
  <si>
    <t>2006_02_08</t>
  </si>
  <si>
    <t>Obere Bahnhofstrasse</t>
  </si>
  <si>
    <t>2009_01_12</t>
  </si>
  <si>
    <t>Sternen / Haslen</t>
  </si>
  <si>
    <t>Risi</t>
  </si>
  <si>
    <t>Schwarzgrueb / Lettenmatt</t>
  </si>
  <si>
    <t>2010_08_24</t>
  </si>
  <si>
    <t>Breite</t>
  </si>
  <si>
    <t>2011_04_21</t>
  </si>
  <si>
    <t>Ettenberg / Brueelmatt</t>
  </si>
  <si>
    <t>2011_10_10</t>
  </si>
  <si>
    <t>Weissenbrunnen</t>
  </si>
  <si>
    <t>Risirain</t>
  </si>
  <si>
    <t>Aemet / Rebhalde</t>
  </si>
  <si>
    <t>2011_09_02</t>
  </si>
  <si>
    <t>Zentrum: Zürcher-/ Oberdorf-/ Dielsdorferstrasse</t>
  </si>
  <si>
    <t>1999_01_07</t>
  </si>
  <si>
    <t>Eich-/ Ringstrasse</t>
  </si>
  <si>
    <t>2005_04_04</t>
  </si>
  <si>
    <t>Zelgmatt / Sonnenhof</t>
  </si>
  <si>
    <t>2006_05_08</t>
  </si>
  <si>
    <t>2018_02_27</t>
  </si>
  <si>
    <t>Güetli</t>
  </si>
  <si>
    <t>2006_05_11</t>
  </si>
  <si>
    <t>Frohmoos-/ Gehr-/ Muehlerainstrasse</t>
  </si>
  <si>
    <t>2003_03_10</t>
  </si>
  <si>
    <t>Zwillikerstrasse / Vordere Zwillikerstr.</t>
  </si>
  <si>
    <t>2009_01_09</t>
  </si>
  <si>
    <t>Melcherquartier</t>
  </si>
  <si>
    <t>Riedenbächli</t>
  </si>
  <si>
    <t>Plattenstrasse</t>
  </si>
  <si>
    <t>Seegartenstrasse</t>
  </si>
  <si>
    <t>2011_05_05</t>
  </si>
  <si>
    <t>Tömlimatt</t>
  </si>
  <si>
    <t>2003_06_13</t>
  </si>
  <si>
    <t>Hauptikon Dorf</t>
  </si>
  <si>
    <t>2003_07_04</t>
  </si>
  <si>
    <t>Kindergarten</t>
  </si>
  <si>
    <t>Näfenhüser</t>
  </si>
  <si>
    <t>Schoorenstrasse</t>
  </si>
  <si>
    <t>6B</t>
  </si>
  <si>
    <t>2005_07_12</t>
  </si>
  <si>
    <t>Schwanden-/ C.-F. Meyerstrasse</t>
  </si>
  <si>
    <t>6A</t>
  </si>
  <si>
    <t>Schuetzenmatt-/ Vorbuehlstrasse</t>
  </si>
  <si>
    <t>Hochweid-/ Schlossbergstrasse</t>
  </si>
  <si>
    <t>Mythen-/ Baldernstrasse</t>
  </si>
  <si>
    <t>Weinbergstrasse</t>
  </si>
  <si>
    <t>Seehalden-/ Berg-/ Rigistrasse</t>
  </si>
  <si>
    <t>Goldbach See</t>
  </si>
  <si>
    <t>2006_03_21</t>
  </si>
  <si>
    <t>Goldbach Berg</t>
  </si>
  <si>
    <t>2003_04_15</t>
  </si>
  <si>
    <t>Oestliche Zürichstrasse</t>
  </si>
  <si>
    <t>1997_12_10</t>
  </si>
  <si>
    <t>Westliche Zürichstrasse</t>
  </si>
  <si>
    <t>2001_02_06</t>
  </si>
  <si>
    <t>Halden-/ Dorf-/ Multberg-/ Breiteackerstrasse</t>
  </si>
  <si>
    <t>2004_11_26</t>
  </si>
  <si>
    <t>Sonnefäld / Hauffäld / Tannewäg</t>
  </si>
  <si>
    <t>2006_04_10</t>
  </si>
  <si>
    <t>Rain-/ Loomattstrasse</t>
  </si>
  <si>
    <t>2002_10_01</t>
  </si>
  <si>
    <t>Kirchbuehl</t>
  </si>
  <si>
    <t>2002_12_18</t>
  </si>
  <si>
    <t>Landstrasse Ost</t>
  </si>
  <si>
    <t>2007_08_28</t>
  </si>
  <si>
    <t>Landstrasse West</t>
  </si>
  <si>
    <t>Nohl</t>
  </si>
  <si>
    <t>2006_03_30</t>
  </si>
  <si>
    <t>2006_08_04</t>
  </si>
  <si>
    <t>Bahnhof Erweiterung</t>
  </si>
  <si>
    <t>2014_03_18</t>
  </si>
  <si>
    <t>2008_02_22</t>
  </si>
  <si>
    <t>Neudorf</t>
  </si>
  <si>
    <t>2006_09_29</t>
  </si>
  <si>
    <t>Fuhr (Erweiterung)</t>
  </si>
  <si>
    <t>2017_05_19</t>
  </si>
  <si>
    <t>Mittelort</t>
  </si>
  <si>
    <t>2007_11_06</t>
  </si>
  <si>
    <t>Untermosen</t>
  </si>
  <si>
    <t>2011_01_06</t>
  </si>
  <si>
    <t>Eichweid</t>
  </si>
  <si>
    <t>2006_09_12</t>
  </si>
  <si>
    <t>Saentisrain</t>
  </si>
  <si>
    <t>2010_01_06</t>
  </si>
  <si>
    <t>Walter-Hauser-Strasse</t>
  </si>
  <si>
    <t>1980_06_12</t>
  </si>
  <si>
    <t>Unterort</t>
  </si>
  <si>
    <t>2008_06_19</t>
  </si>
  <si>
    <t>Neudorfquartier</t>
  </si>
  <si>
    <t>1991_08_23</t>
  </si>
  <si>
    <t>Quartier Im Ziel</t>
  </si>
  <si>
    <t>2003_12_04</t>
  </si>
  <si>
    <t>Quartier Grossacher</t>
  </si>
  <si>
    <t>Qaurtier Wilhof</t>
  </si>
  <si>
    <t>Quartier Unterhueb</t>
  </si>
  <si>
    <t>Quartier Rietholz - Langwatt</t>
  </si>
  <si>
    <t>Quartier Wolerau - Gstad</t>
  </si>
  <si>
    <t>Quartier Gugger</t>
  </si>
  <si>
    <t>Quartier Oescher - Breitacker</t>
  </si>
  <si>
    <t>Allmend</t>
  </si>
  <si>
    <t>2007_01_26</t>
  </si>
  <si>
    <t>Itschnach Nord</t>
  </si>
  <si>
    <t>2010_01_25</t>
  </si>
  <si>
    <t>Itschnach Sued</t>
  </si>
  <si>
    <t>Heslibach</t>
  </si>
  <si>
    <t>Untere Heslibach-/ Wiesenstrasse / Laegi</t>
  </si>
  <si>
    <t>2012_02_17</t>
  </si>
  <si>
    <t>Schiedhalde</t>
  </si>
  <si>
    <t>Moosbrunnenstrasse</t>
  </si>
  <si>
    <t>2008_02_14</t>
  </si>
  <si>
    <t>Bruech-/ Juststrasse / Justrain</t>
  </si>
  <si>
    <t>2009_09_18</t>
  </si>
  <si>
    <t>Auf der Hürnen</t>
  </si>
  <si>
    <t>2010_10_05</t>
  </si>
  <si>
    <t>Kirchgasse</t>
  </si>
  <si>
    <t>2008_04_15</t>
  </si>
  <si>
    <t>Ottenloo / Boeniweg / Friedhof</t>
  </si>
  <si>
    <t>2013_05_22</t>
  </si>
  <si>
    <t>Matten-/ Puentstrasse</t>
  </si>
  <si>
    <t>2006_11_09</t>
  </si>
  <si>
    <t>Erspach / Untere Bahnhofstrasse</t>
  </si>
  <si>
    <t>2017_07_17</t>
  </si>
  <si>
    <t>Grundreben-/ Leigrueppenstrasse</t>
  </si>
  <si>
    <t>Fach-/Bruggstrasse</t>
  </si>
  <si>
    <t>2005_07_14</t>
  </si>
  <si>
    <t>Bahnhof-/  Seestrasse</t>
  </si>
  <si>
    <t>Fach-/ Haldenstrasse/ Hinterer Scheller</t>
  </si>
  <si>
    <t>Tannenbach / Bleier</t>
  </si>
  <si>
    <t>Puent / Feld / Doerfli Mittte</t>
  </si>
  <si>
    <t>Hub, Doerfli Nord, Zentrum</t>
  </si>
  <si>
    <t>Berg-/ Speerstrasse</t>
  </si>
  <si>
    <t>Vogelsangstrasse</t>
  </si>
  <si>
    <t>2003_04_29</t>
  </si>
  <si>
    <t>In der Beichlen</t>
  </si>
  <si>
    <t>G</t>
  </si>
  <si>
    <t>Oberzelgstrasse</t>
  </si>
  <si>
    <t>F</t>
  </si>
  <si>
    <t>Schützenhausstrasse</t>
  </si>
  <si>
    <t>E</t>
  </si>
  <si>
    <t>Breiti-/ Schulhaus-/ Zelglistrasse</t>
  </si>
  <si>
    <t>Hochstrasse</t>
  </si>
  <si>
    <t>Dorfzentrum - Alte Landstrasse</t>
  </si>
  <si>
    <t>Quartier Hoechi</t>
  </si>
  <si>
    <t>Quartier Riet</t>
  </si>
  <si>
    <t>Quartier Felben</t>
  </si>
  <si>
    <t>Quartier Rebwies</t>
  </si>
  <si>
    <t>Räspweg</t>
  </si>
  <si>
    <t>2008_04_23</t>
  </si>
  <si>
    <t>Max-Daetwyler-Strasse</t>
  </si>
  <si>
    <t>Thesenacher</t>
  </si>
  <si>
    <t>Rebhus / Tobelhuus / Unterdorf</t>
  </si>
  <si>
    <t>2009_12_07</t>
  </si>
  <si>
    <t>Bernhausstrasse / Wilgibelweg</t>
  </si>
  <si>
    <t>2012_05_07</t>
  </si>
  <si>
    <t>Im Tobel</t>
  </si>
  <si>
    <t>2011_11_15</t>
  </si>
  <si>
    <t>Teien</t>
  </si>
  <si>
    <t>General-Wille-Strasse / Mariafeld</t>
  </si>
  <si>
    <t>1998_01_06</t>
  </si>
  <si>
    <t>Rebbergstrasse</t>
  </si>
  <si>
    <t>2015_03_18</t>
  </si>
  <si>
    <t>Au</t>
  </si>
  <si>
    <t>Rebhalden-/ Gerlisberg-/ Talgueetistrasse</t>
  </si>
  <si>
    <t>Säntis-/ Oberdorf-/ Schulstrasse</t>
  </si>
  <si>
    <t>2010_11_18</t>
  </si>
  <si>
    <t>2011_12_06</t>
  </si>
  <si>
    <t>Strohwiesstrasse / Tannenbach</t>
  </si>
  <si>
    <t>2006_10_31</t>
  </si>
  <si>
    <t>Asylstrasse</t>
  </si>
  <si>
    <t>2006_04_12</t>
  </si>
  <si>
    <t>Rebhüslistrasse</t>
  </si>
  <si>
    <t>Rotbueel</t>
  </si>
  <si>
    <t>2007_08_13</t>
  </si>
  <si>
    <t>Gumelen-/ Alte Landstrasse</t>
  </si>
  <si>
    <t>Puent-/ Burghaldenstrasse</t>
  </si>
  <si>
    <t>2005_06_08</t>
  </si>
  <si>
    <t>Neudorfstrasse</t>
  </si>
  <si>
    <t>2003_04_02</t>
  </si>
  <si>
    <t>Gehren-/ Sennhuettenstrasse</t>
  </si>
  <si>
    <t>Chalchofen</t>
  </si>
  <si>
    <t>2004_04_02</t>
  </si>
  <si>
    <t>2007_11_27</t>
  </si>
  <si>
    <t>Bahnhofstrasse Ost</t>
  </si>
  <si>
    <t>Gassacker</t>
  </si>
  <si>
    <t>2003_07_16</t>
  </si>
  <si>
    <t>Blüemliquartier</t>
  </si>
  <si>
    <t>10A</t>
  </si>
  <si>
    <t>2016_03_30</t>
  </si>
  <si>
    <t>Bergstrasse Süd</t>
  </si>
  <si>
    <t>4C</t>
  </si>
  <si>
    <t>2008_04_10</t>
  </si>
  <si>
    <t>Giessenstrasse</t>
  </si>
  <si>
    <t>Weidstrasse</t>
  </si>
  <si>
    <t>11A</t>
  </si>
  <si>
    <t>Schul- / Rütirain / Langacherstrasse</t>
  </si>
  <si>
    <t>11B</t>
  </si>
  <si>
    <t>Untere Kirchfeld- / Brunnen- / Wohlhausnstrasse</t>
  </si>
  <si>
    <t>Tannholzstrasse / Oetlistal</t>
  </si>
  <si>
    <t>Hasenbühl / Looren</t>
  </si>
  <si>
    <t>Betpur- / Breiten- / Wiesengrundstrasse</t>
  </si>
  <si>
    <t>8A</t>
  </si>
  <si>
    <t>Im Grund / Alte Kanzleistrasse</t>
  </si>
  <si>
    <t>8B</t>
  </si>
  <si>
    <t>Hirsackerstrasse</t>
  </si>
  <si>
    <t>2001_05_21</t>
  </si>
  <si>
    <t>Zone Süd</t>
  </si>
  <si>
    <t>2013_07_19</t>
  </si>
  <si>
    <t>Zone Nord</t>
  </si>
  <si>
    <t>2015_04_10</t>
  </si>
  <si>
    <t>Oberdorfstrasse</t>
  </si>
  <si>
    <t>2012_10_15</t>
  </si>
  <si>
    <t>Wührestrasse</t>
  </si>
  <si>
    <t>Wermatswil</t>
  </si>
  <si>
    <t>2017_07_27</t>
  </si>
  <si>
    <t>Winikon</t>
  </si>
  <si>
    <t>2012_11_29</t>
  </si>
  <si>
    <t>Fahrweid</t>
  </si>
  <si>
    <t>Lätten-/Hinterdorfstrasse</t>
  </si>
  <si>
    <t>2013_11_26</t>
  </si>
  <si>
    <t>Glärnisch-/ Bergwerkstrasse</t>
  </si>
  <si>
    <t>2004_09_20</t>
  </si>
  <si>
    <t>Pappelweg</t>
  </si>
  <si>
    <t>Gstalden-/ Drusbergstrasse</t>
  </si>
  <si>
    <t>Ebnet-/ Kummrütistrasse</t>
  </si>
  <si>
    <t>Arn</t>
  </si>
  <si>
    <t>2002_10_07</t>
  </si>
  <si>
    <t>Limberg</t>
  </si>
  <si>
    <t>2004_08_31</t>
  </si>
  <si>
    <t>Neue Dorfstrasse 14</t>
  </si>
  <si>
    <t>2010_05_12</t>
  </si>
  <si>
    <t>Leeacher / Chalen / Steinmuerli</t>
  </si>
  <si>
    <t>2002_12_16</t>
  </si>
  <si>
    <t>Widenbuehl Sued</t>
  </si>
  <si>
    <t>2014_06_17</t>
  </si>
  <si>
    <t>Bahnhof Bubikon</t>
  </si>
  <si>
    <t>2013_11_06</t>
  </si>
  <si>
    <t>Unterdorfstrasse</t>
  </si>
  <si>
    <t>Haldensteinstrasse / Pächterried</t>
  </si>
  <si>
    <t>Holzmoosrueti</t>
  </si>
  <si>
    <t>2012_08_23</t>
  </si>
  <si>
    <t>Schlossbergstrasse</t>
  </si>
  <si>
    <t>2013_01_08</t>
  </si>
  <si>
    <t>2011_06_21</t>
  </si>
  <si>
    <t>Widenbuehl Nord</t>
  </si>
  <si>
    <t>Zone Sued</t>
  </si>
  <si>
    <t>In der Puent</t>
  </si>
  <si>
    <t>2006_07_11</t>
  </si>
  <si>
    <t>Buckstrasse</t>
  </si>
  <si>
    <t>2014_02_05</t>
  </si>
  <si>
    <t>Duerrenrain</t>
  </si>
  <si>
    <t>2013_01_29</t>
  </si>
  <si>
    <t>Chalbisauweg (Hirzel)</t>
  </si>
  <si>
    <t>2013_11_18</t>
  </si>
  <si>
    <t>Burghof-/ Brunnenwiesenstrasse</t>
  </si>
  <si>
    <t>Stationsstrasse</t>
  </si>
  <si>
    <t>2014_11_21</t>
  </si>
  <si>
    <t>2015_06_30</t>
  </si>
  <si>
    <t>Konsumstrasse</t>
  </si>
  <si>
    <t>2005_10_25</t>
  </si>
  <si>
    <t>Neuguetstrasse</t>
  </si>
  <si>
    <t>2004_05_07</t>
  </si>
  <si>
    <t>Rosenstrasse / Truemmlenweg</t>
  </si>
  <si>
    <t>Niggital-/ Neu-York-Strasse</t>
  </si>
  <si>
    <t>H</t>
  </si>
  <si>
    <t>Buech-/ Bachtelstrasse</t>
  </si>
  <si>
    <t>J2</t>
  </si>
  <si>
    <t>Faegswilerstrasse</t>
  </si>
  <si>
    <t>J1</t>
  </si>
  <si>
    <t>Kuehweidstrasse</t>
  </si>
  <si>
    <t>G1</t>
  </si>
  <si>
    <t>Weierstrasse</t>
  </si>
  <si>
    <t>G2</t>
  </si>
  <si>
    <t>Steinacher-/ Bergacher-/ Moosstrasse</t>
  </si>
  <si>
    <t>Neuhusstrasse</t>
  </si>
  <si>
    <t>Seefeldstrasse</t>
  </si>
  <si>
    <t>2005_05_07</t>
  </si>
  <si>
    <t>Bandwies-/ Alpenstrasse</t>
  </si>
  <si>
    <t>I</t>
  </si>
  <si>
    <t>Freihofstrasse</t>
  </si>
  <si>
    <t>Bahnhof</t>
  </si>
  <si>
    <t>Ruggenacher</t>
  </si>
  <si>
    <t>2018_02_20</t>
  </si>
  <si>
    <t>Höhenstrasse (Erweiterung)</t>
  </si>
  <si>
    <t>2020_02_12</t>
  </si>
  <si>
    <t>2014_10_10</t>
  </si>
  <si>
    <t>West</t>
  </si>
  <si>
    <t>2014_08_06</t>
  </si>
  <si>
    <t>Baaregg</t>
  </si>
  <si>
    <t>Vorderuttenberg</t>
  </si>
  <si>
    <t>Hinteruttenberg</t>
  </si>
  <si>
    <t>Chronenrain (Hirzel)</t>
  </si>
  <si>
    <t>2015_06_03</t>
  </si>
  <si>
    <t>Im Zil</t>
  </si>
  <si>
    <t>2008_01_21</t>
  </si>
  <si>
    <t>Wetzikon</t>
  </si>
  <si>
    <t>Sandbühlstrasse / Felseneggstrasse</t>
  </si>
  <si>
    <t>2015_11_24</t>
  </si>
  <si>
    <t>Grundstrasse, Juheestrasse</t>
  </si>
  <si>
    <t>Kreuzbühlstrasse</t>
  </si>
  <si>
    <t>2010_11_10</t>
  </si>
  <si>
    <t>Morgental</t>
  </si>
  <si>
    <t>Färberhüsli (Teil Schlieren)</t>
  </si>
  <si>
    <t>2013_09_30</t>
  </si>
  <si>
    <t>Hofacker</t>
  </si>
  <si>
    <t>10B</t>
  </si>
  <si>
    <t>2009_10_12</t>
  </si>
  <si>
    <t>Limmatfeld</t>
  </si>
  <si>
    <t>2014_09_01</t>
  </si>
  <si>
    <t>Feldhofstrasse</t>
  </si>
  <si>
    <t>2016_10_10</t>
  </si>
  <si>
    <t>Turicaphon</t>
  </si>
  <si>
    <t>2016_10_13</t>
  </si>
  <si>
    <t>Vogelsang</t>
  </si>
  <si>
    <t>2015_04_24</t>
  </si>
  <si>
    <t>Heuwinkel</t>
  </si>
  <si>
    <t>Zugerstrasse</t>
  </si>
  <si>
    <t>2014_09_15</t>
  </si>
  <si>
    <t>Eichen-/Ahornweg</t>
  </si>
  <si>
    <t>2015_01_28</t>
  </si>
  <si>
    <t>Pfaffensteinerstrasse/ Pfaffenwis</t>
  </si>
  <si>
    <t>2016_07_11</t>
  </si>
  <si>
    <t>Oberdorf Nord</t>
  </si>
  <si>
    <t>2016_11_01</t>
  </si>
  <si>
    <t>Nord</t>
  </si>
  <si>
    <t>Chamstrasse</t>
  </si>
  <si>
    <t>2017_09_18</t>
  </si>
  <si>
    <t>Tössriederen</t>
  </si>
  <si>
    <t>Hegetsberg</t>
  </si>
  <si>
    <t>2017_10_13</t>
  </si>
  <si>
    <t>Zimikerstrasse</t>
  </si>
  <si>
    <t>2017_09_25</t>
  </si>
  <si>
    <t>Balsberg</t>
  </si>
  <si>
    <t>2017_05_08</t>
  </si>
  <si>
    <t>Quartier Sennhof / Oberhueb</t>
  </si>
  <si>
    <t>2003_11_25</t>
  </si>
  <si>
    <t>Hasenackerstrasse</t>
  </si>
  <si>
    <t>2009_08_19</t>
  </si>
  <si>
    <t>Isleren</t>
  </si>
  <si>
    <t>2016_08_15</t>
  </si>
  <si>
    <t>Reckholdernstrasse</t>
  </si>
  <si>
    <t>2013_09_16</t>
  </si>
  <si>
    <t>Reckholderfeldstrasse</t>
  </si>
  <si>
    <t>Unterdorf, Dorfmitte, Ausserdorf</t>
  </si>
  <si>
    <t>2012_11_21</t>
  </si>
  <si>
    <t>Freudwil</t>
  </si>
  <si>
    <t>2018_09_18</t>
  </si>
  <si>
    <t>Maienwies</t>
  </si>
  <si>
    <t>1984_07_04</t>
  </si>
  <si>
    <t>Wängi / Wängibad</t>
  </si>
  <si>
    <t>2002_12_03</t>
  </si>
  <si>
    <t>Zelgli</t>
  </si>
  <si>
    <t>2005_03_11</t>
  </si>
  <si>
    <t>Lettenackerstrasse</t>
  </si>
  <si>
    <t>Husacher- / Uetlibergstrasse</t>
  </si>
  <si>
    <t>Ringlikerstrasse</t>
  </si>
  <si>
    <t>Langfurren</t>
  </si>
  <si>
    <t>2017_02_01</t>
  </si>
  <si>
    <t>Obstgarten</t>
  </si>
  <si>
    <t>Holenbach</t>
  </si>
  <si>
    <t>Sonnhalde</t>
  </si>
  <si>
    <t>Alte Kindhauserstrasse zu Bergdietikon</t>
  </si>
  <si>
    <t>2005_11_21</t>
  </si>
  <si>
    <t>Guggenbühl</t>
  </si>
  <si>
    <t>10D</t>
  </si>
  <si>
    <t>2013_09_17</t>
  </si>
  <si>
    <t>Färberhüsli (Teil Urdorf)</t>
  </si>
  <si>
    <t>Hübler</t>
  </si>
  <si>
    <t>2008_04_22</t>
  </si>
  <si>
    <t>2003_10_15</t>
  </si>
  <si>
    <t>Neuweg</t>
  </si>
  <si>
    <t>1982_05_10</t>
  </si>
  <si>
    <t>Birchlen</t>
  </si>
  <si>
    <t>2016_05_10</t>
  </si>
  <si>
    <t>Im Roggenacker</t>
  </si>
  <si>
    <t>1984_06_14</t>
  </si>
  <si>
    <t>Kernzone Wangen</t>
  </si>
  <si>
    <t>2017_01_17</t>
  </si>
  <si>
    <t>Im Talacher</t>
  </si>
  <si>
    <t>2016_12_14</t>
  </si>
  <si>
    <t>2019_06_04</t>
  </si>
  <si>
    <t>Niderfeld</t>
  </si>
  <si>
    <t>B1</t>
  </si>
  <si>
    <t>Förliweidstrasse</t>
  </si>
  <si>
    <t>Kirchstrasse</t>
  </si>
  <si>
    <t>Baumgarten</t>
  </si>
  <si>
    <t>2001_12_18</t>
  </si>
  <si>
    <t>Rotweg</t>
  </si>
  <si>
    <t>Appital</t>
  </si>
  <si>
    <t>Postplatz</t>
  </si>
  <si>
    <t>2018_01_04</t>
  </si>
  <si>
    <t>Etzlibergquartier</t>
  </si>
  <si>
    <t>2018_02_16</t>
  </si>
  <si>
    <t>Itzikon</t>
  </si>
  <si>
    <t>2006_01_10</t>
  </si>
  <si>
    <t>Grundstrasse</t>
  </si>
  <si>
    <t>2017_08_14</t>
  </si>
  <si>
    <t>Grundstrasse Nord</t>
  </si>
  <si>
    <t>2015_05_28</t>
  </si>
  <si>
    <t>2017_05_23</t>
  </si>
  <si>
    <t>Freienberg</t>
  </si>
  <si>
    <t>2015_03_10</t>
  </si>
  <si>
    <t>Freienberg West</t>
  </si>
  <si>
    <t>2016_12_21</t>
  </si>
  <si>
    <t>Hinterwiden</t>
  </si>
  <si>
    <t>2014_12_11</t>
  </si>
  <si>
    <t>Gerlisberg</t>
  </si>
  <si>
    <t>2014_11_03</t>
  </si>
  <si>
    <t>Weiach OSt</t>
  </si>
  <si>
    <t>2016_10_17</t>
  </si>
  <si>
    <t>Schachen</t>
  </si>
  <si>
    <t>2012_07_31</t>
  </si>
  <si>
    <t>Mühlestrasse</t>
  </si>
  <si>
    <t>2011_12_01</t>
  </si>
  <si>
    <t>2002_11_18</t>
  </si>
  <si>
    <t>Lauferfeld / Hölzli</t>
  </si>
  <si>
    <t>Steinboden / Hintergarten</t>
  </si>
  <si>
    <t>Konrad Hitz-Strasse (Hirzel)</t>
  </si>
  <si>
    <t>2016_02_04</t>
  </si>
  <si>
    <t>2019_04_05</t>
  </si>
  <si>
    <t>2018_09_25</t>
  </si>
  <si>
    <t>Ruebisbach</t>
  </si>
  <si>
    <t>2018_06_21</t>
  </si>
  <si>
    <t>Wässeri</t>
  </si>
  <si>
    <t>2012_04_26</t>
  </si>
  <si>
    <t>Seestrasse</t>
  </si>
  <si>
    <t>2019_03_18</t>
  </si>
  <si>
    <t>Rebacher/Spilchbüel Zone West</t>
  </si>
  <si>
    <t>2018_05_23</t>
  </si>
  <si>
    <t>Bergstrasse</t>
  </si>
  <si>
    <t>Schwizerberg</t>
  </si>
  <si>
    <t>2019_09_25</t>
  </si>
  <si>
    <t>Im Schatz</t>
  </si>
  <si>
    <t>2007_06_19</t>
  </si>
  <si>
    <t>2007_07_05</t>
  </si>
  <si>
    <t>Schweikrüti</t>
  </si>
  <si>
    <t>2019_06_27</t>
  </si>
  <si>
    <t>Seehaldenquartier</t>
  </si>
  <si>
    <t>West - Reitmenweg/Goldschlägistrasse</t>
  </si>
  <si>
    <t>2015_08_21</t>
  </si>
  <si>
    <t>Hönggerstrasse</t>
  </si>
  <si>
    <t>Langwisenstrasse</t>
  </si>
  <si>
    <t>Im Berg</t>
  </si>
  <si>
    <t>2019_10_31</t>
  </si>
  <si>
    <t>Zweidlen-Station</t>
  </si>
  <si>
    <t>Langfuren</t>
  </si>
  <si>
    <t>2019_02_07</t>
  </si>
  <si>
    <t>Püntenstrasse</t>
  </si>
  <si>
    <t>Leuengasse</t>
  </si>
  <si>
    <t>2019_06_26</t>
  </si>
  <si>
    <t>Im Heidenkeller</t>
  </si>
  <si>
    <t>2019_12_10</t>
  </si>
  <si>
    <t>Dorfkern, Wangenerstrasse</t>
  </si>
  <si>
    <t>2019_01_09</t>
  </si>
  <si>
    <t>Dorfkern, alter Kirchweg</t>
  </si>
  <si>
    <t>Dorfkern, Rikonerstrasse</t>
  </si>
  <si>
    <t>Buchhalden</t>
  </si>
  <si>
    <t>2020_02_17</t>
  </si>
  <si>
    <t>Pfannenstiel</t>
  </si>
  <si>
    <t>2020_10_30</t>
  </si>
  <si>
    <t>Chilchberg</t>
  </si>
  <si>
    <t>Schneehalden- /Hofweidstrasse</t>
  </si>
  <si>
    <t>Hinterdorfstrasse</t>
  </si>
  <si>
    <t>Rank</t>
  </si>
  <si>
    <t>2020_11_24</t>
  </si>
  <si>
    <t>Stägenbuck</t>
  </si>
  <si>
    <t>2020_11_19</t>
  </si>
  <si>
    <t>1 = keine Velolösungen zu lasten des Fussverkehrs</t>
  </si>
  <si>
    <t>0.5 = einzelne wenige Stellen</t>
  </si>
  <si>
    <t>1 = Umsetzung abgeschlossen</t>
  </si>
  <si>
    <t>0.5 = Umsetzung fortgeschritten bzw. zeitlich geplant</t>
  </si>
  <si>
    <t xml:space="preserve">Gibt es Strassenquerungen über Hauptsachsen mit Unter- und Überführungen, an Stellen, wo es keinen Fussgängerstreifen hat? </t>
  </si>
  <si>
    <t>Fragen 1 - 2</t>
  </si>
  <si>
    <t>Frage 3</t>
  </si>
  <si>
    <t>Pflichtenheft / Aufgaben</t>
  </si>
  <si>
    <t>Sie die Aufgaben und Zuständigkeiten der  Ansprechsperson verbindlich festgehalten? (Beispielsweise in einem Pflichtenheft)</t>
  </si>
  <si>
    <t>Bois-d'Amont</t>
  </si>
  <si>
    <t>Welschenrohr-Gänsbrunnen</t>
  </si>
  <si>
    <t>Muntogna da Schons</t>
  </si>
  <si>
    <t>La Punt Chamues-ch</t>
  </si>
  <si>
    <t>Klosters</t>
  </si>
  <si>
    <t>Verzasca</t>
  </si>
  <si>
    <t>Crans (VD)</t>
  </si>
  <si>
    <t>Val de Bagnes</t>
  </si>
  <si>
    <t>Noble-Contrée</t>
  </si>
  <si>
    <r>
      <t xml:space="preserve">in km, 2021 </t>
    </r>
    <r>
      <rPr>
        <vertAlign val="superscript"/>
        <sz val="9"/>
        <rFont val="Arial"/>
        <family val="2"/>
      </rPr>
      <t>2</t>
    </r>
  </si>
  <si>
    <t>© BFS 2021</t>
  </si>
  <si>
    <t>In den Spalten A-E die folgende Tablle einfügen: https://www.bfs.admin.ch/bfs/de/home/statistiken/kataloge-datenbanken/tabellen.assetdetail.18864135.html</t>
  </si>
  <si>
    <t>Einwohner</t>
  </si>
  <si>
    <t>Arbeitsplätze</t>
  </si>
  <si>
    <t>Regionalporträts 2021: Gemeinden - Kennzahlen</t>
  </si>
  <si>
    <t>T21.3.1</t>
  </si>
  <si>
    <t>Bevölkerung</t>
  </si>
  <si>
    <t>Altersverteilung in %</t>
  </si>
  <si>
    <t>Bevölkerungsbewegung (in ‰)</t>
  </si>
  <si>
    <t>Haushalte</t>
  </si>
  <si>
    <t>Fläche</t>
  </si>
  <si>
    <t>Wirtschaft</t>
  </si>
  <si>
    <t>Bau- und Wohnungswesen</t>
  </si>
  <si>
    <t>Soziale Sicherheit</t>
  </si>
  <si>
    <t>Wähleranteile ausgewählter Parteien in % (Nationalratswahlen)</t>
  </si>
  <si>
    <t>Gemeindecode</t>
  </si>
  <si>
    <t>Veränderung in %</t>
  </si>
  <si>
    <t>Bevölkerungs-dichte pro km²</t>
  </si>
  <si>
    <t>Ausländer in %</t>
  </si>
  <si>
    <t>0-19 Jahre</t>
  </si>
  <si>
    <t>20-64 Jahre</t>
  </si>
  <si>
    <t>65 Jahre und mehr</t>
  </si>
  <si>
    <t>Rohe Heiratssziffer</t>
  </si>
  <si>
    <t>Rohe Scheidungsziffer</t>
  </si>
  <si>
    <t>Rohe Geburtenziffer</t>
  </si>
  <si>
    <t>Rohe Sterbeziffer</t>
  </si>
  <si>
    <t>Anzahl Privathaushalte</t>
  </si>
  <si>
    <t>Durchschnittliche Haushaltsgrösse in Personen</t>
  </si>
  <si>
    <t>Gesamtfläche in km² 1)</t>
  </si>
  <si>
    <t>Siedlungsfläche in %</t>
  </si>
  <si>
    <t>Veränderung in ha</t>
  </si>
  <si>
    <t>Landwirtschafts-fläche in %</t>
  </si>
  <si>
    <t>Wald und Gehölze in %</t>
  </si>
  <si>
    <t>Unproduktive Fläche in %</t>
  </si>
  <si>
    <t>Beschäftigte total</t>
  </si>
  <si>
    <t>im 1. Sektor</t>
  </si>
  <si>
    <t>im 2. Sektor</t>
  </si>
  <si>
    <t>im 3. Sektor</t>
  </si>
  <si>
    <t>Arbeitsstätten total</t>
  </si>
  <si>
    <t>Leerwohnungs-ziffer</t>
  </si>
  <si>
    <t>Neu gebaute Wohnungen pro 1000 Einwohner</t>
  </si>
  <si>
    <t>Sozialhilfequote</t>
  </si>
  <si>
    <t>FDP 2)</t>
  </si>
  <si>
    <t>CVP</t>
  </si>
  <si>
    <t>SP</t>
  </si>
  <si>
    <t>SVP</t>
  </si>
  <si>
    <t>EVP/CSP</t>
  </si>
  <si>
    <t>GLP</t>
  </si>
  <si>
    <t>BDP</t>
  </si>
  <si>
    <t>PdA/Sol.</t>
  </si>
  <si>
    <t>GPS</t>
  </si>
  <si>
    <t>Kleine Rechtsparteien</t>
  </si>
  <si>
    <t>2010-2019</t>
  </si>
  <si>
    <t>1979/85-2004/09</t>
  </si>
  <si>
    <t>X</t>
  </si>
  <si>
    <t>*</t>
  </si>
  <si>
    <t>Lavertezzo 3)</t>
  </si>
  <si>
    <t>Cugnasco-Gerra 3)</t>
  </si>
  <si>
    <t>Verzasca 3)</t>
  </si>
  <si>
    <r>
      <t>1) Polygonflächen (exkl. Seen &gt; 5 km</t>
    </r>
    <r>
      <rPr>
        <vertAlign val="superscript"/>
        <sz val="8"/>
        <rFont val="Arial Narrow"/>
        <family val="2"/>
      </rPr>
      <t>2</t>
    </r>
    <r>
      <rPr>
        <sz val="8"/>
        <rFont val="Arial Narrow"/>
        <family val="2"/>
      </rPr>
      <t>); administrative Gemeindegrenzen 1.1.2016, swissBOUNDARIES</t>
    </r>
    <r>
      <rPr>
        <vertAlign val="superscript"/>
        <sz val="8"/>
        <rFont val="Arial Narrow"/>
        <family val="2"/>
      </rPr>
      <t>3D</t>
    </r>
    <r>
      <rPr>
        <sz val="8"/>
        <rFont val="Arial Narrow"/>
        <family val="2"/>
      </rPr>
      <t xml:space="preserve"> © swisstopo</t>
    </r>
  </si>
  <si>
    <t>2) Schweiz und Kanton Basel-Stadt: FDP inkl. LP-BS</t>
  </si>
  <si>
    <t>* keine Kandidatur im betreffenden Kanton oder Gemeinde ohne eigenes Wahlbüro</t>
  </si>
  <si>
    <t>3) Aufgrund von Gebietsänderungen im Kanton Tessin im Oktober 2020 können die Werte für Verzasca (5399), Lavertezzo (5112) und Cugnaso-Gerra (5138) nicht genau aggregiert werden und sind nur approximativ.</t>
  </si>
  <si>
    <t>Gemeindestand: 01.01.2021</t>
  </si>
  <si>
    <t>Auskunft: Statistikauskunft, 058 463 60 11, info@bfs.admin.ch</t>
  </si>
  <si>
    <t>Vertrauensintervall</t>
  </si>
  <si>
    <t>Differenz 5 Jahreswerte</t>
  </si>
  <si>
    <t>Trend</t>
  </si>
  <si>
    <t>Bänke</t>
  </si>
  <si>
    <t>Brunnen</t>
  </si>
  <si>
    <t>Bodensee (TG)</t>
  </si>
  <si>
    <t>Lac de Neuchâtel (NE)</t>
  </si>
  <si>
    <t>Zürichsee (ZH)</t>
  </si>
  <si>
    <t>Thunersee</t>
  </si>
  <si>
    <t>Bodensee (SG)</t>
  </si>
  <si>
    <t>Bielersee (BE)</t>
  </si>
  <si>
    <t>Hautemorges</t>
  </si>
  <si>
    <t>Brienzersee</t>
  </si>
  <si>
    <t>Triesen</t>
  </si>
  <si>
    <t>Triesenberg</t>
  </si>
  <si>
    <t>Schaan</t>
  </si>
  <si>
    <t>Vaduz</t>
  </si>
  <si>
    <t>Balzers</t>
  </si>
  <si>
    <t>Eschen</t>
  </si>
  <si>
    <t>Büsingen am Hochrhein</t>
  </si>
  <si>
    <t>Mauren</t>
  </si>
  <si>
    <t>Ruggell</t>
  </si>
  <si>
    <t>Gamprin</t>
  </si>
  <si>
    <t>Schellenberg</t>
  </si>
  <si>
    <t>Planken</t>
  </si>
  <si>
    <t>Comunanza Cadenazzo/Monteceneri</t>
  </si>
  <si>
    <t>Campione d'Italia</t>
  </si>
  <si>
    <t>Lac de Neuchâtel (BE)</t>
  </si>
  <si>
    <t>Bielersee (NE)</t>
  </si>
  <si>
    <t>Comunanza Capriasca/Lugano</t>
  </si>
  <si>
    <t>Name des Reglementes</t>
  </si>
  <si>
    <t>Die Daten stammen aus Openstreetmap. Wenn sie genauere Daten haben, dann dürfen Sie den Wert einfach überschreiben.</t>
  </si>
  <si>
    <t>Name des Dokumentes</t>
  </si>
  <si>
    <t>Name der Ansprechsperson</t>
  </si>
  <si>
    <t>Name des Plans</t>
  </si>
  <si>
    <t>Welche</t>
  </si>
  <si>
    <t>Beispiele</t>
  </si>
  <si>
    <t>Wie viele?</t>
  </si>
  <si>
    <t>Umsetzungsgrad?</t>
  </si>
  <si>
    <t>Gibt es eine Checkliste oder eine Planungshilfe?</t>
  </si>
  <si>
    <t>URL</t>
  </si>
  <si>
    <t>Wie oft?</t>
  </si>
  <si>
    <t>Welche Mitgliedschaften oder Interne Vernetzung</t>
  </si>
  <si>
    <t>Kommunikation, Controlling</t>
  </si>
  <si>
    <t>Öffentlicher Raum</t>
  </si>
  <si>
    <t>Fusswegnetzplanung</t>
  </si>
  <si>
    <t>Strategien, Ressourcen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</si>
</sst>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_ * #,##0.00_ ;_ * \-#,##0.00_ ;_ * &quot;-&quot;??_ ;_ @_ "/>
    <numFmt numFmtId="165" formatCode="[$-810]General"/>
    <numFmt numFmtId="166" formatCode="0.0"/>
    <numFmt numFmtId="167" formatCode="0.0000000%"/>
    <numFmt numFmtId="168" formatCode="#,##0.00&quot; ha Siedlungsfläche&quot;"/>
    <numFmt numFmtId="169" formatCode="#,##0&quot; km Strassennetz&quot;"/>
    <numFmt numFmtId="170" formatCode="#,##0&quot; km Fussgängerzone&quot;"/>
    <numFmt numFmtId="171" formatCode="#,##0&quot; ha Fussgängerzone&quot;"/>
    <numFmt numFmtId="172" formatCode="#,##0&quot; ha Begegnungszonen&quot;"/>
    <numFmt numFmtId="173" formatCode="#,##0&quot; ha Tempo 30 Zone&quot;"/>
    <numFmt numFmtId="174" formatCode="0&quot; Sitzbänke&quot;"/>
    <numFmt numFmtId="175" formatCode="0&quot; Trinkbrunnen&quot;"/>
    <numFmt numFmtId="176" formatCode="0&quot; öffentlich zugängliche Toilletten&quot;"/>
    <numFmt numFmtId="177" formatCode="0.00&quot; Fussgängerunfälle&quot;"/>
    <numFmt numFmtId="178" formatCode="#\ ###\ ##0__;\-#\ ###\ ##0__;_ * &quot;-&quot;?_ ;_ @_ "/>
    <numFmt numFmtId="179" formatCode="#,##0.00\ _C_H_F"/>
    <numFmt numFmtId="180" formatCode="#,##0&quot; km Tempo 30&quot;"/>
    <numFmt numFmtId="181" formatCode="#,##0.0"/>
    <numFmt numFmtId="182" formatCode="0.0%"/>
  </numFmts>
  <fonts count="35" x14ac:knownFonts="1">
    <font>
      <sz val="11"/>
      <color theme="1"/>
      <name val="Calibri"/>
      <family val="2"/>
      <scheme val="minor"/>
    </font>
    <font>
      <sz val="11"/>
      <color theme="1"/>
      <name val="Calibri"/>
      <family val="2"/>
      <scheme val="minor"/>
    </font>
    <font>
      <b/>
      <sz val="11"/>
      <color theme="1"/>
      <name val="Calibri"/>
      <family val="2"/>
      <scheme val="minor"/>
    </font>
    <font>
      <sz val="10"/>
      <name val="Calibri"/>
      <family val="2"/>
      <scheme val="minor"/>
    </font>
    <font>
      <b/>
      <sz val="11"/>
      <name val="Calibri"/>
      <family val="2"/>
      <scheme val="minor"/>
    </font>
    <font>
      <sz val="11"/>
      <name val="Calibri"/>
      <family val="2"/>
      <scheme val="minor"/>
    </font>
    <font>
      <sz val="12"/>
      <name val="Calibri"/>
      <family val="2"/>
      <scheme val="minor"/>
    </font>
    <font>
      <sz val="11"/>
      <color rgb="FF000000"/>
      <name val="Calibri"/>
      <family val="2"/>
    </font>
    <font>
      <sz val="10"/>
      <name val="Calibri"/>
      <family val="2"/>
    </font>
    <font>
      <sz val="11"/>
      <name val="Calibri"/>
      <family val="2"/>
    </font>
    <font>
      <u/>
      <sz val="11"/>
      <color theme="10"/>
      <name val="Calibri"/>
      <family val="2"/>
      <scheme val="minor"/>
    </font>
    <font>
      <sz val="8"/>
      <color theme="1"/>
      <name val="Arial"/>
      <family val="2"/>
    </font>
    <font>
      <sz val="10"/>
      <name val="Arial"/>
      <family val="2"/>
    </font>
    <font>
      <b/>
      <sz val="9"/>
      <name val="Arial"/>
      <family val="2"/>
    </font>
    <font>
      <sz val="8"/>
      <name val="Arial"/>
      <family val="2"/>
    </font>
    <font>
      <vertAlign val="superscript"/>
      <sz val="8"/>
      <name val="Arial"/>
      <family val="2"/>
    </font>
    <font>
      <sz val="26"/>
      <name val="Calibri"/>
      <family val="2"/>
      <scheme val="minor"/>
    </font>
    <font>
      <b/>
      <sz val="22"/>
      <name val="Calibri"/>
      <family val="2"/>
      <scheme val="minor"/>
    </font>
    <font>
      <b/>
      <sz val="11"/>
      <name val="Calibri"/>
      <family val="2"/>
    </font>
    <font>
      <b/>
      <sz val="10"/>
      <name val="Calibri"/>
      <family val="2"/>
      <scheme val="minor"/>
    </font>
    <font>
      <sz val="20"/>
      <name val="Calibri"/>
      <family val="2"/>
      <scheme val="minor"/>
    </font>
    <font>
      <sz val="11"/>
      <name val="Calibri (Textkörper)"/>
    </font>
    <font>
      <u/>
      <sz val="11"/>
      <name val="Calibri"/>
      <family val="2"/>
      <scheme val="minor"/>
    </font>
    <font>
      <b/>
      <vertAlign val="superscript"/>
      <sz val="9"/>
      <name val="Arial"/>
      <family val="2"/>
    </font>
    <font>
      <sz val="8"/>
      <name val="Arial Narrow"/>
      <family val="2"/>
    </font>
    <font>
      <sz val="9"/>
      <name val="Arial"/>
      <family val="2"/>
    </font>
    <font>
      <vertAlign val="superscript"/>
      <sz val="9"/>
      <name val="Arial"/>
      <family val="2"/>
    </font>
    <font>
      <vertAlign val="superscript"/>
      <sz val="8"/>
      <color theme="1"/>
      <name val="Arial"/>
      <family val="2"/>
    </font>
    <font>
      <b/>
      <sz val="9"/>
      <color rgb="FFFF0000"/>
      <name val="Arial"/>
      <family val="2"/>
    </font>
    <font>
      <sz val="8"/>
      <color indexed="8"/>
      <name val="Arial Narrow"/>
      <family val="2"/>
    </font>
    <font>
      <sz val="8"/>
      <color theme="1"/>
      <name val="Arial Narrow"/>
      <family val="2"/>
    </font>
    <font>
      <b/>
      <sz val="8"/>
      <name val="Arial Narrow"/>
      <family val="2"/>
    </font>
    <font>
      <vertAlign val="superscript"/>
      <sz val="8"/>
      <name val="Arial Narrow"/>
      <family val="2"/>
    </font>
    <font>
      <sz val="12"/>
      <name val="Times New Roman"/>
      <family val="1"/>
    </font>
    <font>
      <sz val="8"/>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7" tint="0.39997558519241921"/>
        <bgColor indexed="64"/>
      </patternFill>
    </fill>
    <fill>
      <patternFill patternType="solid">
        <fgColor indexed="9"/>
        <bgColor indexed="64"/>
      </patternFill>
    </fill>
    <fill>
      <patternFill patternType="solid">
        <fgColor theme="0"/>
        <bgColor indexed="64"/>
      </patternFill>
    </fill>
    <fill>
      <patternFill patternType="solid">
        <fgColor rgb="FFE8EAF7"/>
        <bgColor indexed="64"/>
      </patternFill>
    </fill>
    <fill>
      <patternFill patternType="solid">
        <fgColor theme="0" tint="-4.9989318521683403E-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medium">
        <color auto="1"/>
      </right>
      <top/>
      <bottom style="hair">
        <color auto="1"/>
      </bottom>
      <diagonal/>
    </border>
    <border>
      <left/>
      <right/>
      <top style="hair">
        <color auto="1"/>
      </top>
      <bottom style="hair">
        <color auto="1"/>
      </bottom>
      <diagonal/>
    </border>
    <border>
      <left/>
      <right/>
      <top/>
      <bottom style="hair">
        <color auto="1"/>
      </bottom>
      <diagonal/>
    </border>
    <border>
      <left style="hair">
        <color indexed="64"/>
      </left>
      <right/>
      <top style="hair">
        <color indexed="64"/>
      </top>
      <bottom style="hair">
        <color indexed="64"/>
      </bottom>
      <diagonal/>
    </border>
    <border>
      <left style="thin">
        <color indexed="64"/>
      </left>
      <right style="thin">
        <color indexed="64"/>
      </right>
      <top/>
      <bottom/>
      <diagonal/>
    </border>
    <border>
      <left/>
      <right/>
      <top/>
      <bottom style="thin">
        <color auto="1"/>
      </bottom>
      <diagonal/>
    </border>
    <border>
      <left/>
      <right style="thin">
        <color auto="1"/>
      </right>
      <top/>
      <bottom/>
      <diagonal/>
    </border>
    <border>
      <left/>
      <right style="thin">
        <color auto="1"/>
      </right>
      <top/>
      <bottom style="thin">
        <color auto="1"/>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s>
  <cellStyleXfs count="7">
    <xf numFmtId="0" fontId="0" fillId="0" borderId="0"/>
    <xf numFmtId="9" fontId="1" fillId="0" borderId="0" applyFont="0" applyFill="0" applyBorder="0" applyAlignment="0" applyProtection="0"/>
    <xf numFmtId="165" fontId="7" fillId="0" borderId="0"/>
    <xf numFmtId="0" fontId="10" fillId="0" borderId="0" applyNumberFormat="0" applyFill="0" applyBorder="0" applyAlignment="0" applyProtection="0"/>
    <xf numFmtId="0" fontId="12" fillId="0" borderId="0"/>
    <xf numFmtId="164" fontId="12" fillId="0" borderId="0" applyFont="0" applyFill="0" applyBorder="0" applyAlignment="0" applyProtection="0"/>
    <xf numFmtId="0" fontId="33" fillId="0" borderId="0"/>
  </cellStyleXfs>
  <cellXfs count="163">
    <xf numFmtId="0" fontId="0" fillId="0" borderId="0" xfId="0"/>
    <xf numFmtId="0" fontId="1" fillId="0" borderId="1" xfId="0" applyFont="1" applyBorder="1" applyAlignment="1">
      <alignment horizontal="center" vertical="center" wrapText="1"/>
    </xf>
    <xf numFmtId="0" fontId="1" fillId="0" borderId="6" xfId="0" applyFont="1" applyBorder="1" applyAlignment="1">
      <alignment horizontal="center" vertical="center" wrapText="1"/>
    </xf>
    <xf numFmtId="0" fontId="2" fillId="0" borderId="1" xfId="0" applyFont="1" applyBorder="1" applyAlignment="1">
      <alignment horizontal="center" vertical="center" wrapText="1"/>
    </xf>
    <xf numFmtId="0" fontId="2" fillId="0" borderId="0" xfId="0" applyFont="1"/>
    <xf numFmtId="0" fontId="2" fillId="0" borderId="0" xfId="0" quotePrefix="1" applyFont="1"/>
    <xf numFmtId="4" fontId="0" fillId="0" borderId="0" xfId="0" applyNumberFormat="1"/>
    <xf numFmtId="0" fontId="5" fillId="8" borderId="1" xfId="0" applyFont="1" applyFill="1" applyBorder="1" applyAlignment="1">
      <alignment vertical="center" wrapText="1"/>
    </xf>
    <xf numFmtId="0" fontId="4" fillId="8" borderId="1" xfId="0" applyFont="1" applyFill="1" applyBorder="1" applyAlignment="1">
      <alignment horizontal="center" vertical="center"/>
    </xf>
    <xf numFmtId="0" fontId="6" fillId="8" borderId="1" xfId="0" applyFont="1" applyFill="1" applyBorder="1" applyAlignment="1">
      <alignment horizontal="center" vertical="center"/>
    </xf>
    <xf numFmtId="2" fontId="6" fillId="8" borderId="1" xfId="0" applyNumberFormat="1" applyFont="1" applyFill="1" applyBorder="1" applyAlignment="1">
      <alignment horizontal="center" vertical="center"/>
    </xf>
    <xf numFmtId="166" fontId="6" fillId="8" borderId="1" xfId="0" applyNumberFormat="1" applyFont="1" applyFill="1" applyBorder="1" applyAlignment="1">
      <alignment horizontal="center" vertical="center"/>
    </xf>
    <xf numFmtId="167" fontId="3" fillId="8" borderId="0" xfId="1" applyNumberFormat="1" applyFont="1" applyFill="1" applyAlignment="1">
      <alignment horizontal="center" vertical="center"/>
    </xf>
    <xf numFmtId="165" fontId="8" fillId="8" borderId="0" xfId="2" applyFont="1" applyFill="1" applyAlignment="1">
      <alignment horizontal="center" vertical="center" wrapText="1"/>
    </xf>
    <xf numFmtId="165" fontId="9" fillId="8" borderId="0" xfId="2" applyFont="1" applyFill="1" applyAlignment="1">
      <alignment horizontal="center" vertical="center"/>
    </xf>
    <xf numFmtId="0" fontId="5" fillId="8" borderId="0" xfId="0" applyFont="1" applyFill="1" applyAlignment="1">
      <alignment horizontal="left" vertical="center" wrapText="1"/>
    </xf>
    <xf numFmtId="0" fontId="5" fillId="8" borderId="0" xfId="0" applyFont="1" applyFill="1" applyAlignment="1">
      <alignment horizontal="center" vertical="center"/>
    </xf>
    <xf numFmtId="165" fontId="5" fillId="8" borderId="0" xfId="0" applyNumberFormat="1" applyFont="1" applyFill="1" applyAlignment="1">
      <alignment horizontal="center" vertical="center"/>
    </xf>
    <xf numFmtId="0" fontId="16" fillId="8" borderId="0" xfId="0" applyFont="1" applyFill="1" applyAlignment="1">
      <alignment horizontal="center" vertical="center"/>
    </xf>
    <xf numFmtId="0" fontId="17" fillId="8" borderId="0" xfId="0" applyFont="1" applyFill="1" applyAlignment="1">
      <alignment vertical="center"/>
    </xf>
    <xf numFmtId="0" fontId="5" fillId="8" borderId="0" xfId="0" applyFont="1" applyFill="1" applyAlignment="1">
      <alignment vertical="center" wrapText="1"/>
    </xf>
    <xf numFmtId="49" fontId="5" fillId="8" borderId="0" xfId="0" applyNumberFormat="1" applyFont="1" applyFill="1" applyAlignment="1">
      <alignment horizontal="left" vertical="center" wrapText="1"/>
    </xf>
    <xf numFmtId="165" fontId="5" fillId="8" borderId="0" xfId="2" applyFont="1" applyFill="1" applyAlignment="1">
      <alignment horizontal="right" vertical="center"/>
    </xf>
    <xf numFmtId="165" fontId="5" fillId="8" borderId="0" xfId="2" applyFont="1" applyFill="1" applyAlignment="1">
      <alignment horizontal="center" vertical="center"/>
    </xf>
    <xf numFmtId="49" fontId="9" fillId="8" borderId="0" xfId="2" applyNumberFormat="1" applyFont="1" applyFill="1" applyAlignment="1">
      <alignment horizontal="right" vertical="center" wrapText="1"/>
    </xf>
    <xf numFmtId="0" fontId="4" fillId="8" borderId="0" xfId="0" applyFont="1" applyFill="1" applyAlignment="1">
      <alignment horizontal="center" vertical="center"/>
    </xf>
    <xf numFmtId="49" fontId="18" fillId="8" borderId="0" xfId="2" applyNumberFormat="1" applyFont="1" applyFill="1" applyAlignment="1">
      <alignment horizontal="right" vertical="center"/>
    </xf>
    <xf numFmtId="0" fontId="4" fillId="8" borderId="0" xfId="0" applyFont="1" applyFill="1" applyAlignment="1">
      <alignment horizontal="center" vertical="center" wrapText="1"/>
    </xf>
    <xf numFmtId="165" fontId="9" fillId="8" borderId="0" xfId="2" applyFont="1" applyFill="1" applyAlignment="1">
      <alignment horizontal="right" vertical="center" wrapText="1"/>
    </xf>
    <xf numFmtId="49" fontId="18" fillId="8" borderId="0" xfId="2" applyNumberFormat="1" applyFont="1" applyFill="1" applyAlignment="1">
      <alignment horizontal="left" vertical="center"/>
    </xf>
    <xf numFmtId="0" fontId="4" fillId="8" borderId="0" xfId="0" applyFont="1" applyFill="1" applyAlignment="1">
      <alignment vertical="center"/>
    </xf>
    <xf numFmtId="49" fontId="4" fillId="8" borderId="0" xfId="0" applyNumberFormat="1" applyFont="1" applyFill="1" applyAlignment="1">
      <alignment horizontal="right" vertical="center" wrapText="1"/>
    </xf>
    <xf numFmtId="0" fontId="4" fillId="2" borderId="1" xfId="0" applyFont="1" applyFill="1" applyBorder="1" applyAlignment="1">
      <alignment vertical="center" wrapText="1"/>
    </xf>
    <xf numFmtId="0" fontId="5" fillId="2" borderId="1" xfId="0" applyFont="1" applyFill="1" applyBorder="1" applyAlignment="1">
      <alignment vertical="center" wrapText="1"/>
    </xf>
    <xf numFmtId="0" fontId="19" fillId="4"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49" fontId="5" fillId="2" borderId="1" xfId="0" applyNumberFormat="1" applyFont="1" applyFill="1" applyBorder="1" applyAlignment="1">
      <alignment horizontal="left" vertical="center" wrapText="1"/>
    </xf>
    <xf numFmtId="49" fontId="5" fillId="2" borderId="1" xfId="0" applyNumberFormat="1" applyFont="1" applyFill="1" applyBorder="1" applyAlignment="1">
      <alignment horizontal="center" vertical="center" wrapText="1"/>
    </xf>
    <xf numFmtId="0" fontId="20" fillId="3" borderId="1" xfId="0" applyFont="1" applyFill="1" applyBorder="1" applyAlignment="1">
      <alignment horizontal="center" vertical="center"/>
    </xf>
    <xf numFmtId="0" fontId="4" fillId="3" borderId="1" xfId="0" applyFont="1" applyFill="1" applyBorder="1" applyAlignment="1">
      <alignment vertical="center" wrapText="1"/>
    </xf>
    <xf numFmtId="0" fontId="5" fillId="3" borderId="1" xfId="0" applyFont="1" applyFill="1" applyBorder="1" applyAlignment="1">
      <alignment vertical="center" wrapText="1"/>
    </xf>
    <xf numFmtId="0" fontId="19" fillId="3" borderId="1" xfId="0" applyFont="1" applyFill="1" applyBorder="1" applyAlignment="1">
      <alignment horizontal="center" vertical="center" wrapText="1"/>
    </xf>
    <xf numFmtId="49" fontId="5" fillId="3" borderId="1" xfId="0" applyNumberFormat="1" applyFont="1" applyFill="1" applyBorder="1" applyAlignment="1">
      <alignment horizontal="left" vertical="center" wrapText="1"/>
    </xf>
    <xf numFmtId="0" fontId="5" fillId="8" borderId="5" xfId="0" applyFont="1" applyFill="1" applyBorder="1" applyAlignment="1">
      <alignment vertical="center" wrapText="1"/>
    </xf>
    <xf numFmtId="0" fontId="22" fillId="8" borderId="1" xfId="3" applyFont="1" applyFill="1" applyBorder="1" applyAlignment="1">
      <alignment horizontal="left" vertical="center" wrapText="1"/>
    </xf>
    <xf numFmtId="0" fontId="16" fillId="3" borderId="1" xfId="0" applyFont="1" applyFill="1" applyBorder="1" applyAlignment="1">
      <alignment horizontal="center" vertical="center"/>
    </xf>
    <xf numFmtId="0" fontId="4" fillId="3" borderId="1" xfId="0" applyFont="1" applyFill="1" applyBorder="1" applyAlignment="1">
      <alignment vertical="center"/>
    </xf>
    <xf numFmtId="49" fontId="4" fillId="3" borderId="1" xfId="0" applyNumberFormat="1" applyFont="1" applyFill="1" applyBorder="1" applyAlignment="1">
      <alignment horizontal="left" vertical="center" wrapText="1"/>
    </xf>
    <xf numFmtId="0" fontId="3" fillId="8" borderId="0" xfId="0" applyFont="1" applyFill="1" applyAlignment="1">
      <alignment vertical="center" wrapText="1"/>
    </xf>
    <xf numFmtId="9" fontId="9" fillId="8" borderId="0" xfId="1" applyFont="1" applyFill="1" applyAlignment="1">
      <alignment horizontal="center" vertical="center"/>
    </xf>
    <xf numFmtId="165" fontId="18" fillId="0" borderId="0" xfId="2" applyFont="1" applyAlignment="1" applyProtection="1">
      <alignment horizontal="center" vertical="center" wrapText="1"/>
      <protection locked="0"/>
    </xf>
    <xf numFmtId="14" fontId="5" fillId="0" borderId="0" xfId="0" applyNumberFormat="1" applyFont="1" applyAlignment="1" applyProtection="1">
      <alignment vertical="center"/>
      <protection locked="0"/>
    </xf>
    <xf numFmtId="0" fontId="5" fillId="0" borderId="0" xfId="0" applyFont="1" applyAlignment="1" applyProtection="1">
      <alignment vertical="center"/>
      <protection locked="0"/>
    </xf>
    <xf numFmtId="0" fontId="16" fillId="0" borderId="0" xfId="0" applyFont="1" applyAlignment="1" applyProtection="1">
      <alignment horizontal="center" vertical="center"/>
      <protection hidden="1"/>
    </xf>
    <xf numFmtId="0" fontId="5" fillId="0" borderId="0" xfId="0" applyFont="1" applyAlignment="1" applyProtection="1">
      <alignment vertical="center" wrapText="1"/>
      <protection hidden="1"/>
    </xf>
    <xf numFmtId="165" fontId="9" fillId="0" borderId="0" xfId="2" applyFont="1" applyAlignment="1" applyProtection="1">
      <alignment horizontal="center" vertical="center"/>
      <protection hidden="1"/>
    </xf>
    <xf numFmtId="0" fontId="5" fillId="0" borderId="0" xfId="0" applyFont="1" applyAlignment="1" applyProtection="1">
      <alignment horizontal="left" vertical="center" wrapText="1"/>
      <protection hidden="1"/>
    </xf>
    <xf numFmtId="49" fontId="5" fillId="0" borderId="0" xfId="0" applyNumberFormat="1" applyFont="1" applyAlignment="1" applyProtection="1">
      <alignment horizontal="left" vertical="center" wrapText="1"/>
      <protection hidden="1"/>
    </xf>
    <xf numFmtId="49" fontId="5" fillId="8" borderId="0" xfId="0" applyNumberFormat="1" applyFont="1" applyFill="1" applyAlignment="1" applyProtection="1">
      <alignment horizontal="left" vertical="center" wrapText="1"/>
      <protection hidden="1"/>
    </xf>
    <xf numFmtId="0" fontId="5" fillId="0" borderId="0" xfId="0" applyFont="1" applyAlignment="1" applyProtection="1">
      <alignment vertical="center"/>
      <protection hidden="1"/>
    </xf>
    <xf numFmtId="0" fontId="5" fillId="0" borderId="0" xfId="0" applyFont="1" applyAlignment="1" applyProtection="1">
      <alignment horizontal="center" vertical="center"/>
      <protection hidden="1"/>
    </xf>
    <xf numFmtId="49" fontId="18" fillId="8" borderId="0" xfId="2" applyNumberFormat="1" applyFont="1" applyFill="1" applyAlignment="1" applyProtection="1">
      <alignment horizontal="center" vertical="center" wrapText="1"/>
      <protection hidden="1"/>
    </xf>
    <xf numFmtId="49" fontId="4" fillId="8" borderId="0" xfId="0" applyNumberFormat="1" applyFont="1" applyFill="1" applyAlignment="1" applyProtection="1">
      <alignment vertical="center" wrapText="1"/>
      <protection hidden="1"/>
    </xf>
    <xf numFmtId="0" fontId="4" fillId="0" borderId="0" xfId="0" applyFont="1" applyAlignment="1" applyProtection="1">
      <alignment vertical="center"/>
      <protection hidden="1"/>
    </xf>
    <xf numFmtId="0" fontId="5" fillId="8" borderId="0" xfId="0" applyFont="1" applyFill="1" applyAlignment="1" applyProtection="1">
      <alignment vertical="center"/>
      <protection hidden="1"/>
    </xf>
    <xf numFmtId="0" fontId="5" fillId="8" borderId="3" xfId="0" applyFont="1" applyFill="1" applyBorder="1" applyAlignment="1" applyProtection="1">
      <alignment vertical="center"/>
      <protection hidden="1"/>
    </xf>
    <xf numFmtId="0" fontId="5" fillId="0" borderId="3" xfId="0" applyFont="1" applyBorder="1" applyAlignment="1" applyProtection="1">
      <alignment vertical="center"/>
      <protection hidden="1"/>
    </xf>
    <xf numFmtId="0" fontId="5" fillId="8" borderId="4" xfId="0" applyFont="1" applyFill="1" applyBorder="1" applyAlignment="1" applyProtection="1">
      <alignment vertical="center"/>
      <protection hidden="1"/>
    </xf>
    <xf numFmtId="0" fontId="5" fillId="0" borderId="4" xfId="0" applyFont="1" applyBorder="1" applyAlignment="1" applyProtection="1">
      <alignment vertical="center"/>
      <protection hidden="1"/>
    </xf>
    <xf numFmtId="0" fontId="4" fillId="8" borderId="0" xfId="0" applyFont="1" applyFill="1" applyAlignment="1" applyProtection="1">
      <alignment vertical="center"/>
      <protection hidden="1"/>
    </xf>
    <xf numFmtId="0" fontId="13" fillId="6" borderId="0" xfId="0" applyFont="1" applyFill="1" applyAlignment="1">
      <alignment horizontal="left" vertical="center"/>
    </xf>
    <xf numFmtId="0" fontId="13" fillId="6" borderId="0" xfId="0" applyFont="1" applyFill="1" applyAlignment="1">
      <alignment horizontal="right" vertical="center"/>
    </xf>
    <xf numFmtId="0" fontId="24" fillId="5" borderId="0" xfId="0" applyFont="1" applyFill="1" applyAlignment="1">
      <alignment vertical="center"/>
    </xf>
    <xf numFmtId="0" fontId="25" fillId="6" borderId="0" xfId="0" applyFont="1" applyFill="1" applyAlignment="1">
      <alignment vertical="center"/>
    </xf>
    <xf numFmtId="0" fontId="13" fillId="6" borderId="0" xfId="0" applyFont="1" applyFill="1" applyAlignment="1">
      <alignment vertical="center"/>
    </xf>
    <xf numFmtId="0" fontId="24" fillId="6" borderId="0" xfId="0" applyFont="1" applyFill="1" applyAlignment="1">
      <alignment vertical="center"/>
    </xf>
    <xf numFmtId="0" fontId="14" fillId="6" borderId="1" xfId="0" applyFont="1" applyFill="1" applyBorder="1" applyAlignment="1">
      <alignment horizontal="left" vertical="top" wrapText="1"/>
    </xf>
    <xf numFmtId="0" fontId="14" fillId="6" borderId="12" xfId="0" applyFont="1" applyFill="1" applyBorder="1" applyAlignment="1">
      <alignment horizontal="left" vertical="top" wrapText="1"/>
    </xf>
    <xf numFmtId="0" fontId="11" fillId="6" borderId="0" xfId="0" applyFont="1" applyFill="1"/>
    <xf numFmtId="0" fontId="11" fillId="6" borderId="0" xfId="0" applyFont="1" applyFill="1" applyAlignment="1">
      <alignment horizontal="right"/>
    </xf>
    <xf numFmtId="178" fontId="14" fillId="6" borderId="0" xfId="0" applyNumberFormat="1" applyFont="1" applyFill="1" applyAlignment="1">
      <alignment horizontal="right" vertical="center"/>
    </xf>
    <xf numFmtId="0" fontId="14" fillId="6" borderId="0" xfId="0" applyFont="1" applyFill="1" applyAlignment="1">
      <alignment horizontal="left" vertical="top"/>
    </xf>
    <xf numFmtId="0" fontId="11" fillId="6" borderId="0" xfId="0" applyFont="1" applyFill="1" applyAlignment="1">
      <alignment horizontal="left" vertical="top"/>
    </xf>
    <xf numFmtId="0" fontId="14" fillId="6" borderId="0" xfId="0" applyFont="1" applyFill="1" applyAlignment="1">
      <alignment vertical="center"/>
    </xf>
    <xf numFmtId="0" fontId="14" fillId="6" borderId="0" xfId="0" applyFont="1" applyFill="1" applyAlignment="1">
      <alignment horizontal="left" vertical="center"/>
    </xf>
    <xf numFmtId="0" fontId="0" fillId="0" borderId="0" xfId="0" applyAlignment="1">
      <alignment wrapText="1"/>
    </xf>
    <xf numFmtId="0" fontId="10" fillId="8" borderId="1" xfId="3" applyFill="1" applyBorder="1" applyAlignment="1">
      <alignment horizontal="left" vertical="center" wrapText="1"/>
    </xf>
    <xf numFmtId="0" fontId="21" fillId="8" borderId="1" xfId="3" applyFont="1" applyFill="1" applyBorder="1" applyAlignment="1">
      <alignment horizontal="left" vertical="center" wrapText="1"/>
    </xf>
    <xf numFmtId="179" fontId="5" fillId="8" borderId="0" xfId="2" applyNumberFormat="1" applyFont="1" applyFill="1" applyAlignment="1">
      <alignment horizontal="left" vertical="center"/>
    </xf>
    <xf numFmtId="3" fontId="18" fillId="8" borderId="0" xfId="2" applyNumberFormat="1" applyFont="1" applyFill="1" applyAlignment="1" applyProtection="1">
      <alignment horizontal="center" vertical="center" wrapText="1"/>
      <protection locked="0"/>
    </xf>
    <xf numFmtId="49" fontId="21" fillId="0" borderId="1" xfId="0" applyNumberFormat="1" applyFont="1" applyBorder="1" applyAlignment="1" applyProtection="1">
      <alignment horizontal="left" vertical="center" wrapText="1"/>
      <protection locked="0"/>
    </xf>
    <xf numFmtId="0" fontId="21" fillId="0" borderId="1" xfId="0" applyFont="1" applyBorder="1" applyAlignment="1" applyProtection="1">
      <alignment horizontal="left" vertical="center" wrapText="1"/>
      <protection locked="0"/>
    </xf>
    <xf numFmtId="49" fontId="21" fillId="3" borderId="1" xfId="0" applyNumberFormat="1" applyFont="1" applyFill="1" applyBorder="1" applyAlignment="1">
      <alignment horizontal="left" vertical="center" wrapText="1"/>
    </xf>
    <xf numFmtId="169" fontId="21" fillId="3" borderId="1" xfId="0" applyNumberFormat="1" applyFont="1" applyFill="1" applyBorder="1" applyAlignment="1" applyProtection="1">
      <alignment horizontal="left" vertical="center" wrapText="1"/>
      <protection locked="0"/>
    </xf>
    <xf numFmtId="168" fontId="21" fillId="3" borderId="1" xfId="0" applyNumberFormat="1" applyFont="1" applyFill="1" applyBorder="1" applyAlignment="1" applyProtection="1">
      <alignment horizontal="left" vertical="center" wrapText="1"/>
      <protection locked="0"/>
    </xf>
    <xf numFmtId="170" fontId="21" fillId="0" borderId="1" xfId="0" applyNumberFormat="1" applyFont="1" applyBorder="1" applyAlignment="1" applyProtection="1">
      <alignment horizontal="left" vertical="center" wrapText="1"/>
      <protection locked="0"/>
    </xf>
    <xf numFmtId="171" fontId="21" fillId="0" borderId="1" xfId="0" applyNumberFormat="1" applyFont="1" applyBorder="1" applyAlignment="1" applyProtection="1">
      <alignment horizontal="left" vertical="center" wrapText="1"/>
      <protection locked="0"/>
    </xf>
    <xf numFmtId="172" fontId="21" fillId="0" borderId="1" xfId="0" applyNumberFormat="1" applyFont="1" applyBorder="1" applyAlignment="1" applyProtection="1">
      <alignment horizontal="left" vertical="center" wrapText="1"/>
      <protection locked="0"/>
    </xf>
    <xf numFmtId="180" fontId="21" fillId="0" borderId="1" xfId="0" applyNumberFormat="1" applyFont="1" applyBorder="1" applyAlignment="1" applyProtection="1">
      <alignment horizontal="left" vertical="center" wrapText="1"/>
      <protection locked="0"/>
    </xf>
    <xf numFmtId="173" fontId="21" fillId="0" borderId="1" xfId="0" applyNumberFormat="1" applyFont="1" applyBorder="1" applyAlignment="1" applyProtection="1">
      <alignment horizontal="left" vertical="center" wrapText="1"/>
      <protection locked="0"/>
    </xf>
    <xf numFmtId="177" fontId="21" fillId="8" borderId="1" xfId="0" applyNumberFormat="1" applyFont="1" applyFill="1" applyBorder="1" applyAlignment="1" applyProtection="1">
      <alignment horizontal="left" vertical="center" wrapText="1"/>
      <protection locked="0"/>
    </xf>
    <xf numFmtId="0" fontId="21" fillId="8" borderId="1" xfId="0" applyFont="1" applyFill="1" applyBorder="1" applyAlignment="1" applyProtection="1">
      <alignment horizontal="left" vertical="center" wrapText="1"/>
      <protection locked="0"/>
    </xf>
    <xf numFmtId="0" fontId="21" fillId="0" borderId="1" xfId="0" applyFont="1" applyBorder="1" applyAlignment="1" applyProtection="1">
      <alignment vertical="center" wrapText="1"/>
      <protection locked="0"/>
    </xf>
    <xf numFmtId="49" fontId="21" fillId="0" borderId="1" xfId="0" applyNumberFormat="1" applyFont="1" applyBorder="1" applyAlignment="1">
      <alignment horizontal="left" vertical="center" wrapText="1"/>
    </xf>
    <xf numFmtId="49" fontId="21" fillId="0" borderId="0" xfId="0" applyNumberFormat="1" applyFont="1" applyAlignment="1" applyProtection="1">
      <alignment horizontal="left" vertical="center" wrapText="1"/>
      <protection locked="0"/>
    </xf>
    <xf numFmtId="0" fontId="28" fillId="6" borderId="0" xfId="0" applyFont="1" applyFill="1" applyAlignment="1">
      <alignment horizontal="left" vertical="center"/>
    </xf>
    <xf numFmtId="0" fontId="11" fillId="6" borderId="10" xfId="0" applyFont="1" applyFill="1" applyBorder="1"/>
    <xf numFmtId="0" fontId="11" fillId="6" borderId="10" xfId="0" applyFont="1" applyFill="1" applyBorder="1" applyAlignment="1">
      <alignment horizontal="right"/>
    </xf>
    <xf numFmtId="0" fontId="13" fillId="6" borderId="0" xfId="0" applyFont="1" applyFill="1" applyAlignment="1">
      <alignment horizontal="left"/>
    </xf>
    <xf numFmtId="0" fontId="24" fillId="6" borderId="0" xfId="0" applyFont="1" applyFill="1"/>
    <xf numFmtId="3" fontId="24" fillId="6" borderId="0" xfId="0" applyNumberFormat="1" applyFont="1" applyFill="1"/>
    <xf numFmtId="0" fontId="24" fillId="6" borderId="0" xfId="0" applyFont="1" applyFill="1" applyAlignment="1">
      <alignment horizontal="right"/>
    </xf>
    <xf numFmtId="0" fontId="13" fillId="5" borderId="0" xfId="0" applyFont="1" applyFill="1" applyAlignment="1">
      <alignment horizontal="right"/>
    </xf>
    <xf numFmtId="0" fontId="24" fillId="6" borderId="7" xfId="0" applyFont="1" applyFill="1" applyBorder="1"/>
    <xf numFmtId="0" fontId="24" fillId="6" borderId="7" xfId="0" applyFont="1" applyFill="1" applyBorder="1" applyAlignment="1">
      <alignment horizontal="right"/>
    </xf>
    <xf numFmtId="0" fontId="24" fillId="6" borderId="13" xfId="0" applyFont="1" applyFill="1" applyBorder="1"/>
    <xf numFmtId="3" fontId="24" fillId="6" borderId="10" xfId="0" applyNumberFormat="1" applyFont="1" applyFill="1" applyBorder="1"/>
    <xf numFmtId="0" fontId="24" fillId="6" borderId="11" xfId="0" applyFont="1" applyFill="1" applyBorder="1"/>
    <xf numFmtId="0" fontId="24" fillId="6" borderId="8" xfId="0" applyFont="1" applyFill="1" applyBorder="1"/>
    <xf numFmtId="0" fontId="24" fillId="6" borderId="6" xfId="0" applyFont="1" applyFill="1" applyBorder="1" applyAlignment="1">
      <alignment horizontal="right"/>
    </xf>
    <xf numFmtId="0" fontId="24" fillId="6" borderId="8" xfId="0" applyFont="1" applyFill="1" applyBorder="1" applyAlignment="1">
      <alignment horizontal="left" vertical="top" wrapText="1"/>
    </xf>
    <xf numFmtId="0" fontId="24" fillId="6" borderId="0" xfId="0" applyFont="1" applyFill="1" applyAlignment="1">
      <alignment horizontal="left" vertical="top" wrapText="1"/>
    </xf>
    <xf numFmtId="0" fontId="24" fillId="6" borderId="0" xfId="0" applyFont="1" applyFill="1" applyAlignment="1">
      <alignment vertical="top" wrapText="1"/>
    </xf>
    <xf numFmtId="0" fontId="24" fillId="6" borderId="6" xfId="0" applyFont="1" applyFill="1" applyBorder="1" applyAlignment="1">
      <alignment vertical="top" wrapText="1"/>
    </xf>
    <xf numFmtId="3" fontId="24" fillId="6" borderId="8" xfId="0" applyNumberFormat="1" applyFont="1" applyFill="1" applyBorder="1" applyAlignment="1">
      <alignment vertical="top" wrapText="1"/>
    </xf>
    <xf numFmtId="0" fontId="24" fillId="6" borderId="8" xfId="0" applyFont="1" applyFill="1" applyBorder="1" applyAlignment="1">
      <alignment vertical="top" wrapText="1"/>
    </xf>
    <xf numFmtId="0" fontId="24" fillId="6" borderId="9" xfId="0" applyFont="1" applyFill="1" applyBorder="1" applyAlignment="1">
      <alignment horizontal="right"/>
    </xf>
    <xf numFmtId="0" fontId="24" fillId="6" borderId="14" xfId="0" applyFont="1" applyFill="1" applyBorder="1" applyAlignment="1">
      <alignment horizontal="right"/>
    </xf>
    <xf numFmtId="1" fontId="24" fillId="6" borderId="9" xfId="0" applyNumberFormat="1" applyFont="1" applyFill="1" applyBorder="1" applyAlignment="1">
      <alignment horizontal="right"/>
    </xf>
    <xf numFmtId="3" fontId="29" fillId="6" borderId="0" xfId="0" applyNumberFormat="1" applyFont="1" applyFill="1"/>
    <xf numFmtId="166" fontId="29" fillId="6" borderId="0" xfId="0" applyNumberFormat="1" applyFont="1" applyFill="1"/>
    <xf numFmtId="166" fontId="24" fillId="6" borderId="0" xfId="0" applyNumberFormat="1" applyFont="1" applyFill="1"/>
    <xf numFmtId="166" fontId="30" fillId="6" borderId="0" xfId="0" applyNumberFormat="1" applyFont="1" applyFill="1"/>
    <xf numFmtId="181" fontId="29" fillId="6" borderId="0" xfId="0" applyNumberFormat="1" applyFont="1" applyFill="1"/>
    <xf numFmtId="2" fontId="29" fillId="6" borderId="0" xfId="0" applyNumberFormat="1" applyFont="1" applyFill="1"/>
    <xf numFmtId="166" fontId="29" fillId="6" borderId="0" xfId="0" applyNumberFormat="1" applyFont="1" applyFill="1" applyAlignment="1">
      <alignment horizontal="right"/>
    </xf>
    <xf numFmtId="166" fontId="30" fillId="6" borderId="0" xfId="0" applyNumberFormat="1" applyFont="1" applyFill="1" applyAlignment="1">
      <alignment horizontal="right"/>
    </xf>
    <xf numFmtId="0" fontId="29" fillId="7" borderId="0" xfId="0" applyFont="1" applyFill="1"/>
    <xf numFmtId="3" fontId="29" fillId="7" borderId="0" xfId="0" applyNumberFormat="1" applyFont="1" applyFill="1"/>
    <xf numFmtId="166" fontId="29" fillId="7" borderId="0" xfId="0" applyNumberFormat="1" applyFont="1" applyFill="1"/>
    <xf numFmtId="166" fontId="24" fillId="7" borderId="0" xfId="0" applyNumberFormat="1" applyFont="1" applyFill="1"/>
    <xf numFmtId="166" fontId="30" fillId="7" borderId="0" xfId="0" applyNumberFormat="1" applyFont="1" applyFill="1"/>
    <xf numFmtId="2" fontId="29" fillId="7" borderId="0" xfId="0" applyNumberFormat="1" applyFont="1" applyFill="1"/>
    <xf numFmtId="166" fontId="29" fillId="7" borderId="0" xfId="0" applyNumberFormat="1" applyFont="1" applyFill="1" applyAlignment="1">
      <alignment horizontal="right"/>
    </xf>
    <xf numFmtId="166" fontId="30" fillId="7" borderId="0" xfId="0" applyNumberFormat="1" applyFont="1" applyFill="1" applyAlignment="1">
      <alignment horizontal="right"/>
    </xf>
    <xf numFmtId="0" fontId="24" fillId="6" borderId="0" xfId="0" applyFont="1" applyFill="1" applyAlignment="1">
      <alignment horizontal="left"/>
    </xf>
    <xf numFmtId="181" fontId="24" fillId="6" borderId="0" xfId="0" applyNumberFormat="1" applyFont="1" applyFill="1"/>
    <xf numFmtId="3" fontId="24" fillId="6" borderId="0" xfId="0" applyNumberFormat="1" applyFont="1" applyFill="1" applyAlignment="1">
      <alignment horizontal="right"/>
    </xf>
    <xf numFmtId="2" fontId="24" fillId="6" borderId="0" xfId="0" applyNumberFormat="1" applyFont="1" applyFill="1"/>
    <xf numFmtId="166" fontId="24" fillId="6" borderId="0" xfId="0" applyNumberFormat="1" applyFont="1" applyFill="1" applyAlignment="1">
      <alignment horizontal="right"/>
    </xf>
    <xf numFmtId="0" fontId="31" fillId="6" borderId="0" xfId="0" applyFont="1" applyFill="1" applyAlignment="1">
      <alignment horizontal="left"/>
    </xf>
    <xf numFmtId="0" fontId="31" fillId="6" borderId="0" xfId="0" applyFont="1" applyFill="1"/>
    <xf numFmtId="0" fontId="29" fillId="6" borderId="0" xfId="0" applyFont="1" applyFill="1"/>
    <xf numFmtId="0" fontId="24" fillId="5" borderId="0" xfId="6" applyFont="1" applyFill="1"/>
    <xf numFmtId="49" fontId="5" fillId="0" borderId="1" xfId="0" applyNumberFormat="1" applyFont="1" applyBorder="1" applyAlignment="1" applyProtection="1">
      <alignment horizontal="left" vertical="center" wrapText="1"/>
      <protection locked="0"/>
    </xf>
    <xf numFmtId="0" fontId="5" fillId="0" borderId="1" xfId="0" applyFont="1" applyBorder="1" applyAlignment="1" applyProtection="1">
      <alignment horizontal="left" vertical="center" wrapText="1"/>
      <protection locked="0"/>
    </xf>
    <xf numFmtId="174" fontId="5" fillId="0" borderId="1" xfId="0" applyNumberFormat="1" applyFont="1" applyBorder="1" applyAlignment="1" applyProtection="1">
      <alignment horizontal="left" vertical="center" wrapText="1"/>
      <protection locked="0"/>
    </xf>
    <xf numFmtId="175" fontId="5" fillId="0" borderId="1" xfId="0" applyNumberFormat="1" applyFont="1" applyBorder="1" applyAlignment="1" applyProtection="1">
      <alignment horizontal="left" vertical="center" wrapText="1"/>
      <protection locked="0"/>
    </xf>
    <xf numFmtId="176" fontId="5" fillId="0" borderId="1" xfId="0" applyNumberFormat="1" applyFont="1" applyBorder="1" applyAlignment="1" applyProtection="1">
      <alignment horizontal="left" vertical="center" wrapText="1"/>
      <protection locked="0"/>
    </xf>
    <xf numFmtId="0" fontId="5" fillId="0" borderId="2" xfId="0" applyFont="1" applyBorder="1" applyAlignment="1" applyProtection="1">
      <alignment horizontal="left" vertical="center" wrapText="1"/>
      <protection locked="0"/>
    </xf>
    <xf numFmtId="0" fontId="5" fillId="8" borderId="1" xfId="0" applyFont="1" applyFill="1" applyBorder="1" applyAlignment="1" applyProtection="1">
      <alignment horizontal="left" vertical="center" wrapText="1"/>
      <protection locked="0"/>
    </xf>
    <xf numFmtId="182" fontId="9" fillId="8" borderId="0" xfId="1" applyNumberFormat="1" applyFont="1" applyFill="1" applyAlignment="1">
      <alignment horizontal="center" vertical="center"/>
    </xf>
    <xf numFmtId="49" fontId="9" fillId="0" borderId="0" xfId="2" applyNumberFormat="1" applyFont="1" applyAlignment="1" applyProtection="1">
      <alignment vertical="center" wrapText="1"/>
      <protection hidden="1"/>
    </xf>
  </cellXfs>
  <cellStyles count="7">
    <cellStyle name="Excel Built-in Normal 1" xfId="2" xr:uid="{00000000-0005-0000-0000-000000000000}"/>
    <cellStyle name="Komma 2" xfId="5" xr:uid="{E43DB118-A668-9B4D-ADCD-E8F9BC672A96}"/>
    <cellStyle name="Link" xfId="3" builtinId="8"/>
    <cellStyle name="Prozent" xfId="1" builtinId="5"/>
    <cellStyle name="Standard" xfId="0" builtinId="0"/>
    <cellStyle name="Standard 2" xfId="4" xr:uid="{D9A751F2-293E-A246-A9FB-53550BB29594}"/>
    <cellStyle name="Standard_Tabelle1" xfId="6" xr:uid="{E450F18B-7E0C-9D4F-B6A8-91D281731390}"/>
  </cellStyles>
  <dxfs count="0"/>
  <tableStyles count="0" defaultTableStyle="TableStyleMedium2" defaultPivotStyle="PivotStyleLight16"/>
  <colors>
    <mruColors>
      <color rgb="FF088BCD"/>
      <color rgb="FF9FC646"/>
      <color rgb="FF706F6F"/>
      <color rgb="FFF6A123"/>
      <color rgb="FF90D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Bewertungsraster!$B$101</c:f>
          <c:strCache>
            <c:ptCount val="1"/>
            <c:pt idx="0">
              <c:v>Planungspraxis Hedingen</c:v>
            </c:pt>
          </c:strCache>
        </c:strRef>
      </c:tx>
      <c:layout>
        <c:manualLayout>
          <c:xMode val="edge"/>
          <c:yMode val="edge"/>
          <c:x val="0.25169340184834216"/>
          <c:y val="1.49253731343283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0.25585888356134256"/>
          <c:y val="0.12054342460923728"/>
          <c:w val="0.66836405225883078"/>
          <c:h val="0.52653190739217304"/>
        </c:manualLayout>
      </c:layout>
      <c:barChart>
        <c:barDir val="bar"/>
        <c:grouping val="clustered"/>
        <c:varyColors val="0"/>
        <c:ser>
          <c:idx val="0"/>
          <c:order val="0"/>
          <c:tx>
            <c:strRef>
              <c:f>Bewertungsraster!$B$106</c:f>
              <c:strCache>
                <c:ptCount val="1"/>
                <c:pt idx="0">
                  <c:v>Kommunikation, Controlling</c:v>
                </c:pt>
              </c:strCache>
            </c:strRef>
          </c:tx>
          <c:spPr>
            <a:solidFill>
              <a:srgbClr val="088BCD"/>
            </a:solidFill>
            <a:ln>
              <a:noFill/>
            </a:ln>
            <a:effectLst/>
          </c:spPr>
          <c:invertIfNegative val="0"/>
          <c:cat>
            <c:strRef>
              <c:f>Bewertungsraster!$B$107</c:f>
              <c:strCache>
                <c:ptCount val="1"/>
                <c:pt idx="0">
                  <c:v>Total: 16.25%</c:v>
                </c:pt>
              </c:strCache>
            </c:strRef>
          </c:cat>
          <c:val>
            <c:numRef>
              <c:f>Bewertungsraster!$F$106</c:f>
              <c:numCache>
                <c:formatCode>0.0%</c:formatCode>
                <c:ptCount val="1"/>
                <c:pt idx="0">
                  <c:v>0.22727272727272727</c:v>
                </c:pt>
              </c:numCache>
            </c:numRef>
          </c:val>
          <c:extLst>
            <c:ext xmlns:c16="http://schemas.microsoft.com/office/drawing/2014/chart" uri="{C3380CC4-5D6E-409C-BE32-E72D297353CC}">
              <c16:uniqueId val="{00000000-8291-CF47-9524-94EE6594588C}"/>
            </c:ext>
          </c:extLst>
        </c:ser>
        <c:ser>
          <c:idx val="1"/>
          <c:order val="1"/>
          <c:tx>
            <c:strRef>
              <c:f>Bewertungsraster!$B$105</c:f>
              <c:strCache>
                <c:ptCount val="1"/>
                <c:pt idx="0">
                  <c:v>Fussverkehr als Teil des Gesamtverkehrs</c:v>
                </c:pt>
              </c:strCache>
            </c:strRef>
          </c:tx>
          <c:spPr>
            <a:solidFill>
              <a:srgbClr val="9FC646"/>
            </a:solidFill>
            <a:ln>
              <a:noFill/>
            </a:ln>
            <a:effectLst/>
          </c:spPr>
          <c:invertIfNegative val="0"/>
          <c:cat>
            <c:strRef>
              <c:f>Bewertungsraster!$B$107</c:f>
              <c:strCache>
                <c:ptCount val="1"/>
                <c:pt idx="0">
                  <c:v>Total: 16.25%</c:v>
                </c:pt>
              </c:strCache>
            </c:strRef>
          </c:cat>
          <c:val>
            <c:numRef>
              <c:f>Bewertungsraster!$F$105</c:f>
              <c:numCache>
                <c:formatCode>0.0%</c:formatCode>
                <c:ptCount val="1"/>
                <c:pt idx="0">
                  <c:v>0.30714285714285716</c:v>
                </c:pt>
              </c:numCache>
            </c:numRef>
          </c:val>
          <c:extLst>
            <c:ext xmlns:c16="http://schemas.microsoft.com/office/drawing/2014/chart" uri="{C3380CC4-5D6E-409C-BE32-E72D297353CC}">
              <c16:uniqueId val="{00000001-8291-CF47-9524-94EE6594588C}"/>
            </c:ext>
          </c:extLst>
        </c:ser>
        <c:ser>
          <c:idx val="2"/>
          <c:order val="2"/>
          <c:tx>
            <c:strRef>
              <c:f>Bewertungsraster!$B$104</c:f>
              <c:strCache>
                <c:ptCount val="1"/>
                <c:pt idx="0">
                  <c:v>Öffentlicher Raum</c:v>
                </c:pt>
              </c:strCache>
            </c:strRef>
          </c:tx>
          <c:spPr>
            <a:solidFill>
              <a:srgbClr val="706F6F"/>
            </a:solidFill>
            <a:ln>
              <a:noFill/>
            </a:ln>
            <a:effectLst/>
          </c:spPr>
          <c:invertIfNegative val="0"/>
          <c:cat>
            <c:strRef>
              <c:f>Bewertungsraster!$B$107</c:f>
              <c:strCache>
                <c:ptCount val="1"/>
                <c:pt idx="0">
                  <c:v>Total: 16.25%</c:v>
                </c:pt>
              </c:strCache>
            </c:strRef>
          </c:cat>
          <c:val>
            <c:numRef>
              <c:f>Bewertungsraster!$F$104</c:f>
              <c:numCache>
                <c:formatCode>0.0%</c:formatCode>
                <c:ptCount val="1"/>
                <c:pt idx="0">
                  <c:v>3.125E-2</c:v>
                </c:pt>
              </c:numCache>
            </c:numRef>
          </c:val>
          <c:extLst>
            <c:ext xmlns:c16="http://schemas.microsoft.com/office/drawing/2014/chart" uri="{C3380CC4-5D6E-409C-BE32-E72D297353CC}">
              <c16:uniqueId val="{00000002-8291-CF47-9524-94EE6594588C}"/>
            </c:ext>
          </c:extLst>
        </c:ser>
        <c:ser>
          <c:idx val="3"/>
          <c:order val="3"/>
          <c:tx>
            <c:strRef>
              <c:f>Bewertungsraster!$B$103</c:f>
              <c:strCache>
                <c:ptCount val="1"/>
                <c:pt idx="0">
                  <c:v>Fusswegnetzplanung</c:v>
                </c:pt>
              </c:strCache>
            </c:strRef>
          </c:tx>
          <c:spPr>
            <a:solidFill>
              <a:srgbClr val="F6A123"/>
            </a:solidFill>
            <a:ln>
              <a:noFill/>
            </a:ln>
            <a:effectLst/>
          </c:spPr>
          <c:invertIfNegative val="0"/>
          <c:cat>
            <c:strRef>
              <c:f>Bewertungsraster!$B$107</c:f>
              <c:strCache>
                <c:ptCount val="1"/>
                <c:pt idx="0">
                  <c:v>Total: 16.25%</c:v>
                </c:pt>
              </c:strCache>
            </c:strRef>
          </c:cat>
          <c:val>
            <c:numRef>
              <c:f>Bewertungsraster!$F$103</c:f>
              <c:numCache>
                <c:formatCode>0.0%</c:formatCode>
                <c:ptCount val="1"/>
                <c:pt idx="0">
                  <c:v>0</c:v>
                </c:pt>
              </c:numCache>
            </c:numRef>
          </c:val>
          <c:extLst>
            <c:ext xmlns:c16="http://schemas.microsoft.com/office/drawing/2014/chart" uri="{C3380CC4-5D6E-409C-BE32-E72D297353CC}">
              <c16:uniqueId val="{00000003-8291-CF47-9524-94EE6594588C}"/>
            </c:ext>
          </c:extLst>
        </c:ser>
        <c:ser>
          <c:idx val="4"/>
          <c:order val="4"/>
          <c:tx>
            <c:strRef>
              <c:f>Bewertungsraster!$B$102</c:f>
              <c:strCache>
                <c:ptCount val="1"/>
                <c:pt idx="0">
                  <c:v>Strategien, Ressourcen</c:v>
                </c:pt>
              </c:strCache>
            </c:strRef>
          </c:tx>
          <c:spPr>
            <a:solidFill>
              <a:srgbClr val="90D1DB"/>
            </a:solidFill>
            <a:ln>
              <a:noFill/>
            </a:ln>
            <a:effectLst/>
          </c:spPr>
          <c:invertIfNegative val="0"/>
          <c:cat>
            <c:strRef>
              <c:f>Bewertungsraster!$B$107</c:f>
              <c:strCache>
                <c:ptCount val="1"/>
                <c:pt idx="0">
                  <c:v>Total: 16.25%</c:v>
                </c:pt>
              </c:strCache>
            </c:strRef>
          </c:cat>
          <c:val>
            <c:numRef>
              <c:f>Bewertungsraster!$F$102</c:f>
              <c:numCache>
                <c:formatCode>0.0%</c:formatCode>
                <c:ptCount val="1"/>
                <c:pt idx="0">
                  <c:v>0</c:v>
                </c:pt>
              </c:numCache>
            </c:numRef>
          </c:val>
          <c:extLst>
            <c:ext xmlns:c16="http://schemas.microsoft.com/office/drawing/2014/chart" uri="{C3380CC4-5D6E-409C-BE32-E72D297353CC}">
              <c16:uniqueId val="{00000004-8291-CF47-9524-94EE6594588C}"/>
            </c:ext>
          </c:extLst>
        </c:ser>
        <c:dLbls>
          <c:showLegendKey val="0"/>
          <c:showVal val="0"/>
          <c:showCatName val="0"/>
          <c:showSerName val="0"/>
          <c:showPercent val="0"/>
          <c:showBubbleSize val="0"/>
        </c:dLbls>
        <c:gapWidth val="250"/>
        <c:overlap val="-3"/>
        <c:axId val="403637904"/>
        <c:axId val="403635944"/>
      </c:barChart>
      <c:catAx>
        <c:axId val="40363790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de-DE"/>
          </a:p>
        </c:txPr>
        <c:crossAx val="403635944"/>
        <c:crosses val="autoZero"/>
        <c:auto val="1"/>
        <c:lblAlgn val="ctr"/>
        <c:lblOffset val="100"/>
        <c:noMultiLvlLbl val="0"/>
      </c:catAx>
      <c:valAx>
        <c:axId val="403635944"/>
        <c:scaling>
          <c:orientation val="minMax"/>
        </c:scaling>
        <c:delete val="0"/>
        <c:axPos val="b"/>
        <c:majorGridlines>
          <c:spPr>
            <a:ln w="3175" cap="flat" cmpd="sng" algn="ctr">
              <a:solidFill>
                <a:schemeClr val="tx1"/>
              </a:solidFill>
              <a:round/>
            </a:ln>
            <a:effectLst/>
          </c:spPr>
        </c:majorGridlines>
        <c:numFmt formatCode="0%" sourceLinked="0"/>
        <c:majorTickMark val="none"/>
        <c:minorTickMark val="none"/>
        <c:tickLblPos val="nextTo"/>
        <c:spPr>
          <a:solidFill>
            <a:sysClr val="window" lastClr="FFFFFF"/>
          </a:solid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de-DE"/>
          </a:p>
        </c:txPr>
        <c:crossAx val="403637904"/>
        <c:crosses val="autoZero"/>
        <c:crossBetween val="between"/>
      </c:valAx>
      <c:spPr>
        <a:solidFill>
          <a:schemeClr val="bg2"/>
        </a:solidFill>
        <a:ln>
          <a:noFill/>
        </a:ln>
        <a:effectLst/>
      </c:spPr>
    </c:plotArea>
    <c:legend>
      <c:legendPos val="b"/>
      <c:layout>
        <c:manualLayout>
          <c:xMode val="edge"/>
          <c:yMode val="edge"/>
          <c:x val="4.1540220003516933E-2"/>
          <c:y val="0.7178408743683159"/>
          <c:w val="0.88025962970844862"/>
          <c:h val="0.23770506841984557"/>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393700</xdr:colOff>
      <xdr:row>108</xdr:row>
      <xdr:rowOff>63500</xdr:rowOff>
    </xdr:from>
    <xdr:to>
      <xdr:col>3</xdr:col>
      <xdr:colOff>101600</xdr:colOff>
      <xdr:row>118</xdr:row>
      <xdr:rowOff>0</xdr:rowOff>
    </xdr:to>
    <xdr:graphicFrame macro="">
      <xdr:nvGraphicFramePr>
        <xdr:cNvPr id="3" name="Diagramm 2">
          <a:extLst>
            <a:ext uri="{FF2B5EF4-FFF2-40B4-BE49-F238E27FC236}">
              <a16:creationId xmlns:a16="http://schemas.microsoft.com/office/drawing/2014/main" id="{699CA99D-1126-7248-BC9C-EF6A550E3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787400</xdr:colOff>
      <xdr:row>1</xdr:row>
      <xdr:rowOff>114300</xdr:rowOff>
    </xdr:from>
    <xdr:to>
      <xdr:col>18</xdr:col>
      <xdr:colOff>292100</xdr:colOff>
      <xdr:row>17</xdr:row>
      <xdr:rowOff>88900</xdr:rowOff>
    </xdr:to>
    <xdr:sp macro="" textlink="">
      <xdr:nvSpPr>
        <xdr:cNvPr id="2" name="Textfeld 1">
          <a:extLst>
            <a:ext uri="{FF2B5EF4-FFF2-40B4-BE49-F238E27FC236}">
              <a16:creationId xmlns:a16="http://schemas.microsoft.com/office/drawing/2014/main" id="{CBEC779F-B2B3-413F-BC0D-4CEA0FB05B55}"/>
            </a:ext>
          </a:extLst>
        </xdr:cNvPr>
        <xdr:cNvSpPr txBox="1"/>
      </xdr:nvSpPr>
      <xdr:spPr>
        <a:xfrm>
          <a:off x="9309100" y="304800"/>
          <a:ext cx="6007100" cy="328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Die Zahlen vom BFS Regionalporträts:</a:t>
          </a:r>
          <a:r>
            <a:rPr lang="de-DE" sz="1100" baseline="0"/>
            <a:t> Kennzahlen Gemeinden einfügen:</a:t>
          </a:r>
        </a:p>
        <a:p>
          <a:r>
            <a:rPr lang="de-DE" sz="1100"/>
            <a:t>https://www.bfs.admin.ch/bfs/de/home/statistiken/regionalstatistik/regionale-portraets-kennzahlen/gemeinden.assetdetail.15864450.html</a:t>
          </a:r>
        </a:p>
        <a:p>
          <a:endParaRPr lang="de-DE"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304800</xdr:colOff>
      <xdr:row>3</xdr:row>
      <xdr:rowOff>139700</xdr:rowOff>
    </xdr:from>
    <xdr:to>
      <xdr:col>18</xdr:col>
      <xdr:colOff>419100</xdr:colOff>
      <xdr:row>29</xdr:row>
      <xdr:rowOff>177800</xdr:rowOff>
    </xdr:to>
    <xdr:sp macro="" textlink="">
      <xdr:nvSpPr>
        <xdr:cNvPr id="2" name="Textfeld 1">
          <a:extLst>
            <a:ext uri="{FF2B5EF4-FFF2-40B4-BE49-F238E27FC236}">
              <a16:creationId xmlns:a16="http://schemas.microsoft.com/office/drawing/2014/main" id="{575026A0-D128-5029-01B1-061D2DAB0081}"/>
            </a:ext>
          </a:extLst>
        </xdr:cNvPr>
        <xdr:cNvSpPr txBox="1"/>
      </xdr:nvSpPr>
      <xdr:spPr>
        <a:xfrm>
          <a:off x="8559800" y="711200"/>
          <a:ext cx="6718300" cy="4991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aseline="0"/>
            <a:t>Die Daten werden mit Turbo Overpass API https://overpass-turbo.osm.ch aus Openstreetmap extrahiert und als geojson abgespeichert.</a:t>
          </a:r>
        </a:p>
        <a:p>
          <a:endParaRPr lang="de-DE" sz="1100" baseline="0"/>
        </a:p>
        <a:p>
          <a:r>
            <a:rPr lang="de-DE" sz="1100" baseline="0"/>
            <a:t>Im GIS werden die Daten den Gemeinden zugeortnet und als XLSX-Datei exportiert. Die Resultate werden dann in die Spalten A:D als Werte eingefügt.</a:t>
          </a:r>
        </a:p>
        <a:p>
          <a:endParaRPr lang="de-DE"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SCH/Daten_neu/Tabellen_zur_Kontrolle/SfproE/SfproE_nach_Kantonen_mit_Formeln-200911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Bfs003san/GEO_DATA_M/Pfister/Datenauswertung2006ff/Auswertungen10/SfproE10/Berechnungen_10/SfproE_nach_Kantonen_mit_Formeln-2009111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nnwerte_Release"/>
      <sheetName val="Kantone SfproE 2004-09"/>
      <sheetName val="Kantone SfproE 1992-97"/>
      <sheetName val="Kantone SfproE 1979-85"/>
      <sheetName val="Differenzen"/>
      <sheetName val="SiedProEinw09_Kt_091110"/>
      <sheetName val="Perimeter"/>
      <sheetName val="NOAS04-Siedlung-d"/>
      <sheetName val="NOAS04-habitat-f"/>
    </sheetNames>
    <sheetDataSet>
      <sheetData sheetId="0" refreshError="1"/>
      <sheetData sheetId="1">
        <row r="22">
          <cell r="A22">
            <v>1</v>
          </cell>
          <cell r="B22" t="str">
            <v>Zürich</v>
          </cell>
          <cell r="C22" t="str">
            <v>...</v>
          </cell>
          <cell r="D22" t="str">
            <v>...</v>
          </cell>
          <cell r="E22" t="str">
            <v>...</v>
          </cell>
          <cell r="F22" t="str">
            <v>...</v>
          </cell>
          <cell r="G22" t="str">
            <v>...</v>
          </cell>
          <cell r="H22" t="str">
            <v>...</v>
          </cell>
          <cell r="I22" t="str">
            <v>...</v>
          </cell>
          <cell r="J22" t="str">
            <v>...</v>
          </cell>
          <cell r="L22" t="str">
            <v>...</v>
          </cell>
          <cell r="M22" t="str">
            <v/>
          </cell>
        </row>
        <row r="23">
          <cell r="A23">
            <v>2</v>
          </cell>
          <cell r="B23" t="str">
            <v>Bern</v>
          </cell>
          <cell r="C23" t="str">
            <v>2004/07</v>
          </cell>
          <cell r="D23">
            <v>427.92</v>
          </cell>
          <cell r="E23">
            <v>30.57</v>
          </cell>
          <cell r="F23">
            <v>216.53</v>
          </cell>
          <cell r="G23">
            <v>137.81</v>
          </cell>
          <cell r="H23">
            <v>18.95</v>
          </cell>
          <cell r="I23">
            <v>24.06</v>
          </cell>
          <cell r="J23">
            <v>962755</v>
          </cell>
          <cell r="L23">
            <v>427.91999999999996</v>
          </cell>
          <cell r="M23">
            <v>-5.6843418860808015E-14</v>
          </cell>
        </row>
        <row r="24">
          <cell r="A24">
            <v>3</v>
          </cell>
          <cell r="B24" t="str">
            <v>Luzern</v>
          </cell>
          <cell r="C24" t="str">
            <v>2006/07</v>
          </cell>
          <cell r="D24">
            <v>398.67</v>
          </cell>
          <cell r="E24">
            <v>37.03</v>
          </cell>
          <cell r="F24">
            <v>198.74</v>
          </cell>
          <cell r="G24">
            <v>117.2</v>
          </cell>
          <cell r="H24">
            <v>22.5</v>
          </cell>
          <cell r="I24">
            <v>23.2</v>
          </cell>
          <cell r="J24">
            <v>360824</v>
          </cell>
          <cell r="L24">
            <v>398.67</v>
          </cell>
          <cell r="M24">
            <v>0</v>
          </cell>
        </row>
        <row r="25">
          <cell r="A25">
            <v>4</v>
          </cell>
          <cell r="B25" t="str">
            <v>Uri</v>
          </cell>
          <cell r="C25" t="str">
            <v>...</v>
          </cell>
          <cell r="D25" t="str">
            <v>...</v>
          </cell>
          <cell r="E25" t="str">
            <v>...</v>
          </cell>
          <cell r="F25" t="str">
            <v>...</v>
          </cell>
          <cell r="G25" t="str">
            <v>...</v>
          </cell>
          <cell r="H25" t="str">
            <v>...</v>
          </cell>
          <cell r="I25" t="str">
            <v>...</v>
          </cell>
          <cell r="J25" t="str">
            <v>...</v>
          </cell>
          <cell r="L25" t="str">
            <v>...</v>
          </cell>
          <cell r="M25" t="str">
            <v/>
          </cell>
        </row>
        <row r="26">
          <cell r="A26">
            <v>5</v>
          </cell>
          <cell r="B26" t="str">
            <v>Schwyz</v>
          </cell>
          <cell r="C26" t="str">
            <v>...</v>
          </cell>
          <cell r="D26" t="str">
            <v>...</v>
          </cell>
          <cell r="E26" t="str">
            <v>...</v>
          </cell>
          <cell r="F26" t="str">
            <v>...</v>
          </cell>
          <cell r="G26" t="str">
            <v>...</v>
          </cell>
          <cell r="H26" t="str">
            <v>...</v>
          </cell>
          <cell r="I26" t="str">
            <v>...</v>
          </cell>
          <cell r="J26" t="str">
            <v>...</v>
          </cell>
          <cell r="L26" t="str">
            <v>...</v>
          </cell>
          <cell r="M26" t="str">
            <v/>
          </cell>
        </row>
        <row r="27">
          <cell r="A27">
            <v>6</v>
          </cell>
          <cell r="B27" t="str">
            <v>Obwalden</v>
          </cell>
          <cell r="C27" t="str">
            <v>2006/07</v>
          </cell>
          <cell r="D27">
            <v>556.89</v>
          </cell>
          <cell r="E27">
            <v>32.01</v>
          </cell>
          <cell r="F27">
            <v>258.74</v>
          </cell>
          <cell r="G27">
            <v>196.2</v>
          </cell>
          <cell r="H27">
            <v>38.53</v>
          </cell>
          <cell r="I27">
            <v>31.42</v>
          </cell>
          <cell r="J27">
            <v>33741</v>
          </cell>
          <cell r="L27">
            <v>556.9</v>
          </cell>
          <cell r="M27">
            <v>9.9999999999909051E-3</v>
          </cell>
        </row>
        <row r="28">
          <cell r="A28">
            <v>7</v>
          </cell>
          <cell r="B28" t="str">
            <v>Nidwalden</v>
          </cell>
          <cell r="C28">
            <v>2007</v>
          </cell>
          <cell r="D28">
            <v>374.56</v>
          </cell>
          <cell r="E28">
            <v>29.32</v>
          </cell>
          <cell r="F28">
            <v>185.51</v>
          </cell>
          <cell r="G28">
            <v>119.55</v>
          </cell>
          <cell r="H28">
            <v>23.25</v>
          </cell>
          <cell r="I28">
            <v>16.93</v>
          </cell>
          <cell r="J28">
            <v>39566</v>
          </cell>
          <cell r="L28">
            <v>374.56</v>
          </cell>
          <cell r="M28">
            <v>0</v>
          </cell>
        </row>
        <row r="29">
          <cell r="A29">
            <v>8</v>
          </cell>
          <cell r="B29" t="str">
            <v>Glarus</v>
          </cell>
          <cell r="C29" t="str">
            <v>...</v>
          </cell>
          <cell r="D29" t="str">
            <v>...</v>
          </cell>
          <cell r="E29" t="str">
            <v>...</v>
          </cell>
          <cell r="F29" t="str">
            <v>...</v>
          </cell>
          <cell r="G29" t="str">
            <v>...</v>
          </cell>
          <cell r="H29" t="str">
            <v>...</v>
          </cell>
          <cell r="I29" t="str">
            <v>...</v>
          </cell>
          <cell r="J29" t="str">
            <v>...</v>
          </cell>
          <cell r="L29" t="str">
            <v>...</v>
          </cell>
          <cell r="M29" t="str">
            <v/>
          </cell>
        </row>
        <row r="30">
          <cell r="A30">
            <v>9</v>
          </cell>
          <cell r="B30" t="str">
            <v>Zug</v>
          </cell>
          <cell r="C30" t="str">
            <v>...</v>
          </cell>
          <cell r="D30" t="str">
            <v>...</v>
          </cell>
          <cell r="E30" t="str">
            <v>...</v>
          </cell>
          <cell r="F30" t="str">
            <v>...</v>
          </cell>
          <cell r="G30" t="str">
            <v>...</v>
          </cell>
          <cell r="H30" t="str">
            <v>...</v>
          </cell>
          <cell r="I30" t="str">
            <v>...</v>
          </cell>
          <cell r="J30" t="str">
            <v>...</v>
          </cell>
          <cell r="L30" t="str">
            <v>...</v>
          </cell>
          <cell r="M30" t="str">
            <v/>
          </cell>
        </row>
        <row r="31">
          <cell r="A31">
            <v>10</v>
          </cell>
          <cell r="B31" t="str">
            <v>Fribourg</v>
          </cell>
          <cell r="C31" t="str">
            <v>2004/05</v>
          </cell>
          <cell r="D31">
            <v>555.5</v>
          </cell>
          <cell r="E31">
            <v>35.880000000000003</v>
          </cell>
          <cell r="F31">
            <v>278.17</v>
          </cell>
          <cell r="G31">
            <v>180.64</v>
          </cell>
          <cell r="H31">
            <v>31.08</v>
          </cell>
          <cell r="I31">
            <v>29.73</v>
          </cell>
          <cell r="J31">
            <v>251936</v>
          </cell>
          <cell r="L31">
            <v>555.5</v>
          </cell>
          <cell r="M31">
            <v>0</v>
          </cell>
        </row>
        <row r="32">
          <cell r="A32">
            <v>11</v>
          </cell>
          <cell r="B32" t="str">
            <v>Solothurn</v>
          </cell>
          <cell r="C32" t="str">
            <v>2005/06</v>
          </cell>
          <cell r="D32">
            <v>443.16</v>
          </cell>
          <cell r="E32">
            <v>44.7</v>
          </cell>
          <cell r="F32">
            <v>224.96</v>
          </cell>
          <cell r="G32">
            <v>123.42</v>
          </cell>
          <cell r="H32">
            <v>23.91</v>
          </cell>
          <cell r="I32">
            <v>26.17</v>
          </cell>
          <cell r="J32">
            <v>247200</v>
          </cell>
          <cell r="L32">
            <v>443.16000000000008</v>
          </cell>
          <cell r="M32">
            <v>5.6843418860808015E-14</v>
          </cell>
        </row>
        <row r="33">
          <cell r="A33">
            <v>12</v>
          </cell>
          <cell r="B33" t="str">
            <v>Basel-Stadt</v>
          </cell>
          <cell r="C33">
            <v>2005</v>
          </cell>
          <cell r="D33">
            <v>137.93</v>
          </cell>
          <cell r="E33">
            <v>12.91</v>
          </cell>
          <cell r="F33">
            <v>68.75</v>
          </cell>
          <cell r="G33">
            <v>34.69</v>
          </cell>
          <cell r="H33">
            <v>3.73</v>
          </cell>
          <cell r="I33">
            <v>17.84</v>
          </cell>
          <cell r="J33">
            <v>190536</v>
          </cell>
          <cell r="L33">
            <v>137.91999999999999</v>
          </cell>
          <cell r="M33">
            <v>-1.0000000000019327E-2</v>
          </cell>
        </row>
        <row r="34">
          <cell r="A34">
            <v>13</v>
          </cell>
          <cell r="B34" t="str">
            <v>Basel-Landschaft</v>
          </cell>
          <cell r="C34" t="str">
            <v>2005/06</v>
          </cell>
          <cell r="D34">
            <v>340.42</v>
          </cell>
          <cell r="E34">
            <v>36.78</v>
          </cell>
          <cell r="F34">
            <v>173.72</v>
          </cell>
          <cell r="G34">
            <v>90.88</v>
          </cell>
          <cell r="H34">
            <v>15.39</v>
          </cell>
          <cell r="I34">
            <v>23.65</v>
          </cell>
          <cell r="J34">
            <v>265083</v>
          </cell>
          <cell r="L34">
            <v>340.41999999999996</v>
          </cell>
          <cell r="M34">
            <v>-5.6843418860808015E-14</v>
          </cell>
        </row>
        <row r="35">
          <cell r="A35">
            <v>14</v>
          </cell>
          <cell r="B35" t="str">
            <v>Schaffhausen</v>
          </cell>
          <cell r="C35" t="str">
            <v>...</v>
          </cell>
          <cell r="D35" t="str">
            <v>...</v>
          </cell>
          <cell r="E35" t="str">
            <v>...</v>
          </cell>
          <cell r="F35" t="str">
            <v>...</v>
          </cell>
          <cell r="G35" t="str">
            <v>...</v>
          </cell>
          <cell r="H35" t="str">
            <v>...</v>
          </cell>
          <cell r="I35" t="str">
            <v>...</v>
          </cell>
          <cell r="J35" t="str">
            <v>...</v>
          </cell>
          <cell r="L35" t="str">
            <v>...</v>
          </cell>
          <cell r="M35" t="str">
            <v/>
          </cell>
        </row>
        <row r="36">
          <cell r="A36">
            <v>15</v>
          </cell>
          <cell r="B36" t="str">
            <v>Appenzell Ausserrhoden</v>
          </cell>
          <cell r="C36" t="str">
            <v>...</v>
          </cell>
          <cell r="D36" t="str">
            <v>...</v>
          </cell>
          <cell r="E36" t="str">
            <v>...</v>
          </cell>
          <cell r="F36" t="str">
            <v>...</v>
          </cell>
          <cell r="G36" t="str">
            <v>...</v>
          </cell>
          <cell r="H36" t="str">
            <v>...</v>
          </cell>
          <cell r="I36" t="str">
            <v>...</v>
          </cell>
          <cell r="J36" t="str">
            <v>...</v>
          </cell>
          <cell r="L36" t="str">
            <v>...</v>
          </cell>
          <cell r="M36" t="str">
            <v/>
          </cell>
        </row>
        <row r="37">
          <cell r="A37">
            <v>16</v>
          </cell>
          <cell r="B37" t="str">
            <v>Appenzell Innerrhoden</v>
          </cell>
          <cell r="C37" t="str">
            <v>...</v>
          </cell>
          <cell r="D37" t="str">
            <v>...</v>
          </cell>
          <cell r="E37" t="str">
            <v>...</v>
          </cell>
          <cell r="F37" t="str">
            <v>...</v>
          </cell>
          <cell r="G37" t="str">
            <v>...</v>
          </cell>
          <cell r="H37" t="str">
            <v>...</v>
          </cell>
          <cell r="I37" t="str">
            <v>...</v>
          </cell>
          <cell r="J37" t="str">
            <v>...</v>
          </cell>
          <cell r="L37" t="str">
            <v>...</v>
          </cell>
          <cell r="M37" t="str">
            <v/>
          </cell>
        </row>
        <row r="38">
          <cell r="A38">
            <v>17</v>
          </cell>
          <cell r="B38" t="str">
            <v>St. Gallen</v>
          </cell>
          <cell r="C38" t="str">
            <v>...</v>
          </cell>
          <cell r="D38" t="str">
            <v>...</v>
          </cell>
          <cell r="E38" t="str">
            <v>...</v>
          </cell>
          <cell r="F38" t="str">
            <v>...</v>
          </cell>
          <cell r="G38" t="str">
            <v>...</v>
          </cell>
          <cell r="H38" t="str">
            <v>...</v>
          </cell>
          <cell r="I38" t="str">
            <v>...</v>
          </cell>
          <cell r="J38" t="str">
            <v>...</v>
          </cell>
          <cell r="L38" t="str">
            <v>...</v>
          </cell>
          <cell r="M38" t="str">
            <v/>
          </cell>
        </row>
        <row r="39">
          <cell r="A39">
            <v>18</v>
          </cell>
          <cell r="B39" t="str">
            <v>Graubünden</v>
          </cell>
          <cell r="C39" t="str">
            <v>...</v>
          </cell>
          <cell r="D39" t="str">
            <v>...</v>
          </cell>
          <cell r="E39" t="str">
            <v>...</v>
          </cell>
          <cell r="F39" t="str">
            <v>...</v>
          </cell>
          <cell r="G39" t="str">
            <v>...</v>
          </cell>
          <cell r="H39" t="str">
            <v>...</v>
          </cell>
          <cell r="I39" t="str">
            <v>...</v>
          </cell>
          <cell r="J39" t="str">
            <v>...</v>
          </cell>
          <cell r="L39" t="str">
            <v>...</v>
          </cell>
          <cell r="M39" t="str">
            <v/>
          </cell>
        </row>
        <row r="40">
          <cell r="A40">
            <v>19</v>
          </cell>
          <cell r="B40" t="str">
            <v>Aargau</v>
          </cell>
          <cell r="C40" t="str">
            <v>2006/07</v>
          </cell>
          <cell r="D40">
            <v>413.82</v>
          </cell>
          <cell r="E40">
            <v>42.07</v>
          </cell>
          <cell r="F40">
            <v>208.93</v>
          </cell>
          <cell r="G40">
            <v>117.37</v>
          </cell>
          <cell r="H40">
            <v>25.55</v>
          </cell>
          <cell r="I40">
            <v>19.899999999999999</v>
          </cell>
          <cell r="J40">
            <v>576457</v>
          </cell>
          <cell r="L40">
            <v>413.82</v>
          </cell>
          <cell r="M40">
            <v>0</v>
          </cell>
        </row>
        <row r="41">
          <cell r="A41">
            <v>20</v>
          </cell>
          <cell r="B41" t="str">
            <v>Thurgau</v>
          </cell>
          <cell r="C41" t="str">
            <v>...</v>
          </cell>
          <cell r="D41" t="str">
            <v>...</v>
          </cell>
          <cell r="E41" t="str">
            <v>...</v>
          </cell>
          <cell r="F41" t="str">
            <v>...</v>
          </cell>
          <cell r="G41" t="str">
            <v>...</v>
          </cell>
          <cell r="H41" t="str">
            <v>...</v>
          </cell>
          <cell r="I41" t="str">
            <v>...</v>
          </cell>
          <cell r="J41" t="str">
            <v>...</v>
          </cell>
          <cell r="L41" t="str">
            <v>...</v>
          </cell>
          <cell r="M41" t="str">
            <v/>
          </cell>
        </row>
        <row r="42">
          <cell r="A42">
            <v>21</v>
          </cell>
          <cell r="B42" t="str">
            <v>Ticino</v>
          </cell>
          <cell r="C42" t="str">
            <v>...</v>
          </cell>
          <cell r="D42" t="str">
            <v>...</v>
          </cell>
          <cell r="E42" t="str">
            <v>...</v>
          </cell>
          <cell r="F42" t="str">
            <v>...</v>
          </cell>
          <cell r="G42" t="str">
            <v>...</v>
          </cell>
          <cell r="H42" t="str">
            <v>...</v>
          </cell>
          <cell r="I42" t="str">
            <v>...</v>
          </cell>
          <cell r="J42" t="str">
            <v>...</v>
          </cell>
          <cell r="L42" t="str">
            <v>...</v>
          </cell>
          <cell r="M42" t="str">
            <v/>
          </cell>
        </row>
        <row r="43">
          <cell r="A43">
            <v>22</v>
          </cell>
          <cell r="B43" t="str">
            <v>Vaud</v>
          </cell>
          <cell r="C43" t="str">
            <v>2004/05</v>
          </cell>
          <cell r="D43">
            <v>454.97</v>
          </cell>
          <cell r="E43">
            <v>28.08</v>
          </cell>
          <cell r="F43">
            <v>218.5</v>
          </cell>
          <cell r="G43">
            <v>153.69</v>
          </cell>
          <cell r="H43">
            <v>21.99</v>
          </cell>
          <cell r="I43">
            <v>32.71</v>
          </cell>
          <cell r="J43">
            <v>658127</v>
          </cell>
          <cell r="L43">
            <v>454.96999999999997</v>
          </cell>
          <cell r="M43">
            <v>-5.6843418860808015E-14</v>
          </cell>
        </row>
        <row r="44">
          <cell r="A44">
            <v>23</v>
          </cell>
          <cell r="B44" t="str">
            <v>Valais</v>
          </cell>
          <cell r="C44" t="str">
            <v>...</v>
          </cell>
          <cell r="D44" t="str">
            <v>...</v>
          </cell>
          <cell r="E44" t="str">
            <v>...</v>
          </cell>
          <cell r="F44" t="str">
            <v>...</v>
          </cell>
          <cell r="G44" t="str">
            <v>...</v>
          </cell>
          <cell r="H44" t="str">
            <v>...</v>
          </cell>
          <cell r="I44" t="str">
            <v>...</v>
          </cell>
          <cell r="J44" t="str">
            <v>...</v>
          </cell>
          <cell r="L44" t="str">
            <v>...</v>
          </cell>
          <cell r="M44" t="str">
            <v/>
          </cell>
        </row>
        <row r="45">
          <cell r="A45">
            <v>24</v>
          </cell>
          <cell r="B45" t="str">
            <v>Neuchâtel</v>
          </cell>
          <cell r="C45" t="str">
            <v>2004/05</v>
          </cell>
          <cell r="D45">
            <v>397.33</v>
          </cell>
          <cell r="E45">
            <v>32.549999999999997</v>
          </cell>
          <cell r="F45">
            <v>188.32</v>
          </cell>
          <cell r="G45">
            <v>124.4</v>
          </cell>
          <cell r="H45">
            <v>22.59</v>
          </cell>
          <cell r="I45">
            <v>29.47</v>
          </cell>
          <cell r="J45">
            <v>168649</v>
          </cell>
          <cell r="L45">
            <v>397.32999999999993</v>
          </cell>
          <cell r="M45">
            <v>-5.6843418860808015E-14</v>
          </cell>
        </row>
        <row r="46">
          <cell r="A46">
            <v>25</v>
          </cell>
          <cell r="B46" t="str">
            <v>Genève</v>
          </cell>
          <cell r="C46">
            <v>2004</v>
          </cell>
          <cell r="D46">
            <v>217.82</v>
          </cell>
          <cell r="E46">
            <v>14.25</v>
          </cell>
          <cell r="F46">
            <v>119.36</v>
          </cell>
          <cell r="G46">
            <v>55.46</v>
          </cell>
          <cell r="H46">
            <v>9.1199999999999992</v>
          </cell>
          <cell r="I46">
            <v>19.64</v>
          </cell>
          <cell r="J46">
            <v>432235</v>
          </cell>
          <cell r="L46">
            <v>217.83000000000004</v>
          </cell>
          <cell r="M46">
            <v>1.0000000000047748E-2</v>
          </cell>
        </row>
        <row r="47">
          <cell r="A47">
            <v>26</v>
          </cell>
          <cell r="B47" t="str">
            <v>Jura</v>
          </cell>
          <cell r="C47">
            <v>2005</v>
          </cell>
          <cell r="D47">
            <v>826.98</v>
          </cell>
          <cell r="E47">
            <v>52.73</v>
          </cell>
          <cell r="F47">
            <v>382.04</v>
          </cell>
          <cell r="G47">
            <v>289.99</v>
          </cell>
          <cell r="H47">
            <v>65.540000000000006</v>
          </cell>
          <cell r="I47">
            <v>36.67</v>
          </cell>
          <cell r="J47">
            <v>67898</v>
          </cell>
          <cell r="L47">
            <v>826.96999999999991</v>
          </cell>
          <cell r="M47">
            <v>-1.0000000000104592E-2</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ntone SfproE 2004-09"/>
    </sheetNames>
    <sheetDataSet>
      <sheetData sheetId="0"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fussverkehr.ch/netzwerk/gemeindemitglieder/" TargetMode="External"/><Relationship Id="rId3" Type="http://schemas.openxmlformats.org/officeDocument/2006/relationships/hyperlink" Target="http://energiestadt.ch/" TargetMode="External"/><Relationship Id="rId7" Type="http://schemas.openxmlformats.org/officeDocument/2006/relationships/hyperlink" Target="https://www.gruenstadt-schweiz.ch/de/" TargetMode="External"/><Relationship Id="rId2" Type="http://schemas.openxmlformats.org/officeDocument/2006/relationships/hyperlink" Target="https://zora-cep.ch/" TargetMode="External"/><Relationship Id="rId1" Type="http://schemas.openxmlformats.org/officeDocument/2006/relationships/hyperlink" Target="https://skm-cvm.ch/" TargetMode="External"/><Relationship Id="rId6" Type="http://schemas.openxmlformats.org/officeDocument/2006/relationships/hyperlink" Target="https://klimabuendnis.ch/" TargetMode="External"/><Relationship Id="rId5" Type="http://schemas.openxmlformats.org/officeDocument/2006/relationships/hyperlink" Target="https://www.unicef.ch/de/unsere-arbeit/schweiz-liechtenstein/kinderfreundliche-gemeinde" TargetMode="External"/><Relationship Id="rId10" Type="http://schemas.openxmlformats.org/officeDocument/2006/relationships/drawing" Target="../drawings/drawing1.xml"/><Relationship Id="rId4" Type="http://schemas.openxmlformats.org/officeDocument/2006/relationships/hyperlink" Target="https://altersfreundlich.net/" TargetMode="Externa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pageSetUpPr fitToPage="1"/>
  </sheetPr>
  <dimension ref="A1:K115"/>
  <sheetViews>
    <sheetView topLeftCell="A104" zoomScaleNormal="100" workbookViewId="0">
      <selection activeCell="D117" sqref="D117"/>
    </sheetView>
  </sheetViews>
  <sheetFormatPr baseColWidth="10" defaultColWidth="11.5" defaultRowHeight="34" x14ac:dyDescent="0.2"/>
  <cols>
    <col min="1" max="1" width="6.5" style="53" customWidth="1"/>
    <col min="2" max="2" width="22.5" style="54" customWidth="1"/>
    <col min="3" max="3" width="49.1640625" style="54" customWidth="1"/>
    <col min="4" max="4" width="14.5" style="55" customWidth="1"/>
    <col min="5" max="5" width="9.6640625" style="60" customWidth="1"/>
    <col min="6" max="6" width="41.1640625" style="57" customWidth="1"/>
    <col min="7" max="7" width="54.1640625" style="57" customWidth="1"/>
    <col min="8" max="8" width="39.5" style="58" customWidth="1"/>
    <col min="9" max="16384" width="11.5" style="59"/>
  </cols>
  <sheetData>
    <row r="1" spans="1:11" x14ac:dyDescent="0.2">
      <c r="A1" s="18"/>
      <c r="B1" s="19" t="s">
        <v>2402</v>
      </c>
      <c r="C1" s="20"/>
      <c r="D1" s="14"/>
      <c r="E1" s="16"/>
      <c r="F1" s="21"/>
      <c r="G1" s="21"/>
    </row>
    <row r="2" spans="1:11" ht="24.75" customHeight="1" x14ac:dyDescent="0.2">
      <c r="A2" s="14"/>
      <c r="B2" s="22" t="s">
        <v>124</v>
      </c>
      <c r="C2" s="50" t="s">
        <v>2376</v>
      </c>
      <c r="D2" s="23"/>
      <c r="E2" s="17"/>
      <c r="F2" s="24" t="s">
        <v>109</v>
      </c>
      <c r="G2" s="51"/>
      <c r="H2" s="61"/>
      <c r="I2" s="162"/>
      <c r="J2" s="162"/>
      <c r="K2" s="162"/>
    </row>
    <row r="3" spans="1:11" ht="24.75" customHeight="1" x14ac:dyDescent="0.2">
      <c r="A3" s="14"/>
      <c r="B3" s="22" t="s">
        <v>92</v>
      </c>
      <c r="C3" s="89">
        <f>IFERROR(INDEX(Gemeinde_Kennzahlen!A:C,MATCH(Bewertungsraster!C2,Gemeinde_Kennzahlen!B:B,),3),0)</f>
        <v>3778</v>
      </c>
      <c r="D3" s="23"/>
      <c r="E3" s="17"/>
      <c r="F3" s="24" t="s">
        <v>91</v>
      </c>
      <c r="G3" s="52"/>
      <c r="H3" s="61"/>
      <c r="I3" s="162"/>
      <c r="J3" s="162"/>
      <c r="K3" s="162"/>
    </row>
    <row r="4" spans="1:11" s="22" customFormat="1" ht="15" x14ac:dyDescent="0.2">
      <c r="B4" s="88" t="s">
        <v>2495</v>
      </c>
    </row>
    <row r="5" spans="1:11" s="22" customFormat="1" ht="15" x14ac:dyDescent="0.2">
      <c r="B5" s="88" t="s">
        <v>2496</v>
      </c>
    </row>
    <row r="6" spans="1:11" s="63" customFormat="1" ht="15" x14ac:dyDescent="0.2">
      <c r="A6" s="25"/>
      <c r="B6" s="26"/>
      <c r="C6" s="27"/>
      <c r="D6" s="28"/>
      <c r="E6" s="29"/>
      <c r="F6" s="30"/>
      <c r="G6" s="31"/>
      <c r="H6" s="62"/>
    </row>
    <row r="7" spans="1:11" ht="32" x14ac:dyDescent="0.2">
      <c r="A7" s="32"/>
      <c r="B7" s="32" t="s">
        <v>0</v>
      </c>
      <c r="C7" s="33" t="s">
        <v>1</v>
      </c>
      <c r="D7" s="34" t="s">
        <v>2</v>
      </c>
      <c r="E7" s="35" t="s">
        <v>227</v>
      </c>
      <c r="F7" s="36" t="s">
        <v>115</v>
      </c>
      <c r="G7" s="37" t="s">
        <v>228</v>
      </c>
      <c r="H7" s="64"/>
    </row>
    <row r="8" spans="1:11" ht="80" x14ac:dyDescent="0.2">
      <c r="A8" s="38">
        <v>1</v>
      </c>
      <c r="B8" s="39" t="s">
        <v>3</v>
      </c>
      <c r="C8" s="40" t="s">
        <v>2398</v>
      </c>
      <c r="D8" s="34">
        <f>SUM(D9:D13)</f>
        <v>0</v>
      </c>
      <c r="E8" s="41">
        <f>SUM(E9:E13)</f>
        <v>6</v>
      </c>
      <c r="F8" s="42"/>
      <c r="G8" s="42"/>
      <c r="H8" s="64"/>
    </row>
    <row r="9" spans="1:11" ht="48" x14ac:dyDescent="0.2">
      <c r="A9" s="9">
        <v>1.1000000000000001</v>
      </c>
      <c r="B9" s="7" t="s">
        <v>2401</v>
      </c>
      <c r="C9" s="7" t="s">
        <v>4</v>
      </c>
      <c r="D9" s="34">
        <f>IF(F9=0,0,_xlfn.NUMBERVALUE(LEFT(F9,FIND(" ",F9)-1)))</f>
        <v>0</v>
      </c>
      <c r="E9" s="8">
        <v>2</v>
      </c>
      <c r="F9" s="90"/>
      <c r="G9" s="155" t="s">
        <v>3492</v>
      </c>
      <c r="H9" s="64"/>
    </row>
    <row r="10" spans="1:11" ht="32" x14ac:dyDescent="0.2">
      <c r="A10" s="9">
        <v>1.2</v>
      </c>
      <c r="B10" s="7"/>
      <c r="C10" s="7" t="s">
        <v>5</v>
      </c>
      <c r="D10" s="34">
        <f t="shared" ref="D10:D13" si="0">IF(F10=0,0,_xlfn.NUMBERVALUE(LEFT(F10,FIND(" ",F10)-1)))</f>
        <v>0</v>
      </c>
      <c r="E10" s="8">
        <v>1</v>
      </c>
      <c r="F10" s="90"/>
      <c r="G10" s="155"/>
      <c r="H10" s="64"/>
    </row>
    <row r="11" spans="1:11" ht="65" customHeight="1" x14ac:dyDescent="0.2">
      <c r="A11" s="9">
        <v>1.3</v>
      </c>
      <c r="B11" s="7" t="s">
        <v>2399</v>
      </c>
      <c r="C11" s="7" t="s">
        <v>2403</v>
      </c>
      <c r="D11" s="34">
        <f t="shared" si="0"/>
        <v>0</v>
      </c>
      <c r="E11" s="8">
        <v>1</v>
      </c>
      <c r="F11" s="90"/>
      <c r="G11" s="155"/>
      <c r="H11" s="64"/>
    </row>
    <row r="12" spans="1:11" ht="16" x14ac:dyDescent="0.2">
      <c r="A12" s="9">
        <v>1.4</v>
      </c>
      <c r="B12" s="7"/>
      <c r="C12" s="7" t="s">
        <v>90</v>
      </c>
      <c r="D12" s="34">
        <f t="shared" si="0"/>
        <v>0</v>
      </c>
      <c r="E12" s="8">
        <v>1</v>
      </c>
      <c r="F12" s="90"/>
      <c r="G12" s="155"/>
      <c r="H12" s="64"/>
    </row>
    <row r="13" spans="1:11" ht="64" x14ac:dyDescent="0.2">
      <c r="A13" s="9">
        <v>1.5</v>
      </c>
      <c r="B13" s="7"/>
      <c r="C13" s="7" t="s">
        <v>6</v>
      </c>
      <c r="D13" s="34">
        <f t="shared" si="0"/>
        <v>0</v>
      </c>
      <c r="E13" s="8">
        <v>1</v>
      </c>
      <c r="F13" s="90"/>
      <c r="G13" s="155"/>
      <c r="H13" s="64"/>
    </row>
    <row r="14" spans="1:11" ht="64" x14ac:dyDescent="0.2">
      <c r="A14" s="38">
        <v>2</v>
      </c>
      <c r="B14" s="39" t="s">
        <v>7</v>
      </c>
      <c r="C14" s="40" t="s">
        <v>8</v>
      </c>
      <c r="D14" s="34">
        <f>SUM(D15:D18)</f>
        <v>0</v>
      </c>
      <c r="E14" s="41">
        <f>SUM(E15:E18)</f>
        <v>7</v>
      </c>
      <c r="F14" s="92"/>
      <c r="G14" s="42"/>
      <c r="H14" s="64"/>
    </row>
    <row r="15" spans="1:11" ht="32" x14ac:dyDescent="0.2">
      <c r="A15" s="9">
        <v>2.1</v>
      </c>
      <c r="B15" s="7" t="s">
        <v>94</v>
      </c>
      <c r="C15" s="7" t="s">
        <v>93</v>
      </c>
      <c r="D15" s="34">
        <f t="shared" ref="D15:D18" si="1">IF(F15=0,0,_xlfn.NUMBERVALUE(LEFT(F15,FIND(" ",F15)-1)))</f>
        <v>0</v>
      </c>
      <c r="E15" s="8">
        <v>3</v>
      </c>
      <c r="F15" s="90"/>
      <c r="G15" s="155" t="s">
        <v>3493</v>
      </c>
      <c r="H15" s="64"/>
    </row>
    <row r="16" spans="1:11" ht="48" x14ac:dyDescent="0.2">
      <c r="A16" s="9">
        <v>2.2000000000000002</v>
      </c>
      <c r="B16" s="7" t="s">
        <v>3383</v>
      </c>
      <c r="C16" s="7" t="s">
        <v>3384</v>
      </c>
      <c r="D16" s="34">
        <f t="shared" si="1"/>
        <v>0</v>
      </c>
      <c r="E16" s="8">
        <v>1</v>
      </c>
      <c r="F16" s="90"/>
      <c r="G16" s="155"/>
      <c r="H16" s="64"/>
    </row>
    <row r="17" spans="1:8" ht="64" x14ac:dyDescent="0.2">
      <c r="A17" s="9">
        <v>2.2999999999999998</v>
      </c>
      <c r="B17" s="7" t="s">
        <v>9</v>
      </c>
      <c r="C17" s="7" t="s">
        <v>123</v>
      </c>
      <c r="D17" s="34">
        <f t="shared" si="1"/>
        <v>0</v>
      </c>
      <c r="E17" s="8">
        <v>2</v>
      </c>
      <c r="F17" s="90"/>
      <c r="G17" s="155" t="s">
        <v>122</v>
      </c>
      <c r="H17" s="64"/>
    </row>
    <row r="18" spans="1:8" ht="32" x14ac:dyDescent="0.2">
      <c r="A18" s="9">
        <v>2.4</v>
      </c>
      <c r="B18" s="7" t="s">
        <v>2404</v>
      </c>
      <c r="C18" s="7" t="s">
        <v>110</v>
      </c>
      <c r="D18" s="34">
        <f t="shared" si="1"/>
        <v>0</v>
      </c>
      <c r="E18" s="8">
        <v>1</v>
      </c>
      <c r="F18" s="90"/>
      <c r="G18" s="155"/>
      <c r="H18" s="64"/>
    </row>
    <row r="19" spans="1:8" ht="48" x14ac:dyDescent="0.2">
      <c r="A19" s="38">
        <v>3</v>
      </c>
      <c r="B19" s="39" t="s">
        <v>111</v>
      </c>
      <c r="C19" s="40" t="s">
        <v>10</v>
      </c>
      <c r="D19" s="34">
        <f>SUM(D20:D31)</f>
        <v>0</v>
      </c>
      <c r="E19" s="41">
        <f>SUM(E20:E31)</f>
        <v>14</v>
      </c>
      <c r="F19" s="92"/>
      <c r="G19" s="42"/>
      <c r="H19" s="64"/>
    </row>
    <row r="20" spans="1:8" ht="32" x14ac:dyDescent="0.2">
      <c r="A20" s="9">
        <v>3.1</v>
      </c>
      <c r="B20" s="7" t="s">
        <v>11</v>
      </c>
      <c r="C20" s="7" t="s">
        <v>112</v>
      </c>
      <c r="D20" s="34">
        <f t="shared" ref="D20:D31" si="2">IF(F20=0,0,_xlfn.NUMBERVALUE(LEFT(F20,FIND(" ",F20)-1)))</f>
        <v>0</v>
      </c>
      <c r="E20" s="8">
        <v>1</v>
      </c>
      <c r="F20" s="90"/>
      <c r="G20" s="159" t="s">
        <v>3494</v>
      </c>
      <c r="H20" s="64"/>
    </row>
    <row r="21" spans="1:8" ht="32.25" customHeight="1" x14ac:dyDescent="0.2">
      <c r="A21" s="9">
        <v>3.2</v>
      </c>
      <c r="B21" s="7"/>
      <c r="C21" s="7" t="s">
        <v>12</v>
      </c>
      <c r="D21" s="34">
        <f t="shared" si="2"/>
        <v>0</v>
      </c>
      <c r="E21" s="8">
        <v>1</v>
      </c>
      <c r="F21" s="90"/>
      <c r="G21" s="155"/>
      <c r="H21" s="64"/>
    </row>
    <row r="22" spans="1:8" ht="16" x14ac:dyDescent="0.2">
      <c r="A22" s="9">
        <v>3.3</v>
      </c>
      <c r="B22" s="7"/>
      <c r="C22" s="7" t="s">
        <v>13</v>
      </c>
      <c r="D22" s="34">
        <f t="shared" si="2"/>
        <v>0</v>
      </c>
      <c r="E22" s="8">
        <v>1</v>
      </c>
      <c r="F22" s="90"/>
      <c r="G22" s="155"/>
      <c r="H22" s="64"/>
    </row>
    <row r="23" spans="1:8" ht="32" x14ac:dyDescent="0.2">
      <c r="A23" s="9">
        <v>3.4</v>
      </c>
      <c r="B23" s="7"/>
      <c r="C23" s="7" t="s">
        <v>2405</v>
      </c>
      <c r="D23" s="34">
        <f t="shared" si="2"/>
        <v>0</v>
      </c>
      <c r="E23" s="8">
        <v>1</v>
      </c>
      <c r="F23" s="90"/>
      <c r="G23" s="155"/>
      <c r="H23" s="64"/>
    </row>
    <row r="24" spans="1:8" ht="32" x14ac:dyDescent="0.2">
      <c r="A24" s="9">
        <v>3.5</v>
      </c>
      <c r="B24" s="7"/>
      <c r="C24" s="7" t="s">
        <v>14</v>
      </c>
      <c r="D24" s="34">
        <f t="shared" si="2"/>
        <v>0</v>
      </c>
      <c r="E24" s="8">
        <v>2</v>
      </c>
      <c r="F24" s="90"/>
      <c r="G24" s="155"/>
      <c r="H24" s="64"/>
    </row>
    <row r="25" spans="1:8" ht="32" x14ac:dyDescent="0.2">
      <c r="A25" s="9">
        <v>3.6</v>
      </c>
      <c r="B25" s="7"/>
      <c r="C25" s="7" t="s">
        <v>15</v>
      </c>
      <c r="D25" s="34">
        <f t="shared" si="2"/>
        <v>0</v>
      </c>
      <c r="E25" s="8">
        <v>2</v>
      </c>
      <c r="F25" s="90"/>
      <c r="G25" s="155"/>
      <c r="H25" s="64"/>
    </row>
    <row r="26" spans="1:8" ht="32" x14ac:dyDescent="0.2">
      <c r="A26" s="9">
        <v>3.7</v>
      </c>
      <c r="B26" s="7" t="s">
        <v>16</v>
      </c>
      <c r="C26" s="7" t="s">
        <v>17</v>
      </c>
      <c r="D26" s="34">
        <f t="shared" si="2"/>
        <v>0</v>
      </c>
      <c r="E26" s="8">
        <v>1</v>
      </c>
      <c r="F26" s="90"/>
      <c r="G26" s="155"/>
      <c r="H26" s="64"/>
    </row>
    <row r="27" spans="1:8" ht="48" x14ac:dyDescent="0.2">
      <c r="A27" s="9">
        <v>3.8</v>
      </c>
      <c r="B27" s="7" t="s">
        <v>18</v>
      </c>
      <c r="C27" s="7" t="s">
        <v>2400</v>
      </c>
      <c r="D27" s="34">
        <f t="shared" si="2"/>
        <v>0</v>
      </c>
      <c r="E27" s="8">
        <v>1</v>
      </c>
      <c r="F27" s="90"/>
      <c r="G27" s="155"/>
      <c r="H27" s="64"/>
    </row>
    <row r="28" spans="1:8" ht="32" x14ac:dyDescent="0.2">
      <c r="A28" s="9">
        <v>3.9</v>
      </c>
      <c r="B28" s="7"/>
      <c r="C28" s="7" t="s">
        <v>19</v>
      </c>
      <c r="D28" s="34">
        <f t="shared" si="2"/>
        <v>0</v>
      </c>
      <c r="E28" s="8">
        <v>1</v>
      </c>
      <c r="F28" s="90"/>
      <c r="G28" s="155"/>
      <c r="H28" s="64"/>
    </row>
    <row r="29" spans="1:8" ht="32" x14ac:dyDescent="0.2">
      <c r="A29" s="10">
        <v>3.1</v>
      </c>
      <c r="B29" s="7" t="s">
        <v>113</v>
      </c>
      <c r="C29" s="7" t="s">
        <v>2406</v>
      </c>
      <c r="D29" s="34">
        <f t="shared" si="2"/>
        <v>0</v>
      </c>
      <c r="E29" s="8">
        <v>1</v>
      </c>
      <c r="F29" s="90"/>
      <c r="G29" s="155"/>
      <c r="H29" s="64"/>
    </row>
    <row r="30" spans="1:8" s="66" customFormat="1" ht="80" x14ac:dyDescent="0.2">
      <c r="A30" s="9">
        <v>3.11</v>
      </c>
      <c r="B30" s="7" t="s">
        <v>20</v>
      </c>
      <c r="C30" s="7" t="s">
        <v>2479</v>
      </c>
      <c r="D30" s="34">
        <f t="shared" si="2"/>
        <v>0</v>
      </c>
      <c r="E30" s="8">
        <v>1</v>
      </c>
      <c r="F30" s="90"/>
      <c r="G30" s="155"/>
      <c r="H30" s="65"/>
    </row>
    <row r="31" spans="1:8" s="66" customFormat="1" ht="32" x14ac:dyDescent="0.2">
      <c r="A31" s="10">
        <v>3.12</v>
      </c>
      <c r="B31" s="7" t="s">
        <v>20</v>
      </c>
      <c r="C31" s="7" t="s">
        <v>21</v>
      </c>
      <c r="D31" s="34">
        <f t="shared" si="2"/>
        <v>0</v>
      </c>
      <c r="E31" s="8">
        <v>1</v>
      </c>
      <c r="F31" s="90"/>
      <c r="G31" s="155"/>
      <c r="H31" s="65"/>
    </row>
    <row r="32" spans="1:8" ht="64" x14ac:dyDescent="0.2">
      <c r="A32" s="38">
        <v>4</v>
      </c>
      <c r="B32" s="39" t="s">
        <v>22</v>
      </c>
      <c r="C32" s="40" t="s">
        <v>2407</v>
      </c>
      <c r="D32" s="34">
        <f>SUM(D33:D44)</f>
        <v>0.5</v>
      </c>
      <c r="E32" s="41">
        <f>SUM(E33:E44)</f>
        <v>16</v>
      </c>
      <c r="F32" s="92"/>
      <c r="G32" s="92"/>
      <c r="H32" s="64"/>
    </row>
    <row r="33" spans="1:8" ht="48" x14ac:dyDescent="0.2">
      <c r="A33" s="9">
        <v>4.0999999999999996</v>
      </c>
      <c r="B33" s="7" t="s">
        <v>2408</v>
      </c>
      <c r="C33" s="7" t="s">
        <v>125</v>
      </c>
      <c r="D33" s="34">
        <f t="shared" ref="D33:D39" si="3">IF(F33=0,0,_xlfn.NUMBERVALUE(LEFT(F33,FIND(" ",F33)-1)))</f>
        <v>0</v>
      </c>
      <c r="E33" s="8">
        <v>2</v>
      </c>
      <c r="F33" s="154"/>
      <c r="G33" s="155" t="s">
        <v>122</v>
      </c>
      <c r="H33" s="64"/>
    </row>
    <row r="34" spans="1:8" ht="48" x14ac:dyDescent="0.2">
      <c r="A34" s="9">
        <v>4.2</v>
      </c>
      <c r="B34" s="7" t="s">
        <v>23</v>
      </c>
      <c r="C34" s="7" t="s">
        <v>2409</v>
      </c>
      <c r="D34" s="34">
        <f t="shared" si="3"/>
        <v>0</v>
      </c>
      <c r="E34" s="8">
        <v>2</v>
      </c>
      <c r="F34" s="155"/>
      <c r="G34" s="155" t="s">
        <v>122</v>
      </c>
      <c r="H34" s="64"/>
    </row>
    <row r="35" spans="1:8" s="66" customFormat="1" ht="64" x14ac:dyDescent="0.2">
      <c r="A35" s="9">
        <v>4.3</v>
      </c>
      <c r="B35" s="7" t="s">
        <v>24</v>
      </c>
      <c r="C35" s="7" t="s">
        <v>2410</v>
      </c>
      <c r="D35" s="34">
        <f t="shared" si="3"/>
        <v>0</v>
      </c>
      <c r="E35" s="8">
        <v>1</v>
      </c>
      <c r="F35" s="154"/>
      <c r="G35" s="155" t="s">
        <v>3490</v>
      </c>
      <c r="H35" s="65"/>
    </row>
    <row r="36" spans="1:8" ht="32" x14ac:dyDescent="0.2">
      <c r="A36" s="9">
        <v>4.4000000000000004</v>
      </c>
      <c r="B36" s="7" t="s">
        <v>116</v>
      </c>
      <c r="C36" s="7" t="s">
        <v>25</v>
      </c>
      <c r="D36" s="34">
        <f t="shared" si="3"/>
        <v>0</v>
      </c>
      <c r="E36" s="8">
        <v>2</v>
      </c>
      <c r="F36" s="155"/>
      <c r="G36" s="155" t="s">
        <v>122</v>
      </c>
      <c r="H36" s="64"/>
    </row>
    <row r="37" spans="1:8" ht="32" x14ac:dyDescent="0.2">
      <c r="A37" s="9">
        <v>4.5</v>
      </c>
      <c r="B37" s="7" t="s">
        <v>117</v>
      </c>
      <c r="C37" s="7" t="s">
        <v>26</v>
      </c>
      <c r="D37" s="34">
        <f t="shared" si="3"/>
        <v>0</v>
      </c>
      <c r="E37" s="8">
        <v>2</v>
      </c>
      <c r="F37" s="155"/>
      <c r="G37" s="155" t="s">
        <v>122</v>
      </c>
      <c r="H37" s="64"/>
    </row>
    <row r="38" spans="1:8" ht="32" x14ac:dyDescent="0.2">
      <c r="A38" s="9">
        <v>4.5999999999999996</v>
      </c>
      <c r="B38" s="7" t="s">
        <v>2480</v>
      </c>
      <c r="C38" s="7" t="s">
        <v>2481</v>
      </c>
      <c r="D38" s="34">
        <f t="shared" ref="D38" si="4">IF(F38=0,0,_xlfn.NUMBERVALUE(LEFT(F38,FIND(" ",F38)-1)))</f>
        <v>0</v>
      </c>
      <c r="E38" s="8">
        <v>1</v>
      </c>
      <c r="F38" s="154"/>
      <c r="G38" s="155"/>
      <c r="H38" s="64"/>
    </row>
    <row r="39" spans="1:8" ht="32" x14ac:dyDescent="0.2">
      <c r="A39" s="9">
        <v>4.7</v>
      </c>
      <c r="B39" s="7" t="s">
        <v>118</v>
      </c>
      <c r="C39" s="7" t="s">
        <v>2475</v>
      </c>
      <c r="D39" s="34">
        <f t="shared" si="3"/>
        <v>0</v>
      </c>
      <c r="E39" s="8">
        <v>1</v>
      </c>
      <c r="F39" s="154"/>
      <c r="G39" s="155"/>
      <c r="H39" s="64"/>
    </row>
    <row r="40" spans="1:8" ht="32" x14ac:dyDescent="0.2">
      <c r="A40" s="9"/>
      <c r="B40" s="7"/>
      <c r="C40" s="7" t="s">
        <v>114</v>
      </c>
      <c r="D40" s="34">
        <f>IFERROR(IF(ROUND(F40/$C$3*300,0)/4&gt;1,1,ROUND(F40/$C$3*300,0)/4),0)</f>
        <v>0</v>
      </c>
      <c r="E40" s="8">
        <v>1</v>
      </c>
      <c r="F40" s="156">
        <f>IFERROR(INDEX('OSM-Data'!A:D,MATCH(Bewertungsraster!C2,'OSM-Data'!A:A),2),"Anzahl Sitzbänke")</f>
        <v>3</v>
      </c>
      <c r="G40" s="155" t="s">
        <v>3491</v>
      </c>
      <c r="H40" s="64"/>
    </row>
    <row r="41" spans="1:8" ht="16" x14ac:dyDescent="0.2">
      <c r="A41" s="9">
        <v>4.8</v>
      </c>
      <c r="B41" s="7" t="s">
        <v>119</v>
      </c>
      <c r="C41" s="7" t="s">
        <v>2474</v>
      </c>
      <c r="D41" s="34">
        <f>IF(F41=0,0,_xlfn.NUMBERVALUE(LEFT(F41,FIND(" ",F41)-1)))</f>
        <v>0</v>
      </c>
      <c r="E41" s="8">
        <v>1</v>
      </c>
      <c r="F41" s="154"/>
      <c r="G41" s="155"/>
      <c r="H41" s="64"/>
    </row>
    <row r="42" spans="1:8" ht="32" x14ac:dyDescent="0.2">
      <c r="A42" s="9"/>
      <c r="B42" s="7"/>
      <c r="C42" s="7" t="s">
        <v>95</v>
      </c>
      <c r="D42" s="34">
        <f>IFERROR(IF(ROUND(F42/$C$3*2000,0)/4&gt;1,1,ROUND(F42/$C$3*2000,0)/4),0)</f>
        <v>0.25</v>
      </c>
      <c r="E42" s="8">
        <v>1</v>
      </c>
      <c r="F42" s="157">
        <f>IFERROR(INDEX('OSM-Data'!A:D,MATCH(Bewertungsraster!C2,'OSM-Data'!A:A),4),"Anzahl Trinkbrunnen")</f>
        <v>2</v>
      </c>
      <c r="G42" s="155" t="str">
        <f>G40</f>
        <v>Die Daten stammen aus Openstreetmap. Wenn sie genauere Daten haben, dann dürfen Sie den Wert einfach überschreiben.</v>
      </c>
      <c r="H42" s="64"/>
    </row>
    <row r="43" spans="1:8" ht="16" x14ac:dyDescent="0.2">
      <c r="A43" s="10">
        <v>4.9000000000000004</v>
      </c>
      <c r="B43" s="7" t="s">
        <v>120</v>
      </c>
      <c r="C43" s="7" t="s">
        <v>2473</v>
      </c>
      <c r="D43" s="34">
        <f>IF(F43=0,0,_xlfn.NUMBERVALUE(LEFT(F43,FIND(" ",F43)-1)))</f>
        <v>0</v>
      </c>
      <c r="E43" s="8">
        <v>1</v>
      </c>
      <c r="F43" s="154"/>
      <c r="G43" s="155"/>
      <c r="H43" s="64"/>
    </row>
    <row r="44" spans="1:8" ht="32" x14ac:dyDescent="0.2">
      <c r="A44" s="10"/>
      <c r="B44" s="7"/>
      <c r="C44" s="7" t="s">
        <v>96</v>
      </c>
      <c r="D44" s="34">
        <f>IFERROR(IF(ROUND(F44/$C$3*4000,0)/4&gt;1,1,ROUND(F44/$C$3*4000,0)/4),0)</f>
        <v>0.25</v>
      </c>
      <c r="E44" s="8">
        <v>1</v>
      </c>
      <c r="F44" s="158">
        <f>IFERROR(INDEX('OSM-Data'!A:D,MATCH(Bewertungsraster!C2,'OSM-Data'!A:A),3),"Anzahl öffentlich zugängliche Toilletten")</f>
        <v>1</v>
      </c>
      <c r="G44" s="155" t="str">
        <f>G40</f>
        <v>Die Daten stammen aus Openstreetmap. Wenn sie genauere Daten haben, dann dürfen Sie den Wert einfach überschreiben.</v>
      </c>
      <c r="H44" s="64"/>
    </row>
    <row r="45" spans="1:8" ht="32" x14ac:dyDescent="0.2">
      <c r="A45" s="38">
        <v>5</v>
      </c>
      <c r="B45" s="39" t="s">
        <v>27</v>
      </c>
      <c r="C45" s="39" t="s">
        <v>28</v>
      </c>
      <c r="D45" s="34">
        <f>SUM(D46:D54)</f>
        <v>5.75</v>
      </c>
      <c r="E45" s="41">
        <f>SUM(E46:E54)</f>
        <v>20</v>
      </c>
      <c r="F45" s="93">
        <f>IFERROR(INDEX(Strassennetz!A:K,MATCH(Bewertungsraster!C2,Strassennetz!D:D,),5),"Strassennetz in km")</f>
        <v>33.1415205133871</v>
      </c>
      <c r="G45" s="94">
        <f>IFERROR(INDEX('OSM-Data'!A:F,MATCH(Bewertungsraster!C2,'OSM-Data'!A:A,),6),"Siedlungsfläche in ha")</f>
        <v>129.41</v>
      </c>
      <c r="H45" s="64"/>
    </row>
    <row r="46" spans="1:8" ht="160" x14ac:dyDescent="0.2">
      <c r="A46" s="11">
        <v>5.0999999999999996</v>
      </c>
      <c r="B46" s="7" t="s">
        <v>29</v>
      </c>
      <c r="C46" s="7" t="s">
        <v>30</v>
      </c>
      <c r="D46" s="34">
        <f>IFERROR(IF(3&lt;ROUNDUP(200*IF(ISTEXT(F46),G46/G$45,IF(F46/F$45&gt;G46/G$45,F46/F$45,G46/G$45)),0)/2,3,ROUNDUP(200*IF(ISTEXT(F46),G46/G$45,IF(F46/F$45&gt;G46/G$45,F46/F$45,G46/G$45)),0)/2),0)</f>
        <v>0</v>
      </c>
      <c r="E46" s="8">
        <v>3</v>
      </c>
      <c r="F46" s="95" t="s">
        <v>2492</v>
      </c>
      <c r="G46" s="96">
        <v>0</v>
      </c>
      <c r="H46" s="64"/>
    </row>
    <row r="47" spans="1:8" s="68" customFormat="1" ht="32" x14ac:dyDescent="0.2">
      <c r="A47" s="11">
        <v>5.2</v>
      </c>
      <c r="B47" s="7" t="s">
        <v>29</v>
      </c>
      <c r="C47" s="7" t="s">
        <v>31</v>
      </c>
      <c r="D47" s="34">
        <f>IF(F47=0,0,_xlfn.NUMBERVALUE(LEFT(F47,FIND(" ",F47)-1)))</f>
        <v>0</v>
      </c>
      <c r="E47" s="8">
        <v>1</v>
      </c>
      <c r="F47" s="90" t="s">
        <v>130</v>
      </c>
      <c r="G47" s="91" t="s">
        <v>2477</v>
      </c>
      <c r="H47" s="67"/>
    </row>
    <row r="48" spans="1:8" ht="160" x14ac:dyDescent="0.2">
      <c r="A48" s="11">
        <v>5.3</v>
      </c>
      <c r="B48" s="7" t="s">
        <v>32</v>
      </c>
      <c r="C48" s="7" t="s">
        <v>33</v>
      </c>
      <c r="D48" s="34">
        <f>IFERROR(IF(3&lt;ROUNDUP(20*IF(ISTEXT(F48),G48/G$45,IF(F48/F$45&gt;G48/G$45,F48/F$45,G48/G$45)),0)/2,3,ROUNDUP(20*IF(ISTEXT(F48),G48/G$45,IF(F48/F$45&gt;G48/G$45,F48/F$45,G48/G$45)),0)/2),0)</f>
        <v>0</v>
      </c>
      <c r="E48" s="8">
        <v>3</v>
      </c>
      <c r="F48" s="95" t="s">
        <v>2493</v>
      </c>
      <c r="G48" s="97">
        <f>SUMIFS('Verkehrsberuhigung Nur kt ZH'!J:J,'Verkehrsberuhigung Nur kt ZH'!H:H,Bewertungsraster!C2,'Verkehrsberuhigung Nur kt ZH'!E:E,"Begegnungszone")*0.0001</f>
        <v>0</v>
      </c>
      <c r="H48" s="64"/>
    </row>
    <row r="49" spans="1:8" s="66" customFormat="1" ht="64" x14ac:dyDescent="0.2">
      <c r="A49" s="11">
        <v>5.4</v>
      </c>
      <c r="B49" s="7" t="s">
        <v>32</v>
      </c>
      <c r="C49" s="7" t="s">
        <v>2386</v>
      </c>
      <c r="D49" s="34">
        <f>IF(F49=0,0,_xlfn.NUMBERVALUE(LEFT(F49,FIND(" ",F49)-1)))</f>
        <v>0</v>
      </c>
      <c r="E49" s="8">
        <v>1</v>
      </c>
      <c r="F49" s="90" t="s">
        <v>130</v>
      </c>
      <c r="G49" s="91"/>
      <c r="H49" s="65"/>
    </row>
    <row r="50" spans="1:8" ht="144" x14ac:dyDescent="0.2">
      <c r="A50" s="11">
        <v>5.5</v>
      </c>
      <c r="B50" s="7" t="s">
        <v>34</v>
      </c>
      <c r="C50" s="7" t="s">
        <v>35</v>
      </c>
      <c r="D50" s="34">
        <f>IFERROR(IF(3&lt;ROUNDUP(7.5*IF(ISTEXT(F50),G50/G$45,IF(F50/F$45&gt;G50/G$45,F50/F$45,G50/G$45)),0)/2,3,ROUNDUP(7.5*IF(ISTEXT(F50),G50/G$45,IF(F50/F$45&gt;G50/G$45,F50/F$45,G50/G$45)),0)/2),0)</f>
        <v>2.5</v>
      </c>
      <c r="E50" s="8">
        <v>3</v>
      </c>
      <c r="F50" s="98" t="s">
        <v>2494</v>
      </c>
      <c r="G50" s="99">
        <f>SUMIFS('Verkehrsberuhigung Nur kt ZH'!J:J,'Verkehrsberuhigung Nur kt ZH'!H:H,Bewertungsraster!C2,'Verkehrsberuhigung Nur kt ZH'!E:E,"Tempo30")*0.0001</f>
        <v>73.174912549181357</v>
      </c>
      <c r="H50" s="64"/>
    </row>
    <row r="51" spans="1:8" s="66" customFormat="1" ht="64" x14ac:dyDescent="0.2">
      <c r="A51" s="11">
        <v>5.6</v>
      </c>
      <c r="B51" s="7" t="s">
        <v>36</v>
      </c>
      <c r="C51" s="7" t="s">
        <v>37</v>
      </c>
      <c r="D51" s="34">
        <f>IF(F51=0,0,_xlfn.NUMBERVALUE(LEFT(F51,FIND(" ",F51)-1)))</f>
        <v>0</v>
      </c>
      <c r="E51" s="8">
        <v>2</v>
      </c>
      <c r="F51" s="90"/>
      <c r="G51" s="155" t="s">
        <v>3495</v>
      </c>
      <c r="H51" s="65"/>
    </row>
    <row r="52" spans="1:8" s="66" customFormat="1" ht="32" x14ac:dyDescent="0.2">
      <c r="A52" s="11">
        <v>5.7</v>
      </c>
      <c r="B52" s="7" t="s">
        <v>38</v>
      </c>
      <c r="C52" s="7" t="s">
        <v>39</v>
      </c>
      <c r="D52" s="34">
        <f>IF(F52=0,0,_xlfn.NUMBERVALUE(LEFT(F52,FIND(" ",F52)-1)))</f>
        <v>0</v>
      </c>
      <c r="E52" s="8">
        <v>2</v>
      </c>
      <c r="F52" s="90"/>
      <c r="G52" s="155"/>
      <c r="H52" s="65"/>
    </row>
    <row r="53" spans="1:8" s="66" customFormat="1" ht="32" x14ac:dyDescent="0.2">
      <c r="A53" s="11">
        <v>5.8</v>
      </c>
      <c r="B53" s="7" t="s">
        <v>121</v>
      </c>
      <c r="C53" s="7" t="s">
        <v>2397</v>
      </c>
      <c r="D53" s="34" cm="1">
        <f t="array" ref="D53">_xlfn.IFS(F53&gt;3,0,ISTEXT(F53),0,TRUE,ROUND(4*(3-F53),0)/4)</f>
        <v>2.25</v>
      </c>
      <c r="E53" s="8">
        <v>3</v>
      </c>
      <c r="F53" s="100">
        <f>IFERROR(INDEX(Unfalldaten!A1:S1978,MATCH(C2,Unfalldaten!B1:B1978),13),"Unfalldaten Ausgewertet durch Fussverkehr Schweiz")</f>
        <v>0.6414368184733803</v>
      </c>
      <c r="G53" s="160"/>
      <c r="H53" s="65"/>
    </row>
    <row r="54" spans="1:8" s="66" customFormat="1" ht="48" x14ac:dyDescent="0.2">
      <c r="A54" s="11">
        <v>5.8</v>
      </c>
      <c r="B54" s="7" t="s">
        <v>121</v>
      </c>
      <c r="C54" s="7" t="s">
        <v>97</v>
      </c>
      <c r="D54" s="34" cm="1">
        <f t="array" ref="D54">_xlfn.IFS(F54="Konstant",1,F54="Abnahme",2,TRUE,0)</f>
        <v>1</v>
      </c>
      <c r="E54" s="8">
        <v>2</v>
      </c>
      <c r="F54" s="101" t="str">
        <f>IFERROR(INDEX(Unfalldaten!A1:S1978,MATCH(C2,Unfalldaten!B1:B1978),19),"Unfalldaten Ausgewertet durch Fussverkehr Schweiz")</f>
        <v>Konstant</v>
      </c>
      <c r="G54" s="160"/>
      <c r="H54" s="65"/>
    </row>
    <row r="55" spans="1:8" ht="32" x14ac:dyDescent="0.2">
      <c r="A55" s="38">
        <v>6</v>
      </c>
      <c r="B55" s="39" t="s">
        <v>40</v>
      </c>
      <c r="C55" s="40"/>
      <c r="D55" s="34">
        <f>SUM(D56:D61)</f>
        <v>0</v>
      </c>
      <c r="E55" s="41">
        <f>SUM(E56:E61)</f>
        <v>11</v>
      </c>
      <c r="F55" s="92"/>
      <c r="G55" s="42"/>
      <c r="H55" s="64"/>
    </row>
    <row r="56" spans="1:8" ht="52" customHeight="1" x14ac:dyDescent="0.2">
      <c r="A56" s="9">
        <v>6.1</v>
      </c>
      <c r="B56" s="7" t="s">
        <v>41</v>
      </c>
      <c r="C56" s="7" t="s">
        <v>42</v>
      </c>
      <c r="D56" s="34">
        <f t="shared" ref="D56:D61" si="5">IF(F56=0,0,_xlfn.NUMBERVALUE(LEFT(F56,FIND(" ",F56)-1)))</f>
        <v>0</v>
      </c>
      <c r="E56" s="8">
        <v>2</v>
      </c>
      <c r="F56" s="90"/>
      <c r="G56" s="155" t="s">
        <v>3496</v>
      </c>
      <c r="H56" s="64"/>
    </row>
    <row r="57" spans="1:8" s="66" customFormat="1" ht="32" x14ac:dyDescent="0.2">
      <c r="A57" s="9">
        <v>6.2</v>
      </c>
      <c r="B57" s="7"/>
      <c r="C57" s="7" t="s">
        <v>43</v>
      </c>
      <c r="D57" s="34">
        <f t="shared" si="5"/>
        <v>0</v>
      </c>
      <c r="E57" s="8">
        <v>1</v>
      </c>
      <c r="F57" s="90"/>
      <c r="G57" s="155" t="s">
        <v>3495</v>
      </c>
      <c r="H57" s="65"/>
    </row>
    <row r="58" spans="1:8" s="66" customFormat="1" ht="48" x14ac:dyDescent="0.2">
      <c r="A58" s="9">
        <v>6.3</v>
      </c>
      <c r="B58" s="7" t="s">
        <v>44</v>
      </c>
      <c r="C58" s="7" t="s">
        <v>3380</v>
      </c>
      <c r="D58" s="34">
        <f t="shared" si="5"/>
        <v>0</v>
      </c>
      <c r="E58" s="8">
        <v>2</v>
      </c>
      <c r="F58" s="102"/>
      <c r="G58" s="155"/>
      <c r="H58" s="65"/>
    </row>
    <row r="59" spans="1:8" s="66" customFormat="1" ht="48" x14ac:dyDescent="0.2">
      <c r="A59" s="9">
        <v>6.4</v>
      </c>
      <c r="B59" s="7" t="s">
        <v>45</v>
      </c>
      <c r="C59" s="43" t="s">
        <v>2482</v>
      </c>
      <c r="D59" s="34">
        <f t="shared" si="5"/>
        <v>0</v>
      </c>
      <c r="E59" s="8">
        <v>2</v>
      </c>
      <c r="F59" s="102"/>
      <c r="G59" s="155"/>
      <c r="H59" s="65"/>
    </row>
    <row r="60" spans="1:8" s="66" customFormat="1" ht="32" x14ac:dyDescent="0.2">
      <c r="A60" s="9">
        <v>6.5</v>
      </c>
      <c r="B60" s="7" t="s">
        <v>46</v>
      </c>
      <c r="C60" s="7" t="s">
        <v>47</v>
      </c>
      <c r="D60" s="34">
        <f t="shared" si="5"/>
        <v>0</v>
      </c>
      <c r="E60" s="8">
        <v>2</v>
      </c>
      <c r="F60" s="102"/>
      <c r="G60" s="155" t="s">
        <v>3495</v>
      </c>
      <c r="H60" s="65"/>
    </row>
    <row r="61" spans="1:8" s="66" customFormat="1" ht="48" x14ac:dyDescent="0.2">
      <c r="A61" s="9">
        <v>6.6</v>
      </c>
      <c r="B61" s="7" t="s">
        <v>48</v>
      </c>
      <c r="C61" s="7" t="s">
        <v>49</v>
      </c>
      <c r="D61" s="34">
        <f t="shared" si="5"/>
        <v>0</v>
      </c>
      <c r="E61" s="8">
        <v>2</v>
      </c>
      <c r="F61" s="102"/>
      <c r="G61" s="155"/>
      <c r="H61" s="65"/>
    </row>
    <row r="62" spans="1:8" ht="26" x14ac:dyDescent="0.2">
      <c r="A62" s="38">
        <v>7</v>
      </c>
      <c r="B62" s="39" t="s">
        <v>50</v>
      </c>
      <c r="C62" s="40" t="s">
        <v>51</v>
      </c>
      <c r="D62" s="34">
        <f>SUM(D63:D65)</f>
        <v>0</v>
      </c>
      <c r="E62" s="41">
        <f>SUM(E63:E65)</f>
        <v>4</v>
      </c>
      <c r="F62" s="92"/>
      <c r="G62" s="42"/>
      <c r="H62" s="64"/>
    </row>
    <row r="63" spans="1:8" s="66" customFormat="1" ht="41.25" customHeight="1" x14ac:dyDescent="0.2">
      <c r="A63" s="9">
        <v>7.1</v>
      </c>
      <c r="B63" s="7" t="s">
        <v>52</v>
      </c>
      <c r="C63" s="7" t="s">
        <v>53</v>
      </c>
      <c r="D63" s="34">
        <f t="shared" ref="D63:D65" si="6">IF(F63=0,0,_xlfn.NUMBERVALUE(LEFT(F63,FIND(" ",F63)-1)))</f>
        <v>0</v>
      </c>
      <c r="E63" s="8">
        <v>1</v>
      </c>
      <c r="F63" s="90"/>
      <c r="G63" s="155" t="s">
        <v>3497</v>
      </c>
      <c r="H63" s="65"/>
    </row>
    <row r="64" spans="1:8" s="66" customFormat="1" ht="32" x14ac:dyDescent="0.2">
      <c r="A64" s="9">
        <v>7.2</v>
      </c>
      <c r="B64" s="7"/>
      <c r="C64" s="7" t="s">
        <v>2467</v>
      </c>
      <c r="D64" s="34">
        <f t="shared" si="6"/>
        <v>0</v>
      </c>
      <c r="E64" s="8">
        <v>2</v>
      </c>
      <c r="F64" s="90"/>
      <c r="G64" s="155" t="s">
        <v>3498</v>
      </c>
      <c r="H64" s="65"/>
    </row>
    <row r="65" spans="1:8" s="66" customFormat="1" ht="41.25" customHeight="1" x14ac:dyDescent="0.2">
      <c r="A65" s="9">
        <v>7.3</v>
      </c>
      <c r="B65" s="7" t="s">
        <v>54</v>
      </c>
      <c r="C65" s="7" t="s">
        <v>2483</v>
      </c>
      <c r="D65" s="34">
        <f t="shared" si="6"/>
        <v>0</v>
      </c>
      <c r="E65" s="8">
        <v>1</v>
      </c>
      <c r="F65" s="90"/>
      <c r="G65" s="155"/>
      <c r="H65" s="65"/>
    </row>
    <row r="66" spans="1:8" ht="32" x14ac:dyDescent="0.2">
      <c r="A66" s="38">
        <v>8</v>
      </c>
      <c r="B66" s="39" t="s">
        <v>55</v>
      </c>
      <c r="C66" s="40" t="s">
        <v>56</v>
      </c>
      <c r="D66" s="34">
        <f>SUM(D67:D69)</f>
        <v>0</v>
      </c>
      <c r="E66" s="41">
        <f>SUM(E67:E69)</f>
        <v>4</v>
      </c>
      <c r="F66" s="92"/>
      <c r="G66" s="42"/>
      <c r="H66" s="64"/>
    </row>
    <row r="67" spans="1:8" ht="32" x14ac:dyDescent="0.2">
      <c r="A67" s="9">
        <v>8.1</v>
      </c>
      <c r="B67" s="7" t="s">
        <v>57</v>
      </c>
      <c r="C67" s="7" t="s">
        <v>58</v>
      </c>
      <c r="D67" s="34">
        <f t="shared" ref="D67:D69" si="7">IF(F67=0,0,_xlfn.NUMBERVALUE(LEFT(F67,FIND(" ",F67)-1)))</f>
        <v>0</v>
      </c>
      <c r="E67" s="8">
        <v>2</v>
      </c>
      <c r="F67" s="91"/>
      <c r="G67" s="155"/>
      <c r="H67" s="64"/>
    </row>
    <row r="68" spans="1:8" s="66" customFormat="1" ht="48" x14ac:dyDescent="0.2">
      <c r="A68" s="9">
        <v>8.1999999999999993</v>
      </c>
      <c r="B68" s="7" t="s">
        <v>59</v>
      </c>
      <c r="C68" s="7" t="s">
        <v>60</v>
      </c>
      <c r="D68" s="34">
        <f t="shared" si="7"/>
        <v>0</v>
      </c>
      <c r="E68" s="8">
        <v>1</v>
      </c>
      <c r="F68" s="90"/>
      <c r="G68" s="155"/>
      <c r="H68" s="65"/>
    </row>
    <row r="69" spans="1:8" ht="48" x14ac:dyDescent="0.2">
      <c r="A69" s="9">
        <v>8.3000000000000007</v>
      </c>
      <c r="B69" s="7" t="s">
        <v>61</v>
      </c>
      <c r="C69" s="7" t="s">
        <v>62</v>
      </c>
      <c r="D69" s="34">
        <f t="shared" si="7"/>
        <v>0</v>
      </c>
      <c r="E69" s="8">
        <v>1</v>
      </c>
      <c r="F69" s="91"/>
      <c r="G69" s="155" t="s">
        <v>3499</v>
      </c>
      <c r="H69" s="64"/>
    </row>
    <row r="70" spans="1:8" ht="32" x14ac:dyDescent="0.2">
      <c r="A70" s="38">
        <v>9</v>
      </c>
      <c r="B70" s="39" t="s">
        <v>63</v>
      </c>
      <c r="C70" s="40"/>
      <c r="D70" s="34">
        <f>SUM(D71:D75,D90:D91)</f>
        <v>0</v>
      </c>
      <c r="E70" s="41">
        <f>SUM(E71:E91)</f>
        <v>10</v>
      </c>
      <c r="F70" s="92"/>
      <c r="G70" s="42"/>
      <c r="H70" s="64"/>
    </row>
    <row r="71" spans="1:8" ht="64" x14ac:dyDescent="0.2">
      <c r="A71" s="9">
        <v>9.1</v>
      </c>
      <c r="B71" s="7" t="s">
        <v>64</v>
      </c>
      <c r="C71" s="7" t="s">
        <v>226</v>
      </c>
      <c r="D71" s="34">
        <f t="shared" ref="D71:D74" si="8">IF(F71=0,0,_xlfn.NUMBERVALUE(LEFT(F71,FIND(" ",F71)-1)))</f>
        <v>0</v>
      </c>
      <c r="E71" s="8">
        <v>2</v>
      </c>
      <c r="F71" s="90"/>
      <c r="G71" s="155" t="s">
        <v>3500</v>
      </c>
      <c r="H71" s="64"/>
    </row>
    <row r="72" spans="1:8" s="66" customFormat="1" ht="32" x14ac:dyDescent="0.2">
      <c r="A72" s="9">
        <v>9.1999999999999993</v>
      </c>
      <c r="B72" s="7" t="s">
        <v>65</v>
      </c>
      <c r="C72" s="7" t="s">
        <v>66</v>
      </c>
      <c r="D72" s="34">
        <f t="shared" si="8"/>
        <v>0</v>
      </c>
      <c r="E72" s="8">
        <v>1</v>
      </c>
      <c r="F72" s="90"/>
      <c r="G72" s="155" t="s">
        <v>3496</v>
      </c>
      <c r="H72" s="65"/>
    </row>
    <row r="73" spans="1:8" s="66" customFormat="1" ht="48" x14ac:dyDescent="0.2">
      <c r="A73" s="9">
        <v>9.3000000000000007</v>
      </c>
      <c r="B73" s="7" t="s">
        <v>67</v>
      </c>
      <c r="C73" s="7" t="s">
        <v>68</v>
      </c>
      <c r="D73" s="34">
        <f t="shared" si="8"/>
        <v>0</v>
      </c>
      <c r="E73" s="8">
        <v>2</v>
      </c>
      <c r="F73" s="91"/>
      <c r="G73" s="155" t="s">
        <v>3496</v>
      </c>
      <c r="H73" s="65"/>
    </row>
    <row r="74" spans="1:8" s="66" customFormat="1" ht="52" customHeight="1" x14ac:dyDescent="0.2">
      <c r="A74" s="9">
        <v>9.4</v>
      </c>
      <c r="B74" s="7" t="s">
        <v>69</v>
      </c>
      <c r="C74" s="7" t="s">
        <v>225</v>
      </c>
      <c r="D74" s="34">
        <f t="shared" si="8"/>
        <v>0</v>
      </c>
      <c r="E74" s="8">
        <v>1</v>
      </c>
      <c r="F74" s="91"/>
      <c r="G74" s="155" t="s">
        <v>3501</v>
      </c>
      <c r="H74" s="65"/>
    </row>
    <row r="75" spans="1:8" ht="80" x14ac:dyDescent="0.2">
      <c r="A75" s="9">
        <v>9.5</v>
      </c>
      <c r="B75" s="7" t="s">
        <v>70</v>
      </c>
      <c r="C75" s="7" t="s">
        <v>2485</v>
      </c>
      <c r="D75" s="34">
        <f>ROUND(4*IF(SUM(D76:D89)/6&gt;2,2,SUM(D76:D89)/6),0)/4</f>
        <v>0</v>
      </c>
      <c r="E75" s="8">
        <v>2</v>
      </c>
      <c r="F75" s="103"/>
      <c r="G75" s="155"/>
      <c r="H75" s="64"/>
    </row>
    <row r="76" spans="1:8" ht="16" x14ac:dyDescent="0.2">
      <c r="A76" s="9"/>
      <c r="B76" s="9" t="s">
        <v>106</v>
      </c>
      <c r="C76" s="44" t="s">
        <v>98</v>
      </c>
      <c r="D76" s="34">
        <f t="shared" ref="D76:D86" si="9">IF(F76=0,0,_xlfn.NUMBERVALUE(LEFT(F76,FIND(" ",F76)-1)))</f>
        <v>0</v>
      </c>
      <c r="E76" s="8"/>
      <c r="F76" s="90"/>
      <c r="G76" s="155"/>
      <c r="H76" s="64"/>
    </row>
    <row r="77" spans="1:8" ht="16" x14ac:dyDescent="0.2">
      <c r="A77" s="9"/>
      <c r="B77" s="9" t="s">
        <v>106</v>
      </c>
      <c r="C77" s="44" t="s">
        <v>99</v>
      </c>
      <c r="D77" s="34">
        <f t="shared" si="9"/>
        <v>0</v>
      </c>
      <c r="E77" s="8"/>
      <c r="F77" s="90"/>
      <c r="G77" s="155"/>
      <c r="H77" s="64"/>
    </row>
    <row r="78" spans="1:8" ht="16" x14ac:dyDescent="0.2">
      <c r="A78" s="9"/>
      <c r="B78" s="9" t="s">
        <v>107</v>
      </c>
      <c r="C78" s="86" t="s">
        <v>100</v>
      </c>
      <c r="D78" s="34">
        <f t="shared" si="9"/>
        <v>0</v>
      </c>
      <c r="E78" s="8"/>
      <c r="F78" s="90"/>
      <c r="G78" s="155"/>
      <c r="H78" s="64"/>
    </row>
    <row r="79" spans="1:8" ht="16" x14ac:dyDescent="0.2">
      <c r="A79" s="9"/>
      <c r="B79" s="9" t="s">
        <v>107</v>
      </c>
      <c r="C79" s="44" t="s">
        <v>101</v>
      </c>
      <c r="D79" s="34">
        <f t="shared" si="9"/>
        <v>0</v>
      </c>
      <c r="E79" s="8"/>
      <c r="F79" s="90"/>
      <c r="G79" s="155"/>
      <c r="H79" s="64"/>
    </row>
    <row r="80" spans="1:8" ht="16" x14ac:dyDescent="0.2">
      <c r="A80" s="9"/>
      <c r="B80" s="9" t="s">
        <v>107</v>
      </c>
      <c r="C80" s="44" t="s">
        <v>102</v>
      </c>
      <c r="D80" s="34">
        <f t="shared" si="9"/>
        <v>0</v>
      </c>
      <c r="E80" s="8"/>
      <c r="F80" s="90"/>
      <c r="G80" s="155"/>
      <c r="H80" s="64"/>
    </row>
    <row r="81" spans="1:8" ht="16" x14ac:dyDescent="0.2">
      <c r="A81" s="9"/>
      <c r="B81" s="9" t="s">
        <v>106</v>
      </c>
      <c r="C81" s="44" t="s">
        <v>103</v>
      </c>
      <c r="D81" s="34">
        <f t="shared" si="9"/>
        <v>0</v>
      </c>
      <c r="E81" s="8"/>
      <c r="F81" s="90"/>
      <c r="G81" s="155"/>
      <c r="H81" s="64"/>
    </row>
    <row r="82" spans="1:8" ht="16" x14ac:dyDescent="0.2">
      <c r="A82" s="9"/>
      <c r="B82" s="9" t="s">
        <v>107</v>
      </c>
      <c r="C82" s="44" t="s">
        <v>104</v>
      </c>
      <c r="D82" s="34">
        <f t="shared" si="9"/>
        <v>0</v>
      </c>
      <c r="E82" s="8"/>
      <c r="F82" s="90"/>
      <c r="G82" s="155"/>
      <c r="H82" s="64"/>
    </row>
    <row r="83" spans="1:8" ht="16" x14ac:dyDescent="0.2">
      <c r="A83" s="9"/>
      <c r="B83" s="9" t="s">
        <v>106</v>
      </c>
      <c r="C83" s="44" t="s">
        <v>105</v>
      </c>
      <c r="D83" s="34">
        <f t="shared" si="9"/>
        <v>0</v>
      </c>
      <c r="E83" s="8"/>
      <c r="F83" s="90"/>
      <c r="G83" s="155"/>
      <c r="H83" s="64"/>
    </row>
    <row r="84" spans="1:8" ht="16" x14ac:dyDescent="0.2">
      <c r="A84" s="9"/>
      <c r="B84" s="9" t="s">
        <v>2486</v>
      </c>
      <c r="C84" s="87" t="s">
        <v>2487</v>
      </c>
      <c r="D84" s="34">
        <f t="shared" si="9"/>
        <v>0</v>
      </c>
      <c r="E84" s="8"/>
      <c r="F84" s="90"/>
      <c r="G84" s="155"/>
      <c r="H84" s="64"/>
    </row>
    <row r="85" spans="1:8" ht="16" x14ac:dyDescent="0.2">
      <c r="A85" s="9"/>
      <c r="B85" s="9" t="s">
        <v>2486</v>
      </c>
      <c r="C85" s="87" t="s">
        <v>2488</v>
      </c>
      <c r="D85" s="34">
        <f t="shared" si="9"/>
        <v>0</v>
      </c>
      <c r="E85" s="8"/>
      <c r="F85" s="90"/>
      <c r="G85" s="155"/>
      <c r="H85" s="64"/>
    </row>
    <row r="86" spans="1:8" ht="16" x14ac:dyDescent="0.2">
      <c r="A86" s="9"/>
      <c r="B86" s="9" t="s">
        <v>2486</v>
      </c>
      <c r="C86" s="87" t="s">
        <v>2489</v>
      </c>
      <c r="D86" s="34">
        <f t="shared" si="9"/>
        <v>0</v>
      </c>
      <c r="E86" s="8"/>
      <c r="F86" s="90"/>
      <c r="G86" s="155"/>
      <c r="H86" s="64"/>
    </row>
    <row r="87" spans="1:8" ht="16" x14ac:dyDescent="0.2">
      <c r="A87" s="9"/>
      <c r="B87" s="9" t="s">
        <v>2486</v>
      </c>
      <c r="C87" s="87" t="s">
        <v>2490</v>
      </c>
      <c r="D87" s="34">
        <f t="shared" ref="D87" si="10">IF(F87=0,0,_xlfn.NUMBERVALUE(LEFT(F87,FIND(" ",F87)-1)))</f>
        <v>0</v>
      </c>
      <c r="E87" s="8"/>
      <c r="F87" s="90"/>
      <c r="G87" s="155"/>
      <c r="H87" s="64"/>
    </row>
    <row r="88" spans="1:8" ht="16" x14ac:dyDescent="0.2">
      <c r="A88" s="9"/>
      <c r="B88" s="9" t="s">
        <v>2486</v>
      </c>
      <c r="C88" s="87" t="s">
        <v>2491</v>
      </c>
      <c r="D88" s="34">
        <f t="shared" ref="D88" si="11">IF(F88=0,0,_xlfn.NUMBERVALUE(LEFT(F88,FIND(" ",F88)-1)))</f>
        <v>0</v>
      </c>
      <c r="E88" s="8"/>
      <c r="F88" s="90"/>
      <c r="G88" s="155"/>
      <c r="H88" s="64"/>
    </row>
    <row r="89" spans="1:8" ht="30" customHeight="1" x14ac:dyDescent="0.2">
      <c r="A89" s="9"/>
      <c r="B89" s="9" t="s">
        <v>108</v>
      </c>
      <c r="C89" s="44" t="s">
        <v>122</v>
      </c>
      <c r="D89" s="34">
        <f>IFERROR(_xlfn.NUMBERVALUE(F89),0)</f>
        <v>0</v>
      </c>
      <c r="E89" s="8"/>
      <c r="F89" s="90"/>
      <c r="G89" s="155" t="s">
        <v>3502</v>
      </c>
      <c r="H89" s="64"/>
    </row>
    <row r="90" spans="1:8" ht="64" x14ac:dyDescent="0.2">
      <c r="A90" s="9">
        <v>9.6</v>
      </c>
      <c r="B90" s="7" t="s">
        <v>71</v>
      </c>
      <c r="C90" s="7" t="s">
        <v>72</v>
      </c>
      <c r="D90" s="34">
        <f t="shared" ref="D90:D91" si="12">IF(F90=0,0,_xlfn.NUMBERVALUE(LEFT(F90,FIND(" ",F90)-1)))</f>
        <v>0</v>
      </c>
      <c r="E90" s="8">
        <v>1</v>
      </c>
      <c r="F90" s="90"/>
      <c r="G90" s="155" t="s">
        <v>122</v>
      </c>
      <c r="H90" s="64"/>
    </row>
    <row r="91" spans="1:8" ht="48" x14ac:dyDescent="0.2">
      <c r="A91" s="9">
        <v>9.6999999999999993</v>
      </c>
      <c r="B91" s="7" t="s">
        <v>73</v>
      </c>
      <c r="C91" s="7" t="s">
        <v>224</v>
      </c>
      <c r="D91" s="34">
        <f t="shared" si="12"/>
        <v>0</v>
      </c>
      <c r="E91" s="8">
        <v>1</v>
      </c>
      <c r="F91" s="90"/>
      <c r="G91" s="155" t="s">
        <v>122</v>
      </c>
      <c r="H91" s="64"/>
    </row>
    <row r="92" spans="1:8" ht="64" x14ac:dyDescent="0.2">
      <c r="A92" s="38">
        <v>10</v>
      </c>
      <c r="B92" s="39" t="s">
        <v>74</v>
      </c>
      <c r="C92" s="40" t="s">
        <v>75</v>
      </c>
      <c r="D92" s="34">
        <f>SUM(D93:D98)</f>
        <v>0</v>
      </c>
      <c r="E92" s="41">
        <f>SUM(E93:E98)</f>
        <v>8</v>
      </c>
      <c r="F92" s="92"/>
      <c r="G92" s="42"/>
      <c r="H92" s="64"/>
    </row>
    <row r="93" spans="1:8" ht="16" x14ac:dyDescent="0.2">
      <c r="A93" s="9">
        <v>10.1</v>
      </c>
      <c r="B93" s="7" t="s">
        <v>76</v>
      </c>
      <c r="C93" s="7" t="s">
        <v>77</v>
      </c>
      <c r="D93" s="34">
        <f t="shared" ref="D93:D96" si="13">IF(F93=0,0,_xlfn.NUMBERVALUE(LEFT(F93,FIND(" ",F93)-1)))</f>
        <v>0</v>
      </c>
      <c r="E93" s="8">
        <v>1</v>
      </c>
      <c r="F93" s="90"/>
      <c r="G93" s="155"/>
      <c r="H93" s="64"/>
    </row>
    <row r="94" spans="1:8" ht="32" x14ac:dyDescent="0.2">
      <c r="A94" s="9">
        <v>10.199999999999999</v>
      </c>
      <c r="B94" s="7" t="s">
        <v>76</v>
      </c>
      <c r="C94" s="7" t="s">
        <v>78</v>
      </c>
      <c r="D94" s="34">
        <f t="shared" si="13"/>
        <v>0</v>
      </c>
      <c r="E94" s="8">
        <v>1</v>
      </c>
      <c r="F94" s="90"/>
      <c r="G94" s="155"/>
      <c r="H94" s="64"/>
    </row>
    <row r="95" spans="1:8" s="66" customFormat="1" ht="32" x14ac:dyDescent="0.2">
      <c r="A95" s="9">
        <v>10.3</v>
      </c>
      <c r="B95" s="7" t="s">
        <v>79</v>
      </c>
      <c r="C95" s="7" t="s">
        <v>80</v>
      </c>
      <c r="D95" s="34">
        <f t="shared" si="13"/>
        <v>0</v>
      </c>
      <c r="E95" s="8">
        <v>2</v>
      </c>
      <c r="F95" s="90"/>
      <c r="G95" s="155"/>
      <c r="H95" s="65"/>
    </row>
    <row r="96" spans="1:8" s="66" customFormat="1" ht="32" x14ac:dyDescent="0.2">
      <c r="A96" s="9">
        <v>10.4</v>
      </c>
      <c r="B96" s="7" t="s">
        <v>81</v>
      </c>
      <c r="C96" s="7" t="s">
        <v>82</v>
      </c>
      <c r="D96" s="34">
        <f t="shared" si="13"/>
        <v>0</v>
      </c>
      <c r="E96" s="8">
        <v>1</v>
      </c>
      <c r="F96" s="90"/>
      <c r="G96" s="155" t="s">
        <v>3496</v>
      </c>
      <c r="H96" s="65"/>
    </row>
    <row r="97" spans="1:8" s="66" customFormat="1" ht="16" x14ac:dyDescent="0.2">
      <c r="A97" s="9">
        <v>10.5</v>
      </c>
      <c r="B97" s="7" t="s">
        <v>83</v>
      </c>
      <c r="C97" s="7" t="s">
        <v>84</v>
      </c>
      <c r="D97" s="34">
        <f>IF(F96=0,0,_xlfn.NUMBERVALUE(LEFT(F96,FIND(" ",F96)-1)))</f>
        <v>0</v>
      </c>
      <c r="E97" s="8">
        <v>1</v>
      </c>
      <c r="F97" s="90"/>
      <c r="G97" s="155"/>
      <c r="H97" s="65"/>
    </row>
    <row r="98" spans="1:8" ht="16" x14ac:dyDescent="0.2">
      <c r="A98" s="9">
        <v>10.6</v>
      </c>
      <c r="B98" s="7" t="s">
        <v>85</v>
      </c>
      <c r="C98" s="7" t="s">
        <v>2484</v>
      </c>
      <c r="D98" s="34">
        <f>IF(F98=0,0,_xlfn.NUMBERVALUE(LEFT(F98,FIND(" ",F98)-1)))</f>
        <v>0</v>
      </c>
      <c r="E98" s="8">
        <v>2</v>
      </c>
      <c r="F98" s="104"/>
      <c r="G98" s="155" t="s">
        <v>3496</v>
      </c>
      <c r="H98" s="64"/>
    </row>
    <row r="99" spans="1:8" s="63" customFormat="1" x14ac:dyDescent="0.2">
      <c r="A99" s="45"/>
      <c r="B99" s="46" t="s">
        <v>86</v>
      </c>
      <c r="C99" s="39"/>
      <c r="D99" s="34">
        <f>SUM(D8:D98)/2</f>
        <v>6.25</v>
      </c>
      <c r="E99" s="41">
        <f>SUM(E8:E98)/2</f>
        <v>100</v>
      </c>
      <c r="F99" s="47"/>
      <c r="G99" s="42"/>
      <c r="H99" s="69"/>
    </row>
    <row r="100" spans="1:8" ht="18" customHeight="1" x14ac:dyDescent="0.2">
      <c r="A100" s="18"/>
      <c r="B100" s="20"/>
      <c r="C100" s="48"/>
      <c r="D100" s="13"/>
      <c r="E100" s="12"/>
      <c r="F100" s="21"/>
      <c r="G100" s="21"/>
    </row>
    <row r="101" spans="1:8" x14ac:dyDescent="0.2">
      <c r="A101" s="18"/>
      <c r="B101" s="20" t="str">
        <f>CONCATENATE("Planungspraxis ",C2)</f>
        <v>Planungspraxis Hedingen</v>
      </c>
      <c r="C101" s="48" t="s">
        <v>2466</v>
      </c>
      <c r="D101" s="13" cm="1">
        <f t="array" ref="D101">_xlfn.IFS(C3&lt;10000,10,C3&lt;100000,ROUND(4*(100000-C3)/10000,0)/4,C3&gt;=100000,0)</f>
        <v>10</v>
      </c>
      <c r="E101" s="12"/>
      <c r="F101" s="21"/>
      <c r="G101" s="21"/>
    </row>
    <row r="102" spans="1:8" x14ac:dyDescent="0.2">
      <c r="A102" s="18"/>
      <c r="B102" s="21" t="s">
        <v>3506</v>
      </c>
      <c r="C102" s="20" t="s">
        <v>3381</v>
      </c>
      <c r="D102" s="13">
        <f>D8+D14</f>
        <v>0</v>
      </c>
      <c r="E102" s="13">
        <f>E8+E14</f>
        <v>13</v>
      </c>
      <c r="F102" s="161">
        <f>D102/E102</f>
        <v>0</v>
      </c>
      <c r="G102" s="21"/>
    </row>
    <row r="103" spans="1:8" x14ac:dyDescent="0.2">
      <c r="A103" s="18"/>
      <c r="B103" s="21" t="s">
        <v>3505</v>
      </c>
      <c r="C103" s="20" t="s">
        <v>3382</v>
      </c>
      <c r="D103" s="13">
        <f>D19</f>
        <v>0</v>
      </c>
      <c r="E103" s="13">
        <f>E19</f>
        <v>14</v>
      </c>
      <c r="F103" s="161">
        <f t="shared" ref="F103:F107" si="14">D103/E103</f>
        <v>0</v>
      </c>
      <c r="G103" s="21"/>
    </row>
    <row r="104" spans="1:8" x14ac:dyDescent="0.2">
      <c r="A104" s="18"/>
      <c r="B104" s="21" t="s">
        <v>3504</v>
      </c>
      <c r="C104" s="20" t="s">
        <v>87</v>
      </c>
      <c r="D104" s="13">
        <f>D32</f>
        <v>0.5</v>
      </c>
      <c r="E104" s="13">
        <f>E32</f>
        <v>16</v>
      </c>
      <c r="F104" s="161">
        <f t="shared" si="14"/>
        <v>3.125E-2</v>
      </c>
      <c r="G104" s="21"/>
    </row>
    <row r="105" spans="1:8" x14ac:dyDescent="0.2">
      <c r="A105" s="18"/>
      <c r="B105" s="21" t="s">
        <v>40</v>
      </c>
      <c r="C105" s="20" t="s">
        <v>88</v>
      </c>
      <c r="D105" s="13">
        <f>D45+D55+D62+0.5*D101</f>
        <v>10.75</v>
      </c>
      <c r="E105" s="13">
        <f>E45+E55+E62</f>
        <v>35</v>
      </c>
      <c r="F105" s="161">
        <f t="shared" si="14"/>
        <v>0.30714285714285716</v>
      </c>
      <c r="G105" s="21"/>
    </row>
    <row r="106" spans="1:8" x14ac:dyDescent="0.2">
      <c r="A106" s="18"/>
      <c r="B106" s="21" t="s">
        <v>3503</v>
      </c>
      <c r="C106" s="20" t="s">
        <v>89</v>
      </c>
      <c r="D106" s="13">
        <f>D66+D70+D92+0.5*D101</f>
        <v>5</v>
      </c>
      <c r="E106" s="13">
        <f>E66+E70+E92</f>
        <v>22</v>
      </c>
      <c r="F106" s="161">
        <f t="shared" si="14"/>
        <v>0.22727272727272727</v>
      </c>
      <c r="G106" s="21"/>
    </row>
    <row r="107" spans="1:8" x14ac:dyDescent="0.2">
      <c r="A107" s="18"/>
      <c r="B107" s="20" t="str">
        <f>CONCATENATE("Total: ",D107,"%")</f>
        <v>Total: 16.25%</v>
      </c>
      <c r="C107" s="20"/>
      <c r="D107" s="14">
        <f>SUM(D102:D106)</f>
        <v>16.25</v>
      </c>
      <c r="E107" s="14">
        <f>SUM(E102:E106)</f>
        <v>100</v>
      </c>
      <c r="F107" s="161">
        <f t="shared" si="14"/>
        <v>0.16250000000000001</v>
      </c>
      <c r="G107" s="21"/>
    </row>
    <row r="108" spans="1:8" x14ac:dyDescent="0.2">
      <c r="A108" s="18"/>
      <c r="B108" s="20"/>
      <c r="C108" s="20"/>
      <c r="D108" s="49">
        <f>D107/E107</f>
        <v>0.16250000000000001</v>
      </c>
      <c r="E108" s="15"/>
      <c r="F108" s="21"/>
      <c r="G108" s="21"/>
    </row>
    <row r="109" spans="1:8" x14ac:dyDescent="0.2">
      <c r="E109" s="56"/>
    </row>
    <row r="110" spans="1:8" x14ac:dyDescent="0.2">
      <c r="E110" s="56"/>
    </row>
    <row r="111" spans="1:8" x14ac:dyDescent="0.2">
      <c r="E111" s="56"/>
    </row>
    <row r="112" spans="1:8" x14ac:dyDescent="0.2">
      <c r="E112" s="56"/>
    </row>
    <row r="113" spans="5:5" x14ac:dyDescent="0.2">
      <c r="E113" s="56"/>
    </row>
    <row r="114" spans="5:5" x14ac:dyDescent="0.2">
      <c r="E114" s="56"/>
    </row>
    <row r="115" spans="5:5" x14ac:dyDescent="0.2">
      <c r="E115" s="56"/>
    </row>
  </sheetData>
  <sheetProtection algorithmName="SHA-512" hashValue="CoHn31zCv50ZzxH9yiKtsS8KN4AXtvyFRdrCrGjAtehl2HecGl0Zh7k4krTtz8hWGA1lEUxC6sK/ko5sc++8lQ==" saltValue="Nyp7b2iw1PR4RlVQ93+8oQ==" spinCount="100000" sheet="1" objects="1" scenarios="1"/>
  <mergeCells count="2">
    <mergeCell ref="I2:K2"/>
    <mergeCell ref="I3:K3"/>
  </mergeCells>
  <phoneticPr fontId="34" type="noConversion"/>
  <dataValidations count="2">
    <dataValidation type="date" operator="greaterThanOrEqual" allowBlank="1" showErrorMessage="1" errorTitle="Datum" error="Hier ist nur ein Datum TT.MM.JJJJ zulässig" sqref="G2" xr:uid="{980D4176-4AFC-9A43-ADA0-FA6B435304FE}">
      <formula1>44197</formula1>
    </dataValidation>
    <dataValidation type="decimal" allowBlank="1" showInputMessage="1" showErrorMessage="1" sqref="F45:G45" xr:uid="{B0F7C3B1-2767-B443-8A5E-C8471A47EE1B}">
      <formula1>0</formula1>
      <formula2>9.99999999999999E+21</formula2>
    </dataValidation>
  </dataValidations>
  <hyperlinks>
    <hyperlink ref="C76" r:id="rId1" xr:uid="{00000000-0004-0000-0000-000000000000}"/>
    <hyperlink ref="C77" r:id="rId2" xr:uid="{00000000-0004-0000-0000-000001000000}"/>
    <hyperlink ref="C78" r:id="rId3" xr:uid="{00000000-0004-0000-0000-000002000000}"/>
    <hyperlink ref="C79" r:id="rId4" xr:uid="{00000000-0004-0000-0000-000003000000}"/>
    <hyperlink ref="C80" r:id="rId5" xr:uid="{00000000-0004-0000-0000-000004000000}"/>
    <hyperlink ref="C81" r:id="rId6" xr:uid="{00000000-0004-0000-0000-000005000000}"/>
    <hyperlink ref="C82" r:id="rId7" xr:uid="{00000000-0004-0000-0000-000006000000}"/>
    <hyperlink ref="C83" r:id="rId8" xr:uid="{00000000-0004-0000-0000-000007000000}"/>
  </hyperlinks>
  <pageMargins left="0.7" right="0.7" top="0.78740157499999996" bottom="0.78740157499999996" header="0.3" footer="0.3"/>
  <pageSetup paperSize="9" scale="45" fitToHeight="0" orientation="landscape" horizontalDpi="0" verticalDpi="0" r:id="rId9"/>
  <drawing r:id="rId10"/>
  <extLst>
    <ext xmlns:x14="http://schemas.microsoft.com/office/spreadsheetml/2009/9/main" uri="{CCE6A557-97BC-4b89-ADB6-D9C93CAAB3DF}">
      <x14:dataValidations xmlns:xm="http://schemas.microsoft.com/office/excel/2006/main" count="30">
        <x14:dataValidation type="list" allowBlank="1" showInputMessage="1" showErrorMessage="1" xr:uid="{62CD1AFD-CF7E-6F4B-A619-2F019032FCEB}">
          <x14:formula1>
            <xm:f>Antwortkatalog!$C$2:$C$5</xm:f>
          </x14:formula1>
          <xm:sqref>F9</xm:sqref>
        </x14:dataValidation>
        <x14:dataValidation type="list" allowBlank="1" showInputMessage="1" showErrorMessage="1" xr:uid="{53C4E9B6-3705-2141-8495-BC688EC75BB2}">
          <x14:formula1>
            <xm:f>Antwortkatalog!$A$2:$A$3</xm:f>
          </x14:formula1>
          <xm:sqref>F10 F16 F20:F21 F96:F97 F27:F28 F76:F88 F47 F49 F23 F72 F90:F91 F93:F94 F63 F74</xm:sqref>
        </x14:dataValidation>
        <x14:dataValidation type="list" allowBlank="1" showInputMessage="1" showErrorMessage="1" xr:uid="{054B39D0-5BC2-9B4B-99D5-2EF8F39D5B3F}">
          <x14:formula1>
            <xm:f>Antwortkatalog!$D$2:$D$5</xm:f>
          </x14:formula1>
          <xm:sqref>F11</xm:sqref>
        </x14:dataValidation>
        <x14:dataValidation type="list" allowBlank="1" showInputMessage="1" showErrorMessage="1" xr:uid="{B7EEF6E5-BA1F-6C45-B48E-4FE821D00AE8}">
          <x14:formula1>
            <xm:f>Antwortkatalog!$E$2:$E$4</xm:f>
          </x14:formula1>
          <xm:sqref>F12</xm:sqref>
        </x14:dataValidation>
        <x14:dataValidation type="list" allowBlank="1" showInputMessage="1" showErrorMessage="1" xr:uid="{B6C9AF95-6679-A245-9263-6DF99AB0494D}">
          <x14:formula1>
            <xm:f>Antwortkatalog!$F$2:$F$4</xm:f>
          </x14:formula1>
          <xm:sqref>F13</xm:sqref>
        </x14:dataValidation>
        <x14:dataValidation type="list" allowBlank="1" showInputMessage="1" showErrorMessage="1" xr:uid="{F0A5DD88-BDAD-D449-8EC2-06FA559C6FBC}">
          <x14:formula1>
            <xm:f>Antwortkatalog!$G$2:$G$6</xm:f>
          </x14:formula1>
          <xm:sqref>F15</xm:sqref>
        </x14:dataValidation>
        <x14:dataValidation type="list" allowBlank="1" showInputMessage="1" showErrorMessage="1" xr:uid="{61A3872D-0537-3941-8C80-A9E27B350907}">
          <x14:formula1>
            <xm:f>Antwortkatalog!$H$2:$H$4</xm:f>
          </x14:formula1>
          <xm:sqref>F17</xm:sqref>
        </x14:dataValidation>
        <x14:dataValidation type="list" allowBlank="1" showInputMessage="1" showErrorMessage="1" xr:uid="{1F1E209A-9C1B-C94D-9DA2-1992DEE8C914}">
          <x14:formula1>
            <xm:f>Antwortkatalog!$I$2:$I$5</xm:f>
          </x14:formula1>
          <xm:sqref>F18</xm:sqref>
        </x14:dataValidation>
        <x14:dataValidation type="list" allowBlank="1" showInputMessage="1" showErrorMessage="1" xr:uid="{6E87855A-7C62-5B44-8812-C88DD3198188}">
          <x14:formula1>
            <xm:f>Antwortkatalog!$J$2:$J$4</xm:f>
          </x14:formula1>
          <xm:sqref>F22</xm:sqref>
        </x14:dataValidation>
        <x14:dataValidation type="list" allowBlank="1" showInputMessage="1" showErrorMessage="1" xr:uid="{9D7D7C95-E268-DE42-9EF4-155EDCF11C9A}">
          <x14:formula1>
            <xm:f>Antwortkatalog!$K$2:$K$5</xm:f>
          </x14:formula1>
          <xm:sqref>F24</xm:sqref>
        </x14:dataValidation>
        <x14:dataValidation type="list" allowBlank="1" showInputMessage="1" showErrorMessage="1" xr:uid="{5AEC8D3D-18E3-3B43-B8F0-A718E4FF66B6}">
          <x14:formula1>
            <xm:f>Antwortkatalog!$B$2:$B$4</xm:f>
          </x14:formula1>
          <xm:sqref>F25 F71 F97:F98</xm:sqref>
        </x14:dataValidation>
        <x14:dataValidation type="list" allowBlank="1" showInputMessage="1" showErrorMessage="1" xr:uid="{BF7B7C2E-67D8-CB45-9101-76B173C28A15}">
          <x14:formula1>
            <xm:f>Antwortkatalog!$L$2:$L$4</xm:f>
          </x14:formula1>
          <xm:sqref>F26</xm:sqref>
        </x14:dataValidation>
        <x14:dataValidation type="list" allowBlank="1" showInputMessage="1" showErrorMessage="1" xr:uid="{34C63BA0-3BAD-7546-B15E-67D7C4435D30}">
          <x14:formula1>
            <xm:f>Antwortkatalog!$M$2:$M$7</xm:f>
          </x14:formula1>
          <xm:sqref>F29</xm:sqref>
        </x14:dataValidation>
        <x14:dataValidation type="list" allowBlank="1" showInputMessage="1" showErrorMessage="1" xr:uid="{31971C42-64D7-864F-A326-101F3E855A57}">
          <x14:formula1>
            <xm:f>Antwortkatalog!$N$2:$N$4</xm:f>
          </x14:formula1>
          <xm:sqref>F30:F31</xm:sqref>
        </x14:dataValidation>
        <x14:dataValidation type="list" allowBlank="1" showInputMessage="1" showErrorMessage="1" xr:uid="{486F29B2-6FF5-D947-A0D7-E31E5C798ABD}">
          <x14:formula1>
            <xm:f>Antwortkatalog!$T$2:$T$4</xm:f>
          </x14:formula1>
          <xm:sqref>F51</xm:sqref>
        </x14:dataValidation>
        <x14:dataValidation type="list" allowBlank="1" showInputMessage="1" showErrorMessage="1" xr:uid="{2417D367-2082-714C-988B-2F47D0C3E537}">
          <x14:formula1>
            <xm:f>Antwortkatalog!$U$2:$U$4</xm:f>
          </x14:formula1>
          <xm:sqref>F52</xm:sqref>
        </x14:dataValidation>
        <x14:dataValidation type="list" allowBlank="1" showInputMessage="1" showErrorMessage="1" xr:uid="{36B6A037-59CE-EC4A-B3C8-873425B345D9}">
          <x14:formula1>
            <xm:f>Antwortkatalog!$V$2:$V$4</xm:f>
          </x14:formula1>
          <xm:sqref>F56</xm:sqref>
        </x14:dataValidation>
        <x14:dataValidation type="list" allowBlank="1" showInputMessage="1" showErrorMessage="1" xr:uid="{7EC455A8-1B20-2D47-A9F3-23D426B8E555}">
          <x14:formula1>
            <xm:f>Antwortkatalog!$W$2:$W$4</xm:f>
          </x14:formula1>
          <xm:sqref>F57</xm:sqref>
        </x14:dataValidation>
        <x14:dataValidation type="list" allowBlank="1" showInputMessage="1" showErrorMessage="1" xr:uid="{1D604E01-79A1-2546-BC91-E2AF5BB13761}">
          <x14:formula1>
            <xm:f>Antwortkatalog!$X$2:$X$4</xm:f>
          </x14:formula1>
          <xm:sqref>F58</xm:sqref>
        </x14:dataValidation>
        <x14:dataValidation type="list" allowBlank="1" showInputMessage="1" showErrorMessage="1" xr:uid="{8A5ED1DA-7688-5947-AC68-83FA6215F6B3}">
          <x14:formula1>
            <xm:f>Antwortkatalog!$Y$2:$Y$4</xm:f>
          </x14:formula1>
          <xm:sqref>F59</xm:sqref>
        </x14:dataValidation>
        <x14:dataValidation type="list" allowBlank="1" showInputMessage="1" showErrorMessage="1" xr:uid="{87C6153A-12FC-EC42-BA34-50CFF34DEE1A}">
          <x14:formula1>
            <xm:f>Antwortkatalog!$Z$2:$Z$4</xm:f>
          </x14:formula1>
          <xm:sqref>F60</xm:sqref>
        </x14:dataValidation>
        <x14:dataValidation type="list" allowBlank="1" showInputMessage="1" showErrorMessage="1" xr:uid="{0966A1CF-1EB8-C748-84E9-5BFFA368E8AB}">
          <x14:formula1>
            <xm:f>Antwortkatalog!$AA$2:$AA$4</xm:f>
          </x14:formula1>
          <xm:sqref>F61</xm:sqref>
        </x14:dataValidation>
        <x14:dataValidation type="list" allowBlank="1" showInputMessage="1" showErrorMessage="1" xr:uid="{C22694B8-D4BE-C242-AA70-46F9264A03DB}">
          <x14:formula1>
            <xm:f>Antwortkatalog!$AC$2:$AC$4</xm:f>
          </x14:formula1>
          <xm:sqref>F65</xm:sqref>
        </x14:dataValidation>
        <x14:dataValidation type="list" allowBlank="1" showInputMessage="1" showErrorMessage="1" xr:uid="{23174FD7-1547-B741-95F2-7BA00CDAF742}">
          <x14:formula1>
            <xm:f>Antwortkatalog!$AD$2:$AD$4</xm:f>
          </x14:formula1>
          <xm:sqref>F67</xm:sqref>
        </x14:dataValidation>
        <x14:dataValidation type="list" allowBlank="1" showInputMessage="1" showErrorMessage="1" xr:uid="{7B772ACA-A768-BE42-97D9-5AF3D44A20D8}">
          <x14:formula1>
            <xm:f>Antwortkatalog!$AE$2:$AE$4</xm:f>
          </x14:formula1>
          <xm:sqref>F68</xm:sqref>
        </x14:dataValidation>
        <x14:dataValidation type="list" allowBlank="1" showInputMessage="1" showErrorMessage="1" xr:uid="{EB5020B5-6057-4A46-A2B0-465678007992}">
          <x14:formula1>
            <xm:f>Antwortkatalog!$AF$2:$AF$3</xm:f>
          </x14:formula1>
          <xm:sqref>F69</xm:sqref>
        </x14:dataValidation>
        <x14:dataValidation type="list" allowBlank="1" showInputMessage="1" showErrorMessage="1" xr:uid="{F74304BD-2637-6948-98DA-AF5BADEFAC47}">
          <x14:formula1>
            <xm:f>Antwortkatalog!$AI$2:$AI$7</xm:f>
          </x14:formula1>
          <xm:sqref>F95</xm:sqref>
        </x14:dataValidation>
        <x14:dataValidation type="list" allowBlank="1" showInputMessage="1" showErrorMessage="1" xr:uid="{9C5F100C-CDC2-3847-8116-B5697EA288BD}">
          <x14:formula1>
            <xm:f>Gemeinde_Kennzahlen!$B$10:$B$2181</xm:f>
          </x14:formula1>
          <xm:sqref>C2</xm:sqref>
        </x14:dataValidation>
        <x14:dataValidation type="list" allowBlank="1" showInputMessage="1" showErrorMessage="1" xr:uid="{6CCF3E87-056F-DD49-A845-83F29789AEC4}">
          <x14:formula1>
            <xm:f>Antwortkatalog!$AB$2:$AB$4</xm:f>
          </x14:formula1>
          <xm:sqref>F64</xm:sqref>
        </x14:dataValidation>
        <x14:dataValidation type="list" allowBlank="1" showInputMessage="1" showErrorMessage="1" xr:uid="{BD3323E0-1E3B-EB40-B9C0-0FFA98707A4F}">
          <x14:formula1>
            <xm:f>Antwortkatalog!$AG$2:$AG$4</xm:f>
          </x14:formula1>
          <xm:sqref>F73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7"/>
  <sheetViews>
    <sheetView topLeftCell="P1" workbookViewId="0">
      <selection activeCell="D117" sqref="D117"/>
    </sheetView>
  </sheetViews>
  <sheetFormatPr baseColWidth="10" defaultRowHeight="15" x14ac:dyDescent="0.2"/>
  <cols>
    <col min="3" max="3" width="44.5" bestFit="1" customWidth="1"/>
  </cols>
  <sheetData>
    <row r="1" spans="1:35" s="4" customFormat="1" ht="32" x14ac:dyDescent="0.2">
      <c r="A1" s="3" t="s">
        <v>129</v>
      </c>
      <c r="B1" s="3" t="s">
        <v>157</v>
      </c>
      <c r="C1" s="3">
        <v>1.1000000000000001</v>
      </c>
      <c r="D1" s="4">
        <v>1.3</v>
      </c>
      <c r="E1" s="4">
        <v>1.4</v>
      </c>
      <c r="F1" s="4">
        <v>1.5</v>
      </c>
      <c r="G1" s="4">
        <v>2.1</v>
      </c>
      <c r="H1" s="4">
        <v>2.2999999999999998</v>
      </c>
      <c r="I1" s="4">
        <v>2.4</v>
      </c>
      <c r="J1" s="4">
        <v>3.3</v>
      </c>
      <c r="K1" s="4">
        <v>3.5</v>
      </c>
      <c r="L1" s="4">
        <v>3.7</v>
      </c>
      <c r="M1" s="5" t="s">
        <v>168</v>
      </c>
      <c r="N1" s="4" t="s">
        <v>172</v>
      </c>
      <c r="O1" s="4">
        <v>4.0999999999999996</v>
      </c>
      <c r="P1" s="4">
        <v>4.2</v>
      </c>
      <c r="Q1" s="4">
        <v>4.4000000000000004</v>
      </c>
      <c r="R1" s="4">
        <v>4.5</v>
      </c>
      <c r="S1" s="4" t="s">
        <v>187</v>
      </c>
      <c r="T1" s="4">
        <v>5.6</v>
      </c>
      <c r="U1" s="4">
        <v>5.7</v>
      </c>
      <c r="V1" s="4">
        <v>6.1</v>
      </c>
      <c r="W1" s="4">
        <v>6.2</v>
      </c>
      <c r="X1" s="4">
        <v>6.3</v>
      </c>
      <c r="Y1" s="4">
        <v>6.4</v>
      </c>
      <c r="Z1" s="4">
        <v>6.5</v>
      </c>
      <c r="AA1" s="4">
        <v>6.6</v>
      </c>
      <c r="AB1" s="4">
        <v>7.2</v>
      </c>
      <c r="AC1" s="4">
        <v>7.3</v>
      </c>
      <c r="AD1" s="4">
        <v>8.1</v>
      </c>
      <c r="AE1" s="4">
        <v>8.1999999999999993</v>
      </c>
      <c r="AF1" s="4">
        <v>8.3000000000000007</v>
      </c>
      <c r="AG1" s="4">
        <v>9.3000000000000007</v>
      </c>
      <c r="AH1" s="4">
        <v>9.4</v>
      </c>
      <c r="AI1" s="4">
        <v>10.3</v>
      </c>
    </row>
    <row r="2" spans="1:35" ht="36" customHeight="1" x14ac:dyDescent="0.2">
      <c r="A2" s="1" t="s">
        <v>145</v>
      </c>
      <c r="B2" s="1" t="s">
        <v>158</v>
      </c>
      <c r="C2" s="1" t="s">
        <v>126</v>
      </c>
      <c r="D2" t="s">
        <v>131</v>
      </c>
      <c r="E2" t="s">
        <v>133</v>
      </c>
      <c r="F2" t="s">
        <v>136</v>
      </c>
      <c r="G2" s="85" t="s">
        <v>2464</v>
      </c>
      <c r="H2" t="s">
        <v>142</v>
      </c>
      <c r="I2" t="s">
        <v>146</v>
      </c>
      <c r="J2" t="s">
        <v>150</v>
      </c>
      <c r="K2" t="s">
        <v>153</v>
      </c>
      <c r="L2" t="s">
        <v>160</v>
      </c>
      <c r="M2" t="s">
        <v>163</v>
      </c>
      <c r="N2" t="s">
        <v>169</v>
      </c>
      <c r="O2" t="s">
        <v>173</v>
      </c>
      <c r="P2" t="s">
        <v>178</v>
      </c>
      <c r="Q2" t="s">
        <v>182</v>
      </c>
      <c r="R2" t="s">
        <v>182</v>
      </c>
      <c r="S2" t="s">
        <v>185</v>
      </c>
      <c r="T2" t="s">
        <v>188</v>
      </c>
      <c r="U2" t="s">
        <v>191</v>
      </c>
      <c r="V2" t="s">
        <v>194</v>
      </c>
      <c r="W2" t="s">
        <v>3376</v>
      </c>
      <c r="X2" t="s">
        <v>197</v>
      </c>
      <c r="Y2" t="s">
        <v>229</v>
      </c>
      <c r="Z2" t="s">
        <v>199</v>
      </c>
      <c r="AA2" t="s">
        <v>202</v>
      </c>
      <c r="AB2" t="s">
        <v>2468</v>
      </c>
      <c r="AC2" t="s">
        <v>205</v>
      </c>
      <c r="AD2" t="s">
        <v>208</v>
      </c>
      <c r="AE2" t="s">
        <v>3378</v>
      </c>
      <c r="AF2" t="s">
        <v>212</v>
      </c>
      <c r="AG2" t="s">
        <v>2471</v>
      </c>
      <c r="AH2" t="s">
        <v>215</v>
      </c>
      <c r="AI2" t="s">
        <v>218</v>
      </c>
    </row>
    <row r="3" spans="1:35" ht="36" customHeight="1" x14ac:dyDescent="0.2">
      <c r="A3" s="1" t="s">
        <v>130</v>
      </c>
      <c r="B3" s="1" t="s">
        <v>159</v>
      </c>
      <c r="C3" s="1" t="s">
        <v>127</v>
      </c>
      <c r="D3" t="s">
        <v>2411</v>
      </c>
      <c r="E3" t="s">
        <v>134</v>
      </c>
      <c r="F3" t="s">
        <v>137</v>
      </c>
      <c r="G3" t="s">
        <v>2465</v>
      </c>
      <c r="H3" t="s">
        <v>143</v>
      </c>
      <c r="I3" t="s">
        <v>147</v>
      </c>
      <c r="J3" t="s">
        <v>151</v>
      </c>
      <c r="K3" t="s">
        <v>154</v>
      </c>
      <c r="L3" t="s">
        <v>161</v>
      </c>
      <c r="M3" t="s">
        <v>164</v>
      </c>
      <c r="N3" t="s">
        <v>170</v>
      </c>
      <c r="O3" t="s">
        <v>174</v>
      </c>
      <c r="P3" t="s">
        <v>179</v>
      </c>
      <c r="Q3" t="s">
        <v>183</v>
      </c>
      <c r="R3" t="s">
        <v>183</v>
      </c>
      <c r="S3" t="s">
        <v>186</v>
      </c>
      <c r="T3" t="s">
        <v>189</v>
      </c>
      <c r="U3" t="s">
        <v>192</v>
      </c>
      <c r="V3" t="s">
        <v>195</v>
      </c>
      <c r="W3" t="s">
        <v>3377</v>
      </c>
      <c r="X3" t="s">
        <v>198</v>
      </c>
      <c r="Y3" t="s">
        <v>195</v>
      </c>
      <c r="Z3" t="s">
        <v>200</v>
      </c>
      <c r="AA3" t="s">
        <v>203</v>
      </c>
      <c r="AB3" t="s">
        <v>2469</v>
      </c>
      <c r="AC3" t="s">
        <v>206</v>
      </c>
      <c r="AD3" t="s">
        <v>209</v>
      </c>
      <c r="AE3" t="s">
        <v>3379</v>
      </c>
      <c r="AF3" t="s">
        <v>213</v>
      </c>
      <c r="AG3" t="s">
        <v>2472</v>
      </c>
      <c r="AH3" t="s">
        <v>216</v>
      </c>
      <c r="AI3" t="s">
        <v>219</v>
      </c>
    </row>
    <row r="4" spans="1:35" ht="32" x14ac:dyDescent="0.2">
      <c r="A4" s="1"/>
      <c r="B4" s="1" t="s">
        <v>130</v>
      </c>
      <c r="C4" s="1" t="s">
        <v>2476</v>
      </c>
      <c r="D4" t="s">
        <v>2412</v>
      </c>
      <c r="E4" t="s">
        <v>135</v>
      </c>
      <c r="F4" t="s">
        <v>138</v>
      </c>
      <c r="G4" t="s">
        <v>139</v>
      </c>
      <c r="H4" t="s">
        <v>144</v>
      </c>
      <c r="I4" t="s">
        <v>148</v>
      </c>
      <c r="J4" t="s">
        <v>152</v>
      </c>
      <c r="K4" t="s">
        <v>155</v>
      </c>
      <c r="L4" t="s">
        <v>162</v>
      </c>
      <c r="M4" t="s">
        <v>165</v>
      </c>
      <c r="N4" t="s">
        <v>171</v>
      </c>
      <c r="O4" t="s">
        <v>175</v>
      </c>
      <c r="P4" t="s">
        <v>180</v>
      </c>
      <c r="Q4" t="s">
        <v>184</v>
      </c>
      <c r="R4" t="s">
        <v>184</v>
      </c>
      <c r="T4" t="s">
        <v>190</v>
      </c>
      <c r="U4" t="s">
        <v>193</v>
      </c>
      <c r="V4" t="s">
        <v>196</v>
      </c>
      <c r="W4" t="s">
        <v>196</v>
      </c>
      <c r="X4" t="s">
        <v>196</v>
      </c>
      <c r="Y4" t="s">
        <v>196</v>
      </c>
      <c r="Z4" t="s">
        <v>201</v>
      </c>
      <c r="AA4" t="s">
        <v>204</v>
      </c>
      <c r="AB4" t="s">
        <v>2470</v>
      </c>
      <c r="AC4" t="s">
        <v>207</v>
      </c>
      <c r="AD4" t="s">
        <v>210</v>
      </c>
      <c r="AE4" t="s">
        <v>211</v>
      </c>
      <c r="AG4" t="s">
        <v>214</v>
      </c>
      <c r="AH4" t="s">
        <v>217</v>
      </c>
      <c r="AI4" t="s">
        <v>220</v>
      </c>
    </row>
    <row r="5" spans="1:35" ht="32" x14ac:dyDescent="0.2">
      <c r="A5" s="1"/>
      <c r="B5" s="1"/>
      <c r="C5" s="1" t="s">
        <v>128</v>
      </c>
      <c r="D5" t="s">
        <v>132</v>
      </c>
      <c r="G5" t="s">
        <v>140</v>
      </c>
      <c r="I5" t="s">
        <v>149</v>
      </c>
      <c r="K5" t="s">
        <v>156</v>
      </c>
      <c r="M5" t="s">
        <v>166</v>
      </c>
      <c r="O5" t="s">
        <v>176</v>
      </c>
      <c r="P5" t="s">
        <v>181</v>
      </c>
      <c r="AI5" t="s">
        <v>221</v>
      </c>
    </row>
    <row r="6" spans="1:35" x14ac:dyDescent="0.2">
      <c r="A6" s="2"/>
      <c r="B6" s="2"/>
      <c r="C6" s="1"/>
      <c r="G6" t="s">
        <v>141</v>
      </c>
      <c r="M6" t="s">
        <v>167</v>
      </c>
      <c r="O6" t="s">
        <v>177</v>
      </c>
      <c r="AI6" t="s">
        <v>222</v>
      </c>
    </row>
    <row r="7" spans="1:35" x14ac:dyDescent="0.2">
      <c r="M7" t="s">
        <v>2478</v>
      </c>
      <c r="AI7" t="s">
        <v>223</v>
      </c>
    </row>
  </sheetData>
  <sheetProtection algorithmName="SHA-512" hashValue="PbrOvrRCvs6dcQdjg0a/Nb3GbhojZyU36GJFfGm9AHV3t8erdAjLMCcNt6u+8p77lOfxZm4ra31YeK7hE23Z2w==" saltValue="N/GHerF9CWd56P6Uq/aLXQ==" spinCount="100000" sheet="1" objects="1" scenarios="1"/>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4287C-5A00-4342-95D6-09343ACE2370}">
  <dimension ref="A1:AQ2197"/>
  <sheetViews>
    <sheetView workbookViewId="0">
      <selection activeCell="D117" sqref="D117"/>
    </sheetView>
  </sheetViews>
  <sheetFormatPr baseColWidth="10" defaultRowHeight="15" x14ac:dyDescent="0.2"/>
  <cols>
    <col min="1" max="1" width="9.83203125" style="109" customWidth="1"/>
    <col min="2" max="2" width="16.6640625" style="109" customWidth="1"/>
    <col min="3" max="4" width="10.6640625" style="109" customWidth="1"/>
    <col min="5" max="5" width="10.6640625" style="110" customWidth="1"/>
    <col min="6" max="32" width="10.6640625" style="109" customWidth="1"/>
    <col min="33" max="33" width="11.83203125" style="111" customWidth="1"/>
    <col min="34" max="43" width="10.6640625" style="109" customWidth="1"/>
  </cols>
  <sheetData>
    <row r="1" spans="1:43" x14ac:dyDescent="0.2">
      <c r="A1" s="108" t="s">
        <v>3399</v>
      </c>
      <c r="AQ1" s="112" t="s">
        <v>3400</v>
      </c>
    </row>
    <row r="2" spans="1:43" x14ac:dyDescent="0.2">
      <c r="A2" s="108"/>
    </row>
    <row r="3" spans="1:43" x14ac:dyDescent="0.2">
      <c r="A3" s="113"/>
      <c r="B3" s="113"/>
      <c r="C3" s="113"/>
      <c r="D3" s="113"/>
      <c r="F3" s="113"/>
      <c r="G3" s="113"/>
      <c r="H3" s="113"/>
      <c r="I3" s="113"/>
      <c r="J3" s="113"/>
      <c r="K3" s="113"/>
      <c r="L3" s="113"/>
      <c r="M3" s="113"/>
      <c r="N3" s="113"/>
      <c r="O3" s="113"/>
      <c r="P3" s="113"/>
      <c r="Q3" s="113"/>
      <c r="R3" s="113"/>
      <c r="S3" s="113"/>
      <c r="T3" s="113"/>
      <c r="U3" s="113"/>
      <c r="V3" s="113"/>
      <c r="W3" s="113"/>
      <c r="X3" s="113"/>
      <c r="Y3" s="113"/>
      <c r="Z3" s="113"/>
      <c r="AA3" s="113"/>
      <c r="AB3" s="113"/>
      <c r="AC3" s="113"/>
      <c r="AD3" s="113"/>
      <c r="AE3" s="113"/>
      <c r="AF3" s="113"/>
      <c r="AG3" s="114"/>
      <c r="AH3" s="113"/>
      <c r="AI3" s="113"/>
      <c r="AJ3" s="113"/>
      <c r="AK3" s="113"/>
      <c r="AL3" s="113"/>
      <c r="AM3" s="113"/>
      <c r="AN3" s="113"/>
      <c r="AO3" s="113"/>
      <c r="AP3" s="113"/>
    </row>
    <row r="4" spans="1:43" x14ac:dyDescent="0.2">
      <c r="A4" s="115"/>
      <c r="C4" s="109" t="s">
        <v>3401</v>
      </c>
      <c r="E4" s="116"/>
      <c r="F4" s="115"/>
      <c r="G4" s="109" t="s">
        <v>3402</v>
      </c>
      <c r="I4" s="115"/>
      <c r="J4" s="109" t="s">
        <v>3403</v>
      </c>
      <c r="M4" s="115"/>
      <c r="N4" s="109" t="s">
        <v>3404</v>
      </c>
      <c r="O4" s="115"/>
      <c r="P4" s="109" t="s">
        <v>3405</v>
      </c>
      <c r="V4" s="115"/>
      <c r="W4" s="109" t="s">
        <v>3406</v>
      </c>
      <c r="AD4" s="115"/>
      <c r="AE4" s="109" t="s">
        <v>3407</v>
      </c>
      <c r="AF4" s="115"/>
      <c r="AG4" s="117" t="s">
        <v>3408</v>
      </c>
      <c r="AH4" s="109" t="s">
        <v>3409</v>
      </c>
      <c r="AQ4" s="115"/>
    </row>
    <row r="5" spans="1:43" x14ac:dyDescent="0.2">
      <c r="A5" s="118"/>
      <c r="F5" s="118"/>
      <c r="I5" s="118"/>
      <c r="M5" s="118"/>
      <c r="O5" s="118"/>
      <c r="V5" s="118"/>
      <c r="AD5" s="118"/>
      <c r="AF5" s="118"/>
      <c r="AG5" s="119"/>
      <c r="AQ5" s="118"/>
    </row>
    <row r="6" spans="1:43" ht="36" x14ac:dyDescent="0.2">
      <c r="A6" s="120" t="s">
        <v>3410</v>
      </c>
      <c r="B6" s="121" t="s">
        <v>2418</v>
      </c>
      <c r="C6" s="122" t="s">
        <v>3397</v>
      </c>
      <c r="D6" s="123" t="s">
        <v>3411</v>
      </c>
      <c r="E6" s="124" t="s">
        <v>3412</v>
      </c>
      <c r="F6" s="123" t="s">
        <v>3413</v>
      </c>
      <c r="G6" s="123" t="s">
        <v>3414</v>
      </c>
      <c r="H6" s="123" t="s">
        <v>3415</v>
      </c>
      <c r="I6" s="123" t="s">
        <v>3416</v>
      </c>
      <c r="J6" s="123" t="s">
        <v>3417</v>
      </c>
      <c r="K6" s="123" t="s">
        <v>3418</v>
      </c>
      <c r="L6" s="123" t="s">
        <v>3419</v>
      </c>
      <c r="M6" s="123" t="s">
        <v>3420</v>
      </c>
      <c r="N6" s="125" t="s">
        <v>3421</v>
      </c>
      <c r="O6" s="123" t="s">
        <v>3422</v>
      </c>
      <c r="P6" s="123" t="s">
        <v>3423</v>
      </c>
      <c r="Q6" s="123" t="s">
        <v>3424</v>
      </c>
      <c r="R6" s="123" t="s">
        <v>3425</v>
      </c>
      <c r="S6" s="123" t="s">
        <v>3426</v>
      </c>
      <c r="T6" s="123" t="s">
        <v>3425</v>
      </c>
      <c r="U6" s="123" t="s">
        <v>3427</v>
      </c>
      <c r="V6" s="125" t="s">
        <v>3428</v>
      </c>
      <c r="W6" s="123" t="s">
        <v>3429</v>
      </c>
      <c r="X6" s="123" t="s">
        <v>3430</v>
      </c>
      <c r="Y6" s="123" t="s">
        <v>3431</v>
      </c>
      <c r="Z6" s="123" t="s">
        <v>3432</v>
      </c>
      <c r="AA6" s="123" t="s">
        <v>3433</v>
      </c>
      <c r="AB6" s="123" t="s">
        <v>3430</v>
      </c>
      <c r="AC6" s="123" t="s">
        <v>3431</v>
      </c>
      <c r="AD6" s="123" t="s">
        <v>3432</v>
      </c>
      <c r="AE6" s="123" t="s">
        <v>3434</v>
      </c>
      <c r="AF6" s="123" t="s">
        <v>3435</v>
      </c>
      <c r="AG6" s="123" t="s">
        <v>3436</v>
      </c>
      <c r="AH6" s="123" t="s">
        <v>3437</v>
      </c>
      <c r="AI6" s="123" t="s">
        <v>3438</v>
      </c>
      <c r="AJ6" s="123" t="s">
        <v>3439</v>
      </c>
      <c r="AK6" s="123" t="s">
        <v>3440</v>
      </c>
      <c r="AL6" s="123" t="s">
        <v>3441</v>
      </c>
      <c r="AM6" s="123" t="s">
        <v>3442</v>
      </c>
      <c r="AN6" s="123" t="s">
        <v>3443</v>
      </c>
      <c r="AO6" s="123" t="s">
        <v>3444</v>
      </c>
      <c r="AP6" s="123" t="s">
        <v>3445</v>
      </c>
      <c r="AQ6" s="123" t="s">
        <v>3446</v>
      </c>
    </row>
    <row r="7" spans="1:43" x14ac:dyDescent="0.2">
      <c r="A7" s="126"/>
      <c r="B7" s="114"/>
      <c r="C7" s="114">
        <v>2019</v>
      </c>
      <c r="D7" s="127" t="s">
        <v>3447</v>
      </c>
      <c r="E7" s="128">
        <v>2019</v>
      </c>
      <c r="F7" s="127">
        <v>2019</v>
      </c>
      <c r="G7" s="127">
        <v>2019</v>
      </c>
      <c r="H7" s="127">
        <v>2019</v>
      </c>
      <c r="I7" s="127">
        <v>2019</v>
      </c>
      <c r="J7" s="127">
        <v>2019</v>
      </c>
      <c r="K7" s="127">
        <v>2019</v>
      </c>
      <c r="L7" s="127">
        <v>2019</v>
      </c>
      <c r="M7" s="127">
        <v>2019</v>
      </c>
      <c r="N7" s="126">
        <v>2019</v>
      </c>
      <c r="O7" s="127">
        <v>2019</v>
      </c>
      <c r="P7" s="127">
        <v>2016</v>
      </c>
      <c r="Q7" s="127" t="s">
        <v>2381</v>
      </c>
      <c r="R7" s="127" t="s">
        <v>3448</v>
      </c>
      <c r="S7" s="127" t="s">
        <v>2381</v>
      </c>
      <c r="T7" s="127" t="s">
        <v>3448</v>
      </c>
      <c r="U7" s="127" t="s">
        <v>2381</v>
      </c>
      <c r="V7" s="126" t="s">
        <v>2381</v>
      </c>
      <c r="W7" s="127">
        <v>2018</v>
      </c>
      <c r="X7" s="127">
        <v>2018</v>
      </c>
      <c r="Y7" s="127">
        <v>2018</v>
      </c>
      <c r="Z7" s="127">
        <v>2018</v>
      </c>
      <c r="AA7" s="127">
        <v>2018</v>
      </c>
      <c r="AB7" s="127">
        <v>2018</v>
      </c>
      <c r="AC7" s="127">
        <v>2018</v>
      </c>
      <c r="AD7" s="127">
        <v>2018</v>
      </c>
      <c r="AE7" s="127">
        <v>2020</v>
      </c>
      <c r="AF7" s="127">
        <v>2018</v>
      </c>
      <c r="AG7" s="127">
        <v>2019</v>
      </c>
      <c r="AH7" s="127">
        <v>2019</v>
      </c>
      <c r="AI7" s="126">
        <v>2019</v>
      </c>
      <c r="AJ7" s="127">
        <v>2019</v>
      </c>
      <c r="AK7" s="127">
        <v>2019</v>
      </c>
      <c r="AL7" s="126">
        <v>2019</v>
      </c>
      <c r="AM7" s="127">
        <v>2019</v>
      </c>
      <c r="AN7" s="127">
        <v>2019</v>
      </c>
      <c r="AO7" s="127">
        <v>2019</v>
      </c>
      <c r="AP7" s="127">
        <v>2019</v>
      </c>
      <c r="AQ7" s="127">
        <v>2019</v>
      </c>
    </row>
    <row r="8" spans="1:43" x14ac:dyDescent="0.2">
      <c r="A8" s="111"/>
      <c r="B8" s="111"/>
      <c r="C8" s="129"/>
      <c r="D8" s="130"/>
      <c r="E8" s="129"/>
      <c r="F8" s="130"/>
      <c r="G8" s="130"/>
      <c r="H8" s="130"/>
      <c r="I8" s="131"/>
      <c r="J8" s="132"/>
      <c r="K8" s="132"/>
      <c r="L8" s="132"/>
      <c r="M8" s="132"/>
      <c r="N8" s="129"/>
      <c r="O8" s="130"/>
      <c r="P8" s="133"/>
      <c r="Q8" s="130"/>
      <c r="R8" s="129"/>
      <c r="S8" s="130"/>
      <c r="T8" s="129"/>
      <c r="U8" s="132"/>
      <c r="V8" s="132"/>
      <c r="W8" s="129"/>
      <c r="X8" s="129"/>
      <c r="Y8" s="129"/>
      <c r="Z8" s="129"/>
      <c r="AA8" s="129"/>
      <c r="AB8" s="129"/>
      <c r="AC8" s="129"/>
      <c r="AD8" s="129"/>
      <c r="AE8" s="134"/>
      <c r="AF8" s="130"/>
      <c r="AG8" s="135"/>
      <c r="AH8" s="136"/>
      <c r="AI8" s="136"/>
      <c r="AJ8" s="136"/>
      <c r="AK8" s="136"/>
      <c r="AL8" s="136"/>
      <c r="AM8" s="136"/>
      <c r="AN8" s="136"/>
      <c r="AO8" s="136"/>
      <c r="AP8" s="136"/>
      <c r="AQ8" s="136"/>
    </row>
    <row r="9" spans="1:43" x14ac:dyDescent="0.2">
      <c r="A9" s="137"/>
      <c r="B9" s="137" t="s">
        <v>2384</v>
      </c>
      <c r="C9" s="138">
        <v>8606033</v>
      </c>
      <c r="D9" s="139">
        <v>9.4</v>
      </c>
      <c r="E9" s="138">
        <v>215.2</v>
      </c>
      <c r="F9" s="139">
        <v>25.3</v>
      </c>
      <c r="G9" s="139">
        <v>20</v>
      </c>
      <c r="H9" s="139">
        <v>61.4</v>
      </c>
      <c r="I9" s="140">
        <v>18.7</v>
      </c>
      <c r="J9" s="141">
        <v>4.5</v>
      </c>
      <c r="K9" s="141">
        <v>2</v>
      </c>
      <c r="L9" s="141">
        <v>10</v>
      </c>
      <c r="M9" s="141">
        <v>7.9</v>
      </c>
      <c r="N9" s="138">
        <v>3811306</v>
      </c>
      <c r="O9" s="139">
        <v>2.21</v>
      </c>
      <c r="P9" s="138">
        <v>41290.76</v>
      </c>
      <c r="Q9" s="139">
        <v>7.5</v>
      </c>
      <c r="R9" s="138">
        <v>58409</v>
      </c>
      <c r="S9" s="139">
        <v>35.9</v>
      </c>
      <c r="T9" s="138">
        <v>-85056</v>
      </c>
      <c r="U9" s="141">
        <v>31.3</v>
      </c>
      <c r="V9" s="141">
        <v>25.3</v>
      </c>
      <c r="W9" s="138">
        <v>5249958</v>
      </c>
      <c r="X9" s="138">
        <v>161497</v>
      </c>
      <c r="Y9" s="138">
        <v>1091626</v>
      </c>
      <c r="Z9" s="138">
        <v>3996835</v>
      </c>
      <c r="AA9" s="138">
        <v>687022</v>
      </c>
      <c r="AB9" s="138">
        <v>53457</v>
      </c>
      <c r="AC9" s="138">
        <v>95687</v>
      </c>
      <c r="AD9" s="138">
        <v>537878</v>
      </c>
      <c r="AE9" s="142">
        <v>1.72</v>
      </c>
      <c r="AF9" s="139">
        <v>6.3</v>
      </c>
      <c r="AG9" s="143">
        <v>3.2</v>
      </c>
      <c r="AH9" s="144">
        <v>15.1</v>
      </c>
      <c r="AI9" s="144">
        <v>11.4</v>
      </c>
      <c r="AJ9" s="144">
        <v>16.8</v>
      </c>
      <c r="AK9" s="144">
        <v>25.6</v>
      </c>
      <c r="AL9" s="144">
        <v>2.2999999999999998</v>
      </c>
      <c r="AM9" s="144">
        <v>7.8</v>
      </c>
      <c r="AN9" s="144">
        <v>2.4</v>
      </c>
      <c r="AO9" s="144">
        <v>1</v>
      </c>
      <c r="AP9" s="144">
        <v>13.2</v>
      </c>
      <c r="AQ9" s="144">
        <v>2.1</v>
      </c>
    </row>
    <row r="10" spans="1:43" x14ac:dyDescent="0.2">
      <c r="A10" s="145">
        <v>1</v>
      </c>
      <c r="B10" s="109" t="s">
        <v>2380</v>
      </c>
      <c r="C10" s="110">
        <v>1981</v>
      </c>
      <c r="D10" s="131">
        <v>8.6074561404000001</v>
      </c>
      <c r="E10" s="110">
        <v>250.44247787610001</v>
      </c>
      <c r="F10" s="131">
        <v>14.184755174199999</v>
      </c>
      <c r="G10" s="131">
        <v>19.787985865700001</v>
      </c>
      <c r="H10" s="131">
        <v>62.190812720799997</v>
      </c>
      <c r="I10" s="131">
        <v>18.0212014134</v>
      </c>
      <c r="J10" s="131">
        <v>7.0653545294000004</v>
      </c>
      <c r="K10" s="131">
        <v>2.0186727226999999</v>
      </c>
      <c r="L10" s="131">
        <v>9.0840272521000003</v>
      </c>
      <c r="M10" s="131">
        <v>6.5606863487</v>
      </c>
      <c r="N10" s="110">
        <v>848</v>
      </c>
      <c r="O10" s="131">
        <v>2.3242924528</v>
      </c>
      <c r="P10" s="146">
        <v>7.91</v>
      </c>
      <c r="Q10" s="131">
        <v>12.658227848099999</v>
      </c>
      <c r="R10" s="110">
        <v>21</v>
      </c>
      <c r="S10" s="131">
        <v>51.139240506299998</v>
      </c>
      <c r="T10" s="110">
        <v>-22</v>
      </c>
      <c r="U10" s="131">
        <v>30.886075949399999</v>
      </c>
      <c r="V10" s="131">
        <v>5.3164556962000002</v>
      </c>
      <c r="W10" s="147">
        <v>442</v>
      </c>
      <c r="X10" s="147">
        <v>39</v>
      </c>
      <c r="Y10" s="147">
        <v>25</v>
      </c>
      <c r="Z10" s="147">
        <v>378</v>
      </c>
      <c r="AA10" s="147">
        <v>141</v>
      </c>
      <c r="AB10" s="147">
        <v>15</v>
      </c>
      <c r="AC10" s="147">
        <v>16</v>
      </c>
      <c r="AD10" s="147">
        <v>110</v>
      </c>
      <c r="AE10" s="148">
        <v>5.2915766738999999</v>
      </c>
      <c r="AF10" s="131">
        <v>13.9103554869</v>
      </c>
      <c r="AG10" s="131">
        <v>1.01</v>
      </c>
      <c r="AH10" s="149">
        <v>16.421044875100002</v>
      </c>
      <c r="AI10" s="149">
        <v>2.4979736201999998</v>
      </c>
      <c r="AJ10" s="149">
        <v>11.565102055900001</v>
      </c>
      <c r="AK10" s="149">
        <v>30.3809593987</v>
      </c>
      <c r="AL10" s="149">
        <v>3.2274703412000001</v>
      </c>
      <c r="AM10" s="149">
        <v>14.3172942303</v>
      </c>
      <c r="AN10" s="149">
        <v>1.2637241176</v>
      </c>
      <c r="AO10" s="149">
        <v>0.1621103824</v>
      </c>
      <c r="AP10" s="149">
        <v>15.0504752782</v>
      </c>
      <c r="AQ10" s="149">
        <v>3.8206469678000001</v>
      </c>
    </row>
    <row r="11" spans="1:43" x14ac:dyDescent="0.2">
      <c r="A11" s="145">
        <v>2</v>
      </c>
      <c r="B11" s="109" t="s">
        <v>2379</v>
      </c>
      <c r="C11" s="110">
        <v>12303</v>
      </c>
      <c r="D11" s="131">
        <v>10.927779280499999</v>
      </c>
      <c r="E11" s="110">
        <v>1161.7563739376999</v>
      </c>
      <c r="F11" s="131">
        <v>28.7003169959</v>
      </c>
      <c r="G11" s="131">
        <v>20.165813216299998</v>
      </c>
      <c r="H11" s="131">
        <v>61.667885881499998</v>
      </c>
      <c r="I11" s="131">
        <v>18.1663009022</v>
      </c>
      <c r="J11" s="131">
        <v>5.5437795532000003</v>
      </c>
      <c r="K11" s="131">
        <v>1.7935757377999999</v>
      </c>
      <c r="L11" s="131">
        <v>12.8811348443</v>
      </c>
      <c r="M11" s="131">
        <v>9.2124571987999992</v>
      </c>
      <c r="N11" s="110">
        <v>5412</v>
      </c>
      <c r="O11" s="131">
        <v>2.2259793052000001</v>
      </c>
      <c r="P11" s="146">
        <v>10.59</v>
      </c>
      <c r="Q11" s="131">
        <v>30.674264007600001</v>
      </c>
      <c r="R11" s="110">
        <v>92</v>
      </c>
      <c r="S11" s="131">
        <v>40.170940170900003</v>
      </c>
      <c r="T11" s="110">
        <v>-93</v>
      </c>
      <c r="U11" s="131">
        <v>28.205128205099999</v>
      </c>
      <c r="V11" s="131">
        <v>0.94966761629999996</v>
      </c>
      <c r="W11" s="147">
        <v>6920</v>
      </c>
      <c r="X11" s="147">
        <v>47</v>
      </c>
      <c r="Y11" s="147">
        <v>1307</v>
      </c>
      <c r="Z11" s="147">
        <v>5566</v>
      </c>
      <c r="AA11" s="147">
        <v>995</v>
      </c>
      <c r="AB11" s="147">
        <v>23</v>
      </c>
      <c r="AC11" s="147">
        <v>134</v>
      </c>
      <c r="AD11" s="147">
        <v>838</v>
      </c>
      <c r="AE11" s="148">
        <v>1.0055478501999999</v>
      </c>
      <c r="AF11" s="131">
        <v>3.7872550634</v>
      </c>
      <c r="AG11" s="131">
        <v>3.02</v>
      </c>
      <c r="AH11" s="149">
        <v>13.385437465500001</v>
      </c>
      <c r="AI11" s="149">
        <v>4.5353414342000002</v>
      </c>
      <c r="AJ11" s="149">
        <v>14.645254530600001</v>
      </c>
      <c r="AK11" s="149">
        <v>30.306919961199998</v>
      </c>
      <c r="AL11" s="149">
        <v>6.6185559169000001</v>
      </c>
      <c r="AM11" s="149">
        <v>12.6666286345</v>
      </c>
      <c r="AN11" s="149">
        <v>2.0014452240999998</v>
      </c>
      <c r="AO11" s="149">
        <v>0.19871831440000001</v>
      </c>
      <c r="AP11" s="149">
        <v>12.5905642079</v>
      </c>
      <c r="AQ11" s="149">
        <v>1.5555175233</v>
      </c>
    </row>
    <row r="12" spans="1:43" x14ac:dyDescent="0.2">
      <c r="A12" s="145">
        <v>3</v>
      </c>
      <c r="B12" s="109" t="s">
        <v>2378</v>
      </c>
      <c r="C12" s="110">
        <v>5572</v>
      </c>
      <c r="D12" s="131">
        <v>8.0054274083999992</v>
      </c>
      <c r="E12" s="110">
        <v>749.93270524900004</v>
      </c>
      <c r="F12" s="131">
        <v>16.5649676956</v>
      </c>
      <c r="G12" s="131">
        <v>23.636037329499999</v>
      </c>
      <c r="H12" s="131">
        <v>59.834888729399999</v>
      </c>
      <c r="I12" s="131">
        <v>16.529073941099998</v>
      </c>
      <c r="J12" s="131">
        <v>4.3165467625999998</v>
      </c>
      <c r="K12" s="131">
        <v>1.7985611510999999</v>
      </c>
      <c r="L12" s="131">
        <v>9.8920863308999998</v>
      </c>
      <c r="M12" s="131">
        <v>4.3165467625999998</v>
      </c>
      <c r="N12" s="110">
        <v>2327</v>
      </c>
      <c r="O12" s="131">
        <v>2.3841856467999998</v>
      </c>
      <c r="P12" s="146">
        <v>7.43</v>
      </c>
      <c r="Q12" s="131">
        <v>15.456989247299999</v>
      </c>
      <c r="R12" s="110">
        <v>24</v>
      </c>
      <c r="S12" s="131">
        <v>55.5107526882</v>
      </c>
      <c r="T12" s="110">
        <v>-21</v>
      </c>
      <c r="U12" s="131">
        <v>28.629032258100001</v>
      </c>
      <c r="V12" s="131">
        <v>0.40322580650000001</v>
      </c>
      <c r="W12" s="147">
        <v>1014</v>
      </c>
      <c r="X12" s="147">
        <v>34</v>
      </c>
      <c r="Y12" s="147">
        <v>111</v>
      </c>
      <c r="Z12" s="147">
        <v>869</v>
      </c>
      <c r="AA12" s="147">
        <v>281</v>
      </c>
      <c r="AB12" s="147">
        <v>14</v>
      </c>
      <c r="AC12" s="147">
        <v>26</v>
      </c>
      <c r="AD12" s="147">
        <v>241</v>
      </c>
      <c r="AE12" s="148">
        <v>1.1717171716999999</v>
      </c>
      <c r="AF12" s="131">
        <v>0.1814223512</v>
      </c>
      <c r="AG12" s="131">
        <v>1.51</v>
      </c>
      <c r="AH12" s="149">
        <v>15.3549839136</v>
      </c>
      <c r="AI12" s="149">
        <v>3.8679612771</v>
      </c>
      <c r="AJ12" s="149">
        <v>16.742890943999999</v>
      </c>
      <c r="AK12" s="149">
        <v>26.116312957200002</v>
      </c>
      <c r="AL12" s="149">
        <v>4.1940184380999996</v>
      </c>
      <c r="AM12" s="149">
        <v>16.237935163700001</v>
      </c>
      <c r="AN12" s="149">
        <v>1.2840304128</v>
      </c>
      <c r="AO12" s="149">
        <v>0.17601315770000001</v>
      </c>
      <c r="AP12" s="149">
        <v>12.3685311558</v>
      </c>
      <c r="AQ12" s="149">
        <v>1.3850215688</v>
      </c>
    </row>
    <row r="13" spans="1:43" x14ac:dyDescent="0.2">
      <c r="A13" s="145">
        <v>4</v>
      </c>
      <c r="B13" s="109" t="s">
        <v>2377</v>
      </c>
      <c r="C13" s="110">
        <v>3751</v>
      </c>
      <c r="D13" s="131">
        <v>11.6369047619</v>
      </c>
      <c r="E13" s="110">
        <v>275.8088235294</v>
      </c>
      <c r="F13" s="131">
        <v>16.022394028299999</v>
      </c>
      <c r="G13" s="131">
        <v>22.180751799500001</v>
      </c>
      <c r="H13" s="131">
        <v>59.824046920800001</v>
      </c>
      <c r="I13" s="131">
        <v>17.995201279700002</v>
      </c>
      <c r="J13" s="131">
        <v>3.2206119163000002</v>
      </c>
      <c r="K13" s="131">
        <v>1.6103059581000001</v>
      </c>
      <c r="L13" s="131">
        <v>8.5882984433999994</v>
      </c>
      <c r="M13" s="131">
        <v>3.7573805689999999</v>
      </c>
      <c r="N13" s="110">
        <v>1552</v>
      </c>
      <c r="O13" s="131">
        <v>2.4007731958999998</v>
      </c>
      <c r="P13" s="146">
        <v>13.6</v>
      </c>
      <c r="Q13" s="131">
        <v>12.692589875299999</v>
      </c>
      <c r="R13" s="110">
        <v>33</v>
      </c>
      <c r="S13" s="131">
        <v>55.906089508400001</v>
      </c>
      <c r="T13" s="110">
        <v>-31</v>
      </c>
      <c r="U13" s="131">
        <v>28.833455612600002</v>
      </c>
      <c r="V13" s="131">
        <v>2.5678650037000001</v>
      </c>
      <c r="W13" s="147">
        <v>1021</v>
      </c>
      <c r="X13" s="147">
        <v>93</v>
      </c>
      <c r="Y13" s="147">
        <v>136</v>
      </c>
      <c r="Z13" s="147">
        <v>792</v>
      </c>
      <c r="AA13" s="147">
        <v>271</v>
      </c>
      <c r="AB13" s="147">
        <v>36</v>
      </c>
      <c r="AC13" s="147">
        <v>38</v>
      </c>
      <c r="AD13" s="147">
        <v>197</v>
      </c>
      <c r="AE13" s="148">
        <v>0.63001145479999998</v>
      </c>
      <c r="AF13" s="131">
        <v>3.0021834060999999</v>
      </c>
      <c r="AG13" s="131">
        <v>1.19</v>
      </c>
      <c r="AH13" s="149">
        <v>11.135162666299999</v>
      </c>
      <c r="AI13" s="149">
        <v>3.9345514739</v>
      </c>
      <c r="AJ13" s="149">
        <v>13.711508669200001</v>
      </c>
      <c r="AK13" s="149">
        <v>33.184779609899998</v>
      </c>
      <c r="AL13" s="149">
        <v>4.0597610406999998</v>
      </c>
      <c r="AM13" s="149">
        <v>12.416969079599999</v>
      </c>
      <c r="AN13" s="149">
        <v>1.6107468008000001</v>
      </c>
      <c r="AO13" s="149">
        <v>0.19311984039999999</v>
      </c>
      <c r="AP13" s="149">
        <v>16.744126822399998</v>
      </c>
      <c r="AQ13" s="149">
        <v>1.6107468008000001</v>
      </c>
    </row>
    <row r="14" spans="1:43" x14ac:dyDescent="0.2">
      <c r="A14" s="145">
        <v>5</v>
      </c>
      <c r="B14" s="109" t="s">
        <v>2376</v>
      </c>
      <c r="C14" s="110">
        <v>3778</v>
      </c>
      <c r="D14" s="131">
        <v>10.7917888563</v>
      </c>
      <c r="E14" s="110">
        <v>578.5604900459</v>
      </c>
      <c r="F14" s="131">
        <v>16.410799364700001</v>
      </c>
      <c r="G14" s="131">
        <v>21.625198517699999</v>
      </c>
      <c r="H14" s="131">
        <v>61.6463737427</v>
      </c>
      <c r="I14" s="131">
        <v>16.728427739499999</v>
      </c>
      <c r="J14" s="131">
        <v>3.7273695420999999</v>
      </c>
      <c r="K14" s="131">
        <v>2.1299254526000002</v>
      </c>
      <c r="L14" s="131">
        <v>7.4547390840999999</v>
      </c>
      <c r="M14" s="131">
        <v>6.3897763577999998</v>
      </c>
      <c r="N14" s="110">
        <v>1580</v>
      </c>
      <c r="O14" s="131">
        <v>2.3784810127</v>
      </c>
      <c r="P14" s="146">
        <v>6.53</v>
      </c>
      <c r="Q14" s="131">
        <v>19.817073170699999</v>
      </c>
      <c r="R14" s="110">
        <v>44</v>
      </c>
      <c r="S14" s="131">
        <v>46.3414634146</v>
      </c>
      <c r="T14" s="110">
        <v>-43</v>
      </c>
      <c r="U14" s="131">
        <v>33.231707317100003</v>
      </c>
      <c r="V14" s="131">
        <v>0.60975609760000005</v>
      </c>
      <c r="W14" s="147">
        <v>1478</v>
      </c>
      <c r="X14" s="147">
        <v>29</v>
      </c>
      <c r="Y14" s="147">
        <v>679</v>
      </c>
      <c r="Z14" s="147">
        <v>770</v>
      </c>
      <c r="AA14" s="147">
        <v>201</v>
      </c>
      <c r="AB14" s="147">
        <v>11</v>
      </c>
      <c r="AC14" s="147">
        <v>26</v>
      </c>
      <c r="AD14" s="147">
        <v>164</v>
      </c>
      <c r="AE14" s="148">
        <v>0.96269554749999997</v>
      </c>
      <c r="AF14" s="131">
        <v>3.2485110990999999</v>
      </c>
      <c r="AG14" s="131">
        <v>1.47</v>
      </c>
      <c r="AH14" s="149">
        <v>13.990897841900001</v>
      </c>
      <c r="AI14" s="149">
        <v>3.8736603678999999</v>
      </c>
      <c r="AJ14" s="149">
        <v>16.738323441199999</v>
      </c>
      <c r="AK14" s="149">
        <v>26.601791069800001</v>
      </c>
      <c r="AL14" s="149">
        <v>3.7268513664</v>
      </c>
      <c r="AM14" s="149">
        <v>16.415343637900001</v>
      </c>
      <c r="AN14" s="149">
        <v>1.8812524905000001</v>
      </c>
      <c r="AO14" s="149">
        <v>0.1824626161</v>
      </c>
      <c r="AP14" s="149">
        <v>12.3487342967</v>
      </c>
      <c r="AQ14" s="149">
        <v>2.1706759506000002</v>
      </c>
    </row>
    <row r="15" spans="1:43" x14ac:dyDescent="0.2">
      <c r="A15" s="145">
        <v>6</v>
      </c>
      <c r="B15" s="109" t="s">
        <v>2375</v>
      </c>
      <c r="C15" s="110">
        <v>1221</v>
      </c>
      <c r="D15" s="131">
        <v>33.006535947700002</v>
      </c>
      <c r="E15" s="110">
        <v>154.1666666667</v>
      </c>
      <c r="F15" s="131">
        <v>17.526617526599999</v>
      </c>
      <c r="G15" s="131">
        <v>24.979524979499999</v>
      </c>
      <c r="H15" s="131">
        <v>61.179361179399997</v>
      </c>
      <c r="I15" s="131">
        <v>13.8411138411</v>
      </c>
      <c r="J15" s="131">
        <v>3.3641715728000001</v>
      </c>
      <c r="K15" s="131">
        <v>0</v>
      </c>
      <c r="L15" s="131">
        <v>10.0925147183</v>
      </c>
      <c r="M15" s="131">
        <v>5.0462573591000002</v>
      </c>
      <c r="N15" s="110">
        <v>493</v>
      </c>
      <c r="O15" s="131">
        <v>2.4665314401999998</v>
      </c>
      <c r="P15" s="146">
        <v>7.92</v>
      </c>
      <c r="Q15" s="131">
        <v>8.3120204603999994</v>
      </c>
      <c r="R15" s="110">
        <v>12</v>
      </c>
      <c r="S15" s="131">
        <v>69.948849104900006</v>
      </c>
      <c r="T15" s="110">
        <v>-12</v>
      </c>
      <c r="U15" s="131">
        <v>20.588235294099999</v>
      </c>
      <c r="V15" s="131">
        <v>1.1508951407000001</v>
      </c>
      <c r="W15" s="147">
        <v>319</v>
      </c>
      <c r="X15" s="147">
        <v>56</v>
      </c>
      <c r="Y15" s="147">
        <v>81</v>
      </c>
      <c r="Z15" s="147">
        <v>182</v>
      </c>
      <c r="AA15" s="147">
        <v>101</v>
      </c>
      <c r="AB15" s="147">
        <v>21</v>
      </c>
      <c r="AC15" s="147">
        <v>24</v>
      </c>
      <c r="AD15" s="147">
        <v>56</v>
      </c>
      <c r="AE15" s="148">
        <v>2.1778584392</v>
      </c>
      <c r="AF15" s="131">
        <v>37.333333333299997</v>
      </c>
      <c r="AG15" s="131">
        <v>0.69</v>
      </c>
      <c r="AH15" s="149">
        <v>10.862889605399999</v>
      </c>
      <c r="AI15" s="149">
        <v>5.4966989099000001</v>
      </c>
      <c r="AJ15" s="149">
        <v>9.0741593736000006</v>
      </c>
      <c r="AK15" s="149">
        <v>43.635805312499997</v>
      </c>
      <c r="AL15" s="149">
        <v>4.5140488253999997</v>
      </c>
      <c r="AM15" s="149">
        <v>10.8705665592</v>
      </c>
      <c r="AN15" s="149">
        <v>1.2666973745000001</v>
      </c>
      <c r="AO15" s="149">
        <v>4.6061722700000002E-2</v>
      </c>
      <c r="AP15" s="149">
        <v>10.1796407186</v>
      </c>
      <c r="AQ15" s="149">
        <v>1.6275142024</v>
      </c>
    </row>
    <row r="16" spans="1:43" x14ac:dyDescent="0.2">
      <c r="A16" s="145">
        <v>7</v>
      </c>
      <c r="B16" s="109" t="s">
        <v>2374</v>
      </c>
      <c r="C16" s="110">
        <v>2378</v>
      </c>
      <c r="D16" s="131">
        <v>32.111111111100001</v>
      </c>
      <c r="E16" s="110">
        <v>367.54250386400003</v>
      </c>
      <c r="F16" s="131">
        <v>18.292682926800001</v>
      </c>
      <c r="G16" s="131">
        <v>24.348191757799999</v>
      </c>
      <c r="H16" s="131">
        <v>60.975609756099999</v>
      </c>
      <c r="I16" s="131">
        <v>14.676198486100001</v>
      </c>
      <c r="J16" s="131">
        <v>3.3677120606000002</v>
      </c>
      <c r="K16" s="131">
        <v>0.84192801520000005</v>
      </c>
      <c r="L16" s="131">
        <v>12.6289202273</v>
      </c>
      <c r="M16" s="131">
        <v>8.4192801515000006</v>
      </c>
      <c r="N16" s="110">
        <v>927</v>
      </c>
      <c r="O16" s="131">
        <v>2.5587918015</v>
      </c>
      <c r="P16" s="146">
        <v>6.47</v>
      </c>
      <c r="Q16" s="131">
        <v>18.0277349769</v>
      </c>
      <c r="R16" s="110">
        <v>19</v>
      </c>
      <c r="S16" s="131">
        <v>62.249614792000003</v>
      </c>
      <c r="T16" s="110">
        <v>-21</v>
      </c>
      <c r="U16" s="131">
        <v>17.103235747300001</v>
      </c>
      <c r="V16" s="131">
        <v>2.6194144838</v>
      </c>
      <c r="W16" s="147">
        <v>566</v>
      </c>
      <c r="X16" s="147">
        <v>55</v>
      </c>
      <c r="Y16" s="147">
        <v>108</v>
      </c>
      <c r="Z16" s="147">
        <v>403</v>
      </c>
      <c r="AA16" s="147">
        <v>133</v>
      </c>
      <c r="AB16" s="147">
        <v>24</v>
      </c>
      <c r="AC16" s="147">
        <v>15</v>
      </c>
      <c r="AD16" s="147">
        <v>94</v>
      </c>
      <c r="AE16" s="148">
        <v>0.58823529409999997</v>
      </c>
      <c r="AF16" s="131">
        <v>5.6399132320999996</v>
      </c>
      <c r="AG16" s="131">
        <v>0.84</v>
      </c>
      <c r="AH16" s="149">
        <v>9.2047952876999997</v>
      </c>
      <c r="AI16" s="149">
        <v>5.3428464761000001</v>
      </c>
      <c r="AJ16" s="149">
        <v>11.4323640436</v>
      </c>
      <c r="AK16" s="149">
        <v>32.268635666000002</v>
      </c>
      <c r="AL16" s="149">
        <v>6.9067075953000003</v>
      </c>
      <c r="AM16" s="149">
        <v>17.322769320100001</v>
      </c>
      <c r="AN16" s="149">
        <v>2.6672750653000001</v>
      </c>
      <c r="AO16" s="149">
        <v>9.5407972800000004E-2</v>
      </c>
      <c r="AP16" s="149">
        <v>11.349400589</v>
      </c>
      <c r="AQ16" s="149">
        <v>2.2026797195999999</v>
      </c>
    </row>
    <row r="17" spans="1:43" x14ac:dyDescent="0.2">
      <c r="A17" s="145">
        <v>8</v>
      </c>
      <c r="B17" s="109" t="s">
        <v>2373</v>
      </c>
      <c r="C17" s="110">
        <v>645</v>
      </c>
      <c r="D17" s="131">
        <v>4.7077922077999999</v>
      </c>
      <c r="E17" s="110">
        <v>137.52665245200001</v>
      </c>
      <c r="F17" s="131">
        <v>12.868217054300001</v>
      </c>
      <c r="G17" s="131">
        <v>22.015503876</v>
      </c>
      <c r="H17" s="131">
        <v>59.534883720899998</v>
      </c>
      <c r="I17" s="131">
        <v>18.449612403100002</v>
      </c>
      <c r="J17" s="131">
        <v>3.0745580323000001</v>
      </c>
      <c r="K17" s="131">
        <v>0</v>
      </c>
      <c r="L17" s="131">
        <v>6.1491160646000003</v>
      </c>
      <c r="M17" s="131">
        <v>7.6863950806999997</v>
      </c>
      <c r="N17" s="110">
        <v>274</v>
      </c>
      <c r="O17" s="131">
        <v>2.3540145985000001</v>
      </c>
      <c r="P17" s="146">
        <v>4.6900000000000004</v>
      </c>
      <c r="Q17" s="131">
        <v>8.9743589743999994</v>
      </c>
      <c r="R17" s="110">
        <v>-5</v>
      </c>
      <c r="S17" s="131">
        <v>59.615384615400004</v>
      </c>
      <c r="T17" s="110">
        <v>0</v>
      </c>
      <c r="U17" s="131">
        <v>23.717948717900001</v>
      </c>
      <c r="V17" s="131">
        <v>7.6923076923</v>
      </c>
      <c r="W17" s="147">
        <v>175</v>
      </c>
      <c r="X17" s="147">
        <v>49</v>
      </c>
      <c r="Y17" s="147">
        <v>49</v>
      </c>
      <c r="Z17" s="147">
        <v>77</v>
      </c>
      <c r="AA17" s="147">
        <v>67</v>
      </c>
      <c r="AB17" s="147">
        <v>18</v>
      </c>
      <c r="AC17" s="147">
        <v>7</v>
      </c>
      <c r="AD17" s="147">
        <v>42</v>
      </c>
      <c r="AE17" s="148">
        <v>2.9900332226000002</v>
      </c>
      <c r="AF17" s="131">
        <v>0</v>
      </c>
      <c r="AG17" s="149" t="s">
        <v>3449</v>
      </c>
      <c r="AH17" s="149">
        <v>3.3391915641000001</v>
      </c>
      <c r="AI17" s="149">
        <v>2.5550899013000001</v>
      </c>
      <c r="AJ17" s="149">
        <v>16.939299716099999</v>
      </c>
      <c r="AK17" s="149">
        <v>44.518047857200003</v>
      </c>
      <c r="AL17" s="149">
        <v>3.4067865351000002</v>
      </c>
      <c r="AM17" s="149">
        <v>12.2887657158</v>
      </c>
      <c r="AN17" s="149">
        <v>2.9336217384999999</v>
      </c>
      <c r="AO17" s="149">
        <v>6.7594970899999995E-2</v>
      </c>
      <c r="AP17" s="149">
        <v>10.0175746924</v>
      </c>
      <c r="AQ17" s="149">
        <v>2.9876977152999999</v>
      </c>
    </row>
    <row r="18" spans="1:43" x14ac:dyDescent="0.2">
      <c r="A18" s="145">
        <v>9</v>
      </c>
      <c r="B18" s="109" t="s">
        <v>2372</v>
      </c>
      <c r="C18" s="110">
        <v>5200</v>
      </c>
      <c r="D18" s="131">
        <v>22.5547961348</v>
      </c>
      <c r="E18" s="110">
        <v>399.07904834999999</v>
      </c>
      <c r="F18" s="131">
        <v>14.7692307692</v>
      </c>
      <c r="G18" s="131">
        <v>23.0961538462</v>
      </c>
      <c r="H18" s="131">
        <v>59.211538461499998</v>
      </c>
      <c r="I18" s="131">
        <v>17.692307692300002</v>
      </c>
      <c r="J18" s="131">
        <v>5.0514863026999999</v>
      </c>
      <c r="K18" s="131">
        <v>2.3314552166000002</v>
      </c>
      <c r="L18" s="131">
        <v>13.794443365099999</v>
      </c>
      <c r="M18" s="131">
        <v>4.6629104333000004</v>
      </c>
      <c r="N18" s="110">
        <v>2097</v>
      </c>
      <c r="O18" s="131">
        <v>2.4492131616999999</v>
      </c>
      <c r="P18" s="146">
        <v>13.03</v>
      </c>
      <c r="Q18" s="131">
        <v>15.990818668699999</v>
      </c>
      <c r="R18" s="110">
        <v>65</v>
      </c>
      <c r="S18" s="131">
        <v>64.269319051300002</v>
      </c>
      <c r="T18" s="110">
        <v>-70</v>
      </c>
      <c r="U18" s="131">
        <v>18.592195868400001</v>
      </c>
      <c r="V18" s="131">
        <v>1.1476664115999999</v>
      </c>
      <c r="W18" s="147">
        <v>1680</v>
      </c>
      <c r="X18" s="147">
        <v>148</v>
      </c>
      <c r="Y18" s="147">
        <v>545</v>
      </c>
      <c r="Z18" s="147">
        <v>987</v>
      </c>
      <c r="AA18" s="147">
        <v>319</v>
      </c>
      <c r="AB18" s="147">
        <v>51</v>
      </c>
      <c r="AC18" s="147">
        <v>58</v>
      </c>
      <c r="AD18" s="147">
        <v>210</v>
      </c>
      <c r="AE18" s="148">
        <v>1.3250883391999999</v>
      </c>
      <c r="AF18" s="131">
        <v>18.2153090463</v>
      </c>
      <c r="AG18" s="131">
        <v>1.61</v>
      </c>
      <c r="AH18" s="149">
        <v>11.823788258</v>
      </c>
      <c r="AI18" s="149">
        <v>3.5628404574000001</v>
      </c>
      <c r="AJ18" s="149">
        <v>15.370270402899999</v>
      </c>
      <c r="AK18" s="149">
        <v>31.229654348899999</v>
      </c>
      <c r="AL18" s="149">
        <v>4.6572115620999996</v>
      </c>
      <c r="AM18" s="149">
        <v>14.648868822700001</v>
      </c>
      <c r="AN18" s="149">
        <v>1.3577399354999999</v>
      </c>
      <c r="AO18" s="149">
        <v>0.38769200570000001</v>
      </c>
      <c r="AP18" s="149">
        <v>11.8254240893</v>
      </c>
      <c r="AQ18" s="149">
        <v>3.9292666568999999</v>
      </c>
    </row>
    <row r="19" spans="1:43" x14ac:dyDescent="0.2">
      <c r="A19" s="145">
        <v>10</v>
      </c>
      <c r="B19" s="109" t="s">
        <v>2371</v>
      </c>
      <c r="C19" s="110">
        <v>5721</v>
      </c>
      <c r="D19" s="131">
        <v>22.0870678617</v>
      </c>
      <c r="E19" s="110">
        <v>758.75331564989995</v>
      </c>
      <c r="F19" s="131">
        <v>21.464778884800001</v>
      </c>
      <c r="G19" s="131">
        <v>23.5797937424</v>
      </c>
      <c r="H19" s="131">
        <v>59.639923090400004</v>
      </c>
      <c r="I19" s="131">
        <v>16.780283167299999</v>
      </c>
      <c r="J19" s="131">
        <v>4.9469964663999999</v>
      </c>
      <c r="K19" s="131">
        <v>1.9434628974999999</v>
      </c>
      <c r="L19" s="131">
        <v>12.1908127208</v>
      </c>
      <c r="M19" s="131">
        <v>6.0070671378</v>
      </c>
      <c r="N19" s="110">
        <v>2341</v>
      </c>
      <c r="O19" s="131">
        <v>2.4246048697</v>
      </c>
      <c r="P19" s="146">
        <v>7.54</v>
      </c>
      <c r="Q19" s="131">
        <v>24.338624338599999</v>
      </c>
      <c r="R19" s="110">
        <v>46</v>
      </c>
      <c r="S19" s="131">
        <v>49.074074074099997</v>
      </c>
      <c r="T19" s="110">
        <v>-44</v>
      </c>
      <c r="U19" s="131">
        <v>21.428571428600002</v>
      </c>
      <c r="V19" s="131">
        <v>5.1587301587000001</v>
      </c>
      <c r="W19" s="147">
        <v>1252</v>
      </c>
      <c r="X19" s="147">
        <v>51</v>
      </c>
      <c r="Y19" s="147">
        <v>310</v>
      </c>
      <c r="Z19" s="147">
        <v>891</v>
      </c>
      <c r="AA19" s="147">
        <v>307</v>
      </c>
      <c r="AB19" s="147">
        <v>17</v>
      </c>
      <c r="AC19" s="147">
        <v>60</v>
      </c>
      <c r="AD19" s="147">
        <v>230</v>
      </c>
      <c r="AE19" s="148">
        <v>2.1454112038000002</v>
      </c>
      <c r="AF19" s="131">
        <v>7.2815533980999998</v>
      </c>
      <c r="AG19" s="131">
        <v>2.57</v>
      </c>
      <c r="AH19" s="149">
        <v>11.5118182164</v>
      </c>
      <c r="AI19" s="149">
        <v>6.3924941956000003</v>
      </c>
      <c r="AJ19" s="149">
        <v>14.642408556299999</v>
      </c>
      <c r="AK19" s="149">
        <v>33.715220949299997</v>
      </c>
      <c r="AL19" s="149">
        <v>5.3248582195000003</v>
      </c>
      <c r="AM19" s="149">
        <v>14.5605754958</v>
      </c>
      <c r="AN19" s="149">
        <v>1.8421954097</v>
      </c>
      <c r="AO19" s="149">
        <v>8.5639249400000006E-2</v>
      </c>
      <c r="AP19" s="149">
        <v>8.5487001864999996</v>
      </c>
      <c r="AQ19" s="149">
        <v>2.1733338407999998</v>
      </c>
    </row>
    <row r="20" spans="1:43" x14ac:dyDescent="0.2">
      <c r="A20" s="145">
        <v>11</v>
      </c>
      <c r="B20" s="109" t="s">
        <v>2370</v>
      </c>
      <c r="C20" s="110">
        <v>2588</v>
      </c>
      <c r="D20" s="131">
        <v>7.3858921162</v>
      </c>
      <c r="E20" s="110">
        <v>515.53784860559995</v>
      </c>
      <c r="F20" s="131">
        <v>13.137557959800001</v>
      </c>
      <c r="G20" s="131">
        <v>20.170015456000002</v>
      </c>
      <c r="H20" s="131">
        <v>58.462132921200002</v>
      </c>
      <c r="I20" s="131">
        <v>21.367851622900002</v>
      </c>
      <c r="J20" s="131">
        <v>5.0554151273999999</v>
      </c>
      <c r="K20" s="131">
        <v>3.1110246938000001</v>
      </c>
      <c r="L20" s="131">
        <v>7.3886836476999997</v>
      </c>
      <c r="M20" s="131">
        <v>6.6109274742000004</v>
      </c>
      <c r="N20" s="110">
        <v>1128</v>
      </c>
      <c r="O20" s="131">
        <v>2.2810283687999999</v>
      </c>
      <c r="P20" s="146">
        <v>5.0199999999999996</v>
      </c>
      <c r="Q20" s="131">
        <v>20.758483033899999</v>
      </c>
      <c r="R20" s="110">
        <v>20</v>
      </c>
      <c r="S20" s="131">
        <v>54.690618762500002</v>
      </c>
      <c r="T20" s="110">
        <v>-19</v>
      </c>
      <c r="U20" s="131">
        <v>20.359281437100002</v>
      </c>
      <c r="V20" s="131">
        <v>4.1916167665000001</v>
      </c>
      <c r="W20" s="147">
        <v>683</v>
      </c>
      <c r="X20" s="147">
        <v>38</v>
      </c>
      <c r="Y20" s="147">
        <v>237</v>
      </c>
      <c r="Z20" s="147">
        <v>408</v>
      </c>
      <c r="AA20" s="147">
        <v>175</v>
      </c>
      <c r="AB20" s="147">
        <v>14</v>
      </c>
      <c r="AC20" s="147">
        <v>33</v>
      </c>
      <c r="AD20" s="147">
        <v>128</v>
      </c>
      <c r="AE20" s="148">
        <v>1.1363636364</v>
      </c>
      <c r="AF20" s="131">
        <v>7.7851304009</v>
      </c>
      <c r="AG20" s="131">
        <v>1.1000000000000001</v>
      </c>
      <c r="AH20" s="149">
        <v>13.1450653983</v>
      </c>
      <c r="AI20" s="149">
        <v>3.5642092747</v>
      </c>
      <c r="AJ20" s="149">
        <v>13.6504161712</v>
      </c>
      <c r="AK20" s="149">
        <v>32.309750297299999</v>
      </c>
      <c r="AL20" s="149">
        <v>3.9476813317000001</v>
      </c>
      <c r="AM20" s="149">
        <v>16.840071343599998</v>
      </c>
      <c r="AN20" s="149">
        <v>2.9399524376000001</v>
      </c>
      <c r="AO20" s="149">
        <v>0.2348394768</v>
      </c>
      <c r="AP20" s="149">
        <v>10.707491082000001</v>
      </c>
      <c r="AQ20" s="149">
        <v>1.8103448276</v>
      </c>
    </row>
    <row r="21" spans="1:43" x14ac:dyDescent="0.2">
      <c r="A21" s="145">
        <v>12</v>
      </c>
      <c r="B21" s="109" t="s">
        <v>2369</v>
      </c>
      <c r="C21" s="110">
        <v>1129</v>
      </c>
      <c r="D21" s="131">
        <v>25.444444444399998</v>
      </c>
      <c r="E21" s="110">
        <v>173.42549923199999</v>
      </c>
      <c r="F21" s="131">
        <v>10.717449070000001</v>
      </c>
      <c r="G21" s="131">
        <v>27.1036315323</v>
      </c>
      <c r="H21" s="131">
        <v>56.244464127500002</v>
      </c>
      <c r="I21" s="131">
        <v>16.6519043401</v>
      </c>
      <c r="J21" s="131">
        <v>2.6642984014</v>
      </c>
      <c r="K21" s="131">
        <v>0.88809946709999998</v>
      </c>
      <c r="L21" s="131">
        <v>7.1047957370999999</v>
      </c>
      <c r="M21" s="131">
        <v>5.3285968027999999</v>
      </c>
      <c r="N21" s="110">
        <v>456</v>
      </c>
      <c r="O21" s="131">
        <v>2.4583333333000001</v>
      </c>
      <c r="P21" s="146">
        <v>6.51</v>
      </c>
      <c r="Q21" s="131">
        <v>10.334346504599999</v>
      </c>
      <c r="R21" s="110">
        <v>10</v>
      </c>
      <c r="S21" s="131">
        <v>64.893617021300003</v>
      </c>
      <c r="T21" s="110">
        <v>-10</v>
      </c>
      <c r="U21" s="131">
        <v>22.644376899699999</v>
      </c>
      <c r="V21" s="131">
        <v>2.1276595745</v>
      </c>
      <c r="W21" s="147">
        <v>250</v>
      </c>
      <c r="X21" s="147">
        <v>42</v>
      </c>
      <c r="Y21" s="147">
        <v>72</v>
      </c>
      <c r="Z21" s="147">
        <v>136</v>
      </c>
      <c r="AA21" s="147">
        <v>87</v>
      </c>
      <c r="AB21" s="147">
        <v>17</v>
      </c>
      <c r="AC21" s="147">
        <v>16</v>
      </c>
      <c r="AD21" s="147">
        <v>54</v>
      </c>
      <c r="AE21" s="148">
        <v>1.1787819253</v>
      </c>
      <c r="AF21" s="131">
        <v>0.90661831370000001</v>
      </c>
      <c r="AG21" s="149">
        <v>0.62</v>
      </c>
      <c r="AH21" s="149">
        <v>6.8597659533000002</v>
      </c>
      <c r="AI21" s="149">
        <v>3.6141462467999999</v>
      </c>
      <c r="AJ21" s="149">
        <v>14.792784638300001</v>
      </c>
      <c r="AK21" s="149">
        <v>26.818387534799999</v>
      </c>
      <c r="AL21" s="149">
        <v>7.0731234241000003</v>
      </c>
      <c r="AM21" s="149">
        <v>12.698002198199999</v>
      </c>
      <c r="AN21" s="149">
        <v>1.2413525570999999</v>
      </c>
      <c r="AO21" s="149">
        <v>0.25861511609999999</v>
      </c>
      <c r="AP21" s="149">
        <v>21.5943621905</v>
      </c>
      <c r="AQ21" s="149">
        <v>3.2650158401999998</v>
      </c>
    </row>
    <row r="22" spans="1:43" x14ac:dyDescent="0.2">
      <c r="A22" s="145">
        <v>13</v>
      </c>
      <c r="B22" s="109" t="s">
        <v>2368</v>
      </c>
      <c r="C22" s="110">
        <v>3755</v>
      </c>
      <c r="D22" s="131">
        <v>18.791521670400002</v>
      </c>
      <c r="E22" s="110">
        <v>312.39600665559999</v>
      </c>
      <c r="F22" s="131">
        <v>22.2902796272</v>
      </c>
      <c r="G22" s="131">
        <v>21.358189081199999</v>
      </c>
      <c r="H22" s="131">
        <v>62.370173102499997</v>
      </c>
      <c r="I22" s="131">
        <v>16.271637816199998</v>
      </c>
      <c r="J22" s="131">
        <v>4.5729657028000004</v>
      </c>
      <c r="K22" s="131">
        <v>0.80699394749999998</v>
      </c>
      <c r="L22" s="131">
        <v>9.6839273704999993</v>
      </c>
      <c r="M22" s="131">
        <v>6.7249495629</v>
      </c>
      <c r="N22" s="110">
        <v>1554</v>
      </c>
      <c r="O22" s="131">
        <v>2.4086229085999999</v>
      </c>
      <c r="P22" s="146">
        <v>12.02</v>
      </c>
      <c r="Q22" s="131">
        <v>11.0648918469</v>
      </c>
      <c r="R22" s="110">
        <v>45</v>
      </c>
      <c r="S22" s="131">
        <v>38.019966722100001</v>
      </c>
      <c r="T22" s="110">
        <v>-41</v>
      </c>
      <c r="U22" s="131">
        <v>49.833610648899999</v>
      </c>
      <c r="V22" s="131">
        <v>1.081530782</v>
      </c>
      <c r="W22" s="147">
        <v>775</v>
      </c>
      <c r="X22" s="147">
        <v>38</v>
      </c>
      <c r="Y22" s="147">
        <v>155</v>
      </c>
      <c r="Z22" s="147">
        <v>582</v>
      </c>
      <c r="AA22" s="147">
        <v>189</v>
      </c>
      <c r="AB22" s="147">
        <v>15</v>
      </c>
      <c r="AC22" s="147">
        <v>25</v>
      </c>
      <c r="AD22" s="147">
        <v>149</v>
      </c>
      <c r="AE22" s="148">
        <v>1.1329755516</v>
      </c>
      <c r="AF22" s="131">
        <v>0.53806833470000004</v>
      </c>
      <c r="AG22" s="131">
        <v>1.1399999999999999</v>
      </c>
      <c r="AH22" s="149">
        <v>14.6743864323</v>
      </c>
      <c r="AI22" s="149">
        <v>4.5806220218</v>
      </c>
      <c r="AJ22" s="149">
        <v>14.3003535379</v>
      </c>
      <c r="AK22" s="149">
        <v>35.617666649599997</v>
      </c>
      <c r="AL22" s="149">
        <v>1.7574422299000001</v>
      </c>
      <c r="AM22" s="149">
        <v>15.7068196956</v>
      </c>
      <c r="AN22" s="149">
        <v>0.98119588049999995</v>
      </c>
      <c r="AO22" s="149">
        <v>9.9912896400000006E-2</v>
      </c>
      <c r="AP22" s="149">
        <v>10.6317569299</v>
      </c>
      <c r="AQ22" s="149">
        <v>0.2151970077</v>
      </c>
    </row>
    <row r="23" spans="1:43" x14ac:dyDescent="0.2">
      <c r="A23" s="145">
        <v>14</v>
      </c>
      <c r="B23" s="109" t="s">
        <v>2367</v>
      </c>
      <c r="C23" s="110">
        <v>5240</v>
      </c>
      <c r="D23" s="131">
        <v>15.980522355</v>
      </c>
      <c r="E23" s="110">
        <v>1389.9204244032001</v>
      </c>
      <c r="F23" s="131">
        <v>17.1183206107</v>
      </c>
      <c r="G23" s="131">
        <v>23.4732824427</v>
      </c>
      <c r="H23" s="131">
        <v>56.316793893099998</v>
      </c>
      <c r="I23" s="131">
        <v>20.2099236641</v>
      </c>
      <c r="J23" s="131">
        <v>6.1373225930000004</v>
      </c>
      <c r="K23" s="131">
        <v>1.9179133102999999</v>
      </c>
      <c r="L23" s="131">
        <v>8.0552359032999998</v>
      </c>
      <c r="M23" s="131">
        <v>5.3701572688999999</v>
      </c>
      <c r="N23" s="110">
        <v>2163</v>
      </c>
      <c r="O23" s="131">
        <v>2.4012944984</v>
      </c>
      <c r="P23" s="146">
        <v>3.77</v>
      </c>
      <c r="Q23" s="131">
        <v>41.066666666700002</v>
      </c>
      <c r="R23" s="110">
        <v>55</v>
      </c>
      <c r="S23" s="131">
        <v>34.133333333300001</v>
      </c>
      <c r="T23" s="110">
        <v>-53</v>
      </c>
      <c r="U23" s="131">
        <v>20.5333333333</v>
      </c>
      <c r="V23" s="131">
        <v>4.2666666666999999</v>
      </c>
      <c r="W23" s="147">
        <v>1302</v>
      </c>
      <c r="X23" s="147">
        <v>15</v>
      </c>
      <c r="Y23" s="147">
        <v>452</v>
      </c>
      <c r="Z23" s="147">
        <v>835</v>
      </c>
      <c r="AA23" s="147">
        <v>293</v>
      </c>
      <c r="AB23" s="147">
        <v>7</v>
      </c>
      <c r="AC23" s="147">
        <v>36</v>
      </c>
      <c r="AD23" s="147">
        <v>250</v>
      </c>
      <c r="AE23" s="148">
        <v>0.30905077260000002</v>
      </c>
      <c r="AF23" s="131">
        <v>1.7605633803</v>
      </c>
      <c r="AG23" s="131">
        <v>1.73</v>
      </c>
      <c r="AH23" s="149">
        <v>22.106585900199999</v>
      </c>
      <c r="AI23" s="149">
        <v>4.6655496842000002</v>
      </c>
      <c r="AJ23" s="149">
        <v>12.290565794600001</v>
      </c>
      <c r="AK23" s="149">
        <v>28.379945869299998</v>
      </c>
      <c r="AL23" s="149">
        <v>2.0089573398999998</v>
      </c>
      <c r="AM23" s="149">
        <v>17.1075525197</v>
      </c>
      <c r="AN23" s="149">
        <v>1.6754736434999999</v>
      </c>
      <c r="AO23" s="149">
        <v>9.8272973299999997E-2</v>
      </c>
      <c r="AP23" s="149">
        <v>9.2714911714999992</v>
      </c>
      <c r="AQ23" s="149">
        <v>1.2179404562</v>
      </c>
    </row>
    <row r="24" spans="1:43" x14ac:dyDescent="0.2">
      <c r="A24" s="145">
        <v>21</v>
      </c>
      <c r="B24" s="109" t="s">
        <v>2366</v>
      </c>
      <c r="C24" s="110">
        <v>698</v>
      </c>
      <c r="D24" s="131">
        <v>20.970537261699999</v>
      </c>
      <c r="E24" s="110">
        <v>106.0790273556</v>
      </c>
      <c r="F24" s="131">
        <v>10.6017191977</v>
      </c>
      <c r="G24" s="131">
        <v>21.203438395399999</v>
      </c>
      <c r="H24" s="131">
        <v>60.0286532951</v>
      </c>
      <c r="I24" s="131">
        <v>18.767908309500001</v>
      </c>
      <c r="J24" s="131">
        <v>7.1174377224000001</v>
      </c>
      <c r="K24" s="131">
        <v>2.8469750889999998</v>
      </c>
      <c r="L24" s="131">
        <v>9.9644128114000008</v>
      </c>
      <c r="M24" s="131">
        <v>2.8469750889999998</v>
      </c>
      <c r="N24" s="110">
        <v>274</v>
      </c>
      <c r="O24" s="131">
        <v>2.4854014598999998</v>
      </c>
      <c r="P24" s="146">
        <v>6.58</v>
      </c>
      <c r="Q24" s="131">
        <v>10.876132930500001</v>
      </c>
      <c r="R24" s="110">
        <v>10</v>
      </c>
      <c r="S24" s="131">
        <v>63.897280966799997</v>
      </c>
      <c r="T24" s="110">
        <v>-12</v>
      </c>
      <c r="U24" s="131">
        <v>22.658610271899999</v>
      </c>
      <c r="V24" s="131">
        <v>2.5679758308</v>
      </c>
      <c r="W24" s="147">
        <v>149</v>
      </c>
      <c r="X24" s="147">
        <v>49</v>
      </c>
      <c r="Y24" s="147">
        <v>24</v>
      </c>
      <c r="Z24" s="147">
        <v>76</v>
      </c>
      <c r="AA24" s="147">
        <v>65</v>
      </c>
      <c r="AB24" s="147">
        <v>22</v>
      </c>
      <c r="AC24" s="147">
        <v>6</v>
      </c>
      <c r="AD24" s="147">
        <v>37</v>
      </c>
      <c r="AE24" s="148">
        <v>0.33898305080000002</v>
      </c>
      <c r="AF24" s="131">
        <v>21.052631578900002</v>
      </c>
      <c r="AG24" s="149" t="s">
        <v>3449</v>
      </c>
      <c r="AH24" s="149">
        <v>9.3611978885999996</v>
      </c>
      <c r="AI24" s="149">
        <v>1.3250026931000001</v>
      </c>
      <c r="AJ24" s="149">
        <v>6.0971668642000001</v>
      </c>
      <c r="AK24" s="149">
        <v>56.458041581400003</v>
      </c>
      <c r="AL24" s="149">
        <v>6.7111925024000003</v>
      </c>
      <c r="AM24" s="149">
        <v>6.4095658731</v>
      </c>
      <c r="AN24" s="149">
        <v>3.9103738016</v>
      </c>
      <c r="AO24" s="149">
        <v>0</v>
      </c>
      <c r="AP24" s="149">
        <v>6.7650544005000004</v>
      </c>
      <c r="AQ24" s="149">
        <v>2.8977701173999999</v>
      </c>
    </row>
    <row r="25" spans="1:43" x14ac:dyDescent="0.2">
      <c r="A25" s="145">
        <v>22</v>
      </c>
      <c r="B25" s="109" t="s">
        <v>2365</v>
      </c>
      <c r="C25" s="110">
        <v>845</v>
      </c>
      <c r="D25" s="131">
        <v>5.8897243108000001</v>
      </c>
      <c r="E25" s="110">
        <v>149.2932862191</v>
      </c>
      <c r="F25" s="131">
        <v>12.7810650888</v>
      </c>
      <c r="G25" s="131">
        <v>20.355029585800001</v>
      </c>
      <c r="H25" s="131">
        <v>63.431952662699999</v>
      </c>
      <c r="I25" s="131">
        <v>16.213017751500001</v>
      </c>
      <c r="J25" s="131">
        <v>3.5294117646999998</v>
      </c>
      <c r="K25" s="131">
        <v>0</v>
      </c>
      <c r="L25" s="131">
        <v>11.764705882399999</v>
      </c>
      <c r="M25" s="131">
        <v>4.7058823528999998</v>
      </c>
      <c r="N25" s="110">
        <v>362</v>
      </c>
      <c r="O25" s="131">
        <v>2.317679558</v>
      </c>
      <c r="P25" s="146">
        <v>5.66</v>
      </c>
      <c r="Q25" s="131">
        <v>8.1128747795000002</v>
      </c>
      <c r="R25" s="110">
        <v>6</v>
      </c>
      <c r="S25" s="131">
        <v>57.495590828899999</v>
      </c>
      <c r="T25" s="110">
        <v>-9</v>
      </c>
      <c r="U25" s="131">
        <v>34.038800705500002</v>
      </c>
      <c r="V25" s="131">
        <v>0.3527336861</v>
      </c>
      <c r="W25" s="147">
        <v>249</v>
      </c>
      <c r="X25" s="147">
        <v>83</v>
      </c>
      <c r="Y25" s="147">
        <v>42</v>
      </c>
      <c r="Z25" s="147">
        <v>124</v>
      </c>
      <c r="AA25" s="147">
        <v>69</v>
      </c>
      <c r="AB25" s="147">
        <v>19</v>
      </c>
      <c r="AC25" s="147">
        <v>10</v>
      </c>
      <c r="AD25" s="147">
        <v>40</v>
      </c>
      <c r="AE25" s="148">
        <v>0.99750623439999997</v>
      </c>
      <c r="AF25" s="131">
        <v>0</v>
      </c>
      <c r="AG25" s="131">
        <v>0.94</v>
      </c>
      <c r="AH25" s="149">
        <v>9.8324690865999997</v>
      </c>
      <c r="AI25" s="149">
        <v>2.8021539688999999</v>
      </c>
      <c r="AJ25" s="149">
        <v>10.4906262465</v>
      </c>
      <c r="AK25" s="149">
        <v>46.649381731200002</v>
      </c>
      <c r="AL25" s="149">
        <v>1.2066214599</v>
      </c>
      <c r="AM25" s="149">
        <v>9.3338651774999999</v>
      </c>
      <c r="AN25" s="149">
        <v>4.1882728361000003</v>
      </c>
      <c r="AO25" s="149">
        <v>6.9804547300000006E-2</v>
      </c>
      <c r="AP25" s="149">
        <v>12.145991224599999</v>
      </c>
      <c r="AQ25" s="149">
        <v>2.5727961707000002</v>
      </c>
    </row>
    <row r="26" spans="1:43" x14ac:dyDescent="0.2">
      <c r="A26" s="145">
        <v>23</v>
      </c>
      <c r="B26" s="109" t="s">
        <v>2364</v>
      </c>
      <c r="C26" s="110">
        <v>577</v>
      </c>
      <c r="D26" s="131">
        <v>-3.6727879799999998</v>
      </c>
      <c r="E26" s="110">
        <v>82.310984308100004</v>
      </c>
      <c r="F26" s="131">
        <v>8.8388214905000009</v>
      </c>
      <c r="G26" s="131">
        <v>14.2114384749</v>
      </c>
      <c r="H26" s="131">
        <v>61.698440208000001</v>
      </c>
      <c r="I26" s="131">
        <v>24.090121317200001</v>
      </c>
      <c r="J26" s="131">
        <v>5.2310374891000002</v>
      </c>
      <c r="K26" s="131">
        <v>1.7436791629999999</v>
      </c>
      <c r="L26" s="131">
        <v>8.7183958151999992</v>
      </c>
      <c r="M26" s="131">
        <v>8.7183958151999992</v>
      </c>
      <c r="N26" s="110">
        <v>257</v>
      </c>
      <c r="O26" s="131">
        <v>2.2256809339000001</v>
      </c>
      <c r="P26" s="146">
        <v>7.01</v>
      </c>
      <c r="Q26" s="131">
        <v>4.9786628734000002</v>
      </c>
      <c r="R26" s="110">
        <v>7</v>
      </c>
      <c r="S26" s="131">
        <v>48.079658606000002</v>
      </c>
      <c r="T26" s="110">
        <v>-10</v>
      </c>
      <c r="U26" s="131">
        <v>45.376955903300001</v>
      </c>
      <c r="V26" s="131">
        <v>1.5647226174</v>
      </c>
      <c r="W26" s="147">
        <v>137</v>
      </c>
      <c r="X26" s="147">
        <v>46</v>
      </c>
      <c r="Y26" s="147">
        <v>22</v>
      </c>
      <c r="Z26" s="147">
        <v>69</v>
      </c>
      <c r="AA26" s="147">
        <v>47</v>
      </c>
      <c r="AB26" s="147">
        <v>16</v>
      </c>
      <c r="AC26" s="147">
        <v>9</v>
      </c>
      <c r="AD26" s="147">
        <v>22</v>
      </c>
      <c r="AE26" s="148">
        <v>2.0408163264999999</v>
      </c>
      <c r="AF26" s="131">
        <v>1.7730496454</v>
      </c>
      <c r="AG26" s="149">
        <v>1.23</v>
      </c>
      <c r="AH26" s="149">
        <v>7.3331840572999996</v>
      </c>
      <c r="AI26" s="149">
        <v>1.0747872816999999</v>
      </c>
      <c r="AJ26" s="149">
        <v>6.1688311687999997</v>
      </c>
      <c r="AK26" s="149">
        <v>52.709359605899998</v>
      </c>
      <c r="AL26" s="149">
        <v>2.2391401701999998</v>
      </c>
      <c r="AM26" s="149">
        <v>15.1477832512</v>
      </c>
      <c r="AN26" s="149">
        <v>3.5042543663000001</v>
      </c>
      <c r="AO26" s="149">
        <v>0.45902373489999998</v>
      </c>
      <c r="AP26" s="149">
        <v>8.0832960143000001</v>
      </c>
      <c r="AQ26" s="149">
        <v>2.854903717</v>
      </c>
    </row>
    <row r="27" spans="1:43" x14ac:dyDescent="0.2">
      <c r="A27" s="145">
        <v>24</v>
      </c>
      <c r="B27" s="109" t="s">
        <v>2363</v>
      </c>
      <c r="C27" s="110">
        <v>979</v>
      </c>
      <c r="D27" s="131">
        <v>12.7880184332</v>
      </c>
      <c r="E27" s="110">
        <v>95.886385896199997</v>
      </c>
      <c r="F27" s="131">
        <v>7.2522982635000002</v>
      </c>
      <c r="G27" s="131">
        <v>24.616956077600001</v>
      </c>
      <c r="H27" s="131">
        <v>60.061287027600002</v>
      </c>
      <c r="I27" s="131">
        <v>15.3217568948</v>
      </c>
      <c r="J27" s="131">
        <v>6.1349693252000002</v>
      </c>
      <c r="K27" s="131">
        <v>1.0224948874999999</v>
      </c>
      <c r="L27" s="131">
        <v>7.1574642126999999</v>
      </c>
      <c r="M27" s="131">
        <v>5.1124744376000004</v>
      </c>
      <c r="N27" s="110">
        <v>387</v>
      </c>
      <c r="O27" s="131">
        <v>2.519379845</v>
      </c>
      <c r="P27" s="146">
        <v>10.210000000000001</v>
      </c>
      <c r="Q27" s="131">
        <v>6.8897637795</v>
      </c>
      <c r="R27" s="110">
        <v>9</v>
      </c>
      <c r="S27" s="131">
        <v>55.118110236200003</v>
      </c>
      <c r="T27" s="110">
        <v>-8</v>
      </c>
      <c r="U27" s="131">
        <v>37.992125984300003</v>
      </c>
      <c r="V27" s="131">
        <v>0</v>
      </c>
      <c r="W27" s="147">
        <v>200</v>
      </c>
      <c r="X27" s="147">
        <v>72</v>
      </c>
      <c r="Y27" s="147">
        <v>38</v>
      </c>
      <c r="Z27" s="147">
        <v>90</v>
      </c>
      <c r="AA27" s="147">
        <v>74</v>
      </c>
      <c r="AB27" s="147">
        <v>24</v>
      </c>
      <c r="AC27" s="147">
        <v>7</v>
      </c>
      <c r="AD27" s="147">
        <v>43</v>
      </c>
      <c r="AE27" s="148">
        <v>1.1904761905000001</v>
      </c>
      <c r="AF27" s="131">
        <v>3.0895983521999999</v>
      </c>
      <c r="AG27" s="149" t="s">
        <v>3449</v>
      </c>
      <c r="AH27" s="149">
        <v>13.1502657433</v>
      </c>
      <c r="AI27" s="149">
        <v>2.4561120953</v>
      </c>
      <c r="AJ27" s="149">
        <v>4.871960058</v>
      </c>
      <c r="AK27" s="149">
        <v>48.631019487800003</v>
      </c>
      <c r="AL27" s="149">
        <v>4.2357867612</v>
      </c>
      <c r="AM27" s="149">
        <v>12.2000322113</v>
      </c>
      <c r="AN27" s="149">
        <v>3.1647608311000002</v>
      </c>
      <c r="AO27" s="149">
        <v>0</v>
      </c>
      <c r="AP27" s="149">
        <v>6.4100499275000002</v>
      </c>
      <c r="AQ27" s="149">
        <v>4.4612659043000003</v>
      </c>
    </row>
    <row r="28" spans="1:43" x14ac:dyDescent="0.2">
      <c r="A28" s="145">
        <v>25</v>
      </c>
      <c r="B28" s="109" t="s">
        <v>2362</v>
      </c>
      <c r="C28" s="110">
        <v>1916</v>
      </c>
      <c r="D28" s="131">
        <v>-1.1861784424999999</v>
      </c>
      <c r="E28" s="110">
        <v>709.6296296296</v>
      </c>
      <c r="F28" s="131">
        <v>13.3089770355</v>
      </c>
      <c r="G28" s="131">
        <v>21.085594989600001</v>
      </c>
      <c r="H28" s="131">
        <v>58.037578288100001</v>
      </c>
      <c r="I28" s="131">
        <v>20.876826722299999</v>
      </c>
      <c r="J28" s="131">
        <v>3.1282586026999999</v>
      </c>
      <c r="K28" s="131">
        <v>1.0427528676</v>
      </c>
      <c r="L28" s="131">
        <v>7.2992700729999997</v>
      </c>
      <c r="M28" s="131">
        <v>6.2565172053999998</v>
      </c>
      <c r="N28" s="110">
        <v>789</v>
      </c>
      <c r="O28" s="131">
        <v>2.4169835233999999</v>
      </c>
      <c r="P28" s="146">
        <v>2.7</v>
      </c>
      <c r="Q28" s="131">
        <v>32.075471698100003</v>
      </c>
      <c r="R28" s="110">
        <v>17</v>
      </c>
      <c r="S28" s="131">
        <v>48.3018867925</v>
      </c>
      <c r="T28" s="110">
        <v>-16</v>
      </c>
      <c r="U28" s="131">
        <v>12.4528301887</v>
      </c>
      <c r="V28" s="131">
        <v>7.1698113208000001</v>
      </c>
      <c r="W28" s="147">
        <v>455</v>
      </c>
      <c r="X28" s="147">
        <v>18</v>
      </c>
      <c r="Y28" s="147">
        <v>159</v>
      </c>
      <c r="Z28" s="147">
        <v>278</v>
      </c>
      <c r="AA28" s="147">
        <v>104</v>
      </c>
      <c r="AB28" s="147">
        <v>6</v>
      </c>
      <c r="AC28" s="147">
        <v>25</v>
      </c>
      <c r="AD28" s="147">
        <v>73</v>
      </c>
      <c r="AE28" s="148">
        <v>2.4361948955999999</v>
      </c>
      <c r="AF28" s="131">
        <v>1.5495867769</v>
      </c>
      <c r="AG28" s="131">
        <v>0.63</v>
      </c>
      <c r="AH28" s="149">
        <v>10.4653909757</v>
      </c>
      <c r="AI28" s="149">
        <v>5.0413418379000001</v>
      </c>
      <c r="AJ28" s="149">
        <v>15.0956768249</v>
      </c>
      <c r="AK28" s="149">
        <v>30.318922749799999</v>
      </c>
      <c r="AL28" s="149">
        <v>3.9357429718999999</v>
      </c>
      <c r="AM28" s="149">
        <v>12.804157807699999</v>
      </c>
      <c r="AN28" s="149">
        <v>2.0458303803</v>
      </c>
      <c r="AO28" s="149">
        <v>0.10394519250000001</v>
      </c>
      <c r="AP28" s="149">
        <v>17.127332860900001</v>
      </c>
      <c r="AQ28" s="149">
        <v>1.9749586582000001</v>
      </c>
    </row>
    <row r="29" spans="1:43" x14ac:dyDescent="0.2">
      <c r="A29" s="145">
        <v>26</v>
      </c>
      <c r="B29" s="109" t="s">
        <v>2361</v>
      </c>
      <c r="C29" s="110">
        <v>658</v>
      </c>
      <c r="D29" s="131">
        <v>4.1139240505999997</v>
      </c>
      <c r="E29" s="110">
        <v>118.345323741</v>
      </c>
      <c r="F29" s="131">
        <v>9.8784194528999993</v>
      </c>
      <c r="G29" s="131">
        <v>21.5805471125</v>
      </c>
      <c r="H29" s="131">
        <v>61.702127659600002</v>
      </c>
      <c r="I29" s="131">
        <v>16.717325228</v>
      </c>
      <c r="J29" s="131">
        <v>7.5987841945000003</v>
      </c>
      <c r="K29" s="131">
        <v>1.5197568389</v>
      </c>
      <c r="L29" s="131">
        <v>7.5987841945000003</v>
      </c>
      <c r="M29" s="131">
        <v>10.638297872300001</v>
      </c>
      <c r="N29" s="110">
        <v>258</v>
      </c>
      <c r="O29" s="131">
        <v>2.5387596899</v>
      </c>
      <c r="P29" s="146">
        <v>5.56</v>
      </c>
      <c r="Q29" s="131">
        <v>12.454873646199999</v>
      </c>
      <c r="R29" s="110">
        <v>52</v>
      </c>
      <c r="S29" s="131">
        <v>46.389891696799999</v>
      </c>
      <c r="T29" s="110">
        <v>-53</v>
      </c>
      <c r="U29" s="131">
        <v>40.9747292419</v>
      </c>
      <c r="V29" s="131">
        <v>0.18050541519999999</v>
      </c>
      <c r="W29" s="147">
        <v>129</v>
      </c>
      <c r="X29" s="147">
        <v>27</v>
      </c>
      <c r="Y29" s="147">
        <v>19</v>
      </c>
      <c r="Z29" s="147">
        <v>83</v>
      </c>
      <c r="AA29" s="147">
        <v>51</v>
      </c>
      <c r="AB29" s="147">
        <v>11</v>
      </c>
      <c r="AC29" s="147">
        <v>7</v>
      </c>
      <c r="AD29" s="147">
        <v>33</v>
      </c>
      <c r="AE29" s="148">
        <v>2.0689655172000001</v>
      </c>
      <c r="AF29" s="131">
        <v>0</v>
      </c>
      <c r="AG29" s="149" t="s">
        <v>3449</v>
      </c>
      <c r="AH29" s="149">
        <v>9.7357267513999997</v>
      </c>
      <c r="AI29" s="149">
        <v>2.0443779605999999</v>
      </c>
      <c r="AJ29" s="149">
        <v>9.8479182249000008</v>
      </c>
      <c r="AK29" s="149">
        <v>48.865619546200001</v>
      </c>
      <c r="AL29" s="149">
        <v>4.3505360259000003</v>
      </c>
      <c r="AM29" s="149">
        <v>11.1194215906</v>
      </c>
      <c r="AN29" s="149">
        <v>0.81027175269999996</v>
      </c>
      <c r="AO29" s="149">
        <v>6.2328596399999998E-2</v>
      </c>
      <c r="AP29" s="149">
        <v>3.9391672899999999</v>
      </c>
      <c r="AQ29" s="149">
        <v>8.4392919470999992</v>
      </c>
    </row>
    <row r="30" spans="1:43" x14ac:dyDescent="0.2">
      <c r="A30" s="145">
        <v>27</v>
      </c>
      <c r="B30" s="109" t="s">
        <v>2360</v>
      </c>
      <c r="C30" s="110">
        <v>3614</v>
      </c>
      <c r="D30" s="131">
        <v>3.5530085960000002</v>
      </c>
      <c r="E30" s="110">
        <v>1457.2580645160999</v>
      </c>
      <c r="F30" s="131">
        <v>22.495849474300002</v>
      </c>
      <c r="G30" s="131">
        <v>20.226895406800001</v>
      </c>
      <c r="H30" s="131">
        <v>62.091864969600003</v>
      </c>
      <c r="I30" s="131">
        <v>17.681239623700002</v>
      </c>
      <c r="J30" s="131">
        <v>5.8035097416000001</v>
      </c>
      <c r="K30" s="131">
        <v>1.3817880336999999</v>
      </c>
      <c r="L30" s="131">
        <v>12.7124499102</v>
      </c>
      <c r="M30" s="131">
        <v>7.1852977752999996</v>
      </c>
      <c r="N30" s="110">
        <v>1626</v>
      </c>
      <c r="O30" s="131">
        <v>2.1906519064999999</v>
      </c>
      <c r="P30" s="146">
        <v>2.48</v>
      </c>
      <c r="Q30" s="131">
        <v>42.8</v>
      </c>
      <c r="R30" s="110">
        <v>14</v>
      </c>
      <c r="S30" s="131">
        <v>11.2</v>
      </c>
      <c r="T30" s="110">
        <v>-16</v>
      </c>
      <c r="U30" s="131">
        <v>44</v>
      </c>
      <c r="V30" s="131">
        <v>2</v>
      </c>
      <c r="W30" s="147">
        <v>1165</v>
      </c>
      <c r="X30" s="147">
        <v>5</v>
      </c>
      <c r="Y30" s="147">
        <v>277</v>
      </c>
      <c r="Z30" s="147">
        <v>883</v>
      </c>
      <c r="AA30" s="147" t="s">
        <v>3449</v>
      </c>
      <c r="AB30" s="147" t="s">
        <v>3449</v>
      </c>
      <c r="AC30" s="147">
        <v>33</v>
      </c>
      <c r="AD30" s="147">
        <v>161</v>
      </c>
      <c r="AE30" s="148">
        <v>2.2676991150000001</v>
      </c>
      <c r="AF30" s="131">
        <v>4.6690469650999997</v>
      </c>
      <c r="AG30" s="131">
        <v>2.57</v>
      </c>
      <c r="AH30" s="149">
        <v>9.1272527969000006</v>
      </c>
      <c r="AI30" s="149">
        <v>5.2455105265000004</v>
      </c>
      <c r="AJ30" s="149">
        <v>18.651062320699999</v>
      </c>
      <c r="AK30" s="149">
        <v>31.524647773800002</v>
      </c>
      <c r="AL30" s="149">
        <v>3.2659509300999998</v>
      </c>
      <c r="AM30" s="149">
        <v>14.340522939</v>
      </c>
      <c r="AN30" s="149">
        <v>2.3084115163000001</v>
      </c>
      <c r="AO30" s="149">
        <v>8.7049037600000004E-2</v>
      </c>
      <c r="AP30" s="149">
        <v>11.8902537318</v>
      </c>
      <c r="AQ30" s="149">
        <v>1.8183576748000001</v>
      </c>
    </row>
    <row r="31" spans="1:43" x14ac:dyDescent="0.2">
      <c r="A31" s="145">
        <v>28</v>
      </c>
      <c r="B31" s="109" t="s">
        <v>2359</v>
      </c>
      <c r="C31" s="110">
        <v>1420</v>
      </c>
      <c r="D31" s="131">
        <v>15.729421352899999</v>
      </c>
      <c r="E31" s="110">
        <v>139.62635201570001</v>
      </c>
      <c r="F31" s="131">
        <v>15.4225352113</v>
      </c>
      <c r="G31" s="131">
        <v>21.1971830986</v>
      </c>
      <c r="H31" s="131">
        <v>61.619718309900001</v>
      </c>
      <c r="I31" s="131">
        <v>17.183098591499999</v>
      </c>
      <c r="J31" s="131">
        <v>0.70571630200000002</v>
      </c>
      <c r="K31" s="131">
        <v>2.1171489061000002</v>
      </c>
      <c r="L31" s="131">
        <v>10.5857445307</v>
      </c>
      <c r="M31" s="131">
        <v>8.4685956246000007</v>
      </c>
      <c r="N31" s="110">
        <v>592</v>
      </c>
      <c r="O31" s="131">
        <v>2.3783783783999999</v>
      </c>
      <c r="P31" s="146">
        <v>10.17</v>
      </c>
      <c r="Q31" s="131">
        <v>8.3333333333000006</v>
      </c>
      <c r="R31" s="110">
        <v>10</v>
      </c>
      <c r="S31" s="131">
        <v>50.882352941199997</v>
      </c>
      <c r="T31" s="110">
        <v>-15</v>
      </c>
      <c r="U31" s="131">
        <v>33.725490196099997</v>
      </c>
      <c r="V31" s="131">
        <v>7.0588235293999997</v>
      </c>
      <c r="W31" s="147">
        <v>809</v>
      </c>
      <c r="X31" s="147">
        <v>153</v>
      </c>
      <c r="Y31" s="147">
        <v>146</v>
      </c>
      <c r="Z31" s="147">
        <v>510</v>
      </c>
      <c r="AA31" s="147">
        <v>138</v>
      </c>
      <c r="AB31" s="147">
        <v>27</v>
      </c>
      <c r="AC31" s="147">
        <v>24</v>
      </c>
      <c r="AD31" s="147">
        <v>87</v>
      </c>
      <c r="AE31" s="148">
        <v>4.2232277525999997</v>
      </c>
      <c r="AF31" s="131">
        <v>5.0359712229999998</v>
      </c>
      <c r="AG31" s="149" t="s">
        <v>3449</v>
      </c>
      <c r="AH31" s="149">
        <v>9.9090108600000004</v>
      </c>
      <c r="AI31" s="149">
        <v>1.6201937188</v>
      </c>
      <c r="AJ31" s="149">
        <v>8.9286762547999992</v>
      </c>
      <c r="AK31" s="149">
        <v>48.3005576754</v>
      </c>
      <c r="AL31" s="149">
        <v>6.4631640739999998</v>
      </c>
      <c r="AM31" s="149">
        <v>8.5177575579999996</v>
      </c>
      <c r="AN31" s="149">
        <v>0.77487525680000002</v>
      </c>
      <c r="AO31" s="149">
        <v>2.9351335499999999E-2</v>
      </c>
      <c r="AP31" s="149">
        <v>9.1165248019000007</v>
      </c>
      <c r="AQ31" s="149">
        <v>5.2069269152000004</v>
      </c>
    </row>
    <row r="32" spans="1:43" x14ac:dyDescent="0.2">
      <c r="A32" s="145">
        <v>29</v>
      </c>
      <c r="B32" s="109" t="s">
        <v>2358</v>
      </c>
      <c r="C32" s="110">
        <v>1477</v>
      </c>
      <c r="D32" s="131">
        <v>3.4313725490000002</v>
      </c>
      <c r="E32" s="110">
        <v>612.86307053940004</v>
      </c>
      <c r="F32" s="131">
        <v>14.218009478700001</v>
      </c>
      <c r="G32" s="131">
        <v>20.514556533499999</v>
      </c>
      <c r="H32" s="131">
        <v>61.746784021700002</v>
      </c>
      <c r="I32" s="131">
        <v>17.7386594448</v>
      </c>
      <c r="J32" s="131">
        <v>6.8610634648</v>
      </c>
      <c r="K32" s="131">
        <v>2.0583190395000002</v>
      </c>
      <c r="L32" s="131">
        <v>12.3499142367</v>
      </c>
      <c r="M32" s="131">
        <v>7.5471698112999999</v>
      </c>
      <c r="N32" s="110">
        <v>633</v>
      </c>
      <c r="O32" s="131">
        <v>2.3143759874000001</v>
      </c>
      <c r="P32" s="146">
        <v>2.41</v>
      </c>
      <c r="Q32" s="131">
        <v>22.821576763500001</v>
      </c>
      <c r="R32" s="110">
        <v>14</v>
      </c>
      <c r="S32" s="131">
        <v>17.012448132799999</v>
      </c>
      <c r="T32" s="110">
        <v>-16</v>
      </c>
      <c r="U32" s="131">
        <v>56.431535269699999</v>
      </c>
      <c r="V32" s="131">
        <v>3.7344398339999998</v>
      </c>
      <c r="W32" s="147" t="s">
        <v>3449</v>
      </c>
      <c r="X32" s="147" t="s">
        <v>3449</v>
      </c>
      <c r="Y32" s="147">
        <v>128</v>
      </c>
      <c r="Z32" s="147">
        <v>308</v>
      </c>
      <c r="AA32" s="147" t="s">
        <v>3449</v>
      </c>
      <c r="AB32" s="147" t="s">
        <v>3449</v>
      </c>
      <c r="AC32" s="147">
        <v>18</v>
      </c>
      <c r="AD32" s="147">
        <v>83</v>
      </c>
      <c r="AE32" s="148">
        <v>1.443001443</v>
      </c>
      <c r="AF32" s="131">
        <v>7.6388888889000004</v>
      </c>
      <c r="AG32" s="131">
        <v>0.9</v>
      </c>
      <c r="AH32" s="149">
        <v>15.3585136563</v>
      </c>
      <c r="AI32" s="149">
        <v>5.0175223896999999</v>
      </c>
      <c r="AJ32" s="149">
        <v>16.660176892700001</v>
      </c>
      <c r="AK32" s="149">
        <v>25.126550592400001</v>
      </c>
      <c r="AL32" s="149">
        <v>2.0248094788</v>
      </c>
      <c r="AM32" s="149">
        <v>14.5296768093</v>
      </c>
      <c r="AN32" s="149">
        <v>2.1249374200000002</v>
      </c>
      <c r="AO32" s="149">
        <v>0.30594648720000001</v>
      </c>
      <c r="AP32" s="149">
        <v>15.2639483785</v>
      </c>
      <c r="AQ32" s="149">
        <v>0.82883684710000005</v>
      </c>
    </row>
    <row r="33" spans="1:43" x14ac:dyDescent="0.2">
      <c r="A33" s="145">
        <v>30</v>
      </c>
      <c r="B33" s="109" t="s">
        <v>2357</v>
      </c>
      <c r="C33" s="110">
        <v>2247</v>
      </c>
      <c r="D33" s="131">
        <v>20.806451612899998</v>
      </c>
      <c r="E33" s="110">
        <v>333.3827893175</v>
      </c>
      <c r="F33" s="131">
        <v>13.351134846500001</v>
      </c>
      <c r="G33" s="131">
        <v>23.408989764099999</v>
      </c>
      <c r="H33" s="131">
        <v>57.231864708499998</v>
      </c>
      <c r="I33" s="131">
        <v>19.359145527399999</v>
      </c>
      <c r="J33" s="131">
        <v>1.7929179740000001</v>
      </c>
      <c r="K33" s="131">
        <v>2.6893769609999998</v>
      </c>
      <c r="L33" s="131">
        <v>8.9645898699999993</v>
      </c>
      <c r="M33" s="131">
        <v>5.3787539219999996</v>
      </c>
      <c r="N33" s="110">
        <v>919</v>
      </c>
      <c r="O33" s="131">
        <v>2.4156692057</v>
      </c>
      <c r="P33" s="146">
        <v>6.74</v>
      </c>
      <c r="Q33" s="131">
        <v>15.820895522400001</v>
      </c>
      <c r="R33" s="110">
        <v>18</v>
      </c>
      <c r="S33" s="131">
        <v>45.970149253700001</v>
      </c>
      <c r="T33" s="110">
        <v>-15</v>
      </c>
      <c r="U33" s="131">
        <v>32.985074626900001</v>
      </c>
      <c r="V33" s="131">
        <v>5.223880597</v>
      </c>
      <c r="W33" s="147">
        <v>1551</v>
      </c>
      <c r="X33" s="147">
        <v>56</v>
      </c>
      <c r="Y33" s="147">
        <v>672</v>
      </c>
      <c r="Z33" s="147">
        <v>823</v>
      </c>
      <c r="AA33" s="147">
        <v>195</v>
      </c>
      <c r="AB33" s="147">
        <v>13</v>
      </c>
      <c r="AC33" s="147">
        <v>34</v>
      </c>
      <c r="AD33" s="147">
        <v>148</v>
      </c>
      <c r="AE33" s="148">
        <v>0.68965517239999996</v>
      </c>
      <c r="AF33" s="131">
        <v>0</v>
      </c>
      <c r="AG33" s="131">
        <v>2.12</v>
      </c>
      <c r="AH33" s="149">
        <v>15.4165261383</v>
      </c>
      <c r="AI33" s="149">
        <v>2.7352445194000001</v>
      </c>
      <c r="AJ33" s="149">
        <v>10.600337268100001</v>
      </c>
      <c r="AK33" s="149">
        <v>31.217537942700002</v>
      </c>
      <c r="AL33" s="149">
        <v>5.6762225969999998</v>
      </c>
      <c r="AM33" s="149">
        <v>14.8735244519</v>
      </c>
      <c r="AN33" s="149">
        <v>3.9865092749</v>
      </c>
      <c r="AO33" s="149">
        <v>6.7453625999999997E-3</v>
      </c>
      <c r="AP33" s="149">
        <v>11.9089376054</v>
      </c>
      <c r="AQ33" s="149">
        <v>2.3642495783999999</v>
      </c>
    </row>
    <row r="34" spans="1:43" x14ac:dyDescent="0.2">
      <c r="A34" s="145">
        <v>31</v>
      </c>
      <c r="B34" s="109" t="s">
        <v>2356</v>
      </c>
      <c r="C34" s="110">
        <v>2234</v>
      </c>
      <c r="D34" s="131">
        <v>0.94893809309999999</v>
      </c>
      <c r="E34" s="110">
        <v>737.29372937289997</v>
      </c>
      <c r="F34" s="131">
        <v>9.0420769919000001</v>
      </c>
      <c r="G34" s="131">
        <v>22.515666965099999</v>
      </c>
      <c r="H34" s="131">
        <v>56.803939122700001</v>
      </c>
      <c r="I34" s="131">
        <v>20.680393912300001</v>
      </c>
      <c r="J34" s="131">
        <v>3.5770176614999998</v>
      </c>
      <c r="K34" s="131">
        <v>1.3413816231</v>
      </c>
      <c r="L34" s="131">
        <v>8.0482897383999994</v>
      </c>
      <c r="M34" s="131">
        <v>6.7069081154000001</v>
      </c>
      <c r="N34" s="110">
        <v>903</v>
      </c>
      <c r="O34" s="131">
        <v>2.4606866001999999</v>
      </c>
      <c r="P34" s="146">
        <v>3.03</v>
      </c>
      <c r="Q34" s="131">
        <v>23.0263157895</v>
      </c>
      <c r="R34" s="110">
        <v>28</v>
      </c>
      <c r="S34" s="131">
        <v>56.25</v>
      </c>
      <c r="T34" s="110">
        <v>-32</v>
      </c>
      <c r="U34" s="131">
        <v>19.736842105299999</v>
      </c>
      <c r="V34" s="131">
        <v>0.98684210530000005</v>
      </c>
      <c r="W34" s="147">
        <v>631</v>
      </c>
      <c r="X34" s="147">
        <v>33</v>
      </c>
      <c r="Y34" s="147">
        <v>326</v>
      </c>
      <c r="Z34" s="147">
        <v>272</v>
      </c>
      <c r="AA34" s="147">
        <v>112</v>
      </c>
      <c r="AB34" s="147">
        <v>13</v>
      </c>
      <c r="AC34" s="147">
        <v>15</v>
      </c>
      <c r="AD34" s="147">
        <v>84</v>
      </c>
      <c r="AE34" s="148">
        <v>0.91930541369999996</v>
      </c>
      <c r="AF34" s="131">
        <v>0</v>
      </c>
      <c r="AG34" s="131">
        <v>2.0099999999999998</v>
      </c>
      <c r="AH34" s="149">
        <v>11.9068251932</v>
      </c>
      <c r="AI34" s="149">
        <v>3.4143297861000002</v>
      </c>
      <c r="AJ34" s="149">
        <v>9.1580297411</v>
      </c>
      <c r="AK34" s="149">
        <v>37.297653298199997</v>
      </c>
      <c r="AL34" s="149">
        <v>7.7091060348999996</v>
      </c>
      <c r="AM34" s="149">
        <v>13.6607854692</v>
      </c>
      <c r="AN34" s="149">
        <v>2.3813650385999998</v>
      </c>
      <c r="AO34" s="149">
        <v>9.3590765699999995E-2</v>
      </c>
      <c r="AP34" s="149">
        <v>10.028077229699999</v>
      </c>
      <c r="AQ34" s="149">
        <v>3.4905889285999998</v>
      </c>
    </row>
    <row r="35" spans="1:43" x14ac:dyDescent="0.2">
      <c r="A35" s="145">
        <v>32</v>
      </c>
      <c r="B35" s="109" t="s">
        <v>2355</v>
      </c>
      <c r="C35" s="110">
        <v>485</v>
      </c>
      <c r="D35" s="131">
        <v>6.1269146607999998</v>
      </c>
      <c r="E35" s="110">
        <v>131.7934782609</v>
      </c>
      <c r="F35" s="131">
        <v>8.2474226803999997</v>
      </c>
      <c r="G35" s="131">
        <v>23.917525773200001</v>
      </c>
      <c r="H35" s="131">
        <v>55.257731958800001</v>
      </c>
      <c r="I35" s="131">
        <v>20.824742268000001</v>
      </c>
      <c r="J35" s="131">
        <v>0</v>
      </c>
      <c r="K35" s="131">
        <v>0</v>
      </c>
      <c r="L35" s="131">
        <v>6.1728395061999999</v>
      </c>
      <c r="M35" s="131">
        <v>16.460905349800001</v>
      </c>
      <c r="N35" s="110">
        <v>187</v>
      </c>
      <c r="O35" s="131">
        <v>2.5828877005000002</v>
      </c>
      <c r="P35" s="146">
        <v>3.68</v>
      </c>
      <c r="Q35" s="131">
        <v>9.5108695652000002</v>
      </c>
      <c r="R35" s="110">
        <v>11</v>
      </c>
      <c r="S35" s="131">
        <v>62.5</v>
      </c>
      <c r="T35" s="110">
        <v>-10</v>
      </c>
      <c r="U35" s="131">
        <v>27.717391304300001</v>
      </c>
      <c r="V35" s="131">
        <v>0.27173913039999997</v>
      </c>
      <c r="W35" s="147">
        <v>149</v>
      </c>
      <c r="X35" s="147">
        <v>22</v>
      </c>
      <c r="Y35" s="147">
        <v>15</v>
      </c>
      <c r="Z35" s="147">
        <v>112</v>
      </c>
      <c r="AA35" s="147">
        <v>40</v>
      </c>
      <c r="AB35" s="147">
        <v>8</v>
      </c>
      <c r="AC35" s="147">
        <v>8</v>
      </c>
      <c r="AD35" s="147">
        <v>24</v>
      </c>
      <c r="AE35" s="148">
        <v>2.0618556700999999</v>
      </c>
      <c r="AF35" s="131">
        <v>0</v>
      </c>
      <c r="AG35" s="149">
        <v>1.44</v>
      </c>
      <c r="AH35" s="149">
        <v>15.946028825499999</v>
      </c>
      <c r="AI35" s="149">
        <v>4.4924869671999996</v>
      </c>
      <c r="AJ35" s="149">
        <v>6.6084023305999997</v>
      </c>
      <c r="AK35" s="149">
        <v>48.390064397400003</v>
      </c>
      <c r="AL35" s="149">
        <v>4.0325053664999997</v>
      </c>
      <c r="AM35" s="149">
        <v>10.027598896000001</v>
      </c>
      <c r="AN35" s="149">
        <v>0.39865072060000001</v>
      </c>
      <c r="AO35" s="149">
        <v>0</v>
      </c>
      <c r="AP35" s="149">
        <v>4.6458141674000002</v>
      </c>
      <c r="AQ35" s="149">
        <v>4.2624961668000001</v>
      </c>
    </row>
    <row r="36" spans="1:43" x14ac:dyDescent="0.2">
      <c r="A36" s="145">
        <v>33</v>
      </c>
      <c r="B36" s="109" t="s">
        <v>2354</v>
      </c>
      <c r="C36" s="110">
        <v>2074</v>
      </c>
      <c r="D36" s="131">
        <v>-0.52757793760000005</v>
      </c>
      <c r="E36" s="110">
        <v>201.5549076774</v>
      </c>
      <c r="F36" s="131">
        <v>12.1986499518</v>
      </c>
      <c r="G36" s="131">
        <v>21.5525554484</v>
      </c>
      <c r="H36" s="131">
        <v>60.1735776278</v>
      </c>
      <c r="I36" s="131">
        <v>18.2738669238</v>
      </c>
      <c r="J36" s="131">
        <v>5.2593832178</v>
      </c>
      <c r="K36" s="131">
        <v>2.3906287354</v>
      </c>
      <c r="L36" s="131">
        <v>5.2593832178</v>
      </c>
      <c r="M36" s="131">
        <v>6.6937604589999999</v>
      </c>
      <c r="N36" s="110">
        <v>882</v>
      </c>
      <c r="O36" s="131">
        <v>2.3344671201999998</v>
      </c>
      <c r="P36" s="146">
        <v>10.29</v>
      </c>
      <c r="Q36" s="131">
        <v>13.216715257500001</v>
      </c>
      <c r="R36" s="110">
        <v>26</v>
      </c>
      <c r="S36" s="131">
        <v>50.242954324599999</v>
      </c>
      <c r="T36" s="110">
        <v>-26</v>
      </c>
      <c r="U36" s="131">
        <v>32.750242954299999</v>
      </c>
      <c r="V36" s="131">
        <v>3.7900874635999999</v>
      </c>
      <c r="W36" s="147">
        <v>1083</v>
      </c>
      <c r="X36" s="147">
        <v>57</v>
      </c>
      <c r="Y36" s="147">
        <v>479</v>
      </c>
      <c r="Z36" s="147">
        <v>547</v>
      </c>
      <c r="AA36" s="147">
        <v>189</v>
      </c>
      <c r="AB36" s="147">
        <v>26</v>
      </c>
      <c r="AC36" s="147">
        <v>36</v>
      </c>
      <c r="AD36" s="147">
        <v>127</v>
      </c>
      <c r="AE36" s="148">
        <v>3.2325338895</v>
      </c>
      <c r="AF36" s="131">
        <v>0.96339113679999999</v>
      </c>
      <c r="AG36" s="131">
        <v>1.99</v>
      </c>
      <c r="AH36" s="149">
        <v>12.90676863</v>
      </c>
      <c r="AI36" s="149">
        <v>2.3633257403000001</v>
      </c>
      <c r="AJ36" s="149">
        <v>10.368532378799999</v>
      </c>
      <c r="AK36" s="149">
        <v>40.115522290900003</v>
      </c>
      <c r="AL36" s="149">
        <v>4.1083631629999999</v>
      </c>
      <c r="AM36" s="149">
        <v>12.744061178000001</v>
      </c>
      <c r="AN36" s="149">
        <v>3.2256752358999998</v>
      </c>
      <c r="AO36" s="149">
        <v>2.4406117799999998E-2</v>
      </c>
      <c r="AP36" s="149">
        <v>10.624796615699999</v>
      </c>
      <c r="AQ36" s="149">
        <v>2.0216400911000001</v>
      </c>
    </row>
    <row r="37" spans="1:43" x14ac:dyDescent="0.2">
      <c r="A37" s="145">
        <v>34</v>
      </c>
      <c r="B37" s="109" t="s">
        <v>2353</v>
      </c>
      <c r="C37" s="110">
        <v>1761</v>
      </c>
      <c r="D37" s="131">
        <v>16.545334215800001</v>
      </c>
      <c r="E37" s="110">
        <v>280.4140127389</v>
      </c>
      <c r="F37" s="131">
        <v>13.7989778535</v>
      </c>
      <c r="G37" s="131">
        <v>19.363997728600001</v>
      </c>
      <c r="H37" s="131">
        <v>59.398069278800001</v>
      </c>
      <c r="I37" s="131">
        <v>21.237932992600001</v>
      </c>
      <c r="J37" s="131">
        <v>2.8818443804</v>
      </c>
      <c r="K37" s="131">
        <v>0.57636887609999998</v>
      </c>
      <c r="L37" s="131">
        <v>5.1873198846999999</v>
      </c>
      <c r="M37" s="131">
        <v>4.6109510085999998</v>
      </c>
      <c r="N37" s="110">
        <v>781</v>
      </c>
      <c r="O37" s="131">
        <v>2.2317541613</v>
      </c>
      <c r="P37" s="146">
        <v>6.28</v>
      </c>
      <c r="Q37" s="131">
        <v>12.40063593</v>
      </c>
      <c r="R37" s="110">
        <v>10</v>
      </c>
      <c r="S37" s="131">
        <v>39.586645468999997</v>
      </c>
      <c r="T37" s="110">
        <v>-11</v>
      </c>
      <c r="U37" s="131">
        <v>44.515103338599999</v>
      </c>
      <c r="V37" s="131">
        <v>3.4976152623000001</v>
      </c>
      <c r="W37" s="147">
        <v>472</v>
      </c>
      <c r="X37" s="147">
        <v>76</v>
      </c>
      <c r="Y37" s="147">
        <v>176</v>
      </c>
      <c r="Z37" s="147">
        <v>220</v>
      </c>
      <c r="AA37" s="147">
        <v>105</v>
      </c>
      <c r="AB37" s="147">
        <v>21</v>
      </c>
      <c r="AC37" s="147">
        <v>16</v>
      </c>
      <c r="AD37" s="147">
        <v>68</v>
      </c>
      <c r="AE37" s="148">
        <v>1.3714285714000001</v>
      </c>
      <c r="AF37" s="131">
        <v>26.978417266200001</v>
      </c>
      <c r="AG37" s="131">
        <v>1.93</v>
      </c>
      <c r="AH37" s="149">
        <v>16.2875515884</v>
      </c>
      <c r="AI37" s="149">
        <v>5.062865918</v>
      </c>
      <c r="AJ37" s="149">
        <v>9.0699683270999998</v>
      </c>
      <c r="AK37" s="149">
        <v>36.860543238299996</v>
      </c>
      <c r="AL37" s="149">
        <v>2.0539399175000002</v>
      </c>
      <c r="AM37" s="149">
        <v>12.4244169306</v>
      </c>
      <c r="AN37" s="149">
        <v>2.7689797485000001</v>
      </c>
      <c r="AO37" s="149">
        <v>0.355120453</v>
      </c>
      <c r="AP37" s="149">
        <v>10.0441501104</v>
      </c>
      <c r="AQ37" s="149">
        <v>3.0521163259000001</v>
      </c>
    </row>
    <row r="38" spans="1:43" x14ac:dyDescent="0.2">
      <c r="A38" s="145">
        <v>35</v>
      </c>
      <c r="B38" s="109" t="s">
        <v>2352</v>
      </c>
      <c r="C38" s="110">
        <v>1918</v>
      </c>
      <c r="D38" s="131">
        <v>-0.67322630760000002</v>
      </c>
      <c r="E38" s="110">
        <v>135.73956121730001</v>
      </c>
      <c r="F38" s="131">
        <v>11.3660062565</v>
      </c>
      <c r="G38" s="131">
        <v>19.812304483799998</v>
      </c>
      <c r="H38" s="131">
        <v>60.8446298227</v>
      </c>
      <c r="I38" s="131">
        <v>19.3430656934</v>
      </c>
      <c r="J38" s="131">
        <v>5.2273915316000004</v>
      </c>
      <c r="K38" s="131">
        <v>3.136434919</v>
      </c>
      <c r="L38" s="131">
        <v>8.8865656037999994</v>
      </c>
      <c r="M38" s="131">
        <v>5.7501306848000002</v>
      </c>
      <c r="N38" s="110">
        <v>839</v>
      </c>
      <c r="O38" s="131">
        <v>2.2562574493000001</v>
      </c>
      <c r="P38" s="146">
        <v>14.13</v>
      </c>
      <c r="Q38" s="131">
        <v>11.8021201413</v>
      </c>
      <c r="R38" s="110">
        <v>34</v>
      </c>
      <c r="S38" s="131">
        <v>47.279151943499997</v>
      </c>
      <c r="T38" s="110">
        <v>-36</v>
      </c>
      <c r="U38" s="131">
        <v>39.1519434629</v>
      </c>
      <c r="V38" s="131">
        <v>1.7667844523</v>
      </c>
      <c r="W38" s="147">
        <v>1164</v>
      </c>
      <c r="X38" s="147">
        <v>92</v>
      </c>
      <c r="Y38" s="147">
        <v>276</v>
      </c>
      <c r="Z38" s="147">
        <v>796</v>
      </c>
      <c r="AA38" s="147">
        <v>206</v>
      </c>
      <c r="AB38" s="147">
        <v>32</v>
      </c>
      <c r="AC38" s="147">
        <v>49</v>
      </c>
      <c r="AD38" s="147">
        <v>125</v>
      </c>
      <c r="AE38" s="148">
        <v>0.87336244539999996</v>
      </c>
      <c r="AF38" s="131">
        <v>1.0219724067</v>
      </c>
      <c r="AG38" s="131">
        <v>1.05</v>
      </c>
      <c r="AH38" s="149">
        <v>7.7296772104000002</v>
      </c>
      <c r="AI38" s="149">
        <v>1.9899960416</v>
      </c>
      <c r="AJ38" s="149">
        <v>9.8672136456999997</v>
      </c>
      <c r="AK38" s="149">
        <v>49.6239519234</v>
      </c>
      <c r="AL38" s="149">
        <v>2.2814782828000002</v>
      </c>
      <c r="AM38" s="149">
        <v>9.8996005613999998</v>
      </c>
      <c r="AN38" s="149">
        <v>3.9224153442</v>
      </c>
      <c r="AO38" s="149">
        <v>0.25549677929999998</v>
      </c>
      <c r="AP38" s="149">
        <v>11.198675735</v>
      </c>
      <c r="AQ38" s="149">
        <v>2.3966317608000001</v>
      </c>
    </row>
    <row r="39" spans="1:43" x14ac:dyDescent="0.2">
      <c r="A39" s="145">
        <v>37</v>
      </c>
      <c r="B39" s="109" t="s">
        <v>2351</v>
      </c>
      <c r="C39" s="110">
        <v>1668</v>
      </c>
      <c r="D39" s="131">
        <v>23.738872403599999</v>
      </c>
      <c r="E39" s="110">
        <v>127.4255156608</v>
      </c>
      <c r="F39" s="131">
        <v>11.7505995204</v>
      </c>
      <c r="G39" s="131">
        <v>20.8633093525</v>
      </c>
      <c r="H39" s="131">
        <v>61.5707434053</v>
      </c>
      <c r="I39" s="131">
        <v>17.5659472422</v>
      </c>
      <c r="J39" s="131">
        <v>3.6264732548</v>
      </c>
      <c r="K39" s="131">
        <v>3.0220610456000001</v>
      </c>
      <c r="L39" s="131">
        <v>7.8573587185999996</v>
      </c>
      <c r="M39" s="131">
        <v>4.2308854639</v>
      </c>
      <c r="N39" s="110">
        <v>710</v>
      </c>
      <c r="O39" s="131">
        <v>2.3253521127000001</v>
      </c>
      <c r="P39" s="146">
        <v>13.09</v>
      </c>
      <c r="Q39" s="131">
        <v>9.3200916730000003</v>
      </c>
      <c r="R39" s="110">
        <v>18</v>
      </c>
      <c r="S39" s="131">
        <v>56.455309396499999</v>
      </c>
      <c r="T39" s="110">
        <v>-20</v>
      </c>
      <c r="U39" s="131">
        <v>29.106187929699999</v>
      </c>
      <c r="V39" s="131">
        <v>5.1184110008000001</v>
      </c>
      <c r="W39" s="147">
        <v>426</v>
      </c>
      <c r="X39" s="147">
        <v>69</v>
      </c>
      <c r="Y39" s="147">
        <v>53</v>
      </c>
      <c r="Z39" s="147">
        <v>304</v>
      </c>
      <c r="AA39" s="147">
        <v>106</v>
      </c>
      <c r="AB39" s="147">
        <v>26</v>
      </c>
      <c r="AC39" s="147">
        <v>16</v>
      </c>
      <c r="AD39" s="147">
        <v>64</v>
      </c>
      <c r="AE39" s="148">
        <v>1.8018018017999999</v>
      </c>
      <c r="AF39" s="131">
        <v>27.440970006400001</v>
      </c>
      <c r="AG39" s="131">
        <v>2.13</v>
      </c>
      <c r="AH39" s="149">
        <v>12.1591228563</v>
      </c>
      <c r="AI39" s="149">
        <v>3.1299784463</v>
      </c>
      <c r="AJ39" s="149">
        <v>10.4535657389</v>
      </c>
      <c r="AK39" s="149">
        <v>40.563208696499998</v>
      </c>
      <c r="AL39" s="149">
        <v>5.8616811919999998</v>
      </c>
      <c r="AM39" s="149">
        <v>11.596851279199999</v>
      </c>
      <c r="AN39" s="149">
        <v>2.6051916409000002</v>
      </c>
      <c r="AO39" s="149">
        <v>9.3711929999999999E-3</v>
      </c>
      <c r="AP39" s="149">
        <v>9.7928966357</v>
      </c>
      <c r="AQ39" s="149">
        <v>1.7102427139</v>
      </c>
    </row>
    <row r="40" spans="1:43" x14ac:dyDescent="0.2">
      <c r="A40" s="145">
        <v>38</v>
      </c>
      <c r="B40" s="109" t="s">
        <v>2350</v>
      </c>
      <c r="C40" s="110">
        <v>1316</v>
      </c>
      <c r="D40" s="131">
        <v>1.0752688172</v>
      </c>
      <c r="E40" s="110">
        <v>147.36842105260001</v>
      </c>
      <c r="F40" s="131">
        <v>19.680851063799999</v>
      </c>
      <c r="G40" s="131">
        <v>17.857142857100001</v>
      </c>
      <c r="H40" s="131">
        <v>61.550151975699997</v>
      </c>
      <c r="I40" s="131">
        <v>20.592705167199998</v>
      </c>
      <c r="J40" s="131">
        <v>5.2850132125</v>
      </c>
      <c r="K40" s="131">
        <v>0</v>
      </c>
      <c r="L40" s="131">
        <v>6.0400150999999997</v>
      </c>
      <c r="M40" s="131">
        <v>11.325028312600001</v>
      </c>
      <c r="N40" s="110">
        <v>588</v>
      </c>
      <c r="O40" s="131">
        <v>2.1904761905000001</v>
      </c>
      <c r="P40" s="146">
        <v>8.93</v>
      </c>
      <c r="Q40" s="131">
        <v>11.6461366181</v>
      </c>
      <c r="R40" s="110">
        <v>16</v>
      </c>
      <c r="S40" s="131">
        <v>26.203807390800002</v>
      </c>
      <c r="T40" s="110">
        <v>-18</v>
      </c>
      <c r="U40" s="131">
        <v>54.8712206047</v>
      </c>
      <c r="V40" s="131">
        <v>7.2788353862999999</v>
      </c>
      <c r="W40" s="147">
        <v>694</v>
      </c>
      <c r="X40" s="147">
        <v>15</v>
      </c>
      <c r="Y40" s="147">
        <v>50</v>
      </c>
      <c r="Z40" s="147">
        <v>629</v>
      </c>
      <c r="AA40" s="147" t="s">
        <v>3449</v>
      </c>
      <c r="AB40" s="147" t="s">
        <v>3449</v>
      </c>
      <c r="AC40" s="147">
        <v>18</v>
      </c>
      <c r="AD40" s="147">
        <v>74</v>
      </c>
      <c r="AE40" s="148">
        <v>2.1961932649999998</v>
      </c>
      <c r="AF40" s="131">
        <v>6.1585835258000001</v>
      </c>
      <c r="AG40" s="131">
        <v>1.43</v>
      </c>
      <c r="AH40" s="149">
        <v>6.0090352125999997</v>
      </c>
      <c r="AI40" s="149">
        <v>8.2059533387000005</v>
      </c>
      <c r="AJ40" s="149">
        <v>21.146110526600001</v>
      </c>
      <c r="AK40" s="149">
        <v>33.009468407699998</v>
      </c>
      <c r="AL40" s="149">
        <v>1.3862243951</v>
      </c>
      <c r="AM40" s="149">
        <v>10.7184850548</v>
      </c>
      <c r="AN40" s="149">
        <v>2.1845411226000002</v>
      </c>
      <c r="AO40" s="149">
        <v>0.69311219749999997</v>
      </c>
      <c r="AP40" s="149">
        <v>12.841141159699999</v>
      </c>
      <c r="AQ40" s="149">
        <v>1.7884770097</v>
      </c>
    </row>
    <row r="41" spans="1:43" x14ac:dyDescent="0.2">
      <c r="A41" s="145">
        <v>39</v>
      </c>
      <c r="B41" s="109" t="s">
        <v>2349</v>
      </c>
      <c r="C41" s="110">
        <v>938</v>
      </c>
      <c r="D41" s="131">
        <v>14.669926650400001</v>
      </c>
      <c r="E41" s="110">
        <v>145.65217391300001</v>
      </c>
      <c r="F41" s="131">
        <v>9.5948827292000001</v>
      </c>
      <c r="G41" s="131">
        <v>23.240938166300001</v>
      </c>
      <c r="H41" s="131">
        <v>60.447761194000002</v>
      </c>
      <c r="I41" s="131">
        <v>16.311300639700001</v>
      </c>
      <c r="J41" s="131">
        <v>2.1563342317999998</v>
      </c>
      <c r="K41" s="131">
        <v>3.2345013477000002</v>
      </c>
      <c r="L41" s="131">
        <v>12.938005390800001</v>
      </c>
      <c r="M41" s="131">
        <v>5.3908355795</v>
      </c>
      <c r="N41" s="110">
        <v>383</v>
      </c>
      <c r="O41" s="131">
        <v>2.4255874674000002</v>
      </c>
      <c r="P41" s="146">
        <v>6.44</v>
      </c>
      <c r="Q41" s="131">
        <v>8.9922480619999998</v>
      </c>
      <c r="R41" s="110">
        <v>6</v>
      </c>
      <c r="S41" s="131">
        <v>65.581395348800001</v>
      </c>
      <c r="T41" s="110">
        <v>-6</v>
      </c>
      <c r="U41" s="131">
        <v>21.240310077499998</v>
      </c>
      <c r="V41" s="131">
        <v>4.1860465115999999</v>
      </c>
      <c r="W41" s="147">
        <v>256</v>
      </c>
      <c r="X41" s="147">
        <v>52</v>
      </c>
      <c r="Y41" s="147">
        <v>72</v>
      </c>
      <c r="Z41" s="147">
        <v>132</v>
      </c>
      <c r="AA41" s="147">
        <v>70</v>
      </c>
      <c r="AB41" s="147">
        <v>18</v>
      </c>
      <c r="AC41" s="147">
        <v>8</v>
      </c>
      <c r="AD41" s="147">
        <v>44</v>
      </c>
      <c r="AE41" s="148">
        <v>0.97323600970000002</v>
      </c>
      <c r="AF41" s="131">
        <v>0</v>
      </c>
      <c r="AG41" s="131">
        <v>2.0699999999999998</v>
      </c>
      <c r="AH41" s="149">
        <v>10.734876910400001</v>
      </c>
      <c r="AI41" s="149">
        <v>1.7296604740999999</v>
      </c>
      <c r="AJ41" s="149">
        <v>7.7971995972999997</v>
      </c>
      <c r="AK41" s="149">
        <v>54.690216893900001</v>
      </c>
      <c r="AL41" s="149">
        <v>3.6972636587999999</v>
      </c>
      <c r="AM41" s="149">
        <v>6.3512400476000002</v>
      </c>
      <c r="AN41" s="149">
        <v>2.0774228974</v>
      </c>
      <c r="AO41" s="149">
        <v>9.1516427000000004E-3</v>
      </c>
      <c r="AP41" s="149">
        <v>9.2614624325000001</v>
      </c>
      <c r="AQ41" s="149">
        <v>2.2421524663999999</v>
      </c>
    </row>
    <row r="42" spans="1:43" x14ac:dyDescent="0.2">
      <c r="A42" s="145">
        <v>40</v>
      </c>
      <c r="B42" s="109" t="s">
        <v>2348</v>
      </c>
      <c r="C42" s="110">
        <v>1061</v>
      </c>
      <c r="D42" s="131">
        <v>6.8479355487999998</v>
      </c>
      <c r="E42" s="110">
        <v>110.9832635983</v>
      </c>
      <c r="F42" s="131">
        <v>8.1998114986000008</v>
      </c>
      <c r="G42" s="131">
        <v>19.604147031099998</v>
      </c>
      <c r="H42" s="131">
        <v>56.5504241282</v>
      </c>
      <c r="I42" s="131">
        <v>23.845428840699999</v>
      </c>
      <c r="J42" s="131">
        <v>5.6417489421999996</v>
      </c>
      <c r="K42" s="131">
        <v>1.8805829807000001</v>
      </c>
      <c r="L42" s="131">
        <v>6.5820404325000004</v>
      </c>
      <c r="M42" s="131">
        <v>9.4029149035999993</v>
      </c>
      <c r="N42" s="110">
        <v>467</v>
      </c>
      <c r="O42" s="131">
        <v>2.2655246252999999</v>
      </c>
      <c r="P42" s="146">
        <v>9.56</v>
      </c>
      <c r="Q42" s="131">
        <v>8.6820083682</v>
      </c>
      <c r="R42" s="110">
        <v>15</v>
      </c>
      <c r="S42" s="131">
        <v>61.715481171500002</v>
      </c>
      <c r="T42" s="110">
        <v>-18</v>
      </c>
      <c r="U42" s="131">
        <v>29.288702928900001</v>
      </c>
      <c r="V42" s="131">
        <v>0.31380753140000001</v>
      </c>
      <c r="W42" s="147">
        <v>309</v>
      </c>
      <c r="X42" s="147">
        <v>91</v>
      </c>
      <c r="Y42" s="147">
        <v>89</v>
      </c>
      <c r="Z42" s="147">
        <v>129</v>
      </c>
      <c r="AA42" s="147">
        <v>94</v>
      </c>
      <c r="AB42" s="147">
        <v>31</v>
      </c>
      <c r="AC42" s="147">
        <v>17</v>
      </c>
      <c r="AD42" s="147">
        <v>46</v>
      </c>
      <c r="AE42" s="148">
        <v>0.96525096529999999</v>
      </c>
      <c r="AF42" s="131">
        <v>0.94428706330000001</v>
      </c>
      <c r="AG42" s="149" t="s">
        <v>3449</v>
      </c>
      <c r="AH42" s="149">
        <v>6.0110081111999998</v>
      </c>
      <c r="AI42" s="149">
        <v>2.0640208575000001</v>
      </c>
      <c r="AJ42" s="149">
        <v>8.1764194670000006</v>
      </c>
      <c r="AK42" s="149">
        <v>49.203360370799999</v>
      </c>
      <c r="AL42" s="149">
        <v>2.3754345307000002</v>
      </c>
      <c r="AM42" s="149">
        <v>10.059385863299999</v>
      </c>
      <c r="AN42" s="149">
        <v>6.9887022015999998</v>
      </c>
      <c r="AO42" s="149">
        <v>0.26796060249999998</v>
      </c>
      <c r="AP42" s="149">
        <v>10.530127462299999</v>
      </c>
      <c r="AQ42" s="149">
        <v>3.6066048667000001</v>
      </c>
    </row>
    <row r="43" spans="1:43" x14ac:dyDescent="0.2">
      <c r="A43" s="145">
        <v>41</v>
      </c>
      <c r="B43" s="109" t="s">
        <v>2347</v>
      </c>
      <c r="C43" s="110">
        <v>463</v>
      </c>
      <c r="D43" s="131">
        <v>-2.5263157894999999</v>
      </c>
      <c r="E43" s="110">
        <v>104.98866213150001</v>
      </c>
      <c r="F43" s="131">
        <v>4.9676025918000004</v>
      </c>
      <c r="G43" s="131">
        <v>21.814254859599998</v>
      </c>
      <c r="H43" s="131">
        <v>59.827213822899999</v>
      </c>
      <c r="I43" s="131">
        <v>18.358531317499999</v>
      </c>
      <c r="J43" s="131">
        <v>0</v>
      </c>
      <c r="K43" s="131">
        <v>2.1276595745</v>
      </c>
      <c r="L43" s="131">
        <v>4.2553191489</v>
      </c>
      <c r="M43" s="131">
        <v>6.3829787233999999</v>
      </c>
      <c r="N43" s="110">
        <v>182</v>
      </c>
      <c r="O43" s="131">
        <v>2.5109890109999999</v>
      </c>
      <c r="P43" s="146">
        <v>4.41</v>
      </c>
      <c r="Q43" s="131">
        <v>6.3636363636000004</v>
      </c>
      <c r="R43" s="110">
        <v>2</v>
      </c>
      <c r="S43" s="131">
        <v>64.545454545499993</v>
      </c>
      <c r="T43" s="110">
        <v>-2</v>
      </c>
      <c r="U43" s="131">
        <v>28.636363636399999</v>
      </c>
      <c r="V43" s="131">
        <v>0.4545454545</v>
      </c>
      <c r="W43" s="147">
        <v>117</v>
      </c>
      <c r="X43" s="147">
        <v>53</v>
      </c>
      <c r="Y43" s="147">
        <v>25</v>
      </c>
      <c r="Z43" s="147">
        <v>39</v>
      </c>
      <c r="AA43" s="147">
        <v>36</v>
      </c>
      <c r="AB43" s="147">
        <v>17</v>
      </c>
      <c r="AC43" s="147">
        <v>5</v>
      </c>
      <c r="AD43" s="147">
        <v>14</v>
      </c>
      <c r="AE43" s="148">
        <v>0.49751243779999998</v>
      </c>
      <c r="AF43" s="131">
        <v>2.0920502092</v>
      </c>
      <c r="AG43" s="149">
        <v>1.26</v>
      </c>
      <c r="AH43" s="149">
        <v>9.3949694085999997</v>
      </c>
      <c r="AI43" s="149">
        <v>1.0061182869</v>
      </c>
      <c r="AJ43" s="149">
        <v>13.446634942199999</v>
      </c>
      <c r="AK43" s="149">
        <v>42.447314751900002</v>
      </c>
      <c r="AL43" s="149">
        <v>5.5880353501000002</v>
      </c>
      <c r="AM43" s="149">
        <v>4.5683208702</v>
      </c>
      <c r="AN43" s="149">
        <v>2.0802175391</v>
      </c>
      <c r="AO43" s="149">
        <v>0.9925220938</v>
      </c>
      <c r="AP43" s="149">
        <v>9.9660095172999998</v>
      </c>
      <c r="AQ43" s="149">
        <v>8.4976206661999996</v>
      </c>
    </row>
    <row r="44" spans="1:43" x14ac:dyDescent="0.2">
      <c r="A44" s="145">
        <v>43</v>
      </c>
      <c r="B44" s="109" t="s">
        <v>2346</v>
      </c>
      <c r="C44" s="110">
        <v>380</v>
      </c>
      <c r="D44" s="131">
        <v>22.580645161300001</v>
      </c>
      <c r="E44" s="110">
        <v>118.75</v>
      </c>
      <c r="F44" s="131">
        <v>9.4736842105000001</v>
      </c>
      <c r="G44" s="131">
        <v>27.631578947400001</v>
      </c>
      <c r="H44" s="131">
        <v>61.052631578899998</v>
      </c>
      <c r="I44" s="131">
        <v>11.315789473700001</v>
      </c>
      <c r="J44" s="131">
        <v>0</v>
      </c>
      <c r="K44" s="131">
        <v>2.6954177898</v>
      </c>
      <c r="L44" s="131">
        <v>8.0862533692999996</v>
      </c>
      <c r="M44" s="131">
        <v>5.3908355795</v>
      </c>
      <c r="N44" s="110">
        <v>155</v>
      </c>
      <c r="O44" s="131">
        <v>2.4258064516000002</v>
      </c>
      <c r="P44" s="146">
        <v>3.2</v>
      </c>
      <c r="Q44" s="131">
        <v>6.0975609756000004</v>
      </c>
      <c r="R44" s="110">
        <v>3</v>
      </c>
      <c r="S44" s="131">
        <v>64.634146341499999</v>
      </c>
      <c r="T44" s="110">
        <v>-3</v>
      </c>
      <c r="U44" s="131">
        <v>29.2682926829</v>
      </c>
      <c r="V44" s="131">
        <v>0</v>
      </c>
      <c r="W44" s="147">
        <v>103</v>
      </c>
      <c r="X44" s="147">
        <v>27</v>
      </c>
      <c r="Y44" s="147">
        <v>13</v>
      </c>
      <c r="Z44" s="147">
        <v>63</v>
      </c>
      <c r="AA44" s="147">
        <v>31</v>
      </c>
      <c r="AB44" s="147">
        <v>11</v>
      </c>
      <c r="AC44" s="147">
        <v>5</v>
      </c>
      <c r="AD44" s="147">
        <v>15</v>
      </c>
      <c r="AE44" s="148">
        <v>0.62111801239999997</v>
      </c>
      <c r="AF44" s="131">
        <v>26.315789473700001</v>
      </c>
      <c r="AG44" s="149" t="s">
        <v>3449</v>
      </c>
      <c r="AH44" s="149">
        <v>11.8788142982</v>
      </c>
      <c r="AI44" s="149">
        <v>0.8064516129</v>
      </c>
      <c r="AJ44" s="149">
        <v>5.7759372276000001</v>
      </c>
      <c r="AK44" s="149">
        <v>49.9564080209</v>
      </c>
      <c r="AL44" s="149">
        <v>7.5414123800999997</v>
      </c>
      <c r="AM44" s="149">
        <v>11.159546643400001</v>
      </c>
      <c r="AN44" s="149">
        <v>0.283347864</v>
      </c>
      <c r="AO44" s="149">
        <v>0</v>
      </c>
      <c r="AP44" s="149">
        <v>8.5222319093000003</v>
      </c>
      <c r="AQ44" s="149">
        <v>2.5937227549999999</v>
      </c>
    </row>
    <row r="45" spans="1:43" x14ac:dyDescent="0.2">
      <c r="A45" s="145">
        <v>51</v>
      </c>
      <c r="B45" s="109" t="s">
        <v>2345</v>
      </c>
      <c r="C45" s="110">
        <v>4180</v>
      </c>
      <c r="D45" s="131">
        <v>7.5933075932999996</v>
      </c>
      <c r="E45" s="110">
        <v>969.83758700700002</v>
      </c>
      <c r="F45" s="131">
        <v>24.7846889952</v>
      </c>
      <c r="G45" s="131">
        <v>21.1004784689</v>
      </c>
      <c r="H45" s="131">
        <v>58.397129186599997</v>
      </c>
      <c r="I45" s="131">
        <v>20.502392344499999</v>
      </c>
      <c r="J45" s="131">
        <v>4.5536249251000003</v>
      </c>
      <c r="K45" s="131">
        <v>2.8759736369</v>
      </c>
      <c r="L45" s="131">
        <v>11.0245656081</v>
      </c>
      <c r="M45" s="131">
        <v>7.1899340922999997</v>
      </c>
      <c r="N45" s="110">
        <v>1781</v>
      </c>
      <c r="O45" s="131">
        <v>2.3279056709999999</v>
      </c>
      <c r="P45" s="146">
        <v>4.3099999999999996</v>
      </c>
      <c r="Q45" s="131">
        <v>24.009324009299998</v>
      </c>
      <c r="R45" s="110">
        <v>13</v>
      </c>
      <c r="S45" s="131">
        <v>34.032634032600001</v>
      </c>
      <c r="T45" s="110">
        <v>-12</v>
      </c>
      <c r="U45" s="131">
        <v>38.927738927699998</v>
      </c>
      <c r="V45" s="131">
        <v>3.0303030302999998</v>
      </c>
      <c r="W45" s="147">
        <v>1848</v>
      </c>
      <c r="X45" s="147">
        <v>6</v>
      </c>
      <c r="Y45" s="147">
        <v>548</v>
      </c>
      <c r="Z45" s="147">
        <v>1294</v>
      </c>
      <c r="AA45" s="147" t="s">
        <v>3449</v>
      </c>
      <c r="AB45" s="147" t="s">
        <v>3449</v>
      </c>
      <c r="AC45" s="147">
        <v>49</v>
      </c>
      <c r="AD45" s="147">
        <v>219</v>
      </c>
      <c r="AE45" s="148">
        <v>0.59012875539999998</v>
      </c>
      <c r="AF45" s="131">
        <v>3.6460865338000001</v>
      </c>
      <c r="AG45" s="131">
        <v>3.67</v>
      </c>
      <c r="AH45" s="149">
        <v>20.554777248499999</v>
      </c>
      <c r="AI45" s="149">
        <v>3.6592883161</v>
      </c>
      <c r="AJ45" s="149">
        <v>13.5135892407</v>
      </c>
      <c r="AK45" s="149">
        <v>31.428971700799998</v>
      </c>
      <c r="AL45" s="149">
        <v>4.7912580555000002</v>
      </c>
      <c r="AM45" s="149">
        <v>11.910899411600001</v>
      </c>
      <c r="AN45" s="149">
        <v>1.8828803586</v>
      </c>
      <c r="AO45" s="149">
        <v>0.1260857383</v>
      </c>
      <c r="AP45" s="149">
        <v>9.2322779490000002</v>
      </c>
      <c r="AQ45" s="149">
        <v>2.2807509106000001</v>
      </c>
    </row>
    <row r="46" spans="1:43" x14ac:dyDescent="0.2">
      <c r="A46" s="145">
        <v>52</v>
      </c>
      <c r="B46" s="109" t="s">
        <v>2344</v>
      </c>
      <c r="C46" s="110">
        <v>11824</v>
      </c>
      <c r="D46" s="131">
        <v>6.7437031686999998</v>
      </c>
      <c r="E46" s="110">
        <v>1309.4130675526001</v>
      </c>
      <c r="F46" s="131">
        <v>24.949255750999999</v>
      </c>
      <c r="G46" s="131">
        <v>20.779769959399999</v>
      </c>
      <c r="H46" s="131">
        <v>62.762178619799997</v>
      </c>
      <c r="I46" s="131">
        <v>16.4580514208</v>
      </c>
      <c r="J46" s="131">
        <v>4.5085279230999999</v>
      </c>
      <c r="K46" s="131">
        <v>1.9565309854999999</v>
      </c>
      <c r="L46" s="131">
        <v>10.633320573300001</v>
      </c>
      <c r="M46" s="131">
        <v>6.9754582961000002</v>
      </c>
      <c r="N46" s="110">
        <v>4997</v>
      </c>
      <c r="O46" s="131">
        <v>2.3460076046</v>
      </c>
      <c r="P46" s="146">
        <v>9.0299999999999994</v>
      </c>
      <c r="Q46" s="131">
        <v>30.700778642900001</v>
      </c>
      <c r="R46" s="110">
        <v>52</v>
      </c>
      <c r="S46" s="131">
        <v>37.5973303671</v>
      </c>
      <c r="T46" s="110">
        <v>-58</v>
      </c>
      <c r="U46" s="131">
        <v>30.923248053399998</v>
      </c>
      <c r="V46" s="131">
        <v>0.77864293659999995</v>
      </c>
      <c r="W46" s="147">
        <v>4597</v>
      </c>
      <c r="X46" s="147">
        <v>34</v>
      </c>
      <c r="Y46" s="147">
        <v>961</v>
      </c>
      <c r="Z46" s="147">
        <v>3602</v>
      </c>
      <c r="AA46" s="147">
        <v>647</v>
      </c>
      <c r="AB46" s="147">
        <v>13</v>
      </c>
      <c r="AC46" s="147">
        <v>96</v>
      </c>
      <c r="AD46" s="147">
        <v>538</v>
      </c>
      <c r="AE46" s="148">
        <v>0.95167008769999994</v>
      </c>
      <c r="AF46" s="131">
        <v>4.8048048047999998</v>
      </c>
      <c r="AG46" s="149">
        <v>1.76</v>
      </c>
      <c r="AH46" s="149">
        <v>13.5683862308</v>
      </c>
      <c r="AI46" s="149">
        <v>4.2349683460999996</v>
      </c>
      <c r="AJ46" s="149">
        <v>17.3309236184</v>
      </c>
      <c r="AK46" s="149">
        <v>32.924315926299997</v>
      </c>
      <c r="AL46" s="149">
        <v>3.4031939292</v>
      </c>
      <c r="AM46" s="149">
        <v>12.2916600611</v>
      </c>
      <c r="AN46" s="149">
        <v>2.3780081803000002</v>
      </c>
      <c r="AO46" s="149">
        <v>0.32975046769999999</v>
      </c>
      <c r="AP46" s="149">
        <v>8.9592779310000008</v>
      </c>
      <c r="AQ46" s="149">
        <v>3.3144149570999999</v>
      </c>
    </row>
    <row r="47" spans="1:43" x14ac:dyDescent="0.2">
      <c r="A47" s="145">
        <v>53</v>
      </c>
      <c r="B47" s="109" t="s">
        <v>2343</v>
      </c>
      <c r="C47" s="110">
        <v>21372</v>
      </c>
      <c r="D47" s="131">
        <v>22.0489977728</v>
      </c>
      <c r="E47" s="110">
        <v>1328.2784338097999</v>
      </c>
      <c r="F47" s="131">
        <v>28.0320044919</v>
      </c>
      <c r="G47" s="131">
        <v>20.704660303200001</v>
      </c>
      <c r="H47" s="131">
        <v>62.605277933700002</v>
      </c>
      <c r="I47" s="131">
        <v>16.690061763100001</v>
      </c>
      <c r="J47" s="131">
        <v>5.6433678472000004</v>
      </c>
      <c r="K47" s="131">
        <v>2.1521318060999999</v>
      </c>
      <c r="L47" s="131">
        <v>11.525861450500001</v>
      </c>
      <c r="M47" s="131">
        <v>6.4563954183999996</v>
      </c>
      <c r="N47" s="110">
        <v>9385</v>
      </c>
      <c r="O47" s="131">
        <v>2.2463505594000002</v>
      </c>
      <c r="P47" s="146">
        <v>16.09</v>
      </c>
      <c r="Q47" s="131">
        <v>30.012453300099999</v>
      </c>
      <c r="R47" s="110">
        <v>78</v>
      </c>
      <c r="S47" s="131">
        <v>30.697384806999999</v>
      </c>
      <c r="T47" s="110">
        <v>-79</v>
      </c>
      <c r="U47" s="131">
        <v>38.978829389799998</v>
      </c>
      <c r="V47" s="131">
        <v>0.31133250309999999</v>
      </c>
      <c r="W47" s="147">
        <v>10973</v>
      </c>
      <c r="X47" s="147">
        <v>91</v>
      </c>
      <c r="Y47" s="147">
        <v>2403</v>
      </c>
      <c r="Z47" s="147">
        <v>8479</v>
      </c>
      <c r="AA47" s="147">
        <v>1267</v>
      </c>
      <c r="AB47" s="147">
        <v>24</v>
      </c>
      <c r="AC47" s="147">
        <v>157</v>
      </c>
      <c r="AD47" s="147">
        <v>1086</v>
      </c>
      <c r="AE47" s="148">
        <v>2.4801395078000001</v>
      </c>
      <c r="AF47" s="131">
        <v>16.391794046699999</v>
      </c>
      <c r="AG47" s="131">
        <v>2.17</v>
      </c>
      <c r="AH47" s="149">
        <v>11.3807085955</v>
      </c>
      <c r="AI47" s="149">
        <v>3.8737111552000001</v>
      </c>
      <c r="AJ47" s="149">
        <v>16.208942369799999</v>
      </c>
      <c r="AK47" s="149">
        <v>30.785148680700001</v>
      </c>
      <c r="AL47" s="149">
        <v>5.9304801320999996</v>
      </c>
      <c r="AM47" s="149">
        <v>12.1169350016</v>
      </c>
      <c r="AN47" s="149">
        <v>1.4688643812</v>
      </c>
      <c r="AO47" s="149">
        <v>0.16626396500000001</v>
      </c>
      <c r="AP47" s="149">
        <v>12.9291165283</v>
      </c>
      <c r="AQ47" s="149">
        <v>3.5076912035999999</v>
      </c>
    </row>
    <row r="48" spans="1:43" x14ac:dyDescent="0.2">
      <c r="A48" s="145">
        <v>54</v>
      </c>
      <c r="B48" s="109" t="s">
        <v>2342</v>
      </c>
      <c r="C48" s="110">
        <v>7847</v>
      </c>
      <c r="D48" s="131">
        <v>11.100099108</v>
      </c>
      <c r="E48" s="110">
        <v>1846.3529411765001</v>
      </c>
      <c r="F48" s="131">
        <v>25.767809353899999</v>
      </c>
      <c r="G48" s="131">
        <v>20.109596023999998</v>
      </c>
      <c r="H48" s="131">
        <v>59.309290174600001</v>
      </c>
      <c r="I48" s="131">
        <v>20.581113801499999</v>
      </c>
      <c r="J48" s="131">
        <v>5.2486718300000001</v>
      </c>
      <c r="K48" s="131">
        <v>0.89611470270000004</v>
      </c>
      <c r="L48" s="131">
        <v>11.6494911349</v>
      </c>
      <c r="M48" s="131">
        <v>7.0409012353999998</v>
      </c>
      <c r="N48" s="110">
        <v>3458</v>
      </c>
      <c r="O48" s="131">
        <v>2.2437825333000001</v>
      </c>
      <c r="P48" s="146">
        <v>4.25</v>
      </c>
      <c r="Q48" s="131">
        <v>47.169811320800001</v>
      </c>
      <c r="R48" s="110">
        <v>26</v>
      </c>
      <c r="S48" s="131">
        <v>21.6981132075</v>
      </c>
      <c r="T48" s="110">
        <v>-30</v>
      </c>
      <c r="U48" s="131">
        <v>30.424528301900001</v>
      </c>
      <c r="V48" s="131">
        <v>0.70754716979999999</v>
      </c>
      <c r="W48" s="147">
        <v>5808</v>
      </c>
      <c r="X48" s="147">
        <v>9</v>
      </c>
      <c r="Y48" s="147">
        <v>1388</v>
      </c>
      <c r="Z48" s="147">
        <v>4411</v>
      </c>
      <c r="AA48" s="147" t="s">
        <v>3449</v>
      </c>
      <c r="AB48" s="147" t="s">
        <v>3449</v>
      </c>
      <c r="AC48" s="147">
        <v>90</v>
      </c>
      <c r="AD48" s="147">
        <v>470</v>
      </c>
      <c r="AE48" s="148">
        <v>0.191833379</v>
      </c>
      <c r="AF48" s="131">
        <v>0</v>
      </c>
      <c r="AG48" s="131">
        <v>2.8</v>
      </c>
      <c r="AH48" s="149">
        <v>14.8607636164</v>
      </c>
      <c r="AI48" s="149">
        <v>4.3628880630999998</v>
      </c>
      <c r="AJ48" s="149">
        <v>17.891246095300001</v>
      </c>
      <c r="AK48" s="149">
        <v>28.6378373577</v>
      </c>
      <c r="AL48" s="149">
        <v>2.8143366841000002</v>
      </c>
      <c r="AM48" s="149">
        <v>16.190208299399998</v>
      </c>
      <c r="AN48" s="149">
        <v>2.7329118983999998</v>
      </c>
      <c r="AO48" s="149">
        <v>0.10807289740000001</v>
      </c>
      <c r="AP48" s="149">
        <v>8.5703288080999993</v>
      </c>
      <c r="AQ48" s="149">
        <v>1.8816527751000001</v>
      </c>
    </row>
    <row r="49" spans="1:43" x14ac:dyDescent="0.2">
      <c r="A49" s="145">
        <v>55</v>
      </c>
      <c r="B49" s="109" t="s">
        <v>2341</v>
      </c>
      <c r="C49" s="110">
        <v>5339</v>
      </c>
      <c r="D49" s="131">
        <v>26.606592364200001</v>
      </c>
      <c r="E49" s="110">
        <v>589.293598234</v>
      </c>
      <c r="F49" s="131">
        <v>24.143097958399999</v>
      </c>
      <c r="G49" s="131">
        <v>22.195167634400001</v>
      </c>
      <c r="H49" s="131">
        <v>60.648061434699997</v>
      </c>
      <c r="I49" s="131">
        <v>17.156770930899999</v>
      </c>
      <c r="J49" s="131">
        <v>5.1155740811000001</v>
      </c>
      <c r="K49" s="131">
        <v>1.5157256536999999</v>
      </c>
      <c r="L49" s="131">
        <v>8.7154225084999997</v>
      </c>
      <c r="M49" s="131">
        <v>6.8207654414999999</v>
      </c>
      <c r="N49" s="110">
        <v>2211</v>
      </c>
      <c r="O49" s="131">
        <v>2.3934871099000001</v>
      </c>
      <c r="P49" s="146">
        <v>9.06</v>
      </c>
      <c r="Q49" s="131">
        <v>17.362637362600001</v>
      </c>
      <c r="R49" s="110">
        <v>16</v>
      </c>
      <c r="S49" s="131">
        <v>34.065934065900002</v>
      </c>
      <c r="T49" s="110">
        <v>-15</v>
      </c>
      <c r="U49" s="131">
        <v>41.318681318700001</v>
      </c>
      <c r="V49" s="131">
        <v>7.2527472526999999</v>
      </c>
      <c r="W49" s="147">
        <v>1536</v>
      </c>
      <c r="X49" s="147">
        <v>69</v>
      </c>
      <c r="Y49" s="147">
        <v>380</v>
      </c>
      <c r="Z49" s="147">
        <v>1087</v>
      </c>
      <c r="AA49" s="147">
        <v>327</v>
      </c>
      <c r="AB49" s="147">
        <v>23</v>
      </c>
      <c r="AC49" s="147">
        <v>41</v>
      </c>
      <c r="AD49" s="147">
        <v>263</v>
      </c>
      <c r="AE49" s="148">
        <v>1.6236469608999999</v>
      </c>
      <c r="AF49" s="131">
        <v>4.8188126446000004</v>
      </c>
      <c r="AG49" s="131">
        <v>2.66</v>
      </c>
      <c r="AH49" s="149">
        <v>10.600874691</v>
      </c>
      <c r="AI49" s="149">
        <v>3.7687773341000002</v>
      </c>
      <c r="AJ49" s="149">
        <v>16.402357862700001</v>
      </c>
      <c r="AK49" s="149">
        <v>30.481080053199999</v>
      </c>
      <c r="AL49" s="149">
        <v>4.3335234835999996</v>
      </c>
      <c r="AM49" s="149">
        <v>16.858718387500002</v>
      </c>
      <c r="AN49" s="149">
        <v>1.4185206313000001</v>
      </c>
      <c r="AO49" s="149">
        <v>0.20726373840000001</v>
      </c>
      <c r="AP49" s="149">
        <v>11.1846358623</v>
      </c>
      <c r="AQ49" s="149">
        <v>3.1298725994000001</v>
      </c>
    </row>
    <row r="50" spans="1:43" x14ac:dyDescent="0.2">
      <c r="A50" s="145">
        <v>56</v>
      </c>
      <c r="B50" s="109" t="s">
        <v>2340</v>
      </c>
      <c r="C50" s="110">
        <v>9421</v>
      </c>
      <c r="D50" s="131">
        <v>6.3318284424</v>
      </c>
      <c r="E50" s="110">
        <v>741.81102362199999</v>
      </c>
      <c r="F50" s="131">
        <v>28.0437320879</v>
      </c>
      <c r="G50" s="131">
        <v>21.706825177799999</v>
      </c>
      <c r="H50" s="131">
        <v>61.607048084100001</v>
      </c>
      <c r="I50" s="131">
        <v>16.6861267381</v>
      </c>
      <c r="J50" s="131">
        <v>5.3019458140999998</v>
      </c>
      <c r="K50" s="131">
        <v>2.6509729070999999</v>
      </c>
      <c r="L50" s="131">
        <v>10.0736970468</v>
      </c>
      <c r="M50" s="131">
        <v>5.8321403954999997</v>
      </c>
      <c r="N50" s="110">
        <v>3922</v>
      </c>
      <c r="O50" s="131">
        <v>2.3745537991000001</v>
      </c>
      <c r="P50" s="146">
        <v>12.7</v>
      </c>
      <c r="Q50" s="131">
        <v>20.361635220099998</v>
      </c>
      <c r="R50" s="110">
        <v>41</v>
      </c>
      <c r="S50" s="131">
        <v>32.704402515699996</v>
      </c>
      <c r="T50" s="110">
        <v>-42</v>
      </c>
      <c r="U50" s="131">
        <v>45.204402515699996</v>
      </c>
      <c r="V50" s="131">
        <v>1.7295597484</v>
      </c>
      <c r="W50" s="147">
        <v>3591</v>
      </c>
      <c r="X50" s="147">
        <v>60</v>
      </c>
      <c r="Y50" s="147">
        <v>801</v>
      </c>
      <c r="Z50" s="147">
        <v>2730</v>
      </c>
      <c r="AA50" s="147">
        <v>491</v>
      </c>
      <c r="AB50" s="147">
        <v>23</v>
      </c>
      <c r="AC50" s="147">
        <v>69</v>
      </c>
      <c r="AD50" s="147">
        <v>399</v>
      </c>
      <c r="AE50" s="148">
        <v>1.4432029795000001</v>
      </c>
      <c r="AF50" s="131">
        <v>5.7251908396999998</v>
      </c>
      <c r="AG50" s="131">
        <v>4.51</v>
      </c>
      <c r="AH50" s="149">
        <v>10.6546322233</v>
      </c>
      <c r="AI50" s="149">
        <v>6.0394528182</v>
      </c>
      <c r="AJ50" s="149">
        <v>12.191543284</v>
      </c>
      <c r="AK50" s="149">
        <v>41.078653683699997</v>
      </c>
      <c r="AL50" s="149">
        <v>3.2620455590000002</v>
      </c>
      <c r="AM50" s="149">
        <v>11.9840528804</v>
      </c>
      <c r="AN50" s="149">
        <v>1.8318438486999999</v>
      </c>
      <c r="AO50" s="149">
        <v>8.7442384400000003E-2</v>
      </c>
      <c r="AP50" s="149">
        <v>7.7957108769000003</v>
      </c>
      <c r="AQ50" s="149">
        <v>3.457679368</v>
      </c>
    </row>
    <row r="51" spans="1:43" x14ac:dyDescent="0.2">
      <c r="A51" s="145">
        <v>57</v>
      </c>
      <c r="B51" s="109" t="s">
        <v>2339</v>
      </c>
      <c r="C51" s="110">
        <v>2389</v>
      </c>
      <c r="D51" s="131">
        <v>4.1412380121999997</v>
      </c>
      <c r="E51" s="110">
        <v>284.40476190480001</v>
      </c>
      <c r="F51" s="131">
        <v>14.776056927599999</v>
      </c>
      <c r="G51" s="131">
        <v>19.589786521600001</v>
      </c>
      <c r="H51" s="131">
        <v>61.239012139000003</v>
      </c>
      <c r="I51" s="131">
        <v>19.171201339500001</v>
      </c>
      <c r="J51" s="131">
        <v>2.1008403361000001</v>
      </c>
      <c r="K51" s="131">
        <v>1.6806722689</v>
      </c>
      <c r="L51" s="131">
        <v>10.9243697479</v>
      </c>
      <c r="M51" s="131">
        <v>4.6218487394999999</v>
      </c>
      <c r="N51" s="110">
        <v>981</v>
      </c>
      <c r="O51" s="131">
        <v>2.3985728848000001</v>
      </c>
      <c r="P51" s="146">
        <v>8.4</v>
      </c>
      <c r="Q51" s="131">
        <v>9.7122302158</v>
      </c>
      <c r="R51" s="110">
        <v>14</v>
      </c>
      <c r="S51" s="131">
        <v>38.609112709800002</v>
      </c>
      <c r="T51" s="110">
        <v>-14</v>
      </c>
      <c r="U51" s="131">
        <v>49.400479616299997</v>
      </c>
      <c r="V51" s="131">
        <v>2.278177458</v>
      </c>
      <c r="W51" s="147">
        <v>691</v>
      </c>
      <c r="X51" s="147">
        <v>80</v>
      </c>
      <c r="Y51" s="147">
        <v>113</v>
      </c>
      <c r="Z51" s="147">
        <v>498</v>
      </c>
      <c r="AA51" s="147">
        <v>163</v>
      </c>
      <c r="AB51" s="147">
        <v>27</v>
      </c>
      <c r="AC51" s="147">
        <v>22</v>
      </c>
      <c r="AD51" s="147">
        <v>114</v>
      </c>
      <c r="AE51" s="148">
        <v>0.75258701790000004</v>
      </c>
      <c r="AF51" s="131">
        <v>0</v>
      </c>
      <c r="AG51" s="131">
        <v>1.22</v>
      </c>
      <c r="AH51" s="149">
        <v>7.9716275134999997</v>
      </c>
      <c r="AI51" s="149">
        <v>2.2938764886</v>
      </c>
      <c r="AJ51" s="149">
        <v>11.5279495022</v>
      </c>
      <c r="AK51" s="149">
        <v>37.6879026485</v>
      </c>
      <c r="AL51" s="149">
        <v>9.9498926271000006</v>
      </c>
      <c r="AM51" s="149">
        <v>12.7480965706</v>
      </c>
      <c r="AN51" s="149">
        <v>2.284115312</v>
      </c>
      <c r="AO51" s="149">
        <v>0.1887160799</v>
      </c>
      <c r="AP51" s="149">
        <v>10.786100084599999</v>
      </c>
      <c r="AQ51" s="149">
        <v>2.8535172772999999</v>
      </c>
    </row>
    <row r="52" spans="1:43" x14ac:dyDescent="0.2">
      <c r="A52" s="145">
        <v>58</v>
      </c>
      <c r="B52" s="109" t="s">
        <v>2338</v>
      </c>
      <c r="C52" s="110">
        <v>5217</v>
      </c>
      <c r="D52" s="131">
        <v>22.436047876100002</v>
      </c>
      <c r="E52" s="110">
        <v>424.14634146340001</v>
      </c>
      <c r="F52" s="131">
        <v>24.535173471299998</v>
      </c>
      <c r="G52" s="131">
        <v>22.100824228499999</v>
      </c>
      <c r="H52" s="131">
        <v>63.139735480200002</v>
      </c>
      <c r="I52" s="131">
        <v>14.759440291400001</v>
      </c>
      <c r="J52" s="131">
        <v>4.6078525487000004</v>
      </c>
      <c r="K52" s="131">
        <v>1.1519631372000001</v>
      </c>
      <c r="L52" s="131">
        <v>9.0237112411999991</v>
      </c>
      <c r="M52" s="131">
        <v>5.7598156858999996</v>
      </c>
      <c r="N52" s="110">
        <v>2162</v>
      </c>
      <c r="O52" s="131">
        <v>2.3852913969</v>
      </c>
      <c r="P52" s="146">
        <v>12.3</v>
      </c>
      <c r="Q52" s="131">
        <v>19.543973941400001</v>
      </c>
      <c r="R52" s="110">
        <v>37</v>
      </c>
      <c r="S52" s="131">
        <v>45.521172638400003</v>
      </c>
      <c r="T52" s="110">
        <v>-37</v>
      </c>
      <c r="U52" s="131">
        <v>31.921824104199999</v>
      </c>
      <c r="V52" s="131">
        <v>3.0130293159999999</v>
      </c>
      <c r="W52" s="147">
        <v>1104</v>
      </c>
      <c r="X52" s="147">
        <v>35</v>
      </c>
      <c r="Y52" s="147">
        <v>242</v>
      </c>
      <c r="Z52" s="147">
        <v>827</v>
      </c>
      <c r="AA52" s="147">
        <v>247</v>
      </c>
      <c r="AB52" s="147">
        <v>16</v>
      </c>
      <c r="AC52" s="147">
        <v>59</v>
      </c>
      <c r="AD52" s="147">
        <v>172</v>
      </c>
      <c r="AE52" s="148">
        <v>2.0493517357000002</v>
      </c>
      <c r="AF52" s="131">
        <v>3.4682080924999998</v>
      </c>
      <c r="AG52" s="131">
        <v>4.29</v>
      </c>
      <c r="AH52" s="149">
        <v>8.6657985083</v>
      </c>
      <c r="AI52" s="149">
        <v>2.5784302119000002</v>
      </c>
      <c r="AJ52" s="149">
        <v>14.286729016200001</v>
      </c>
      <c r="AK52" s="149">
        <v>41.863383449700002</v>
      </c>
      <c r="AL52" s="149">
        <v>3.8475198294999999</v>
      </c>
      <c r="AM52" s="149">
        <v>12.475435065699999</v>
      </c>
      <c r="AN52" s="149">
        <v>2.2280099444000001</v>
      </c>
      <c r="AO52" s="149">
        <v>0.12548833910000001</v>
      </c>
      <c r="AP52" s="149">
        <v>10.1953356221</v>
      </c>
      <c r="AQ52" s="149">
        <v>2.8317745945000001</v>
      </c>
    </row>
    <row r="53" spans="1:43" x14ac:dyDescent="0.2">
      <c r="A53" s="145">
        <v>59</v>
      </c>
      <c r="B53" s="109" t="s">
        <v>2337</v>
      </c>
      <c r="C53" s="110">
        <v>1982</v>
      </c>
      <c r="D53" s="131">
        <v>-0.70140280560000001</v>
      </c>
      <c r="E53" s="110">
        <v>321.23176661259998</v>
      </c>
      <c r="F53" s="131">
        <v>13.773965691200001</v>
      </c>
      <c r="G53" s="131">
        <v>22.906155398599999</v>
      </c>
      <c r="H53" s="131">
        <v>60.141271443000001</v>
      </c>
      <c r="I53" s="131">
        <v>16.9525731584</v>
      </c>
      <c r="J53" s="131">
        <v>3.0667007411</v>
      </c>
      <c r="K53" s="131">
        <v>3.5778175313</v>
      </c>
      <c r="L53" s="131">
        <v>7.6667518528</v>
      </c>
      <c r="M53" s="131">
        <v>3.5778175313</v>
      </c>
      <c r="N53" s="110">
        <v>794</v>
      </c>
      <c r="O53" s="131">
        <v>2.4823677582000001</v>
      </c>
      <c r="P53" s="146">
        <v>6.17</v>
      </c>
      <c r="Q53" s="131">
        <v>9.7087378640999997</v>
      </c>
      <c r="R53" s="110">
        <v>19</v>
      </c>
      <c r="S53" s="131">
        <v>42.071197411</v>
      </c>
      <c r="T53" s="110">
        <v>-20</v>
      </c>
      <c r="U53" s="131">
        <v>45.145631068</v>
      </c>
      <c r="V53" s="131">
        <v>3.0744336570000002</v>
      </c>
      <c r="W53" s="147">
        <v>391</v>
      </c>
      <c r="X53" s="147">
        <v>25</v>
      </c>
      <c r="Y53" s="147">
        <v>235</v>
      </c>
      <c r="Z53" s="147">
        <v>131</v>
      </c>
      <c r="AA53" s="147">
        <v>79</v>
      </c>
      <c r="AB53" s="147">
        <v>10</v>
      </c>
      <c r="AC53" s="147">
        <v>19</v>
      </c>
      <c r="AD53" s="147">
        <v>50</v>
      </c>
      <c r="AE53" s="148">
        <v>1.1376564278000001</v>
      </c>
      <c r="AF53" s="131">
        <v>5.6876938987000001</v>
      </c>
      <c r="AG53" s="131">
        <v>1.35</v>
      </c>
      <c r="AH53" s="149">
        <v>8.0614203455000002</v>
      </c>
      <c r="AI53" s="149">
        <v>2.9030710172999998</v>
      </c>
      <c r="AJ53" s="149">
        <v>12.250479846399999</v>
      </c>
      <c r="AK53" s="149">
        <v>44.102687140100002</v>
      </c>
      <c r="AL53" s="149">
        <v>4.9760076775000002</v>
      </c>
      <c r="AM53" s="149">
        <v>10.383877159300001</v>
      </c>
      <c r="AN53" s="149">
        <v>2.4088291747000001</v>
      </c>
      <c r="AO53" s="149">
        <v>0.20633397310000001</v>
      </c>
      <c r="AP53" s="149">
        <v>7.0537428023000004</v>
      </c>
      <c r="AQ53" s="149">
        <v>6.3435700576</v>
      </c>
    </row>
    <row r="54" spans="1:43" x14ac:dyDescent="0.2">
      <c r="A54" s="145">
        <v>60</v>
      </c>
      <c r="B54" s="109" t="s">
        <v>2336</v>
      </c>
      <c r="C54" s="110">
        <v>2872</v>
      </c>
      <c r="D54" s="131">
        <v>16.985743380900001</v>
      </c>
      <c r="E54" s="110">
        <v>599.58246346559997</v>
      </c>
      <c r="F54" s="131">
        <v>33.8788300836</v>
      </c>
      <c r="G54" s="131">
        <v>19.916434540400001</v>
      </c>
      <c r="H54" s="131">
        <v>65.076601671299997</v>
      </c>
      <c r="I54" s="131">
        <v>15.0069637883</v>
      </c>
      <c r="J54" s="131">
        <v>6.6468427497000002</v>
      </c>
      <c r="K54" s="131">
        <v>2.4488368024999998</v>
      </c>
      <c r="L54" s="131">
        <v>13.6435193283</v>
      </c>
      <c r="M54" s="131">
        <v>6.6468427497000002</v>
      </c>
      <c r="N54" s="110">
        <v>1163</v>
      </c>
      <c r="O54" s="131">
        <v>2.4436801375999999</v>
      </c>
      <c r="P54" s="146">
        <v>4.79</v>
      </c>
      <c r="Q54" s="131">
        <v>18.658280922399999</v>
      </c>
      <c r="R54" s="110">
        <v>11</v>
      </c>
      <c r="S54" s="131">
        <v>59.329140461199998</v>
      </c>
      <c r="T54" s="110">
        <v>-11</v>
      </c>
      <c r="U54" s="131">
        <v>12.578616352199999</v>
      </c>
      <c r="V54" s="131">
        <v>9.4339622641999998</v>
      </c>
      <c r="W54" s="147">
        <v>1266</v>
      </c>
      <c r="X54" s="147">
        <v>33</v>
      </c>
      <c r="Y54" s="147">
        <v>619</v>
      </c>
      <c r="Z54" s="147">
        <v>614</v>
      </c>
      <c r="AA54" s="147">
        <v>212</v>
      </c>
      <c r="AB54" s="147">
        <v>12</v>
      </c>
      <c r="AC54" s="147">
        <v>58</v>
      </c>
      <c r="AD54" s="147">
        <v>142</v>
      </c>
      <c r="AE54" s="148">
        <v>0.73710073710000001</v>
      </c>
      <c r="AF54" s="131">
        <v>11.687363038699999</v>
      </c>
      <c r="AG54" s="131">
        <v>3.2</v>
      </c>
      <c r="AH54" s="149">
        <v>5.2900045851000002</v>
      </c>
      <c r="AI54" s="149">
        <v>2.3956900503999998</v>
      </c>
      <c r="AJ54" s="149">
        <v>10.4424575883</v>
      </c>
      <c r="AK54" s="149">
        <v>53.576341127900001</v>
      </c>
      <c r="AL54" s="149">
        <v>4.9060064190999997</v>
      </c>
      <c r="AM54" s="149">
        <v>8.2588262265000001</v>
      </c>
      <c r="AN54" s="149">
        <v>1.2379642366000001</v>
      </c>
      <c r="AO54" s="149">
        <v>0.20059605690000001</v>
      </c>
      <c r="AP54" s="149">
        <v>6.9750114626000004</v>
      </c>
      <c r="AQ54" s="149">
        <v>6.3961485557</v>
      </c>
    </row>
    <row r="55" spans="1:43" x14ac:dyDescent="0.2">
      <c r="A55" s="145">
        <v>61</v>
      </c>
      <c r="B55" s="109" t="s">
        <v>2335</v>
      </c>
      <c r="C55" s="110">
        <v>1057</v>
      </c>
      <c r="D55" s="131">
        <v>11.380400421499999</v>
      </c>
      <c r="E55" s="110">
        <v>215.27494908349999</v>
      </c>
      <c r="F55" s="131">
        <v>11.636707663199999</v>
      </c>
      <c r="G55" s="131">
        <v>21.0974456008</v>
      </c>
      <c r="H55" s="131">
        <v>59.697256385999999</v>
      </c>
      <c r="I55" s="131">
        <v>19.2052980132</v>
      </c>
      <c r="J55" s="131">
        <v>3.8314176244999998</v>
      </c>
      <c r="K55" s="131">
        <v>0</v>
      </c>
      <c r="L55" s="131">
        <v>10.5363984674</v>
      </c>
      <c r="M55" s="131">
        <v>7.6628352489999996</v>
      </c>
      <c r="N55" s="110">
        <v>428</v>
      </c>
      <c r="O55" s="131">
        <v>2.4532710280000001</v>
      </c>
      <c r="P55" s="146">
        <v>4.91</v>
      </c>
      <c r="Q55" s="131">
        <v>23.877551020399999</v>
      </c>
      <c r="R55" s="110">
        <v>28</v>
      </c>
      <c r="S55" s="131">
        <v>42.244897959200003</v>
      </c>
      <c r="T55" s="110">
        <v>-31</v>
      </c>
      <c r="U55" s="131">
        <v>32.0408163265</v>
      </c>
      <c r="V55" s="131">
        <v>1.8367346939</v>
      </c>
      <c r="W55" s="147">
        <v>351</v>
      </c>
      <c r="X55" s="147">
        <v>52</v>
      </c>
      <c r="Y55" s="147">
        <v>114</v>
      </c>
      <c r="Z55" s="147">
        <v>185</v>
      </c>
      <c r="AA55" s="147">
        <v>91</v>
      </c>
      <c r="AB55" s="147">
        <v>13</v>
      </c>
      <c r="AC55" s="147">
        <v>17</v>
      </c>
      <c r="AD55" s="147">
        <v>61</v>
      </c>
      <c r="AE55" s="148">
        <v>1.5384615385</v>
      </c>
      <c r="AF55" s="131">
        <v>0.97370983450000004</v>
      </c>
      <c r="AG55" s="131">
        <v>1.55</v>
      </c>
      <c r="AH55" s="149">
        <v>9.7004952441000007</v>
      </c>
      <c r="AI55" s="149">
        <v>3.5060136782</v>
      </c>
      <c r="AJ55" s="149">
        <v>11.429919031500001</v>
      </c>
      <c r="AK55" s="149">
        <v>42.787516704700003</v>
      </c>
      <c r="AL55" s="149">
        <v>3.3645153683000002</v>
      </c>
      <c r="AM55" s="149">
        <v>13.89041742</v>
      </c>
      <c r="AN55" s="149">
        <v>1.4542881849</v>
      </c>
      <c r="AO55" s="149">
        <v>3.1444068899999997E-2</v>
      </c>
      <c r="AP55" s="149">
        <v>11.893719047199999</v>
      </c>
      <c r="AQ55" s="149">
        <v>1.2734847889000001</v>
      </c>
    </row>
    <row r="56" spans="1:43" x14ac:dyDescent="0.2">
      <c r="A56" s="145">
        <v>62</v>
      </c>
      <c r="B56" s="109" t="s">
        <v>2334</v>
      </c>
      <c r="C56" s="110">
        <v>20130</v>
      </c>
      <c r="D56" s="131">
        <v>11.6472545757</v>
      </c>
      <c r="E56" s="110">
        <v>1044.6289569278999</v>
      </c>
      <c r="F56" s="131">
        <v>33.4376552409</v>
      </c>
      <c r="G56" s="131">
        <v>18.559364133100001</v>
      </c>
      <c r="H56" s="131">
        <v>65.558867362100003</v>
      </c>
      <c r="I56" s="131">
        <v>15.8817685047</v>
      </c>
      <c r="J56" s="131">
        <v>5.8278278780999999</v>
      </c>
      <c r="K56" s="131">
        <v>2.9641538345999998</v>
      </c>
      <c r="L56" s="131">
        <v>9.6460599362000004</v>
      </c>
      <c r="M56" s="131">
        <v>7.8876635937000001</v>
      </c>
      <c r="N56" s="110">
        <v>9219</v>
      </c>
      <c r="O56" s="131">
        <v>2.1505586288999998</v>
      </c>
      <c r="P56" s="146">
        <v>19.27</v>
      </c>
      <c r="Q56" s="131">
        <v>43.248836006200001</v>
      </c>
      <c r="R56" s="110">
        <v>161</v>
      </c>
      <c r="S56" s="131">
        <v>30.005173305700001</v>
      </c>
      <c r="T56" s="110">
        <v>-164</v>
      </c>
      <c r="U56" s="131">
        <v>25.5561303673</v>
      </c>
      <c r="V56" s="131">
        <v>1.1898603207</v>
      </c>
      <c r="W56" s="147">
        <v>37403</v>
      </c>
      <c r="X56" s="147">
        <v>52</v>
      </c>
      <c r="Y56" s="147">
        <v>4301</v>
      </c>
      <c r="Z56" s="147">
        <v>33050</v>
      </c>
      <c r="AA56" s="147">
        <v>1500</v>
      </c>
      <c r="AB56" s="147">
        <v>17</v>
      </c>
      <c r="AC56" s="147">
        <v>140</v>
      </c>
      <c r="AD56" s="147">
        <v>1343</v>
      </c>
      <c r="AE56" s="148">
        <v>0.71533561980000004</v>
      </c>
      <c r="AF56" s="131">
        <v>10.3050288541</v>
      </c>
      <c r="AG56" s="131">
        <v>5.03</v>
      </c>
      <c r="AH56" s="149">
        <v>11.470535378799999</v>
      </c>
      <c r="AI56" s="149">
        <v>4.8105670734999997</v>
      </c>
      <c r="AJ56" s="149">
        <v>16.842294433799999</v>
      </c>
      <c r="AK56" s="149">
        <v>38.937084415699999</v>
      </c>
      <c r="AL56" s="149">
        <v>4.2134326651</v>
      </c>
      <c r="AM56" s="149">
        <v>9.6685128004000003</v>
      </c>
      <c r="AN56" s="149">
        <v>2.0675064124999998</v>
      </c>
      <c r="AO56" s="149">
        <v>0.19359898049999999</v>
      </c>
      <c r="AP56" s="149">
        <v>8.8238657713999995</v>
      </c>
      <c r="AQ56" s="149">
        <v>1.5741149177</v>
      </c>
    </row>
    <row r="57" spans="1:43" x14ac:dyDescent="0.2">
      <c r="A57" s="145">
        <v>63</v>
      </c>
      <c r="B57" s="109" t="s">
        <v>2333</v>
      </c>
      <c r="C57" s="110">
        <v>2417</v>
      </c>
      <c r="D57" s="131">
        <v>37.173666288299998</v>
      </c>
      <c r="E57" s="110">
        <v>466.60231660229999</v>
      </c>
      <c r="F57" s="131">
        <v>19.1146048821</v>
      </c>
      <c r="G57" s="131">
        <v>23.251965246200001</v>
      </c>
      <c r="H57" s="131">
        <v>64.542821679799999</v>
      </c>
      <c r="I57" s="131">
        <v>12.2052130741</v>
      </c>
      <c r="J57" s="131">
        <v>4.5662100457000001</v>
      </c>
      <c r="K57" s="131">
        <v>3.3208800331999999</v>
      </c>
      <c r="L57" s="131">
        <v>10.792860107899999</v>
      </c>
      <c r="M57" s="131">
        <v>4.5662100457000001</v>
      </c>
      <c r="N57" s="110">
        <v>957</v>
      </c>
      <c r="O57" s="131">
        <v>2.5182863113999998</v>
      </c>
      <c r="P57" s="146">
        <v>5.18</v>
      </c>
      <c r="Q57" s="131">
        <v>15.250965251</v>
      </c>
      <c r="R57" s="110">
        <v>22</v>
      </c>
      <c r="S57" s="131">
        <v>47.490347490300003</v>
      </c>
      <c r="T57" s="110">
        <v>-17</v>
      </c>
      <c r="U57" s="131">
        <v>36.679536679500004</v>
      </c>
      <c r="V57" s="131">
        <v>0.57915057920000002</v>
      </c>
      <c r="W57" s="147">
        <v>407</v>
      </c>
      <c r="X57" s="147">
        <v>17</v>
      </c>
      <c r="Y57" s="147">
        <v>109</v>
      </c>
      <c r="Z57" s="147">
        <v>281</v>
      </c>
      <c r="AA57" s="147">
        <v>116</v>
      </c>
      <c r="AB57" s="147">
        <v>8</v>
      </c>
      <c r="AC57" s="147">
        <v>19</v>
      </c>
      <c r="AD57" s="147">
        <v>89</v>
      </c>
      <c r="AE57" s="148">
        <v>1.3013013013000001</v>
      </c>
      <c r="AF57" s="131">
        <v>2.0999580008000001</v>
      </c>
      <c r="AG57" s="131">
        <v>0.54</v>
      </c>
      <c r="AH57" s="149">
        <v>11.2452797049</v>
      </c>
      <c r="AI57" s="149">
        <v>3.4293492578999998</v>
      </c>
      <c r="AJ57" s="149">
        <v>8.3077193290999993</v>
      </c>
      <c r="AK57" s="149">
        <v>44.726442434399999</v>
      </c>
      <c r="AL57" s="149">
        <v>3.5391235619999999</v>
      </c>
      <c r="AM57" s="149">
        <v>13.6647053658</v>
      </c>
      <c r="AN57" s="149">
        <v>2.6082374638000001</v>
      </c>
      <c r="AO57" s="149">
        <v>4.3909722E-3</v>
      </c>
      <c r="AP57" s="149">
        <v>7.4602617019000004</v>
      </c>
      <c r="AQ57" s="149">
        <v>3.3766575919999999</v>
      </c>
    </row>
    <row r="58" spans="1:43" x14ac:dyDescent="0.2">
      <c r="A58" s="145">
        <v>64</v>
      </c>
      <c r="B58" s="109" t="s">
        <v>2332</v>
      </c>
      <c r="C58" s="110">
        <v>5602</v>
      </c>
      <c r="D58" s="131">
        <v>8.1467181466999996</v>
      </c>
      <c r="E58" s="110">
        <v>557.96812749000003</v>
      </c>
      <c r="F58" s="131">
        <v>16.815423063200001</v>
      </c>
      <c r="G58" s="131">
        <v>18.939664405599999</v>
      </c>
      <c r="H58" s="131">
        <v>59.5144591217</v>
      </c>
      <c r="I58" s="131">
        <v>21.545876472700002</v>
      </c>
      <c r="J58" s="131">
        <v>5.8765915769000001</v>
      </c>
      <c r="K58" s="131">
        <v>2.8492565221000001</v>
      </c>
      <c r="L58" s="131">
        <v>8.0135339685000009</v>
      </c>
      <c r="M58" s="131">
        <v>6.2327486421999998</v>
      </c>
      <c r="N58" s="110">
        <v>2469</v>
      </c>
      <c r="O58" s="131">
        <v>2.2555690563000002</v>
      </c>
      <c r="P58" s="146">
        <v>10.039999999999999</v>
      </c>
      <c r="Q58" s="131">
        <v>21.902874132800001</v>
      </c>
      <c r="R58" s="110">
        <v>40</v>
      </c>
      <c r="S58" s="131">
        <v>46.778989098099999</v>
      </c>
      <c r="T58" s="110">
        <v>-39</v>
      </c>
      <c r="U58" s="131">
        <v>31.318136769100001</v>
      </c>
      <c r="V58" s="131">
        <v>0</v>
      </c>
      <c r="W58" s="147">
        <v>1031</v>
      </c>
      <c r="X58" s="147">
        <v>42</v>
      </c>
      <c r="Y58" s="147">
        <v>309</v>
      </c>
      <c r="Z58" s="147">
        <v>680</v>
      </c>
      <c r="AA58" s="147">
        <v>301</v>
      </c>
      <c r="AB58" s="147">
        <v>18</v>
      </c>
      <c r="AC58" s="147">
        <v>52</v>
      </c>
      <c r="AD58" s="147">
        <v>231</v>
      </c>
      <c r="AE58" s="148">
        <v>1.3328255902999999</v>
      </c>
      <c r="AF58" s="131">
        <v>1.9604348600999999</v>
      </c>
      <c r="AG58" s="131">
        <v>1.76</v>
      </c>
      <c r="AH58" s="149">
        <v>16.555852139399999</v>
      </c>
      <c r="AI58" s="149">
        <v>3.4667960850999999</v>
      </c>
      <c r="AJ58" s="149">
        <v>9.0091401763000007</v>
      </c>
      <c r="AK58" s="149">
        <v>44.705977513500002</v>
      </c>
      <c r="AL58" s="149">
        <v>3.3244358164999999</v>
      </c>
      <c r="AM58" s="149">
        <v>11.1752810806</v>
      </c>
      <c r="AN58" s="149">
        <v>2.3262962063999999</v>
      </c>
      <c r="AO58" s="149">
        <v>7.7651055600000005E-2</v>
      </c>
      <c r="AP58" s="149">
        <v>6.1295801990000003</v>
      </c>
      <c r="AQ58" s="149">
        <v>2.1434926798</v>
      </c>
    </row>
    <row r="59" spans="1:43" x14ac:dyDescent="0.2">
      <c r="A59" s="145">
        <v>65</v>
      </c>
      <c r="B59" s="109" t="s">
        <v>2331</v>
      </c>
      <c r="C59" s="110">
        <v>1121</v>
      </c>
      <c r="D59" s="131">
        <v>15.210688592</v>
      </c>
      <c r="E59" s="110">
        <v>109.25925925929999</v>
      </c>
      <c r="F59" s="131">
        <v>14.183764496</v>
      </c>
      <c r="G59" s="131">
        <v>18.911685994599999</v>
      </c>
      <c r="H59" s="131">
        <v>62.087421944699997</v>
      </c>
      <c r="I59" s="131">
        <v>19.0008920607</v>
      </c>
      <c r="J59" s="131">
        <v>1.8231540565</v>
      </c>
      <c r="K59" s="131">
        <v>0</v>
      </c>
      <c r="L59" s="131">
        <v>10.9389243391</v>
      </c>
      <c r="M59" s="131">
        <v>10.9389243391</v>
      </c>
      <c r="N59" s="110">
        <v>484</v>
      </c>
      <c r="O59" s="131">
        <v>2.1942148760000002</v>
      </c>
      <c r="P59" s="146">
        <v>10.26</v>
      </c>
      <c r="Q59" s="131">
        <v>6.8694798822000003</v>
      </c>
      <c r="R59" s="110">
        <v>8</v>
      </c>
      <c r="S59" s="131">
        <v>58.4887144259</v>
      </c>
      <c r="T59" s="110">
        <v>-8</v>
      </c>
      <c r="U59" s="131">
        <v>34.347399411200001</v>
      </c>
      <c r="V59" s="131">
        <v>0.29440628070000002</v>
      </c>
      <c r="W59" s="147">
        <v>226</v>
      </c>
      <c r="X59" s="147">
        <v>76</v>
      </c>
      <c r="Y59" s="147">
        <v>31</v>
      </c>
      <c r="Z59" s="147">
        <v>119</v>
      </c>
      <c r="AA59" s="147">
        <v>85</v>
      </c>
      <c r="AB59" s="147">
        <v>33</v>
      </c>
      <c r="AC59" s="147">
        <v>8</v>
      </c>
      <c r="AD59" s="147">
        <v>44</v>
      </c>
      <c r="AE59" s="148">
        <v>1.7408123791000001</v>
      </c>
      <c r="AF59" s="131">
        <v>0.94517958410000003</v>
      </c>
      <c r="AG59" s="131">
        <v>0.84</v>
      </c>
      <c r="AH59" s="149">
        <v>9.0257783728999996</v>
      </c>
      <c r="AI59" s="149">
        <v>2.9193170405000002</v>
      </c>
      <c r="AJ59" s="149">
        <v>10.184131235400001</v>
      </c>
      <c r="AK59" s="149">
        <v>51.268831603599999</v>
      </c>
      <c r="AL59" s="149">
        <v>1.3458319383999999</v>
      </c>
      <c r="AM59" s="149">
        <v>7.2447271510000002</v>
      </c>
      <c r="AN59" s="149">
        <v>2.0957482424</v>
      </c>
      <c r="AO59" s="149">
        <v>6.6956812999999999E-3</v>
      </c>
      <c r="AP59" s="149">
        <v>8.7378640776999994</v>
      </c>
      <c r="AQ59" s="149">
        <v>5.7984599932999998</v>
      </c>
    </row>
    <row r="60" spans="1:43" x14ac:dyDescent="0.2">
      <c r="A60" s="145">
        <v>66</v>
      </c>
      <c r="B60" s="109" t="s">
        <v>2330</v>
      </c>
      <c r="C60" s="110">
        <v>21014</v>
      </c>
      <c r="D60" s="131">
        <v>34.938675913399997</v>
      </c>
      <c r="E60" s="110">
        <v>3759.2128801430999</v>
      </c>
      <c r="F60" s="131">
        <v>44.912915199399997</v>
      </c>
      <c r="G60" s="131">
        <v>20.414961454299998</v>
      </c>
      <c r="H60" s="131">
        <v>68.026077852900002</v>
      </c>
      <c r="I60" s="131">
        <v>11.5589606929</v>
      </c>
      <c r="J60" s="131">
        <v>6.2839879154</v>
      </c>
      <c r="K60" s="131">
        <v>2.0302114804000002</v>
      </c>
      <c r="L60" s="131">
        <v>12.471299093700001</v>
      </c>
      <c r="M60" s="131">
        <v>6.1389728097000003</v>
      </c>
      <c r="N60" s="110">
        <v>9472</v>
      </c>
      <c r="O60" s="131">
        <v>2.1977407095000001</v>
      </c>
      <c r="P60" s="146">
        <v>5.59</v>
      </c>
      <c r="Q60" s="131">
        <v>62.142857142899999</v>
      </c>
      <c r="R60" s="110">
        <v>66</v>
      </c>
      <c r="S60" s="131">
        <v>20</v>
      </c>
      <c r="T60" s="110">
        <v>-68</v>
      </c>
      <c r="U60" s="131">
        <v>15.535714285699999</v>
      </c>
      <c r="V60" s="131">
        <v>2.3214285713999998</v>
      </c>
      <c r="W60" s="147">
        <v>19226</v>
      </c>
      <c r="X60" s="147">
        <v>13</v>
      </c>
      <c r="Y60" s="147">
        <v>1534</v>
      </c>
      <c r="Z60" s="147">
        <v>17679</v>
      </c>
      <c r="AA60" s="147">
        <v>1414</v>
      </c>
      <c r="AB60" s="147">
        <v>6</v>
      </c>
      <c r="AC60" s="147">
        <v>154</v>
      </c>
      <c r="AD60" s="147">
        <v>1254</v>
      </c>
      <c r="AE60" s="148">
        <v>1.8812173742</v>
      </c>
      <c r="AF60" s="131">
        <v>15.5671238362</v>
      </c>
      <c r="AG60" s="131">
        <v>4.59</v>
      </c>
      <c r="AH60" s="149">
        <v>12.757661437399999</v>
      </c>
      <c r="AI60" s="149">
        <v>5.9433144838</v>
      </c>
      <c r="AJ60" s="149">
        <v>14.744846771300001</v>
      </c>
      <c r="AK60" s="149">
        <v>34.9040040131</v>
      </c>
      <c r="AL60" s="149">
        <v>3.2971543232</v>
      </c>
      <c r="AM60" s="149">
        <v>15.5679952572</v>
      </c>
      <c r="AN60" s="149">
        <v>1.8230116746</v>
      </c>
      <c r="AO60" s="149">
        <v>0.45375775260000001</v>
      </c>
      <c r="AP60" s="149">
        <v>7.7469445457999999</v>
      </c>
      <c r="AQ60" s="149">
        <v>1.0055636629</v>
      </c>
    </row>
    <row r="61" spans="1:43" x14ac:dyDescent="0.2">
      <c r="A61" s="145">
        <v>67</v>
      </c>
      <c r="B61" s="109" t="s">
        <v>2329</v>
      </c>
      <c r="C61" s="110">
        <v>4661</v>
      </c>
      <c r="D61" s="131">
        <v>15.801242236</v>
      </c>
      <c r="E61" s="110">
        <v>436.42322097380003</v>
      </c>
      <c r="F61" s="131">
        <v>22.248444539800001</v>
      </c>
      <c r="G61" s="131">
        <v>21.046985625400001</v>
      </c>
      <c r="H61" s="131">
        <v>61.660587856699998</v>
      </c>
      <c r="I61" s="131">
        <v>17.292426517900001</v>
      </c>
      <c r="J61" s="131">
        <v>4.1138897911000001</v>
      </c>
      <c r="K61" s="131">
        <v>2.5982461838000002</v>
      </c>
      <c r="L61" s="131">
        <v>11.0425462813</v>
      </c>
      <c r="M61" s="131">
        <v>4.9799718523000003</v>
      </c>
      <c r="N61" s="110">
        <v>1973</v>
      </c>
      <c r="O61" s="131">
        <v>2.3517486062000001</v>
      </c>
      <c r="P61" s="146">
        <v>10.68</v>
      </c>
      <c r="Q61" s="131">
        <v>16.713352007499999</v>
      </c>
      <c r="R61" s="110">
        <v>34</v>
      </c>
      <c r="S61" s="131">
        <v>49.953314659199997</v>
      </c>
      <c r="T61" s="110">
        <v>-30</v>
      </c>
      <c r="U61" s="131">
        <v>33.239962651699997</v>
      </c>
      <c r="V61" s="131">
        <v>9.3370681600000005E-2</v>
      </c>
      <c r="W61" s="147">
        <v>1363</v>
      </c>
      <c r="X61" s="147">
        <v>193</v>
      </c>
      <c r="Y61" s="147">
        <v>512</v>
      </c>
      <c r="Z61" s="147">
        <v>658</v>
      </c>
      <c r="AA61" s="147">
        <v>245</v>
      </c>
      <c r="AB61" s="147">
        <v>29</v>
      </c>
      <c r="AC61" s="147">
        <v>47</v>
      </c>
      <c r="AD61" s="147">
        <v>169</v>
      </c>
      <c r="AE61" s="148">
        <v>1.1342155008999999</v>
      </c>
      <c r="AF61" s="131">
        <v>8.2534017398999993</v>
      </c>
      <c r="AG61" s="131">
        <v>1.22</v>
      </c>
      <c r="AH61" s="149">
        <v>9.0589621649000005</v>
      </c>
      <c r="AI61" s="149">
        <v>3.3226716047</v>
      </c>
      <c r="AJ61" s="149">
        <v>16.299819031199998</v>
      </c>
      <c r="AK61" s="149">
        <v>36.467320399000002</v>
      </c>
      <c r="AL61" s="149">
        <v>4.0107739572999996</v>
      </c>
      <c r="AM61" s="149">
        <v>12.061781911500001</v>
      </c>
      <c r="AN61" s="149">
        <v>1.8349396068999999</v>
      </c>
      <c r="AO61" s="149">
        <v>2.1042885399999999E-2</v>
      </c>
      <c r="AP61" s="149">
        <v>11.020159084199999</v>
      </c>
      <c r="AQ61" s="149">
        <v>4.9114094525000001</v>
      </c>
    </row>
    <row r="62" spans="1:43" x14ac:dyDescent="0.2">
      <c r="A62" s="145">
        <v>68</v>
      </c>
      <c r="B62" s="109" t="s">
        <v>2328</v>
      </c>
      <c r="C62" s="110">
        <v>2885</v>
      </c>
      <c r="D62" s="131">
        <v>23.343309106500001</v>
      </c>
      <c r="E62" s="110">
        <v>649.77477477479999</v>
      </c>
      <c r="F62" s="131">
        <v>28.076256499100001</v>
      </c>
      <c r="G62" s="131">
        <v>24.610051993100001</v>
      </c>
      <c r="H62" s="131">
        <v>63.015597920300003</v>
      </c>
      <c r="I62" s="131">
        <v>12.3743500867</v>
      </c>
      <c r="J62" s="131">
        <v>4.8993875765999997</v>
      </c>
      <c r="K62" s="131">
        <v>2.4496937882999998</v>
      </c>
      <c r="L62" s="131">
        <v>10.1487314086</v>
      </c>
      <c r="M62" s="131">
        <v>5.5993000874999996</v>
      </c>
      <c r="N62" s="110">
        <v>1155</v>
      </c>
      <c r="O62" s="131">
        <v>2.4779220779000002</v>
      </c>
      <c r="P62" s="146">
        <v>4.4400000000000004</v>
      </c>
      <c r="Q62" s="131">
        <v>15.333333333300001</v>
      </c>
      <c r="R62" s="110">
        <v>22</v>
      </c>
      <c r="S62" s="131">
        <v>34.444444444399998</v>
      </c>
      <c r="T62" s="110">
        <v>-19</v>
      </c>
      <c r="U62" s="131">
        <v>47.111111111100001</v>
      </c>
      <c r="V62" s="131">
        <v>3.1111111111</v>
      </c>
      <c r="W62" s="147">
        <v>462</v>
      </c>
      <c r="X62" s="147">
        <v>9</v>
      </c>
      <c r="Y62" s="147">
        <v>111</v>
      </c>
      <c r="Z62" s="147">
        <v>342</v>
      </c>
      <c r="AA62" s="147">
        <v>157</v>
      </c>
      <c r="AB62" s="147">
        <v>5</v>
      </c>
      <c r="AC62" s="147">
        <v>41</v>
      </c>
      <c r="AD62" s="147">
        <v>111</v>
      </c>
      <c r="AE62" s="148">
        <v>1.9138755981</v>
      </c>
      <c r="AF62" s="131">
        <v>9.5036958817000006</v>
      </c>
      <c r="AG62" s="131">
        <v>2.97</v>
      </c>
      <c r="AH62" s="149">
        <v>9.1502626282000001</v>
      </c>
      <c r="AI62" s="149">
        <v>3.8535172548999999</v>
      </c>
      <c r="AJ62" s="149">
        <v>17.176378184699999</v>
      </c>
      <c r="AK62" s="149">
        <v>38.682440724599999</v>
      </c>
      <c r="AL62" s="149">
        <v>5.2476559815000003</v>
      </c>
      <c r="AM62" s="149">
        <v>9.6018850326000003</v>
      </c>
      <c r="AN62" s="149">
        <v>0.88851799129999998</v>
      </c>
      <c r="AO62" s="149">
        <v>0.3632614992</v>
      </c>
      <c r="AP62" s="149">
        <v>10.7849393746</v>
      </c>
      <c r="AQ62" s="149">
        <v>2.5281036767999998</v>
      </c>
    </row>
    <row r="63" spans="1:43" x14ac:dyDescent="0.2">
      <c r="A63" s="145">
        <v>69</v>
      </c>
      <c r="B63" s="109" t="s">
        <v>2327</v>
      </c>
      <c r="C63" s="110">
        <v>16841</v>
      </c>
      <c r="D63" s="131">
        <v>23.341145451900001</v>
      </c>
      <c r="E63" s="110">
        <v>2623.2087227413999</v>
      </c>
      <c r="F63" s="131">
        <v>31.0135977674</v>
      </c>
      <c r="G63" s="131">
        <v>19.167507867699999</v>
      </c>
      <c r="H63" s="131">
        <v>65.079270827100004</v>
      </c>
      <c r="I63" s="131">
        <v>15.7532213051</v>
      </c>
      <c r="J63" s="131">
        <v>6.2716719433000003</v>
      </c>
      <c r="K63" s="131">
        <v>1.6885270617000001</v>
      </c>
      <c r="L63" s="131">
        <v>13.1463892658</v>
      </c>
      <c r="M63" s="131">
        <v>6.7541082466000004</v>
      </c>
      <c r="N63" s="110">
        <v>7663</v>
      </c>
      <c r="O63" s="131">
        <v>2.1670364087</v>
      </c>
      <c r="P63" s="146">
        <v>6.42</v>
      </c>
      <c r="Q63" s="131">
        <v>56.744186046499998</v>
      </c>
      <c r="R63" s="110">
        <v>44</v>
      </c>
      <c r="S63" s="131">
        <v>21.0852713178</v>
      </c>
      <c r="T63" s="110">
        <v>-46</v>
      </c>
      <c r="U63" s="131">
        <v>21.0852713178</v>
      </c>
      <c r="V63" s="131">
        <v>1.0852713178</v>
      </c>
      <c r="W63" s="147">
        <v>20325</v>
      </c>
      <c r="X63" s="147">
        <v>18</v>
      </c>
      <c r="Y63" s="147">
        <v>3060</v>
      </c>
      <c r="Z63" s="147">
        <v>17247</v>
      </c>
      <c r="AA63" s="147">
        <v>1414</v>
      </c>
      <c r="AB63" s="147">
        <v>5</v>
      </c>
      <c r="AC63" s="147">
        <v>167</v>
      </c>
      <c r="AD63" s="147">
        <v>1242</v>
      </c>
      <c r="AE63" s="148">
        <v>0.82274652150000005</v>
      </c>
      <c r="AF63" s="131">
        <v>15.0574063618</v>
      </c>
      <c r="AG63" s="131">
        <v>2.69</v>
      </c>
      <c r="AH63" s="149">
        <v>16.647366057700001</v>
      </c>
      <c r="AI63" s="149">
        <v>4.8283033583000003</v>
      </c>
      <c r="AJ63" s="149">
        <v>15.1434941192</v>
      </c>
      <c r="AK63" s="149">
        <v>30.347647295200002</v>
      </c>
      <c r="AL63" s="149">
        <v>2.6942074539999998</v>
      </c>
      <c r="AM63" s="149">
        <v>14.8000220578</v>
      </c>
      <c r="AN63" s="149">
        <v>1.8150450216</v>
      </c>
      <c r="AO63" s="149">
        <v>0.14101261239999999</v>
      </c>
      <c r="AP63" s="149">
        <v>10.0757056539</v>
      </c>
      <c r="AQ63" s="149">
        <v>1.5353831367999999</v>
      </c>
    </row>
    <row r="64" spans="1:43" x14ac:dyDescent="0.2">
      <c r="A64" s="145">
        <v>70</v>
      </c>
      <c r="B64" s="109" t="s">
        <v>2326</v>
      </c>
      <c r="C64" s="110">
        <v>563</v>
      </c>
      <c r="D64" s="131">
        <v>0.71556350629999999</v>
      </c>
      <c r="E64" s="110">
        <v>142.17171717170001</v>
      </c>
      <c r="F64" s="131">
        <v>9.5914742451000006</v>
      </c>
      <c r="G64" s="131">
        <v>20.2486678508</v>
      </c>
      <c r="H64" s="131">
        <v>59.325044405</v>
      </c>
      <c r="I64" s="131">
        <v>20.4262877442</v>
      </c>
      <c r="J64" s="131">
        <v>1.7809439003</v>
      </c>
      <c r="K64" s="131">
        <v>1.7809439003</v>
      </c>
      <c r="L64" s="131">
        <v>5.3428317007999997</v>
      </c>
      <c r="M64" s="131">
        <v>8.9047195013000007</v>
      </c>
      <c r="N64" s="110">
        <v>251</v>
      </c>
      <c r="O64" s="131">
        <v>2.2151394421999999</v>
      </c>
      <c r="P64" s="146">
        <v>3.96</v>
      </c>
      <c r="Q64" s="131">
        <v>7.3604060913999998</v>
      </c>
      <c r="R64" s="110">
        <v>3</v>
      </c>
      <c r="S64" s="131">
        <v>48.9847715736</v>
      </c>
      <c r="T64" s="110">
        <v>-3</v>
      </c>
      <c r="U64" s="131">
        <v>43.401015228399999</v>
      </c>
      <c r="V64" s="131">
        <v>0.2538071066</v>
      </c>
      <c r="W64" s="147">
        <v>74</v>
      </c>
      <c r="X64" s="147">
        <v>18</v>
      </c>
      <c r="Y64" s="147">
        <v>12</v>
      </c>
      <c r="Z64" s="147">
        <v>44</v>
      </c>
      <c r="AA64" s="147" t="s">
        <v>3449</v>
      </c>
      <c r="AB64" s="147">
        <v>8</v>
      </c>
      <c r="AC64" s="147" t="s">
        <v>3449</v>
      </c>
      <c r="AD64" s="147">
        <v>20</v>
      </c>
      <c r="AE64" s="148">
        <v>1.0948905109</v>
      </c>
      <c r="AF64" s="131">
        <v>0</v>
      </c>
      <c r="AG64" s="149" t="s">
        <v>3449</v>
      </c>
      <c r="AH64" s="149">
        <v>10.3881597319</v>
      </c>
      <c r="AI64" s="149">
        <v>1.7732476961999999</v>
      </c>
      <c r="AJ64" s="149">
        <v>10.709299078500001</v>
      </c>
      <c r="AK64" s="149">
        <v>46.760681373899999</v>
      </c>
      <c r="AL64" s="149">
        <v>2.4853392906999998</v>
      </c>
      <c r="AM64" s="149">
        <v>11.770455180100001</v>
      </c>
      <c r="AN64" s="149">
        <v>2.5691147723999999</v>
      </c>
      <c r="AO64" s="149">
        <v>0</v>
      </c>
      <c r="AP64" s="149">
        <v>10.6534487573</v>
      </c>
      <c r="AQ64" s="149">
        <v>2.2340128456000001</v>
      </c>
    </row>
    <row r="65" spans="1:43" x14ac:dyDescent="0.2">
      <c r="A65" s="145">
        <v>71</v>
      </c>
      <c r="B65" s="109" t="s">
        <v>2325</v>
      </c>
      <c r="C65" s="110">
        <v>1474</v>
      </c>
      <c r="D65" s="131">
        <v>14.618973561400001</v>
      </c>
      <c r="E65" s="110">
        <v>164.6927374302</v>
      </c>
      <c r="F65" s="131">
        <v>12.415196743599999</v>
      </c>
      <c r="G65" s="131">
        <v>21.438263229299999</v>
      </c>
      <c r="H65" s="131">
        <v>58.616010854800003</v>
      </c>
      <c r="I65" s="131">
        <v>19.945725915899999</v>
      </c>
      <c r="J65" s="131">
        <v>4.8292514659999997</v>
      </c>
      <c r="K65" s="131">
        <v>1.3797861331000001</v>
      </c>
      <c r="L65" s="131">
        <v>13.7978613315</v>
      </c>
      <c r="M65" s="131">
        <v>9.6585029319999993</v>
      </c>
      <c r="N65" s="110">
        <v>603</v>
      </c>
      <c r="O65" s="131">
        <v>2.4295190713000001</v>
      </c>
      <c r="P65" s="146">
        <v>8.9499999999999993</v>
      </c>
      <c r="Q65" s="131">
        <v>15.3846153846</v>
      </c>
      <c r="R65" s="110">
        <v>12</v>
      </c>
      <c r="S65" s="131">
        <v>53.065774804900002</v>
      </c>
      <c r="T65" s="110">
        <v>-22</v>
      </c>
      <c r="U65" s="131">
        <v>30.211817168300001</v>
      </c>
      <c r="V65" s="131">
        <v>1.3377926420999999</v>
      </c>
      <c r="W65" s="147">
        <v>543</v>
      </c>
      <c r="X65" s="147">
        <v>81</v>
      </c>
      <c r="Y65" s="147">
        <v>176</v>
      </c>
      <c r="Z65" s="147">
        <v>286</v>
      </c>
      <c r="AA65" s="147">
        <v>132</v>
      </c>
      <c r="AB65" s="147">
        <v>27</v>
      </c>
      <c r="AC65" s="147">
        <v>26</v>
      </c>
      <c r="AD65" s="147">
        <v>79</v>
      </c>
      <c r="AE65" s="148">
        <v>2.4205748864999999</v>
      </c>
      <c r="AF65" s="131">
        <v>2.8429282160999998</v>
      </c>
      <c r="AG65" s="149">
        <v>0.63</v>
      </c>
      <c r="AH65" s="149">
        <v>11.1515995927</v>
      </c>
      <c r="AI65" s="149">
        <v>1.1950056267</v>
      </c>
      <c r="AJ65" s="149">
        <v>13.552328385399999</v>
      </c>
      <c r="AK65" s="149">
        <v>43.748995230699997</v>
      </c>
      <c r="AL65" s="149">
        <v>3.8583141311000002</v>
      </c>
      <c r="AM65" s="149">
        <v>10.3209903006</v>
      </c>
      <c r="AN65" s="149">
        <v>2.1167140025000002</v>
      </c>
      <c r="AO65" s="149">
        <v>0.1125341622</v>
      </c>
      <c r="AP65" s="149">
        <v>10.2138149081</v>
      </c>
      <c r="AQ65" s="149">
        <v>2.4543164889</v>
      </c>
    </row>
    <row r="66" spans="1:43" x14ac:dyDescent="0.2">
      <c r="A66" s="145">
        <v>72</v>
      </c>
      <c r="B66" s="109" t="s">
        <v>2324</v>
      </c>
      <c r="C66" s="110">
        <v>4535</v>
      </c>
      <c r="D66" s="131">
        <v>15.394402035600001</v>
      </c>
      <c r="E66" s="110">
        <v>559.18618988900005</v>
      </c>
      <c r="F66" s="131">
        <v>14.9503858875</v>
      </c>
      <c r="G66" s="131">
        <v>17.3539140022</v>
      </c>
      <c r="H66" s="131">
        <v>63.461962513800003</v>
      </c>
      <c r="I66" s="131">
        <v>19.184123484000001</v>
      </c>
      <c r="J66" s="131">
        <v>6.1857947641999997</v>
      </c>
      <c r="K66" s="131">
        <v>3.0928973820999999</v>
      </c>
      <c r="L66" s="131">
        <v>8.3950071799000003</v>
      </c>
      <c r="M66" s="131">
        <v>3.7556611067999999</v>
      </c>
      <c r="N66" s="110">
        <v>1998</v>
      </c>
      <c r="O66" s="131">
        <v>2.2492492492</v>
      </c>
      <c r="P66" s="146">
        <v>8.11</v>
      </c>
      <c r="Q66" s="131">
        <v>21.384425216299999</v>
      </c>
      <c r="R66" s="110">
        <v>31</v>
      </c>
      <c r="S66" s="131">
        <v>44.004944375800001</v>
      </c>
      <c r="T66" s="110">
        <v>-35</v>
      </c>
      <c r="U66" s="131">
        <v>27.564894932000001</v>
      </c>
      <c r="V66" s="131">
        <v>7.0457354758999999</v>
      </c>
      <c r="W66" s="147">
        <v>981</v>
      </c>
      <c r="X66" s="147">
        <v>121</v>
      </c>
      <c r="Y66" s="147">
        <v>109</v>
      </c>
      <c r="Z66" s="147">
        <v>751</v>
      </c>
      <c r="AA66" s="147">
        <v>267</v>
      </c>
      <c r="AB66" s="147">
        <v>24</v>
      </c>
      <c r="AC66" s="147">
        <v>27</v>
      </c>
      <c r="AD66" s="147">
        <v>216</v>
      </c>
      <c r="AE66" s="148">
        <v>0.60380863910000004</v>
      </c>
      <c r="AF66" s="131">
        <v>2.422907489</v>
      </c>
      <c r="AG66" s="131">
        <v>1.51</v>
      </c>
      <c r="AH66" s="149">
        <v>21.565711452999999</v>
      </c>
      <c r="AI66" s="149">
        <v>2.9438120841000002</v>
      </c>
      <c r="AJ66" s="149">
        <v>8.1870007053999991</v>
      </c>
      <c r="AK66" s="149">
        <v>38.942591851099998</v>
      </c>
      <c r="AL66" s="149">
        <v>4.1583252302</v>
      </c>
      <c r="AM66" s="149">
        <v>11.956376670699999</v>
      </c>
      <c r="AN66" s="149">
        <v>1.7483650785</v>
      </c>
      <c r="AO66" s="149">
        <v>1.9066140400000001E-2</v>
      </c>
      <c r="AP66" s="149">
        <v>6.6426433297000003</v>
      </c>
      <c r="AQ66" s="149">
        <v>2.4785982573999998</v>
      </c>
    </row>
    <row r="67" spans="1:43" x14ac:dyDescent="0.2">
      <c r="A67" s="145">
        <v>81</v>
      </c>
      <c r="B67" s="109" t="s">
        <v>2323</v>
      </c>
      <c r="C67" s="110">
        <v>592</v>
      </c>
      <c r="D67" s="131">
        <v>3.1358885017000002</v>
      </c>
      <c r="E67" s="110">
        <v>64.841182913500006</v>
      </c>
      <c r="F67" s="131">
        <v>13.3445945946</v>
      </c>
      <c r="G67" s="131">
        <v>17.9054054054</v>
      </c>
      <c r="H67" s="131">
        <v>60.641891891900002</v>
      </c>
      <c r="I67" s="131">
        <v>21.452702702700002</v>
      </c>
      <c r="J67" s="131">
        <v>5.1194539249000002</v>
      </c>
      <c r="K67" s="131">
        <v>1.7064846415999999</v>
      </c>
      <c r="L67" s="131">
        <v>1.7064846415999999</v>
      </c>
      <c r="M67" s="131">
        <v>8.5324232082000009</v>
      </c>
      <c r="N67" s="110">
        <v>244</v>
      </c>
      <c r="O67" s="131">
        <v>2.3975409835999999</v>
      </c>
      <c r="P67" s="146">
        <v>9.1300000000000008</v>
      </c>
      <c r="Q67" s="131">
        <v>5.9912854031</v>
      </c>
      <c r="R67" s="110">
        <v>6</v>
      </c>
      <c r="S67" s="131">
        <v>48.910675381300003</v>
      </c>
      <c r="T67" s="110">
        <v>-10</v>
      </c>
      <c r="U67" s="131">
        <v>44.553376906300002</v>
      </c>
      <c r="V67" s="131">
        <v>0.54466230940000004</v>
      </c>
      <c r="W67" s="147">
        <v>268</v>
      </c>
      <c r="X67" s="147">
        <v>82</v>
      </c>
      <c r="Y67" s="147">
        <v>49</v>
      </c>
      <c r="Z67" s="147">
        <v>137</v>
      </c>
      <c r="AA67" s="147">
        <v>63</v>
      </c>
      <c r="AB67" s="147">
        <v>23</v>
      </c>
      <c r="AC67" s="147">
        <v>7</v>
      </c>
      <c r="AD67" s="147">
        <v>33</v>
      </c>
      <c r="AE67" s="148">
        <v>0</v>
      </c>
      <c r="AF67" s="131">
        <v>10.118043844900001</v>
      </c>
      <c r="AG67" s="149" t="s">
        <v>3449</v>
      </c>
      <c r="AH67" s="149">
        <v>3.6781335555000001</v>
      </c>
      <c r="AI67" s="149">
        <v>1.0832043804</v>
      </c>
      <c r="AJ67" s="149">
        <v>9.1774788716</v>
      </c>
      <c r="AK67" s="149">
        <v>54.588739435800001</v>
      </c>
      <c r="AL67" s="149">
        <v>1.3569813117</v>
      </c>
      <c r="AM67" s="149">
        <v>7.6300440423999998</v>
      </c>
      <c r="AN67" s="149">
        <v>1.6069515534000001</v>
      </c>
      <c r="AO67" s="149">
        <v>1.19033448E-2</v>
      </c>
      <c r="AP67" s="149">
        <v>14.5101773598</v>
      </c>
      <c r="AQ67" s="149">
        <v>6.0945125579999999</v>
      </c>
    </row>
    <row r="68" spans="1:43" x14ac:dyDescent="0.2">
      <c r="A68" s="145">
        <v>82</v>
      </c>
      <c r="B68" s="109" t="s">
        <v>2322</v>
      </c>
      <c r="C68" s="110">
        <v>1432</v>
      </c>
      <c r="D68" s="131">
        <v>11.1801242236</v>
      </c>
      <c r="E68" s="110">
        <v>361.61616161619997</v>
      </c>
      <c r="F68" s="131">
        <v>11.5921787709</v>
      </c>
      <c r="G68" s="131">
        <v>22.835195530699998</v>
      </c>
      <c r="H68" s="131">
        <v>58.868715083799998</v>
      </c>
      <c r="I68" s="131">
        <v>18.2960893855</v>
      </c>
      <c r="J68" s="131">
        <v>2.1359914560000002</v>
      </c>
      <c r="K68" s="131">
        <v>0</v>
      </c>
      <c r="L68" s="131">
        <v>9.2559629760999993</v>
      </c>
      <c r="M68" s="131">
        <v>5.6959772161000002</v>
      </c>
      <c r="N68" s="110">
        <v>593</v>
      </c>
      <c r="O68" s="131">
        <v>2.4047217538000001</v>
      </c>
      <c r="P68" s="146">
        <v>3.96</v>
      </c>
      <c r="Q68" s="131">
        <v>12.436548223400001</v>
      </c>
      <c r="R68" s="110">
        <v>11</v>
      </c>
      <c r="S68" s="131">
        <v>40.101522842599998</v>
      </c>
      <c r="T68" s="110">
        <v>-11</v>
      </c>
      <c r="U68" s="131">
        <v>46.192893400999999</v>
      </c>
      <c r="V68" s="131">
        <v>1.269035533</v>
      </c>
      <c r="W68" s="147">
        <v>318</v>
      </c>
      <c r="X68" s="147">
        <v>167</v>
      </c>
      <c r="Y68" s="147">
        <v>19</v>
      </c>
      <c r="Z68" s="147">
        <v>132</v>
      </c>
      <c r="AA68" s="147">
        <v>79</v>
      </c>
      <c r="AB68" s="147">
        <v>11</v>
      </c>
      <c r="AC68" s="147">
        <v>9</v>
      </c>
      <c r="AD68" s="147">
        <v>59</v>
      </c>
      <c r="AE68" s="148">
        <v>0.62992125980000002</v>
      </c>
      <c r="AF68" s="131">
        <v>17.4799708667</v>
      </c>
      <c r="AG68" s="131">
        <v>1.31</v>
      </c>
      <c r="AH68" s="149">
        <v>13.9449342781</v>
      </c>
      <c r="AI68" s="149">
        <v>2.3854600530000001</v>
      </c>
      <c r="AJ68" s="149">
        <v>8.7196408286999993</v>
      </c>
      <c r="AK68" s="149">
        <v>38.059176718800003</v>
      </c>
      <c r="AL68" s="149">
        <v>6.3449991886000001</v>
      </c>
      <c r="AM68" s="149">
        <v>14.972683507299999</v>
      </c>
      <c r="AN68" s="149">
        <v>1.0926597067999999</v>
      </c>
      <c r="AO68" s="149">
        <v>0.57878509219999996</v>
      </c>
      <c r="AP68" s="149">
        <v>10.180126575399999</v>
      </c>
      <c r="AQ68" s="149">
        <v>3.0399740357999998</v>
      </c>
    </row>
    <row r="69" spans="1:43" x14ac:dyDescent="0.2">
      <c r="A69" s="145">
        <v>83</v>
      </c>
      <c r="B69" s="109" t="s">
        <v>2321</v>
      </c>
      <c r="C69" s="110">
        <v>6565</v>
      </c>
      <c r="D69" s="131">
        <v>18.7375655634</v>
      </c>
      <c r="E69" s="110">
        <v>1124.1438356164001</v>
      </c>
      <c r="F69" s="131">
        <v>26.047220106600001</v>
      </c>
      <c r="G69" s="131">
        <v>20.792079207899999</v>
      </c>
      <c r="H69" s="131">
        <v>65.727341964999994</v>
      </c>
      <c r="I69" s="131">
        <v>13.4805788271</v>
      </c>
      <c r="J69" s="131">
        <v>7.4062644653999996</v>
      </c>
      <c r="K69" s="131">
        <v>1.8515661162999999</v>
      </c>
      <c r="L69" s="131">
        <v>12.4980712853</v>
      </c>
      <c r="M69" s="131">
        <v>5.0918068199000004</v>
      </c>
      <c r="N69" s="110">
        <v>2757</v>
      </c>
      <c r="O69" s="131">
        <v>2.3670656510999999</v>
      </c>
      <c r="P69" s="146">
        <v>5.84</v>
      </c>
      <c r="Q69" s="131">
        <v>26.405451448000001</v>
      </c>
      <c r="R69" s="110">
        <v>43</v>
      </c>
      <c r="S69" s="131">
        <v>46.678023850099997</v>
      </c>
      <c r="T69" s="110">
        <v>-44</v>
      </c>
      <c r="U69" s="131">
        <v>25.724020442899999</v>
      </c>
      <c r="V69" s="131">
        <v>1.1925042588999999</v>
      </c>
      <c r="W69" s="147">
        <v>2327</v>
      </c>
      <c r="X69" s="147">
        <v>44</v>
      </c>
      <c r="Y69" s="147">
        <v>313</v>
      </c>
      <c r="Z69" s="147">
        <v>1970</v>
      </c>
      <c r="AA69" s="147">
        <v>288</v>
      </c>
      <c r="AB69" s="147">
        <v>9</v>
      </c>
      <c r="AC69" s="147">
        <v>50</v>
      </c>
      <c r="AD69" s="147">
        <v>229</v>
      </c>
      <c r="AE69" s="148">
        <v>1.4836795251999999</v>
      </c>
      <c r="AF69" s="131">
        <v>2.0585906571999999</v>
      </c>
      <c r="AG69" s="131">
        <v>2.89</v>
      </c>
      <c r="AH69" s="149">
        <v>11.544980299800001</v>
      </c>
      <c r="AI69" s="149">
        <v>4.0148797076999996</v>
      </c>
      <c r="AJ69" s="149">
        <v>12.062248244599999</v>
      </c>
      <c r="AK69" s="149">
        <v>43.038894147199997</v>
      </c>
      <c r="AL69" s="149">
        <v>2.8042526028000001</v>
      </c>
      <c r="AM69" s="149">
        <v>12.1062710484</v>
      </c>
      <c r="AN69" s="149">
        <v>1.8753714424000001</v>
      </c>
      <c r="AO69" s="149">
        <v>0.22231515930000001</v>
      </c>
      <c r="AP69" s="149">
        <v>8.1442187053000001</v>
      </c>
      <c r="AQ69" s="149">
        <v>3.0970042482000002</v>
      </c>
    </row>
    <row r="70" spans="1:43" x14ac:dyDescent="0.2">
      <c r="A70" s="145">
        <v>84</v>
      </c>
      <c r="B70" s="109" t="s">
        <v>2320</v>
      </c>
      <c r="C70" s="110">
        <v>4177</v>
      </c>
      <c r="D70" s="131">
        <v>15.6743284409</v>
      </c>
      <c r="E70" s="110">
        <v>926.1640798226</v>
      </c>
      <c r="F70" s="131">
        <v>29.351209001699999</v>
      </c>
      <c r="G70" s="131">
        <v>20.9480488389</v>
      </c>
      <c r="H70" s="131">
        <v>62.6286808714</v>
      </c>
      <c r="I70" s="131">
        <v>16.4232702897</v>
      </c>
      <c r="J70" s="131">
        <v>4.3238049484000003</v>
      </c>
      <c r="K70" s="131">
        <v>1.4412683160999999</v>
      </c>
      <c r="L70" s="131">
        <v>12.490992072999999</v>
      </c>
      <c r="M70" s="131">
        <v>5.7650732644999998</v>
      </c>
      <c r="N70" s="110">
        <v>1757</v>
      </c>
      <c r="O70" s="131">
        <v>2.3682413204000001</v>
      </c>
      <c r="P70" s="146">
        <v>4.51</v>
      </c>
      <c r="Q70" s="131">
        <v>23.830734966600001</v>
      </c>
      <c r="R70" s="110">
        <v>29</v>
      </c>
      <c r="S70" s="131">
        <v>42.761692650299999</v>
      </c>
      <c r="T70" s="110">
        <v>-31</v>
      </c>
      <c r="U70" s="131">
        <v>32.293986637000003</v>
      </c>
      <c r="V70" s="131">
        <v>1.1135857461000001</v>
      </c>
      <c r="W70" s="147">
        <v>2752</v>
      </c>
      <c r="X70" s="147">
        <v>142</v>
      </c>
      <c r="Y70" s="147">
        <v>1144</v>
      </c>
      <c r="Z70" s="147">
        <v>1466</v>
      </c>
      <c r="AA70" s="147">
        <v>292</v>
      </c>
      <c r="AB70" s="147">
        <v>9</v>
      </c>
      <c r="AC70" s="147">
        <v>75</v>
      </c>
      <c r="AD70" s="147">
        <v>208</v>
      </c>
      <c r="AE70" s="148">
        <v>0.2678093198</v>
      </c>
      <c r="AF70" s="131">
        <v>7.2850898494000003</v>
      </c>
      <c r="AG70" s="131">
        <v>2.75</v>
      </c>
      <c r="AH70" s="149">
        <v>9.8606127518999998</v>
      </c>
      <c r="AI70" s="149">
        <v>5.3236268286000001</v>
      </c>
      <c r="AJ70" s="149">
        <v>10.678305271899999</v>
      </c>
      <c r="AK70" s="149">
        <v>46.9362406845</v>
      </c>
      <c r="AL70" s="149">
        <v>2.3978746895</v>
      </c>
      <c r="AM70" s="149">
        <v>12.3619928236</v>
      </c>
      <c r="AN70" s="149">
        <v>0.93154844049999996</v>
      </c>
      <c r="AO70" s="149">
        <v>1.7250897000000001E-2</v>
      </c>
      <c r="AP70" s="149">
        <v>8.3942865029</v>
      </c>
      <c r="AQ70" s="149">
        <v>1.7733922164</v>
      </c>
    </row>
    <row r="71" spans="1:43" x14ac:dyDescent="0.2">
      <c r="A71" s="145">
        <v>85</v>
      </c>
      <c r="B71" s="109" t="s">
        <v>2319</v>
      </c>
      <c r="C71" s="110">
        <v>1861</v>
      </c>
      <c r="D71" s="131">
        <v>-2.5654450261999999</v>
      </c>
      <c r="E71" s="110">
        <v>648.43205574909996</v>
      </c>
      <c r="F71" s="131">
        <v>26.759806555600001</v>
      </c>
      <c r="G71" s="131">
        <v>21.762493283200001</v>
      </c>
      <c r="H71" s="131">
        <v>63.245566899499998</v>
      </c>
      <c r="I71" s="131">
        <v>14.9919398173</v>
      </c>
      <c r="J71" s="131">
        <v>3.2128514055999999</v>
      </c>
      <c r="K71" s="131">
        <v>2.1419009371</v>
      </c>
      <c r="L71" s="131">
        <v>13.922356090999999</v>
      </c>
      <c r="M71" s="131">
        <v>2.6773761714000002</v>
      </c>
      <c r="N71" s="110">
        <v>766</v>
      </c>
      <c r="O71" s="131">
        <v>2.4125326371</v>
      </c>
      <c r="P71" s="146">
        <v>2.87</v>
      </c>
      <c r="Q71" s="131">
        <v>18.8612099644</v>
      </c>
      <c r="R71" s="110">
        <v>25</v>
      </c>
      <c r="S71" s="131">
        <v>47.330960854099999</v>
      </c>
      <c r="T71" s="110">
        <v>-28</v>
      </c>
      <c r="U71" s="131">
        <v>31.6725978648</v>
      </c>
      <c r="V71" s="131">
        <v>2.1352313167000001</v>
      </c>
      <c r="W71" s="147">
        <v>434</v>
      </c>
      <c r="X71" s="147">
        <v>69</v>
      </c>
      <c r="Y71" s="147">
        <v>191</v>
      </c>
      <c r="Z71" s="147">
        <v>174</v>
      </c>
      <c r="AA71" s="147">
        <v>104</v>
      </c>
      <c r="AB71" s="147">
        <v>8</v>
      </c>
      <c r="AC71" s="147">
        <v>23</v>
      </c>
      <c r="AD71" s="147">
        <v>73</v>
      </c>
      <c r="AE71" s="148">
        <v>0.49321824910000001</v>
      </c>
      <c r="AF71" s="131">
        <v>0</v>
      </c>
      <c r="AG71" s="131">
        <v>1.71</v>
      </c>
      <c r="AH71" s="149">
        <v>12.444365319599999</v>
      </c>
      <c r="AI71" s="149">
        <v>4.6644116076</v>
      </c>
      <c r="AJ71" s="149">
        <v>9.0261705537000001</v>
      </c>
      <c r="AK71" s="149">
        <v>41.1726307044</v>
      </c>
      <c r="AL71" s="149">
        <v>2.1541748263999998</v>
      </c>
      <c r="AM71" s="149">
        <v>17.233398611399998</v>
      </c>
      <c r="AN71" s="149">
        <v>1.4835914782999999</v>
      </c>
      <c r="AO71" s="149">
        <v>0.41540561390000003</v>
      </c>
      <c r="AP71" s="149">
        <v>7.6850038572999999</v>
      </c>
      <c r="AQ71" s="149">
        <v>2.1126342650000001</v>
      </c>
    </row>
    <row r="72" spans="1:43" x14ac:dyDescent="0.2">
      <c r="A72" s="145">
        <v>86</v>
      </c>
      <c r="B72" s="109" t="s">
        <v>2318</v>
      </c>
      <c r="C72" s="110">
        <v>5966</v>
      </c>
      <c r="D72" s="131">
        <v>5.7239057238999997</v>
      </c>
      <c r="E72" s="110">
        <v>1016.3543441227</v>
      </c>
      <c r="F72" s="131">
        <v>31.847133757999998</v>
      </c>
      <c r="G72" s="131">
        <v>19.979886020799999</v>
      </c>
      <c r="H72" s="131">
        <v>62.8226617499</v>
      </c>
      <c r="I72" s="131">
        <v>17.197452229300001</v>
      </c>
      <c r="J72" s="131">
        <v>5.5151667083999998</v>
      </c>
      <c r="K72" s="131">
        <v>2.3397676944999999</v>
      </c>
      <c r="L72" s="131">
        <v>10.0275758335</v>
      </c>
      <c r="M72" s="131">
        <v>6.3507980278999998</v>
      </c>
      <c r="N72" s="110">
        <v>2584</v>
      </c>
      <c r="O72" s="131">
        <v>2.2856037152000002</v>
      </c>
      <c r="P72" s="146">
        <v>5.87</v>
      </c>
      <c r="Q72" s="131">
        <v>34.863945578200003</v>
      </c>
      <c r="R72" s="110">
        <v>40</v>
      </c>
      <c r="S72" s="131">
        <v>33.5034013605</v>
      </c>
      <c r="T72" s="110">
        <v>-42</v>
      </c>
      <c r="U72" s="131">
        <v>29.761904761899999</v>
      </c>
      <c r="V72" s="131">
        <v>1.8707482993</v>
      </c>
      <c r="W72" s="147">
        <v>4370</v>
      </c>
      <c r="X72" s="147">
        <v>23</v>
      </c>
      <c r="Y72" s="147">
        <v>662</v>
      </c>
      <c r="Z72" s="147">
        <v>3685</v>
      </c>
      <c r="AA72" s="147">
        <v>428</v>
      </c>
      <c r="AB72" s="147">
        <v>9</v>
      </c>
      <c r="AC72" s="147">
        <v>59</v>
      </c>
      <c r="AD72" s="147">
        <v>360</v>
      </c>
      <c r="AE72" s="148">
        <v>0.69613644269999997</v>
      </c>
      <c r="AF72" s="131">
        <v>2.6818638953999998</v>
      </c>
      <c r="AG72" s="131">
        <v>1.38</v>
      </c>
      <c r="AH72" s="149">
        <v>12.4227849832</v>
      </c>
      <c r="AI72" s="149">
        <v>3.6014679401</v>
      </c>
      <c r="AJ72" s="149">
        <v>15.094253607200001</v>
      </c>
      <c r="AK72" s="149">
        <v>37.261516719500001</v>
      </c>
      <c r="AL72" s="149">
        <v>3.3302181394999999</v>
      </c>
      <c r="AM72" s="149">
        <v>10.8591096624</v>
      </c>
      <c r="AN72" s="149">
        <v>0.61316131389999995</v>
      </c>
      <c r="AO72" s="149">
        <v>0.10941168430000001</v>
      </c>
      <c r="AP72" s="149">
        <v>11.542932689000001</v>
      </c>
      <c r="AQ72" s="149">
        <v>3.8772765607999999</v>
      </c>
    </row>
    <row r="73" spans="1:43" x14ac:dyDescent="0.2">
      <c r="A73" s="145">
        <v>87</v>
      </c>
      <c r="B73" s="109" t="s">
        <v>2317</v>
      </c>
      <c r="C73" s="110">
        <v>952</v>
      </c>
      <c r="D73" s="131">
        <v>43.806646525700003</v>
      </c>
      <c r="E73" s="110">
        <v>598.74213836479998</v>
      </c>
      <c r="F73" s="131">
        <v>15.861344537800001</v>
      </c>
      <c r="G73" s="131">
        <v>27.3109243697</v>
      </c>
      <c r="H73" s="131">
        <v>59.978991596599997</v>
      </c>
      <c r="I73" s="131">
        <v>12.710084033599999</v>
      </c>
      <c r="J73" s="131">
        <v>2.1299254526000002</v>
      </c>
      <c r="K73" s="131">
        <v>3.1948881788999999</v>
      </c>
      <c r="L73" s="131">
        <v>8.5197018104000009</v>
      </c>
      <c r="M73" s="131">
        <v>6.3897763577999998</v>
      </c>
      <c r="N73" s="110">
        <v>356</v>
      </c>
      <c r="O73" s="131">
        <v>2.6516853933000002</v>
      </c>
      <c r="P73" s="146">
        <v>1.59</v>
      </c>
      <c r="Q73" s="131">
        <v>15.625</v>
      </c>
      <c r="R73" s="110">
        <v>12</v>
      </c>
      <c r="S73" s="131">
        <v>48.125</v>
      </c>
      <c r="T73" s="110">
        <v>-12</v>
      </c>
      <c r="U73" s="131">
        <v>36.25</v>
      </c>
      <c r="V73" s="131">
        <v>0</v>
      </c>
      <c r="W73" s="147">
        <v>129</v>
      </c>
      <c r="X73" s="147">
        <v>15</v>
      </c>
      <c r="Y73" s="147">
        <v>27</v>
      </c>
      <c r="Z73" s="147">
        <v>87</v>
      </c>
      <c r="AA73" s="147">
        <v>45</v>
      </c>
      <c r="AB73" s="147">
        <v>7</v>
      </c>
      <c r="AC73" s="147">
        <v>7</v>
      </c>
      <c r="AD73" s="147">
        <v>31</v>
      </c>
      <c r="AE73" s="148">
        <v>0.2652519894</v>
      </c>
      <c r="AF73" s="131">
        <v>0</v>
      </c>
      <c r="AG73" s="131">
        <v>0.97</v>
      </c>
      <c r="AH73" s="149">
        <v>13.010059907300001</v>
      </c>
      <c r="AI73" s="149">
        <v>4.8377981236999998</v>
      </c>
      <c r="AJ73" s="149">
        <v>6.9402057194999998</v>
      </c>
      <c r="AK73" s="149">
        <v>52.243698428800002</v>
      </c>
      <c r="AL73" s="149">
        <v>0.84774499830000005</v>
      </c>
      <c r="AM73" s="149">
        <v>12.060585509199999</v>
      </c>
      <c r="AN73" s="149">
        <v>1.4355148637999999</v>
      </c>
      <c r="AO73" s="149">
        <v>0</v>
      </c>
      <c r="AP73" s="149">
        <v>6.4541652538000003</v>
      </c>
      <c r="AQ73" s="149">
        <v>1.4016050638999999</v>
      </c>
    </row>
    <row r="74" spans="1:43" x14ac:dyDescent="0.2">
      <c r="A74" s="145">
        <v>88</v>
      </c>
      <c r="B74" s="109" t="s">
        <v>2316</v>
      </c>
      <c r="C74" s="110">
        <v>3175</v>
      </c>
      <c r="D74" s="131">
        <v>6.6868279570000002</v>
      </c>
      <c r="E74" s="110">
        <v>525.66225165560002</v>
      </c>
      <c r="F74" s="131">
        <v>13.3228346457</v>
      </c>
      <c r="G74" s="131">
        <v>16.346456692899999</v>
      </c>
      <c r="H74" s="131">
        <v>62.803149606300003</v>
      </c>
      <c r="I74" s="131">
        <v>20.850393700800002</v>
      </c>
      <c r="J74" s="131">
        <v>3.1481189988999998</v>
      </c>
      <c r="K74" s="131">
        <v>2.5184951991000002</v>
      </c>
      <c r="L74" s="131">
        <v>8.1851093970999997</v>
      </c>
      <c r="M74" s="131">
        <v>6.9258617975999996</v>
      </c>
      <c r="N74" s="110">
        <v>1459</v>
      </c>
      <c r="O74" s="131">
        <v>2.1610692254999999</v>
      </c>
      <c r="P74" s="146">
        <v>6.04</v>
      </c>
      <c r="Q74" s="131">
        <v>19.166666666699999</v>
      </c>
      <c r="R74" s="110">
        <v>23</v>
      </c>
      <c r="S74" s="131">
        <v>62</v>
      </c>
      <c r="T74" s="110">
        <v>-25</v>
      </c>
      <c r="U74" s="131">
        <v>5.5</v>
      </c>
      <c r="V74" s="131">
        <v>13.333333333300001</v>
      </c>
      <c r="W74" s="147">
        <v>641</v>
      </c>
      <c r="X74" s="147">
        <v>35</v>
      </c>
      <c r="Y74" s="147">
        <v>70</v>
      </c>
      <c r="Z74" s="147">
        <v>536</v>
      </c>
      <c r="AA74" s="147">
        <v>243</v>
      </c>
      <c r="AB74" s="147">
        <v>16</v>
      </c>
      <c r="AC74" s="147">
        <v>27</v>
      </c>
      <c r="AD74" s="147">
        <v>200</v>
      </c>
      <c r="AE74" s="148">
        <v>0.94876660339999996</v>
      </c>
      <c r="AF74" s="131">
        <v>4.4430339575</v>
      </c>
      <c r="AG74" s="131">
        <v>0.35</v>
      </c>
      <c r="AH74" s="149">
        <v>13.974530831099999</v>
      </c>
      <c r="AI74" s="149">
        <v>2.1808620334</v>
      </c>
      <c r="AJ74" s="149">
        <v>8.8471849866000003</v>
      </c>
      <c r="AK74" s="149">
        <v>49.146731284799998</v>
      </c>
      <c r="AL74" s="149">
        <v>2.0261909671999998</v>
      </c>
      <c r="AM74" s="149">
        <v>11.025469168900001</v>
      </c>
      <c r="AN74" s="149">
        <v>1.6137347906999999</v>
      </c>
      <c r="AO74" s="149">
        <v>0.1031140441</v>
      </c>
      <c r="AP74" s="149">
        <v>6.1919983501999996</v>
      </c>
      <c r="AQ74" s="149">
        <v>3.9956692101</v>
      </c>
    </row>
    <row r="75" spans="1:43" x14ac:dyDescent="0.2">
      <c r="A75" s="145">
        <v>89</v>
      </c>
      <c r="B75" s="109" t="s">
        <v>2315</v>
      </c>
      <c r="C75" s="110">
        <v>4993</v>
      </c>
      <c r="D75" s="131">
        <v>8.8985823337000003</v>
      </c>
      <c r="E75" s="110">
        <v>1386.9444444444</v>
      </c>
      <c r="F75" s="131">
        <v>26.0564790707</v>
      </c>
      <c r="G75" s="131">
        <v>20.749048668099999</v>
      </c>
      <c r="H75" s="131">
        <v>63.689164830800003</v>
      </c>
      <c r="I75" s="131">
        <v>15.5617865011</v>
      </c>
      <c r="J75" s="131">
        <v>4.4234442544999997</v>
      </c>
      <c r="K75" s="131">
        <v>2.0106564793000001</v>
      </c>
      <c r="L75" s="131">
        <v>12.868201467800001</v>
      </c>
      <c r="M75" s="131">
        <v>5.0266411984000001</v>
      </c>
      <c r="N75" s="110">
        <v>2103</v>
      </c>
      <c r="O75" s="131">
        <v>2.3456966238999999</v>
      </c>
      <c r="P75" s="146">
        <v>3.6</v>
      </c>
      <c r="Q75" s="131">
        <v>33.518005540200001</v>
      </c>
      <c r="R75" s="110">
        <v>18</v>
      </c>
      <c r="S75" s="131">
        <v>54.847645429400004</v>
      </c>
      <c r="T75" s="110">
        <v>-18</v>
      </c>
      <c r="U75" s="131">
        <v>7.7562326869999998</v>
      </c>
      <c r="V75" s="131">
        <v>3.8781163434999999</v>
      </c>
      <c r="W75" s="147">
        <v>1398</v>
      </c>
      <c r="X75" s="147">
        <v>34</v>
      </c>
      <c r="Y75" s="147">
        <v>349</v>
      </c>
      <c r="Z75" s="147">
        <v>1015</v>
      </c>
      <c r="AA75" s="147">
        <v>230</v>
      </c>
      <c r="AB75" s="147">
        <v>11</v>
      </c>
      <c r="AC75" s="147">
        <v>36</v>
      </c>
      <c r="AD75" s="147">
        <v>183</v>
      </c>
      <c r="AE75" s="148">
        <v>1.0430839002000001</v>
      </c>
      <c r="AF75" s="131">
        <v>3.6370984037</v>
      </c>
      <c r="AG75" s="131">
        <v>1.17</v>
      </c>
      <c r="AH75" s="149">
        <v>12.7297818049</v>
      </c>
      <c r="AI75" s="149">
        <v>3.2156433890999998</v>
      </c>
      <c r="AJ75" s="149">
        <v>11.925220017699999</v>
      </c>
      <c r="AK75" s="149">
        <v>47.758162787099998</v>
      </c>
      <c r="AL75" s="149">
        <v>2.7183252617</v>
      </c>
      <c r="AM75" s="149">
        <v>10.0374941415</v>
      </c>
      <c r="AN75" s="149">
        <v>1.6638025309</v>
      </c>
      <c r="AO75" s="149">
        <v>2.0830078599999999E-2</v>
      </c>
      <c r="AP75" s="149">
        <v>5.6631776284999997</v>
      </c>
      <c r="AQ75" s="149">
        <v>3.3302088214999999</v>
      </c>
    </row>
    <row r="76" spans="1:43" x14ac:dyDescent="0.2">
      <c r="A76" s="145">
        <v>90</v>
      </c>
      <c r="B76" s="109" t="s">
        <v>2314</v>
      </c>
      <c r="C76" s="110">
        <v>9345</v>
      </c>
      <c r="D76" s="131">
        <v>9.3878028796000006</v>
      </c>
      <c r="E76" s="110">
        <v>826.99115044250004</v>
      </c>
      <c r="F76" s="131">
        <v>25.799892990899998</v>
      </c>
      <c r="G76" s="131">
        <v>22.129481005900001</v>
      </c>
      <c r="H76" s="131">
        <v>62.129481005899997</v>
      </c>
      <c r="I76" s="131">
        <v>15.7410379882</v>
      </c>
      <c r="J76" s="131">
        <v>5.1587941318999997</v>
      </c>
      <c r="K76" s="131">
        <v>2.1494975548999999</v>
      </c>
      <c r="L76" s="131">
        <v>10.7474877747</v>
      </c>
      <c r="M76" s="131">
        <v>4.2989951098999999</v>
      </c>
      <c r="N76" s="110">
        <v>3862</v>
      </c>
      <c r="O76" s="131">
        <v>2.4031589850000001</v>
      </c>
      <c r="P76" s="146">
        <v>11.3</v>
      </c>
      <c r="Q76" s="131">
        <v>21.612046058499999</v>
      </c>
      <c r="R76" s="110">
        <v>70</v>
      </c>
      <c r="S76" s="131">
        <v>55.181576616500003</v>
      </c>
      <c r="T76" s="110">
        <v>-68</v>
      </c>
      <c r="U76" s="131">
        <v>21.257750221399998</v>
      </c>
      <c r="V76" s="131">
        <v>1.9486271036</v>
      </c>
      <c r="W76" s="147">
        <v>2505</v>
      </c>
      <c r="X76" s="147">
        <v>56</v>
      </c>
      <c r="Y76" s="147">
        <v>950</v>
      </c>
      <c r="Z76" s="147">
        <v>1499</v>
      </c>
      <c r="AA76" s="147">
        <v>469</v>
      </c>
      <c r="AB76" s="147">
        <v>24</v>
      </c>
      <c r="AC76" s="147">
        <v>100</v>
      </c>
      <c r="AD76" s="147">
        <v>345</v>
      </c>
      <c r="AE76" s="148">
        <v>1.3816925734000001</v>
      </c>
      <c r="AF76" s="131">
        <v>5.1075853074999999</v>
      </c>
      <c r="AG76" s="149">
        <v>2.2200000000000002</v>
      </c>
      <c r="AH76" s="149">
        <v>10.152581322</v>
      </c>
      <c r="AI76" s="149">
        <v>4.8257946646000001</v>
      </c>
      <c r="AJ76" s="149">
        <v>13.139978019200001</v>
      </c>
      <c r="AK76" s="149">
        <v>42.514380325700003</v>
      </c>
      <c r="AL76" s="149">
        <v>2.6833759153000001</v>
      </c>
      <c r="AM76" s="149">
        <v>12.2293430011</v>
      </c>
      <c r="AN76" s="149">
        <v>1.6271534805000001</v>
      </c>
      <c r="AO76" s="149">
        <v>0.39394242159999998</v>
      </c>
      <c r="AP76" s="149">
        <v>8.1728779206999995</v>
      </c>
      <c r="AQ76" s="149">
        <v>3.2043504945999999</v>
      </c>
    </row>
    <row r="77" spans="1:43" x14ac:dyDescent="0.2">
      <c r="A77" s="145">
        <v>91</v>
      </c>
      <c r="B77" s="109" t="s">
        <v>2313</v>
      </c>
      <c r="C77" s="110">
        <v>3073</v>
      </c>
      <c r="D77" s="131">
        <v>12.522885390000001</v>
      </c>
      <c r="E77" s="110">
        <v>448.6131386861</v>
      </c>
      <c r="F77" s="131">
        <v>17.051740969699999</v>
      </c>
      <c r="G77" s="131">
        <v>23.039375203399999</v>
      </c>
      <c r="H77" s="131">
        <v>62.2844126261</v>
      </c>
      <c r="I77" s="131">
        <v>14.676212170499999</v>
      </c>
      <c r="J77" s="131">
        <v>3.9177277179000001</v>
      </c>
      <c r="K77" s="131">
        <v>1.3059092393</v>
      </c>
      <c r="L77" s="131">
        <v>8.8148873653000006</v>
      </c>
      <c r="M77" s="131">
        <v>5.2236369572000001</v>
      </c>
      <c r="N77" s="110">
        <v>1230</v>
      </c>
      <c r="O77" s="131">
        <v>2.4804878049000001</v>
      </c>
      <c r="P77" s="146">
        <v>6.85</v>
      </c>
      <c r="Q77" s="131">
        <v>14.160583941600001</v>
      </c>
      <c r="R77" s="110">
        <v>31</v>
      </c>
      <c r="S77" s="131">
        <v>46.131386861300001</v>
      </c>
      <c r="T77" s="110">
        <v>-34</v>
      </c>
      <c r="U77" s="131">
        <v>38.978102189799998</v>
      </c>
      <c r="V77" s="131">
        <v>0.72992700730000004</v>
      </c>
      <c r="W77" s="147">
        <v>843</v>
      </c>
      <c r="X77" s="147">
        <v>50</v>
      </c>
      <c r="Y77" s="147">
        <v>352</v>
      </c>
      <c r="Z77" s="147">
        <v>441</v>
      </c>
      <c r="AA77" s="147">
        <v>151</v>
      </c>
      <c r="AB77" s="147">
        <v>22</v>
      </c>
      <c r="AC77" s="147">
        <v>18</v>
      </c>
      <c r="AD77" s="147">
        <v>111</v>
      </c>
      <c r="AE77" s="148">
        <v>0.98934550990000003</v>
      </c>
      <c r="AF77" s="131">
        <v>0</v>
      </c>
      <c r="AG77" s="131">
        <v>1.1100000000000001</v>
      </c>
      <c r="AH77" s="149">
        <v>12.5947486508</v>
      </c>
      <c r="AI77" s="149">
        <v>4.9663452791999996</v>
      </c>
      <c r="AJ77" s="149">
        <v>12.273361227300001</v>
      </c>
      <c r="AK77" s="149">
        <v>32.175125826200002</v>
      </c>
      <c r="AL77" s="149">
        <v>3.1562670547999998</v>
      </c>
      <c r="AM77" s="149">
        <v>12.922199987899999</v>
      </c>
      <c r="AN77" s="149">
        <v>1.7494390879999999</v>
      </c>
      <c r="AO77" s="149">
        <v>2.7287611400000002E-2</v>
      </c>
      <c r="AP77" s="149">
        <v>14.547328845999999</v>
      </c>
      <c r="AQ77" s="149">
        <v>3.9536716997000001</v>
      </c>
    </row>
    <row r="78" spans="1:43" x14ac:dyDescent="0.2">
      <c r="A78" s="145">
        <v>92</v>
      </c>
      <c r="B78" s="109" t="s">
        <v>2312</v>
      </c>
      <c r="C78" s="110">
        <v>7228</v>
      </c>
      <c r="D78" s="131">
        <v>23.323664903600001</v>
      </c>
      <c r="E78" s="110">
        <v>876.12121212119996</v>
      </c>
      <c r="F78" s="131">
        <v>37.174875484200001</v>
      </c>
      <c r="G78" s="131">
        <v>21.859435528500001</v>
      </c>
      <c r="H78" s="131">
        <v>66.643608190400002</v>
      </c>
      <c r="I78" s="131">
        <v>11.496956281099999</v>
      </c>
      <c r="J78" s="131">
        <v>5.9988839285999997</v>
      </c>
      <c r="K78" s="131">
        <v>2.5111607142999999</v>
      </c>
      <c r="L78" s="131">
        <v>11.5792410714</v>
      </c>
      <c r="M78" s="131">
        <v>6.6964285714000003</v>
      </c>
      <c r="N78" s="110">
        <v>3065</v>
      </c>
      <c r="O78" s="131">
        <v>2.3412724307000001</v>
      </c>
      <c r="P78" s="146">
        <v>8.25</v>
      </c>
      <c r="Q78" s="131">
        <v>31.113801452800001</v>
      </c>
      <c r="R78" s="110">
        <v>50</v>
      </c>
      <c r="S78" s="131">
        <v>49.757869249400002</v>
      </c>
      <c r="T78" s="110">
        <v>-63</v>
      </c>
      <c r="U78" s="131">
        <v>10.6537530266</v>
      </c>
      <c r="V78" s="131">
        <v>8.4745762712000001</v>
      </c>
      <c r="W78" s="147">
        <v>1748</v>
      </c>
      <c r="X78" s="147">
        <v>24</v>
      </c>
      <c r="Y78" s="147">
        <v>921</v>
      </c>
      <c r="Z78" s="147">
        <v>803</v>
      </c>
      <c r="AA78" s="147">
        <v>309</v>
      </c>
      <c r="AB78" s="147">
        <v>8</v>
      </c>
      <c r="AC78" s="147">
        <v>59</v>
      </c>
      <c r="AD78" s="147">
        <v>242</v>
      </c>
      <c r="AE78" s="148">
        <v>0.4636785162</v>
      </c>
      <c r="AF78" s="131">
        <v>7.7275329136000002</v>
      </c>
      <c r="AG78" s="131">
        <v>2.91</v>
      </c>
      <c r="AH78" s="149">
        <v>10.871794871800001</v>
      </c>
      <c r="AI78" s="149">
        <v>3.2937728937999999</v>
      </c>
      <c r="AJ78" s="149">
        <v>15.156043956</v>
      </c>
      <c r="AK78" s="149">
        <v>41.377289377300002</v>
      </c>
      <c r="AL78" s="149">
        <v>4.0498168498</v>
      </c>
      <c r="AM78" s="149">
        <v>9.9868131867999992</v>
      </c>
      <c r="AN78" s="149">
        <v>1.5443223443</v>
      </c>
      <c r="AO78" s="149">
        <v>0.33113553109999999</v>
      </c>
      <c r="AP78" s="149">
        <v>7.0124542124999998</v>
      </c>
      <c r="AQ78" s="149">
        <v>5.1926739926999996</v>
      </c>
    </row>
    <row r="79" spans="1:43" x14ac:dyDescent="0.2">
      <c r="A79" s="145">
        <v>93</v>
      </c>
      <c r="B79" s="109" t="s">
        <v>2311</v>
      </c>
      <c r="C79" s="110">
        <v>1790</v>
      </c>
      <c r="D79" s="131">
        <v>2.5200458189999999</v>
      </c>
      <c r="E79" s="110">
        <v>362.34817813770002</v>
      </c>
      <c r="F79" s="131">
        <v>20.335195530699998</v>
      </c>
      <c r="G79" s="131">
        <v>19.5530726257</v>
      </c>
      <c r="H79" s="131">
        <v>62.960893854699997</v>
      </c>
      <c r="I79" s="131">
        <v>17.486033519599999</v>
      </c>
      <c r="J79" s="131">
        <v>2.7831895352</v>
      </c>
      <c r="K79" s="131">
        <v>3.3398274421999998</v>
      </c>
      <c r="L79" s="131">
        <v>6.6796548844999997</v>
      </c>
      <c r="M79" s="131">
        <v>7.7929306986000002</v>
      </c>
      <c r="N79" s="110">
        <v>755</v>
      </c>
      <c r="O79" s="131">
        <v>2.3549668873999998</v>
      </c>
      <c r="P79" s="146">
        <v>4.9400000000000004</v>
      </c>
      <c r="Q79" s="131">
        <v>10.5906313646</v>
      </c>
      <c r="R79" s="110">
        <v>14</v>
      </c>
      <c r="S79" s="131">
        <v>34.012219959299998</v>
      </c>
      <c r="T79" s="110">
        <v>-15</v>
      </c>
      <c r="U79" s="131">
        <v>55.193482688400003</v>
      </c>
      <c r="V79" s="131">
        <v>0.2036659878</v>
      </c>
      <c r="W79" s="147">
        <v>235</v>
      </c>
      <c r="X79" s="147">
        <v>34</v>
      </c>
      <c r="Y79" s="147">
        <v>48</v>
      </c>
      <c r="Z79" s="147">
        <v>153</v>
      </c>
      <c r="AA79" s="147">
        <v>90</v>
      </c>
      <c r="AB79" s="147">
        <v>7</v>
      </c>
      <c r="AC79" s="147">
        <v>14</v>
      </c>
      <c r="AD79" s="147">
        <v>69</v>
      </c>
      <c r="AE79" s="148">
        <v>1.3530135300999999</v>
      </c>
      <c r="AF79" s="131">
        <v>0</v>
      </c>
      <c r="AG79" s="131">
        <v>0.78</v>
      </c>
      <c r="AH79" s="149">
        <v>11.586849598800001</v>
      </c>
      <c r="AI79" s="149">
        <v>3.1219259642999999</v>
      </c>
      <c r="AJ79" s="149">
        <v>11.850893088299999</v>
      </c>
      <c r="AK79" s="149">
        <v>41.506601087200004</v>
      </c>
      <c r="AL79" s="149">
        <v>1.7188713435</v>
      </c>
      <c r="AM79" s="149">
        <v>12.430753300499999</v>
      </c>
      <c r="AN79" s="149">
        <v>2.2728449392000001</v>
      </c>
      <c r="AO79" s="149">
        <v>0.39347657260000002</v>
      </c>
      <c r="AP79" s="149">
        <v>8.6409526275000008</v>
      </c>
      <c r="AQ79" s="149">
        <v>4.7942013979000002</v>
      </c>
    </row>
    <row r="80" spans="1:43" x14ac:dyDescent="0.2">
      <c r="A80" s="145">
        <v>94</v>
      </c>
      <c r="B80" s="109" t="s">
        <v>2310</v>
      </c>
      <c r="C80" s="110">
        <v>2982</v>
      </c>
      <c r="D80" s="131">
        <v>21.416938110699999</v>
      </c>
      <c r="E80" s="110">
        <v>417.06293706290001</v>
      </c>
      <c r="F80" s="131">
        <v>23.138832998000002</v>
      </c>
      <c r="G80" s="131">
        <v>23.1052984574</v>
      </c>
      <c r="H80" s="131">
        <v>60.563380281699999</v>
      </c>
      <c r="I80" s="131">
        <v>16.331321260900001</v>
      </c>
      <c r="J80" s="131">
        <v>4.3911501436</v>
      </c>
      <c r="K80" s="131">
        <v>2.0266846815999999</v>
      </c>
      <c r="L80" s="131">
        <v>10.808984968800001</v>
      </c>
      <c r="M80" s="131">
        <v>4.7289309238000001</v>
      </c>
      <c r="N80" s="110">
        <v>1202</v>
      </c>
      <c r="O80" s="131">
        <v>2.4534109816999998</v>
      </c>
      <c r="P80" s="146">
        <v>7.15</v>
      </c>
      <c r="Q80" s="131">
        <v>25.173852573000001</v>
      </c>
      <c r="R80" s="110">
        <v>85</v>
      </c>
      <c r="S80" s="131">
        <v>36.856745479799997</v>
      </c>
      <c r="T80" s="110">
        <v>-89</v>
      </c>
      <c r="U80" s="131">
        <v>36.995827538199997</v>
      </c>
      <c r="V80" s="131">
        <v>0.97357440890000002</v>
      </c>
      <c r="W80" s="147">
        <v>2385</v>
      </c>
      <c r="X80" s="147">
        <v>82</v>
      </c>
      <c r="Y80" s="147">
        <v>490</v>
      </c>
      <c r="Z80" s="147">
        <v>1813</v>
      </c>
      <c r="AA80" s="147">
        <v>264</v>
      </c>
      <c r="AB80" s="147">
        <v>11</v>
      </c>
      <c r="AC80" s="147">
        <v>51</v>
      </c>
      <c r="AD80" s="147">
        <v>202</v>
      </c>
      <c r="AE80" s="148">
        <v>1.6291698991000001</v>
      </c>
      <c r="AF80" s="131">
        <v>5.6298381421999997</v>
      </c>
      <c r="AG80" s="131">
        <v>1.19</v>
      </c>
      <c r="AH80" s="149">
        <v>9.9098172342000002</v>
      </c>
      <c r="AI80" s="149">
        <v>3.8130507835</v>
      </c>
      <c r="AJ80" s="149">
        <v>11.6243184858</v>
      </c>
      <c r="AK80" s="149">
        <v>37.125810101799999</v>
      </c>
      <c r="AL80" s="149">
        <v>2.6300449199</v>
      </c>
      <c r="AM80" s="149">
        <v>21.067791379500001</v>
      </c>
      <c r="AN80" s="149">
        <v>1.9682474368</v>
      </c>
      <c r="AO80" s="149">
        <v>6.5151047599999998E-2</v>
      </c>
      <c r="AP80" s="149">
        <v>8.7302403730999991</v>
      </c>
      <c r="AQ80" s="149">
        <v>1.6767822241000001</v>
      </c>
    </row>
    <row r="81" spans="1:43" x14ac:dyDescent="0.2">
      <c r="A81" s="145">
        <v>95</v>
      </c>
      <c r="B81" s="109" t="s">
        <v>2309</v>
      </c>
      <c r="C81" s="110">
        <v>469</v>
      </c>
      <c r="D81" s="131">
        <v>-4.4806517312</v>
      </c>
      <c r="E81" s="110">
        <v>197.8902953587</v>
      </c>
      <c r="F81" s="131">
        <v>16.204690831600001</v>
      </c>
      <c r="G81" s="131">
        <v>18.3368869936</v>
      </c>
      <c r="H81" s="131">
        <v>61.407249467</v>
      </c>
      <c r="I81" s="131">
        <v>20.2558635394</v>
      </c>
      <c r="J81" s="131">
        <v>0</v>
      </c>
      <c r="K81" s="131">
        <v>2.0964360587000002</v>
      </c>
      <c r="L81" s="131">
        <v>2.0964360587000002</v>
      </c>
      <c r="M81" s="131">
        <v>8.3857442348000006</v>
      </c>
      <c r="N81" s="110">
        <v>224</v>
      </c>
      <c r="O81" s="131">
        <v>2.0848214286000002</v>
      </c>
      <c r="P81" s="146">
        <v>2.37</v>
      </c>
      <c r="Q81" s="131">
        <v>9.2050209205000009</v>
      </c>
      <c r="R81" s="110">
        <v>-2</v>
      </c>
      <c r="S81" s="131">
        <v>33.891213389100002</v>
      </c>
      <c r="T81" s="110">
        <v>-1</v>
      </c>
      <c r="U81" s="131">
        <v>55.648535564900001</v>
      </c>
      <c r="V81" s="131">
        <v>1.2552301255</v>
      </c>
      <c r="W81" s="147">
        <v>258</v>
      </c>
      <c r="X81" s="147">
        <v>19</v>
      </c>
      <c r="Y81" s="147">
        <v>6</v>
      </c>
      <c r="Z81" s="147">
        <v>233</v>
      </c>
      <c r="AA81" s="147" t="s">
        <v>3449</v>
      </c>
      <c r="AB81" s="147">
        <v>5</v>
      </c>
      <c r="AC81" s="147" t="s">
        <v>3449</v>
      </c>
      <c r="AD81" s="147">
        <v>35</v>
      </c>
      <c r="AE81" s="148">
        <v>1.5151515151999999</v>
      </c>
      <c r="AF81" s="131">
        <v>0</v>
      </c>
      <c r="AG81" s="149" t="s">
        <v>3449</v>
      </c>
      <c r="AH81" s="149">
        <v>14.647744551400001</v>
      </c>
      <c r="AI81" s="149">
        <v>4.7981077885000003</v>
      </c>
      <c r="AJ81" s="149">
        <v>15.7290082784</v>
      </c>
      <c r="AK81" s="149">
        <v>31.711437742899999</v>
      </c>
      <c r="AL81" s="149">
        <v>2.3314749113</v>
      </c>
      <c r="AM81" s="149">
        <v>12.806217266399999</v>
      </c>
      <c r="AN81" s="149">
        <v>1.3008954214999999</v>
      </c>
      <c r="AO81" s="149">
        <v>8.44737287E-2</v>
      </c>
      <c r="AP81" s="149">
        <v>12.3838486231</v>
      </c>
      <c r="AQ81" s="149">
        <v>3.2606859266999999</v>
      </c>
    </row>
    <row r="82" spans="1:43" x14ac:dyDescent="0.2">
      <c r="A82" s="145">
        <v>96</v>
      </c>
      <c r="B82" s="109" t="s">
        <v>2308</v>
      </c>
      <c r="C82" s="110">
        <v>18540</v>
      </c>
      <c r="D82" s="131">
        <v>12.044479361800001</v>
      </c>
      <c r="E82" s="110">
        <v>1268.1258549931999</v>
      </c>
      <c r="F82" s="131">
        <v>35.571736785299997</v>
      </c>
      <c r="G82" s="131">
        <v>20.71197411</v>
      </c>
      <c r="H82" s="131">
        <v>62.567421790700003</v>
      </c>
      <c r="I82" s="131">
        <v>16.720604099199999</v>
      </c>
      <c r="J82" s="131">
        <v>5.7842527772999999</v>
      </c>
      <c r="K82" s="131">
        <v>2.1623374867999998</v>
      </c>
      <c r="L82" s="131">
        <v>11.190096494300001</v>
      </c>
      <c r="M82" s="131">
        <v>6.4329540232999998</v>
      </c>
      <c r="N82" s="110">
        <v>7961</v>
      </c>
      <c r="O82" s="131">
        <v>2.2997110915999999</v>
      </c>
      <c r="P82" s="146">
        <v>14.62</v>
      </c>
      <c r="Q82" s="131">
        <v>31.849315068500001</v>
      </c>
      <c r="R82" s="110">
        <v>91</v>
      </c>
      <c r="S82" s="131">
        <v>41.986301369899998</v>
      </c>
      <c r="T82" s="110">
        <v>-91</v>
      </c>
      <c r="U82" s="131">
        <v>23.904109589000001</v>
      </c>
      <c r="V82" s="131">
        <v>2.2602739725999998</v>
      </c>
      <c r="W82" s="147">
        <v>11126</v>
      </c>
      <c r="X82" s="147">
        <v>77</v>
      </c>
      <c r="Y82" s="147">
        <v>2317</v>
      </c>
      <c r="Z82" s="147">
        <v>8732</v>
      </c>
      <c r="AA82" s="147">
        <v>1271</v>
      </c>
      <c r="AB82" s="147">
        <v>24</v>
      </c>
      <c r="AC82" s="147">
        <v>207</v>
      </c>
      <c r="AD82" s="147">
        <v>1040</v>
      </c>
      <c r="AE82" s="148">
        <v>0.5436709609</v>
      </c>
      <c r="AF82" s="131">
        <v>4.2583392477000004</v>
      </c>
      <c r="AG82" s="131">
        <v>4.03</v>
      </c>
      <c r="AH82" s="149">
        <v>10.5993528199</v>
      </c>
      <c r="AI82" s="149">
        <v>4.6360500676000003</v>
      </c>
      <c r="AJ82" s="149">
        <v>14.1739563331</v>
      </c>
      <c r="AK82" s="149">
        <v>43.55131214</v>
      </c>
      <c r="AL82" s="149">
        <v>1.8828675059</v>
      </c>
      <c r="AM82" s="149">
        <v>10.877604722299999</v>
      </c>
      <c r="AN82" s="149">
        <v>1.7424080791000001</v>
      </c>
      <c r="AO82" s="149">
        <v>0.1324585734</v>
      </c>
      <c r="AP82" s="149">
        <v>8.8364981153999995</v>
      </c>
      <c r="AQ82" s="149">
        <v>1.8713107175999999</v>
      </c>
    </row>
    <row r="83" spans="1:43" x14ac:dyDescent="0.2">
      <c r="A83" s="145">
        <v>97</v>
      </c>
      <c r="B83" s="109" t="s">
        <v>2307</v>
      </c>
      <c r="C83" s="110">
        <v>8233</v>
      </c>
      <c r="D83" s="131">
        <v>22.441998810200001</v>
      </c>
      <c r="E83" s="110">
        <v>663.41659951650001</v>
      </c>
      <c r="F83" s="131">
        <v>29.819021013</v>
      </c>
      <c r="G83" s="131">
        <v>20.867241588700001</v>
      </c>
      <c r="H83" s="131">
        <v>63.707032673400001</v>
      </c>
      <c r="I83" s="131">
        <v>15.425725737900001</v>
      </c>
      <c r="J83" s="131">
        <v>3.5355074672</v>
      </c>
      <c r="K83" s="131">
        <v>2.3163669613</v>
      </c>
      <c r="L83" s="131">
        <v>12.0694910088</v>
      </c>
      <c r="M83" s="131">
        <v>5.6080463273000003</v>
      </c>
      <c r="N83" s="110">
        <v>3536</v>
      </c>
      <c r="O83" s="131">
        <v>2.2992081448000001</v>
      </c>
      <c r="P83" s="146">
        <v>12.41</v>
      </c>
      <c r="Q83" s="131">
        <v>29.307568438000001</v>
      </c>
      <c r="R83" s="110">
        <v>89</v>
      </c>
      <c r="S83" s="131">
        <v>46.537842189999999</v>
      </c>
      <c r="T83" s="110">
        <v>-90</v>
      </c>
      <c r="U83" s="131">
        <v>21.4170692432</v>
      </c>
      <c r="V83" s="131">
        <v>2.7375201288</v>
      </c>
      <c r="W83" s="147">
        <v>6277</v>
      </c>
      <c r="X83" s="147">
        <v>100</v>
      </c>
      <c r="Y83" s="147">
        <v>1869</v>
      </c>
      <c r="Z83" s="147">
        <v>4308</v>
      </c>
      <c r="AA83" s="147">
        <v>738</v>
      </c>
      <c r="AB83" s="147">
        <v>25</v>
      </c>
      <c r="AC83" s="147">
        <v>149</v>
      </c>
      <c r="AD83" s="147">
        <v>564</v>
      </c>
      <c r="AE83" s="148">
        <v>1.1238961733999999</v>
      </c>
      <c r="AF83" s="131">
        <v>2.1335341364999998</v>
      </c>
      <c r="AG83" s="131">
        <v>2.77</v>
      </c>
      <c r="AH83" s="149">
        <v>8.7021671130999998</v>
      </c>
      <c r="AI83" s="149">
        <v>3.4239262769000001</v>
      </c>
      <c r="AJ83" s="149">
        <v>19.756878757799999</v>
      </c>
      <c r="AK83" s="149">
        <v>41.609694881000003</v>
      </c>
      <c r="AL83" s="149">
        <v>2.5173724924999998</v>
      </c>
      <c r="AM83" s="149">
        <v>9.8709471988999997</v>
      </c>
      <c r="AN83" s="149">
        <v>2.0884451852999999</v>
      </c>
      <c r="AO83" s="149">
        <v>0.20790799600000001</v>
      </c>
      <c r="AP83" s="149">
        <v>6.2840660060999998</v>
      </c>
      <c r="AQ83" s="149">
        <v>3.9689823745999999</v>
      </c>
    </row>
    <row r="84" spans="1:43" x14ac:dyDescent="0.2">
      <c r="A84" s="145">
        <v>98</v>
      </c>
      <c r="B84" s="109" t="s">
        <v>2306</v>
      </c>
      <c r="C84" s="110">
        <v>758</v>
      </c>
      <c r="D84" s="131">
        <v>5.7182705717999998</v>
      </c>
      <c r="E84" s="110">
        <v>133.45070422539999</v>
      </c>
      <c r="F84" s="131">
        <v>9.8944591029000009</v>
      </c>
      <c r="G84" s="131">
        <v>18.997361477599998</v>
      </c>
      <c r="H84" s="131">
        <v>64.775725593700002</v>
      </c>
      <c r="I84" s="131">
        <v>16.226912928800001</v>
      </c>
      <c r="J84" s="131">
        <v>9.4212651412999993</v>
      </c>
      <c r="K84" s="131">
        <v>0</v>
      </c>
      <c r="L84" s="131">
        <v>5.3835800807999998</v>
      </c>
      <c r="M84" s="131">
        <v>5.3835800807999998</v>
      </c>
      <c r="N84" s="110">
        <v>322</v>
      </c>
      <c r="O84" s="131">
        <v>2.3354037267000001</v>
      </c>
      <c r="P84" s="146">
        <v>5.68</v>
      </c>
      <c r="Q84" s="131">
        <v>6.7137809187000004</v>
      </c>
      <c r="R84" s="110">
        <v>6</v>
      </c>
      <c r="S84" s="131">
        <v>49.293286219099997</v>
      </c>
      <c r="T84" s="110">
        <v>-7</v>
      </c>
      <c r="U84" s="131">
        <v>43.462897526500001</v>
      </c>
      <c r="V84" s="131">
        <v>0.53003533570000005</v>
      </c>
      <c r="W84" s="147">
        <v>126</v>
      </c>
      <c r="X84" s="147">
        <v>29</v>
      </c>
      <c r="Y84" s="147">
        <v>31</v>
      </c>
      <c r="Z84" s="147">
        <v>66</v>
      </c>
      <c r="AA84" s="147">
        <v>55</v>
      </c>
      <c r="AB84" s="147">
        <v>14</v>
      </c>
      <c r="AC84" s="147">
        <v>8</v>
      </c>
      <c r="AD84" s="147">
        <v>33</v>
      </c>
      <c r="AE84" s="148">
        <v>0.56338028169999999</v>
      </c>
      <c r="AF84" s="131">
        <v>1.3586956522</v>
      </c>
      <c r="AG84" s="149" t="s">
        <v>3449</v>
      </c>
      <c r="AH84" s="149">
        <v>8.5534591194999994</v>
      </c>
      <c r="AI84" s="149">
        <v>2.2298456260999999</v>
      </c>
      <c r="AJ84" s="149">
        <v>9.8113207547000005</v>
      </c>
      <c r="AK84" s="149">
        <v>43.544882790199999</v>
      </c>
      <c r="AL84" s="149">
        <v>3.9336763865000002</v>
      </c>
      <c r="AM84" s="149">
        <v>10.737564322500001</v>
      </c>
      <c r="AN84" s="149">
        <v>0.9948542024</v>
      </c>
      <c r="AO84" s="149">
        <v>5.7175528900000001E-2</v>
      </c>
      <c r="AP84" s="149">
        <v>13.642081189300001</v>
      </c>
      <c r="AQ84" s="149">
        <v>4.7341337906999996</v>
      </c>
    </row>
    <row r="85" spans="1:43" x14ac:dyDescent="0.2">
      <c r="A85" s="145">
        <v>99</v>
      </c>
      <c r="B85" s="109" t="s">
        <v>2305</v>
      </c>
      <c r="C85" s="110">
        <v>1377</v>
      </c>
      <c r="D85" s="131">
        <v>1.6236162362</v>
      </c>
      <c r="E85" s="110">
        <v>343.39152119699997</v>
      </c>
      <c r="F85" s="131">
        <v>15.3957879448</v>
      </c>
      <c r="G85" s="131">
        <v>19.8983297023</v>
      </c>
      <c r="H85" s="131">
        <v>59.114015976799998</v>
      </c>
      <c r="I85" s="131">
        <v>20.987654321000001</v>
      </c>
      <c r="J85" s="131">
        <v>0.72648020339999997</v>
      </c>
      <c r="K85" s="131">
        <v>0.72648020339999997</v>
      </c>
      <c r="L85" s="131">
        <v>7.2648020340999997</v>
      </c>
      <c r="M85" s="131">
        <v>9.4442426443999992</v>
      </c>
      <c r="N85" s="110">
        <v>605</v>
      </c>
      <c r="O85" s="131">
        <v>2.2578512396999999</v>
      </c>
      <c r="P85" s="146">
        <v>4.01</v>
      </c>
      <c r="Q85" s="131">
        <v>11.6455696203</v>
      </c>
      <c r="R85" s="110">
        <v>7</v>
      </c>
      <c r="S85" s="131">
        <v>42.278481012699999</v>
      </c>
      <c r="T85" s="110">
        <v>-8</v>
      </c>
      <c r="U85" s="131">
        <v>45.822784810100003</v>
      </c>
      <c r="V85" s="131">
        <v>0.25316455700000001</v>
      </c>
      <c r="W85" s="147">
        <v>338</v>
      </c>
      <c r="X85" s="147">
        <v>15</v>
      </c>
      <c r="Y85" s="147">
        <v>23</v>
      </c>
      <c r="Z85" s="147">
        <v>300</v>
      </c>
      <c r="AA85" s="147">
        <v>89</v>
      </c>
      <c r="AB85" s="147">
        <v>7</v>
      </c>
      <c r="AC85" s="147">
        <v>13</v>
      </c>
      <c r="AD85" s="147">
        <v>69</v>
      </c>
      <c r="AE85" s="148">
        <v>0.61728395059999996</v>
      </c>
      <c r="AF85" s="131">
        <v>7.1174377224000001</v>
      </c>
      <c r="AG85" s="131">
        <v>1.38</v>
      </c>
      <c r="AH85" s="149">
        <v>13.153446818800001</v>
      </c>
      <c r="AI85" s="149">
        <v>3.4226729445999999</v>
      </c>
      <c r="AJ85" s="149">
        <v>9.7549197150999998</v>
      </c>
      <c r="AK85" s="149">
        <v>39.508632138099998</v>
      </c>
      <c r="AL85" s="149">
        <v>4.0082095859000004</v>
      </c>
      <c r="AM85" s="149">
        <v>13.533743812599999</v>
      </c>
      <c r="AN85" s="149">
        <v>1.6720994809</v>
      </c>
      <c r="AO85" s="149">
        <v>0</v>
      </c>
      <c r="AP85" s="149">
        <v>9.5798623687000006</v>
      </c>
      <c r="AQ85" s="149">
        <v>5.1189182662999997</v>
      </c>
    </row>
    <row r="86" spans="1:43" x14ac:dyDescent="0.2">
      <c r="A86" s="145">
        <v>100</v>
      </c>
      <c r="B86" s="109" t="s">
        <v>2304</v>
      </c>
      <c r="C86" s="110">
        <v>2293</v>
      </c>
      <c r="D86" s="131">
        <v>15.9838138594</v>
      </c>
      <c r="E86" s="110">
        <v>177.889837083</v>
      </c>
      <c r="F86" s="131">
        <v>14.086349760099999</v>
      </c>
      <c r="G86" s="131">
        <v>21.0204971653</v>
      </c>
      <c r="H86" s="131">
        <v>61.9712167466</v>
      </c>
      <c r="I86" s="131">
        <v>17.0082860881</v>
      </c>
      <c r="J86" s="131">
        <v>6.5473592317999998</v>
      </c>
      <c r="K86" s="131">
        <v>1.7459624618</v>
      </c>
      <c r="L86" s="131">
        <v>8.2933216935999994</v>
      </c>
      <c r="M86" s="131">
        <v>7.4203404626999996</v>
      </c>
      <c r="N86" s="110">
        <v>992</v>
      </c>
      <c r="O86" s="131">
        <v>2.2963709677000002</v>
      </c>
      <c r="P86" s="146">
        <v>12.89</v>
      </c>
      <c r="Q86" s="131">
        <v>11.413043478300001</v>
      </c>
      <c r="R86" s="110">
        <v>29</v>
      </c>
      <c r="S86" s="131">
        <v>57.375776397499997</v>
      </c>
      <c r="T86" s="110">
        <v>-31</v>
      </c>
      <c r="U86" s="131">
        <v>30.357142857100001</v>
      </c>
      <c r="V86" s="131">
        <v>0.85403726710000005</v>
      </c>
      <c r="W86" s="147">
        <v>497</v>
      </c>
      <c r="X86" s="147">
        <v>88</v>
      </c>
      <c r="Y86" s="147">
        <v>58</v>
      </c>
      <c r="Z86" s="147">
        <v>351</v>
      </c>
      <c r="AA86" s="147">
        <v>147</v>
      </c>
      <c r="AB86" s="147">
        <v>35</v>
      </c>
      <c r="AC86" s="147">
        <v>16</v>
      </c>
      <c r="AD86" s="147">
        <v>96</v>
      </c>
      <c r="AE86" s="148">
        <v>1.7399267399</v>
      </c>
      <c r="AF86" s="131">
        <v>0.43859649119999999</v>
      </c>
      <c r="AG86" s="131">
        <v>1.0900000000000001</v>
      </c>
      <c r="AH86" s="149">
        <v>10.4006098077</v>
      </c>
      <c r="AI86" s="149">
        <v>3.7308376387000002</v>
      </c>
      <c r="AJ86" s="149">
        <v>6.5977809774000002</v>
      </c>
      <c r="AK86" s="149">
        <v>52.113153214199997</v>
      </c>
      <c r="AL86" s="149">
        <v>2.147031422</v>
      </c>
      <c r="AM86" s="149">
        <v>8.2535783856999991</v>
      </c>
      <c r="AN86" s="149">
        <v>1.8251884475</v>
      </c>
      <c r="AO86" s="149">
        <v>4.234776E-3</v>
      </c>
      <c r="AP86" s="149">
        <v>10.1888710087</v>
      </c>
      <c r="AQ86" s="149">
        <v>3.8875243500000001</v>
      </c>
    </row>
    <row r="87" spans="1:43" x14ac:dyDescent="0.2">
      <c r="A87" s="145">
        <v>101</v>
      </c>
      <c r="B87" s="109" t="s">
        <v>2303</v>
      </c>
      <c r="C87" s="110">
        <v>3609</v>
      </c>
      <c r="D87" s="131">
        <v>13.597733711</v>
      </c>
      <c r="E87" s="110">
        <v>384.3450479233</v>
      </c>
      <c r="F87" s="131">
        <v>27.1266278748</v>
      </c>
      <c r="G87" s="131">
        <v>19.866999168700001</v>
      </c>
      <c r="H87" s="131">
        <v>62.981435300599998</v>
      </c>
      <c r="I87" s="131">
        <v>17.151565530599999</v>
      </c>
      <c r="J87" s="131">
        <v>4.4792833147</v>
      </c>
      <c r="K87" s="131">
        <v>1.3997760358</v>
      </c>
      <c r="L87" s="131">
        <v>10.3583426652</v>
      </c>
      <c r="M87" s="131">
        <v>6.4389697648000004</v>
      </c>
      <c r="N87" s="110">
        <v>1582</v>
      </c>
      <c r="O87" s="131">
        <v>2.2515802781000001</v>
      </c>
      <c r="P87" s="146">
        <v>9.39</v>
      </c>
      <c r="Q87" s="131">
        <v>13.727560718099999</v>
      </c>
      <c r="R87" s="110">
        <v>20</v>
      </c>
      <c r="S87" s="131">
        <v>56.388595564900001</v>
      </c>
      <c r="T87" s="110">
        <v>-20</v>
      </c>
      <c r="U87" s="131">
        <v>29.250263991600001</v>
      </c>
      <c r="V87" s="131">
        <v>0.63357972539999996</v>
      </c>
      <c r="W87" s="147">
        <v>824</v>
      </c>
      <c r="X87" s="147">
        <v>156</v>
      </c>
      <c r="Y87" s="147">
        <v>173</v>
      </c>
      <c r="Z87" s="147">
        <v>495</v>
      </c>
      <c r="AA87" s="147">
        <v>215</v>
      </c>
      <c r="AB87" s="147">
        <v>27</v>
      </c>
      <c r="AC87" s="147">
        <v>39</v>
      </c>
      <c r="AD87" s="147">
        <v>149</v>
      </c>
      <c r="AE87" s="148">
        <v>2.5061124694000001</v>
      </c>
      <c r="AF87" s="131">
        <v>7.1797817345999997</v>
      </c>
      <c r="AG87" s="149">
        <v>0.91</v>
      </c>
      <c r="AH87" s="149">
        <v>11.5030631144</v>
      </c>
      <c r="AI87" s="149">
        <v>4.2228237641000002</v>
      </c>
      <c r="AJ87" s="149">
        <v>10.568457045200001</v>
      </c>
      <c r="AK87" s="149">
        <v>38.655079071099998</v>
      </c>
      <c r="AL87" s="149">
        <v>3.6985325544999998</v>
      </c>
      <c r="AM87" s="149">
        <v>11.5144607494</v>
      </c>
      <c r="AN87" s="149">
        <v>2.0202308020999999</v>
      </c>
      <c r="AO87" s="149">
        <v>9.4030488699999998E-2</v>
      </c>
      <c r="AP87" s="149">
        <v>10.491523009</v>
      </c>
      <c r="AQ87" s="149">
        <v>6.4995013535000004</v>
      </c>
    </row>
    <row r="88" spans="1:43" x14ac:dyDescent="0.2">
      <c r="A88" s="145">
        <v>102</v>
      </c>
      <c r="B88" s="109" t="s">
        <v>2302</v>
      </c>
      <c r="C88" s="110">
        <v>1903</v>
      </c>
      <c r="D88" s="131">
        <v>92.806484295800004</v>
      </c>
      <c r="E88" s="110">
        <v>198.64300626299999</v>
      </c>
      <c r="F88" s="131">
        <v>26.116657908600001</v>
      </c>
      <c r="G88" s="131">
        <v>19.285338938500001</v>
      </c>
      <c r="H88" s="131">
        <v>67.787703625899994</v>
      </c>
      <c r="I88" s="131">
        <v>12.9269574356</v>
      </c>
      <c r="J88" s="131">
        <v>8.6183678966000006</v>
      </c>
      <c r="K88" s="131">
        <v>3.2318879612</v>
      </c>
      <c r="L88" s="131">
        <v>15.082143819000001</v>
      </c>
      <c r="M88" s="131">
        <v>2.1545919741000001</v>
      </c>
      <c r="N88" s="110">
        <v>826</v>
      </c>
      <c r="O88" s="131">
        <v>2.2953995156999998</v>
      </c>
      <c r="P88" s="146">
        <v>9.58</v>
      </c>
      <c r="Q88" s="131">
        <v>11.887382690300001</v>
      </c>
      <c r="R88" s="110">
        <v>9</v>
      </c>
      <c r="S88" s="131">
        <v>34.5151199166</v>
      </c>
      <c r="T88" s="110">
        <v>-20</v>
      </c>
      <c r="U88" s="131">
        <v>50.156412930099997</v>
      </c>
      <c r="V88" s="131">
        <v>3.4410844630000001</v>
      </c>
      <c r="W88" s="147">
        <v>290</v>
      </c>
      <c r="X88" s="147">
        <v>31</v>
      </c>
      <c r="Y88" s="147">
        <v>102</v>
      </c>
      <c r="Z88" s="147">
        <v>157</v>
      </c>
      <c r="AA88" s="147">
        <v>95</v>
      </c>
      <c r="AB88" s="147">
        <v>12</v>
      </c>
      <c r="AC88" s="147">
        <v>17</v>
      </c>
      <c r="AD88" s="147">
        <v>66</v>
      </c>
      <c r="AE88" s="148">
        <v>3.1315240084</v>
      </c>
      <c r="AF88" s="131">
        <v>47.835990888399998</v>
      </c>
      <c r="AG88" s="131">
        <v>2.82</v>
      </c>
      <c r="AH88" s="149">
        <v>9.4861021331999993</v>
      </c>
      <c r="AI88" s="149">
        <v>4.6703296703000001</v>
      </c>
      <c r="AJ88" s="149">
        <v>9.9951519069000003</v>
      </c>
      <c r="AK88" s="149">
        <v>55.583387201000001</v>
      </c>
      <c r="AL88" s="149">
        <v>3.9996767938</v>
      </c>
      <c r="AM88" s="149">
        <v>6.8681318680999999</v>
      </c>
      <c r="AN88" s="149">
        <v>2.7068519715999999</v>
      </c>
      <c r="AO88" s="149">
        <v>3.2320620600000002E-2</v>
      </c>
      <c r="AP88" s="149">
        <v>4.7592113768999997</v>
      </c>
      <c r="AQ88" s="149">
        <v>1.6402714932</v>
      </c>
    </row>
    <row r="89" spans="1:43" x14ac:dyDescent="0.2">
      <c r="A89" s="145">
        <v>111</v>
      </c>
      <c r="B89" s="109" t="s">
        <v>2301</v>
      </c>
      <c r="C89" s="110">
        <v>5053</v>
      </c>
      <c r="D89" s="131">
        <v>5.1175369252999996</v>
      </c>
      <c r="E89" s="110">
        <v>227.71518702119999</v>
      </c>
      <c r="F89" s="131">
        <v>10.152384721900001</v>
      </c>
      <c r="G89" s="131">
        <v>21.511973085299999</v>
      </c>
      <c r="H89" s="131">
        <v>58.183257470800001</v>
      </c>
      <c r="I89" s="131">
        <v>20.3047694439</v>
      </c>
      <c r="J89" s="131">
        <v>3.3723467565999998</v>
      </c>
      <c r="K89" s="131">
        <v>2.3804800634999999</v>
      </c>
      <c r="L89" s="131">
        <v>10.513786947</v>
      </c>
      <c r="M89" s="131">
        <v>6.7446935131999997</v>
      </c>
      <c r="N89" s="110">
        <v>2112</v>
      </c>
      <c r="O89" s="131">
        <v>2.3674242423999998</v>
      </c>
      <c r="P89" s="146">
        <v>22.19</v>
      </c>
      <c r="Q89" s="131">
        <v>8.6036036035999999</v>
      </c>
      <c r="R89" s="110">
        <v>31</v>
      </c>
      <c r="S89" s="131">
        <v>49.5495495495</v>
      </c>
      <c r="T89" s="110">
        <v>-30</v>
      </c>
      <c r="U89" s="131">
        <v>39.324324324300001</v>
      </c>
      <c r="V89" s="131">
        <v>2.5225225225000001</v>
      </c>
      <c r="W89" s="147">
        <v>1647</v>
      </c>
      <c r="X89" s="147">
        <v>147</v>
      </c>
      <c r="Y89" s="147">
        <v>403</v>
      </c>
      <c r="Z89" s="147">
        <v>1097</v>
      </c>
      <c r="AA89" s="147">
        <v>400</v>
      </c>
      <c r="AB89" s="147">
        <v>62</v>
      </c>
      <c r="AC89" s="147">
        <v>76</v>
      </c>
      <c r="AD89" s="147">
        <v>262</v>
      </c>
      <c r="AE89" s="148">
        <v>1.4623655914</v>
      </c>
      <c r="AF89" s="131">
        <v>1.7864231838</v>
      </c>
      <c r="AG89" s="131">
        <v>1.71</v>
      </c>
      <c r="AH89" s="149">
        <v>11.2775115731</v>
      </c>
      <c r="AI89" s="149">
        <v>2.8668886542999998</v>
      </c>
      <c r="AJ89" s="149">
        <v>7.6634451393000003</v>
      </c>
      <c r="AK89" s="149">
        <v>42.667099813199997</v>
      </c>
      <c r="AL89" s="149">
        <v>8.1734751887999995</v>
      </c>
      <c r="AM89" s="149">
        <v>8.0873873142000008</v>
      </c>
      <c r="AN89" s="149">
        <v>2.4494436774000001</v>
      </c>
      <c r="AO89" s="149">
        <v>4.22317875E-2</v>
      </c>
      <c r="AP89" s="149">
        <v>10.033298140199999</v>
      </c>
      <c r="AQ89" s="149">
        <v>5.3520669210999996</v>
      </c>
    </row>
    <row r="90" spans="1:43" x14ac:dyDescent="0.2">
      <c r="A90" s="145">
        <v>112</v>
      </c>
      <c r="B90" s="109" t="s">
        <v>2300</v>
      </c>
      <c r="C90" s="110">
        <v>7344</v>
      </c>
      <c r="D90" s="131">
        <v>11.5092620711</v>
      </c>
      <c r="E90" s="110">
        <v>632.55813953489996</v>
      </c>
      <c r="F90" s="131">
        <v>11.410675381300001</v>
      </c>
      <c r="G90" s="131">
        <v>22.140522875799999</v>
      </c>
      <c r="H90" s="131">
        <v>58.387799564300003</v>
      </c>
      <c r="I90" s="131">
        <v>19.471677559900002</v>
      </c>
      <c r="J90" s="131">
        <v>6.2678839078999999</v>
      </c>
      <c r="K90" s="131">
        <v>1.0900667665999999</v>
      </c>
      <c r="L90" s="131">
        <v>10.219375936800001</v>
      </c>
      <c r="M90" s="131">
        <v>6.8129172911999998</v>
      </c>
      <c r="N90" s="110">
        <v>3014</v>
      </c>
      <c r="O90" s="131">
        <v>2.4014598540000001</v>
      </c>
      <c r="P90" s="146">
        <v>11.61</v>
      </c>
      <c r="Q90" s="131">
        <v>21.016365202399999</v>
      </c>
      <c r="R90" s="110">
        <v>66</v>
      </c>
      <c r="S90" s="131">
        <v>60.2928509905</v>
      </c>
      <c r="T90" s="110">
        <v>-78</v>
      </c>
      <c r="U90" s="131">
        <v>12.575366063700001</v>
      </c>
      <c r="V90" s="131">
        <v>6.1154177433000001</v>
      </c>
      <c r="W90" s="147">
        <v>3617</v>
      </c>
      <c r="X90" s="147">
        <v>97</v>
      </c>
      <c r="Y90" s="147">
        <v>1629</v>
      </c>
      <c r="Z90" s="147">
        <v>1891</v>
      </c>
      <c r="AA90" s="147">
        <v>557</v>
      </c>
      <c r="AB90" s="147">
        <v>35</v>
      </c>
      <c r="AC90" s="147">
        <v>99</v>
      </c>
      <c r="AD90" s="147">
        <v>423</v>
      </c>
      <c r="AE90" s="148">
        <v>1.0484119642</v>
      </c>
      <c r="AF90" s="131">
        <v>6.3888888889000004</v>
      </c>
      <c r="AG90" s="131">
        <v>1.43</v>
      </c>
      <c r="AH90" s="149">
        <v>11.5101692441</v>
      </c>
      <c r="AI90" s="149">
        <v>5.1188751502000001</v>
      </c>
      <c r="AJ90" s="149">
        <v>11.544983884200001</v>
      </c>
      <c r="AK90" s="149">
        <v>31.5645250048</v>
      </c>
      <c r="AL90" s="149">
        <v>4.3888907605999998</v>
      </c>
      <c r="AM90" s="149">
        <v>13.8753186663</v>
      </c>
      <c r="AN90" s="149">
        <v>2.1854609571000001</v>
      </c>
      <c r="AO90" s="149">
        <v>6.7383174399999995E-2</v>
      </c>
      <c r="AP90" s="149">
        <v>12.447918421400001</v>
      </c>
      <c r="AQ90" s="149">
        <v>5.9914872590000003</v>
      </c>
    </row>
    <row r="91" spans="1:43" x14ac:dyDescent="0.2">
      <c r="A91" s="145">
        <v>113</v>
      </c>
      <c r="B91" s="109" t="s">
        <v>2299</v>
      </c>
      <c r="C91" s="110">
        <v>7606</v>
      </c>
      <c r="D91" s="131">
        <v>13.9988009592</v>
      </c>
      <c r="E91" s="110">
        <v>744.22700587079999</v>
      </c>
      <c r="F91" s="131">
        <v>18.393373652400001</v>
      </c>
      <c r="G91" s="131">
        <v>21.7328424928</v>
      </c>
      <c r="H91" s="131">
        <v>60.99132264</v>
      </c>
      <c r="I91" s="131">
        <v>17.2758348672</v>
      </c>
      <c r="J91" s="131">
        <v>5.6419340025000002</v>
      </c>
      <c r="K91" s="131">
        <v>2.0993242799999998</v>
      </c>
      <c r="L91" s="131">
        <v>8.2660893524999999</v>
      </c>
      <c r="M91" s="131">
        <v>7.0852194449999999</v>
      </c>
      <c r="N91" s="110">
        <v>3154</v>
      </c>
      <c r="O91" s="131">
        <v>2.3769816107000001</v>
      </c>
      <c r="P91" s="146">
        <v>10.220000000000001</v>
      </c>
      <c r="Q91" s="131">
        <v>22.624877570999999</v>
      </c>
      <c r="R91" s="110">
        <v>26</v>
      </c>
      <c r="S91" s="131">
        <v>59.255631733599998</v>
      </c>
      <c r="T91" s="110">
        <v>-25</v>
      </c>
      <c r="U91" s="131">
        <v>16.650342801200001</v>
      </c>
      <c r="V91" s="131">
        <v>1.4691478942</v>
      </c>
      <c r="W91" s="147">
        <v>1836</v>
      </c>
      <c r="X91" s="147">
        <v>148</v>
      </c>
      <c r="Y91" s="147">
        <v>333</v>
      </c>
      <c r="Z91" s="147">
        <v>1355</v>
      </c>
      <c r="AA91" s="147">
        <v>433</v>
      </c>
      <c r="AB91" s="147">
        <v>36</v>
      </c>
      <c r="AC91" s="147">
        <v>85</v>
      </c>
      <c r="AD91" s="147">
        <v>312</v>
      </c>
      <c r="AE91" s="148">
        <v>1.9130434783000001</v>
      </c>
      <c r="AF91" s="131">
        <v>1.1889035667000001</v>
      </c>
      <c r="AG91" s="131">
        <v>2.54</v>
      </c>
      <c r="AH91" s="149">
        <v>10.493161715999999</v>
      </c>
      <c r="AI91" s="149">
        <v>7.2980660579999999</v>
      </c>
      <c r="AJ91" s="149">
        <v>10.011299728499999</v>
      </c>
      <c r="AK91" s="149">
        <v>36.351356616799997</v>
      </c>
      <c r="AL91" s="149">
        <v>4.5822347486000004</v>
      </c>
      <c r="AM91" s="149">
        <v>11.491953814</v>
      </c>
      <c r="AN91" s="149">
        <v>1.7274297663</v>
      </c>
      <c r="AO91" s="149">
        <v>0.1233878405</v>
      </c>
      <c r="AP91" s="149">
        <v>11.4231163872</v>
      </c>
      <c r="AQ91" s="149">
        <v>5.1667034664999996</v>
      </c>
    </row>
    <row r="92" spans="1:43" x14ac:dyDescent="0.2">
      <c r="A92" s="145">
        <v>114</v>
      </c>
      <c r="B92" s="109" t="s">
        <v>2298</v>
      </c>
      <c r="C92" s="110">
        <v>2516</v>
      </c>
      <c r="D92" s="131">
        <v>9.2488059052999994</v>
      </c>
      <c r="E92" s="110">
        <v>83.201058201099997</v>
      </c>
      <c r="F92" s="131">
        <v>14.586645469</v>
      </c>
      <c r="G92" s="131">
        <v>23.926868044500001</v>
      </c>
      <c r="H92" s="131">
        <v>60.492845787</v>
      </c>
      <c r="I92" s="131">
        <v>15.580286168500001</v>
      </c>
      <c r="J92" s="131">
        <v>4.3850906916000003</v>
      </c>
      <c r="K92" s="131">
        <v>2.39186765</v>
      </c>
      <c r="L92" s="131">
        <v>8.3715367749999992</v>
      </c>
      <c r="M92" s="131">
        <v>7.5742475582999997</v>
      </c>
      <c r="N92" s="110">
        <v>985</v>
      </c>
      <c r="O92" s="131">
        <v>2.5076142132000001</v>
      </c>
      <c r="P92" s="146">
        <v>30.24</v>
      </c>
      <c r="Q92" s="131">
        <v>4.5740802121000002</v>
      </c>
      <c r="R92" s="110">
        <v>35</v>
      </c>
      <c r="S92" s="131">
        <v>32.416307590300001</v>
      </c>
      <c r="T92" s="110">
        <v>30</v>
      </c>
      <c r="U92" s="131">
        <v>61.716937354999999</v>
      </c>
      <c r="V92" s="131">
        <v>1.2926748426000001</v>
      </c>
      <c r="W92" s="147">
        <v>669</v>
      </c>
      <c r="X92" s="147">
        <v>137</v>
      </c>
      <c r="Y92" s="147">
        <v>265</v>
      </c>
      <c r="Z92" s="147">
        <v>267</v>
      </c>
      <c r="AA92" s="147">
        <v>205</v>
      </c>
      <c r="AB92" s="147">
        <v>53</v>
      </c>
      <c r="AC92" s="147">
        <v>45</v>
      </c>
      <c r="AD92" s="147">
        <v>107</v>
      </c>
      <c r="AE92" s="148">
        <v>1.2864493996999999</v>
      </c>
      <c r="AF92" s="131">
        <v>5.5732484076000004</v>
      </c>
      <c r="AG92" s="131">
        <v>2.2799999999999998</v>
      </c>
      <c r="AH92" s="149">
        <v>5.4681092060000003</v>
      </c>
      <c r="AI92" s="149">
        <v>1.5193532007999999</v>
      </c>
      <c r="AJ92" s="149">
        <v>9.0028512284000008</v>
      </c>
      <c r="AK92" s="149">
        <v>55.231808772400001</v>
      </c>
      <c r="AL92" s="149">
        <v>3.3941335000000001</v>
      </c>
      <c r="AM92" s="149">
        <v>6.3156661328999997</v>
      </c>
      <c r="AN92" s="149">
        <v>1.9177440144</v>
      </c>
      <c r="AO92" s="149">
        <v>0.2773112526</v>
      </c>
      <c r="AP92" s="149">
        <v>9.4207710034000005</v>
      </c>
      <c r="AQ92" s="149">
        <v>5.3626528140999996</v>
      </c>
    </row>
    <row r="93" spans="1:43" x14ac:dyDescent="0.2">
      <c r="A93" s="145">
        <v>115</v>
      </c>
      <c r="B93" s="109" t="s">
        <v>2297</v>
      </c>
      <c r="C93" s="110">
        <v>10280</v>
      </c>
      <c r="D93" s="131">
        <v>7.5201338772000001</v>
      </c>
      <c r="E93" s="110">
        <v>562.97918948519998</v>
      </c>
      <c r="F93" s="131">
        <v>14.571984435799999</v>
      </c>
      <c r="G93" s="131">
        <v>21.147859922199999</v>
      </c>
      <c r="H93" s="131">
        <v>59.717898832700001</v>
      </c>
      <c r="I93" s="131">
        <v>19.1342412451</v>
      </c>
      <c r="J93" s="131">
        <v>4.5849185444999998</v>
      </c>
      <c r="K93" s="131">
        <v>1.8534777094999999</v>
      </c>
      <c r="L93" s="131">
        <v>9.3649400058999994</v>
      </c>
      <c r="M93" s="131">
        <v>6.0481904204000001</v>
      </c>
      <c r="N93" s="110">
        <v>4338</v>
      </c>
      <c r="O93" s="131">
        <v>2.3414015675000002</v>
      </c>
      <c r="P93" s="146">
        <v>18.260000000000002</v>
      </c>
      <c r="Q93" s="131">
        <v>18.886462882099998</v>
      </c>
      <c r="R93" s="110">
        <v>61</v>
      </c>
      <c r="S93" s="131">
        <v>66.375545851499993</v>
      </c>
      <c r="T93" s="110">
        <v>-63</v>
      </c>
      <c r="U93" s="131">
        <v>14.192139738</v>
      </c>
      <c r="V93" s="131">
        <v>0.54585152839999995</v>
      </c>
      <c r="W93" s="147">
        <v>2675</v>
      </c>
      <c r="X93" s="147">
        <v>148</v>
      </c>
      <c r="Y93" s="147">
        <v>937</v>
      </c>
      <c r="Z93" s="147">
        <v>1590</v>
      </c>
      <c r="AA93" s="147">
        <v>629</v>
      </c>
      <c r="AB93" s="147">
        <v>53</v>
      </c>
      <c r="AC93" s="147">
        <v>125</v>
      </c>
      <c r="AD93" s="147">
        <v>451</v>
      </c>
      <c r="AE93" s="148">
        <v>0.89743589739999996</v>
      </c>
      <c r="AF93" s="131">
        <v>2.5080256822</v>
      </c>
      <c r="AG93" s="131">
        <v>1.63</v>
      </c>
      <c r="AH93" s="149">
        <v>14.278460622600001</v>
      </c>
      <c r="AI93" s="149">
        <v>3.8466925798</v>
      </c>
      <c r="AJ93" s="149">
        <v>9.7865672163999999</v>
      </c>
      <c r="AK93" s="149">
        <v>36.131246279400003</v>
      </c>
      <c r="AL93" s="149">
        <v>7.1374794270999997</v>
      </c>
      <c r="AM93" s="149">
        <v>11.1706411738</v>
      </c>
      <c r="AN93" s="149">
        <v>2.0634170256000002</v>
      </c>
      <c r="AO93" s="149">
        <v>0.1479497146</v>
      </c>
      <c r="AP93" s="149">
        <v>10.1805161607</v>
      </c>
      <c r="AQ93" s="149">
        <v>4.2870399552</v>
      </c>
    </row>
    <row r="94" spans="1:43" x14ac:dyDescent="0.2">
      <c r="A94" s="145">
        <v>116</v>
      </c>
      <c r="B94" s="109" t="s">
        <v>2296</v>
      </c>
      <c r="C94" s="110">
        <v>3641</v>
      </c>
      <c r="D94" s="131">
        <v>15.1122352197</v>
      </c>
      <c r="E94" s="110">
        <v>414.6924829157</v>
      </c>
      <c r="F94" s="131">
        <v>13.8972809668</v>
      </c>
      <c r="G94" s="131">
        <v>20.845921450199999</v>
      </c>
      <c r="H94" s="131">
        <v>61.109585278799997</v>
      </c>
      <c r="I94" s="131">
        <v>18.044493271099999</v>
      </c>
      <c r="J94" s="131">
        <v>4.2158516019999999</v>
      </c>
      <c r="K94" s="131">
        <v>3.3726812815999998</v>
      </c>
      <c r="L94" s="131">
        <v>8.7127599774999993</v>
      </c>
      <c r="M94" s="131">
        <v>7.0264193367000001</v>
      </c>
      <c r="N94" s="110">
        <v>1565</v>
      </c>
      <c r="O94" s="131">
        <v>2.3035143769999999</v>
      </c>
      <c r="P94" s="146">
        <v>8.7799999999999994</v>
      </c>
      <c r="Q94" s="131">
        <v>16.342857142900002</v>
      </c>
      <c r="R94" s="110">
        <v>28</v>
      </c>
      <c r="S94" s="131">
        <v>61.714285714299997</v>
      </c>
      <c r="T94" s="110">
        <v>-28</v>
      </c>
      <c r="U94" s="131">
        <v>19.657142857099998</v>
      </c>
      <c r="V94" s="131">
        <v>2.2857142857000001</v>
      </c>
      <c r="W94" s="147">
        <v>1791</v>
      </c>
      <c r="X94" s="147">
        <v>98</v>
      </c>
      <c r="Y94" s="147">
        <v>455</v>
      </c>
      <c r="Z94" s="147">
        <v>1238</v>
      </c>
      <c r="AA94" s="147">
        <v>260</v>
      </c>
      <c r="AB94" s="147">
        <v>40</v>
      </c>
      <c r="AC94" s="147">
        <v>43</v>
      </c>
      <c r="AD94" s="147">
        <v>177</v>
      </c>
      <c r="AE94" s="148">
        <v>0.93457943929999998</v>
      </c>
      <c r="AF94" s="131">
        <v>2.6611472501</v>
      </c>
      <c r="AG94" s="131">
        <v>0.92</v>
      </c>
      <c r="AH94" s="149">
        <v>13.4108783629</v>
      </c>
      <c r="AI94" s="149">
        <v>2.9244826796000001</v>
      </c>
      <c r="AJ94" s="149">
        <v>10.438036091500001</v>
      </c>
      <c r="AK94" s="149">
        <v>36.508946524499997</v>
      </c>
      <c r="AL94" s="149">
        <v>4.8563211077000004</v>
      </c>
      <c r="AM94" s="149">
        <v>11.5273995266</v>
      </c>
      <c r="AN94" s="149">
        <v>2.9270279213000001</v>
      </c>
      <c r="AO94" s="149">
        <v>0.4861411591</v>
      </c>
      <c r="AP94" s="149">
        <v>11.4968566265</v>
      </c>
      <c r="AQ94" s="149">
        <v>4.6908803991000001</v>
      </c>
    </row>
    <row r="95" spans="1:43" x14ac:dyDescent="0.2">
      <c r="A95" s="145">
        <v>117</v>
      </c>
      <c r="B95" s="109" t="s">
        <v>2295</v>
      </c>
      <c r="C95" s="110">
        <v>11277</v>
      </c>
      <c r="D95" s="131">
        <v>8.6520859427999994</v>
      </c>
      <c r="E95" s="110">
        <v>506.14901256730002</v>
      </c>
      <c r="F95" s="131">
        <v>17.105613195</v>
      </c>
      <c r="G95" s="131">
        <v>19.5619402323</v>
      </c>
      <c r="H95" s="131">
        <v>60.556885696599998</v>
      </c>
      <c r="I95" s="131">
        <v>19.881174071099998</v>
      </c>
      <c r="J95" s="131">
        <v>3.9259424492999999</v>
      </c>
      <c r="K95" s="131">
        <v>1.8737452599</v>
      </c>
      <c r="L95" s="131">
        <v>8.4764666517999991</v>
      </c>
      <c r="M95" s="131">
        <v>7.8518848984999998</v>
      </c>
      <c r="N95" s="110">
        <v>4953</v>
      </c>
      <c r="O95" s="131">
        <v>2.2489400363000001</v>
      </c>
      <c r="P95" s="146">
        <v>22.28</v>
      </c>
      <c r="Q95" s="131">
        <v>19.667714413999999</v>
      </c>
      <c r="R95" s="110">
        <v>84</v>
      </c>
      <c r="S95" s="131">
        <v>51.863493489</v>
      </c>
      <c r="T95" s="110">
        <v>-87</v>
      </c>
      <c r="U95" s="131">
        <v>26.627750336799998</v>
      </c>
      <c r="V95" s="131">
        <v>1.8410417602</v>
      </c>
      <c r="W95" s="147">
        <v>6999</v>
      </c>
      <c r="X95" s="147">
        <v>174</v>
      </c>
      <c r="Y95" s="147">
        <v>2511</v>
      </c>
      <c r="Z95" s="147">
        <v>4314</v>
      </c>
      <c r="AA95" s="147">
        <v>881</v>
      </c>
      <c r="AB95" s="147">
        <v>69</v>
      </c>
      <c r="AC95" s="147">
        <v>167</v>
      </c>
      <c r="AD95" s="147">
        <v>645</v>
      </c>
      <c r="AE95" s="148">
        <v>1.2589252161</v>
      </c>
      <c r="AF95" s="131">
        <v>7.2327886418</v>
      </c>
      <c r="AG95" s="131">
        <v>2.15</v>
      </c>
      <c r="AH95" s="149">
        <v>11.358924630500001</v>
      </c>
      <c r="AI95" s="149">
        <v>5.1996254932000001</v>
      </c>
      <c r="AJ95" s="149">
        <v>10.7118972781</v>
      </c>
      <c r="AK95" s="149">
        <v>41.970674781</v>
      </c>
      <c r="AL95" s="149">
        <v>3.8261552866000001</v>
      </c>
      <c r="AM95" s="149">
        <v>9.4529525848000002</v>
      </c>
      <c r="AN95" s="149">
        <v>1.5080585836</v>
      </c>
      <c r="AO95" s="149">
        <v>0.19310506250000001</v>
      </c>
      <c r="AP95" s="149">
        <v>10.7837892062</v>
      </c>
      <c r="AQ95" s="149">
        <v>3.5176887580999998</v>
      </c>
    </row>
    <row r="96" spans="1:43" x14ac:dyDescent="0.2">
      <c r="A96" s="145">
        <v>118</v>
      </c>
      <c r="B96" s="109" t="s">
        <v>2294</v>
      </c>
      <c r="C96" s="110">
        <v>12286</v>
      </c>
      <c r="D96" s="131">
        <v>2.6742436905</v>
      </c>
      <c r="E96" s="110">
        <v>1221.2723658052</v>
      </c>
      <c r="F96" s="131">
        <v>24.8412827609</v>
      </c>
      <c r="G96" s="131">
        <v>19.518150740700001</v>
      </c>
      <c r="H96" s="131">
        <v>61.069510011399998</v>
      </c>
      <c r="I96" s="131">
        <v>19.4123392479</v>
      </c>
      <c r="J96" s="131">
        <v>4.7424366312000004</v>
      </c>
      <c r="K96" s="131">
        <v>1.7170891251</v>
      </c>
      <c r="L96" s="131">
        <v>10.629599345900001</v>
      </c>
      <c r="M96" s="131">
        <v>8.3401471791000006</v>
      </c>
      <c r="N96" s="110">
        <v>5515</v>
      </c>
      <c r="O96" s="131">
        <v>2.1854941069999998</v>
      </c>
      <c r="P96" s="146">
        <v>10.06</v>
      </c>
      <c r="Q96" s="131">
        <v>29.6333002973</v>
      </c>
      <c r="R96" s="110">
        <v>30</v>
      </c>
      <c r="S96" s="131">
        <v>34.5887016848</v>
      </c>
      <c r="T96" s="110">
        <v>-31</v>
      </c>
      <c r="U96" s="131">
        <v>33.795837462800002</v>
      </c>
      <c r="V96" s="131">
        <v>1.9821605550000001</v>
      </c>
      <c r="W96" s="147">
        <v>5053</v>
      </c>
      <c r="X96" s="147">
        <v>58</v>
      </c>
      <c r="Y96" s="147">
        <v>1399</v>
      </c>
      <c r="Z96" s="147">
        <v>3596</v>
      </c>
      <c r="AA96" s="147">
        <v>854</v>
      </c>
      <c r="AB96" s="147">
        <v>21</v>
      </c>
      <c r="AC96" s="147">
        <v>136</v>
      </c>
      <c r="AD96" s="147">
        <v>697</v>
      </c>
      <c r="AE96" s="148">
        <v>1.1030035635</v>
      </c>
      <c r="AF96" s="131">
        <v>4.7709138767999999</v>
      </c>
      <c r="AG96" s="131">
        <v>5.1100000000000003</v>
      </c>
      <c r="AH96" s="149">
        <v>9.7862934309000007</v>
      </c>
      <c r="AI96" s="149">
        <v>10.0054796556</v>
      </c>
      <c r="AJ96" s="149">
        <v>13.353642113499999</v>
      </c>
      <c r="AK96" s="149">
        <v>30.085166850899999</v>
      </c>
      <c r="AL96" s="149">
        <v>5.7517808880999999</v>
      </c>
      <c r="AM96" s="149">
        <v>10.5673765452</v>
      </c>
      <c r="AN96" s="149">
        <v>1.7395584698</v>
      </c>
      <c r="AO96" s="149">
        <v>0.20804116240000001</v>
      </c>
      <c r="AP96" s="149">
        <v>12.584632816599999</v>
      </c>
      <c r="AQ96" s="149">
        <v>4.5202515069000002</v>
      </c>
    </row>
    <row r="97" spans="1:43" x14ac:dyDescent="0.2">
      <c r="A97" s="145">
        <v>119</v>
      </c>
      <c r="B97" s="109" t="s">
        <v>2293</v>
      </c>
      <c r="C97" s="110">
        <v>1430</v>
      </c>
      <c r="D97" s="131">
        <v>10.510046367899999</v>
      </c>
      <c r="E97" s="110">
        <v>379.31034482759998</v>
      </c>
      <c r="F97" s="131">
        <v>14.6153846154</v>
      </c>
      <c r="G97" s="131">
        <v>20.559440559399999</v>
      </c>
      <c r="H97" s="131">
        <v>62.657342657299999</v>
      </c>
      <c r="I97" s="131">
        <v>16.7832167832</v>
      </c>
      <c r="J97" s="131">
        <v>3.4806822137000002</v>
      </c>
      <c r="K97" s="131">
        <v>0.69613644269999997</v>
      </c>
      <c r="L97" s="131">
        <v>9.7459101984000007</v>
      </c>
      <c r="M97" s="131">
        <v>4.1768186565000001</v>
      </c>
      <c r="N97" s="110">
        <v>598</v>
      </c>
      <c r="O97" s="131">
        <v>2.3745819398000001</v>
      </c>
      <c r="P97" s="146">
        <v>3.77</v>
      </c>
      <c r="Q97" s="131">
        <v>16.1375661376</v>
      </c>
      <c r="R97" s="110">
        <v>7</v>
      </c>
      <c r="S97" s="131">
        <v>48.148148148099999</v>
      </c>
      <c r="T97" s="110">
        <v>-7</v>
      </c>
      <c r="U97" s="131">
        <v>16.931216931200002</v>
      </c>
      <c r="V97" s="131">
        <v>18.783068783099999</v>
      </c>
      <c r="W97" s="147">
        <v>579</v>
      </c>
      <c r="X97" s="147">
        <v>135</v>
      </c>
      <c r="Y97" s="147">
        <v>64</v>
      </c>
      <c r="Z97" s="147">
        <v>380</v>
      </c>
      <c r="AA97" s="147">
        <v>120</v>
      </c>
      <c r="AB97" s="147">
        <v>16</v>
      </c>
      <c r="AC97" s="147">
        <v>11</v>
      </c>
      <c r="AD97" s="147">
        <v>93</v>
      </c>
      <c r="AE97" s="148">
        <v>1.6616314199</v>
      </c>
      <c r="AF97" s="131">
        <v>4.8611111110999996</v>
      </c>
      <c r="AG97" s="131">
        <v>1.52</v>
      </c>
      <c r="AH97" s="149">
        <v>11.737907761500001</v>
      </c>
      <c r="AI97" s="149">
        <v>2.5309336333000001</v>
      </c>
      <c r="AJ97" s="149">
        <v>13.2058492688</v>
      </c>
      <c r="AK97" s="149">
        <v>34.409448818900003</v>
      </c>
      <c r="AL97" s="149">
        <v>4.2744656917999997</v>
      </c>
      <c r="AM97" s="149">
        <v>12.3228346457</v>
      </c>
      <c r="AN97" s="149">
        <v>2.1541057368000001</v>
      </c>
      <c r="AO97" s="149">
        <v>0.2305961755</v>
      </c>
      <c r="AP97" s="149">
        <v>15.911136108000001</v>
      </c>
      <c r="AQ97" s="149">
        <v>1.7772778403</v>
      </c>
    </row>
    <row r="98" spans="1:43" x14ac:dyDescent="0.2">
      <c r="A98" s="145">
        <v>120</v>
      </c>
      <c r="B98" s="109" t="s">
        <v>2292</v>
      </c>
      <c r="C98" s="110">
        <v>10096</v>
      </c>
      <c r="D98" s="131">
        <v>12.515323749</v>
      </c>
      <c r="E98" s="110">
        <v>399.52512861100001</v>
      </c>
      <c r="F98" s="131">
        <v>26.564976228199999</v>
      </c>
      <c r="G98" s="131">
        <v>20.116877971499999</v>
      </c>
      <c r="H98" s="131">
        <v>62.173137876399998</v>
      </c>
      <c r="I98" s="131">
        <v>17.709984152099999</v>
      </c>
      <c r="J98" s="131">
        <v>3.8912446994000001</v>
      </c>
      <c r="K98" s="131">
        <v>1.9955101022999999</v>
      </c>
      <c r="L98" s="131">
        <v>10.875530057400001</v>
      </c>
      <c r="M98" s="131">
        <v>9.5784484908999996</v>
      </c>
      <c r="N98" s="110">
        <v>4421</v>
      </c>
      <c r="O98" s="131">
        <v>2.2458719747</v>
      </c>
      <c r="P98" s="146">
        <v>25.27</v>
      </c>
      <c r="Q98" s="131">
        <v>12.935126582300001</v>
      </c>
      <c r="R98" s="110">
        <v>39</v>
      </c>
      <c r="S98" s="131">
        <v>52.848101265799997</v>
      </c>
      <c r="T98" s="110">
        <v>-39</v>
      </c>
      <c r="U98" s="131">
        <v>33.227848101299998</v>
      </c>
      <c r="V98" s="131">
        <v>0.98892405059999999</v>
      </c>
      <c r="W98" s="147">
        <v>3460</v>
      </c>
      <c r="X98" s="147">
        <v>188</v>
      </c>
      <c r="Y98" s="147">
        <v>1058</v>
      </c>
      <c r="Z98" s="147">
        <v>2214</v>
      </c>
      <c r="AA98" s="147">
        <v>655</v>
      </c>
      <c r="AB98" s="147">
        <v>78</v>
      </c>
      <c r="AC98" s="147">
        <v>133</v>
      </c>
      <c r="AD98" s="147">
        <v>444</v>
      </c>
      <c r="AE98" s="148">
        <v>3.1687995125000001</v>
      </c>
      <c r="AF98" s="131">
        <v>11.614875190999999</v>
      </c>
      <c r="AG98" s="131">
        <v>2.2799999999999998</v>
      </c>
      <c r="AH98" s="149">
        <v>10.1670924532</v>
      </c>
      <c r="AI98" s="149">
        <v>4.6848028722999997</v>
      </c>
      <c r="AJ98" s="149">
        <v>12.963474418300001</v>
      </c>
      <c r="AK98" s="149">
        <v>35.726944233499999</v>
      </c>
      <c r="AL98" s="149">
        <v>3.6145826141000001</v>
      </c>
      <c r="AM98" s="149">
        <v>11.322470022299999</v>
      </c>
      <c r="AN98" s="149">
        <v>1.5949734171000001</v>
      </c>
      <c r="AO98" s="149">
        <v>0.20253630689999999</v>
      </c>
      <c r="AP98" s="149">
        <v>14.3904347626</v>
      </c>
      <c r="AQ98" s="149">
        <v>2.9782043315000002</v>
      </c>
    </row>
    <row r="99" spans="1:43" x14ac:dyDescent="0.2">
      <c r="A99" s="145">
        <v>121</v>
      </c>
      <c r="B99" s="109" t="s">
        <v>2291</v>
      </c>
      <c r="C99" s="110">
        <v>24990</v>
      </c>
      <c r="D99" s="131">
        <v>12.984899177100001</v>
      </c>
      <c r="E99" s="110">
        <v>1486.6151100535001</v>
      </c>
      <c r="F99" s="131">
        <v>25.9943977591</v>
      </c>
      <c r="G99" s="131">
        <v>19.771908763500001</v>
      </c>
      <c r="H99" s="131">
        <v>62.717086834699998</v>
      </c>
      <c r="I99" s="131">
        <v>17.511004401800001</v>
      </c>
      <c r="J99" s="131">
        <v>5.1808269241999998</v>
      </c>
      <c r="K99" s="131">
        <v>2.0482339003000001</v>
      </c>
      <c r="L99" s="131">
        <v>10.1608466033</v>
      </c>
      <c r="M99" s="131">
        <v>7.6708367637999997</v>
      </c>
      <c r="N99" s="110">
        <v>10831</v>
      </c>
      <c r="O99" s="131">
        <v>2.2691348906000002</v>
      </c>
      <c r="P99" s="146">
        <v>16.809999999999999</v>
      </c>
      <c r="Q99" s="131">
        <v>31.380753138100001</v>
      </c>
      <c r="R99" s="110">
        <v>91</v>
      </c>
      <c r="S99" s="131">
        <v>38.9121338912</v>
      </c>
      <c r="T99" s="110">
        <v>-87</v>
      </c>
      <c r="U99" s="131">
        <v>16.497310221199999</v>
      </c>
      <c r="V99" s="131">
        <v>13.2098027496</v>
      </c>
      <c r="W99" s="147">
        <v>14163</v>
      </c>
      <c r="X99" s="147">
        <v>78</v>
      </c>
      <c r="Y99" s="147">
        <v>3617</v>
      </c>
      <c r="Z99" s="147">
        <v>10468</v>
      </c>
      <c r="AA99" s="147">
        <v>1801</v>
      </c>
      <c r="AB99" s="147">
        <v>26</v>
      </c>
      <c r="AC99" s="147">
        <v>310</v>
      </c>
      <c r="AD99" s="147">
        <v>1465</v>
      </c>
      <c r="AE99" s="148">
        <v>2.2949178001999999</v>
      </c>
      <c r="AF99" s="131">
        <v>8.6484722392000002</v>
      </c>
      <c r="AG99" s="131">
        <v>3.18</v>
      </c>
      <c r="AH99" s="149">
        <v>11.493151773199999</v>
      </c>
      <c r="AI99" s="149">
        <v>4.7238979986</v>
      </c>
      <c r="AJ99" s="149">
        <v>13.8118758674</v>
      </c>
      <c r="AK99" s="149">
        <v>30.370986509200002</v>
      </c>
      <c r="AL99" s="149">
        <v>5.4556839581999999</v>
      </c>
      <c r="AM99" s="149">
        <v>10.9618359136</v>
      </c>
      <c r="AN99" s="149">
        <v>1.6303966878</v>
      </c>
      <c r="AO99" s="149">
        <v>0.16822665740000001</v>
      </c>
      <c r="AP99" s="149">
        <v>14.844133329</v>
      </c>
      <c r="AQ99" s="149">
        <v>4.5491291933999998</v>
      </c>
    </row>
    <row r="100" spans="1:43" x14ac:dyDescent="0.2">
      <c r="A100" s="145">
        <v>131</v>
      </c>
      <c r="B100" s="109" t="s">
        <v>2290</v>
      </c>
      <c r="C100" s="110">
        <v>18944</v>
      </c>
      <c r="D100" s="131">
        <v>14.798206278</v>
      </c>
      <c r="E100" s="110">
        <v>2438.0952380951999</v>
      </c>
      <c r="F100" s="131">
        <v>37.785050675699999</v>
      </c>
      <c r="G100" s="131">
        <v>20.143581081099999</v>
      </c>
      <c r="H100" s="131">
        <v>61.074746621599999</v>
      </c>
      <c r="I100" s="131">
        <v>18.781672297299998</v>
      </c>
      <c r="J100" s="131">
        <v>4.6137936521</v>
      </c>
      <c r="K100" s="131">
        <v>1.9621881049000001</v>
      </c>
      <c r="L100" s="131">
        <v>12.3564818498</v>
      </c>
      <c r="M100" s="131">
        <v>8.5912019728000004</v>
      </c>
      <c r="N100" s="110">
        <v>8759</v>
      </c>
      <c r="O100" s="131">
        <v>2.1356319214999999</v>
      </c>
      <c r="P100" s="146">
        <v>7.77</v>
      </c>
      <c r="Q100" s="131">
        <v>46.015424164499997</v>
      </c>
      <c r="R100" s="110">
        <v>44</v>
      </c>
      <c r="S100" s="131">
        <v>20.951156812299999</v>
      </c>
      <c r="T100" s="110">
        <v>-44</v>
      </c>
      <c r="U100" s="131">
        <v>30.9768637532</v>
      </c>
      <c r="V100" s="131">
        <v>2.0565552699</v>
      </c>
      <c r="W100" s="147">
        <v>7507</v>
      </c>
      <c r="X100" s="147">
        <v>17</v>
      </c>
      <c r="Y100" s="147">
        <v>726</v>
      </c>
      <c r="Z100" s="147">
        <v>6764</v>
      </c>
      <c r="AA100" s="147">
        <v>1019</v>
      </c>
      <c r="AB100" s="147">
        <v>4</v>
      </c>
      <c r="AC100" s="147">
        <v>114</v>
      </c>
      <c r="AD100" s="147">
        <v>901</v>
      </c>
      <c r="AE100" s="148">
        <v>0.86510733740000001</v>
      </c>
      <c r="AF100" s="131">
        <v>0.90411104610000004</v>
      </c>
      <c r="AG100" s="131">
        <v>3.21</v>
      </c>
      <c r="AH100" s="149">
        <v>14.4291637822</v>
      </c>
      <c r="AI100" s="149">
        <v>8.9773692360999995</v>
      </c>
      <c r="AJ100" s="149">
        <v>17.615027226900001</v>
      </c>
      <c r="AK100" s="149">
        <v>28.5228983935</v>
      </c>
      <c r="AL100" s="149">
        <v>3.0631106416999998</v>
      </c>
      <c r="AM100" s="149">
        <v>11.176928182499999</v>
      </c>
      <c r="AN100" s="149">
        <v>1.9897372947</v>
      </c>
      <c r="AO100" s="149">
        <v>0.22766362879999999</v>
      </c>
      <c r="AP100" s="149">
        <v>11.061312170400001</v>
      </c>
      <c r="AQ100" s="149">
        <v>0.76363662320000003</v>
      </c>
    </row>
    <row r="101" spans="1:43" x14ac:dyDescent="0.2">
      <c r="A101" s="145">
        <v>135</v>
      </c>
      <c r="B101" s="109" t="s">
        <v>2288</v>
      </c>
      <c r="C101" s="110">
        <v>8923</v>
      </c>
      <c r="D101" s="131">
        <v>19.148083856300001</v>
      </c>
      <c r="E101" s="110">
        <v>3458.5271317830002</v>
      </c>
      <c r="F101" s="131">
        <v>32.858903956100001</v>
      </c>
      <c r="G101" s="131">
        <v>21.595875826499999</v>
      </c>
      <c r="H101" s="131">
        <v>60.641040009000001</v>
      </c>
      <c r="I101" s="131">
        <v>17.7630841645</v>
      </c>
      <c r="J101" s="131">
        <v>5.1740622011999999</v>
      </c>
      <c r="K101" s="131">
        <v>2.6995107137000001</v>
      </c>
      <c r="L101" s="131">
        <v>12.372757437700001</v>
      </c>
      <c r="M101" s="131">
        <v>8.0985321409999997</v>
      </c>
      <c r="N101" s="147">
        <v>4044</v>
      </c>
      <c r="O101" s="131">
        <v>2.1864490603000002</v>
      </c>
      <c r="P101" s="146">
        <v>2.58</v>
      </c>
      <c r="Q101" s="131">
        <v>74.131274131300003</v>
      </c>
      <c r="R101" s="110">
        <v>18</v>
      </c>
      <c r="S101" s="131">
        <v>24.324324324300001</v>
      </c>
      <c r="T101" s="110">
        <v>-16</v>
      </c>
      <c r="U101" s="131">
        <v>1.1583011583</v>
      </c>
      <c r="V101" s="131">
        <v>0.38610038610000003</v>
      </c>
      <c r="W101" s="147">
        <v>4127</v>
      </c>
      <c r="X101" s="147">
        <v>11</v>
      </c>
      <c r="Y101" s="147">
        <v>1192</v>
      </c>
      <c r="Z101" s="147">
        <v>2924</v>
      </c>
      <c r="AA101" s="147" t="s">
        <v>3449</v>
      </c>
      <c r="AB101" s="147" t="s">
        <v>3449</v>
      </c>
      <c r="AC101" s="147">
        <v>50</v>
      </c>
      <c r="AD101" s="147">
        <v>515</v>
      </c>
      <c r="AE101" s="148">
        <v>1.2752858399</v>
      </c>
      <c r="AF101" s="131">
        <v>15.2302243211</v>
      </c>
      <c r="AG101" s="131">
        <v>1.05</v>
      </c>
      <c r="AH101" s="149">
        <v>29.887545182699998</v>
      </c>
      <c r="AI101" s="149">
        <v>4.7625953858000001</v>
      </c>
      <c r="AJ101" s="149">
        <v>9.6746842785999991</v>
      </c>
      <c r="AK101" s="149">
        <v>22.322504350900001</v>
      </c>
      <c r="AL101" s="149">
        <v>2.0750591279999999</v>
      </c>
      <c r="AM101" s="149">
        <v>16.130795662499999</v>
      </c>
      <c r="AN101" s="149">
        <v>1.2283011290000001</v>
      </c>
      <c r="AO101" s="149">
        <v>0.12048730420000001</v>
      </c>
      <c r="AP101" s="149">
        <v>11.7999464501</v>
      </c>
      <c r="AQ101" s="149">
        <v>0.59797402830000002</v>
      </c>
    </row>
    <row r="102" spans="1:43" x14ac:dyDescent="0.2">
      <c r="A102" s="145">
        <v>136</v>
      </c>
      <c r="B102" s="109" t="s">
        <v>2287</v>
      </c>
      <c r="C102" s="110">
        <v>7727</v>
      </c>
      <c r="D102" s="131">
        <v>6.2568756876</v>
      </c>
      <c r="E102" s="110">
        <v>891.23414071510001</v>
      </c>
      <c r="F102" s="131">
        <v>27.785686553600002</v>
      </c>
      <c r="G102" s="131">
        <v>21.366636469500001</v>
      </c>
      <c r="H102" s="131">
        <v>57.654976058000003</v>
      </c>
      <c r="I102" s="131">
        <v>20.9783874725</v>
      </c>
      <c r="J102" s="131">
        <v>3.9282440748999998</v>
      </c>
      <c r="K102" s="131">
        <v>2.3569464449000002</v>
      </c>
      <c r="L102" s="131">
        <v>9.6896687181000001</v>
      </c>
      <c r="M102" s="131">
        <v>7.7255466805999999</v>
      </c>
      <c r="N102" s="110">
        <v>3297</v>
      </c>
      <c r="O102" s="131">
        <v>2.3169548074000001</v>
      </c>
      <c r="P102" s="146">
        <v>8.67</v>
      </c>
      <c r="Q102" s="131">
        <v>25.144175317199998</v>
      </c>
      <c r="R102" s="110">
        <v>32</v>
      </c>
      <c r="S102" s="131">
        <v>25.720876585900001</v>
      </c>
      <c r="T102" s="110">
        <v>-34</v>
      </c>
      <c r="U102" s="131">
        <v>47.635524798200002</v>
      </c>
      <c r="V102" s="131">
        <v>1.4994232987</v>
      </c>
      <c r="W102" s="147">
        <v>1533</v>
      </c>
      <c r="X102" s="147">
        <v>21</v>
      </c>
      <c r="Y102" s="147">
        <v>181</v>
      </c>
      <c r="Z102" s="147">
        <v>1331</v>
      </c>
      <c r="AA102" s="147">
        <v>369</v>
      </c>
      <c r="AB102" s="147">
        <v>9</v>
      </c>
      <c r="AC102" s="147">
        <v>49</v>
      </c>
      <c r="AD102" s="147">
        <v>311</v>
      </c>
      <c r="AE102" s="148">
        <v>0.61641916500000005</v>
      </c>
      <c r="AF102" s="131">
        <v>2.3894862605</v>
      </c>
      <c r="AG102" s="131">
        <v>2.5299999999999998</v>
      </c>
      <c r="AH102" s="149">
        <v>18.6588666725</v>
      </c>
      <c r="AI102" s="149">
        <v>9.6495823510999994</v>
      </c>
      <c r="AJ102" s="149">
        <v>16.2170028231</v>
      </c>
      <c r="AK102" s="149">
        <v>27.914083646200002</v>
      </c>
      <c r="AL102" s="149">
        <v>2.5553712273000002</v>
      </c>
      <c r="AM102" s="149">
        <v>12.5061846969</v>
      </c>
      <c r="AN102" s="149">
        <v>1.1539916761</v>
      </c>
      <c r="AO102" s="149">
        <v>0.15861928459999999</v>
      </c>
      <c r="AP102" s="149">
        <v>8.8928664979000001</v>
      </c>
      <c r="AQ102" s="149">
        <v>1.012835065</v>
      </c>
    </row>
    <row r="103" spans="1:43" x14ac:dyDescent="0.2">
      <c r="A103" s="145">
        <v>137</v>
      </c>
      <c r="B103" s="109" t="s">
        <v>2286</v>
      </c>
      <c r="C103" s="110">
        <v>5002</v>
      </c>
      <c r="D103" s="131">
        <v>1.1936071211999999</v>
      </c>
      <c r="E103" s="110">
        <v>1792.8315412186</v>
      </c>
      <c r="F103" s="131">
        <v>21.291483406600001</v>
      </c>
      <c r="G103" s="131">
        <v>19.1523390644</v>
      </c>
      <c r="H103" s="131">
        <v>55.577768892400002</v>
      </c>
      <c r="I103" s="131">
        <v>25.269892043199999</v>
      </c>
      <c r="J103" s="131">
        <v>4.5612295488000001</v>
      </c>
      <c r="K103" s="131">
        <v>1.7848289539</v>
      </c>
      <c r="L103" s="131">
        <v>9.5190877540999992</v>
      </c>
      <c r="M103" s="131">
        <v>9.5190877540999992</v>
      </c>
      <c r="N103" s="110">
        <v>2245</v>
      </c>
      <c r="O103" s="131">
        <v>2.1884187082</v>
      </c>
      <c r="P103" s="146">
        <v>2.79</v>
      </c>
      <c r="Q103" s="131">
        <v>43.4782608696</v>
      </c>
      <c r="R103" s="110">
        <v>19</v>
      </c>
      <c r="S103" s="131">
        <v>11.594202898600001</v>
      </c>
      <c r="T103" s="110">
        <v>-19</v>
      </c>
      <c r="U103" s="131">
        <v>42.391304347800002</v>
      </c>
      <c r="V103" s="131">
        <v>2.5362318840999998</v>
      </c>
      <c r="W103" s="147" t="s">
        <v>3449</v>
      </c>
      <c r="X103" s="147" t="s">
        <v>3449</v>
      </c>
      <c r="Y103" s="147">
        <v>112</v>
      </c>
      <c r="Z103" s="147">
        <v>869</v>
      </c>
      <c r="AA103" s="147" t="s">
        <v>3449</v>
      </c>
      <c r="AB103" s="147" t="s">
        <v>3449</v>
      </c>
      <c r="AC103" s="147">
        <v>24</v>
      </c>
      <c r="AD103" s="147">
        <v>269</v>
      </c>
      <c r="AE103" s="148">
        <v>0.36496350360000002</v>
      </c>
      <c r="AF103" s="131">
        <v>2.5540275049000001</v>
      </c>
      <c r="AG103" s="131">
        <v>0.98</v>
      </c>
      <c r="AH103" s="149">
        <v>21.560191702400001</v>
      </c>
      <c r="AI103" s="149">
        <v>5.4774370086999999</v>
      </c>
      <c r="AJ103" s="149">
        <v>15.1131708397</v>
      </c>
      <c r="AK103" s="149">
        <v>25.125349951800001</v>
      </c>
      <c r="AL103" s="149">
        <v>3.0226341679000002</v>
      </c>
      <c r="AM103" s="149">
        <v>13.7813770305</v>
      </c>
      <c r="AN103" s="149">
        <v>1.1609699002</v>
      </c>
      <c r="AO103" s="149">
        <v>0.38909890390000001</v>
      </c>
      <c r="AP103" s="149">
        <v>11.6476598706</v>
      </c>
      <c r="AQ103" s="149">
        <v>0.70702117900000006</v>
      </c>
    </row>
    <row r="104" spans="1:43" x14ac:dyDescent="0.2">
      <c r="A104" s="145">
        <v>138</v>
      </c>
      <c r="B104" s="109" t="s">
        <v>2285</v>
      </c>
      <c r="C104" s="110">
        <v>13632</v>
      </c>
      <c r="D104" s="131">
        <v>10.3716298275</v>
      </c>
      <c r="E104" s="110">
        <v>1810.3585657371</v>
      </c>
      <c r="F104" s="131">
        <v>19.4762323944</v>
      </c>
      <c r="G104" s="131">
        <v>21.5742370892</v>
      </c>
      <c r="H104" s="131">
        <v>59.096244131500001</v>
      </c>
      <c r="I104" s="131">
        <v>19.329518779299999</v>
      </c>
      <c r="J104" s="131">
        <v>4.1259900533999998</v>
      </c>
      <c r="K104" s="131">
        <v>1.7682814515</v>
      </c>
      <c r="L104" s="131">
        <v>8.7677288635000004</v>
      </c>
      <c r="M104" s="131">
        <v>6.6310554430000002</v>
      </c>
      <c r="N104" s="110">
        <v>5947</v>
      </c>
      <c r="O104" s="131">
        <v>2.2661846309000002</v>
      </c>
      <c r="P104" s="146">
        <v>7.53</v>
      </c>
      <c r="Q104" s="131">
        <v>41.168658698500003</v>
      </c>
      <c r="R104" s="110">
        <v>67</v>
      </c>
      <c r="S104" s="131">
        <v>50.863213811400001</v>
      </c>
      <c r="T104" s="110">
        <v>-61</v>
      </c>
      <c r="U104" s="131">
        <v>7.1713147409999998</v>
      </c>
      <c r="V104" s="131">
        <v>0.79681274899999999</v>
      </c>
      <c r="W104" s="147">
        <v>4293</v>
      </c>
      <c r="X104" s="147">
        <v>66</v>
      </c>
      <c r="Y104" s="147">
        <v>1522</v>
      </c>
      <c r="Z104" s="147">
        <v>2705</v>
      </c>
      <c r="AA104" s="147">
        <v>803</v>
      </c>
      <c r="AB104" s="147">
        <v>22</v>
      </c>
      <c r="AC104" s="147">
        <v>119</v>
      </c>
      <c r="AD104" s="147">
        <v>662</v>
      </c>
      <c r="AE104" s="148">
        <v>1.2978889758000001</v>
      </c>
      <c r="AF104" s="131">
        <v>4.6082949308999996</v>
      </c>
      <c r="AG104" s="149">
        <v>2.2000000000000002</v>
      </c>
      <c r="AH104" s="149">
        <v>15.6542194343</v>
      </c>
      <c r="AI104" s="149">
        <v>7.5238193868999996</v>
      </c>
      <c r="AJ104" s="149">
        <v>13.942478399800001</v>
      </c>
      <c r="AK104" s="149">
        <v>29.200201207199999</v>
      </c>
      <c r="AL104" s="149">
        <v>2.850929104</v>
      </c>
      <c r="AM104" s="149">
        <v>13.219020002400001</v>
      </c>
      <c r="AN104" s="149">
        <v>1.5245887087000001</v>
      </c>
      <c r="AO104" s="149">
        <v>0.29885193510000002</v>
      </c>
      <c r="AP104" s="149">
        <v>12.610220144399999</v>
      </c>
      <c r="AQ104" s="149">
        <v>1.5342052314000001</v>
      </c>
    </row>
    <row r="105" spans="1:43" x14ac:dyDescent="0.2">
      <c r="A105" s="145">
        <v>139</v>
      </c>
      <c r="B105" s="109" t="s">
        <v>2284</v>
      </c>
      <c r="C105" s="110">
        <v>6092</v>
      </c>
      <c r="D105" s="131">
        <v>16.481835564099999</v>
      </c>
      <c r="E105" s="110">
        <v>2079.1808873720001</v>
      </c>
      <c r="F105" s="131">
        <v>33.6506894288</v>
      </c>
      <c r="G105" s="131">
        <v>22.012475377499999</v>
      </c>
      <c r="H105" s="131">
        <v>59.225213394599997</v>
      </c>
      <c r="I105" s="131">
        <v>18.762311227800001</v>
      </c>
      <c r="J105" s="131">
        <v>5.4424012533999999</v>
      </c>
      <c r="K105" s="131">
        <v>1.3193700008</v>
      </c>
      <c r="L105" s="131">
        <v>12.3690937577</v>
      </c>
      <c r="M105" s="131">
        <v>8.4109837553000002</v>
      </c>
      <c r="N105" s="110">
        <v>2551</v>
      </c>
      <c r="O105" s="131">
        <v>2.3590748725999999</v>
      </c>
      <c r="P105" s="146">
        <v>2.93</v>
      </c>
      <c r="Q105" s="131">
        <v>59.385665529000001</v>
      </c>
      <c r="R105" s="110">
        <v>13</v>
      </c>
      <c r="S105" s="131">
        <v>17.747440272999999</v>
      </c>
      <c r="T105" s="110">
        <v>-12</v>
      </c>
      <c r="U105" s="131">
        <v>22.184300341299998</v>
      </c>
      <c r="V105" s="131">
        <v>0.68259385669999995</v>
      </c>
      <c r="W105" s="147">
        <v>3050</v>
      </c>
      <c r="X105" s="147">
        <v>5</v>
      </c>
      <c r="Y105" s="147">
        <v>265</v>
      </c>
      <c r="Z105" s="147">
        <v>2780</v>
      </c>
      <c r="AA105" s="147" t="s">
        <v>3449</v>
      </c>
      <c r="AB105" s="147" t="s">
        <v>3449</v>
      </c>
      <c r="AC105" s="147">
        <v>45</v>
      </c>
      <c r="AD105" s="147">
        <v>389</v>
      </c>
      <c r="AE105" s="148">
        <v>0.60049452489999999</v>
      </c>
      <c r="AF105" s="131">
        <v>2.3919357593999999</v>
      </c>
      <c r="AG105" s="131">
        <v>0.91</v>
      </c>
      <c r="AH105" s="149">
        <v>25.9552042161</v>
      </c>
      <c r="AI105" s="149">
        <v>6.2727786048</v>
      </c>
      <c r="AJ105" s="149">
        <v>11.0073062642</v>
      </c>
      <c r="AK105" s="149">
        <v>24.013141009200002</v>
      </c>
      <c r="AL105" s="149">
        <v>2.3664082952999999</v>
      </c>
      <c r="AM105" s="149">
        <v>16.595657307100002</v>
      </c>
      <c r="AN105" s="149">
        <v>1.2542135072</v>
      </c>
      <c r="AO105" s="149">
        <v>1.7110688999999998E-2</v>
      </c>
      <c r="AP105" s="149">
        <v>11.068904744799999</v>
      </c>
      <c r="AQ105" s="149">
        <v>0.49278784460000002</v>
      </c>
    </row>
    <row r="106" spans="1:43" x14ac:dyDescent="0.2">
      <c r="A106" s="145">
        <v>141</v>
      </c>
      <c r="B106" s="109" t="s">
        <v>2283</v>
      </c>
      <c r="C106" s="110">
        <v>18139</v>
      </c>
      <c r="D106" s="131">
        <v>5.3796549120000003</v>
      </c>
      <c r="E106" s="110">
        <v>3298</v>
      </c>
      <c r="F106" s="131">
        <v>29.0313688737</v>
      </c>
      <c r="G106" s="131">
        <v>19.995589613500002</v>
      </c>
      <c r="H106" s="131">
        <v>61.039748607999996</v>
      </c>
      <c r="I106" s="131">
        <v>18.964661778499998</v>
      </c>
      <c r="J106" s="131">
        <v>4.0964322290000004</v>
      </c>
      <c r="K106" s="131">
        <v>1.3839298070999999</v>
      </c>
      <c r="L106" s="131">
        <v>10.4071521492</v>
      </c>
      <c r="M106" s="131">
        <v>7.1964349967999999</v>
      </c>
      <c r="N106" s="110">
        <v>8301</v>
      </c>
      <c r="O106" s="131">
        <v>2.1620286711999999</v>
      </c>
      <c r="P106" s="146">
        <v>5.5</v>
      </c>
      <c r="Q106" s="131">
        <v>60.072595281300003</v>
      </c>
      <c r="R106" s="110">
        <v>36</v>
      </c>
      <c r="S106" s="131">
        <v>15.0635208711</v>
      </c>
      <c r="T106" s="110">
        <v>-33</v>
      </c>
      <c r="U106" s="131">
        <v>22.686025408300001</v>
      </c>
      <c r="V106" s="131">
        <v>2.1778584392</v>
      </c>
      <c r="W106" s="147">
        <v>6582</v>
      </c>
      <c r="X106" s="147">
        <v>5</v>
      </c>
      <c r="Y106" s="147">
        <v>1001</v>
      </c>
      <c r="Z106" s="147">
        <v>5576</v>
      </c>
      <c r="AA106" s="147" t="s">
        <v>3449</v>
      </c>
      <c r="AB106" s="147" t="s">
        <v>3449</v>
      </c>
      <c r="AC106" s="147">
        <v>106</v>
      </c>
      <c r="AD106" s="147">
        <v>1193</v>
      </c>
      <c r="AE106" s="148">
        <v>0.2084247477</v>
      </c>
      <c r="AF106" s="131">
        <v>2.7440219521999998</v>
      </c>
      <c r="AG106" s="131">
        <v>2.5099999999999998</v>
      </c>
      <c r="AH106" s="149">
        <v>20.3264344607</v>
      </c>
      <c r="AI106" s="149">
        <v>6.3699590554999999</v>
      </c>
      <c r="AJ106" s="149">
        <v>15.1848112625</v>
      </c>
      <c r="AK106" s="149">
        <v>22.340007852399999</v>
      </c>
      <c r="AL106" s="149">
        <v>3.1852599697000001</v>
      </c>
      <c r="AM106" s="149">
        <v>16.8506366033</v>
      </c>
      <c r="AN106" s="149">
        <v>1.4740030287999999</v>
      </c>
      <c r="AO106" s="149">
        <v>0.20360087499999999</v>
      </c>
      <c r="AP106" s="149">
        <v>11.2333838129</v>
      </c>
      <c r="AQ106" s="149">
        <v>0.95574625609999997</v>
      </c>
    </row>
    <row r="107" spans="1:43" x14ac:dyDescent="0.2">
      <c r="A107" s="145">
        <v>151</v>
      </c>
      <c r="B107" s="109" t="s">
        <v>2281</v>
      </c>
      <c r="C107" s="110">
        <v>5592</v>
      </c>
      <c r="D107" s="131">
        <v>6.3522251806999996</v>
      </c>
      <c r="E107" s="110">
        <v>1934.9480968857999</v>
      </c>
      <c r="F107" s="131">
        <v>22.961373390599999</v>
      </c>
      <c r="G107" s="131">
        <v>21.7095851216</v>
      </c>
      <c r="H107" s="131">
        <v>58.708869814000003</v>
      </c>
      <c r="I107" s="131">
        <v>19.5815450644</v>
      </c>
      <c r="J107" s="131">
        <v>5.1739518286999999</v>
      </c>
      <c r="K107" s="131">
        <v>1.7841213201999999</v>
      </c>
      <c r="L107" s="131">
        <v>8.9206066011999994</v>
      </c>
      <c r="M107" s="131">
        <v>6.7796610168999996</v>
      </c>
      <c r="N107" s="110">
        <v>2392</v>
      </c>
      <c r="O107" s="131">
        <v>2.3110367893000001</v>
      </c>
      <c r="P107" s="146">
        <v>2.89</v>
      </c>
      <c r="Q107" s="131">
        <v>54.5454545455</v>
      </c>
      <c r="R107" s="110">
        <v>29</v>
      </c>
      <c r="S107" s="131">
        <v>20.538720538700002</v>
      </c>
      <c r="T107" s="110">
        <v>-23</v>
      </c>
      <c r="U107" s="131">
        <v>24.242424242399998</v>
      </c>
      <c r="V107" s="131">
        <v>0.67340067339999998</v>
      </c>
      <c r="W107" s="147">
        <v>1934</v>
      </c>
      <c r="X107" s="147">
        <v>27</v>
      </c>
      <c r="Y107" s="147">
        <v>135</v>
      </c>
      <c r="Z107" s="147">
        <v>1772</v>
      </c>
      <c r="AA107" s="147" t="s">
        <v>3449</v>
      </c>
      <c r="AB107" s="147" t="s">
        <v>3449</v>
      </c>
      <c r="AC107" s="147">
        <v>34</v>
      </c>
      <c r="AD107" s="147">
        <v>444</v>
      </c>
      <c r="AE107" s="148">
        <v>0.52810260279999999</v>
      </c>
      <c r="AF107" s="131">
        <v>5.5595408895</v>
      </c>
      <c r="AG107" s="131">
        <v>1.41</v>
      </c>
      <c r="AH107" s="149">
        <v>30.2485449578</v>
      </c>
      <c r="AI107" s="149">
        <v>4.3101912341000004</v>
      </c>
      <c r="AJ107" s="149">
        <v>9.5453735597999998</v>
      </c>
      <c r="AK107" s="149">
        <v>25.280615274999999</v>
      </c>
      <c r="AL107" s="149">
        <v>0.99477372610000003</v>
      </c>
      <c r="AM107" s="149">
        <v>16.342499109199998</v>
      </c>
      <c r="AN107" s="149">
        <v>1.2041216295999999</v>
      </c>
      <c r="AO107" s="149">
        <v>1.18778952E-2</v>
      </c>
      <c r="AP107" s="149">
        <v>10.566872550199999</v>
      </c>
      <c r="AQ107" s="149">
        <v>0.37415369999999998</v>
      </c>
    </row>
    <row r="108" spans="1:43" x14ac:dyDescent="0.2">
      <c r="A108" s="145">
        <v>152</v>
      </c>
      <c r="B108" s="109" t="s">
        <v>2280</v>
      </c>
      <c r="C108" s="110">
        <v>6460</v>
      </c>
      <c r="D108" s="131">
        <v>6.1975998685000002</v>
      </c>
      <c r="E108" s="110">
        <v>718.57619577310004</v>
      </c>
      <c r="F108" s="131">
        <v>22.445820433400002</v>
      </c>
      <c r="G108" s="131">
        <v>20.588235294099999</v>
      </c>
      <c r="H108" s="131">
        <v>58.018575851400001</v>
      </c>
      <c r="I108" s="131">
        <v>21.3931888545</v>
      </c>
      <c r="J108" s="131">
        <v>2.8013384172000002</v>
      </c>
      <c r="K108" s="131">
        <v>2.334448681</v>
      </c>
      <c r="L108" s="131">
        <v>7.4702357793000003</v>
      </c>
      <c r="M108" s="131">
        <v>7.1589759551999999</v>
      </c>
      <c r="N108" s="110">
        <v>2777</v>
      </c>
      <c r="O108" s="131">
        <v>2.2916816709000001</v>
      </c>
      <c r="P108" s="146">
        <v>8.99</v>
      </c>
      <c r="Q108" s="131">
        <v>23.385300668199999</v>
      </c>
      <c r="R108" s="110">
        <v>39</v>
      </c>
      <c r="S108" s="131">
        <v>52.2271714922</v>
      </c>
      <c r="T108" s="110">
        <v>-35</v>
      </c>
      <c r="U108" s="131">
        <v>23.6080178174</v>
      </c>
      <c r="V108" s="131">
        <v>0.77951002229999999</v>
      </c>
      <c r="W108" s="147">
        <v>1413</v>
      </c>
      <c r="X108" s="147">
        <v>47</v>
      </c>
      <c r="Y108" s="147">
        <v>118</v>
      </c>
      <c r="Z108" s="147">
        <v>1248</v>
      </c>
      <c r="AA108" s="147">
        <v>437</v>
      </c>
      <c r="AB108" s="147">
        <v>17</v>
      </c>
      <c r="AC108" s="147">
        <v>25</v>
      </c>
      <c r="AD108" s="147">
        <v>395</v>
      </c>
      <c r="AE108" s="148">
        <v>1.3933895009999999</v>
      </c>
      <c r="AF108" s="131">
        <v>6.4996829422999998</v>
      </c>
      <c r="AG108" s="131">
        <v>1.35</v>
      </c>
      <c r="AH108" s="149">
        <v>29.4207548123</v>
      </c>
      <c r="AI108" s="149">
        <v>3.6768049309999999</v>
      </c>
      <c r="AJ108" s="149">
        <v>7.4912847976999997</v>
      </c>
      <c r="AK108" s="149">
        <v>34.831758702599998</v>
      </c>
      <c r="AL108" s="149">
        <v>1.3312787348999999</v>
      </c>
      <c r="AM108" s="149">
        <v>13.204163088</v>
      </c>
      <c r="AN108" s="149">
        <v>0.66690244030000001</v>
      </c>
      <c r="AO108" s="149">
        <v>2.65245289E-2</v>
      </c>
      <c r="AP108" s="149">
        <v>7.7868438336999999</v>
      </c>
      <c r="AQ108" s="149">
        <v>0.17935633810000001</v>
      </c>
    </row>
    <row r="109" spans="1:43" x14ac:dyDescent="0.2">
      <c r="A109" s="145">
        <v>153</v>
      </c>
      <c r="B109" s="109" t="s">
        <v>2279</v>
      </c>
      <c r="C109" s="110">
        <v>8775</v>
      </c>
      <c r="D109" s="131">
        <v>9.7835606155000008</v>
      </c>
      <c r="E109" s="110">
        <v>720.44334975369998</v>
      </c>
      <c r="F109" s="131">
        <v>20.672364672400001</v>
      </c>
      <c r="G109" s="131">
        <v>21.128205128200001</v>
      </c>
      <c r="H109" s="131">
        <v>58.5413105413</v>
      </c>
      <c r="I109" s="131">
        <v>20.330484330499999</v>
      </c>
      <c r="J109" s="131">
        <v>3.4223134839</v>
      </c>
      <c r="K109" s="131">
        <v>2.0533880902999999</v>
      </c>
      <c r="L109" s="131">
        <v>8.6698608259000007</v>
      </c>
      <c r="M109" s="131">
        <v>9.0120921742999993</v>
      </c>
      <c r="N109" s="110">
        <v>3757</v>
      </c>
      <c r="O109" s="131">
        <v>2.2874634017000002</v>
      </c>
      <c r="P109" s="146">
        <v>12.18</v>
      </c>
      <c r="Q109" s="131">
        <v>21.393442622999999</v>
      </c>
      <c r="R109" s="110">
        <v>49</v>
      </c>
      <c r="S109" s="131">
        <v>57.704918032800002</v>
      </c>
      <c r="T109" s="110">
        <v>-56</v>
      </c>
      <c r="U109" s="131">
        <v>14.5901639344</v>
      </c>
      <c r="V109" s="131">
        <v>6.3114754097999999</v>
      </c>
      <c r="W109" s="147">
        <v>2910</v>
      </c>
      <c r="X109" s="147">
        <v>199</v>
      </c>
      <c r="Y109" s="147">
        <v>603</v>
      </c>
      <c r="Z109" s="147">
        <v>2108</v>
      </c>
      <c r="AA109" s="147">
        <v>611</v>
      </c>
      <c r="AB109" s="147">
        <v>72</v>
      </c>
      <c r="AC109" s="147">
        <v>98</v>
      </c>
      <c r="AD109" s="147">
        <v>441</v>
      </c>
      <c r="AE109" s="148">
        <v>2.3439427584999999</v>
      </c>
      <c r="AF109" s="131">
        <v>9.7447795823999996</v>
      </c>
      <c r="AG109" s="131">
        <v>2.72</v>
      </c>
      <c r="AH109" s="149">
        <v>11.9848570385</v>
      </c>
      <c r="AI109" s="149">
        <v>3.4935077873</v>
      </c>
      <c r="AJ109" s="149">
        <v>11.421423748300001</v>
      </c>
      <c r="AK109" s="149">
        <v>35.177498090500002</v>
      </c>
      <c r="AL109" s="149">
        <v>4.6447270835000003</v>
      </c>
      <c r="AM109" s="149">
        <v>13.0154196969</v>
      </c>
      <c r="AN109" s="149">
        <v>2.0190615349000001</v>
      </c>
      <c r="AO109" s="149">
        <v>0.2047842017</v>
      </c>
      <c r="AP109" s="149">
        <v>13.0087780471</v>
      </c>
      <c r="AQ109" s="149">
        <v>3.6993989307000001</v>
      </c>
    </row>
    <row r="110" spans="1:43" x14ac:dyDescent="0.2">
      <c r="A110" s="145">
        <v>154</v>
      </c>
      <c r="B110" s="109" t="s">
        <v>2278</v>
      </c>
      <c r="C110" s="110">
        <v>14564</v>
      </c>
      <c r="D110" s="131">
        <v>7.8734908524999998</v>
      </c>
      <c r="E110" s="110">
        <v>1178.3171521035999</v>
      </c>
      <c r="F110" s="131">
        <v>26.503707772599999</v>
      </c>
      <c r="G110" s="131">
        <v>20.674265311700001</v>
      </c>
      <c r="H110" s="131">
        <v>56.426805822600002</v>
      </c>
      <c r="I110" s="131">
        <v>22.8989288657</v>
      </c>
      <c r="J110" s="131">
        <v>3.7982113876999999</v>
      </c>
      <c r="K110" s="131">
        <v>2.2789268325999998</v>
      </c>
      <c r="L110" s="131">
        <v>9.3919408860000004</v>
      </c>
      <c r="M110" s="131">
        <v>9.9444079970000008</v>
      </c>
      <c r="N110" s="110">
        <v>6488</v>
      </c>
      <c r="O110" s="131">
        <v>2.2062268804</v>
      </c>
      <c r="P110" s="146">
        <v>12.36</v>
      </c>
      <c r="Q110" s="131">
        <v>33.928571428600002</v>
      </c>
      <c r="R110" s="110">
        <v>27</v>
      </c>
      <c r="S110" s="131">
        <v>34.090909090899999</v>
      </c>
      <c r="T110" s="110">
        <v>-26</v>
      </c>
      <c r="U110" s="131">
        <v>31.168831168800001</v>
      </c>
      <c r="V110" s="131">
        <v>0.8116883117</v>
      </c>
      <c r="W110" s="147">
        <v>6401</v>
      </c>
      <c r="X110" s="147">
        <v>77</v>
      </c>
      <c r="Y110" s="147">
        <v>820</v>
      </c>
      <c r="Z110" s="147">
        <v>5504</v>
      </c>
      <c r="AA110" s="147">
        <v>1272</v>
      </c>
      <c r="AB110" s="147">
        <v>24</v>
      </c>
      <c r="AC110" s="147">
        <v>102</v>
      </c>
      <c r="AD110" s="147">
        <v>1146</v>
      </c>
      <c r="AE110" s="148">
        <v>4.0777747772000001</v>
      </c>
      <c r="AF110" s="131">
        <v>2.4463549312000001</v>
      </c>
      <c r="AG110" s="131">
        <v>1.88</v>
      </c>
      <c r="AH110" s="149">
        <v>29.4403936856</v>
      </c>
      <c r="AI110" s="149">
        <v>4.2707430937000002</v>
      </c>
      <c r="AJ110" s="149">
        <v>9.8541726825999998</v>
      </c>
      <c r="AK110" s="149">
        <v>28.094017710999999</v>
      </c>
      <c r="AL110" s="149">
        <v>1.6249157762999999</v>
      </c>
      <c r="AM110" s="149">
        <v>14.6073972471</v>
      </c>
      <c r="AN110" s="149">
        <v>1.1364183270999999</v>
      </c>
      <c r="AO110" s="149">
        <v>0.12994513429999999</v>
      </c>
      <c r="AP110" s="149">
        <v>8.9595966887999996</v>
      </c>
      <c r="AQ110" s="149">
        <v>0.44036962169999999</v>
      </c>
    </row>
    <row r="111" spans="1:43" x14ac:dyDescent="0.2">
      <c r="A111" s="145">
        <v>155</v>
      </c>
      <c r="B111" s="109" t="s">
        <v>2277</v>
      </c>
      <c r="C111" s="110">
        <v>11359</v>
      </c>
      <c r="D111" s="131">
        <v>8.7818425588999993</v>
      </c>
      <c r="E111" s="110">
        <v>2381.3417190775999</v>
      </c>
      <c r="F111" s="131">
        <v>20.380315168599999</v>
      </c>
      <c r="G111" s="131">
        <v>20.609208557100001</v>
      </c>
      <c r="H111" s="131">
        <v>59.028083458099999</v>
      </c>
      <c r="I111" s="131">
        <v>20.362707984899998</v>
      </c>
      <c r="J111" s="131">
        <v>5.0438014334999997</v>
      </c>
      <c r="K111" s="131">
        <v>1.6812671445</v>
      </c>
      <c r="L111" s="131">
        <v>7.5214582779999999</v>
      </c>
      <c r="M111" s="131">
        <v>7.8754092558000002</v>
      </c>
      <c r="N111" s="110">
        <v>4974</v>
      </c>
      <c r="O111" s="131">
        <v>2.2496984318000002</v>
      </c>
      <c r="P111" s="146">
        <v>4.7699999999999996</v>
      </c>
      <c r="Q111" s="131">
        <v>46.638655462199999</v>
      </c>
      <c r="R111" s="110">
        <v>36</v>
      </c>
      <c r="S111" s="131">
        <v>29.621848739499999</v>
      </c>
      <c r="T111" s="110">
        <v>-28</v>
      </c>
      <c r="U111" s="131">
        <v>23.3193277311</v>
      </c>
      <c r="V111" s="131">
        <v>0.42016806719999999</v>
      </c>
      <c r="W111" s="147">
        <v>4984</v>
      </c>
      <c r="X111" s="147">
        <v>21</v>
      </c>
      <c r="Y111" s="147">
        <v>901</v>
      </c>
      <c r="Z111" s="147">
        <v>4062</v>
      </c>
      <c r="AA111" s="147">
        <v>767</v>
      </c>
      <c r="AB111" s="147">
        <v>10</v>
      </c>
      <c r="AC111" s="147">
        <v>67</v>
      </c>
      <c r="AD111" s="147">
        <v>690</v>
      </c>
      <c r="AE111" s="148">
        <v>1.2613615284999999</v>
      </c>
      <c r="AF111" s="131">
        <v>10.404307748500001</v>
      </c>
      <c r="AG111" s="131">
        <v>1.7</v>
      </c>
      <c r="AH111" s="149">
        <v>17.354760771700001</v>
      </c>
      <c r="AI111" s="149">
        <v>5.1542995204000004</v>
      </c>
      <c r="AJ111" s="149">
        <v>13.4948932899</v>
      </c>
      <c r="AK111" s="149">
        <v>23.596295347200002</v>
      </c>
      <c r="AL111" s="149">
        <v>3.3861697843999998</v>
      </c>
      <c r="AM111" s="149">
        <v>17.0655635685</v>
      </c>
      <c r="AN111" s="149">
        <v>1.42987883</v>
      </c>
      <c r="AO111" s="149">
        <v>0.25039352780000002</v>
      </c>
      <c r="AP111" s="149">
        <v>14.0293590072</v>
      </c>
      <c r="AQ111" s="149">
        <v>2.5654354431000002</v>
      </c>
    </row>
    <row r="112" spans="1:43" x14ac:dyDescent="0.2">
      <c r="A112" s="145">
        <v>156</v>
      </c>
      <c r="B112" s="109" t="s">
        <v>2276</v>
      </c>
      <c r="C112" s="110">
        <v>14335</v>
      </c>
      <c r="D112" s="131">
        <v>14.0322965556</v>
      </c>
      <c r="E112" s="110">
        <v>1200.5862646566</v>
      </c>
      <c r="F112" s="131">
        <v>23.188001395200001</v>
      </c>
      <c r="G112" s="131">
        <v>20.704569236099999</v>
      </c>
      <c r="H112" s="131">
        <v>58.207185211000002</v>
      </c>
      <c r="I112" s="131">
        <v>21.0882455528</v>
      </c>
      <c r="J112" s="131">
        <v>3.8522150235999999</v>
      </c>
      <c r="K112" s="131">
        <v>1.3307651899999999</v>
      </c>
      <c r="L112" s="131">
        <v>8.8951146908999998</v>
      </c>
      <c r="M112" s="131">
        <v>8.9651549640999999</v>
      </c>
      <c r="N112" s="110">
        <v>6259</v>
      </c>
      <c r="O112" s="131">
        <v>2.2506790221999999</v>
      </c>
      <c r="P112" s="146">
        <v>11.94</v>
      </c>
      <c r="Q112" s="131">
        <v>29.040404040399999</v>
      </c>
      <c r="R112" s="110">
        <v>40</v>
      </c>
      <c r="S112" s="131">
        <v>45.538720538699998</v>
      </c>
      <c r="T112" s="110">
        <v>-47</v>
      </c>
      <c r="U112" s="131">
        <v>23.989898989899999</v>
      </c>
      <c r="V112" s="131">
        <v>1.4309764309999999</v>
      </c>
      <c r="W112" s="147">
        <v>5910</v>
      </c>
      <c r="X112" s="147">
        <v>106</v>
      </c>
      <c r="Y112" s="147">
        <v>1194</v>
      </c>
      <c r="Z112" s="147">
        <v>4610</v>
      </c>
      <c r="AA112" s="147">
        <v>1120</v>
      </c>
      <c r="AB112" s="147">
        <v>27</v>
      </c>
      <c r="AC112" s="147">
        <v>97</v>
      </c>
      <c r="AD112" s="147">
        <v>996</v>
      </c>
      <c r="AE112" s="148">
        <v>2.2337512610000001</v>
      </c>
      <c r="AF112" s="131">
        <v>6.0718622759</v>
      </c>
      <c r="AG112" s="131">
        <v>1.62</v>
      </c>
      <c r="AH112" s="149">
        <v>24.868300470000001</v>
      </c>
      <c r="AI112" s="149">
        <v>4.1239246755999996</v>
      </c>
      <c r="AJ112" s="149">
        <v>11.840837201099999</v>
      </c>
      <c r="AK112" s="149">
        <v>28.136104295399999</v>
      </c>
      <c r="AL112" s="149">
        <v>1.9741626511000001</v>
      </c>
      <c r="AM112" s="149">
        <v>15.244627073</v>
      </c>
      <c r="AN112" s="149">
        <v>1.1292754308999999</v>
      </c>
      <c r="AO112" s="149">
        <v>6.20805865E-2</v>
      </c>
      <c r="AP112" s="149">
        <v>10.271676471499999</v>
      </c>
      <c r="AQ112" s="149">
        <v>1.0145741567</v>
      </c>
    </row>
    <row r="113" spans="1:43" x14ac:dyDescent="0.2">
      <c r="A113" s="145">
        <v>157</v>
      </c>
      <c r="B113" s="109" t="s">
        <v>2275</v>
      </c>
      <c r="C113" s="110">
        <v>4840</v>
      </c>
      <c r="D113" s="131">
        <v>10.6032906764</v>
      </c>
      <c r="E113" s="110">
        <v>792.14402618659994</v>
      </c>
      <c r="F113" s="131">
        <v>29.2561983471</v>
      </c>
      <c r="G113" s="131">
        <v>21.818181818199999</v>
      </c>
      <c r="H113" s="131">
        <v>63.574380165299999</v>
      </c>
      <c r="I113" s="131">
        <v>14.6074380165</v>
      </c>
      <c r="J113" s="131">
        <v>4.1420731075999999</v>
      </c>
      <c r="K113" s="131">
        <v>2.6923475199000002</v>
      </c>
      <c r="L113" s="131">
        <v>10.769390079700001</v>
      </c>
      <c r="M113" s="131">
        <v>4.7633840737000002</v>
      </c>
      <c r="N113" s="110">
        <v>2071</v>
      </c>
      <c r="O113" s="131">
        <v>2.3196523418999999</v>
      </c>
      <c r="P113" s="146">
        <v>6.11</v>
      </c>
      <c r="Q113" s="131">
        <v>22.8243021346</v>
      </c>
      <c r="R113" s="110">
        <v>36</v>
      </c>
      <c r="S113" s="131">
        <v>64.5320197044</v>
      </c>
      <c r="T113" s="110">
        <v>-36</v>
      </c>
      <c r="U113" s="131">
        <v>12.1510673235</v>
      </c>
      <c r="V113" s="131">
        <v>0.4926108374</v>
      </c>
      <c r="W113" s="147">
        <v>2303</v>
      </c>
      <c r="X113" s="147">
        <v>48</v>
      </c>
      <c r="Y113" s="147">
        <v>806</v>
      </c>
      <c r="Z113" s="147">
        <v>1449</v>
      </c>
      <c r="AA113" s="147">
        <v>295</v>
      </c>
      <c r="AB113" s="147">
        <v>20</v>
      </c>
      <c r="AC113" s="147">
        <v>67</v>
      </c>
      <c r="AD113" s="147">
        <v>208</v>
      </c>
      <c r="AE113" s="148">
        <v>1.2658227848000001</v>
      </c>
      <c r="AF113" s="131">
        <v>1.0499790004</v>
      </c>
      <c r="AG113" s="131">
        <v>2.91</v>
      </c>
      <c r="AH113" s="149">
        <v>9.0922190201999999</v>
      </c>
      <c r="AI113" s="149">
        <v>3.5244956772</v>
      </c>
      <c r="AJ113" s="149">
        <v>11.5389048991</v>
      </c>
      <c r="AK113" s="149">
        <v>42.325648415000003</v>
      </c>
      <c r="AL113" s="149">
        <v>2.2536023054999998</v>
      </c>
      <c r="AM113" s="149">
        <v>12.512968299700001</v>
      </c>
      <c r="AN113" s="149">
        <v>2.9337175793000001</v>
      </c>
      <c r="AO113" s="149">
        <v>0.26224783860000001</v>
      </c>
      <c r="AP113" s="149">
        <v>8.7146974062999991</v>
      </c>
      <c r="AQ113" s="149">
        <v>5.5706051873</v>
      </c>
    </row>
    <row r="114" spans="1:43" x14ac:dyDescent="0.2">
      <c r="A114" s="145">
        <v>158</v>
      </c>
      <c r="B114" s="109" t="s">
        <v>2274</v>
      </c>
      <c r="C114" s="110">
        <v>14718</v>
      </c>
      <c r="D114" s="131">
        <v>5.5659159374999998</v>
      </c>
      <c r="E114" s="110">
        <v>1713.3876600699</v>
      </c>
      <c r="F114" s="131">
        <v>19.323277619199999</v>
      </c>
      <c r="G114" s="131">
        <v>18.868052724599998</v>
      </c>
      <c r="H114" s="131">
        <v>58.085337681799999</v>
      </c>
      <c r="I114" s="131">
        <v>23.046609593700001</v>
      </c>
      <c r="J114" s="131">
        <v>4.5182269381999998</v>
      </c>
      <c r="K114" s="131">
        <v>2.5329454048</v>
      </c>
      <c r="L114" s="131">
        <v>9.0364538763999995</v>
      </c>
      <c r="M114" s="131">
        <v>8.3518740373</v>
      </c>
      <c r="N114" s="110">
        <v>6655</v>
      </c>
      <c r="O114" s="131">
        <v>2.1797145003999998</v>
      </c>
      <c r="P114" s="146">
        <v>8.59</v>
      </c>
      <c r="Q114" s="131">
        <v>38.792102206700001</v>
      </c>
      <c r="R114" s="110">
        <v>48</v>
      </c>
      <c r="S114" s="131">
        <v>41.927990708499998</v>
      </c>
      <c r="T114" s="110">
        <v>-42</v>
      </c>
      <c r="U114" s="131">
        <v>18.2346109175</v>
      </c>
      <c r="V114" s="131">
        <v>1.0452961672000001</v>
      </c>
      <c r="W114" s="147">
        <v>6193</v>
      </c>
      <c r="X114" s="147">
        <v>79</v>
      </c>
      <c r="Y114" s="147">
        <v>2467</v>
      </c>
      <c r="Z114" s="147">
        <v>3647</v>
      </c>
      <c r="AA114" s="147">
        <v>1057</v>
      </c>
      <c r="AB114" s="147">
        <v>27</v>
      </c>
      <c r="AC114" s="147">
        <v>126</v>
      </c>
      <c r="AD114" s="147">
        <v>904</v>
      </c>
      <c r="AE114" s="148">
        <v>1.0410882843</v>
      </c>
      <c r="AF114" s="131">
        <v>3.3252511256999999</v>
      </c>
      <c r="AG114" s="131">
        <v>1.79</v>
      </c>
      <c r="AH114" s="149">
        <v>16.9182896674</v>
      </c>
      <c r="AI114" s="149">
        <v>4.1524740922000003</v>
      </c>
      <c r="AJ114" s="149">
        <v>17.276137026600001</v>
      </c>
      <c r="AK114" s="149">
        <v>25.123774067199999</v>
      </c>
      <c r="AL114" s="149">
        <v>2.9939154835999999</v>
      </c>
      <c r="AM114" s="149">
        <v>16.948295501899999</v>
      </c>
      <c r="AN114" s="149">
        <v>1.1324424194</v>
      </c>
      <c r="AO114" s="149">
        <v>0.17225571640000001</v>
      </c>
      <c r="AP114" s="149">
        <v>12.1812574667</v>
      </c>
      <c r="AQ114" s="149">
        <v>1.9748284388999999</v>
      </c>
    </row>
    <row r="115" spans="1:43" x14ac:dyDescent="0.2">
      <c r="A115" s="145">
        <v>159</v>
      </c>
      <c r="B115" s="109" t="s">
        <v>2273</v>
      </c>
      <c r="C115" s="110">
        <v>6201</v>
      </c>
      <c r="D115" s="131">
        <v>8.1255448996999995</v>
      </c>
      <c r="E115" s="110">
        <v>1792.1965317919</v>
      </c>
      <c r="F115" s="131">
        <v>21.270762780199998</v>
      </c>
      <c r="G115" s="131">
        <v>20.8514755685</v>
      </c>
      <c r="H115" s="131">
        <v>58.974358974399998</v>
      </c>
      <c r="I115" s="131">
        <v>20.174165457200001</v>
      </c>
      <c r="J115" s="131">
        <v>3.7165710592000001</v>
      </c>
      <c r="K115" s="131">
        <v>2.2622606447</v>
      </c>
      <c r="L115" s="131">
        <v>10.826533085599999</v>
      </c>
      <c r="M115" s="131">
        <v>6.9483719803000001</v>
      </c>
      <c r="N115" s="110">
        <v>2612</v>
      </c>
      <c r="O115" s="131">
        <v>2.3422664625</v>
      </c>
      <c r="P115" s="146">
        <v>3.46</v>
      </c>
      <c r="Q115" s="131">
        <v>43.304843304800002</v>
      </c>
      <c r="R115" s="110">
        <v>47</v>
      </c>
      <c r="S115" s="131">
        <v>39.886039885999999</v>
      </c>
      <c r="T115" s="110">
        <v>-47</v>
      </c>
      <c r="U115" s="131">
        <v>16.239316239299999</v>
      </c>
      <c r="V115" s="131">
        <v>0.56980056980000005</v>
      </c>
      <c r="W115" s="147">
        <v>1480</v>
      </c>
      <c r="X115" s="147">
        <v>28</v>
      </c>
      <c r="Y115" s="147">
        <v>240</v>
      </c>
      <c r="Z115" s="147">
        <v>1212</v>
      </c>
      <c r="AA115" s="147">
        <v>369</v>
      </c>
      <c r="AB115" s="147">
        <v>11</v>
      </c>
      <c r="AC115" s="147">
        <v>43</v>
      </c>
      <c r="AD115" s="147">
        <v>315</v>
      </c>
      <c r="AE115" s="148">
        <v>1.9538188276999999</v>
      </c>
      <c r="AF115" s="131">
        <v>3.5708488882</v>
      </c>
      <c r="AG115" s="131">
        <v>2.09</v>
      </c>
      <c r="AH115" s="149">
        <v>19.691150907499999</v>
      </c>
      <c r="AI115" s="149">
        <v>4.2001859563000004</v>
      </c>
      <c r="AJ115" s="149">
        <v>12.9199175324</v>
      </c>
      <c r="AK115" s="149">
        <v>29.917397690400001</v>
      </c>
      <c r="AL115" s="149">
        <v>2.9052296828999999</v>
      </c>
      <c r="AM115" s="149">
        <v>13.8820390508</v>
      </c>
      <c r="AN115" s="149">
        <v>2.1492770613999999</v>
      </c>
      <c r="AO115" s="149">
        <v>6.73754565E-2</v>
      </c>
      <c r="AP115" s="149">
        <v>11.032057242200001</v>
      </c>
      <c r="AQ115" s="149">
        <v>1.5402029348999999</v>
      </c>
    </row>
    <row r="116" spans="1:43" x14ac:dyDescent="0.2">
      <c r="A116" s="145">
        <v>160</v>
      </c>
      <c r="B116" s="109" t="s">
        <v>2272</v>
      </c>
      <c r="C116" s="110">
        <v>5486</v>
      </c>
      <c r="D116" s="131">
        <v>7.7164735911999998</v>
      </c>
      <c r="E116" s="110">
        <v>1001.094890511</v>
      </c>
      <c r="F116" s="131">
        <v>24.826831935800001</v>
      </c>
      <c r="G116" s="131">
        <v>21.728034998199998</v>
      </c>
      <c r="H116" s="131">
        <v>53.700328107899999</v>
      </c>
      <c r="I116" s="131">
        <v>24.571636893899999</v>
      </c>
      <c r="J116" s="131">
        <v>3.5283194058</v>
      </c>
      <c r="K116" s="131">
        <v>1.4856081708</v>
      </c>
      <c r="L116" s="131">
        <v>6.1281337046999997</v>
      </c>
      <c r="M116" s="131">
        <v>8.1708449396000002</v>
      </c>
      <c r="N116" s="110">
        <v>2389</v>
      </c>
      <c r="O116" s="131">
        <v>2.2720803684000002</v>
      </c>
      <c r="P116" s="146">
        <v>5.48</v>
      </c>
      <c r="Q116" s="131">
        <v>43.6928702011</v>
      </c>
      <c r="R116" s="110">
        <v>28</v>
      </c>
      <c r="S116" s="131">
        <v>28.519195612400001</v>
      </c>
      <c r="T116" s="110">
        <v>-26</v>
      </c>
      <c r="U116" s="131">
        <v>27.422303473500001</v>
      </c>
      <c r="V116" s="131">
        <v>0.365630713</v>
      </c>
      <c r="W116" s="147" t="s">
        <v>3449</v>
      </c>
      <c r="X116" s="147" t="s">
        <v>3449</v>
      </c>
      <c r="Y116" s="147">
        <v>204</v>
      </c>
      <c r="Z116" s="147">
        <v>1637</v>
      </c>
      <c r="AA116" s="147" t="s">
        <v>3449</v>
      </c>
      <c r="AB116" s="147" t="s">
        <v>3449</v>
      </c>
      <c r="AC116" s="147">
        <v>37</v>
      </c>
      <c r="AD116" s="147">
        <v>336</v>
      </c>
      <c r="AE116" s="148">
        <v>0.93492894540000004</v>
      </c>
      <c r="AF116" s="131">
        <v>27.0322831583</v>
      </c>
      <c r="AG116" s="131">
        <v>1</v>
      </c>
      <c r="AH116" s="149">
        <v>33.515103787500003</v>
      </c>
      <c r="AI116" s="149">
        <v>3.8201512607999999</v>
      </c>
      <c r="AJ116" s="149">
        <v>7.9478759602000002</v>
      </c>
      <c r="AK116" s="149">
        <v>27.892601892999998</v>
      </c>
      <c r="AL116" s="149">
        <v>1.2867565117999999</v>
      </c>
      <c r="AM116" s="149">
        <v>14.5168719633</v>
      </c>
      <c r="AN116" s="149">
        <v>1.2733837535999999</v>
      </c>
      <c r="AO116" s="149">
        <v>6.09203429E-2</v>
      </c>
      <c r="AP116" s="149">
        <v>8.0132538891999996</v>
      </c>
      <c r="AQ116" s="149">
        <v>0.71915721909999997</v>
      </c>
    </row>
    <row r="117" spans="1:43" x14ac:dyDescent="0.2">
      <c r="A117" s="145">
        <v>161</v>
      </c>
      <c r="B117" s="109" t="s">
        <v>2271</v>
      </c>
      <c r="C117" s="110">
        <v>13067</v>
      </c>
      <c r="D117" s="131">
        <v>8.5299003322000004</v>
      </c>
      <c r="E117" s="110">
        <v>1664.5859872612</v>
      </c>
      <c r="F117" s="131">
        <v>26.058008724299999</v>
      </c>
      <c r="G117" s="131">
        <v>20.762225453399999</v>
      </c>
      <c r="H117" s="131">
        <v>56.225606489599997</v>
      </c>
      <c r="I117" s="131">
        <v>23.012168056899998</v>
      </c>
      <c r="J117" s="131">
        <v>3.3743625139</v>
      </c>
      <c r="K117" s="131">
        <v>1.5338011427</v>
      </c>
      <c r="L117" s="131">
        <v>10.0463974846</v>
      </c>
      <c r="M117" s="131">
        <v>10.0463974846</v>
      </c>
      <c r="N117" s="110">
        <v>5927</v>
      </c>
      <c r="O117" s="131">
        <v>2.1641639953</v>
      </c>
      <c r="P117" s="146">
        <v>7.85</v>
      </c>
      <c r="Q117" s="131">
        <v>41.783439490399999</v>
      </c>
      <c r="R117" s="110">
        <v>33</v>
      </c>
      <c r="S117" s="131">
        <v>20.382165605099999</v>
      </c>
      <c r="T117" s="110">
        <v>-30</v>
      </c>
      <c r="U117" s="131">
        <v>37.834394904500002</v>
      </c>
      <c r="V117" s="131">
        <v>0</v>
      </c>
      <c r="W117" s="147">
        <v>5764</v>
      </c>
      <c r="X117" s="147">
        <v>10</v>
      </c>
      <c r="Y117" s="147">
        <v>336</v>
      </c>
      <c r="Z117" s="147">
        <v>5418</v>
      </c>
      <c r="AA117" s="147">
        <v>1111</v>
      </c>
      <c r="AB117" s="147">
        <v>4</v>
      </c>
      <c r="AC117" s="147">
        <v>64</v>
      </c>
      <c r="AD117" s="147">
        <v>1043</v>
      </c>
      <c r="AE117" s="148">
        <v>1.4078245406000001</v>
      </c>
      <c r="AF117" s="131">
        <v>1.9255950089</v>
      </c>
      <c r="AG117" s="131">
        <v>1.52</v>
      </c>
      <c r="AH117" s="149">
        <v>31.407589067300002</v>
      </c>
      <c r="AI117" s="149">
        <v>3.7556703587000002</v>
      </c>
      <c r="AJ117" s="149">
        <v>11.918976688700001</v>
      </c>
      <c r="AK117" s="149">
        <v>22.141368658699999</v>
      </c>
      <c r="AL117" s="149">
        <v>1.9096628942</v>
      </c>
      <c r="AM117" s="149">
        <v>16.456603748300001</v>
      </c>
      <c r="AN117" s="149">
        <v>0.94344047549999999</v>
      </c>
      <c r="AO117" s="149">
        <v>4.1543543699999998E-2</v>
      </c>
      <c r="AP117" s="149">
        <v>9.6066094438</v>
      </c>
      <c r="AQ117" s="149">
        <v>0.62650344069999997</v>
      </c>
    </row>
    <row r="118" spans="1:43" x14ac:dyDescent="0.2">
      <c r="A118" s="145">
        <v>172</v>
      </c>
      <c r="B118" s="109" t="s">
        <v>2270</v>
      </c>
      <c r="C118" s="110">
        <v>6485</v>
      </c>
      <c r="D118" s="131">
        <v>10.2328743838</v>
      </c>
      <c r="E118" s="110">
        <v>684.79408658919999</v>
      </c>
      <c r="F118" s="131">
        <v>18.226676946800001</v>
      </c>
      <c r="G118" s="131">
        <v>22.097147262899998</v>
      </c>
      <c r="H118" s="131">
        <v>60.755589822700003</v>
      </c>
      <c r="I118" s="131">
        <v>17.147262914399999</v>
      </c>
      <c r="J118" s="131">
        <v>6.8111455108000003</v>
      </c>
      <c r="K118" s="131">
        <v>1.2383900929</v>
      </c>
      <c r="L118" s="131">
        <v>10.3715170279</v>
      </c>
      <c r="M118" s="131">
        <v>6.8111455108000003</v>
      </c>
      <c r="N118" s="110">
        <v>2714</v>
      </c>
      <c r="O118" s="131">
        <v>2.3684598379000001</v>
      </c>
      <c r="P118" s="146">
        <v>9.4700000000000006</v>
      </c>
      <c r="Q118" s="131">
        <v>19.157894736799999</v>
      </c>
      <c r="R118" s="110">
        <v>47</v>
      </c>
      <c r="S118" s="131">
        <v>52.736842105299999</v>
      </c>
      <c r="T118" s="110">
        <v>-48</v>
      </c>
      <c r="U118" s="131">
        <v>26.842105263200001</v>
      </c>
      <c r="V118" s="131">
        <v>1.2631578947</v>
      </c>
      <c r="W118" s="147">
        <v>4271</v>
      </c>
      <c r="X118" s="147">
        <v>58</v>
      </c>
      <c r="Y118" s="147">
        <v>1171</v>
      </c>
      <c r="Z118" s="147">
        <v>3042</v>
      </c>
      <c r="AA118" s="147">
        <v>446</v>
      </c>
      <c r="AB118" s="147">
        <v>22</v>
      </c>
      <c r="AC118" s="147">
        <v>92</v>
      </c>
      <c r="AD118" s="147">
        <v>332</v>
      </c>
      <c r="AE118" s="148">
        <v>2.7111574557</v>
      </c>
      <c r="AF118" s="131">
        <v>0.15586034909999999</v>
      </c>
      <c r="AG118" s="131">
        <v>2.78</v>
      </c>
      <c r="AH118" s="149">
        <v>13.975869896500001</v>
      </c>
      <c r="AI118" s="149">
        <v>3.1111042009999998</v>
      </c>
      <c r="AJ118" s="149">
        <v>11.864485836</v>
      </c>
      <c r="AK118" s="149">
        <v>33.858328928100001</v>
      </c>
      <c r="AL118" s="149">
        <v>4.0688454243000001</v>
      </c>
      <c r="AM118" s="149">
        <v>15.0315619267</v>
      </c>
      <c r="AN118" s="149">
        <v>2.6166858421999999</v>
      </c>
      <c r="AO118" s="149">
        <v>9.6396032199999995E-2</v>
      </c>
      <c r="AP118" s="149">
        <v>11.998196461299999</v>
      </c>
      <c r="AQ118" s="149">
        <v>1.7973195684000001</v>
      </c>
    </row>
    <row r="119" spans="1:43" x14ac:dyDescent="0.2">
      <c r="A119" s="145">
        <v>173</v>
      </c>
      <c r="B119" s="109" t="s">
        <v>2269</v>
      </c>
      <c r="C119" s="110">
        <v>3664</v>
      </c>
      <c r="D119" s="131">
        <v>5.3479010925999999</v>
      </c>
      <c r="E119" s="110">
        <v>282.93436293439999</v>
      </c>
      <c r="F119" s="131">
        <v>7.6692139737999998</v>
      </c>
      <c r="G119" s="131">
        <v>22.789301309999999</v>
      </c>
      <c r="H119" s="131">
        <v>61.490174672499997</v>
      </c>
      <c r="I119" s="131">
        <v>15.720524017500001</v>
      </c>
      <c r="J119" s="131">
        <v>3.8084874863999998</v>
      </c>
      <c r="K119" s="131">
        <v>1.3601741023</v>
      </c>
      <c r="L119" s="131">
        <v>8.9771490750999998</v>
      </c>
      <c r="M119" s="131">
        <v>5.9847660501000002</v>
      </c>
      <c r="N119" s="110">
        <v>1525</v>
      </c>
      <c r="O119" s="131">
        <v>2.3770491802999998</v>
      </c>
      <c r="P119" s="146">
        <v>12.95</v>
      </c>
      <c r="Q119" s="131">
        <v>13.086989992299999</v>
      </c>
      <c r="R119" s="110">
        <v>47</v>
      </c>
      <c r="S119" s="131">
        <v>48.190916089300003</v>
      </c>
      <c r="T119" s="110">
        <v>-47</v>
      </c>
      <c r="U119" s="131">
        <v>37.259430330999997</v>
      </c>
      <c r="V119" s="131">
        <v>1.4626635874</v>
      </c>
      <c r="W119" s="147">
        <v>783</v>
      </c>
      <c r="X119" s="147">
        <v>74</v>
      </c>
      <c r="Y119" s="147">
        <v>289</v>
      </c>
      <c r="Z119" s="147">
        <v>420</v>
      </c>
      <c r="AA119" s="147">
        <v>246</v>
      </c>
      <c r="AB119" s="147">
        <v>28</v>
      </c>
      <c r="AC119" s="147">
        <v>57</v>
      </c>
      <c r="AD119" s="147">
        <v>161</v>
      </c>
      <c r="AE119" s="148">
        <v>1.6554261188999999</v>
      </c>
      <c r="AF119" s="131">
        <v>7.4298293891</v>
      </c>
      <c r="AG119" s="131">
        <v>1.38</v>
      </c>
      <c r="AH119" s="149">
        <v>11.843171613199999</v>
      </c>
      <c r="AI119" s="149">
        <v>3.6863432264</v>
      </c>
      <c r="AJ119" s="149">
        <v>9.9441463147999993</v>
      </c>
      <c r="AK119" s="149">
        <v>36.230423830900001</v>
      </c>
      <c r="AL119" s="149">
        <v>6.4352206768000002</v>
      </c>
      <c r="AM119" s="149">
        <v>11.2211148834</v>
      </c>
      <c r="AN119" s="149">
        <v>2.2012923010000001</v>
      </c>
      <c r="AO119" s="149">
        <v>9.85653269E-2</v>
      </c>
      <c r="AP119" s="149">
        <v>11.8585039974</v>
      </c>
      <c r="AQ119" s="149">
        <v>4.7661811411999997</v>
      </c>
    </row>
    <row r="120" spans="1:43" x14ac:dyDescent="0.2">
      <c r="A120" s="145">
        <v>176</v>
      </c>
      <c r="B120" s="109" t="s">
        <v>2268</v>
      </c>
      <c r="C120" s="110">
        <v>5605</v>
      </c>
      <c r="D120" s="131">
        <v>11.9209265176</v>
      </c>
      <c r="E120" s="110">
        <v>467.47289407839997</v>
      </c>
      <c r="F120" s="131">
        <v>20.820695807300002</v>
      </c>
      <c r="G120" s="131">
        <v>20.9991079393</v>
      </c>
      <c r="H120" s="131">
        <v>61.623550401400003</v>
      </c>
      <c r="I120" s="131">
        <v>17.377341659199999</v>
      </c>
      <c r="J120" s="131">
        <v>3.7426483692999999</v>
      </c>
      <c r="K120" s="131">
        <v>3.3862056674000001</v>
      </c>
      <c r="L120" s="131">
        <v>7.6635180895000001</v>
      </c>
      <c r="M120" s="131">
        <v>5.7030832293999998</v>
      </c>
      <c r="N120" s="110">
        <v>2287</v>
      </c>
      <c r="O120" s="131">
        <v>2.4254481854000001</v>
      </c>
      <c r="P120" s="146">
        <v>11.99</v>
      </c>
      <c r="Q120" s="131">
        <v>22.986577181200001</v>
      </c>
      <c r="R120" s="110">
        <v>73</v>
      </c>
      <c r="S120" s="131">
        <v>41.778523489900003</v>
      </c>
      <c r="T120" s="110">
        <v>-72</v>
      </c>
      <c r="U120" s="131">
        <v>34.815436241599997</v>
      </c>
      <c r="V120" s="131">
        <v>0.41946308719999997</v>
      </c>
      <c r="W120" s="147">
        <v>2802</v>
      </c>
      <c r="X120" s="147">
        <v>73</v>
      </c>
      <c r="Y120" s="147">
        <v>1149</v>
      </c>
      <c r="Z120" s="147">
        <v>1580</v>
      </c>
      <c r="AA120" s="147">
        <v>359</v>
      </c>
      <c r="AB120" s="147">
        <v>24</v>
      </c>
      <c r="AC120" s="147">
        <v>80</v>
      </c>
      <c r="AD120" s="147">
        <v>255</v>
      </c>
      <c r="AE120" s="148">
        <v>0.24439918529999999</v>
      </c>
      <c r="AF120" s="131">
        <v>0</v>
      </c>
      <c r="AG120" s="131">
        <v>2.0499999999999998</v>
      </c>
      <c r="AH120" s="149">
        <v>12.3702899454</v>
      </c>
      <c r="AI120" s="149">
        <v>3.9157752344999999</v>
      </c>
      <c r="AJ120" s="149">
        <v>12.396988412900001</v>
      </c>
      <c r="AK120" s="149">
        <v>39.857252193699999</v>
      </c>
      <c r="AL120" s="149">
        <v>3.7360055533000001</v>
      </c>
      <c r="AM120" s="149">
        <v>12.391648719399999</v>
      </c>
      <c r="AN120" s="149">
        <v>3.3248491536999998</v>
      </c>
      <c r="AO120" s="149">
        <v>0.13883203099999999</v>
      </c>
      <c r="AP120" s="149">
        <v>7.5307477351000003</v>
      </c>
      <c r="AQ120" s="149">
        <v>3.6078529092</v>
      </c>
    </row>
    <row r="121" spans="1:43" x14ac:dyDescent="0.2">
      <c r="A121" s="145">
        <v>177</v>
      </c>
      <c r="B121" s="109" t="s">
        <v>2267</v>
      </c>
      <c r="C121" s="110">
        <v>12164</v>
      </c>
      <c r="D121" s="131">
        <v>14.463159875800001</v>
      </c>
      <c r="E121" s="110">
        <v>623.4751409534</v>
      </c>
      <c r="F121" s="131">
        <v>19.089115422599999</v>
      </c>
      <c r="G121" s="131">
        <v>19.459059519899998</v>
      </c>
      <c r="H121" s="131">
        <v>60.078921407400003</v>
      </c>
      <c r="I121" s="131">
        <v>20.462019072699999</v>
      </c>
      <c r="J121" s="131">
        <v>4.7304867422000001</v>
      </c>
      <c r="K121" s="131">
        <v>3.2366488235999999</v>
      </c>
      <c r="L121" s="131">
        <v>8.1331175567000003</v>
      </c>
      <c r="M121" s="131">
        <v>9.5439644798999996</v>
      </c>
      <c r="N121" s="110">
        <v>5401</v>
      </c>
      <c r="O121" s="131">
        <v>2.2058877986000001</v>
      </c>
      <c r="P121" s="146">
        <v>19.510000000000002</v>
      </c>
      <c r="Q121" s="131">
        <v>17.5294720656</v>
      </c>
      <c r="R121" s="110">
        <v>49</v>
      </c>
      <c r="S121" s="131">
        <v>42.132239877000004</v>
      </c>
      <c r="T121" s="110">
        <v>-54</v>
      </c>
      <c r="U121" s="131">
        <v>23.1163505894</v>
      </c>
      <c r="V121" s="131">
        <v>17.221937468</v>
      </c>
      <c r="W121" s="147">
        <v>5895</v>
      </c>
      <c r="X121" s="147">
        <v>239</v>
      </c>
      <c r="Y121" s="147">
        <v>1620</v>
      </c>
      <c r="Z121" s="147">
        <v>4036</v>
      </c>
      <c r="AA121" s="147">
        <v>812</v>
      </c>
      <c r="AB121" s="147">
        <v>42</v>
      </c>
      <c r="AC121" s="147">
        <v>102</v>
      </c>
      <c r="AD121" s="147">
        <v>668</v>
      </c>
      <c r="AE121" s="148">
        <v>1.7682403433</v>
      </c>
      <c r="AF121" s="131">
        <v>4.4672960216000002</v>
      </c>
      <c r="AG121" s="131">
        <v>1.99</v>
      </c>
      <c r="AH121" s="149">
        <v>11.3344483603</v>
      </c>
      <c r="AI121" s="149">
        <v>2.6521713159</v>
      </c>
      <c r="AJ121" s="149">
        <v>13.793232184500001</v>
      </c>
      <c r="AK121" s="149">
        <v>30.765037930799998</v>
      </c>
      <c r="AL121" s="149">
        <v>9.4416402843</v>
      </c>
      <c r="AM121" s="149">
        <v>12.1430918105</v>
      </c>
      <c r="AN121" s="149">
        <v>1.7949943253</v>
      </c>
      <c r="AO121" s="149">
        <v>6.6453616899999998E-2</v>
      </c>
      <c r="AP121" s="149">
        <v>13.807418911699999</v>
      </c>
      <c r="AQ121" s="149">
        <v>2.6566513349999998</v>
      </c>
    </row>
    <row r="122" spans="1:43" x14ac:dyDescent="0.2">
      <c r="A122" s="145">
        <v>178</v>
      </c>
      <c r="B122" s="109" t="s">
        <v>2266</v>
      </c>
      <c r="C122" s="110">
        <v>4393</v>
      </c>
      <c r="D122" s="131">
        <v>7.2771672772000002</v>
      </c>
      <c r="E122" s="110">
        <v>308.71398453969999</v>
      </c>
      <c r="F122" s="131">
        <v>13.3166401093</v>
      </c>
      <c r="G122" s="131">
        <v>21.534259048500001</v>
      </c>
      <c r="H122" s="131">
        <v>58.570452993400004</v>
      </c>
      <c r="I122" s="131">
        <v>19.895287958099999</v>
      </c>
      <c r="J122" s="131">
        <v>2.9670204268</v>
      </c>
      <c r="K122" s="131">
        <v>1.1411617026</v>
      </c>
      <c r="L122" s="131">
        <v>5.9340408536</v>
      </c>
      <c r="M122" s="131">
        <v>7.7598995777999997</v>
      </c>
      <c r="N122" s="110">
        <v>1770</v>
      </c>
      <c r="O122" s="131">
        <v>2.4587570621000001</v>
      </c>
      <c r="P122" s="146">
        <v>14.23</v>
      </c>
      <c r="Q122" s="131">
        <v>12.333566923599999</v>
      </c>
      <c r="R122" s="110">
        <v>33</v>
      </c>
      <c r="S122" s="131">
        <v>50.245269796800002</v>
      </c>
      <c r="T122" s="110">
        <v>-32</v>
      </c>
      <c r="U122" s="131">
        <v>36.089698668499999</v>
      </c>
      <c r="V122" s="131">
        <v>1.3314646110999999</v>
      </c>
      <c r="W122" s="147">
        <v>1207</v>
      </c>
      <c r="X122" s="147">
        <v>136</v>
      </c>
      <c r="Y122" s="147">
        <v>350</v>
      </c>
      <c r="Z122" s="147">
        <v>721</v>
      </c>
      <c r="AA122" s="147">
        <v>281</v>
      </c>
      <c r="AB122" s="147">
        <v>34</v>
      </c>
      <c r="AC122" s="147">
        <v>50</v>
      </c>
      <c r="AD122" s="147">
        <v>197</v>
      </c>
      <c r="AE122" s="148">
        <v>0.62111801239999997</v>
      </c>
      <c r="AF122" s="131">
        <v>5.0377833753000001</v>
      </c>
      <c r="AG122" s="131">
        <v>1.08</v>
      </c>
      <c r="AH122" s="149">
        <v>15.2076915897</v>
      </c>
      <c r="AI122" s="149">
        <v>2.9739568747999998</v>
      </c>
      <c r="AJ122" s="149">
        <v>8.2721926631000002</v>
      </c>
      <c r="AK122" s="149">
        <v>40.266965369200001</v>
      </c>
      <c r="AL122" s="149">
        <v>4.1631662466000003</v>
      </c>
      <c r="AM122" s="149">
        <v>13.766451974200001</v>
      </c>
      <c r="AN122" s="149">
        <v>2.2776066461000002</v>
      </c>
      <c r="AO122" s="149">
        <v>0.1101465509</v>
      </c>
      <c r="AP122" s="149">
        <v>8.6175674414000003</v>
      </c>
      <c r="AQ122" s="149">
        <v>2.9048819192000002</v>
      </c>
    </row>
    <row r="123" spans="1:43" x14ac:dyDescent="0.2">
      <c r="A123" s="145">
        <v>180</v>
      </c>
      <c r="B123" s="109" t="s">
        <v>2265</v>
      </c>
      <c r="C123" s="110">
        <v>3364</v>
      </c>
      <c r="D123" s="131">
        <v>4.3100775194000001</v>
      </c>
      <c r="E123" s="110">
        <v>262.60733801719999</v>
      </c>
      <c r="F123" s="131">
        <v>10.4340071344</v>
      </c>
      <c r="G123" s="131">
        <v>21.848989298500001</v>
      </c>
      <c r="H123" s="131">
        <v>58.412604042799998</v>
      </c>
      <c r="I123" s="131">
        <v>19.738406658700001</v>
      </c>
      <c r="J123" s="131">
        <v>2.6674570243</v>
      </c>
      <c r="K123" s="131">
        <v>0.88915234139999999</v>
      </c>
      <c r="L123" s="131">
        <v>8.5951393004999996</v>
      </c>
      <c r="M123" s="131">
        <v>5.6312981624000003</v>
      </c>
      <c r="N123" s="110">
        <v>1394</v>
      </c>
      <c r="O123" s="131">
        <v>2.3974175035999998</v>
      </c>
      <c r="P123" s="146">
        <v>12.81</v>
      </c>
      <c r="Q123" s="131">
        <v>11.5113547377</v>
      </c>
      <c r="R123" s="110">
        <v>35</v>
      </c>
      <c r="S123" s="131">
        <v>42.756460454200003</v>
      </c>
      <c r="T123" s="110">
        <v>-35</v>
      </c>
      <c r="U123" s="131">
        <v>44.479248238099999</v>
      </c>
      <c r="V123" s="131">
        <v>1.2529365700999999</v>
      </c>
      <c r="W123" s="147">
        <v>886</v>
      </c>
      <c r="X123" s="147">
        <v>72</v>
      </c>
      <c r="Y123" s="147">
        <v>178</v>
      </c>
      <c r="Z123" s="147">
        <v>636</v>
      </c>
      <c r="AA123" s="147">
        <v>229</v>
      </c>
      <c r="AB123" s="147">
        <v>27</v>
      </c>
      <c r="AC123" s="147">
        <v>38</v>
      </c>
      <c r="AD123" s="147">
        <v>164</v>
      </c>
      <c r="AE123" s="148">
        <v>0.46419098139999998</v>
      </c>
      <c r="AF123" s="131">
        <v>13.6239782016</v>
      </c>
      <c r="AG123" s="131">
        <v>1.6</v>
      </c>
      <c r="AH123" s="149">
        <v>9.5695380058000001</v>
      </c>
      <c r="AI123" s="149">
        <v>2.7733983087</v>
      </c>
      <c r="AJ123" s="149">
        <v>9.2828818499000008</v>
      </c>
      <c r="AK123" s="149">
        <v>41.794467536200003</v>
      </c>
      <c r="AL123" s="149">
        <v>4.5363336678000001</v>
      </c>
      <c r="AM123" s="149">
        <v>16.351344895099999</v>
      </c>
      <c r="AN123" s="149">
        <v>2.1714203812999999</v>
      </c>
      <c r="AO123" s="149">
        <v>5.4942429899999999E-2</v>
      </c>
      <c r="AP123" s="149">
        <v>9.2828818499000008</v>
      </c>
      <c r="AQ123" s="149">
        <v>3.3395442166999998</v>
      </c>
    </row>
    <row r="124" spans="1:43" x14ac:dyDescent="0.2">
      <c r="A124" s="145">
        <v>181</v>
      </c>
      <c r="B124" s="109" t="s">
        <v>2264</v>
      </c>
      <c r="C124" s="110">
        <v>1977</v>
      </c>
      <c r="D124" s="131">
        <v>2.1705426356999999</v>
      </c>
      <c r="E124" s="110">
        <v>215.1251360174</v>
      </c>
      <c r="F124" s="131">
        <v>14.4663631765</v>
      </c>
      <c r="G124" s="131">
        <v>20.182094081900001</v>
      </c>
      <c r="H124" s="131">
        <v>60.900354071800002</v>
      </c>
      <c r="I124" s="131">
        <v>18.917551846199999</v>
      </c>
      <c r="J124" s="131">
        <v>7.0921985815999999</v>
      </c>
      <c r="K124" s="131">
        <v>3.5460992908</v>
      </c>
      <c r="L124" s="131">
        <v>9.6251266464</v>
      </c>
      <c r="M124" s="131">
        <v>8.6119554204999993</v>
      </c>
      <c r="N124" s="110">
        <v>860</v>
      </c>
      <c r="O124" s="131">
        <v>2.2767441860000002</v>
      </c>
      <c r="P124" s="146">
        <v>9.19</v>
      </c>
      <c r="Q124" s="131">
        <v>9.9674972914000008</v>
      </c>
      <c r="R124" s="110">
        <v>27</v>
      </c>
      <c r="S124" s="131">
        <v>37.053087757299998</v>
      </c>
      <c r="T124" s="110">
        <v>-19</v>
      </c>
      <c r="U124" s="131">
        <v>49.837486457200001</v>
      </c>
      <c r="V124" s="131">
        <v>3.1419284940000001</v>
      </c>
      <c r="W124" s="147">
        <v>615</v>
      </c>
      <c r="X124" s="147">
        <v>48</v>
      </c>
      <c r="Y124" s="147">
        <v>246</v>
      </c>
      <c r="Z124" s="147">
        <v>321</v>
      </c>
      <c r="AA124" s="147">
        <v>162</v>
      </c>
      <c r="AB124" s="147">
        <v>19</v>
      </c>
      <c r="AC124" s="147">
        <v>37</v>
      </c>
      <c r="AD124" s="147">
        <v>106</v>
      </c>
      <c r="AE124" s="148">
        <v>1.2631578947</v>
      </c>
      <c r="AF124" s="131">
        <v>1.0126582278</v>
      </c>
      <c r="AG124" s="131">
        <v>2.54</v>
      </c>
      <c r="AH124" s="149">
        <v>5.6191870478999997</v>
      </c>
      <c r="AI124" s="149">
        <v>1.8945918016000001</v>
      </c>
      <c r="AJ124" s="149">
        <v>11.475198070999999</v>
      </c>
      <c r="AK124" s="149">
        <v>49.444540130900002</v>
      </c>
      <c r="AL124" s="149">
        <v>2.3380985187999999</v>
      </c>
      <c r="AM124" s="149">
        <v>9.7743713400000001</v>
      </c>
      <c r="AN124" s="149">
        <v>4.7235618325999997</v>
      </c>
      <c r="AO124" s="149">
        <v>0.19376507060000001</v>
      </c>
      <c r="AP124" s="149">
        <v>10.5709610748</v>
      </c>
      <c r="AQ124" s="149">
        <v>3.3069238719</v>
      </c>
    </row>
    <row r="125" spans="1:43" x14ac:dyDescent="0.2">
      <c r="A125" s="145">
        <v>182</v>
      </c>
      <c r="B125" s="109" t="s">
        <v>2263</v>
      </c>
      <c r="C125" s="110">
        <v>985</v>
      </c>
      <c r="D125" s="131">
        <v>1.9668737060000001</v>
      </c>
      <c r="E125" s="110">
        <v>93.276515151500007</v>
      </c>
      <c r="F125" s="131">
        <v>7.5126903553000002</v>
      </c>
      <c r="G125" s="131">
        <v>22.436548223399999</v>
      </c>
      <c r="H125" s="131">
        <v>60</v>
      </c>
      <c r="I125" s="131">
        <v>17.563451776600001</v>
      </c>
      <c r="J125" s="131">
        <v>8.0361627322999993</v>
      </c>
      <c r="K125" s="131">
        <v>3.0135610246</v>
      </c>
      <c r="L125" s="131">
        <v>9.0406830738000004</v>
      </c>
      <c r="M125" s="131">
        <v>5.0226017076999998</v>
      </c>
      <c r="N125" s="110">
        <v>418</v>
      </c>
      <c r="O125" s="131">
        <v>2.3397129187000001</v>
      </c>
      <c r="P125" s="146">
        <v>10.56</v>
      </c>
      <c r="Q125" s="131">
        <v>8.6584205519000008</v>
      </c>
      <c r="R125" s="110">
        <v>19</v>
      </c>
      <c r="S125" s="131">
        <v>51.569933396800003</v>
      </c>
      <c r="T125" s="110">
        <v>-23</v>
      </c>
      <c r="U125" s="131">
        <v>36.251189343500002</v>
      </c>
      <c r="V125" s="131">
        <v>3.5204567079000002</v>
      </c>
      <c r="W125" s="147">
        <v>243</v>
      </c>
      <c r="X125" s="147">
        <v>74</v>
      </c>
      <c r="Y125" s="147">
        <v>93</v>
      </c>
      <c r="Z125" s="147">
        <v>76</v>
      </c>
      <c r="AA125" s="147">
        <v>80</v>
      </c>
      <c r="AB125" s="147">
        <v>26</v>
      </c>
      <c r="AC125" s="147">
        <v>24</v>
      </c>
      <c r="AD125" s="147">
        <v>30</v>
      </c>
      <c r="AE125" s="148">
        <v>0.42643923239999998</v>
      </c>
      <c r="AF125" s="131">
        <v>3</v>
      </c>
      <c r="AG125" s="149" t="s">
        <v>3449</v>
      </c>
      <c r="AH125" s="149">
        <v>8.1597101247000001</v>
      </c>
      <c r="AI125" s="149">
        <v>2.4388544352000001</v>
      </c>
      <c r="AJ125" s="149">
        <v>8.3548184795000004</v>
      </c>
      <c r="AK125" s="149">
        <v>46.345202424900002</v>
      </c>
      <c r="AL125" s="149">
        <v>4.8707407149000002</v>
      </c>
      <c r="AM125" s="149">
        <v>11.595010800600001</v>
      </c>
      <c r="AN125" s="149">
        <v>4.0624346735000003</v>
      </c>
      <c r="AO125" s="149">
        <v>5.5745244200000002E-2</v>
      </c>
      <c r="AP125" s="149">
        <v>10.4731377604</v>
      </c>
      <c r="AQ125" s="149">
        <v>2.8290711448999999</v>
      </c>
    </row>
    <row r="126" spans="1:43" x14ac:dyDescent="0.2">
      <c r="A126" s="145">
        <v>191</v>
      </c>
      <c r="B126" s="109" t="s">
        <v>2262</v>
      </c>
      <c r="C126" s="110">
        <v>29303</v>
      </c>
      <c r="D126" s="131">
        <v>18.009745882200001</v>
      </c>
      <c r="E126" s="110">
        <v>2151.4684287812001</v>
      </c>
      <c r="F126" s="131">
        <v>35.945125072499998</v>
      </c>
      <c r="G126" s="131">
        <v>19.1482100809</v>
      </c>
      <c r="H126" s="131">
        <v>65.232228782000007</v>
      </c>
      <c r="I126" s="131">
        <v>15.6195611371</v>
      </c>
      <c r="J126" s="131">
        <v>4.5877097669999998</v>
      </c>
      <c r="K126" s="131">
        <v>1.8971732119</v>
      </c>
      <c r="L126" s="131">
        <v>11.2105689795</v>
      </c>
      <c r="M126" s="131">
        <v>6.5883651540999999</v>
      </c>
      <c r="N126" s="110">
        <v>13448</v>
      </c>
      <c r="O126" s="131">
        <v>2.1439619273999999</v>
      </c>
      <c r="P126" s="146">
        <v>13.62</v>
      </c>
      <c r="Q126" s="131">
        <v>43.1718061674</v>
      </c>
      <c r="R126" s="110">
        <v>73</v>
      </c>
      <c r="S126" s="131">
        <v>35.535976505100002</v>
      </c>
      <c r="T126" s="110">
        <v>-79</v>
      </c>
      <c r="U126" s="131">
        <v>20.264317180599999</v>
      </c>
      <c r="V126" s="131">
        <v>1.0279001468</v>
      </c>
      <c r="W126" s="147">
        <v>20104</v>
      </c>
      <c r="X126" s="147">
        <v>158</v>
      </c>
      <c r="Y126" s="147">
        <v>2196</v>
      </c>
      <c r="Z126" s="147">
        <v>17750</v>
      </c>
      <c r="AA126" s="147">
        <v>1912</v>
      </c>
      <c r="AB126" s="147">
        <v>14</v>
      </c>
      <c r="AC126" s="147">
        <v>270</v>
      </c>
      <c r="AD126" s="147">
        <v>1628</v>
      </c>
      <c r="AE126" s="148">
        <v>1.4970679545000001</v>
      </c>
      <c r="AF126" s="131">
        <v>1.1371308766999999</v>
      </c>
      <c r="AG126" s="131">
        <v>1.8</v>
      </c>
      <c r="AH126" s="149">
        <v>11.0415755813</v>
      </c>
      <c r="AI126" s="149">
        <v>5.2180455715000003</v>
      </c>
      <c r="AJ126" s="149">
        <v>14.665331313399999</v>
      </c>
      <c r="AK126" s="149">
        <v>31.1776189363</v>
      </c>
      <c r="AL126" s="149">
        <v>2.9267623105</v>
      </c>
      <c r="AM126" s="149">
        <v>17.1899624813</v>
      </c>
      <c r="AN126" s="149">
        <v>4.0243617248000003</v>
      </c>
      <c r="AO126" s="149">
        <v>0.1911520981</v>
      </c>
      <c r="AP126" s="149">
        <v>10.236804913</v>
      </c>
      <c r="AQ126" s="149">
        <v>1.5653119948000001</v>
      </c>
    </row>
    <row r="127" spans="1:43" x14ac:dyDescent="0.2">
      <c r="A127" s="145">
        <v>192</v>
      </c>
      <c r="B127" s="109" t="s">
        <v>2261</v>
      </c>
      <c r="C127" s="110">
        <v>8796</v>
      </c>
      <c r="D127" s="131">
        <v>9.9637454682000008</v>
      </c>
      <c r="E127" s="110">
        <v>605.36820371639999</v>
      </c>
      <c r="F127" s="131">
        <v>19.918144611199999</v>
      </c>
      <c r="G127" s="131">
        <v>20.111414279200002</v>
      </c>
      <c r="H127" s="131">
        <v>58.685766257399997</v>
      </c>
      <c r="I127" s="131">
        <v>21.202819463400001</v>
      </c>
      <c r="J127" s="131">
        <v>3.6794296884</v>
      </c>
      <c r="K127" s="131">
        <v>2.0696791996999999</v>
      </c>
      <c r="L127" s="131">
        <v>8.7386455098999996</v>
      </c>
      <c r="M127" s="131">
        <v>6.0940554214000002</v>
      </c>
      <c r="N127" s="110">
        <v>3814</v>
      </c>
      <c r="O127" s="131">
        <v>2.2771368642000001</v>
      </c>
      <c r="P127" s="146">
        <v>14.53</v>
      </c>
      <c r="Q127" s="131">
        <v>18.7456926258</v>
      </c>
      <c r="R127" s="110">
        <v>64</v>
      </c>
      <c r="S127" s="131">
        <v>57.1330117161</v>
      </c>
      <c r="T127" s="110">
        <v>-65</v>
      </c>
      <c r="U127" s="131">
        <v>23.156443831800001</v>
      </c>
      <c r="V127" s="131">
        <v>0.96485182629999999</v>
      </c>
      <c r="W127" s="147">
        <v>2469</v>
      </c>
      <c r="X127" s="147">
        <v>152</v>
      </c>
      <c r="Y127" s="147">
        <v>440</v>
      </c>
      <c r="Z127" s="147">
        <v>1877</v>
      </c>
      <c r="AA127" s="147">
        <v>578</v>
      </c>
      <c r="AB127" s="147">
        <v>52</v>
      </c>
      <c r="AC127" s="147">
        <v>78</v>
      </c>
      <c r="AD127" s="147">
        <v>448</v>
      </c>
      <c r="AE127" s="148">
        <v>1.6361416361000001</v>
      </c>
      <c r="AF127" s="131">
        <v>11.8315191671</v>
      </c>
      <c r="AG127" s="131">
        <v>1.76</v>
      </c>
      <c r="AH127" s="149">
        <v>15.6300069841</v>
      </c>
      <c r="AI127" s="149">
        <v>4.1873793187999997</v>
      </c>
      <c r="AJ127" s="149">
        <v>11.983895485</v>
      </c>
      <c r="AK127" s="149">
        <v>33.669528778599997</v>
      </c>
      <c r="AL127" s="149">
        <v>2.5841173329</v>
      </c>
      <c r="AM127" s="149">
        <v>14.2752968243</v>
      </c>
      <c r="AN127" s="149">
        <v>2.3694589376000001</v>
      </c>
      <c r="AO127" s="149">
        <v>0.28347233059999999</v>
      </c>
      <c r="AP127" s="149">
        <v>11.9674623064</v>
      </c>
      <c r="AQ127" s="149">
        <v>1.6104515016000001</v>
      </c>
    </row>
    <row r="128" spans="1:43" x14ac:dyDescent="0.2">
      <c r="A128" s="145">
        <v>193</v>
      </c>
      <c r="B128" s="109" t="s">
        <v>2260</v>
      </c>
      <c r="C128" s="110">
        <v>8689</v>
      </c>
      <c r="D128" s="131">
        <v>8.8574292156999999</v>
      </c>
      <c r="E128" s="110">
        <v>1361.9122257053</v>
      </c>
      <c r="F128" s="131">
        <v>24.214524110900001</v>
      </c>
      <c r="G128" s="131">
        <v>21.7976752215</v>
      </c>
      <c r="H128" s="131">
        <v>59.109218552199998</v>
      </c>
      <c r="I128" s="131">
        <v>19.093106226300002</v>
      </c>
      <c r="J128" s="131">
        <v>3.9168250677000001</v>
      </c>
      <c r="K128" s="131">
        <v>2.1888140084000001</v>
      </c>
      <c r="L128" s="131">
        <v>9.9072634065000003</v>
      </c>
      <c r="M128" s="131">
        <v>4.8384309659999998</v>
      </c>
      <c r="N128" s="110">
        <v>3812</v>
      </c>
      <c r="O128" s="131">
        <v>2.2615424973999998</v>
      </c>
      <c r="P128" s="146">
        <v>6.38</v>
      </c>
      <c r="Q128" s="131">
        <v>32.547169811300002</v>
      </c>
      <c r="R128" s="110">
        <v>37</v>
      </c>
      <c r="S128" s="131">
        <v>36.477987421400002</v>
      </c>
      <c r="T128" s="110">
        <v>-35</v>
      </c>
      <c r="U128" s="131">
        <v>27.515723270399999</v>
      </c>
      <c r="V128" s="131">
        <v>3.4591194969000001</v>
      </c>
      <c r="W128" s="147">
        <v>2946</v>
      </c>
      <c r="X128" s="147">
        <v>20</v>
      </c>
      <c r="Y128" s="147">
        <v>1229</v>
      </c>
      <c r="Z128" s="147">
        <v>1697</v>
      </c>
      <c r="AA128" s="147">
        <v>502</v>
      </c>
      <c r="AB128" s="147">
        <v>8</v>
      </c>
      <c r="AC128" s="147">
        <v>70</v>
      </c>
      <c r="AD128" s="147">
        <v>424</v>
      </c>
      <c r="AE128" s="148">
        <v>2.8529980658</v>
      </c>
      <c r="AF128" s="131">
        <v>0</v>
      </c>
      <c r="AG128" s="131">
        <v>1.86</v>
      </c>
      <c r="AH128" s="149">
        <v>17.773148683900001</v>
      </c>
      <c r="AI128" s="149">
        <v>4.9737041752</v>
      </c>
      <c r="AJ128" s="149">
        <v>14.590646658700001</v>
      </c>
      <c r="AK128" s="149">
        <v>27.536679139499999</v>
      </c>
      <c r="AL128" s="149">
        <v>1.6741889442</v>
      </c>
      <c r="AM128" s="149">
        <v>14.9146832285</v>
      </c>
      <c r="AN128" s="149">
        <v>2.5678612301000001</v>
      </c>
      <c r="AO128" s="149">
        <v>0.11701320580000001</v>
      </c>
      <c r="AP128" s="149">
        <v>12.8727384948</v>
      </c>
      <c r="AQ128" s="149">
        <v>1.3424372178999999</v>
      </c>
    </row>
    <row r="129" spans="1:43" x14ac:dyDescent="0.2">
      <c r="A129" s="145">
        <v>194</v>
      </c>
      <c r="B129" s="109" t="s">
        <v>2220</v>
      </c>
      <c r="C129" s="110">
        <v>5385</v>
      </c>
      <c r="D129" s="131">
        <v>5.6296586897000003</v>
      </c>
      <c r="E129" s="110">
        <v>2372.2466960351999</v>
      </c>
      <c r="F129" s="131">
        <v>20.167130919200002</v>
      </c>
      <c r="G129" s="131">
        <v>22.469823584</v>
      </c>
      <c r="H129" s="131">
        <v>56.6202414113</v>
      </c>
      <c r="I129" s="131">
        <v>20.909935004600001</v>
      </c>
      <c r="J129" s="131">
        <v>3.7233547426000002</v>
      </c>
      <c r="K129" s="131">
        <v>2.6063483197999999</v>
      </c>
      <c r="L129" s="131">
        <v>9.4945545937000002</v>
      </c>
      <c r="M129" s="131">
        <v>7.0743740109999997</v>
      </c>
      <c r="N129" s="110">
        <v>2270</v>
      </c>
      <c r="O129" s="131">
        <v>2.3546255506999998</v>
      </c>
      <c r="P129" s="146">
        <v>2.27</v>
      </c>
      <c r="Q129" s="131">
        <v>48.898678414099997</v>
      </c>
      <c r="R129" s="110">
        <v>14</v>
      </c>
      <c r="S129" s="131">
        <v>34.361233480199999</v>
      </c>
      <c r="T129" s="110">
        <v>-17</v>
      </c>
      <c r="U129" s="131">
        <v>9.2511013216000002</v>
      </c>
      <c r="V129" s="131">
        <v>7.4889867840999997</v>
      </c>
      <c r="W129" s="147">
        <v>1663</v>
      </c>
      <c r="X129" s="147">
        <v>15</v>
      </c>
      <c r="Y129" s="147">
        <v>547</v>
      </c>
      <c r="Z129" s="147">
        <v>1101</v>
      </c>
      <c r="AA129" s="147">
        <v>225</v>
      </c>
      <c r="AB129" s="147">
        <v>4</v>
      </c>
      <c r="AC129" s="147">
        <v>28</v>
      </c>
      <c r="AD129" s="147">
        <v>193</v>
      </c>
      <c r="AE129" s="148">
        <v>1.1402027026999999</v>
      </c>
      <c r="AF129" s="131">
        <v>0</v>
      </c>
      <c r="AG129" s="131">
        <v>1.53</v>
      </c>
      <c r="AH129" s="149">
        <v>13.1301144213</v>
      </c>
      <c r="AI129" s="149">
        <v>4.9169293987999998</v>
      </c>
      <c r="AJ129" s="149">
        <v>17.767189769400002</v>
      </c>
      <c r="AK129" s="149">
        <v>23.730915016499999</v>
      </c>
      <c r="AL129" s="149">
        <v>3.2165503559999999</v>
      </c>
      <c r="AM129" s="149">
        <v>17.7299939778</v>
      </c>
      <c r="AN129" s="149">
        <v>1.9749194091</v>
      </c>
      <c r="AO129" s="149">
        <v>0.17003790429999999</v>
      </c>
      <c r="AP129" s="149">
        <v>13.574692691899999</v>
      </c>
      <c r="AQ129" s="149">
        <v>2.4070990824999998</v>
      </c>
    </row>
    <row r="130" spans="1:43" x14ac:dyDescent="0.2">
      <c r="A130" s="145">
        <v>195</v>
      </c>
      <c r="B130" s="109" t="s">
        <v>2259</v>
      </c>
      <c r="C130" s="110">
        <v>10468</v>
      </c>
      <c r="D130" s="131">
        <v>9.8195551825000003</v>
      </c>
      <c r="E130" s="110">
        <v>708.73392010830003</v>
      </c>
      <c r="F130" s="131">
        <v>21.5036301108</v>
      </c>
      <c r="G130" s="131">
        <v>20.5674436378</v>
      </c>
      <c r="H130" s="131">
        <v>58.807795185300002</v>
      </c>
      <c r="I130" s="131">
        <v>20.624761176900002</v>
      </c>
      <c r="J130" s="131">
        <v>3.6745153024000001</v>
      </c>
      <c r="K130" s="131">
        <v>1.8372576512000001</v>
      </c>
      <c r="L130" s="131">
        <v>7.3490306048000003</v>
      </c>
      <c r="M130" s="131">
        <v>7.2523328336999997</v>
      </c>
      <c r="N130" s="110">
        <v>4527</v>
      </c>
      <c r="O130" s="131">
        <v>2.2907002429999999</v>
      </c>
      <c r="P130" s="146">
        <v>14.77</v>
      </c>
      <c r="Q130" s="131">
        <v>22.417285617800001</v>
      </c>
      <c r="R130" s="110">
        <v>52</v>
      </c>
      <c r="S130" s="131">
        <v>51.586765698900003</v>
      </c>
      <c r="T130" s="110">
        <v>-58</v>
      </c>
      <c r="U130" s="131">
        <v>25.455773126299999</v>
      </c>
      <c r="V130" s="131">
        <v>0.54017555709999998</v>
      </c>
      <c r="W130" s="147">
        <v>2212</v>
      </c>
      <c r="X130" s="147">
        <v>94</v>
      </c>
      <c r="Y130" s="147">
        <v>288</v>
      </c>
      <c r="Z130" s="147">
        <v>1830</v>
      </c>
      <c r="AA130" s="147">
        <v>639</v>
      </c>
      <c r="AB130" s="147">
        <v>37</v>
      </c>
      <c r="AC130" s="147">
        <v>71</v>
      </c>
      <c r="AD130" s="147">
        <v>531</v>
      </c>
      <c r="AE130" s="148">
        <v>0.77456176109999997</v>
      </c>
      <c r="AF130" s="131">
        <v>7.2763028514999997</v>
      </c>
      <c r="AG130" s="131">
        <v>1.71</v>
      </c>
      <c r="AH130" s="149">
        <v>19.9091288037</v>
      </c>
      <c r="AI130" s="149">
        <v>4.3559816590000002</v>
      </c>
      <c r="AJ130" s="149">
        <v>10.8245102126</v>
      </c>
      <c r="AK130" s="149">
        <v>31.798249270500001</v>
      </c>
      <c r="AL130" s="149">
        <v>2.5318882868000001</v>
      </c>
      <c r="AM130" s="149">
        <v>15.998332638600001</v>
      </c>
      <c r="AN130" s="149">
        <v>2.389328887</v>
      </c>
      <c r="AO130" s="149">
        <v>0.16256773660000001</v>
      </c>
      <c r="AP130" s="149">
        <v>9.3997498957999994</v>
      </c>
      <c r="AQ130" s="149">
        <v>1.3955814923000001</v>
      </c>
    </row>
    <row r="131" spans="1:43" x14ac:dyDescent="0.2">
      <c r="A131" s="145">
        <v>196</v>
      </c>
      <c r="B131" s="109" t="s">
        <v>2258</v>
      </c>
      <c r="C131" s="110">
        <v>3898</v>
      </c>
      <c r="D131" s="131">
        <v>12.691529343699999</v>
      </c>
      <c r="E131" s="110">
        <v>513.57048748349996</v>
      </c>
      <c r="F131" s="131">
        <v>17.162647511500001</v>
      </c>
      <c r="G131" s="131">
        <v>21.6521292971</v>
      </c>
      <c r="H131" s="131">
        <v>55.823499230400003</v>
      </c>
      <c r="I131" s="131">
        <v>22.524371472599999</v>
      </c>
      <c r="J131" s="131">
        <v>4.4345898004000004</v>
      </c>
      <c r="K131" s="131">
        <v>2.347724012</v>
      </c>
      <c r="L131" s="131">
        <v>10.434328942200001</v>
      </c>
      <c r="M131" s="131">
        <v>6.5214555889000003</v>
      </c>
      <c r="N131" s="110">
        <v>1668</v>
      </c>
      <c r="O131" s="131">
        <v>2.3147482014</v>
      </c>
      <c r="P131" s="146">
        <v>7.59</v>
      </c>
      <c r="Q131" s="131">
        <v>18.659658344299999</v>
      </c>
      <c r="R131" s="110">
        <v>22</v>
      </c>
      <c r="S131" s="131">
        <v>65.5716162943</v>
      </c>
      <c r="T131" s="110">
        <v>-30</v>
      </c>
      <c r="U131" s="131">
        <v>11.300919842300001</v>
      </c>
      <c r="V131" s="131">
        <v>4.4678055190999997</v>
      </c>
      <c r="W131" s="147">
        <v>1360</v>
      </c>
      <c r="X131" s="147">
        <v>62</v>
      </c>
      <c r="Y131" s="147">
        <v>423</v>
      </c>
      <c r="Z131" s="147">
        <v>875</v>
      </c>
      <c r="AA131" s="147">
        <v>254</v>
      </c>
      <c r="AB131" s="147">
        <v>28</v>
      </c>
      <c r="AC131" s="147">
        <v>53</v>
      </c>
      <c r="AD131" s="147">
        <v>173</v>
      </c>
      <c r="AE131" s="148">
        <v>4.5454545455000002</v>
      </c>
      <c r="AF131" s="131">
        <v>25.702811244999999</v>
      </c>
      <c r="AG131" s="131">
        <v>1.94</v>
      </c>
      <c r="AH131" s="149">
        <v>13.049250255700001</v>
      </c>
      <c r="AI131" s="149">
        <v>3.3080154084000002</v>
      </c>
      <c r="AJ131" s="149">
        <v>15.1363468193</v>
      </c>
      <c r="AK131" s="149">
        <v>32.960456157899998</v>
      </c>
      <c r="AL131" s="149">
        <v>3.4864741343999999</v>
      </c>
      <c r="AM131" s="149">
        <v>13.110187381699999</v>
      </c>
      <c r="AN131" s="149">
        <v>2.7965788156000002</v>
      </c>
      <c r="AO131" s="149">
        <v>9.5758340799999994E-2</v>
      </c>
      <c r="AP131" s="149">
        <v>11.8218024331</v>
      </c>
      <c r="AQ131" s="149">
        <v>3.0533852750000001</v>
      </c>
    </row>
    <row r="132" spans="1:43" x14ac:dyDescent="0.2">
      <c r="A132" s="145">
        <v>197</v>
      </c>
      <c r="B132" s="109" t="s">
        <v>2257</v>
      </c>
      <c r="C132" s="110">
        <v>5170</v>
      </c>
      <c r="D132" s="131">
        <v>16.5464382326</v>
      </c>
      <c r="E132" s="110">
        <v>1973.2824427481</v>
      </c>
      <c r="F132" s="131">
        <v>27.137330754400001</v>
      </c>
      <c r="G132" s="131">
        <v>20.483558994199999</v>
      </c>
      <c r="H132" s="131">
        <v>62.069632495199997</v>
      </c>
      <c r="I132" s="131">
        <v>17.4468085106</v>
      </c>
      <c r="J132" s="131">
        <v>6.2226543510000001</v>
      </c>
      <c r="K132" s="131">
        <v>1.7501215362</v>
      </c>
      <c r="L132" s="131">
        <v>9.5284394750000008</v>
      </c>
      <c r="M132" s="131">
        <v>6.8060281963999998</v>
      </c>
      <c r="N132" s="110">
        <v>2318</v>
      </c>
      <c r="O132" s="131">
        <v>2.2049180328000002</v>
      </c>
      <c r="P132" s="146">
        <v>2.62</v>
      </c>
      <c r="Q132" s="131">
        <v>41.666666666700003</v>
      </c>
      <c r="R132" s="110">
        <v>30</v>
      </c>
      <c r="S132" s="131">
        <v>37.878787878799997</v>
      </c>
      <c r="T132" s="110">
        <v>-30</v>
      </c>
      <c r="U132" s="131">
        <v>6.4393939394000004</v>
      </c>
      <c r="V132" s="131">
        <v>14.015151515199999</v>
      </c>
      <c r="W132" s="147">
        <v>2646</v>
      </c>
      <c r="X132" s="147">
        <v>32</v>
      </c>
      <c r="Y132" s="147">
        <v>288</v>
      </c>
      <c r="Z132" s="147">
        <v>2326</v>
      </c>
      <c r="AA132" s="147">
        <v>306</v>
      </c>
      <c r="AB132" s="147">
        <v>8</v>
      </c>
      <c r="AC132" s="147">
        <v>45</v>
      </c>
      <c r="AD132" s="147">
        <v>253</v>
      </c>
      <c r="AE132" s="148">
        <v>0.57447681579999998</v>
      </c>
      <c r="AF132" s="131">
        <v>0.98173964260000002</v>
      </c>
      <c r="AG132" s="131">
        <v>2.6</v>
      </c>
      <c r="AH132" s="149">
        <v>14.1115170908</v>
      </c>
      <c r="AI132" s="149">
        <v>4.5510561476999998</v>
      </c>
      <c r="AJ132" s="149">
        <v>13.6401963116</v>
      </c>
      <c r="AK132" s="149">
        <v>27.1982357901</v>
      </c>
      <c r="AL132" s="149">
        <v>4.4083627007999997</v>
      </c>
      <c r="AM132" s="149">
        <v>17.211856528199998</v>
      </c>
      <c r="AN132" s="149">
        <v>3.7900244308</v>
      </c>
      <c r="AO132" s="149">
        <v>0.13188333729999999</v>
      </c>
      <c r="AP132" s="149">
        <v>12.105160746299999</v>
      </c>
      <c r="AQ132" s="149">
        <v>1.0312844571999999</v>
      </c>
    </row>
    <row r="133" spans="1:43" x14ac:dyDescent="0.2">
      <c r="A133" s="145">
        <v>198</v>
      </c>
      <c r="B133" s="109" t="s">
        <v>2256</v>
      </c>
      <c r="C133" s="110">
        <v>35007</v>
      </c>
      <c r="D133" s="131">
        <v>8.4983728498000008</v>
      </c>
      <c r="E133" s="110">
        <v>1228.7469287469</v>
      </c>
      <c r="F133" s="131">
        <v>23.009683777500001</v>
      </c>
      <c r="G133" s="131">
        <v>20.3644985289</v>
      </c>
      <c r="H133" s="131">
        <v>61.976176193299999</v>
      </c>
      <c r="I133" s="131">
        <v>17.659325277800001</v>
      </c>
      <c r="J133" s="131">
        <v>5.306257081</v>
      </c>
      <c r="K133" s="131">
        <v>1.9217255374</v>
      </c>
      <c r="L133" s="131">
        <v>10.1822771013</v>
      </c>
      <c r="M133" s="131">
        <v>6.9411579113000004</v>
      </c>
      <c r="N133" s="110">
        <v>15534</v>
      </c>
      <c r="O133" s="131">
        <v>2.2223509721000001</v>
      </c>
      <c r="P133" s="146">
        <v>28.49</v>
      </c>
      <c r="Q133" s="131">
        <v>28.817128817099999</v>
      </c>
      <c r="R133" s="110">
        <v>97</v>
      </c>
      <c r="S133" s="131">
        <v>40.856440856399999</v>
      </c>
      <c r="T133" s="110">
        <v>-128</v>
      </c>
      <c r="U133" s="131">
        <v>26.640926640899998</v>
      </c>
      <c r="V133" s="131">
        <v>3.6855036855000001</v>
      </c>
      <c r="W133" s="147">
        <v>17237</v>
      </c>
      <c r="X133" s="147">
        <v>168</v>
      </c>
      <c r="Y133" s="147">
        <v>3662</v>
      </c>
      <c r="Z133" s="147">
        <v>13407</v>
      </c>
      <c r="AA133" s="147">
        <v>2482</v>
      </c>
      <c r="AB133" s="147">
        <v>58</v>
      </c>
      <c r="AC133" s="147">
        <v>302</v>
      </c>
      <c r="AD133" s="147">
        <v>2122</v>
      </c>
      <c r="AE133" s="148">
        <v>2.1672753398000002</v>
      </c>
      <c r="AF133" s="131">
        <v>6.084134894</v>
      </c>
      <c r="AG133" s="149">
        <v>1.82</v>
      </c>
      <c r="AH133" s="149">
        <v>11.752596258800001</v>
      </c>
      <c r="AI133" s="149">
        <v>3.6960891319</v>
      </c>
      <c r="AJ133" s="149">
        <v>17.3592725072</v>
      </c>
      <c r="AK133" s="149">
        <v>24.581248581600001</v>
      </c>
      <c r="AL133" s="149">
        <v>4.1680625046999999</v>
      </c>
      <c r="AM133" s="149">
        <v>15.370608513400001</v>
      </c>
      <c r="AN133" s="149">
        <v>2.2418059803000001</v>
      </c>
      <c r="AO133" s="149">
        <v>0.24206533599999999</v>
      </c>
      <c r="AP133" s="149">
        <v>16.4888098815</v>
      </c>
      <c r="AQ133" s="149">
        <v>1.9324702550999999</v>
      </c>
    </row>
    <row r="134" spans="1:43" x14ac:dyDescent="0.2">
      <c r="A134" s="145">
        <v>199</v>
      </c>
      <c r="B134" s="109" t="s">
        <v>2255</v>
      </c>
      <c r="C134" s="110">
        <v>18640</v>
      </c>
      <c r="D134" s="131">
        <v>6.7583046963999998</v>
      </c>
      <c r="E134" s="110">
        <v>1327.6353276353</v>
      </c>
      <c r="F134" s="131">
        <v>24.597639484999998</v>
      </c>
      <c r="G134" s="131">
        <v>21.915236051499999</v>
      </c>
      <c r="H134" s="131">
        <v>61.786480686700003</v>
      </c>
      <c r="I134" s="131">
        <v>16.298283261800002</v>
      </c>
      <c r="J134" s="131">
        <v>4.7709667909000002</v>
      </c>
      <c r="K134" s="131">
        <v>2.2514674743</v>
      </c>
      <c r="L134" s="131">
        <v>9.4883272132999998</v>
      </c>
      <c r="M134" s="131">
        <v>5.8430941595999997</v>
      </c>
      <c r="N134" s="110">
        <v>7719</v>
      </c>
      <c r="O134" s="131">
        <v>2.3935742971999998</v>
      </c>
      <c r="P134" s="146">
        <v>14.04</v>
      </c>
      <c r="Q134" s="131">
        <v>36.973590292600001</v>
      </c>
      <c r="R134" s="110">
        <v>119</v>
      </c>
      <c r="S134" s="131">
        <v>37.544610992099997</v>
      </c>
      <c r="T134" s="110">
        <v>-126</v>
      </c>
      <c r="U134" s="131">
        <v>23.982869379</v>
      </c>
      <c r="V134" s="131">
        <v>1.4989293362</v>
      </c>
      <c r="W134" s="147">
        <v>11193</v>
      </c>
      <c r="X134" s="147">
        <v>63</v>
      </c>
      <c r="Y134" s="147">
        <v>3360</v>
      </c>
      <c r="Z134" s="147">
        <v>7770</v>
      </c>
      <c r="AA134" s="147">
        <v>1241</v>
      </c>
      <c r="AB134" s="147">
        <v>27</v>
      </c>
      <c r="AC134" s="147">
        <v>247</v>
      </c>
      <c r="AD134" s="147">
        <v>967</v>
      </c>
      <c r="AE134" s="148">
        <v>0.74353973669999995</v>
      </c>
      <c r="AF134" s="131">
        <v>1.8188626758999999</v>
      </c>
      <c r="AG134" s="131">
        <v>2.21</v>
      </c>
      <c r="AH134" s="149">
        <v>11.0589789277</v>
      </c>
      <c r="AI134" s="149">
        <v>5.7238385491999999</v>
      </c>
      <c r="AJ134" s="149">
        <v>10.5602069388</v>
      </c>
      <c r="AK134" s="149">
        <v>42.436208782500003</v>
      </c>
      <c r="AL134" s="149">
        <v>1.7763162421000001</v>
      </c>
      <c r="AM134" s="149">
        <v>12.510577405999999</v>
      </c>
      <c r="AN134" s="149">
        <v>5.4926835308999999</v>
      </c>
      <c r="AO134" s="149">
        <v>7.7739634099999996E-2</v>
      </c>
      <c r="AP134" s="149">
        <v>7.4609409936000004</v>
      </c>
      <c r="AQ134" s="149">
        <v>1.6125814374</v>
      </c>
    </row>
    <row r="135" spans="1:43" x14ac:dyDescent="0.2">
      <c r="A135" s="145">
        <v>200</v>
      </c>
      <c r="B135" s="109" t="s">
        <v>2254</v>
      </c>
      <c r="C135" s="110">
        <v>7967</v>
      </c>
      <c r="D135" s="131">
        <v>5.5931080185999997</v>
      </c>
      <c r="E135" s="110">
        <v>1005.9343434343</v>
      </c>
      <c r="F135" s="131">
        <v>27.3252165181</v>
      </c>
      <c r="G135" s="131">
        <v>21.614158403400001</v>
      </c>
      <c r="H135" s="131">
        <v>64.001506213100001</v>
      </c>
      <c r="I135" s="131">
        <v>14.3843353835</v>
      </c>
      <c r="J135" s="131">
        <v>5.6700056700000001</v>
      </c>
      <c r="K135" s="131">
        <v>1.5120015120000001</v>
      </c>
      <c r="L135" s="131">
        <v>9.8280098280000008</v>
      </c>
      <c r="M135" s="131">
        <v>4.7880047880000003</v>
      </c>
      <c r="N135" s="110">
        <v>3267</v>
      </c>
      <c r="O135" s="131">
        <v>2.3970003060999998</v>
      </c>
      <c r="P135" s="146">
        <v>7.92</v>
      </c>
      <c r="Q135" s="131">
        <v>30.253164557000002</v>
      </c>
      <c r="R135" s="110">
        <v>58</v>
      </c>
      <c r="S135" s="131">
        <v>43.6708860759</v>
      </c>
      <c r="T135" s="110">
        <v>-59</v>
      </c>
      <c r="U135" s="131">
        <v>25.5696202532</v>
      </c>
      <c r="V135" s="131">
        <v>0.50632911390000002</v>
      </c>
      <c r="W135" s="147">
        <v>5859</v>
      </c>
      <c r="X135" s="147">
        <v>29</v>
      </c>
      <c r="Y135" s="147">
        <v>1361</v>
      </c>
      <c r="Z135" s="147">
        <v>4469</v>
      </c>
      <c r="AA135" s="147">
        <v>563</v>
      </c>
      <c r="AB135" s="147">
        <v>15</v>
      </c>
      <c r="AC135" s="147">
        <v>104</v>
      </c>
      <c r="AD135" s="147">
        <v>444</v>
      </c>
      <c r="AE135" s="148">
        <v>0.40114613180000003</v>
      </c>
      <c r="AF135" s="131">
        <v>1.7759736141</v>
      </c>
      <c r="AG135" s="131">
        <v>2.5</v>
      </c>
      <c r="AH135" s="149">
        <v>16.5940351355</v>
      </c>
      <c r="AI135" s="149">
        <v>3.0437151027999998</v>
      </c>
      <c r="AJ135" s="149">
        <v>13.2047528258</v>
      </c>
      <c r="AK135" s="149">
        <v>36.081982840800002</v>
      </c>
      <c r="AL135" s="149">
        <v>1.8027373008000001</v>
      </c>
      <c r="AM135" s="149">
        <v>14.830450769400001</v>
      </c>
      <c r="AN135" s="149">
        <v>2.9739207408000001</v>
      </c>
      <c r="AO135" s="149">
        <v>7.83058695E-2</v>
      </c>
      <c r="AP135" s="149">
        <v>8.4366062917000004</v>
      </c>
      <c r="AQ135" s="149">
        <v>1.6052703255</v>
      </c>
    </row>
    <row r="136" spans="1:43" x14ac:dyDescent="0.2">
      <c r="A136" s="145">
        <v>211</v>
      </c>
      <c r="B136" s="109" t="s">
        <v>2253</v>
      </c>
      <c r="C136" s="110">
        <v>698</v>
      </c>
      <c r="D136" s="131">
        <v>15.5629139073</v>
      </c>
      <c r="E136" s="110">
        <v>90.649350649400006</v>
      </c>
      <c r="F136" s="131">
        <v>8.5959885387000003</v>
      </c>
      <c r="G136" s="131">
        <v>21.9197707736</v>
      </c>
      <c r="H136" s="131">
        <v>58.452722063000003</v>
      </c>
      <c r="I136" s="131">
        <v>19.627507163299999</v>
      </c>
      <c r="J136" s="131">
        <v>4.2735042735000004</v>
      </c>
      <c r="K136" s="131">
        <v>1.4245014245000001</v>
      </c>
      <c r="L136" s="131">
        <v>8.5470085470000008</v>
      </c>
      <c r="M136" s="131">
        <v>2.8490028490000001</v>
      </c>
      <c r="N136" s="110">
        <v>302</v>
      </c>
      <c r="O136" s="131">
        <v>2.3046357616000002</v>
      </c>
      <c r="P136" s="146">
        <v>7.7</v>
      </c>
      <c r="Q136" s="131">
        <v>6.2256809338999997</v>
      </c>
      <c r="R136" s="110">
        <v>10</v>
      </c>
      <c r="S136" s="131">
        <v>68.093385213999994</v>
      </c>
      <c r="T136" s="110">
        <v>-23</v>
      </c>
      <c r="U136" s="131">
        <v>20.103761348900001</v>
      </c>
      <c r="V136" s="131">
        <v>5.5771725031999999</v>
      </c>
      <c r="W136" s="147">
        <v>144</v>
      </c>
      <c r="X136" s="147">
        <v>66</v>
      </c>
      <c r="Y136" s="147">
        <v>11</v>
      </c>
      <c r="Z136" s="147">
        <v>67</v>
      </c>
      <c r="AA136" s="147">
        <v>61</v>
      </c>
      <c r="AB136" s="147">
        <v>21</v>
      </c>
      <c r="AC136" s="147">
        <v>8</v>
      </c>
      <c r="AD136" s="147">
        <v>32</v>
      </c>
      <c r="AE136" s="148">
        <v>1.2232415902</v>
      </c>
      <c r="AF136" s="131">
        <v>11.8343195266</v>
      </c>
      <c r="AG136" s="131">
        <v>1.27</v>
      </c>
      <c r="AH136" s="149">
        <v>6.4112985165999996</v>
      </c>
      <c r="AI136" s="149">
        <v>2.7027027026999999</v>
      </c>
      <c r="AJ136" s="149">
        <v>9.3883357040999993</v>
      </c>
      <c r="AK136" s="149">
        <v>59.225767120500002</v>
      </c>
      <c r="AL136" s="149">
        <v>2.6417394837999999</v>
      </c>
      <c r="AM136" s="149">
        <v>6.2385693965</v>
      </c>
      <c r="AN136" s="149">
        <v>1.493598862</v>
      </c>
      <c r="AO136" s="149">
        <v>0</v>
      </c>
      <c r="AP136" s="149">
        <v>5.6390977443999999</v>
      </c>
      <c r="AQ136" s="149">
        <v>3.2615322088999998</v>
      </c>
    </row>
    <row r="137" spans="1:43" x14ac:dyDescent="0.2">
      <c r="A137" s="145">
        <v>213</v>
      </c>
      <c r="B137" s="109" t="s">
        <v>2252</v>
      </c>
      <c r="C137" s="110">
        <v>2067</v>
      </c>
      <c r="D137" s="131">
        <v>7.3208722741000001</v>
      </c>
      <c r="E137" s="110">
        <v>313.1818181818</v>
      </c>
      <c r="F137" s="131">
        <v>7.5471698112999999</v>
      </c>
      <c r="G137" s="131">
        <v>19.5936139332</v>
      </c>
      <c r="H137" s="131">
        <v>59.796806966600002</v>
      </c>
      <c r="I137" s="131">
        <v>20.609579100099999</v>
      </c>
      <c r="J137" s="131">
        <v>5.8866813834</v>
      </c>
      <c r="K137" s="131">
        <v>0.98111356390000004</v>
      </c>
      <c r="L137" s="131">
        <v>8.3394652931</v>
      </c>
      <c r="M137" s="131">
        <v>8.8300220751000005</v>
      </c>
      <c r="N137" s="110">
        <v>893</v>
      </c>
      <c r="O137" s="131">
        <v>2.3034714446</v>
      </c>
      <c r="P137" s="146">
        <v>6.6</v>
      </c>
      <c r="Q137" s="131">
        <v>10.2255639098</v>
      </c>
      <c r="R137" s="110">
        <v>11</v>
      </c>
      <c r="S137" s="131">
        <v>59.8496240602</v>
      </c>
      <c r="T137" s="110">
        <v>-10</v>
      </c>
      <c r="U137" s="131">
        <v>29.774436090199998</v>
      </c>
      <c r="V137" s="131">
        <v>0.1503759398</v>
      </c>
      <c r="W137" s="147">
        <v>388</v>
      </c>
      <c r="X137" s="147">
        <v>71</v>
      </c>
      <c r="Y137" s="147">
        <v>51</v>
      </c>
      <c r="Z137" s="147">
        <v>266</v>
      </c>
      <c r="AA137" s="147">
        <v>129</v>
      </c>
      <c r="AB137" s="147">
        <v>21</v>
      </c>
      <c r="AC137" s="147">
        <v>15</v>
      </c>
      <c r="AD137" s="147">
        <v>93</v>
      </c>
      <c r="AE137" s="148">
        <v>1.3457556935999999</v>
      </c>
      <c r="AF137" s="131">
        <v>2.4727992087000001</v>
      </c>
      <c r="AG137" s="131">
        <v>0.35</v>
      </c>
      <c r="AH137" s="149">
        <v>17.413202605599999</v>
      </c>
      <c r="AI137" s="149">
        <v>3.7740917333000001</v>
      </c>
      <c r="AJ137" s="149">
        <v>11.2551205426</v>
      </c>
      <c r="AK137" s="149">
        <v>35.004365052700003</v>
      </c>
      <c r="AL137" s="149">
        <v>3.3107245987999998</v>
      </c>
      <c r="AM137" s="149">
        <v>14.8747565644</v>
      </c>
      <c r="AN137" s="149">
        <v>2.686186287</v>
      </c>
      <c r="AO137" s="149">
        <v>0.26526089580000001</v>
      </c>
      <c r="AP137" s="149">
        <v>8.7737559600000008</v>
      </c>
      <c r="AQ137" s="149">
        <v>1.568061245</v>
      </c>
    </row>
    <row r="138" spans="1:43" x14ac:dyDescent="0.2">
      <c r="A138" s="145">
        <v>214</v>
      </c>
      <c r="B138" s="109" t="s">
        <v>2251</v>
      </c>
      <c r="C138" s="110">
        <v>1037</v>
      </c>
      <c r="D138" s="131">
        <v>3.1840796020000002</v>
      </c>
      <c r="E138" s="110">
        <v>130.44025157230001</v>
      </c>
      <c r="F138" s="131">
        <v>7.8109932498000001</v>
      </c>
      <c r="G138" s="131">
        <v>22.661523625800001</v>
      </c>
      <c r="H138" s="131">
        <v>62.295081967199998</v>
      </c>
      <c r="I138" s="131">
        <v>15.043394406899999</v>
      </c>
      <c r="J138" s="131">
        <v>3.8948393379000001</v>
      </c>
      <c r="K138" s="131">
        <v>2.9211295034</v>
      </c>
      <c r="L138" s="131">
        <v>5.8422590068</v>
      </c>
      <c r="M138" s="131">
        <v>5.8422590068</v>
      </c>
      <c r="N138" s="110">
        <v>402</v>
      </c>
      <c r="O138" s="131">
        <v>2.5522388060000001</v>
      </c>
      <c r="P138" s="146">
        <v>7.95</v>
      </c>
      <c r="Q138" s="131">
        <v>7.9145728643000002</v>
      </c>
      <c r="R138" s="110">
        <v>10</v>
      </c>
      <c r="S138" s="131">
        <v>66.708542713599996</v>
      </c>
      <c r="T138" s="110">
        <v>-10</v>
      </c>
      <c r="U138" s="131">
        <v>25</v>
      </c>
      <c r="V138" s="131">
        <v>0.3768844221</v>
      </c>
      <c r="W138" s="147">
        <v>264</v>
      </c>
      <c r="X138" s="147">
        <v>61</v>
      </c>
      <c r="Y138" s="147">
        <v>65</v>
      </c>
      <c r="Z138" s="147">
        <v>138</v>
      </c>
      <c r="AA138" s="147">
        <v>87</v>
      </c>
      <c r="AB138" s="147">
        <v>27</v>
      </c>
      <c r="AC138" s="147">
        <v>11</v>
      </c>
      <c r="AD138" s="147">
        <v>49</v>
      </c>
      <c r="AE138" s="148">
        <v>1.3303769401000001</v>
      </c>
      <c r="AF138" s="131">
        <v>8.8669950739000001</v>
      </c>
      <c r="AG138" s="149" t="s">
        <v>3449</v>
      </c>
      <c r="AH138" s="149">
        <v>9.7021507565</v>
      </c>
      <c r="AI138" s="149">
        <v>1.4383608114999999</v>
      </c>
      <c r="AJ138" s="149">
        <v>11.2219282177</v>
      </c>
      <c r="AK138" s="149">
        <v>37.0310061741</v>
      </c>
      <c r="AL138" s="149">
        <v>8.0331094375000003</v>
      </c>
      <c r="AM138" s="149">
        <v>12.1446502476</v>
      </c>
      <c r="AN138" s="149">
        <v>1.8997218264</v>
      </c>
      <c r="AO138" s="149">
        <v>1.3569441600000001E-2</v>
      </c>
      <c r="AP138" s="149">
        <v>12.850261211799999</v>
      </c>
      <c r="AQ138" s="149">
        <v>3.9962005562999998</v>
      </c>
    </row>
    <row r="139" spans="1:43" x14ac:dyDescent="0.2">
      <c r="A139" s="145">
        <v>215</v>
      </c>
      <c r="B139" s="109" t="s">
        <v>2250</v>
      </c>
      <c r="C139" s="110">
        <v>776</v>
      </c>
      <c r="D139" s="131">
        <v>4.1610738254999999</v>
      </c>
      <c r="E139" s="110">
        <v>269.44444444440001</v>
      </c>
      <c r="F139" s="131">
        <v>8.2474226803999997</v>
      </c>
      <c r="G139" s="131">
        <v>24.6134020619</v>
      </c>
      <c r="H139" s="131">
        <v>57.860824742299997</v>
      </c>
      <c r="I139" s="131">
        <v>17.525773195900001</v>
      </c>
      <c r="J139" s="131">
        <v>2.5559105431</v>
      </c>
      <c r="K139" s="131">
        <v>0</v>
      </c>
      <c r="L139" s="131">
        <v>6.3897763577999998</v>
      </c>
      <c r="M139" s="131">
        <v>1.2779552716</v>
      </c>
      <c r="N139" s="110">
        <v>308</v>
      </c>
      <c r="O139" s="131">
        <v>2.5097402597</v>
      </c>
      <c r="P139" s="146">
        <v>2.88</v>
      </c>
      <c r="Q139" s="131">
        <v>10.6529209622</v>
      </c>
      <c r="R139" s="110">
        <v>6</v>
      </c>
      <c r="S139" s="131">
        <v>42.611683848799998</v>
      </c>
      <c r="T139" s="110">
        <v>-4</v>
      </c>
      <c r="U139" s="131">
        <v>43.986254295499997</v>
      </c>
      <c r="V139" s="131">
        <v>2.7491408934999999</v>
      </c>
      <c r="W139" s="147">
        <v>150</v>
      </c>
      <c r="X139" s="147">
        <v>30</v>
      </c>
      <c r="Y139" s="147">
        <v>28</v>
      </c>
      <c r="Z139" s="147">
        <v>92</v>
      </c>
      <c r="AA139" s="147">
        <v>57</v>
      </c>
      <c r="AB139" s="147">
        <v>8</v>
      </c>
      <c r="AC139" s="147">
        <v>10</v>
      </c>
      <c r="AD139" s="147">
        <v>39</v>
      </c>
      <c r="AE139" s="148">
        <v>1.4925373134</v>
      </c>
      <c r="AF139" s="131">
        <v>7.6726342710999997</v>
      </c>
      <c r="AG139" s="149" t="s">
        <v>3449</v>
      </c>
      <c r="AH139" s="149">
        <v>11.9681089313</v>
      </c>
      <c r="AI139" s="149">
        <v>2.3201648302</v>
      </c>
      <c r="AJ139" s="149">
        <v>14.7003493684</v>
      </c>
      <c r="AK139" s="149">
        <v>36.692645346200003</v>
      </c>
      <c r="AL139" s="149">
        <v>4.3357520379999999</v>
      </c>
      <c r="AM139" s="149">
        <v>14.8257636836</v>
      </c>
      <c r="AN139" s="149">
        <v>1.7289259159999999</v>
      </c>
      <c r="AO139" s="149">
        <v>0</v>
      </c>
      <c r="AP139" s="149">
        <v>10.9827107408</v>
      </c>
      <c r="AQ139" s="149">
        <v>2.2574576727000002</v>
      </c>
    </row>
    <row r="140" spans="1:43" x14ac:dyDescent="0.2">
      <c r="A140" s="145">
        <v>216</v>
      </c>
      <c r="B140" s="109" t="s">
        <v>2249</v>
      </c>
      <c r="C140" s="110">
        <v>1684</v>
      </c>
      <c r="D140" s="131">
        <v>20.8034433286</v>
      </c>
      <c r="E140" s="110">
        <v>238.18953323900001</v>
      </c>
      <c r="F140" s="131">
        <v>8.0166270784000009</v>
      </c>
      <c r="G140" s="131">
        <v>21.258907363399999</v>
      </c>
      <c r="H140" s="131">
        <v>58.847980997599997</v>
      </c>
      <c r="I140" s="131">
        <v>19.893111639000001</v>
      </c>
      <c r="J140" s="131">
        <v>5.3908355795</v>
      </c>
      <c r="K140" s="131">
        <v>0</v>
      </c>
      <c r="L140" s="131">
        <v>5.3908355795</v>
      </c>
      <c r="M140" s="131">
        <v>5.9898173106000003</v>
      </c>
      <c r="N140" s="110">
        <v>700</v>
      </c>
      <c r="O140" s="131">
        <v>2.3857142857000002</v>
      </c>
      <c r="P140" s="146">
        <v>7.07</v>
      </c>
      <c r="Q140" s="131">
        <v>10.608203677500001</v>
      </c>
      <c r="R140" s="110">
        <v>9</v>
      </c>
      <c r="S140" s="131">
        <v>68.599717114599997</v>
      </c>
      <c r="T140" s="110">
        <v>-11</v>
      </c>
      <c r="U140" s="131">
        <v>20.084865629399999</v>
      </c>
      <c r="V140" s="131">
        <v>0.7072135785</v>
      </c>
      <c r="W140" s="147">
        <v>382</v>
      </c>
      <c r="X140" s="147">
        <v>60</v>
      </c>
      <c r="Y140" s="147">
        <v>119</v>
      </c>
      <c r="Z140" s="147">
        <v>203</v>
      </c>
      <c r="AA140" s="147">
        <v>116</v>
      </c>
      <c r="AB140" s="147">
        <v>22</v>
      </c>
      <c r="AC140" s="147">
        <v>20</v>
      </c>
      <c r="AD140" s="147">
        <v>74</v>
      </c>
      <c r="AE140" s="148">
        <v>0.93959731540000002</v>
      </c>
      <c r="AF140" s="131">
        <v>33.397559409099998</v>
      </c>
      <c r="AG140" s="131">
        <v>0.42</v>
      </c>
      <c r="AH140" s="149">
        <v>10.5017761989</v>
      </c>
      <c r="AI140" s="149">
        <v>2.9840142096000002</v>
      </c>
      <c r="AJ140" s="149">
        <v>8.9653641208000003</v>
      </c>
      <c r="AK140" s="149">
        <v>44.715808170499997</v>
      </c>
      <c r="AL140" s="149">
        <v>3.3614564831</v>
      </c>
      <c r="AM140" s="149">
        <v>12.158081705200001</v>
      </c>
      <c r="AN140" s="149">
        <v>2.3312611012</v>
      </c>
      <c r="AO140" s="149">
        <v>4.4404973399999999E-2</v>
      </c>
      <c r="AP140" s="149">
        <v>10.5861456483</v>
      </c>
      <c r="AQ140" s="149">
        <v>3.4103019537999999</v>
      </c>
    </row>
    <row r="141" spans="1:43" x14ac:dyDescent="0.2">
      <c r="A141" s="145">
        <v>218</v>
      </c>
      <c r="B141" s="109" t="s">
        <v>2247</v>
      </c>
      <c r="C141" s="110">
        <v>901</v>
      </c>
      <c r="D141" s="131">
        <v>1.6930022573000001</v>
      </c>
      <c r="E141" s="110">
        <v>179.4820717131</v>
      </c>
      <c r="F141" s="131">
        <v>10.4328523862</v>
      </c>
      <c r="G141" s="131">
        <v>22.752497225300001</v>
      </c>
      <c r="H141" s="131">
        <v>60.5993340733</v>
      </c>
      <c r="I141" s="131">
        <v>16.648168701399999</v>
      </c>
      <c r="J141" s="131">
        <v>1.1098779134000001</v>
      </c>
      <c r="K141" s="131">
        <v>0</v>
      </c>
      <c r="L141" s="131">
        <v>9.9889012209000008</v>
      </c>
      <c r="M141" s="131">
        <v>6.6592674805999996</v>
      </c>
      <c r="N141" s="110">
        <v>355</v>
      </c>
      <c r="O141" s="131">
        <v>2.5154929576999998</v>
      </c>
      <c r="P141" s="146">
        <v>5.0199999999999996</v>
      </c>
      <c r="Q141" s="131">
        <v>12.676056338</v>
      </c>
      <c r="R141" s="110">
        <v>12</v>
      </c>
      <c r="S141" s="131">
        <v>67.002012072400007</v>
      </c>
      <c r="T141" s="110">
        <v>-13</v>
      </c>
      <c r="U141" s="131">
        <v>19.9195171026</v>
      </c>
      <c r="V141" s="131">
        <v>0.40241448689999998</v>
      </c>
      <c r="W141" s="147">
        <v>594</v>
      </c>
      <c r="X141" s="147">
        <v>87</v>
      </c>
      <c r="Y141" s="147">
        <v>297</v>
      </c>
      <c r="Z141" s="147">
        <v>210</v>
      </c>
      <c r="AA141" s="147">
        <v>65</v>
      </c>
      <c r="AB141" s="147">
        <v>17</v>
      </c>
      <c r="AC141" s="147">
        <v>12</v>
      </c>
      <c r="AD141" s="147">
        <v>36</v>
      </c>
      <c r="AE141" s="148">
        <v>0.78328981720000002</v>
      </c>
      <c r="AF141" s="131">
        <v>1.1086474501000001</v>
      </c>
      <c r="AG141" s="131">
        <v>0.89</v>
      </c>
      <c r="AH141" s="149">
        <v>5.7240370551000002</v>
      </c>
      <c r="AI141" s="149">
        <v>3.4324719648999999</v>
      </c>
      <c r="AJ141" s="149">
        <v>8.8639687957</v>
      </c>
      <c r="AK141" s="149">
        <v>46.552901023899999</v>
      </c>
      <c r="AL141" s="149">
        <v>4.3881033642</v>
      </c>
      <c r="AM141" s="149">
        <v>13.973671379800001</v>
      </c>
      <c r="AN141" s="149">
        <v>2.2915650902000002</v>
      </c>
      <c r="AO141" s="149">
        <v>0.35104826909999998</v>
      </c>
      <c r="AP141" s="149">
        <v>8.5714285714000003</v>
      </c>
      <c r="AQ141" s="149">
        <v>4.7098976108999997</v>
      </c>
    </row>
    <row r="142" spans="1:43" x14ac:dyDescent="0.2">
      <c r="A142" s="145">
        <v>219</v>
      </c>
      <c r="B142" s="109" t="s">
        <v>2246</v>
      </c>
      <c r="C142" s="110">
        <v>3647</v>
      </c>
      <c r="D142" s="131">
        <v>9.5524181436000006</v>
      </c>
      <c r="E142" s="110">
        <v>451.92069392809998</v>
      </c>
      <c r="F142" s="131">
        <v>17.329311763100002</v>
      </c>
      <c r="G142" s="131">
        <v>22.018097066100001</v>
      </c>
      <c r="H142" s="131">
        <v>59.391280504500003</v>
      </c>
      <c r="I142" s="131">
        <v>18.5906224294</v>
      </c>
      <c r="J142" s="131">
        <v>4.1062140706000001</v>
      </c>
      <c r="K142" s="131">
        <v>1.916233233</v>
      </c>
      <c r="L142" s="131">
        <v>9.0336709553999999</v>
      </c>
      <c r="M142" s="131">
        <v>6.2961949083000004</v>
      </c>
      <c r="N142" s="110">
        <v>1452</v>
      </c>
      <c r="O142" s="131">
        <v>2.4958677686000001</v>
      </c>
      <c r="P142" s="146">
        <v>8.07</v>
      </c>
      <c r="Q142" s="131">
        <v>18.905472636799999</v>
      </c>
      <c r="R142" s="110">
        <v>30</v>
      </c>
      <c r="S142" s="131">
        <v>55.845771144300002</v>
      </c>
      <c r="T142" s="110">
        <v>-26</v>
      </c>
      <c r="U142" s="131">
        <v>24.626865671600001</v>
      </c>
      <c r="V142" s="131">
        <v>0.62189054730000004</v>
      </c>
      <c r="W142" s="147">
        <v>1052</v>
      </c>
      <c r="X142" s="147">
        <v>48</v>
      </c>
      <c r="Y142" s="147">
        <v>356</v>
      </c>
      <c r="Z142" s="147">
        <v>648</v>
      </c>
      <c r="AA142" s="147">
        <v>230</v>
      </c>
      <c r="AB142" s="147">
        <v>19</v>
      </c>
      <c r="AC142" s="147">
        <v>53</v>
      </c>
      <c r="AD142" s="147">
        <v>158</v>
      </c>
      <c r="AE142" s="148">
        <v>1.0037641154000001</v>
      </c>
      <c r="AF142" s="131">
        <v>0.82621867250000003</v>
      </c>
      <c r="AG142" s="131">
        <v>2.84</v>
      </c>
      <c r="AH142" s="149">
        <v>13.5601991031</v>
      </c>
      <c r="AI142" s="149">
        <v>4.906116012</v>
      </c>
      <c r="AJ142" s="149">
        <v>12.61643093</v>
      </c>
      <c r="AK142" s="149">
        <v>31.449903898300001</v>
      </c>
      <c r="AL142" s="149">
        <v>4.2679020254999998</v>
      </c>
      <c r="AM142" s="149">
        <v>13.917500369600001</v>
      </c>
      <c r="AN142" s="149">
        <v>2.5282144792999999</v>
      </c>
      <c r="AO142" s="149">
        <v>0.13306392</v>
      </c>
      <c r="AP142" s="149">
        <v>12.490759450000001</v>
      </c>
      <c r="AQ142" s="149">
        <v>2.3187620127000002</v>
      </c>
    </row>
    <row r="143" spans="1:43" x14ac:dyDescent="0.2">
      <c r="A143" s="145">
        <v>220</v>
      </c>
      <c r="B143" s="109" t="s">
        <v>2245</v>
      </c>
      <c r="C143" s="110">
        <v>1085</v>
      </c>
      <c r="D143" s="131">
        <v>-1.6319129645999999</v>
      </c>
      <c r="E143" s="110">
        <v>133.4563345633</v>
      </c>
      <c r="F143" s="131">
        <v>11.8894009217</v>
      </c>
      <c r="G143" s="131">
        <v>19.2626728111</v>
      </c>
      <c r="H143" s="131">
        <v>64.884792626700005</v>
      </c>
      <c r="I143" s="131">
        <v>15.852534562200001</v>
      </c>
      <c r="J143" s="131">
        <v>7.3834794646999997</v>
      </c>
      <c r="K143" s="131">
        <v>1.8458698661999999</v>
      </c>
      <c r="L143" s="131">
        <v>3.6917397322999999</v>
      </c>
      <c r="M143" s="131">
        <v>4.6146746653999999</v>
      </c>
      <c r="N143" s="110">
        <v>474</v>
      </c>
      <c r="O143" s="131">
        <v>2.2848101266</v>
      </c>
      <c r="P143" s="146">
        <v>8.1300000000000008</v>
      </c>
      <c r="Q143" s="131">
        <v>9.8159509202000006</v>
      </c>
      <c r="R143" s="110">
        <v>12</v>
      </c>
      <c r="S143" s="131">
        <v>61.226993864999997</v>
      </c>
      <c r="T143" s="110">
        <v>-11</v>
      </c>
      <c r="U143" s="131">
        <v>28.466257668699999</v>
      </c>
      <c r="V143" s="131">
        <v>0.49079754599999997</v>
      </c>
      <c r="W143" s="147">
        <v>196</v>
      </c>
      <c r="X143" s="147">
        <v>51</v>
      </c>
      <c r="Y143" s="147">
        <v>59</v>
      </c>
      <c r="Z143" s="147">
        <v>86</v>
      </c>
      <c r="AA143" s="147">
        <v>74</v>
      </c>
      <c r="AB143" s="147">
        <v>19</v>
      </c>
      <c r="AC143" s="147">
        <v>14</v>
      </c>
      <c r="AD143" s="147">
        <v>41</v>
      </c>
      <c r="AE143" s="148">
        <v>2.7667984190000001</v>
      </c>
      <c r="AF143" s="131">
        <v>3.6166365279999999</v>
      </c>
      <c r="AG143" s="131">
        <v>2.0299999999999998</v>
      </c>
      <c r="AH143" s="149">
        <v>3.2526903471000002</v>
      </c>
      <c r="AI143" s="149">
        <v>2.4192895865000001</v>
      </c>
      <c r="AJ143" s="149">
        <v>11.659519378600001</v>
      </c>
      <c r="AK143" s="149">
        <v>64.511691884499996</v>
      </c>
      <c r="AL143" s="149">
        <v>2.6701189417000002</v>
      </c>
      <c r="AM143" s="149">
        <v>5.1784124928999997</v>
      </c>
      <c r="AN143" s="149">
        <v>0.995226151</v>
      </c>
      <c r="AO143" s="149">
        <v>3.23650781E-2</v>
      </c>
      <c r="AP143" s="149">
        <v>6.9423092483</v>
      </c>
      <c r="AQ143" s="149">
        <v>1.7072578688</v>
      </c>
    </row>
    <row r="144" spans="1:43" x14ac:dyDescent="0.2">
      <c r="A144" s="145">
        <v>221</v>
      </c>
      <c r="B144" s="109" t="s">
        <v>2244</v>
      </c>
      <c r="C144" s="110">
        <v>3169</v>
      </c>
      <c r="D144" s="131">
        <v>6.9524130947999998</v>
      </c>
      <c r="E144" s="110">
        <v>537.11864406780001</v>
      </c>
      <c r="F144" s="131">
        <v>9.0564846955</v>
      </c>
      <c r="G144" s="131">
        <v>23.603660460699999</v>
      </c>
      <c r="H144" s="131">
        <v>59.040706847599999</v>
      </c>
      <c r="I144" s="131">
        <v>17.355632691699999</v>
      </c>
      <c r="J144" s="131">
        <v>2.2162418869999998</v>
      </c>
      <c r="K144" s="131">
        <v>0.94981795160000004</v>
      </c>
      <c r="L144" s="131">
        <v>6.0155136932</v>
      </c>
      <c r="M144" s="131">
        <v>5.6989077094000002</v>
      </c>
      <c r="N144" s="110">
        <v>1226</v>
      </c>
      <c r="O144" s="131">
        <v>2.5619902121</v>
      </c>
      <c r="P144" s="146">
        <v>5.9</v>
      </c>
      <c r="Q144" s="131">
        <v>17.010309278400001</v>
      </c>
      <c r="R144" s="110">
        <v>22</v>
      </c>
      <c r="S144" s="131">
        <v>58.7628865979</v>
      </c>
      <c r="T144" s="110">
        <v>-27</v>
      </c>
      <c r="U144" s="131">
        <v>23.195876288699999</v>
      </c>
      <c r="V144" s="131">
        <v>1.0309278351</v>
      </c>
      <c r="W144" s="147">
        <v>702</v>
      </c>
      <c r="X144" s="147">
        <v>52</v>
      </c>
      <c r="Y144" s="147">
        <v>248</v>
      </c>
      <c r="Z144" s="147">
        <v>402</v>
      </c>
      <c r="AA144" s="147">
        <v>170</v>
      </c>
      <c r="AB144" s="147">
        <v>22</v>
      </c>
      <c r="AC144" s="147">
        <v>17</v>
      </c>
      <c r="AD144" s="147">
        <v>131</v>
      </c>
      <c r="AE144" s="148">
        <v>2.2816679780000002</v>
      </c>
      <c r="AF144" s="131">
        <v>2.2019502987999999</v>
      </c>
      <c r="AG144" s="149">
        <v>1.02</v>
      </c>
      <c r="AH144" s="149">
        <v>16.112231555200001</v>
      </c>
      <c r="AI144" s="149">
        <v>4.7073424791000003</v>
      </c>
      <c r="AJ144" s="149">
        <v>8.6899669776999993</v>
      </c>
      <c r="AK144" s="149">
        <v>30.019281487600001</v>
      </c>
      <c r="AL144" s="149">
        <v>4.3505241461999997</v>
      </c>
      <c r="AM144" s="149">
        <v>18.773963342999998</v>
      </c>
      <c r="AN144" s="149">
        <v>2.2162629373999998</v>
      </c>
      <c r="AO144" s="149">
        <v>4.6541521699999998E-2</v>
      </c>
      <c r="AP144" s="149">
        <v>11.396024024300001</v>
      </c>
      <c r="AQ144" s="149">
        <v>2.3669688172000001</v>
      </c>
    </row>
    <row r="145" spans="1:43" x14ac:dyDescent="0.2">
      <c r="A145" s="145">
        <v>223</v>
      </c>
      <c r="B145" s="109" t="s">
        <v>2243</v>
      </c>
      <c r="C145" s="110">
        <v>5718</v>
      </c>
      <c r="D145" s="131">
        <v>9.3516924842000009</v>
      </c>
      <c r="E145" s="110">
        <v>379.42932979429997</v>
      </c>
      <c r="F145" s="131">
        <v>11.804826862500001</v>
      </c>
      <c r="G145" s="131">
        <v>23.154949283000001</v>
      </c>
      <c r="H145" s="131">
        <v>60.440713536200001</v>
      </c>
      <c r="I145" s="131">
        <v>16.404337180799999</v>
      </c>
      <c r="J145" s="131">
        <v>2.9832412038</v>
      </c>
      <c r="K145" s="131">
        <v>1.9303325437000001</v>
      </c>
      <c r="L145" s="131">
        <v>8.0722997280000008</v>
      </c>
      <c r="M145" s="131">
        <v>4.5626041941000004</v>
      </c>
      <c r="N145" s="110">
        <v>2340</v>
      </c>
      <c r="O145" s="131">
        <v>2.4282051282000001</v>
      </c>
      <c r="P145" s="146">
        <v>15.07</v>
      </c>
      <c r="Q145" s="131">
        <v>15.481727574800001</v>
      </c>
      <c r="R145" s="110">
        <v>63</v>
      </c>
      <c r="S145" s="131">
        <v>53.820598006600001</v>
      </c>
      <c r="T145" s="110">
        <v>-62</v>
      </c>
      <c r="U145" s="131">
        <v>29.7674418605</v>
      </c>
      <c r="V145" s="131">
        <v>0.93023255810000005</v>
      </c>
      <c r="W145" s="147">
        <v>1657</v>
      </c>
      <c r="X145" s="147">
        <v>142</v>
      </c>
      <c r="Y145" s="147">
        <v>410</v>
      </c>
      <c r="Z145" s="147">
        <v>1105</v>
      </c>
      <c r="AA145" s="147">
        <v>350</v>
      </c>
      <c r="AB145" s="147">
        <v>44</v>
      </c>
      <c r="AC145" s="147">
        <v>61</v>
      </c>
      <c r="AD145" s="147">
        <v>245</v>
      </c>
      <c r="AE145" s="148">
        <v>0.92929292929999996</v>
      </c>
      <c r="AF145" s="131">
        <v>16.3875382676</v>
      </c>
      <c r="AG145" s="131">
        <v>1.83</v>
      </c>
      <c r="AH145" s="149">
        <v>13.9086388773</v>
      </c>
      <c r="AI145" s="149">
        <v>3.7919977694</v>
      </c>
      <c r="AJ145" s="149">
        <v>10.728503493</v>
      </c>
      <c r="AK145" s="149">
        <v>35.599547686500003</v>
      </c>
      <c r="AL145" s="149">
        <v>5.4231144569999996</v>
      </c>
      <c r="AM145" s="149">
        <v>13.3540901839</v>
      </c>
      <c r="AN145" s="149">
        <v>1.9300772960000001</v>
      </c>
      <c r="AO145" s="149">
        <v>0.1750391127</v>
      </c>
      <c r="AP145" s="149">
        <v>10.555013399</v>
      </c>
      <c r="AQ145" s="149">
        <v>3.0004492154000002</v>
      </c>
    </row>
    <row r="146" spans="1:43" x14ac:dyDescent="0.2">
      <c r="A146" s="145">
        <v>224</v>
      </c>
      <c r="B146" s="109" t="s">
        <v>2242</v>
      </c>
      <c r="C146" s="110">
        <v>3900</v>
      </c>
      <c r="D146" s="131">
        <v>31.268933019199999</v>
      </c>
      <c r="E146" s="110">
        <v>781.56312625249996</v>
      </c>
      <c r="F146" s="131">
        <v>24.8461538462</v>
      </c>
      <c r="G146" s="131">
        <v>22.358974359000001</v>
      </c>
      <c r="H146" s="131">
        <v>64.410256410299993</v>
      </c>
      <c r="I146" s="131">
        <v>13.2307692308</v>
      </c>
      <c r="J146" s="131">
        <v>4.3899289864000002</v>
      </c>
      <c r="K146" s="131">
        <v>2.3240800516000002</v>
      </c>
      <c r="L146" s="131">
        <v>9.2963202066000008</v>
      </c>
      <c r="M146" s="131">
        <v>4.9063912200999997</v>
      </c>
      <c r="N146" s="110">
        <v>1639</v>
      </c>
      <c r="O146" s="131">
        <v>2.3630262355</v>
      </c>
      <c r="P146" s="146">
        <v>4.99</v>
      </c>
      <c r="Q146" s="131">
        <v>25.050100200399999</v>
      </c>
      <c r="R146" s="110">
        <v>15</v>
      </c>
      <c r="S146" s="131">
        <v>31.6633266533</v>
      </c>
      <c r="T146" s="110">
        <v>-16</v>
      </c>
      <c r="U146" s="131">
        <v>41.082164328700003</v>
      </c>
      <c r="V146" s="131">
        <v>2.2044088176000001</v>
      </c>
      <c r="W146" s="147">
        <v>1400</v>
      </c>
      <c r="X146" s="147">
        <v>21</v>
      </c>
      <c r="Y146" s="147">
        <v>437</v>
      </c>
      <c r="Z146" s="147">
        <v>942</v>
      </c>
      <c r="AA146" s="147">
        <v>234</v>
      </c>
      <c r="AB146" s="147">
        <v>6</v>
      </c>
      <c r="AC146" s="147">
        <v>48</v>
      </c>
      <c r="AD146" s="147">
        <v>180</v>
      </c>
      <c r="AE146" s="148">
        <v>0.68259385669999995</v>
      </c>
      <c r="AF146" s="131">
        <v>2.3370553102999998</v>
      </c>
      <c r="AG146" s="149">
        <v>1.72</v>
      </c>
      <c r="AH146" s="149">
        <v>9.1036906854000001</v>
      </c>
      <c r="AI146" s="149">
        <v>3.4989614954000001</v>
      </c>
      <c r="AJ146" s="149">
        <v>13.8872024285</v>
      </c>
      <c r="AK146" s="149">
        <v>37.817542738500002</v>
      </c>
      <c r="AL146" s="149">
        <v>4.4128455024999997</v>
      </c>
      <c r="AM146" s="149">
        <v>12.458859242699999</v>
      </c>
      <c r="AN146" s="149">
        <v>2.1568940725000001</v>
      </c>
      <c r="AO146" s="149">
        <v>1.9172391800000001E-2</v>
      </c>
      <c r="AP146" s="149">
        <v>11.282952548300001</v>
      </c>
      <c r="AQ146" s="149">
        <v>3.5564786706999998</v>
      </c>
    </row>
    <row r="147" spans="1:43" x14ac:dyDescent="0.2">
      <c r="A147" s="145">
        <v>225</v>
      </c>
      <c r="B147" s="109" t="s">
        <v>2241</v>
      </c>
      <c r="C147" s="110">
        <v>2749</v>
      </c>
      <c r="D147" s="131">
        <v>9.5655639696999994</v>
      </c>
      <c r="E147" s="110">
        <v>456.64451827239998</v>
      </c>
      <c r="F147" s="131">
        <v>11.822480902100001</v>
      </c>
      <c r="G147" s="131">
        <v>24.226991633299999</v>
      </c>
      <c r="H147" s="131">
        <v>57.8392142597</v>
      </c>
      <c r="I147" s="131">
        <v>17.933794106899999</v>
      </c>
      <c r="J147" s="131">
        <v>2.9341646799999999</v>
      </c>
      <c r="K147" s="131">
        <v>1.1003117549999999</v>
      </c>
      <c r="L147" s="131">
        <v>10.26957638</v>
      </c>
      <c r="M147" s="131">
        <v>6.235099945</v>
      </c>
      <c r="N147" s="110">
        <v>1110</v>
      </c>
      <c r="O147" s="131">
        <v>2.4576576577</v>
      </c>
      <c r="P147" s="146">
        <v>6.02</v>
      </c>
      <c r="Q147" s="131">
        <v>15.7024793388</v>
      </c>
      <c r="R147" s="110">
        <v>5</v>
      </c>
      <c r="S147" s="131">
        <v>59.834710743800002</v>
      </c>
      <c r="T147" s="110">
        <v>-12</v>
      </c>
      <c r="U147" s="131">
        <v>23.140495867799999</v>
      </c>
      <c r="V147" s="131">
        <v>1.3223140496000001</v>
      </c>
      <c r="W147" s="147">
        <v>552</v>
      </c>
      <c r="X147" s="147">
        <v>75</v>
      </c>
      <c r="Y147" s="147">
        <v>60</v>
      </c>
      <c r="Z147" s="147">
        <v>417</v>
      </c>
      <c r="AA147" s="147">
        <v>169</v>
      </c>
      <c r="AB147" s="147">
        <v>23</v>
      </c>
      <c r="AC147" s="147">
        <v>20</v>
      </c>
      <c r="AD147" s="147">
        <v>126</v>
      </c>
      <c r="AE147" s="148">
        <v>0.51635111879999995</v>
      </c>
      <c r="AF147" s="131">
        <v>0.74878322730000002</v>
      </c>
      <c r="AG147" s="149">
        <v>1.41</v>
      </c>
      <c r="AH147" s="149">
        <v>11.629782566599999</v>
      </c>
      <c r="AI147" s="149">
        <v>4.5938447642</v>
      </c>
      <c r="AJ147" s="149">
        <v>9.4457706949000002</v>
      </c>
      <c r="AK147" s="149">
        <v>38.3605393896</v>
      </c>
      <c r="AL147" s="149">
        <v>5.8036002323</v>
      </c>
      <c r="AM147" s="149">
        <v>13.3911865282</v>
      </c>
      <c r="AN147" s="149">
        <v>1.3839602554999999</v>
      </c>
      <c r="AO147" s="149">
        <v>6.7746306199999995E-2</v>
      </c>
      <c r="AP147" s="149">
        <v>12.645977159799999</v>
      </c>
      <c r="AQ147" s="149">
        <v>0.98393444740000002</v>
      </c>
    </row>
    <row r="148" spans="1:43" x14ac:dyDescent="0.2">
      <c r="A148" s="145">
        <v>226</v>
      </c>
      <c r="B148" s="109" t="s">
        <v>2240</v>
      </c>
      <c r="C148" s="110">
        <v>789</v>
      </c>
      <c r="D148" s="131">
        <v>7.4931880109</v>
      </c>
      <c r="E148" s="110">
        <v>87.959866220699993</v>
      </c>
      <c r="F148" s="131">
        <v>7.9847908744999998</v>
      </c>
      <c r="G148" s="131">
        <v>27.122940430900002</v>
      </c>
      <c r="H148" s="131">
        <v>56.527249683100003</v>
      </c>
      <c r="I148" s="131">
        <v>16.349809885900001</v>
      </c>
      <c r="J148" s="131">
        <v>3.8510911425000001</v>
      </c>
      <c r="K148" s="131">
        <v>0</v>
      </c>
      <c r="L148" s="131">
        <v>12.836970474999999</v>
      </c>
      <c r="M148" s="131">
        <v>2.567394095</v>
      </c>
      <c r="N148" s="110">
        <v>306</v>
      </c>
      <c r="O148" s="131">
        <v>2.5686274509999998</v>
      </c>
      <c r="P148" s="146">
        <v>8.9700000000000006</v>
      </c>
      <c r="Q148" s="131">
        <v>6.5265486725999997</v>
      </c>
      <c r="R148" s="110">
        <v>20</v>
      </c>
      <c r="S148" s="131">
        <v>46.5707964602</v>
      </c>
      <c r="T148" s="110">
        <v>-22</v>
      </c>
      <c r="U148" s="131">
        <v>45.575221238899999</v>
      </c>
      <c r="V148" s="131">
        <v>1.3274336282999999</v>
      </c>
      <c r="W148" s="147">
        <v>153</v>
      </c>
      <c r="X148" s="147">
        <v>42</v>
      </c>
      <c r="Y148" s="147">
        <v>37</v>
      </c>
      <c r="Z148" s="147">
        <v>74</v>
      </c>
      <c r="AA148" s="147">
        <v>58</v>
      </c>
      <c r="AB148" s="147">
        <v>19</v>
      </c>
      <c r="AC148" s="147">
        <v>10</v>
      </c>
      <c r="AD148" s="147">
        <v>29</v>
      </c>
      <c r="AE148" s="148">
        <v>0.9259259259</v>
      </c>
      <c r="AF148" s="131">
        <v>13.6054421769</v>
      </c>
      <c r="AG148" s="131">
        <v>2.21</v>
      </c>
      <c r="AH148" s="149">
        <v>5.2589799563000001</v>
      </c>
      <c r="AI148" s="149">
        <v>2.0936693788</v>
      </c>
      <c r="AJ148" s="149">
        <v>12.204802540199999</v>
      </c>
      <c r="AK148" s="149">
        <v>42.716808890700001</v>
      </c>
      <c r="AL148" s="149">
        <v>5.8444135740999998</v>
      </c>
      <c r="AM148" s="149">
        <v>7.4915657868999999</v>
      </c>
      <c r="AN148" s="149">
        <v>1.4883905537</v>
      </c>
      <c r="AO148" s="149">
        <v>3.9690414799999997E-2</v>
      </c>
      <c r="AP148" s="149">
        <v>15.925778924399999</v>
      </c>
      <c r="AQ148" s="149">
        <v>3.2843818217999998</v>
      </c>
    </row>
    <row r="149" spans="1:43" x14ac:dyDescent="0.2">
      <c r="A149" s="145">
        <v>227</v>
      </c>
      <c r="B149" s="109" t="s">
        <v>2239</v>
      </c>
      <c r="C149" s="110">
        <v>7440</v>
      </c>
      <c r="D149" s="131">
        <v>5.3675116839000001</v>
      </c>
      <c r="E149" s="110">
        <v>984.12698412700001</v>
      </c>
      <c r="F149" s="131">
        <v>13.319892473099999</v>
      </c>
      <c r="G149" s="131">
        <v>17.782258064499999</v>
      </c>
      <c r="H149" s="131">
        <v>58.508064516099999</v>
      </c>
      <c r="I149" s="131">
        <v>23.709677419399998</v>
      </c>
      <c r="J149" s="131">
        <v>5.8178866189000003</v>
      </c>
      <c r="K149" s="131">
        <v>1.3529968881000001</v>
      </c>
      <c r="L149" s="131">
        <v>8.2532810175000009</v>
      </c>
      <c r="M149" s="131">
        <v>8.3885807063000009</v>
      </c>
      <c r="N149" s="110">
        <v>3335</v>
      </c>
      <c r="O149" s="131">
        <v>2.2023988006000002</v>
      </c>
      <c r="P149" s="146">
        <v>7.56</v>
      </c>
      <c r="Q149" s="131">
        <v>31.052631578900002</v>
      </c>
      <c r="R149" s="110">
        <v>44</v>
      </c>
      <c r="S149" s="131">
        <v>43.421052631599999</v>
      </c>
      <c r="T149" s="110">
        <v>-43</v>
      </c>
      <c r="U149" s="131">
        <v>25</v>
      </c>
      <c r="V149" s="131">
        <v>0.52631578950000002</v>
      </c>
      <c r="W149" s="147">
        <v>2641</v>
      </c>
      <c r="X149" s="147">
        <v>46</v>
      </c>
      <c r="Y149" s="147">
        <v>624</v>
      </c>
      <c r="Z149" s="147">
        <v>1971</v>
      </c>
      <c r="AA149" s="147">
        <v>425</v>
      </c>
      <c r="AB149" s="147">
        <v>16</v>
      </c>
      <c r="AC149" s="147">
        <v>86</v>
      </c>
      <c r="AD149" s="147">
        <v>323</v>
      </c>
      <c r="AE149" s="148">
        <v>0.36764705879999998</v>
      </c>
      <c r="AF149" s="131">
        <v>7.7954048140000003</v>
      </c>
      <c r="AG149" s="131">
        <v>2.15</v>
      </c>
      <c r="AH149" s="149">
        <v>17.7236032657</v>
      </c>
      <c r="AI149" s="149">
        <v>4.3108376975000002</v>
      </c>
      <c r="AJ149" s="149">
        <v>10.9223134448</v>
      </c>
      <c r="AK149" s="149">
        <v>36.5472133922</v>
      </c>
      <c r="AL149" s="149">
        <v>6.2524298488000003</v>
      </c>
      <c r="AM149" s="149">
        <v>11.3522537563</v>
      </c>
      <c r="AN149" s="149">
        <v>1.6340018753000001</v>
      </c>
      <c r="AO149" s="149">
        <v>2.8586456900000001E-2</v>
      </c>
      <c r="AP149" s="149">
        <v>7.6325839870000003</v>
      </c>
      <c r="AQ149" s="149">
        <v>2.4504310837999999</v>
      </c>
    </row>
    <row r="150" spans="1:43" x14ac:dyDescent="0.2">
      <c r="A150" s="145">
        <v>228</v>
      </c>
      <c r="B150" s="109" t="s">
        <v>2238</v>
      </c>
      <c r="C150" s="110">
        <v>4883</v>
      </c>
      <c r="D150" s="131">
        <v>16.178919819200001</v>
      </c>
      <c r="E150" s="110">
        <v>193.61617763679999</v>
      </c>
      <c r="F150" s="131">
        <v>20.540651238999999</v>
      </c>
      <c r="G150" s="131">
        <v>22.445218103599998</v>
      </c>
      <c r="H150" s="131">
        <v>60.086012697100003</v>
      </c>
      <c r="I150" s="131">
        <v>17.468769199299999</v>
      </c>
      <c r="J150" s="131">
        <v>4.7020341409000004</v>
      </c>
      <c r="K150" s="131">
        <v>2.0443626698999999</v>
      </c>
      <c r="L150" s="131">
        <v>11.0395584177</v>
      </c>
      <c r="M150" s="131">
        <v>7.9730144127999996</v>
      </c>
      <c r="N150" s="110">
        <v>2008</v>
      </c>
      <c r="O150" s="131">
        <v>2.4123505976000001</v>
      </c>
      <c r="P150" s="146">
        <v>25.22</v>
      </c>
      <c r="Q150" s="131">
        <v>7.2446555819</v>
      </c>
      <c r="R150" s="110">
        <v>36</v>
      </c>
      <c r="S150" s="131">
        <v>34.679334916899997</v>
      </c>
      <c r="T150" s="110">
        <v>-27</v>
      </c>
      <c r="U150" s="131">
        <v>57.125890736300001</v>
      </c>
      <c r="V150" s="131">
        <v>0.95011876480000002</v>
      </c>
      <c r="W150" s="147">
        <v>1631</v>
      </c>
      <c r="X150" s="147">
        <v>113</v>
      </c>
      <c r="Y150" s="147">
        <v>300</v>
      </c>
      <c r="Z150" s="147">
        <v>1218</v>
      </c>
      <c r="AA150" s="147">
        <v>328</v>
      </c>
      <c r="AB150" s="147">
        <v>52</v>
      </c>
      <c r="AC150" s="147">
        <v>55</v>
      </c>
      <c r="AD150" s="147">
        <v>221</v>
      </c>
      <c r="AE150" s="148">
        <v>1.2669683258</v>
      </c>
      <c r="AF150" s="131">
        <v>6.7212770425999997</v>
      </c>
      <c r="AG150" s="131">
        <v>3.49</v>
      </c>
      <c r="AH150" s="149">
        <v>8.0659985120000002</v>
      </c>
      <c r="AI150" s="149">
        <v>2.9279180708000001</v>
      </c>
      <c r="AJ150" s="149">
        <v>12.6219965863</v>
      </c>
      <c r="AK150" s="149">
        <v>42.9975053613</v>
      </c>
      <c r="AL150" s="149">
        <v>7.5014223817000003</v>
      </c>
      <c r="AM150" s="149">
        <v>8.9369337827000006</v>
      </c>
      <c r="AN150" s="149">
        <v>2.7178432316999999</v>
      </c>
      <c r="AO150" s="149">
        <v>2.8447634499999999E-2</v>
      </c>
      <c r="AP150" s="149">
        <v>9.3352006652000004</v>
      </c>
      <c r="AQ150" s="149">
        <v>3.9782922666</v>
      </c>
    </row>
    <row r="151" spans="1:43" x14ac:dyDescent="0.2">
      <c r="A151" s="145">
        <v>230</v>
      </c>
      <c r="B151" s="109" t="s">
        <v>2237</v>
      </c>
      <c r="C151" s="110">
        <v>113173</v>
      </c>
      <c r="D151" s="131">
        <v>11.7118095313</v>
      </c>
      <c r="E151" s="110">
        <v>1662.5973262818</v>
      </c>
      <c r="F151" s="131">
        <v>24.535003931999999</v>
      </c>
      <c r="G151" s="131">
        <v>19.9747289548</v>
      </c>
      <c r="H151" s="131">
        <v>63.804087547400002</v>
      </c>
      <c r="I151" s="131">
        <v>16.221183497799998</v>
      </c>
      <c r="J151" s="131">
        <v>6.0704635949999997</v>
      </c>
      <c r="K151" s="131">
        <v>2.1064419795</v>
      </c>
      <c r="L151" s="131">
        <v>11.580986917000001</v>
      </c>
      <c r="M151" s="131">
        <v>7.7413964733</v>
      </c>
      <c r="N151" s="110">
        <v>51567</v>
      </c>
      <c r="O151" s="131">
        <v>2.1536059882999998</v>
      </c>
      <c r="P151" s="146">
        <v>68.069999999999993</v>
      </c>
      <c r="Q151" s="131">
        <v>33.5877862595</v>
      </c>
      <c r="R151" s="110">
        <v>319</v>
      </c>
      <c r="S151" s="131">
        <v>24.823840281900001</v>
      </c>
      <c r="T151" s="110">
        <v>-307</v>
      </c>
      <c r="U151" s="131">
        <v>40.443335290699999</v>
      </c>
      <c r="V151" s="131">
        <v>1.1450381678999999</v>
      </c>
      <c r="W151" s="147">
        <v>73339</v>
      </c>
      <c r="X151" s="147">
        <v>184</v>
      </c>
      <c r="Y151" s="147">
        <v>12136</v>
      </c>
      <c r="Z151" s="147">
        <v>61019</v>
      </c>
      <c r="AA151" s="147">
        <v>8081</v>
      </c>
      <c r="AB151" s="147">
        <v>57</v>
      </c>
      <c r="AC151" s="147">
        <v>886</v>
      </c>
      <c r="AD151" s="147">
        <v>7138</v>
      </c>
      <c r="AE151" s="148">
        <v>0.55919159949999997</v>
      </c>
      <c r="AF151" s="131">
        <v>6.8973600692000003</v>
      </c>
      <c r="AG151" s="131">
        <v>5.48</v>
      </c>
      <c r="AH151" s="149">
        <v>10.591186479699999</v>
      </c>
      <c r="AI151" s="149">
        <v>4.1818925326</v>
      </c>
      <c r="AJ151" s="149">
        <v>22.627576844299998</v>
      </c>
      <c r="AK151" s="149">
        <v>17.792617820099998</v>
      </c>
      <c r="AL151" s="149">
        <v>5.0162307513000002</v>
      </c>
      <c r="AM151" s="149">
        <v>14.2641405462</v>
      </c>
      <c r="AN151" s="149">
        <v>1.5514906744000001</v>
      </c>
      <c r="AO151" s="149">
        <v>0.31633180659999999</v>
      </c>
      <c r="AP151" s="149">
        <v>17.783985833100001</v>
      </c>
      <c r="AQ151" s="149">
        <v>1.4710126540999999</v>
      </c>
    </row>
    <row r="152" spans="1:43" x14ac:dyDescent="0.2">
      <c r="A152" s="145">
        <v>231</v>
      </c>
      <c r="B152" s="109" t="s">
        <v>2236</v>
      </c>
      <c r="C152" s="110">
        <v>6299</v>
      </c>
      <c r="D152" s="131">
        <v>17.562523329600001</v>
      </c>
      <c r="E152" s="110">
        <v>485.65921356979999</v>
      </c>
      <c r="F152" s="131">
        <v>22.384505477099999</v>
      </c>
      <c r="G152" s="131">
        <v>21.638355294499998</v>
      </c>
      <c r="H152" s="131">
        <v>60.231782822699998</v>
      </c>
      <c r="I152" s="131">
        <v>18.1298618828</v>
      </c>
      <c r="J152" s="131">
        <v>4.3792068769999997</v>
      </c>
      <c r="K152" s="131">
        <v>2.4328927093999999</v>
      </c>
      <c r="L152" s="131">
        <v>9.7315708376999996</v>
      </c>
      <c r="M152" s="131">
        <v>6.8120995863999996</v>
      </c>
      <c r="N152" s="110">
        <v>2639</v>
      </c>
      <c r="O152" s="131">
        <v>2.3224706328</v>
      </c>
      <c r="P152" s="146">
        <v>12.97</v>
      </c>
      <c r="Q152" s="131">
        <v>14.0215716487</v>
      </c>
      <c r="R152" s="110">
        <v>34</v>
      </c>
      <c r="S152" s="131">
        <v>41.217257318999998</v>
      </c>
      <c r="T152" s="110">
        <v>-28</v>
      </c>
      <c r="U152" s="131">
        <v>42.449922958400002</v>
      </c>
      <c r="V152" s="131">
        <v>2.3112480739999999</v>
      </c>
      <c r="W152" s="147">
        <v>1476</v>
      </c>
      <c r="X152" s="147">
        <v>80</v>
      </c>
      <c r="Y152" s="147">
        <v>507</v>
      </c>
      <c r="Z152" s="147">
        <v>889</v>
      </c>
      <c r="AA152" s="147">
        <v>335</v>
      </c>
      <c r="AB152" s="147">
        <v>25</v>
      </c>
      <c r="AC152" s="147">
        <v>75</v>
      </c>
      <c r="AD152" s="147">
        <v>235</v>
      </c>
      <c r="AE152" s="148">
        <v>0.75110959369999997</v>
      </c>
      <c r="AF152" s="131">
        <v>5.0513554469999997</v>
      </c>
      <c r="AG152" s="131">
        <v>3.23</v>
      </c>
      <c r="AH152" s="149">
        <v>8.5055333394999995</v>
      </c>
      <c r="AI152" s="149">
        <v>4.4006323817000004</v>
      </c>
      <c r="AJ152" s="149">
        <v>13.352552776</v>
      </c>
      <c r="AK152" s="149">
        <v>34.306705105600003</v>
      </c>
      <c r="AL152" s="149">
        <v>10.421277782900001</v>
      </c>
      <c r="AM152" s="149">
        <v>8.6524690783999993</v>
      </c>
      <c r="AN152" s="149">
        <v>2.0273412071000001</v>
      </c>
      <c r="AO152" s="149">
        <v>0.43522737839999998</v>
      </c>
      <c r="AP152" s="149">
        <v>11.7325397563</v>
      </c>
      <c r="AQ152" s="149">
        <v>3.7998698038000001</v>
      </c>
    </row>
    <row r="153" spans="1:43" x14ac:dyDescent="0.2">
      <c r="A153" s="145">
        <v>241</v>
      </c>
      <c r="B153" s="109" t="s">
        <v>2235</v>
      </c>
      <c r="C153" s="110">
        <v>1669</v>
      </c>
      <c r="D153" s="131">
        <v>61.411992263099997</v>
      </c>
      <c r="E153" s="110">
        <v>318.5114503817</v>
      </c>
      <c r="F153" s="131">
        <v>20.0119832235</v>
      </c>
      <c r="G153" s="131">
        <v>21.629718394200001</v>
      </c>
      <c r="H153" s="131">
        <v>61.054523666900003</v>
      </c>
      <c r="I153" s="131">
        <v>17.315757938899999</v>
      </c>
      <c r="J153" s="131">
        <v>5.5831265509000003</v>
      </c>
      <c r="K153" s="131">
        <v>3.1017369726999999</v>
      </c>
      <c r="L153" s="131">
        <v>9.9255583126999998</v>
      </c>
      <c r="M153" s="131">
        <v>6.8238213400000003</v>
      </c>
      <c r="N153" s="110">
        <v>717</v>
      </c>
      <c r="O153" s="131">
        <v>2.3082287307999998</v>
      </c>
      <c r="P153" s="146">
        <v>5.24</v>
      </c>
      <c r="Q153" s="131">
        <v>9.2130518234000007</v>
      </c>
      <c r="R153" s="110">
        <v>9</v>
      </c>
      <c r="S153" s="131">
        <v>57.389635316700002</v>
      </c>
      <c r="T153" s="110">
        <v>-10</v>
      </c>
      <c r="U153" s="131">
        <v>33.205374280199997</v>
      </c>
      <c r="V153" s="131">
        <v>0.1919385797</v>
      </c>
      <c r="W153" s="147">
        <v>342</v>
      </c>
      <c r="X153" s="147">
        <v>40</v>
      </c>
      <c r="Y153" s="147">
        <v>57</v>
      </c>
      <c r="Z153" s="147">
        <v>245</v>
      </c>
      <c r="AA153" s="147">
        <v>85</v>
      </c>
      <c r="AB153" s="147">
        <v>15</v>
      </c>
      <c r="AC153" s="147">
        <v>11</v>
      </c>
      <c r="AD153" s="147">
        <v>59</v>
      </c>
      <c r="AE153" s="148">
        <v>1.9893899204000001</v>
      </c>
      <c r="AF153" s="131">
        <v>30.4154302671</v>
      </c>
      <c r="AG153" s="149" t="s">
        <v>3449</v>
      </c>
      <c r="AH153" s="149">
        <v>19.402228976699998</v>
      </c>
      <c r="AI153" s="149">
        <v>7.1175278622000002</v>
      </c>
      <c r="AJ153" s="149">
        <v>9.1337386017999993</v>
      </c>
      <c r="AK153" s="149">
        <v>35.511651469100002</v>
      </c>
      <c r="AL153" s="149">
        <v>1.1600810536999999</v>
      </c>
      <c r="AM153" s="149">
        <v>13.3434650456</v>
      </c>
      <c r="AN153" s="149">
        <v>2.0466058764000001</v>
      </c>
      <c r="AO153" s="149">
        <v>5.0658561000000001E-3</v>
      </c>
      <c r="AP153" s="149">
        <v>7.4924012158000002</v>
      </c>
      <c r="AQ153" s="149">
        <v>1.2310030395</v>
      </c>
    </row>
    <row r="154" spans="1:43" x14ac:dyDescent="0.2">
      <c r="A154" s="145">
        <v>242</v>
      </c>
      <c r="B154" s="109" t="s">
        <v>2234</v>
      </c>
      <c r="C154" s="110">
        <v>6724</v>
      </c>
      <c r="D154" s="131">
        <v>14.3148588915</v>
      </c>
      <c r="E154" s="110">
        <v>588.79159369529998</v>
      </c>
      <c r="F154" s="131">
        <v>24.925639500300001</v>
      </c>
      <c r="G154" s="131">
        <v>20.880428316500002</v>
      </c>
      <c r="H154" s="131">
        <v>59.964306960099997</v>
      </c>
      <c r="I154" s="131">
        <v>19.155264723399998</v>
      </c>
      <c r="J154" s="131">
        <v>5.7388809181999996</v>
      </c>
      <c r="K154" s="131">
        <v>2.1143245488</v>
      </c>
      <c r="L154" s="131">
        <v>11.7798082006</v>
      </c>
      <c r="M154" s="131">
        <v>7.4001359209000004</v>
      </c>
      <c r="N154" s="110">
        <v>2977</v>
      </c>
      <c r="O154" s="131">
        <v>2.2294255962</v>
      </c>
      <c r="P154" s="146">
        <v>11.42</v>
      </c>
      <c r="Q154" s="131">
        <v>24.6059544658</v>
      </c>
      <c r="R154" s="110">
        <v>95</v>
      </c>
      <c r="S154" s="131">
        <v>36.865148861599998</v>
      </c>
      <c r="T154" s="110">
        <v>-92</v>
      </c>
      <c r="U154" s="131">
        <v>37.302977232899998</v>
      </c>
      <c r="V154" s="131">
        <v>1.2259194395999999</v>
      </c>
      <c r="W154" s="147">
        <v>2598</v>
      </c>
      <c r="X154" s="147">
        <v>49</v>
      </c>
      <c r="Y154" s="147">
        <v>462</v>
      </c>
      <c r="Z154" s="147">
        <v>2087</v>
      </c>
      <c r="AA154" s="147">
        <v>417</v>
      </c>
      <c r="AB154" s="147">
        <v>16</v>
      </c>
      <c r="AC154" s="147">
        <v>75</v>
      </c>
      <c r="AD154" s="147">
        <v>326</v>
      </c>
      <c r="AE154" s="148">
        <v>1.1314984709</v>
      </c>
      <c r="AF154" s="131">
        <v>5.7686311194000002</v>
      </c>
      <c r="AG154" s="149">
        <v>2.02</v>
      </c>
      <c r="AH154" s="149">
        <v>14.4498571154</v>
      </c>
      <c r="AI154" s="149">
        <v>6.7148377926</v>
      </c>
      <c r="AJ154" s="149">
        <v>13.853147163799999</v>
      </c>
      <c r="AK154" s="149">
        <v>32.684306380199999</v>
      </c>
      <c r="AL154" s="149">
        <v>1.8612020078</v>
      </c>
      <c r="AM154" s="149">
        <v>14.3773042925</v>
      </c>
      <c r="AN154" s="149">
        <v>1.5902394243</v>
      </c>
      <c r="AO154" s="149">
        <v>0.2028517701</v>
      </c>
      <c r="AP154" s="149">
        <v>11.808342094</v>
      </c>
      <c r="AQ154" s="149">
        <v>1.4614211469</v>
      </c>
    </row>
    <row r="155" spans="1:43" x14ac:dyDescent="0.2">
      <c r="A155" s="145">
        <v>243</v>
      </c>
      <c r="B155" s="109" t="s">
        <v>2233</v>
      </c>
      <c r="C155" s="110">
        <v>27746</v>
      </c>
      <c r="D155" s="131">
        <v>17.448357602400002</v>
      </c>
      <c r="E155" s="110">
        <v>2970.6638115631999</v>
      </c>
      <c r="F155" s="131">
        <v>46.226483096700001</v>
      </c>
      <c r="G155" s="131">
        <v>20.381316225799999</v>
      </c>
      <c r="H155" s="131">
        <v>64.412888344300001</v>
      </c>
      <c r="I155" s="131">
        <v>15.20579543</v>
      </c>
      <c r="J155" s="131">
        <v>5.6352365889999998</v>
      </c>
      <c r="K155" s="131">
        <v>2.3995200959999998</v>
      </c>
      <c r="L155" s="131">
        <v>13.633636909</v>
      </c>
      <c r="M155" s="131">
        <v>7.4894112087</v>
      </c>
      <c r="N155" s="110">
        <v>12248</v>
      </c>
      <c r="O155" s="131">
        <v>2.2323644677000001</v>
      </c>
      <c r="P155" s="146">
        <v>9.34</v>
      </c>
      <c r="Q155" s="131">
        <v>50.323275862099997</v>
      </c>
      <c r="R155" s="110">
        <v>42</v>
      </c>
      <c r="S155" s="131">
        <v>16.2715517241</v>
      </c>
      <c r="T155" s="110">
        <v>-40</v>
      </c>
      <c r="U155" s="131">
        <v>26.831896551700002</v>
      </c>
      <c r="V155" s="131">
        <v>6.5732758621</v>
      </c>
      <c r="W155" s="147">
        <v>18911</v>
      </c>
      <c r="X155" s="147">
        <v>32</v>
      </c>
      <c r="Y155" s="147">
        <v>3760</v>
      </c>
      <c r="Z155" s="147">
        <v>15119</v>
      </c>
      <c r="AA155" s="147">
        <v>1737</v>
      </c>
      <c r="AB155" s="147">
        <v>8</v>
      </c>
      <c r="AC155" s="147">
        <v>254</v>
      </c>
      <c r="AD155" s="147">
        <v>1475</v>
      </c>
      <c r="AE155" s="148">
        <v>0.63237448910000005</v>
      </c>
      <c r="AF155" s="131">
        <v>3.5821115994000001</v>
      </c>
      <c r="AG155" s="131">
        <v>5.07</v>
      </c>
      <c r="AH155" s="149">
        <v>9.3370716051000002</v>
      </c>
      <c r="AI155" s="149">
        <v>10.4725716605</v>
      </c>
      <c r="AJ155" s="149">
        <v>17.959936547800002</v>
      </c>
      <c r="AK155" s="149">
        <v>32.6550337551</v>
      </c>
      <c r="AL155" s="149">
        <v>3.9716678348999999</v>
      </c>
      <c r="AM155" s="149">
        <v>10.428302652499999</v>
      </c>
      <c r="AN155" s="149">
        <v>1.0115468328999999</v>
      </c>
      <c r="AO155" s="149">
        <v>0.30693178879999999</v>
      </c>
      <c r="AP155" s="149">
        <v>10.645958608500001</v>
      </c>
      <c r="AQ155" s="149">
        <v>0.95030803850000001</v>
      </c>
    </row>
    <row r="156" spans="1:43" x14ac:dyDescent="0.2">
      <c r="A156" s="145">
        <v>244</v>
      </c>
      <c r="B156" s="109" t="s">
        <v>2232</v>
      </c>
      <c r="C156" s="110">
        <v>4934</v>
      </c>
      <c r="D156" s="131">
        <v>5.5852771239000001</v>
      </c>
      <c r="E156" s="110">
        <v>2556.4766839377999</v>
      </c>
      <c r="F156" s="131">
        <v>26.753141467399999</v>
      </c>
      <c r="G156" s="131">
        <v>22.091609242000001</v>
      </c>
      <c r="H156" s="131">
        <v>58.1070125659</v>
      </c>
      <c r="I156" s="131">
        <v>19.8013781921</v>
      </c>
      <c r="J156" s="131">
        <v>4.4480388191999998</v>
      </c>
      <c r="K156" s="131">
        <v>2.4262029922999999</v>
      </c>
      <c r="L156" s="131">
        <v>8.4917104730999995</v>
      </c>
      <c r="M156" s="131">
        <v>8.0873433076999994</v>
      </c>
      <c r="N156" s="110">
        <v>2097</v>
      </c>
      <c r="O156" s="131">
        <v>2.3142584644999999</v>
      </c>
      <c r="P156" s="146">
        <v>1.93</v>
      </c>
      <c r="Q156" s="131">
        <v>47.894736842100002</v>
      </c>
      <c r="R156" s="110">
        <v>29</v>
      </c>
      <c r="S156" s="131">
        <v>20</v>
      </c>
      <c r="T156" s="110">
        <v>-36</v>
      </c>
      <c r="U156" s="131">
        <v>24.210526315799999</v>
      </c>
      <c r="V156" s="131">
        <v>7.8947368421000004</v>
      </c>
      <c r="W156" s="147" t="s">
        <v>3449</v>
      </c>
      <c r="X156" s="147" t="s">
        <v>3449</v>
      </c>
      <c r="Y156" s="147">
        <v>595</v>
      </c>
      <c r="Z156" s="147">
        <v>1542</v>
      </c>
      <c r="AA156" s="147" t="s">
        <v>3449</v>
      </c>
      <c r="AB156" s="147" t="s">
        <v>3449</v>
      </c>
      <c r="AC156" s="147">
        <v>51</v>
      </c>
      <c r="AD156" s="147">
        <v>256</v>
      </c>
      <c r="AE156" s="148">
        <v>2.1768103065000002</v>
      </c>
      <c r="AF156" s="131">
        <v>2.0230629172999999</v>
      </c>
      <c r="AG156" s="131">
        <v>3.53</v>
      </c>
      <c r="AH156" s="149">
        <v>16.5844081477</v>
      </c>
      <c r="AI156" s="149">
        <v>10.5854443323</v>
      </c>
      <c r="AJ156" s="149">
        <v>9.8682954762000001</v>
      </c>
      <c r="AK156" s="149">
        <v>41.327407084199997</v>
      </c>
      <c r="AL156" s="149">
        <v>2.0069260764000001</v>
      </c>
      <c r="AM156" s="149">
        <v>10.500913478599999</v>
      </c>
      <c r="AN156" s="149">
        <v>1.3879420827</v>
      </c>
      <c r="AO156" s="149">
        <v>1.0907206900000001E-2</v>
      </c>
      <c r="AP156" s="149">
        <v>5.4263354510999999</v>
      </c>
      <c r="AQ156" s="149">
        <v>1.3770348757999999</v>
      </c>
    </row>
    <row r="157" spans="1:43" x14ac:dyDescent="0.2">
      <c r="A157" s="145">
        <v>245</v>
      </c>
      <c r="B157" s="109" t="s">
        <v>2231</v>
      </c>
      <c r="C157" s="110">
        <v>6738</v>
      </c>
      <c r="D157" s="131">
        <v>5.5120576260999998</v>
      </c>
      <c r="E157" s="110">
        <v>3133.9534883720999</v>
      </c>
      <c r="F157" s="131">
        <v>34.045710893399999</v>
      </c>
      <c r="G157" s="131">
        <v>17.8094390027</v>
      </c>
      <c r="H157" s="131">
        <v>62.065894924299997</v>
      </c>
      <c r="I157" s="131">
        <v>20.124666073</v>
      </c>
      <c r="J157" s="131">
        <v>5.9979007347</v>
      </c>
      <c r="K157" s="131">
        <v>2.3991602939000001</v>
      </c>
      <c r="L157" s="131">
        <v>8.2471135103000002</v>
      </c>
      <c r="M157" s="131">
        <v>10.0464837307</v>
      </c>
      <c r="N157" s="110">
        <v>3130</v>
      </c>
      <c r="O157" s="131">
        <v>2.1118210863</v>
      </c>
      <c r="P157" s="146">
        <v>2.15</v>
      </c>
      <c r="Q157" s="131">
        <v>50.704225352100003</v>
      </c>
      <c r="R157" s="110">
        <v>11</v>
      </c>
      <c r="S157" s="131">
        <v>20.187793427199999</v>
      </c>
      <c r="T157" s="110">
        <v>-12</v>
      </c>
      <c r="U157" s="131">
        <v>24.882629108</v>
      </c>
      <c r="V157" s="131">
        <v>4.2253521127000004</v>
      </c>
      <c r="W157" s="147">
        <v>1170</v>
      </c>
      <c r="X157" s="147">
        <v>4</v>
      </c>
      <c r="Y157" s="147">
        <v>259</v>
      </c>
      <c r="Z157" s="147">
        <v>907</v>
      </c>
      <c r="AA157" s="147" t="s">
        <v>3449</v>
      </c>
      <c r="AB157" s="147" t="s">
        <v>3449</v>
      </c>
      <c r="AC157" s="147">
        <v>55</v>
      </c>
      <c r="AD157" s="147">
        <v>251</v>
      </c>
      <c r="AE157" s="148">
        <v>1.2956419317000001</v>
      </c>
      <c r="AF157" s="131">
        <v>3.9274924471000001</v>
      </c>
      <c r="AG157" s="131">
        <v>4.3600000000000003</v>
      </c>
      <c r="AH157" s="149">
        <v>15.055328439</v>
      </c>
      <c r="AI157" s="149">
        <v>5.6869501937000004</v>
      </c>
      <c r="AJ157" s="149">
        <v>17.878470066999999</v>
      </c>
      <c r="AK157" s="149">
        <v>33.214186340200001</v>
      </c>
      <c r="AL157" s="149">
        <v>2.3501209306000002</v>
      </c>
      <c r="AM157" s="149">
        <v>11.7677275743</v>
      </c>
      <c r="AN157" s="149">
        <v>1.7508186897</v>
      </c>
      <c r="AO157" s="149">
        <v>9.4176066399999994E-2</v>
      </c>
      <c r="AP157" s="149">
        <v>9.4668350420999996</v>
      </c>
      <c r="AQ157" s="149">
        <v>0.80263692990000002</v>
      </c>
    </row>
    <row r="158" spans="1:43" x14ac:dyDescent="0.2">
      <c r="A158" s="145">
        <v>246</v>
      </c>
      <c r="B158" s="109" t="s">
        <v>2230</v>
      </c>
      <c r="C158" s="110">
        <v>2515</v>
      </c>
      <c r="D158" s="131">
        <v>9.4906399651999998</v>
      </c>
      <c r="E158" s="110">
        <v>907.94223826710004</v>
      </c>
      <c r="F158" s="131">
        <v>18.131212723699999</v>
      </c>
      <c r="G158" s="131">
        <v>16.5407554672</v>
      </c>
      <c r="H158" s="131">
        <v>62.107355864799999</v>
      </c>
      <c r="I158" s="131">
        <v>21.351888668000001</v>
      </c>
      <c r="J158" s="131">
        <v>4.3409629045000004</v>
      </c>
      <c r="K158" s="131">
        <v>3.1570639305000001</v>
      </c>
      <c r="L158" s="131">
        <v>8.2872928176999991</v>
      </c>
      <c r="M158" s="131">
        <v>10.655090765600001</v>
      </c>
      <c r="N158" s="110">
        <v>1186</v>
      </c>
      <c r="O158" s="131">
        <v>2.0935919055999999</v>
      </c>
      <c r="P158" s="146">
        <v>2.77</v>
      </c>
      <c r="Q158" s="131">
        <v>20.577617328500001</v>
      </c>
      <c r="R158" s="110">
        <v>4</v>
      </c>
      <c r="S158" s="131">
        <v>36.462093862800003</v>
      </c>
      <c r="T158" s="110">
        <v>-4</v>
      </c>
      <c r="U158" s="131">
        <v>38.2671480144</v>
      </c>
      <c r="V158" s="131">
        <v>4.6931407941999996</v>
      </c>
      <c r="W158" s="147">
        <v>295</v>
      </c>
      <c r="X158" s="147">
        <v>7</v>
      </c>
      <c r="Y158" s="147">
        <v>61</v>
      </c>
      <c r="Z158" s="147">
        <v>227</v>
      </c>
      <c r="AA158" s="147" t="s">
        <v>3449</v>
      </c>
      <c r="AB158" s="147" t="s">
        <v>3449</v>
      </c>
      <c r="AC158" s="147">
        <v>16</v>
      </c>
      <c r="AD158" s="147">
        <v>101</v>
      </c>
      <c r="AE158" s="148">
        <v>0.2392344498</v>
      </c>
      <c r="AF158" s="131">
        <v>0</v>
      </c>
      <c r="AG158" s="131">
        <v>1.92</v>
      </c>
      <c r="AH158" s="149">
        <v>23.5417001446</v>
      </c>
      <c r="AI158" s="149">
        <v>5.6403663827999999</v>
      </c>
      <c r="AJ158" s="149">
        <v>8.0186405271000005</v>
      </c>
      <c r="AK158" s="149">
        <v>42.728587498000003</v>
      </c>
      <c r="AL158" s="149">
        <v>1.6350634742000001</v>
      </c>
      <c r="AM158" s="149">
        <v>10.4973485457</v>
      </c>
      <c r="AN158" s="149">
        <v>0.61867266590000003</v>
      </c>
      <c r="AO158" s="149">
        <v>1.60694199E-2</v>
      </c>
      <c r="AP158" s="149">
        <v>6.1626225293000001</v>
      </c>
      <c r="AQ158" s="149">
        <v>0.3374578178</v>
      </c>
    </row>
    <row r="159" spans="1:43" x14ac:dyDescent="0.2">
      <c r="A159" s="145">
        <v>247</v>
      </c>
      <c r="B159" s="109" t="s">
        <v>2229</v>
      </c>
      <c r="C159" s="110">
        <v>18791</v>
      </c>
      <c r="D159" s="131">
        <v>16.302531410499999</v>
      </c>
      <c r="E159" s="110">
        <v>2851.4415781487</v>
      </c>
      <c r="F159" s="131">
        <v>46.117822361800002</v>
      </c>
      <c r="G159" s="131">
        <v>18.987813314899999</v>
      </c>
      <c r="H159" s="131">
        <v>67.356713320200001</v>
      </c>
      <c r="I159" s="131">
        <v>13.655473364900001</v>
      </c>
      <c r="J159" s="131">
        <v>5.9690356277000003</v>
      </c>
      <c r="K159" s="131">
        <v>1.9186185946000001</v>
      </c>
      <c r="L159" s="131">
        <v>12.737495669799999</v>
      </c>
      <c r="M159" s="131">
        <v>6.1289205106000004</v>
      </c>
      <c r="N159" s="110">
        <v>8163</v>
      </c>
      <c r="O159" s="131">
        <v>2.2571358569000002</v>
      </c>
      <c r="P159" s="146">
        <v>6.59</v>
      </c>
      <c r="Q159" s="131">
        <v>51.529051987800003</v>
      </c>
      <c r="R159" s="110">
        <v>18</v>
      </c>
      <c r="S159" s="131">
        <v>17.737003058100001</v>
      </c>
      <c r="T159" s="110">
        <v>-20</v>
      </c>
      <c r="U159" s="131">
        <v>29.204892966399999</v>
      </c>
      <c r="V159" s="131">
        <v>1.5290519878</v>
      </c>
      <c r="W159" s="147">
        <v>18945</v>
      </c>
      <c r="X159" s="147">
        <v>24</v>
      </c>
      <c r="Y159" s="147">
        <v>2869</v>
      </c>
      <c r="Z159" s="147">
        <v>16052</v>
      </c>
      <c r="AA159" s="147">
        <v>1396</v>
      </c>
      <c r="AB159" s="147">
        <v>7</v>
      </c>
      <c r="AC159" s="147">
        <v>198</v>
      </c>
      <c r="AD159" s="147">
        <v>1191</v>
      </c>
      <c r="AE159" s="148">
        <v>0.72628234229999999</v>
      </c>
      <c r="AF159" s="131">
        <v>1.5991471214999999</v>
      </c>
      <c r="AG159" s="131">
        <v>4.5599999999999996</v>
      </c>
      <c r="AH159" s="149">
        <v>11.0988271486</v>
      </c>
      <c r="AI159" s="149">
        <v>7.3255143242000003</v>
      </c>
      <c r="AJ159" s="149">
        <v>20.901028648299999</v>
      </c>
      <c r="AK159" s="149">
        <v>28.010238415700002</v>
      </c>
      <c r="AL159" s="149">
        <v>2.7422611036000002</v>
      </c>
      <c r="AM159" s="149">
        <v>13.460151893900001</v>
      </c>
      <c r="AN159" s="149">
        <v>1.5585945011</v>
      </c>
      <c r="AO159" s="149">
        <v>0.474668333</v>
      </c>
      <c r="AP159" s="149">
        <v>11.126466064200001</v>
      </c>
      <c r="AQ159" s="149">
        <v>1.2701884253</v>
      </c>
    </row>
    <row r="160" spans="1:43" x14ac:dyDescent="0.2">
      <c r="A160" s="145">
        <v>248</v>
      </c>
      <c r="B160" s="109" t="s">
        <v>2228</v>
      </c>
      <c r="C160" s="110">
        <v>4668</v>
      </c>
      <c r="D160" s="131">
        <v>20.061728395100001</v>
      </c>
      <c r="E160" s="110">
        <v>1065.7534246575001</v>
      </c>
      <c r="F160" s="131">
        <v>18.937446443900001</v>
      </c>
      <c r="G160" s="131">
        <v>20.758354755799999</v>
      </c>
      <c r="H160" s="131">
        <v>58.290488431900002</v>
      </c>
      <c r="I160" s="131">
        <v>20.951156812299999</v>
      </c>
      <c r="J160" s="131">
        <v>3.7727474478</v>
      </c>
      <c r="K160" s="131">
        <v>1.7754105636999999</v>
      </c>
      <c r="L160" s="131">
        <v>11.540168663999999</v>
      </c>
      <c r="M160" s="131">
        <v>8.6551264979999996</v>
      </c>
      <c r="N160" s="110">
        <v>1942</v>
      </c>
      <c r="O160" s="131">
        <v>2.3836251286999999</v>
      </c>
      <c r="P160" s="146">
        <v>4.38</v>
      </c>
      <c r="Q160" s="131">
        <v>30.523917995400002</v>
      </c>
      <c r="R160" s="110">
        <v>15</v>
      </c>
      <c r="S160" s="131">
        <v>36.674259681099997</v>
      </c>
      <c r="T160" s="110">
        <v>-17</v>
      </c>
      <c r="U160" s="131">
        <v>32.801822323499998</v>
      </c>
      <c r="V160" s="131">
        <v>0</v>
      </c>
      <c r="W160" s="147">
        <v>1074</v>
      </c>
      <c r="X160" s="147">
        <v>17</v>
      </c>
      <c r="Y160" s="147">
        <v>109</v>
      </c>
      <c r="Z160" s="147">
        <v>948</v>
      </c>
      <c r="AA160" s="147">
        <v>263</v>
      </c>
      <c r="AB160" s="147">
        <v>6</v>
      </c>
      <c r="AC160" s="147">
        <v>18</v>
      </c>
      <c r="AD160" s="147">
        <v>239</v>
      </c>
      <c r="AE160" s="148">
        <v>0.27573529409999997</v>
      </c>
      <c r="AF160" s="131">
        <v>11.307420494700001</v>
      </c>
      <c r="AG160" s="131">
        <v>0.99</v>
      </c>
      <c r="AH160" s="149">
        <v>30.514071168800001</v>
      </c>
      <c r="AI160" s="149">
        <v>4.9814786879000001</v>
      </c>
      <c r="AJ160" s="149">
        <v>7.1369906638999998</v>
      </c>
      <c r="AK160" s="149">
        <v>28.127252308900001</v>
      </c>
      <c r="AL160" s="149">
        <v>1.0475855248999999</v>
      </c>
      <c r="AM160" s="149">
        <v>16.768072945499998</v>
      </c>
      <c r="AN160" s="149">
        <v>1.3442617455000001</v>
      </c>
      <c r="AO160" s="149">
        <v>5.1960241999999997E-2</v>
      </c>
      <c r="AP160" s="149">
        <v>8.2214511993000006</v>
      </c>
      <c r="AQ160" s="149">
        <v>0.88332411460000004</v>
      </c>
    </row>
    <row r="161" spans="1:43" x14ac:dyDescent="0.2">
      <c r="A161" s="145">
        <v>249</v>
      </c>
      <c r="B161" s="109" t="s">
        <v>2227</v>
      </c>
      <c r="C161" s="110">
        <v>3934</v>
      </c>
      <c r="D161" s="131">
        <v>16.944114149800001</v>
      </c>
      <c r="E161" s="110">
        <v>1177.8443113773001</v>
      </c>
      <c r="F161" s="131">
        <v>25.8261311642</v>
      </c>
      <c r="G161" s="131">
        <v>19.191662430099999</v>
      </c>
      <c r="H161" s="131">
        <v>60.5490594814</v>
      </c>
      <c r="I161" s="131">
        <v>20.2592780885</v>
      </c>
      <c r="J161" s="131">
        <v>2.8150991683000002</v>
      </c>
      <c r="K161" s="131">
        <v>3.0710172744999999</v>
      </c>
      <c r="L161" s="131">
        <v>7.6775431862000003</v>
      </c>
      <c r="M161" s="131">
        <v>8.1893793985999999</v>
      </c>
      <c r="N161" s="110">
        <v>1720</v>
      </c>
      <c r="O161" s="131">
        <v>2.2569767442000002</v>
      </c>
      <c r="P161" s="146">
        <v>3.34</v>
      </c>
      <c r="Q161" s="131">
        <v>42.5595238095</v>
      </c>
      <c r="R161" s="110">
        <v>37</v>
      </c>
      <c r="S161" s="131">
        <v>27.976190476199999</v>
      </c>
      <c r="T161" s="110">
        <v>-36</v>
      </c>
      <c r="U161" s="131">
        <v>25.595238095199999</v>
      </c>
      <c r="V161" s="131">
        <v>3.8690476189999998</v>
      </c>
      <c r="W161" s="147">
        <v>1000</v>
      </c>
      <c r="X161" s="147">
        <v>11</v>
      </c>
      <c r="Y161" s="147">
        <v>237</v>
      </c>
      <c r="Z161" s="147">
        <v>752</v>
      </c>
      <c r="AA161" s="147">
        <v>277</v>
      </c>
      <c r="AB161" s="147">
        <v>5</v>
      </c>
      <c r="AC161" s="147">
        <v>50</v>
      </c>
      <c r="AD161" s="147">
        <v>222</v>
      </c>
      <c r="AE161" s="148">
        <v>1.2813667912</v>
      </c>
      <c r="AF161" s="131">
        <v>7.8864353312000004</v>
      </c>
      <c r="AG161" s="131">
        <v>3.22</v>
      </c>
      <c r="AH161" s="149">
        <v>22.802670320400001</v>
      </c>
      <c r="AI161" s="149">
        <v>3.381628429</v>
      </c>
      <c r="AJ161" s="149">
        <v>10.2148500131</v>
      </c>
      <c r="AK161" s="149">
        <v>38.515581727499999</v>
      </c>
      <c r="AL161" s="149">
        <v>2.5158149433000001</v>
      </c>
      <c r="AM161" s="149">
        <v>12.625717867200001</v>
      </c>
      <c r="AN161" s="149">
        <v>0.66758009500000004</v>
      </c>
      <c r="AO161" s="149">
        <v>3.7897559999999997E-2</v>
      </c>
      <c r="AP161" s="149">
        <v>6.6553945718999996</v>
      </c>
      <c r="AQ161" s="149">
        <v>0.80167915339999996</v>
      </c>
    </row>
    <row r="162" spans="1:43" x14ac:dyDescent="0.2">
      <c r="A162" s="145">
        <v>250</v>
      </c>
      <c r="B162" s="109" t="s">
        <v>2226</v>
      </c>
      <c r="C162" s="110">
        <v>9981</v>
      </c>
      <c r="D162" s="131">
        <v>10.9739826551</v>
      </c>
      <c r="E162" s="110">
        <v>1316.7546174142999</v>
      </c>
      <c r="F162" s="131">
        <v>24.927361987800001</v>
      </c>
      <c r="G162" s="131">
        <v>20.468890892699999</v>
      </c>
      <c r="H162" s="131">
        <v>59.983969542099999</v>
      </c>
      <c r="I162" s="131">
        <v>19.547139565199998</v>
      </c>
      <c r="J162" s="131">
        <v>6.1526047708</v>
      </c>
      <c r="K162" s="131">
        <v>1.4120732261</v>
      </c>
      <c r="L162" s="131">
        <v>10.086237329199999</v>
      </c>
      <c r="M162" s="131">
        <v>7.1612285037000003</v>
      </c>
      <c r="N162" s="110">
        <v>4484</v>
      </c>
      <c r="O162" s="131">
        <v>2.1882247992999999</v>
      </c>
      <c r="P162" s="146">
        <v>7.58</v>
      </c>
      <c r="Q162" s="131">
        <v>34.564643799499997</v>
      </c>
      <c r="R162" s="110">
        <v>59</v>
      </c>
      <c r="S162" s="131">
        <v>32.058047493399997</v>
      </c>
      <c r="T162" s="110">
        <v>-60</v>
      </c>
      <c r="U162" s="131">
        <v>32.321899736100001</v>
      </c>
      <c r="V162" s="131">
        <v>1.0554089710000001</v>
      </c>
      <c r="W162" s="147">
        <v>6398</v>
      </c>
      <c r="X162" s="147">
        <v>21</v>
      </c>
      <c r="Y162" s="147">
        <v>1349</v>
      </c>
      <c r="Z162" s="147">
        <v>5028</v>
      </c>
      <c r="AA162" s="147">
        <v>647</v>
      </c>
      <c r="AB162" s="147">
        <v>7</v>
      </c>
      <c r="AC162" s="147">
        <v>112</v>
      </c>
      <c r="AD162" s="147">
        <v>528</v>
      </c>
      <c r="AE162" s="148">
        <v>1.1479591837000001</v>
      </c>
      <c r="AF162" s="131">
        <v>10.2218133497</v>
      </c>
      <c r="AG162" s="131">
        <v>2.39</v>
      </c>
      <c r="AH162" s="149">
        <v>12.931883174699999</v>
      </c>
      <c r="AI162" s="149">
        <v>7.7211570015</v>
      </c>
      <c r="AJ162" s="149">
        <v>15.860719141200001</v>
      </c>
      <c r="AK162" s="149">
        <v>32.9321175754</v>
      </c>
      <c r="AL162" s="149">
        <v>3.4609254137000001</v>
      </c>
      <c r="AM162" s="149">
        <v>12.671698467000001</v>
      </c>
      <c r="AN162" s="149">
        <v>2.2830622099000002</v>
      </c>
      <c r="AO162" s="149">
        <v>0.13009235390000001</v>
      </c>
      <c r="AP162" s="149">
        <v>9.4346256622000002</v>
      </c>
      <c r="AQ162" s="149">
        <v>0.89072242280000002</v>
      </c>
    </row>
    <row r="163" spans="1:43" x14ac:dyDescent="0.2">
      <c r="A163" s="145">
        <v>251</v>
      </c>
      <c r="B163" s="109" t="s">
        <v>2225</v>
      </c>
      <c r="C163" s="110">
        <v>4813</v>
      </c>
      <c r="D163" s="131">
        <v>13.3003766478</v>
      </c>
      <c r="E163" s="110">
        <v>894.60966542749998</v>
      </c>
      <c r="F163" s="131">
        <v>29.0878869728</v>
      </c>
      <c r="G163" s="131">
        <v>20.8186162477</v>
      </c>
      <c r="H163" s="131">
        <v>62.892167047599997</v>
      </c>
      <c r="I163" s="131">
        <v>16.289216704800001</v>
      </c>
      <c r="J163" s="131">
        <v>3.5251425609</v>
      </c>
      <c r="K163" s="131">
        <v>2.0736132711000002</v>
      </c>
      <c r="L163" s="131">
        <v>12.026956972500001</v>
      </c>
      <c r="M163" s="131">
        <v>5.8061171591000003</v>
      </c>
      <c r="N163" s="110">
        <v>2046</v>
      </c>
      <c r="O163" s="131">
        <v>2.3299120234999999</v>
      </c>
      <c r="P163" s="146">
        <v>5.38</v>
      </c>
      <c r="Q163" s="131">
        <v>29.020332717199999</v>
      </c>
      <c r="R163" s="110">
        <v>7</v>
      </c>
      <c r="S163" s="131">
        <v>31.792975970400001</v>
      </c>
      <c r="T163" s="110">
        <v>-8</v>
      </c>
      <c r="U163" s="131">
        <v>38.262476894599999</v>
      </c>
      <c r="V163" s="131">
        <v>0.92421441770000001</v>
      </c>
      <c r="W163" s="147">
        <v>2177</v>
      </c>
      <c r="X163" s="147">
        <v>41</v>
      </c>
      <c r="Y163" s="147">
        <v>403</v>
      </c>
      <c r="Z163" s="147">
        <v>1733</v>
      </c>
      <c r="AA163" s="147">
        <v>275</v>
      </c>
      <c r="AB163" s="147">
        <v>13</v>
      </c>
      <c r="AC163" s="147">
        <v>57</v>
      </c>
      <c r="AD163" s="147">
        <v>205</v>
      </c>
      <c r="AE163" s="148">
        <v>2.6728110598999999</v>
      </c>
      <c r="AF163" s="131">
        <v>4.3979057592000004</v>
      </c>
      <c r="AG163" s="131">
        <v>2.0699999999999998</v>
      </c>
      <c r="AH163" s="149">
        <v>13.2848724884</v>
      </c>
      <c r="AI163" s="149">
        <v>5.1101236476</v>
      </c>
      <c r="AJ163" s="149">
        <v>12.603844667700001</v>
      </c>
      <c r="AK163" s="149">
        <v>41.001738794399998</v>
      </c>
      <c r="AL163" s="149">
        <v>1.8933539413</v>
      </c>
      <c r="AM163" s="149">
        <v>13.4708268934</v>
      </c>
      <c r="AN163" s="149">
        <v>1.6856646059</v>
      </c>
      <c r="AO163" s="149">
        <v>0.28255409580000002</v>
      </c>
      <c r="AP163" s="149">
        <v>8.3751931994</v>
      </c>
      <c r="AQ163" s="149">
        <v>1.127801391</v>
      </c>
    </row>
    <row r="164" spans="1:43" x14ac:dyDescent="0.2">
      <c r="A164" s="145">
        <v>261</v>
      </c>
      <c r="B164" s="109" t="s">
        <v>2224</v>
      </c>
      <c r="C164" s="110">
        <v>420217</v>
      </c>
      <c r="D164" s="131">
        <v>12.701920575400001</v>
      </c>
      <c r="E164" s="110">
        <v>4778.9946548390999</v>
      </c>
      <c r="F164" s="131">
        <v>32.458467886800001</v>
      </c>
      <c r="G164" s="131">
        <v>17.494294614400001</v>
      </c>
      <c r="H164" s="131">
        <v>67.748568001799995</v>
      </c>
      <c r="I164" s="131">
        <v>14.7571373838</v>
      </c>
      <c r="J164" s="131">
        <v>6.0388901653999998</v>
      </c>
      <c r="K164" s="131">
        <v>2.0608340993000001</v>
      </c>
      <c r="L164" s="131">
        <v>12.3171338848</v>
      </c>
      <c r="M164" s="131">
        <v>7.9991957721000002</v>
      </c>
      <c r="N164" s="110">
        <v>204411</v>
      </c>
      <c r="O164" s="131">
        <v>1.9878822568000001</v>
      </c>
      <c r="P164" s="146">
        <v>87.93</v>
      </c>
      <c r="Q164" s="131">
        <v>61.972471846200001</v>
      </c>
      <c r="R164" s="110">
        <v>200</v>
      </c>
      <c r="S164" s="131">
        <v>10.1012399044</v>
      </c>
      <c r="T164" s="110">
        <v>-194</v>
      </c>
      <c r="U164" s="131">
        <v>26.231372995099999</v>
      </c>
      <c r="V164" s="131">
        <v>1.6949152542000001</v>
      </c>
      <c r="W164" s="147">
        <v>491193</v>
      </c>
      <c r="X164" s="147">
        <v>177</v>
      </c>
      <c r="Y164" s="147">
        <v>28606</v>
      </c>
      <c r="Z164" s="147">
        <v>462410</v>
      </c>
      <c r="AA164" s="147">
        <v>45057</v>
      </c>
      <c r="AB164" s="147">
        <v>52</v>
      </c>
      <c r="AC164" s="147">
        <v>2637</v>
      </c>
      <c r="AD164" s="147">
        <v>42368</v>
      </c>
      <c r="AE164" s="148">
        <v>0.14875663149999999</v>
      </c>
      <c r="AF164" s="131">
        <v>8.2103210577999999</v>
      </c>
      <c r="AG164" s="131">
        <v>4.47</v>
      </c>
      <c r="AH164" s="149">
        <v>11.8241938692</v>
      </c>
      <c r="AI164" s="149">
        <v>3.5024246358000002</v>
      </c>
      <c r="AJ164" s="149">
        <v>25.629304444999999</v>
      </c>
      <c r="AK164" s="149">
        <v>13.6715021072</v>
      </c>
      <c r="AL164" s="149">
        <v>1.6847322500999999</v>
      </c>
      <c r="AM164" s="149">
        <v>15.6599135435</v>
      </c>
      <c r="AN164" s="149">
        <v>0.91373462380000003</v>
      </c>
      <c r="AO164" s="149">
        <v>0.64861828560000001</v>
      </c>
      <c r="AP164" s="149">
        <v>20.3895029179</v>
      </c>
      <c r="AQ164" s="149">
        <v>0.59408051210000001</v>
      </c>
    </row>
    <row r="165" spans="1:43" x14ac:dyDescent="0.2">
      <c r="A165" s="145">
        <v>292</v>
      </c>
      <c r="B165" s="109" t="s">
        <v>2421</v>
      </c>
      <c r="C165" s="110">
        <v>2790</v>
      </c>
      <c r="D165" s="131">
        <v>5.5219364599</v>
      </c>
      <c r="E165" s="110">
        <v>116.44407345579999</v>
      </c>
      <c r="F165" s="131">
        <v>8.9964157706000005</v>
      </c>
      <c r="G165" s="131">
        <v>21.182795698900001</v>
      </c>
      <c r="H165" s="131">
        <v>57.777777777799997</v>
      </c>
      <c r="I165" s="131">
        <v>21.039426523300001</v>
      </c>
      <c r="J165" s="131">
        <v>2.5284450063000001</v>
      </c>
      <c r="K165" s="131">
        <v>2.8896514357999998</v>
      </c>
      <c r="L165" s="131">
        <v>7.2241285895000003</v>
      </c>
      <c r="M165" s="131">
        <v>8.3077478779000007</v>
      </c>
      <c r="N165" s="110">
        <v>1141</v>
      </c>
      <c r="O165" s="131">
        <v>2.4206836108999998</v>
      </c>
      <c r="P165" s="146">
        <v>23.96</v>
      </c>
      <c r="Q165" s="131">
        <v>9.0567612688000008</v>
      </c>
      <c r="R165" s="110">
        <v>19</v>
      </c>
      <c r="S165" s="131">
        <v>55.8013355593</v>
      </c>
      <c r="T165" s="110">
        <v>-29</v>
      </c>
      <c r="U165" s="131">
        <v>34.557595993299998</v>
      </c>
      <c r="V165" s="131">
        <v>0.58430717860000003</v>
      </c>
      <c r="W165" s="147">
        <v>1246</v>
      </c>
      <c r="X165" s="147">
        <v>273</v>
      </c>
      <c r="Y165" s="147">
        <v>433</v>
      </c>
      <c r="Z165" s="147">
        <v>540</v>
      </c>
      <c r="AA165" s="147">
        <v>277</v>
      </c>
      <c r="AB165" s="147">
        <v>82</v>
      </c>
      <c r="AC165" s="147">
        <v>55</v>
      </c>
      <c r="AD165" s="147">
        <v>140</v>
      </c>
      <c r="AE165" s="148">
        <v>0.91743119269999995</v>
      </c>
      <c r="AF165" s="131">
        <v>6.5549890749999999</v>
      </c>
      <c r="AG165" s="131">
        <v>1.46</v>
      </c>
      <c r="AH165" s="149">
        <v>20.373883092900002</v>
      </c>
      <c r="AI165" s="149">
        <v>2.1015324714000001</v>
      </c>
      <c r="AJ165" s="149">
        <v>9.6590625467999995</v>
      </c>
      <c r="AK165" s="149">
        <v>37.116258174000002</v>
      </c>
      <c r="AL165" s="149">
        <v>3.8386662008000001</v>
      </c>
      <c r="AM165" s="149">
        <v>10.0733789248</v>
      </c>
      <c r="AN165" s="149">
        <v>2.4110218140000002</v>
      </c>
      <c r="AO165" s="149">
        <v>3.9934108699999998E-2</v>
      </c>
      <c r="AP165" s="149">
        <v>10.285528877400001</v>
      </c>
      <c r="AQ165" s="149">
        <v>2.4235012230000001</v>
      </c>
    </row>
    <row r="166" spans="1:43" x14ac:dyDescent="0.2">
      <c r="A166" s="145">
        <v>293</v>
      </c>
      <c r="B166" s="109" t="s">
        <v>2282</v>
      </c>
      <c r="C166" s="110">
        <v>24624</v>
      </c>
      <c r="D166" s="131">
        <v>5.9279015744999999</v>
      </c>
      <c r="E166" s="110">
        <v>690.90909090909997</v>
      </c>
      <c r="F166" s="131">
        <v>22.2181611436</v>
      </c>
      <c r="G166" s="131">
        <v>19.765269655600001</v>
      </c>
      <c r="H166" s="131">
        <v>59.884665367099998</v>
      </c>
      <c r="I166" s="131">
        <v>20.350064977300001</v>
      </c>
      <c r="J166" s="131">
        <v>3.7169406719000002</v>
      </c>
      <c r="K166" s="131">
        <v>1.7972020831</v>
      </c>
      <c r="L166" s="131">
        <v>9.3127744306999993</v>
      </c>
      <c r="M166" s="131">
        <v>8.1282548758999997</v>
      </c>
      <c r="N166" s="110">
        <v>10629</v>
      </c>
      <c r="O166" s="131">
        <v>2.2807413680000002</v>
      </c>
      <c r="P166" s="146">
        <v>35.64</v>
      </c>
      <c r="Q166" s="131">
        <v>19.336706014600001</v>
      </c>
      <c r="R166" s="110">
        <v>97</v>
      </c>
      <c r="S166" s="131">
        <v>63.265879707700002</v>
      </c>
      <c r="T166" s="110">
        <v>-91</v>
      </c>
      <c r="U166" s="131">
        <v>15.0646430579</v>
      </c>
      <c r="V166" s="131">
        <v>2.3327712198000001</v>
      </c>
      <c r="W166" s="147">
        <v>9750</v>
      </c>
      <c r="X166" s="147">
        <v>400</v>
      </c>
      <c r="Y166" s="147">
        <v>1581</v>
      </c>
      <c r="Z166" s="147">
        <v>7769</v>
      </c>
      <c r="AA166" s="147">
        <v>1860</v>
      </c>
      <c r="AB166" s="147">
        <v>144</v>
      </c>
      <c r="AC166" s="147">
        <v>234</v>
      </c>
      <c r="AD166" s="147">
        <v>1482</v>
      </c>
      <c r="AE166" s="148">
        <v>0.69327020630000002</v>
      </c>
      <c r="AF166" s="131">
        <v>2.4861428106000001</v>
      </c>
      <c r="AG166" s="131">
        <v>2.41</v>
      </c>
      <c r="AH166" s="149">
        <v>13.460613474600001</v>
      </c>
      <c r="AI166" s="149">
        <v>9.7838560505000007</v>
      </c>
      <c r="AJ166" s="149">
        <v>13.850710317100001</v>
      </c>
      <c r="AK166" s="149">
        <v>29.248931021000001</v>
      </c>
      <c r="AL166" s="149">
        <v>4.1600230271000003</v>
      </c>
      <c r="AM166" s="149">
        <v>10.9742195223</v>
      </c>
      <c r="AN166" s="149">
        <v>1.6171975896999999</v>
      </c>
      <c r="AO166" s="149">
        <v>0.2007294432</v>
      </c>
      <c r="AP166" s="149">
        <v>12.9743179933</v>
      </c>
      <c r="AQ166" s="149">
        <v>1.6902934058000001</v>
      </c>
    </row>
    <row r="167" spans="1:43" x14ac:dyDescent="0.2">
      <c r="A167" s="145">
        <v>294</v>
      </c>
      <c r="B167" s="109" t="s">
        <v>2248</v>
      </c>
      <c r="C167" s="110">
        <v>4942</v>
      </c>
      <c r="D167" s="131">
        <v>12.7281021898</v>
      </c>
      <c r="E167" s="110">
        <v>202.6240262403</v>
      </c>
      <c r="F167" s="131">
        <v>17.968433832500001</v>
      </c>
      <c r="G167" s="131">
        <v>20.578713071599999</v>
      </c>
      <c r="H167" s="131">
        <v>60.542290570600002</v>
      </c>
      <c r="I167" s="131">
        <v>18.8789963577</v>
      </c>
      <c r="J167" s="131">
        <v>6.0944641949999996</v>
      </c>
      <c r="K167" s="131">
        <v>1.0157440325</v>
      </c>
      <c r="L167" s="131">
        <v>9.3448450990000005</v>
      </c>
      <c r="M167" s="131">
        <v>10.157440325</v>
      </c>
      <c r="N167" s="110">
        <v>2146</v>
      </c>
      <c r="O167" s="131">
        <v>2.2875116495999999</v>
      </c>
      <c r="P167" s="146">
        <v>24.39</v>
      </c>
      <c r="Q167" s="131">
        <v>9.5452683326999992</v>
      </c>
      <c r="R167" s="110">
        <v>20</v>
      </c>
      <c r="S167" s="131">
        <v>46.907005325699998</v>
      </c>
      <c r="T167" s="110">
        <v>-21</v>
      </c>
      <c r="U167" s="131">
        <v>43.138058172900003</v>
      </c>
      <c r="V167" s="131">
        <v>0.40966816880000001</v>
      </c>
      <c r="W167" s="147">
        <v>1565</v>
      </c>
      <c r="X167" s="147">
        <v>119</v>
      </c>
      <c r="Y167" s="147">
        <v>445</v>
      </c>
      <c r="Z167" s="147">
        <v>1001</v>
      </c>
      <c r="AA167" s="147">
        <v>342</v>
      </c>
      <c r="AB167" s="147">
        <v>42</v>
      </c>
      <c r="AC167" s="147">
        <v>75</v>
      </c>
      <c r="AD167" s="147">
        <v>225</v>
      </c>
      <c r="AE167" s="148">
        <v>1.9616204691000001</v>
      </c>
      <c r="AF167" s="131">
        <v>2.0304568528</v>
      </c>
      <c r="AG167" s="131">
        <v>1.59</v>
      </c>
      <c r="AH167" s="149">
        <v>11.2910284464</v>
      </c>
      <c r="AI167" s="149">
        <v>3.5977388766999998</v>
      </c>
      <c r="AJ167" s="149">
        <v>13.648796498899999</v>
      </c>
      <c r="AK167" s="149">
        <v>36.872720641900003</v>
      </c>
      <c r="AL167" s="149">
        <v>5.7804522247000003</v>
      </c>
      <c r="AM167" s="149">
        <v>13.5776805252</v>
      </c>
      <c r="AN167" s="149">
        <v>1.3767323121999999</v>
      </c>
      <c r="AO167" s="149">
        <v>0.154996353</v>
      </c>
      <c r="AP167" s="149">
        <v>10.277169948899999</v>
      </c>
      <c r="AQ167" s="149">
        <v>2.4361779722999999</v>
      </c>
    </row>
    <row r="168" spans="1:43" x14ac:dyDescent="0.2">
      <c r="A168" s="145">
        <v>295</v>
      </c>
      <c r="B168" s="109" t="s">
        <v>2289</v>
      </c>
      <c r="C168" s="110">
        <v>22992</v>
      </c>
      <c r="D168" s="131">
        <v>9.1997150321000003</v>
      </c>
      <c r="E168" s="110">
        <v>745.76710995780002</v>
      </c>
      <c r="F168" s="131">
        <v>29.462421711899999</v>
      </c>
      <c r="G168" s="131">
        <v>20.811586638800001</v>
      </c>
      <c r="H168" s="131">
        <v>60.355775922100001</v>
      </c>
      <c r="I168" s="131">
        <v>18.832637439100001</v>
      </c>
      <c r="J168" s="131">
        <v>4.8185382306999998</v>
      </c>
      <c r="K168" s="131">
        <v>2.1902446502999999</v>
      </c>
      <c r="L168" s="131">
        <v>9.9437107124999997</v>
      </c>
      <c r="M168" s="131">
        <v>7.6658562761000004</v>
      </c>
      <c r="N168" s="110">
        <v>9846</v>
      </c>
      <c r="O168" s="131">
        <v>2.3017469023000001</v>
      </c>
      <c r="P168" s="146">
        <v>30.83</v>
      </c>
      <c r="Q168" s="131">
        <v>18.4560493026</v>
      </c>
      <c r="R168" s="110">
        <v>66</v>
      </c>
      <c r="S168" s="131">
        <v>38.858254946499997</v>
      </c>
      <c r="T168" s="110">
        <v>-68</v>
      </c>
      <c r="U168" s="131">
        <v>39.5069737269</v>
      </c>
      <c r="V168" s="131">
        <v>3.1787220239999998</v>
      </c>
      <c r="W168" s="147">
        <v>10294</v>
      </c>
      <c r="X168" s="147">
        <v>196</v>
      </c>
      <c r="Y168" s="147">
        <v>1688</v>
      </c>
      <c r="Z168" s="147">
        <v>8410</v>
      </c>
      <c r="AA168" s="147">
        <v>1431</v>
      </c>
      <c r="AB168" s="147">
        <v>66</v>
      </c>
      <c r="AC168" s="147">
        <v>182</v>
      </c>
      <c r="AD168" s="147">
        <v>1183</v>
      </c>
      <c r="AE168" s="148">
        <v>0.69657286149999997</v>
      </c>
      <c r="AF168" s="131">
        <v>3.2868437416999998</v>
      </c>
      <c r="AG168" s="131">
        <v>2.76</v>
      </c>
      <c r="AH168" s="149">
        <v>17.792117159299998</v>
      </c>
      <c r="AI168" s="149">
        <v>6.6615628190000002</v>
      </c>
      <c r="AJ168" s="149">
        <v>14.774597420999999</v>
      </c>
      <c r="AK168" s="149">
        <v>28.836218569700002</v>
      </c>
      <c r="AL168" s="149">
        <v>2.5779638773000002</v>
      </c>
      <c r="AM168" s="149">
        <v>13.4830114784</v>
      </c>
      <c r="AN168" s="149">
        <v>1.6972897526999999</v>
      </c>
      <c r="AO168" s="149">
        <v>0.1208257817</v>
      </c>
      <c r="AP168" s="149">
        <v>11.2263816845</v>
      </c>
      <c r="AQ168" s="149">
        <v>1.1530529342</v>
      </c>
    </row>
    <row r="169" spans="1:43" x14ac:dyDescent="0.2">
      <c r="A169" s="145">
        <v>296</v>
      </c>
      <c r="B169" s="109" t="s">
        <v>2223</v>
      </c>
      <c r="C169" s="110">
        <v>17333</v>
      </c>
      <c r="D169" s="131">
        <v>8.1892516072999992</v>
      </c>
      <c r="E169" s="110">
        <v>526.67882102700003</v>
      </c>
      <c r="F169" s="131">
        <v>27.415911844499998</v>
      </c>
      <c r="G169" s="131">
        <v>19.973461028100001</v>
      </c>
      <c r="H169" s="131">
        <v>60.693474874499998</v>
      </c>
      <c r="I169" s="131">
        <v>19.333064097400001</v>
      </c>
      <c r="J169" s="131">
        <v>4.7673032760999998</v>
      </c>
      <c r="K169" s="131">
        <v>2.0929624139</v>
      </c>
      <c r="L169" s="131">
        <v>10.8717769832</v>
      </c>
      <c r="M169" s="131">
        <v>8.3718496555000002</v>
      </c>
      <c r="N169" s="110">
        <v>7702</v>
      </c>
      <c r="O169" s="131">
        <v>2.2266943651000002</v>
      </c>
      <c r="P169" s="146">
        <v>32.909999999999997</v>
      </c>
      <c r="Q169" s="131">
        <v>14.949863263399999</v>
      </c>
      <c r="R169" s="110">
        <v>41</v>
      </c>
      <c r="S169" s="131">
        <v>47.006988757199998</v>
      </c>
      <c r="T169" s="110">
        <v>-38</v>
      </c>
      <c r="U169" s="131">
        <v>36.736554238799997</v>
      </c>
      <c r="V169" s="131">
        <v>1.3065937405000001</v>
      </c>
      <c r="W169" s="147">
        <v>6954</v>
      </c>
      <c r="X169" s="147">
        <v>229</v>
      </c>
      <c r="Y169" s="147">
        <v>1762</v>
      </c>
      <c r="Z169" s="147">
        <v>4963</v>
      </c>
      <c r="AA169" s="147">
        <v>1048</v>
      </c>
      <c r="AB169" s="147">
        <v>66</v>
      </c>
      <c r="AC169" s="147">
        <v>175</v>
      </c>
      <c r="AD169" s="147">
        <v>807</v>
      </c>
      <c r="AE169" s="148">
        <v>0.82712985939999994</v>
      </c>
      <c r="AF169" s="131">
        <v>2.2974963180999999</v>
      </c>
      <c r="AG169" s="131">
        <v>3.67</v>
      </c>
      <c r="AH169" s="149">
        <v>12.394298940800001</v>
      </c>
      <c r="AI169" s="149">
        <v>4.0609103390000003</v>
      </c>
      <c r="AJ169" s="149">
        <v>16.184614568299999</v>
      </c>
      <c r="AK169" s="149">
        <v>32.403716697900002</v>
      </c>
      <c r="AL169" s="149">
        <v>3.6218571551999998</v>
      </c>
      <c r="AM169" s="149">
        <v>12.2769085881</v>
      </c>
      <c r="AN169" s="149">
        <v>3.1735188587000001</v>
      </c>
      <c r="AO169" s="149">
        <v>0.17708036260000001</v>
      </c>
      <c r="AP169" s="149">
        <v>10.7574662254</v>
      </c>
      <c r="AQ169" s="149">
        <v>3.3386612194</v>
      </c>
    </row>
    <row r="170" spans="1:43" x14ac:dyDescent="0.2">
      <c r="A170" s="145">
        <v>297</v>
      </c>
      <c r="B170" s="109" t="s">
        <v>2222</v>
      </c>
      <c r="C170" s="110">
        <v>4873</v>
      </c>
      <c r="D170" s="131">
        <v>7.5717439294000002</v>
      </c>
      <c r="E170" s="110">
        <v>165.01862512700001</v>
      </c>
      <c r="F170" s="131">
        <v>15.534578288500001</v>
      </c>
      <c r="G170" s="131">
        <v>20.274984609099999</v>
      </c>
      <c r="H170" s="131">
        <v>61.645803406500001</v>
      </c>
      <c r="I170" s="131">
        <v>18.079211984400001</v>
      </c>
      <c r="J170" s="131">
        <v>3.2526936369000001</v>
      </c>
      <c r="K170" s="131">
        <v>2.0329335231000001</v>
      </c>
      <c r="L170" s="131">
        <v>8.5383207969000008</v>
      </c>
      <c r="M170" s="131">
        <v>8.3350274445999997</v>
      </c>
      <c r="N170" s="110">
        <v>2074</v>
      </c>
      <c r="O170" s="131">
        <v>2.3177434907999999</v>
      </c>
      <c r="P170" s="146">
        <v>29.53</v>
      </c>
      <c r="Q170" s="131">
        <v>7.8617417824000002</v>
      </c>
      <c r="R170" s="110">
        <v>35</v>
      </c>
      <c r="S170" s="131">
        <v>36.767197560100001</v>
      </c>
      <c r="T170" s="110">
        <v>-11</v>
      </c>
      <c r="U170" s="131">
        <v>54.151135208399999</v>
      </c>
      <c r="V170" s="131">
        <v>1.219925449</v>
      </c>
      <c r="W170" s="147">
        <v>1937</v>
      </c>
      <c r="X170" s="147">
        <v>153</v>
      </c>
      <c r="Y170" s="147">
        <v>616</v>
      </c>
      <c r="Z170" s="147">
        <v>1168</v>
      </c>
      <c r="AA170" s="147">
        <v>392</v>
      </c>
      <c r="AB170" s="147">
        <v>63</v>
      </c>
      <c r="AC170" s="147">
        <v>73</v>
      </c>
      <c r="AD170" s="147">
        <v>256</v>
      </c>
      <c r="AE170" s="148">
        <v>1.287001287</v>
      </c>
      <c r="AF170" s="131">
        <v>1.8222312209</v>
      </c>
      <c r="AG170" s="131">
        <v>2.11</v>
      </c>
      <c r="AH170" s="149">
        <v>5.3464345061999996</v>
      </c>
      <c r="AI170" s="149">
        <v>3.1229679936000001</v>
      </c>
      <c r="AJ170" s="149">
        <v>10.8789104833</v>
      </c>
      <c r="AK170" s="149">
        <v>44.146015461300003</v>
      </c>
      <c r="AL170" s="149">
        <v>8.6861498446999992</v>
      </c>
      <c r="AM170" s="149">
        <v>7.5969944368000002</v>
      </c>
      <c r="AN170" s="149">
        <v>1.5569684270999999</v>
      </c>
      <c r="AO170" s="149">
        <v>0.30164005490000001</v>
      </c>
      <c r="AP170" s="149">
        <v>9.4989523877999993</v>
      </c>
      <c r="AQ170" s="149">
        <v>7.3423163065999999</v>
      </c>
    </row>
    <row r="171" spans="1:43" x14ac:dyDescent="0.2">
      <c r="A171" s="145">
        <v>298</v>
      </c>
      <c r="B171" s="109" t="s">
        <v>2221</v>
      </c>
      <c r="C171" s="110">
        <v>6594</v>
      </c>
      <c r="D171" s="131">
        <v>12.717948717900001</v>
      </c>
      <c r="E171" s="110">
        <v>343.97496087640002</v>
      </c>
      <c r="F171" s="131">
        <v>8.9323627539999997</v>
      </c>
      <c r="G171" s="131">
        <v>21.125265392799999</v>
      </c>
      <c r="H171" s="131">
        <v>58.386411889599998</v>
      </c>
      <c r="I171" s="131">
        <v>20.488322717599999</v>
      </c>
      <c r="J171" s="131">
        <v>3.0499428136</v>
      </c>
      <c r="K171" s="131">
        <v>1.8299656880999999</v>
      </c>
      <c r="L171" s="131">
        <v>9.4548227220999994</v>
      </c>
      <c r="M171" s="131">
        <v>6.8623713305000003</v>
      </c>
      <c r="N171" s="110">
        <v>2662</v>
      </c>
      <c r="O171" s="131">
        <v>2.4541697971</v>
      </c>
      <c r="P171" s="146">
        <v>19.170000000000002</v>
      </c>
      <c r="Q171" s="131">
        <v>15.9958180868</v>
      </c>
      <c r="R171" s="110">
        <v>60</v>
      </c>
      <c r="S171" s="131">
        <v>61.003659174100001</v>
      </c>
      <c r="T171" s="110">
        <v>-63</v>
      </c>
      <c r="U171" s="131">
        <v>22.843700993199999</v>
      </c>
      <c r="V171" s="131">
        <v>0.1568217459</v>
      </c>
      <c r="W171" s="147">
        <v>1573</v>
      </c>
      <c r="X171" s="147">
        <v>172</v>
      </c>
      <c r="Y171" s="147">
        <v>267</v>
      </c>
      <c r="Z171" s="147">
        <v>1134</v>
      </c>
      <c r="AA171" s="147">
        <v>394</v>
      </c>
      <c r="AB171" s="147">
        <v>55</v>
      </c>
      <c r="AC171" s="147">
        <v>56</v>
      </c>
      <c r="AD171" s="147">
        <v>283</v>
      </c>
      <c r="AE171" s="148">
        <v>0.70846617069999995</v>
      </c>
      <c r="AF171" s="131">
        <v>20.376175548599999</v>
      </c>
      <c r="AG171" s="131">
        <v>1.06</v>
      </c>
      <c r="AH171" s="149">
        <v>14.8426740121</v>
      </c>
      <c r="AI171" s="149">
        <v>5.1994679285999998</v>
      </c>
      <c r="AJ171" s="149">
        <v>9.6502689785999998</v>
      </c>
      <c r="AK171" s="149">
        <v>38.953043519200001</v>
      </c>
      <c r="AL171" s="149">
        <v>6.2483078480999996</v>
      </c>
      <c r="AM171" s="149">
        <v>12.6543536862</v>
      </c>
      <c r="AN171" s="149">
        <v>1.8751986438999999</v>
      </c>
      <c r="AO171" s="149">
        <v>1.1771491800000001E-2</v>
      </c>
      <c r="AP171" s="149">
        <v>8.0929006132999994</v>
      </c>
      <c r="AQ171" s="149">
        <v>1.6538945980999999</v>
      </c>
    </row>
    <row r="172" spans="1:43" x14ac:dyDescent="0.2">
      <c r="A172" s="145">
        <v>301</v>
      </c>
      <c r="B172" s="109" t="s">
        <v>2219</v>
      </c>
      <c r="C172" s="110">
        <v>4632</v>
      </c>
      <c r="D172" s="131">
        <v>13.3072407045</v>
      </c>
      <c r="E172" s="110">
        <v>584.11097099619997</v>
      </c>
      <c r="F172" s="131">
        <v>12.888601036300001</v>
      </c>
      <c r="G172" s="131">
        <v>19.624352331600001</v>
      </c>
      <c r="H172" s="131">
        <v>59.045768566500001</v>
      </c>
      <c r="I172" s="131">
        <v>21.329879101900001</v>
      </c>
      <c r="J172" s="131">
        <v>4.7516198703999999</v>
      </c>
      <c r="K172" s="131">
        <v>1.9438444924</v>
      </c>
      <c r="L172" s="131">
        <v>9.9352051836000008</v>
      </c>
      <c r="M172" s="131">
        <v>8.2073434125000002</v>
      </c>
      <c r="N172" s="110">
        <v>2146</v>
      </c>
      <c r="O172" s="131">
        <v>2.1300093197000001</v>
      </c>
      <c r="P172" s="146">
        <v>7.93</v>
      </c>
      <c r="Q172" s="131">
        <v>23.425692695199999</v>
      </c>
      <c r="R172" s="110">
        <v>16</v>
      </c>
      <c r="S172" s="131">
        <v>44.206549118399998</v>
      </c>
      <c r="T172" s="110">
        <v>-25</v>
      </c>
      <c r="U172" s="131">
        <v>29.722921914400001</v>
      </c>
      <c r="V172" s="131">
        <v>2.644836272</v>
      </c>
      <c r="W172" s="147">
        <v>2876</v>
      </c>
      <c r="X172" s="147">
        <v>119</v>
      </c>
      <c r="Y172" s="147">
        <v>799</v>
      </c>
      <c r="Z172" s="147">
        <v>1958</v>
      </c>
      <c r="AA172" s="147">
        <v>352</v>
      </c>
      <c r="AB172" s="147">
        <v>18</v>
      </c>
      <c r="AC172" s="147">
        <v>60</v>
      </c>
      <c r="AD172" s="147">
        <v>274</v>
      </c>
      <c r="AE172" s="148">
        <v>0.64516129030000002</v>
      </c>
      <c r="AF172" s="131">
        <v>3.4926871862</v>
      </c>
      <c r="AG172" s="131">
        <v>2.74</v>
      </c>
      <c r="AH172" s="149">
        <v>9.9195859650999996</v>
      </c>
      <c r="AI172" s="149">
        <v>0.99334984280000005</v>
      </c>
      <c r="AJ172" s="149">
        <v>14.8251203428</v>
      </c>
      <c r="AK172" s="149">
        <v>33.668159937699997</v>
      </c>
      <c r="AL172" s="149">
        <v>3.8175797880000002</v>
      </c>
      <c r="AM172" s="149">
        <v>9.8444586660999995</v>
      </c>
      <c r="AN172" s="149">
        <v>12.190099891499999</v>
      </c>
      <c r="AO172" s="149">
        <v>0.30329168870000001</v>
      </c>
      <c r="AP172" s="149">
        <v>10.2562675645</v>
      </c>
      <c r="AQ172" s="149">
        <v>1.8114026544999999</v>
      </c>
    </row>
    <row r="173" spans="1:43" x14ac:dyDescent="0.2">
      <c r="A173" s="145">
        <v>302</v>
      </c>
      <c r="B173" s="109" t="s">
        <v>2218</v>
      </c>
      <c r="C173" s="110">
        <v>1025</v>
      </c>
      <c r="D173" s="131">
        <v>4.5918367347000002</v>
      </c>
      <c r="E173" s="110">
        <v>130.4071246819</v>
      </c>
      <c r="F173" s="131">
        <v>9.2682926829000003</v>
      </c>
      <c r="G173" s="131">
        <v>21.073170731699999</v>
      </c>
      <c r="H173" s="131">
        <v>59.707317073200002</v>
      </c>
      <c r="I173" s="131">
        <v>19.219512195099998</v>
      </c>
      <c r="J173" s="131">
        <v>2.9644268774999998</v>
      </c>
      <c r="K173" s="131">
        <v>0.98814229249999996</v>
      </c>
      <c r="L173" s="131">
        <v>10.8695652174</v>
      </c>
      <c r="M173" s="131">
        <v>6.9169960473999996</v>
      </c>
      <c r="N173" s="110">
        <v>418</v>
      </c>
      <c r="O173" s="131">
        <v>2.3899521530999999</v>
      </c>
      <c r="P173" s="146">
        <v>7.86</v>
      </c>
      <c r="Q173" s="131">
        <v>7.1246819337999998</v>
      </c>
      <c r="R173" s="110">
        <v>1</v>
      </c>
      <c r="S173" s="131">
        <v>70.610687022899995</v>
      </c>
      <c r="T173" s="110">
        <v>-2</v>
      </c>
      <c r="U173" s="131">
        <v>18.956743002500001</v>
      </c>
      <c r="V173" s="131">
        <v>3.3078880407</v>
      </c>
      <c r="W173" s="147">
        <v>420</v>
      </c>
      <c r="X173" s="147">
        <v>69</v>
      </c>
      <c r="Y173" s="147">
        <v>180</v>
      </c>
      <c r="Z173" s="147">
        <v>171</v>
      </c>
      <c r="AA173" s="147">
        <v>71</v>
      </c>
      <c r="AB173" s="147">
        <v>23</v>
      </c>
      <c r="AC173" s="147">
        <v>9</v>
      </c>
      <c r="AD173" s="147">
        <v>39</v>
      </c>
      <c r="AE173" s="148">
        <v>3.2537960953999998</v>
      </c>
      <c r="AF173" s="131">
        <v>1.9821605550000001</v>
      </c>
      <c r="AG173" s="149" t="s">
        <v>3449</v>
      </c>
      <c r="AH173" s="149">
        <v>3.4550953932000001</v>
      </c>
      <c r="AI173" s="149">
        <v>0.6979990693</v>
      </c>
      <c r="AJ173" s="149">
        <v>12.785016286599999</v>
      </c>
      <c r="AK173" s="149">
        <v>40.309446254100003</v>
      </c>
      <c r="AL173" s="149">
        <v>4.7696603070999997</v>
      </c>
      <c r="AM173" s="149">
        <v>6.2354583527000003</v>
      </c>
      <c r="AN173" s="149">
        <v>14.006514658</v>
      </c>
      <c r="AO173" s="149">
        <v>0.1163331782</v>
      </c>
      <c r="AP173" s="149">
        <v>9.8068869242000005</v>
      </c>
      <c r="AQ173" s="149">
        <v>4.2345276873</v>
      </c>
    </row>
    <row r="174" spans="1:43" x14ac:dyDescent="0.2">
      <c r="A174" s="145">
        <v>303</v>
      </c>
      <c r="B174" s="109" t="s">
        <v>2217</v>
      </c>
      <c r="C174" s="110">
        <v>3031</v>
      </c>
      <c r="D174" s="131">
        <v>8.9503953989999996</v>
      </c>
      <c r="E174" s="110">
        <v>200.99469496020001</v>
      </c>
      <c r="F174" s="131">
        <v>6.0376113493999997</v>
      </c>
      <c r="G174" s="131">
        <v>19.5315077532</v>
      </c>
      <c r="H174" s="131">
        <v>60.409105905600001</v>
      </c>
      <c r="I174" s="131">
        <v>20.059386341100002</v>
      </c>
      <c r="J174" s="131">
        <v>4.2982311125999999</v>
      </c>
      <c r="K174" s="131">
        <v>0.66126632500000004</v>
      </c>
      <c r="L174" s="131">
        <v>5.9513969251000001</v>
      </c>
      <c r="M174" s="131">
        <v>9.5883617126999994</v>
      </c>
      <c r="N174" s="110">
        <v>1316</v>
      </c>
      <c r="O174" s="131">
        <v>2.2750759878000002</v>
      </c>
      <c r="P174" s="146">
        <v>15.08</v>
      </c>
      <c r="Q174" s="131">
        <v>10.8322324967</v>
      </c>
      <c r="R174" s="110">
        <v>45</v>
      </c>
      <c r="S174" s="131">
        <v>62.2192866579</v>
      </c>
      <c r="T174" s="110">
        <v>-52</v>
      </c>
      <c r="U174" s="131">
        <v>26.155878467600001</v>
      </c>
      <c r="V174" s="131">
        <v>0.79260237779999998</v>
      </c>
      <c r="W174" s="147">
        <v>703</v>
      </c>
      <c r="X174" s="147">
        <v>177</v>
      </c>
      <c r="Y174" s="147">
        <v>240</v>
      </c>
      <c r="Z174" s="147">
        <v>286</v>
      </c>
      <c r="AA174" s="147">
        <v>195</v>
      </c>
      <c r="AB174" s="147">
        <v>55</v>
      </c>
      <c r="AC174" s="147">
        <v>39</v>
      </c>
      <c r="AD174" s="147">
        <v>101</v>
      </c>
      <c r="AE174" s="148">
        <v>1.3679890561000001</v>
      </c>
      <c r="AF174" s="131">
        <v>0.98944591029999995</v>
      </c>
      <c r="AG174" s="131">
        <v>1.49</v>
      </c>
      <c r="AH174" s="149">
        <v>7.8962412461999998</v>
      </c>
      <c r="AI174" s="149">
        <v>1.6114048878</v>
      </c>
      <c r="AJ174" s="149">
        <v>13.702300986099999</v>
      </c>
      <c r="AK174" s="149">
        <v>32.1959411176</v>
      </c>
      <c r="AL174" s="149">
        <v>3.8623695869999999</v>
      </c>
      <c r="AM174" s="149">
        <v>9.2825496640999994</v>
      </c>
      <c r="AN174" s="149">
        <v>13.9559811348</v>
      </c>
      <c r="AO174" s="149">
        <v>0.43590110050000003</v>
      </c>
      <c r="AP174" s="149">
        <v>11.719308274999999</v>
      </c>
      <c r="AQ174" s="149">
        <v>1.2433900243</v>
      </c>
    </row>
    <row r="175" spans="1:43" x14ac:dyDescent="0.2">
      <c r="A175" s="145">
        <v>304</v>
      </c>
      <c r="B175" s="109" t="s">
        <v>2216</v>
      </c>
      <c r="C175" s="110">
        <v>2204</v>
      </c>
      <c r="D175" s="131">
        <v>3.9132484676999999</v>
      </c>
      <c r="E175" s="110">
        <v>122.5806451613</v>
      </c>
      <c r="F175" s="131">
        <v>10.117967332099999</v>
      </c>
      <c r="G175" s="131">
        <v>18.058076225000001</v>
      </c>
      <c r="H175" s="131">
        <v>60.072595281300003</v>
      </c>
      <c r="I175" s="131">
        <v>21.869328493600001</v>
      </c>
      <c r="J175" s="131">
        <v>4.5187528241999999</v>
      </c>
      <c r="K175" s="131">
        <v>1.3556258473</v>
      </c>
      <c r="L175" s="131">
        <v>9.4893809308999995</v>
      </c>
      <c r="M175" s="131">
        <v>8.5856303660000002</v>
      </c>
      <c r="N175" s="110">
        <v>958</v>
      </c>
      <c r="O175" s="131">
        <v>2.264091858</v>
      </c>
      <c r="P175" s="146">
        <v>17.98</v>
      </c>
      <c r="Q175" s="131">
        <v>7.8888888889000004</v>
      </c>
      <c r="R175" s="110">
        <v>21</v>
      </c>
      <c r="S175" s="131">
        <v>66.444444444400006</v>
      </c>
      <c r="T175" s="110">
        <v>-29</v>
      </c>
      <c r="U175" s="131">
        <v>19.833333333300001</v>
      </c>
      <c r="V175" s="131">
        <v>5.8333333332999997</v>
      </c>
      <c r="W175" s="147">
        <v>1064</v>
      </c>
      <c r="X175" s="147">
        <v>227</v>
      </c>
      <c r="Y175" s="147">
        <v>237</v>
      </c>
      <c r="Z175" s="147">
        <v>600</v>
      </c>
      <c r="AA175" s="147">
        <v>168</v>
      </c>
      <c r="AB175" s="147">
        <v>58</v>
      </c>
      <c r="AC175" s="147">
        <v>29</v>
      </c>
      <c r="AD175" s="147">
        <v>81</v>
      </c>
      <c r="AE175" s="148">
        <v>0.45998160069999999</v>
      </c>
      <c r="AF175" s="131">
        <v>2.2655188038</v>
      </c>
      <c r="AG175" s="131">
        <v>1.67</v>
      </c>
      <c r="AH175" s="149">
        <v>5.9944422389999996</v>
      </c>
      <c r="AI175" s="149">
        <v>1.1002098337999999</v>
      </c>
      <c r="AJ175" s="149">
        <v>10.695854364000001</v>
      </c>
      <c r="AK175" s="149">
        <v>41.325922985299997</v>
      </c>
      <c r="AL175" s="149">
        <v>2.5009924573000002</v>
      </c>
      <c r="AM175" s="149">
        <v>7.2874723530000001</v>
      </c>
      <c r="AN175" s="149">
        <v>13.4804060568</v>
      </c>
      <c r="AO175" s="149">
        <v>0.18147791069999999</v>
      </c>
      <c r="AP175" s="149">
        <v>9.0455396132000008</v>
      </c>
      <c r="AQ175" s="149">
        <v>4.2363749786999998</v>
      </c>
    </row>
    <row r="176" spans="1:43" x14ac:dyDescent="0.2">
      <c r="A176" s="145">
        <v>305</v>
      </c>
      <c r="B176" s="109" t="s">
        <v>2215</v>
      </c>
      <c r="C176" s="110">
        <v>1414</v>
      </c>
      <c r="D176" s="131">
        <v>12.4900556881</v>
      </c>
      <c r="E176" s="110">
        <v>128.89699179580001</v>
      </c>
      <c r="F176" s="131">
        <v>5.657708628</v>
      </c>
      <c r="G176" s="131">
        <v>21.499292786400002</v>
      </c>
      <c r="H176" s="131">
        <v>62.022630834499999</v>
      </c>
      <c r="I176" s="131">
        <v>16.478076379099999</v>
      </c>
      <c r="J176" s="131">
        <v>4.9417578539000004</v>
      </c>
      <c r="K176" s="131">
        <v>1.4119308154000001</v>
      </c>
      <c r="L176" s="131">
        <v>11.295446523100001</v>
      </c>
      <c r="M176" s="131">
        <v>6.3536886693000003</v>
      </c>
      <c r="N176" s="110">
        <v>618</v>
      </c>
      <c r="O176" s="131">
        <v>2.2669902913</v>
      </c>
      <c r="P176" s="146">
        <v>10.97</v>
      </c>
      <c r="Q176" s="131">
        <v>10.845588235299999</v>
      </c>
      <c r="R176" s="110">
        <v>25</v>
      </c>
      <c r="S176" s="131">
        <v>74.172794117600006</v>
      </c>
      <c r="T176" s="110">
        <v>-26</v>
      </c>
      <c r="U176" s="131">
        <v>14.154411764700001</v>
      </c>
      <c r="V176" s="131">
        <v>0.82720588240000004</v>
      </c>
      <c r="W176" s="147">
        <v>589</v>
      </c>
      <c r="X176" s="147">
        <v>103</v>
      </c>
      <c r="Y176" s="147">
        <v>307</v>
      </c>
      <c r="Z176" s="147">
        <v>179</v>
      </c>
      <c r="AA176" s="147">
        <v>119</v>
      </c>
      <c r="AB176" s="147">
        <v>30</v>
      </c>
      <c r="AC176" s="147">
        <v>24</v>
      </c>
      <c r="AD176" s="147">
        <v>65</v>
      </c>
      <c r="AE176" s="148">
        <v>1.9316493314000001</v>
      </c>
      <c r="AF176" s="131">
        <v>13.494318181800001</v>
      </c>
      <c r="AG176" s="131">
        <v>0.99</v>
      </c>
      <c r="AH176" s="149">
        <v>5.9251211767000003</v>
      </c>
      <c r="AI176" s="149">
        <v>0.37606551900000001</v>
      </c>
      <c r="AJ176" s="149">
        <v>11.9505264917</v>
      </c>
      <c r="AK176" s="149">
        <v>40.297509610600002</v>
      </c>
      <c r="AL176" s="149">
        <v>2.9834531171999998</v>
      </c>
      <c r="AM176" s="149">
        <v>7.2538860103999996</v>
      </c>
      <c r="AN176" s="149">
        <v>17.4828681264</v>
      </c>
      <c r="AO176" s="149">
        <v>0.54320574960000001</v>
      </c>
      <c r="AP176" s="149">
        <v>7.6550225639000002</v>
      </c>
      <c r="AQ176" s="149">
        <v>2.3901052983</v>
      </c>
    </row>
    <row r="177" spans="1:43" x14ac:dyDescent="0.2">
      <c r="A177" s="145">
        <v>306</v>
      </c>
      <c r="B177" s="109" t="s">
        <v>2214</v>
      </c>
      <c r="C177" s="110">
        <v>15525</v>
      </c>
      <c r="D177" s="131">
        <v>13.106513186700001</v>
      </c>
      <c r="E177" s="110">
        <v>1046.8644639244999</v>
      </c>
      <c r="F177" s="131">
        <v>18.962962962999999</v>
      </c>
      <c r="G177" s="131">
        <v>19.091787439600001</v>
      </c>
      <c r="H177" s="131">
        <v>62.247987117599997</v>
      </c>
      <c r="I177" s="131">
        <v>18.660225442800002</v>
      </c>
      <c r="J177" s="131">
        <v>4.6093420326999999</v>
      </c>
      <c r="K177" s="131">
        <v>2.0125296199</v>
      </c>
      <c r="L177" s="131">
        <v>10.452169961399999</v>
      </c>
      <c r="M177" s="131">
        <v>7.4009153764000004</v>
      </c>
      <c r="N177" s="110">
        <v>7080</v>
      </c>
      <c r="O177" s="131">
        <v>2.1668079096000001</v>
      </c>
      <c r="P177" s="146">
        <v>14.83</v>
      </c>
      <c r="Q177" s="131">
        <v>32.279757901799996</v>
      </c>
      <c r="R177" s="110">
        <v>105</v>
      </c>
      <c r="S177" s="131">
        <v>34.633490248800001</v>
      </c>
      <c r="T177" s="110">
        <v>-107</v>
      </c>
      <c r="U177" s="131">
        <v>32.5487558843</v>
      </c>
      <c r="V177" s="131">
        <v>0.53799596500000002</v>
      </c>
      <c r="W177" s="147">
        <v>8495</v>
      </c>
      <c r="X177" s="147">
        <v>89</v>
      </c>
      <c r="Y177" s="147">
        <v>3165</v>
      </c>
      <c r="Z177" s="147">
        <v>5241</v>
      </c>
      <c r="AA177" s="147">
        <v>930</v>
      </c>
      <c r="AB177" s="147">
        <v>17</v>
      </c>
      <c r="AC177" s="147">
        <v>172</v>
      </c>
      <c r="AD177" s="147">
        <v>741</v>
      </c>
      <c r="AE177" s="148">
        <v>2.8781621064</v>
      </c>
      <c r="AF177" s="131">
        <v>12.3597769866</v>
      </c>
      <c r="AG177" s="131">
        <v>4.71</v>
      </c>
      <c r="AH177" s="149">
        <v>12.067762736200001</v>
      </c>
      <c r="AI177" s="149">
        <v>1.1915984766000001</v>
      </c>
      <c r="AJ177" s="149">
        <v>18.1030581847</v>
      </c>
      <c r="AK177" s="149">
        <v>24.022399034700001</v>
      </c>
      <c r="AL177" s="149">
        <v>6.3822165240000004</v>
      </c>
      <c r="AM177" s="149">
        <v>9.7694106112999997</v>
      </c>
      <c r="AN177" s="149">
        <v>11.738753346699999</v>
      </c>
      <c r="AO177" s="149">
        <v>0.7089256759</v>
      </c>
      <c r="AP177" s="149">
        <v>10.6508541046</v>
      </c>
      <c r="AQ177" s="149">
        <v>2.0636147667999998</v>
      </c>
    </row>
    <row r="178" spans="1:43" x14ac:dyDescent="0.2">
      <c r="A178" s="145">
        <v>307</v>
      </c>
      <c r="B178" s="109" t="s">
        <v>2213</v>
      </c>
      <c r="C178" s="110">
        <v>2473</v>
      </c>
      <c r="D178" s="131">
        <v>5.4584221747999999</v>
      </c>
      <c r="E178" s="110">
        <v>241.7399804497</v>
      </c>
      <c r="F178" s="131">
        <v>7.0764253943000002</v>
      </c>
      <c r="G178" s="131">
        <v>17.994338859700001</v>
      </c>
      <c r="H178" s="131">
        <v>56.166599272100001</v>
      </c>
      <c r="I178" s="131">
        <v>25.839061868200002</v>
      </c>
      <c r="J178" s="131">
        <v>3.6481556546</v>
      </c>
      <c r="K178" s="131">
        <v>1.2160518848999999</v>
      </c>
      <c r="L178" s="131">
        <v>8.9177138224999997</v>
      </c>
      <c r="M178" s="131">
        <v>8.1070125658999999</v>
      </c>
      <c r="N178" s="110">
        <v>1088</v>
      </c>
      <c r="O178" s="131">
        <v>2.2417279412000002</v>
      </c>
      <c r="P178" s="146">
        <v>10.23</v>
      </c>
      <c r="Q178" s="131">
        <v>9.27734375</v>
      </c>
      <c r="R178" s="110">
        <v>7</v>
      </c>
      <c r="S178" s="131">
        <v>64.35546875</v>
      </c>
      <c r="T178" s="110">
        <v>-7</v>
      </c>
      <c r="U178" s="131">
        <v>26.26953125</v>
      </c>
      <c r="V178" s="131">
        <v>9.765625E-2</v>
      </c>
      <c r="W178" s="147">
        <v>507</v>
      </c>
      <c r="X178" s="147">
        <v>74</v>
      </c>
      <c r="Y178" s="147">
        <v>107</v>
      </c>
      <c r="Z178" s="147">
        <v>326</v>
      </c>
      <c r="AA178" s="147">
        <v>156</v>
      </c>
      <c r="AB178" s="147">
        <v>28</v>
      </c>
      <c r="AC178" s="147">
        <v>21</v>
      </c>
      <c r="AD178" s="147">
        <v>107</v>
      </c>
      <c r="AE178" s="148">
        <v>1.2531328320999999</v>
      </c>
      <c r="AF178" s="131">
        <v>1.2004801920999999</v>
      </c>
      <c r="AG178" s="131">
        <v>0.93</v>
      </c>
      <c r="AH178" s="149">
        <v>10.0268961807</v>
      </c>
      <c r="AI178" s="149">
        <v>1.7357001971999999</v>
      </c>
      <c r="AJ178" s="149">
        <v>17.371346602100001</v>
      </c>
      <c r="AK178" s="149">
        <v>27.660032275399999</v>
      </c>
      <c r="AL178" s="149">
        <v>5.5513717052000002</v>
      </c>
      <c r="AM178" s="149">
        <v>9.9264837725999993</v>
      </c>
      <c r="AN178" s="149">
        <v>8.5493993186000008</v>
      </c>
      <c r="AO178" s="149">
        <v>0.27254796489999999</v>
      </c>
      <c r="AP178" s="149">
        <v>13.7313968083</v>
      </c>
      <c r="AQ178" s="149">
        <v>1.4918414918</v>
      </c>
    </row>
    <row r="179" spans="1:43" x14ac:dyDescent="0.2">
      <c r="A179" s="145">
        <v>309</v>
      </c>
      <c r="B179" s="109" t="s">
        <v>2212</v>
      </c>
      <c r="C179" s="110">
        <v>1287</v>
      </c>
      <c r="D179" s="131">
        <v>9.1603053434999993</v>
      </c>
      <c r="E179" s="110">
        <v>87.491502379300002</v>
      </c>
      <c r="F179" s="131">
        <v>5.6721056720999998</v>
      </c>
      <c r="G179" s="131">
        <v>19.191919191899999</v>
      </c>
      <c r="H179" s="131">
        <v>63.170163170199999</v>
      </c>
      <c r="I179" s="131">
        <v>17.637917637899999</v>
      </c>
      <c r="J179" s="131">
        <v>5.4432348367000003</v>
      </c>
      <c r="K179" s="131">
        <v>3.8880248834</v>
      </c>
      <c r="L179" s="131">
        <v>10.886469673400001</v>
      </c>
      <c r="M179" s="131">
        <v>8.5536547433999992</v>
      </c>
      <c r="N179" s="110">
        <v>576</v>
      </c>
      <c r="O179" s="131">
        <v>2.2152777777999999</v>
      </c>
      <c r="P179" s="146">
        <v>14.71</v>
      </c>
      <c r="Q179" s="131">
        <v>6.7301155676000004</v>
      </c>
      <c r="R179" s="110">
        <v>10</v>
      </c>
      <c r="S179" s="131">
        <v>57.715839564900001</v>
      </c>
      <c r="T179" s="110">
        <v>-6</v>
      </c>
      <c r="U179" s="131">
        <v>31.407205982299999</v>
      </c>
      <c r="V179" s="131">
        <v>4.1468388851000002</v>
      </c>
      <c r="W179" s="147">
        <v>264</v>
      </c>
      <c r="X179" s="147">
        <v>107</v>
      </c>
      <c r="Y179" s="147">
        <v>33</v>
      </c>
      <c r="Z179" s="147">
        <v>124</v>
      </c>
      <c r="AA179" s="147">
        <v>105</v>
      </c>
      <c r="AB179" s="147">
        <v>41</v>
      </c>
      <c r="AC179" s="147">
        <v>14</v>
      </c>
      <c r="AD179" s="147">
        <v>50</v>
      </c>
      <c r="AE179" s="148">
        <v>1.8633540372999999</v>
      </c>
      <c r="AF179" s="131">
        <v>3.9494470773999999</v>
      </c>
      <c r="AG179" s="131">
        <v>1.71</v>
      </c>
      <c r="AH179" s="149">
        <v>5.1349206349000003</v>
      </c>
      <c r="AI179" s="149">
        <v>1.380952381</v>
      </c>
      <c r="AJ179" s="149">
        <v>9.0873015873000007</v>
      </c>
      <c r="AK179" s="149">
        <v>41.547619047600001</v>
      </c>
      <c r="AL179" s="149">
        <v>3.3650793651000002</v>
      </c>
      <c r="AM179" s="149">
        <v>9.5873015873000007</v>
      </c>
      <c r="AN179" s="149">
        <v>12.357142857099999</v>
      </c>
      <c r="AO179" s="149">
        <v>0.53174603170000001</v>
      </c>
      <c r="AP179" s="149">
        <v>11.277777777800001</v>
      </c>
      <c r="AQ179" s="149">
        <v>1.8015873015999999</v>
      </c>
    </row>
    <row r="180" spans="1:43" x14ac:dyDescent="0.2">
      <c r="A180" s="145">
        <v>310</v>
      </c>
      <c r="B180" s="109" t="s">
        <v>2211</v>
      </c>
      <c r="C180" s="110">
        <v>2560</v>
      </c>
      <c r="D180" s="131">
        <v>1.2257809411</v>
      </c>
      <c r="E180" s="110">
        <v>113.3746678477</v>
      </c>
      <c r="F180" s="131">
        <v>5.625</v>
      </c>
      <c r="G180" s="131">
        <v>19.296875</v>
      </c>
      <c r="H180" s="131">
        <v>62.0703125</v>
      </c>
      <c r="I180" s="131">
        <v>18.6328125</v>
      </c>
      <c r="J180" s="131">
        <v>3.8624951719</v>
      </c>
      <c r="K180" s="131">
        <v>1.9312475859</v>
      </c>
      <c r="L180" s="131">
        <v>8.4974893780999992</v>
      </c>
      <c r="M180" s="131">
        <v>10.8149864813</v>
      </c>
      <c r="N180" s="110">
        <v>1104</v>
      </c>
      <c r="O180" s="131">
        <v>2.2889492753999998</v>
      </c>
      <c r="P180" s="146">
        <v>22.58</v>
      </c>
      <c r="Q180" s="131">
        <v>8.0709534368</v>
      </c>
      <c r="R180" s="110">
        <v>20</v>
      </c>
      <c r="S180" s="131">
        <v>64.390243902400002</v>
      </c>
      <c r="T180" s="110">
        <v>-18</v>
      </c>
      <c r="U180" s="131">
        <v>27.139689578700001</v>
      </c>
      <c r="V180" s="131">
        <v>0.39911308200000001</v>
      </c>
      <c r="W180" s="147">
        <v>864</v>
      </c>
      <c r="X180" s="147">
        <v>217</v>
      </c>
      <c r="Y180" s="147">
        <v>322</v>
      </c>
      <c r="Z180" s="147">
        <v>325</v>
      </c>
      <c r="AA180" s="147">
        <v>245</v>
      </c>
      <c r="AB180" s="147">
        <v>79</v>
      </c>
      <c r="AC180" s="147">
        <v>41</v>
      </c>
      <c r="AD180" s="147">
        <v>125</v>
      </c>
      <c r="AE180" s="148">
        <v>0.79428117549999999</v>
      </c>
      <c r="AF180" s="131">
        <v>0.3760812335</v>
      </c>
      <c r="AG180" s="131">
        <v>1.41</v>
      </c>
      <c r="AH180" s="149">
        <v>6.9705211441000001</v>
      </c>
      <c r="AI180" s="149">
        <v>1.0966836286999999</v>
      </c>
      <c r="AJ180" s="149">
        <v>11.313388313700001</v>
      </c>
      <c r="AK180" s="149">
        <v>42.169678890999997</v>
      </c>
      <c r="AL180" s="149">
        <v>3.1716090542000002</v>
      </c>
      <c r="AM180" s="149">
        <v>7.8347078435000004</v>
      </c>
      <c r="AN180" s="149">
        <v>12.181961747700001</v>
      </c>
      <c r="AO180" s="149">
        <v>0.43867345149999998</v>
      </c>
      <c r="AP180" s="149">
        <v>9.3919985962000005</v>
      </c>
      <c r="AQ180" s="149">
        <v>2.1144060361000001</v>
      </c>
    </row>
    <row r="181" spans="1:43" x14ac:dyDescent="0.2">
      <c r="A181" s="145">
        <v>311</v>
      </c>
      <c r="B181" s="109" t="s">
        <v>2210</v>
      </c>
      <c r="C181" s="110">
        <v>3773</v>
      </c>
      <c r="D181" s="131">
        <v>10.742588787800001</v>
      </c>
      <c r="E181" s="110">
        <v>190.1713709677</v>
      </c>
      <c r="F181" s="131">
        <v>7.6066790353</v>
      </c>
      <c r="G181" s="131">
        <v>19.082957858499999</v>
      </c>
      <c r="H181" s="131">
        <v>62.072621256300003</v>
      </c>
      <c r="I181" s="131">
        <v>18.844420885200002</v>
      </c>
      <c r="J181" s="131">
        <v>3.729852138</v>
      </c>
      <c r="K181" s="131">
        <v>2.3977620887</v>
      </c>
      <c r="L181" s="131">
        <v>8.7917943252999997</v>
      </c>
      <c r="M181" s="131">
        <v>5.8611962168999998</v>
      </c>
      <c r="N181" s="110">
        <v>1702</v>
      </c>
      <c r="O181" s="131">
        <v>2.1915393655000002</v>
      </c>
      <c r="P181" s="146">
        <v>19.84</v>
      </c>
      <c r="Q181" s="131">
        <v>10.7700050327</v>
      </c>
      <c r="R181" s="110">
        <v>32</v>
      </c>
      <c r="S181" s="131">
        <v>55.812783090099998</v>
      </c>
      <c r="T181" s="110">
        <v>-39</v>
      </c>
      <c r="U181" s="131">
        <v>33.0145948666</v>
      </c>
      <c r="V181" s="131">
        <v>0.40261701059999999</v>
      </c>
      <c r="W181" s="147">
        <v>1345</v>
      </c>
      <c r="X181" s="147">
        <v>150</v>
      </c>
      <c r="Y181" s="147">
        <v>254</v>
      </c>
      <c r="Z181" s="147">
        <v>941</v>
      </c>
      <c r="AA181" s="147">
        <v>270</v>
      </c>
      <c r="AB181" s="147">
        <v>55</v>
      </c>
      <c r="AC181" s="147">
        <v>37</v>
      </c>
      <c r="AD181" s="147">
        <v>178</v>
      </c>
      <c r="AE181" s="148">
        <v>3.2327586206999999</v>
      </c>
      <c r="AF181" s="131">
        <v>6.1300639658999998</v>
      </c>
      <c r="AG181" s="131">
        <v>2.6</v>
      </c>
      <c r="AH181" s="149">
        <v>6.0398397119</v>
      </c>
      <c r="AI181" s="149">
        <v>0.94953249319999999</v>
      </c>
      <c r="AJ181" s="149">
        <v>16.780881584300001</v>
      </c>
      <c r="AK181" s="149">
        <v>32.435100760799997</v>
      </c>
      <c r="AL181" s="149">
        <v>3.1651083106</v>
      </c>
      <c r="AM181" s="149">
        <v>8.8390731168999999</v>
      </c>
      <c r="AN181" s="149">
        <v>13.5257564318</v>
      </c>
      <c r="AO181" s="149">
        <v>0.92920610950000004</v>
      </c>
      <c r="AP181" s="149">
        <v>12.8027179279</v>
      </c>
      <c r="AQ181" s="149">
        <v>1.4896335442999999</v>
      </c>
    </row>
    <row r="182" spans="1:43" x14ac:dyDescent="0.2">
      <c r="A182" s="145">
        <v>312</v>
      </c>
      <c r="B182" s="109" t="s">
        <v>2209</v>
      </c>
      <c r="C182" s="110">
        <v>3084</v>
      </c>
      <c r="D182" s="131">
        <v>2.8342780927</v>
      </c>
      <c r="E182" s="110">
        <v>147.7719214183</v>
      </c>
      <c r="F182" s="131">
        <v>7.3281452658999999</v>
      </c>
      <c r="G182" s="131">
        <v>18.547341115399998</v>
      </c>
      <c r="H182" s="131">
        <v>60.181582360599997</v>
      </c>
      <c r="I182" s="131">
        <v>21.271076524000001</v>
      </c>
      <c r="J182" s="131">
        <v>3.8709677418999999</v>
      </c>
      <c r="K182" s="131">
        <v>1.2903225806</v>
      </c>
      <c r="L182" s="131">
        <v>7.7419354838999999</v>
      </c>
      <c r="M182" s="131">
        <v>8.0645161289999994</v>
      </c>
      <c r="N182" s="110">
        <v>1396</v>
      </c>
      <c r="O182" s="131">
        <v>2.1733524355</v>
      </c>
      <c r="P182" s="146">
        <v>20.87</v>
      </c>
      <c r="Q182" s="131">
        <v>7.7107279692999997</v>
      </c>
      <c r="R182" s="110">
        <v>25</v>
      </c>
      <c r="S182" s="131">
        <v>59.674329501899997</v>
      </c>
      <c r="T182" s="110">
        <v>-23</v>
      </c>
      <c r="U182" s="131">
        <v>32.327586206900001</v>
      </c>
      <c r="V182" s="131">
        <v>0.28735632179999998</v>
      </c>
      <c r="W182" s="147">
        <v>1222</v>
      </c>
      <c r="X182" s="147">
        <v>210</v>
      </c>
      <c r="Y182" s="147">
        <v>230</v>
      </c>
      <c r="Z182" s="147">
        <v>782</v>
      </c>
      <c r="AA182" s="147">
        <v>224</v>
      </c>
      <c r="AB182" s="147">
        <v>65</v>
      </c>
      <c r="AC182" s="147">
        <v>45</v>
      </c>
      <c r="AD182" s="147">
        <v>114</v>
      </c>
      <c r="AE182" s="148">
        <v>3.875</v>
      </c>
      <c r="AF182" s="131">
        <v>5.1397365884999999</v>
      </c>
      <c r="AG182" s="131">
        <v>1.83</v>
      </c>
      <c r="AH182" s="149">
        <v>4.3095537505000001</v>
      </c>
      <c r="AI182" s="149">
        <v>0.77150528500000004</v>
      </c>
      <c r="AJ182" s="149">
        <v>9.3770179790999997</v>
      </c>
      <c r="AK182" s="149">
        <v>43.207694660599998</v>
      </c>
      <c r="AL182" s="149">
        <v>4.2211875063999997</v>
      </c>
      <c r="AM182" s="149">
        <v>5.4039356965999996</v>
      </c>
      <c r="AN182" s="149">
        <v>14.8523264113</v>
      </c>
      <c r="AO182" s="149">
        <v>0.64575332220000004</v>
      </c>
      <c r="AP182" s="149">
        <v>9.0711348264999998</v>
      </c>
      <c r="AQ182" s="149">
        <v>3.6060224993999999</v>
      </c>
    </row>
    <row r="183" spans="1:43" x14ac:dyDescent="0.2">
      <c r="A183" s="145">
        <v>321</v>
      </c>
      <c r="B183" s="109" t="s">
        <v>2208</v>
      </c>
      <c r="C183" s="110">
        <v>4620</v>
      </c>
      <c r="D183" s="131">
        <v>10.5263157895</v>
      </c>
      <c r="E183" s="110">
        <v>466.6666666667</v>
      </c>
      <c r="F183" s="131">
        <v>15.9090909091</v>
      </c>
      <c r="G183" s="131">
        <v>20.541125541100001</v>
      </c>
      <c r="H183" s="131">
        <v>60.129870129899999</v>
      </c>
      <c r="I183" s="131">
        <v>19.329004329</v>
      </c>
      <c r="J183" s="131">
        <v>5.0103474566999999</v>
      </c>
      <c r="K183" s="131">
        <v>1.7427295502</v>
      </c>
      <c r="L183" s="131">
        <v>11.327742076</v>
      </c>
      <c r="M183" s="131">
        <v>6.5352358130999999</v>
      </c>
      <c r="N183" s="110">
        <v>1962</v>
      </c>
      <c r="O183" s="131">
        <v>2.2986748216000001</v>
      </c>
      <c r="P183" s="146">
        <v>9.9</v>
      </c>
      <c r="Q183" s="131">
        <v>14.9949341439</v>
      </c>
      <c r="R183" s="110">
        <v>30</v>
      </c>
      <c r="S183" s="131">
        <v>45.795339412399997</v>
      </c>
      <c r="T183" s="110">
        <v>-18</v>
      </c>
      <c r="U183" s="131">
        <v>35.967578520799997</v>
      </c>
      <c r="V183" s="131">
        <v>3.2421479230000001</v>
      </c>
      <c r="W183" s="147">
        <v>1593</v>
      </c>
      <c r="X183" s="147">
        <v>75</v>
      </c>
      <c r="Y183" s="147">
        <v>570</v>
      </c>
      <c r="Z183" s="147">
        <v>948</v>
      </c>
      <c r="AA183" s="147">
        <v>255</v>
      </c>
      <c r="AB183" s="147">
        <v>24</v>
      </c>
      <c r="AC183" s="147">
        <v>46</v>
      </c>
      <c r="AD183" s="147">
        <v>185</v>
      </c>
      <c r="AE183" s="148">
        <v>7.6018099548000002</v>
      </c>
      <c r="AF183" s="131">
        <v>20.159503766099999</v>
      </c>
      <c r="AG183" s="131">
        <v>3.92</v>
      </c>
      <c r="AH183" s="149">
        <v>11.6224429059</v>
      </c>
      <c r="AI183" s="149">
        <v>1.2593590426000001</v>
      </c>
      <c r="AJ183" s="149">
        <v>13.289057360399999</v>
      </c>
      <c r="AK183" s="149">
        <v>38.645405845699997</v>
      </c>
      <c r="AL183" s="149">
        <v>2.5625763604</v>
      </c>
      <c r="AM183" s="149">
        <v>9.0598665455000003</v>
      </c>
      <c r="AN183" s="149">
        <v>8.6776730052000008</v>
      </c>
      <c r="AO183" s="149">
        <v>0.13784029319999999</v>
      </c>
      <c r="AP183" s="149">
        <v>9.0066100686000006</v>
      </c>
      <c r="AQ183" s="149">
        <v>2.0488079947000002</v>
      </c>
    </row>
    <row r="184" spans="1:43" x14ac:dyDescent="0.2">
      <c r="A184" s="145">
        <v>322</v>
      </c>
      <c r="B184" s="109" t="s">
        <v>2207</v>
      </c>
      <c r="C184" s="110">
        <v>440</v>
      </c>
      <c r="D184" s="131">
        <v>-4.1394335511999998</v>
      </c>
      <c r="E184" s="110">
        <v>95.238095238100001</v>
      </c>
      <c r="F184" s="131">
        <v>2.2727272727000001</v>
      </c>
      <c r="G184" s="131">
        <v>18.409090909100001</v>
      </c>
      <c r="H184" s="131">
        <v>62.272727272700003</v>
      </c>
      <c r="I184" s="131">
        <v>19.318181818199999</v>
      </c>
      <c r="J184" s="131">
        <v>6.8259385665999996</v>
      </c>
      <c r="K184" s="131">
        <v>0</v>
      </c>
      <c r="L184" s="131">
        <v>9.1012514221000007</v>
      </c>
      <c r="M184" s="131">
        <v>9.1012514221000007</v>
      </c>
      <c r="N184" s="110">
        <v>195</v>
      </c>
      <c r="O184" s="131">
        <v>2.2205128205000002</v>
      </c>
      <c r="P184" s="146">
        <v>4.62</v>
      </c>
      <c r="Q184" s="131">
        <v>5.0438596490999998</v>
      </c>
      <c r="R184" s="110">
        <v>5</v>
      </c>
      <c r="S184" s="131">
        <v>84.210526315799996</v>
      </c>
      <c r="T184" s="110">
        <v>-3</v>
      </c>
      <c r="U184" s="131">
        <v>10.5263157895</v>
      </c>
      <c r="V184" s="131">
        <v>0.2192982456</v>
      </c>
      <c r="W184" s="147">
        <v>140</v>
      </c>
      <c r="X184" s="147">
        <v>69</v>
      </c>
      <c r="Y184" s="147">
        <v>13</v>
      </c>
      <c r="Z184" s="147">
        <v>58</v>
      </c>
      <c r="AA184" s="147">
        <v>48</v>
      </c>
      <c r="AB184" s="147">
        <v>25</v>
      </c>
      <c r="AC184" s="147">
        <v>6</v>
      </c>
      <c r="AD184" s="147">
        <v>17</v>
      </c>
      <c r="AE184" s="148">
        <v>0.44642857139999997</v>
      </c>
      <c r="AF184" s="131">
        <v>0</v>
      </c>
      <c r="AG184" s="149" t="s">
        <v>3449</v>
      </c>
      <c r="AH184" s="149">
        <v>4.3421736868999998</v>
      </c>
      <c r="AI184" s="149">
        <v>0.15600624020000001</v>
      </c>
      <c r="AJ184" s="149">
        <v>5.0442017680999998</v>
      </c>
      <c r="AK184" s="149">
        <v>51.378055122200003</v>
      </c>
      <c r="AL184" s="149">
        <v>2.7041081643</v>
      </c>
      <c r="AM184" s="149">
        <v>2.9381175247</v>
      </c>
      <c r="AN184" s="149">
        <v>11.154446177800001</v>
      </c>
      <c r="AO184" s="149">
        <v>0</v>
      </c>
      <c r="AP184" s="149">
        <v>9.2043681747000008</v>
      </c>
      <c r="AQ184" s="149">
        <v>7.8263130524999998</v>
      </c>
    </row>
    <row r="185" spans="1:43" x14ac:dyDescent="0.2">
      <c r="A185" s="145">
        <v>323</v>
      </c>
      <c r="B185" s="109" t="s">
        <v>2206</v>
      </c>
      <c r="C185" s="110">
        <v>661</v>
      </c>
      <c r="D185" s="131">
        <v>-1.7830609211999999</v>
      </c>
      <c r="E185" s="110">
        <v>138.28451882850001</v>
      </c>
      <c r="F185" s="131">
        <v>8.4720121029000008</v>
      </c>
      <c r="G185" s="131">
        <v>20.423600605099999</v>
      </c>
      <c r="H185" s="131">
        <v>58.698940998499999</v>
      </c>
      <c r="I185" s="131">
        <v>20.877458396400002</v>
      </c>
      <c r="J185" s="131">
        <v>6.0150375939999998</v>
      </c>
      <c r="K185" s="131">
        <v>3.0075187969999999</v>
      </c>
      <c r="L185" s="131">
        <v>4.5112781955000001</v>
      </c>
      <c r="M185" s="131">
        <v>13.533834586499999</v>
      </c>
      <c r="N185" s="110">
        <v>294</v>
      </c>
      <c r="O185" s="131">
        <v>2.2176870748000002</v>
      </c>
      <c r="P185" s="146">
        <v>4.78</v>
      </c>
      <c r="Q185" s="131">
        <v>8.8794926004000008</v>
      </c>
      <c r="R185" s="110">
        <v>1</v>
      </c>
      <c r="S185" s="131">
        <v>46.723044397499997</v>
      </c>
      <c r="T185" s="110">
        <v>0</v>
      </c>
      <c r="U185" s="131">
        <v>39.323467230399999</v>
      </c>
      <c r="V185" s="131">
        <v>5.0739957716999999</v>
      </c>
      <c r="W185" s="147">
        <v>238</v>
      </c>
      <c r="X185" s="147">
        <v>45</v>
      </c>
      <c r="Y185" s="147">
        <v>109</v>
      </c>
      <c r="Z185" s="147">
        <v>84</v>
      </c>
      <c r="AA185" s="147">
        <v>57</v>
      </c>
      <c r="AB185" s="147">
        <v>14</v>
      </c>
      <c r="AC185" s="147">
        <v>14</v>
      </c>
      <c r="AD185" s="147">
        <v>29</v>
      </c>
      <c r="AE185" s="148">
        <v>0.59701492540000001</v>
      </c>
      <c r="AF185" s="131">
        <v>2.9368575624000002</v>
      </c>
      <c r="AG185" s="131">
        <v>2.69</v>
      </c>
      <c r="AH185" s="149">
        <v>7.6983349657</v>
      </c>
      <c r="AI185" s="149">
        <v>0.66601371200000004</v>
      </c>
      <c r="AJ185" s="149">
        <v>16.297747306600002</v>
      </c>
      <c r="AK185" s="149">
        <v>44.701273261499999</v>
      </c>
      <c r="AL185" s="149">
        <v>1.7238001959</v>
      </c>
      <c r="AM185" s="149">
        <v>3.8197845250000002</v>
      </c>
      <c r="AN185" s="149">
        <v>11.9686581783</v>
      </c>
      <c r="AO185" s="149">
        <v>0.88148873650000004</v>
      </c>
      <c r="AP185" s="149">
        <v>6.4250734573999999</v>
      </c>
      <c r="AQ185" s="149">
        <v>1.5670910871999999</v>
      </c>
    </row>
    <row r="186" spans="1:43" x14ac:dyDescent="0.2">
      <c r="A186" s="145">
        <v>324</v>
      </c>
      <c r="B186" s="109" t="s">
        <v>2205</v>
      </c>
      <c r="C186" s="110">
        <v>713</v>
      </c>
      <c r="D186" s="131">
        <v>8.8549618321000008</v>
      </c>
      <c r="E186" s="110">
        <v>125.3075571178</v>
      </c>
      <c r="F186" s="131">
        <v>6.5918653575999997</v>
      </c>
      <c r="G186" s="131">
        <v>17.110799439000001</v>
      </c>
      <c r="H186" s="131">
        <v>59.04628331</v>
      </c>
      <c r="I186" s="131">
        <v>23.842917251100001</v>
      </c>
      <c r="J186" s="131">
        <v>1.4184397163</v>
      </c>
      <c r="K186" s="131">
        <v>0</v>
      </c>
      <c r="L186" s="131">
        <v>7.0921985815999999</v>
      </c>
      <c r="M186" s="131">
        <v>12.7659574468</v>
      </c>
      <c r="N186" s="110">
        <v>321</v>
      </c>
      <c r="O186" s="131">
        <v>2.1838006230999998</v>
      </c>
      <c r="P186" s="146">
        <v>5.69</v>
      </c>
      <c r="Q186" s="131">
        <v>8.2892416226000005</v>
      </c>
      <c r="R186" s="110">
        <v>10</v>
      </c>
      <c r="S186" s="131">
        <v>56.9664902998</v>
      </c>
      <c r="T186" s="110">
        <v>-8</v>
      </c>
      <c r="U186" s="131">
        <v>33.1569664903</v>
      </c>
      <c r="V186" s="131">
        <v>1.5873015873</v>
      </c>
      <c r="W186" s="147">
        <v>598</v>
      </c>
      <c r="X186" s="147">
        <v>51</v>
      </c>
      <c r="Y186" s="147">
        <v>340</v>
      </c>
      <c r="Z186" s="147">
        <v>207</v>
      </c>
      <c r="AA186" s="147">
        <v>67</v>
      </c>
      <c r="AB186" s="147">
        <v>17</v>
      </c>
      <c r="AC186" s="147">
        <v>20</v>
      </c>
      <c r="AD186" s="147">
        <v>30</v>
      </c>
      <c r="AE186" s="148">
        <v>2.1220159151</v>
      </c>
      <c r="AF186" s="131">
        <v>7.1736011478000004</v>
      </c>
      <c r="AG186" s="149" t="s">
        <v>3449</v>
      </c>
      <c r="AH186" s="149">
        <v>5.1256937643000002</v>
      </c>
      <c r="AI186" s="149">
        <v>0.3754489063</v>
      </c>
      <c r="AJ186" s="149">
        <v>16.5687234737</v>
      </c>
      <c r="AK186" s="149">
        <v>53.199477636300003</v>
      </c>
      <c r="AL186" s="149">
        <v>2.0568070518999999</v>
      </c>
      <c r="AM186" s="149">
        <v>5.3542278811999999</v>
      </c>
      <c r="AN186" s="149">
        <v>7.6558929153999999</v>
      </c>
      <c r="AO186" s="149">
        <v>0.42442050279999999</v>
      </c>
      <c r="AP186" s="149">
        <v>5.6154097289999996</v>
      </c>
      <c r="AQ186" s="149">
        <v>0.58765915769999999</v>
      </c>
    </row>
    <row r="187" spans="1:43" x14ac:dyDescent="0.2">
      <c r="A187" s="145">
        <v>325</v>
      </c>
      <c r="B187" s="109" t="s">
        <v>2204</v>
      </c>
      <c r="C187" s="110">
        <v>181</v>
      </c>
      <c r="D187" s="131">
        <v>-9.9502487562000006</v>
      </c>
      <c r="E187" s="110">
        <v>63.2867132867</v>
      </c>
      <c r="F187" s="131">
        <v>3.3149171271000002</v>
      </c>
      <c r="G187" s="131">
        <v>13.259668508300001</v>
      </c>
      <c r="H187" s="131">
        <v>59.6685082873</v>
      </c>
      <c r="I187" s="131">
        <v>27.071823204400001</v>
      </c>
      <c r="J187" s="131">
        <v>5.4200542005000001</v>
      </c>
      <c r="K187" s="131">
        <v>0</v>
      </c>
      <c r="L187" s="131">
        <v>10.8401084011</v>
      </c>
      <c r="M187" s="131">
        <v>10.8401084011</v>
      </c>
      <c r="N187" s="110">
        <v>87</v>
      </c>
      <c r="O187" s="131">
        <v>2.0574712644000002</v>
      </c>
      <c r="P187" s="146">
        <v>2.86</v>
      </c>
      <c r="Q187" s="131">
        <v>5.5555555555999998</v>
      </c>
      <c r="R187" s="110">
        <v>3</v>
      </c>
      <c r="S187" s="131">
        <v>53.472222222200003</v>
      </c>
      <c r="T187" s="110">
        <v>-3</v>
      </c>
      <c r="U187" s="131">
        <v>40.972222222200003</v>
      </c>
      <c r="V187" s="131">
        <v>0</v>
      </c>
      <c r="W187" s="147">
        <v>48</v>
      </c>
      <c r="X187" s="147">
        <v>31</v>
      </c>
      <c r="Y187" s="147">
        <v>5</v>
      </c>
      <c r="Z187" s="147">
        <v>12</v>
      </c>
      <c r="AA187" s="147" t="s">
        <v>3449</v>
      </c>
      <c r="AB187" s="147">
        <v>9</v>
      </c>
      <c r="AC187" s="147" t="s">
        <v>3449</v>
      </c>
      <c r="AD187" s="147">
        <v>9</v>
      </c>
      <c r="AE187" s="148">
        <v>0</v>
      </c>
      <c r="AF187" s="131">
        <v>0</v>
      </c>
      <c r="AG187" s="149" t="s">
        <v>3449</v>
      </c>
      <c r="AH187" s="149">
        <v>4.7222222222000001</v>
      </c>
      <c r="AI187" s="149">
        <v>0.2314814815</v>
      </c>
      <c r="AJ187" s="149">
        <v>7.7314814815000004</v>
      </c>
      <c r="AK187" s="149">
        <v>51.944444444399998</v>
      </c>
      <c r="AL187" s="149">
        <v>2.2222222222000001</v>
      </c>
      <c r="AM187" s="149">
        <v>6.1111111110999996</v>
      </c>
      <c r="AN187" s="149">
        <v>12.592592592600001</v>
      </c>
      <c r="AO187" s="149">
        <v>1.1111111111</v>
      </c>
      <c r="AP187" s="149">
        <v>5.8333333332999997</v>
      </c>
      <c r="AQ187" s="149">
        <v>3.9351851851999999</v>
      </c>
    </row>
    <row r="188" spans="1:43" x14ac:dyDescent="0.2">
      <c r="A188" s="145">
        <v>326</v>
      </c>
      <c r="B188" s="109" t="s">
        <v>2203</v>
      </c>
      <c r="C188" s="110">
        <v>728</v>
      </c>
      <c r="D188" s="131">
        <v>2.5352112675999998</v>
      </c>
      <c r="E188" s="110">
        <v>77.446808510599993</v>
      </c>
      <c r="F188" s="131">
        <v>2.8846153846</v>
      </c>
      <c r="G188" s="131">
        <v>21.978021978000001</v>
      </c>
      <c r="H188" s="131">
        <v>56.318681318700001</v>
      </c>
      <c r="I188" s="131">
        <v>21.703296703300001</v>
      </c>
      <c r="J188" s="131">
        <v>0</v>
      </c>
      <c r="K188" s="131">
        <v>2.743484225</v>
      </c>
      <c r="L188" s="131">
        <v>2.743484225</v>
      </c>
      <c r="M188" s="131">
        <v>8.2304526749000004</v>
      </c>
      <c r="N188" s="110">
        <v>314</v>
      </c>
      <c r="O188" s="131">
        <v>2.3025477706999999</v>
      </c>
      <c r="P188" s="146">
        <v>9.4</v>
      </c>
      <c r="Q188" s="131">
        <v>5.8697972252000001</v>
      </c>
      <c r="R188" s="110">
        <v>4</v>
      </c>
      <c r="S188" s="131">
        <v>69.370330843100007</v>
      </c>
      <c r="T188" s="110">
        <v>-3</v>
      </c>
      <c r="U188" s="131">
        <v>24.332977587999999</v>
      </c>
      <c r="V188" s="131">
        <v>0.4268943436</v>
      </c>
      <c r="W188" s="147">
        <v>246</v>
      </c>
      <c r="X188" s="147">
        <v>125</v>
      </c>
      <c r="Y188" s="147">
        <v>64</v>
      </c>
      <c r="Z188" s="147">
        <v>57</v>
      </c>
      <c r="AA188" s="147">
        <v>78</v>
      </c>
      <c r="AB188" s="147">
        <v>44</v>
      </c>
      <c r="AC188" s="147">
        <v>10</v>
      </c>
      <c r="AD188" s="147">
        <v>24</v>
      </c>
      <c r="AE188" s="148">
        <v>3.7735849056999999</v>
      </c>
      <c r="AF188" s="131">
        <v>0</v>
      </c>
      <c r="AG188" s="131">
        <v>1.1000000000000001</v>
      </c>
      <c r="AH188" s="149">
        <v>5.7083084279999996</v>
      </c>
      <c r="AI188" s="149">
        <v>1.6885833830999999</v>
      </c>
      <c r="AJ188" s="149">
        <v>7.8750747161000003</v>
      </c>
      <c r="AK188" s="149">
        <v>55.887627017299998</v>
      </c>
      <c r="AL188" s="149">
        <v>2.9288702929000001</v>
      </c>
      <c r="AM188" s="149">
        <v>3.6162582188000001</v>
      </c>
      <c r="AN188" s="149">
        <v>10.4751942618</v>
      </c>
      <c r="AO188" s="149">
        <v>0</v>
      </c>
      <c r="AP188" s="149">
        <v>4.1990436341999997</v>
      </c>
      <c r="AQ188" s="149">
        <v>5.4692169755000002</v>
      </c>
    </row>
    <row r="189" spans="1:43" x14ac:dyDescent="0.2">
      <c r="A189" s="145">
        <v>329</v>
      </c>
      <c r="B189" s="109" t="s">
        <v>2202</v>
      </c>
      <c r="C189" s="110">
        <v>16066</v>
      </c>
      <c r="D189" s="131">
        <v>4.6985988920999997</v>
      </c>
      <c r="E189" s="110">
        <v>759.98107852409998</v>
      </c>
      <c r="F189" s="131">
        <v>23.5030499191</v>
      </c>
      <c r="G189" s="131">
        <v>19.314079422399999</v>
      </c>
      <c r="H189" s="131">
        <v>59.6041329516</v>
      </c>
      <c r="I189" s="131">
        <v>21.081787626000001</v>
      </c>
      <c r="J189" s="131">
        <v>4.5470117413000004</v>
      </c>
      <c r="K189" s="131">
        <v>1.3703323056000001</v>
      </c>
      <c r="L189" s="131">
        <v>10.1529166277</v>
      </c>
      <c r="M189" s="131">
        <v>10.7757949485</v>
      </c>
      <c r="N189" s="110">
        <v>7399</v>
      </c>
      <c r="O189" s="131">
        <v>2.1320448709000002</v>
      </c>
      <c r="P189" s="146">
        <v>21.14</v>
      </c>
      <c r="Q189" s="131">
        <v>25.342789598100001</v>
      </c>
      <c r="R189" s="110">
        <v>89</v>
      </c>
      <c r="S189" s="131">
        <v>38.203309692700003</v>
      </c>
      <c r="T189" s="110">
        <v>-84</v>
      </c>
      <c r="U189" s="131">
        <v>36.264775413700001</v>
      </c>
      <c r="V189" s="131">
        <v>0.18912529550000001</v>
      </c>
      <c r="W189" s="147">
        <v>12629</v>
      </c>
      <c r="X189" s="147">
        <v>116</v>
      </c>
      <c r="Y189" s="147">
        <v>3689</v>
      </c>
      <c r="Z189" s="147">
        <v>8824</v>
      </c>
      <c r="AA189" s="147">
        <v>1294</v>
      </c>
      <c r="AB189" s="147">
        <v>32</v>
      </c>
      <c r="AC189" s="147">
        <v>174</v>
      </c>
      <c r="AD189" s="147">
        <v>1088</v>
      </c>
      <c r="AE189" s="148">
        <v>5.6232091690999999</v>
      </c>
      <c r="AF189" s="131">
        <v>1.0591240421000001</v>
      </c>
      <c r="AG189" s="131">
        <v>6.25</v>
      </c>
      <c r="AH189" s="149">
        <v>14.798094729200001</v>
      </c>
      <c r="AI189" s="149">
        <v>1.4096055867999999</v>
      </c>
      <c r="AJ189" s="149">
        <v>20.607880892899999</v>
      </c>
      <c r="AK189" s="149">
        <v>24.3041799873</v>
      </c>
      <c r="AL189" s="149">
        <v>4.3826756709000003</v>
      </c>
      <c r="AM189" s="149">
        <v>10.4485862485</v>
      </c>
      <c r="AN189" s="149">
        <v>6.6011921761999997</v>
      </c>
      <c r="AO189" s="149">
        <v>0.37865875570000002</v>
      </c>
      <c r="AP189" s="149">
        <v>11.955850784500001</v>
      </c>
      <c r="AQ189" s="149">
        <v>1.8684183857000001</v>
      </c>
    </row>
    <row r="190" spans="1:43" x14ac:dyDescent="0.2">
      <c r="A190" s="145">
        <v>331</v>
      </c>
      <c r="B190" s="109" t="s">
        <v>2201</v>
      </c>
      <c r="C190" s="110">
        <v>2628</v>
      </c>
      <c r="D190" s="131">
        <v>6.0960839724999998</v>
      </c>
      <c r="E190" s="110">
        <v>422.50803858519998</v>
      </c>
      <c r="F190" s="131">
        <v>16.780821917800001</v>
      </c>
      <c r="G190" s="131">
        <v>21.080669710799999</v>
      </c>
      <c r="H190" s="131">
        <v>60.159817351599997</v>
      </c>
      <c r="I190" s="131">
        <v>18.7595129376</v>
      </c>
      <c r="J190" s="131">
        <v>3.8513383400999999</v>
      </c>
      <c r="K190" s="131">
        <v>1.1554015019999999</v>
      </c>
      <c r="L190" s="131">
        <v>6.1621413441000001</v>
      </c>
      <c r="M190" s="131">
        <v>11.939148854200001</v>
      </c>
      <c r="N190" s="110">
        <v>1143</v>
      </c>
      <c r="O190" s="131">
        <v>2.2650918634999999</v>
      </c>
      <c r="P190" s="146">
        <v>6.22</v>
      </c>
      <c r="Q190" s="131">
        <v>15.4838709677</v>
      </c>
      <c r="R190" s="110">
        <v>19</v>
      </c>
      <c r="S190" s="131">
        <v>47.258064516099999</v>
      </c>
      <c r="T190" s="110">
        <v>-20</v>
      </c>
      <c r="U190" s="131">
        <v>37.096774193500003</v>
      </c>
      <c r="V190" s="131">
        <v>0.16129032260000001</v>
      </c>
      <c r="W190" s="147">
        <v>892</v>
      </c>
      <c r="X190" s="147">
        <v>36</v>
      </c>
      <c r="Y190" s="147">
        <v>413</v>
      </c>
      <c r="Z190" s="147">
        <v>443</v>
      </c>
      <c r="AA190" s="147">
        <v>145</v>
      </c>
      <c r="AB190" s="147">
        <v>12</v>
      </c>
      <c r="AC190" s="147">
        <v>34</v>
      </c>
      <c r="AD190" s="147">
        <v>99</v>
      </c>
      <c r="AE190" s="148">
        <v>4.8799380325000001</v>
      </c>
      <c r="AF190" s="131">
        <v>5.4794520548000003</v>
      </c>
      <c r="AG190" s="149">
        <v>6.47</v>
      </c>
      <c r="AH190" s="149">
        <v>8.8254380273000006</v>
      </c>
      <c r="AI190" s="149">
        <v>0.92472420509999997</v>
      </c>
      <c r="AJ190" s="149">
        <v>16.4828033744</v>
      </c>
      <c r="AK190" s="149">
        <v>33.311702357800002</v>
      </c>
      <c r="AL190" s="149">
        <v>8.6577979667000005</v>
      </c>
      <c r="AM190" s="149">
        <v>8.9768548561999992</v>
      </c>
      <c r="AN190" s="149">
        <v>7.2896387627000001</v>
      </c>
      <c r="AO190" s="149">
        <v>0.54077438889999996</v>
      </c>
      <c r="AP190" s="149">
        <v>8.9335929049999994</v>
      </c>
      <c r="AQ190" s="149">
        <v>2.4497079818</v>
      </c>
    </row>
    <row r="191" spans="1:43" x14ac:dyDescent="0.2">
      <c r="A191" s="145">
        <v>332</v>
      </c>
      <c r="B191" s="109" t="s">
        <v>2200</v>
      </c>
      <c r="C191" s="110">
        <v>3275</v>
      </c>
      <c r="D191" s="131">
        <v>5.3393374075000004</v>
      </c>
      <c r="E191" s="110">
        <v>141.34656883900001</v>
      </c>
      <c r="F191" s="131">
        <v>4.9465648855</v>
      </c>
      <c r="G191" s="131">
        <v>20.152671755699998</v>
      </c>
      <c r="H191" s="131">
        <v>58.1679389313</v>
      </c>
      <c r="I191" s="131">
        <v>21.679389313000001</v>
      </c>
      <c r="J191" s="131">
        <v>4.2722001830999998</v>
      </c>
      <c r="K191" s="131">
        <v>2.4412572474999998</v>
      </c>
      <c r="L191" s="131">
        <v>8.5444003661999997</v>
      </c>
      <c r="M191" s="131">
        <v>9.4598718339999994</v>
      </c>
      <c r="N191" s="110">
        <v>1418</v>
      </c>
      <c r="O191" s="131">
        <v>2.2651622002999998</v>
      </c>
      <c r="P191" s="146">
        <v>23.17</v>
      </c>
      <c r="Q191" s="131">
        <v>6.9948186528000003</v>
      </c>
      <c r="R191" s="110">
        <v>34</v>
      </c>
      <c r="S191" s="131">
        <v>62.910189982699997</v>
      </c>
      <c r="T191" s="110">
        <v>-31</v>
      </c>
      <c r="U191" s="131">
        <v>29.792746114</v>
      </c>
      <c r="V191" s="131">
        <v>0.3022452504</v>
      </c>
      <c r="W191" s="147">
        <v>1284</v>
      </c>
      <c r="X191" s="147">
        <v>246</v>
      </c>
      <c r="Y191" s="147">
        <v>300</v>
      </c>
      <c r="Z191" s="147">
        <v>738</v>
      </c>
      <c r="AA191" s="147">
        <v>288</v>
      </c>
      <c r="AB191" s="147">
        <v>93</v>
      </c>
      <c r="AC191" s="147">
        <v>55</v>
      </c>
      <c r="AD191" s="147">
        <v>140</v>
      </c>
      <c r="AE191" s="148">
        <v>1.4475271410999999</v>
      </c>
      <c r="AF191" s="131">
        <v>0.60994205550000002</v>
      </c>
      <c r="AG191" s="131">
        <v>1.95</v>
      </c>
      <c r="AH191" s="149">
        <v>6.1804697157000001</v>
      </c>
      <c r="AI191" s="149">
        <v>0.81515384359999998</v>
      </c>
      <c r="AJ191" s="149">
        <v>9.3508836400999993</v>
      </c>
      <c r="AK191" s="149">
        <v>41.222062606500003</v>
      </c>
      <c r="AL191" s="149">
        <v>4.7238833395000004</v>
      </c>
      <c r="AM191" s="149">
        <v>6.5446163098000003</v>
      </c>
      <c r="AN191" s="149">
        <v>11.024621655000001</v>
      </c>
      <c r="AO191" s="149">
        <v>0.34744262190000003</v>
      </c>
      <c r="AP191" s="149">
        <v>11.094778338299999</v>
      </c>
      <c r="AQ191" s="149">
        <v>5.5958306885000004</v>
      </c>
    </row>
    <row r="192" spans="1:43" x14ac:dyDescent="0.2">
      <c r="A192" s="145">
        <v>333</v>
      </c>
      <c r="B192" s="109" t="s">
        <v>2199</v>
      </c>
      <c r="C192" s="110">
        <v>1489</v>
      </c>
      <c r="D192" s="131">
        <v>-3.3116883117000002</v>
      </c>
      <c r="E192" s="110">
        <v>144.8443579767</v>
      </c>
      <c r="F192" s="131">
        <v>14.1705842848</v>
      </c>
      <c r="G192" s="131">
        <v>21.2894560107</v>
      </c>
      <c r="H192" s="131">
        <v>55.742108797900002</v>
      </c>
      <c r="I192" s="131">
        <v>22.968435191400001</v>
      </c>
      <c r="J192" s="131">
        <v>1.3306719894000001</v>
      </c>
      <c r="K192" s="131">
        <v>1.996007984</v>
      </c>
      <c r="L192" s="131">
        <v>11.3107119095</v>
      </c>
      <c r="M192" s="131">
        <v>14.637391882899999</v>
      </c>
      <c r="N192" s="110">
        <v>651</v>
      </c>
      <c r="O192" s="131">
        <v>2.2411674346999999</v>
      </c>
      <c r="P192" s="146">
        <v>10.28</v>
      </c>
      <c r="Q192" s="131">
        <v>7.7145612342999996</v>
      </c>
      <c r="R192" s="110">
        <v>9</v>
      </c>
      <c r="S192" s="131">
        <v>56.894889103200001</v>
      </c>
      <c r="T192" s="110">
        <v>-11</v>
      </c>
      <c r="U192" s="131">
        <v>35.101253616199998</v>
      </c>
      <c r="V192" s="131">
        <v>0.2892960463</v>
      </c>
      <c r="W192" s="147">
        <v>693</v>
      </c>
      <c r="X192" s="147">
        <v>103</v>
      </c>
      <c r="Y192" s="147">
        <v>191</v>
      </c>
      <c r="Z192" s="147">
        <v>399</v>
      </c>
      <c r="AA192" s="147">
        <v>122</v>
      </c>
      <c r="AB192" s="147">
        <v>34</v>
      </c>
      <c r="AC192" s="147">
        <v>19</v>
      </c>
      <c r="AD192" s="147">
        <v>69</v>
      </c>
      <c r="AE192" s="148">
        <v>3.4567901234999998</v>
      </c>
      <c r="AF192" s="131">
        <v>5.2083333332999997</v>
      </c>
      <c r="AG192" s="131">
        <v>4.9400000000000004</v>
      </c>
      <c r="AH192" s="149">
        <v>8.6378148279999998</v>
      </c>
      <c r="AI192" s="149">
        <v>0.95778644909999999</v>
      </c>
      <c r="AJ192" s="149">
        <v>13.7637460092</v>
      </c>
      <c r="AK192" s="149">
        <v>44.1113870167</v>
      </c>
      <c r="AL192" s="149">
        <v>4.6115643845000003</v>
      </c>
      <c r="AM192" s="149">
        <v>7.2543455125999996</v>
      </c>
      <c r="AN192" s="149">
        <v>8.2653423200000002</v>
      </c>
      <c r="AO192" s="149">
        <v>0.46115643849999999</v>
      </c>
      <c r="AP192" s="149">
        <v>7.9815537425</v>
      </c>
      <c r="AQ192" s="149">
        <v>1.4278112806000001</v>
      </c>
    </row>
    <row r="193" spans="1:43" x14ac:dyDescent="0.2">
      <c r="A193" s="145">
        <v>335</v>
      </c>
      <c r="B193" s="109" t="s">
        <v>2198</v>
      </c>
      <c r="C193" s="110">
        <v>221</v>
      </c>
      <c r="D193" s="131">
        <v>-8.2987551866999993</v>
      </c>
      <c r="E193" s="110">
        <v>56.377551020399999</v>
      </c>
      <c r="F193" s="131">
        <v>2.2624434389000001</v>
      </c>
      <c r="G193" s="131">
        <v>16.289592760200001</v>
      </c>
      <c r="H193" s="131">
        <v>58.823529411800003</v>
      </c>
      <c r="I193" s="131">
        <v>24.886877828100001</v>
      </c>
      <c r="J193" s="131">
        <v>4.4150110375000002</v>
      </c>
      <c r="K193" s="131">
        <v>0</v>
      </c>
      <c r="L193" s="131">
        <v>4.4150110375000002</v>
      </c>
      <c r="M193" s="131">
        <v>13.2450331126</v>
      </c>
      <c r="N193" s="110">
        <v>101</v>
      </c>
      <c r="O193" s="131">
        <v>2.1485148514999999</v>
      </c>
      <c r="P193" s="146">
        <v>3.92</v>
      </c>
      <c r="Q193" s="131">
        <v>5.1546391752999998</v>
      </c>
      <c r="R193" s="110">
        <v>4</v>
      </c>
      <c r="S193" s="131">
        <v>64.432989690699998</v>
      </c>
      <c r="T193" s="110">
        <v>-3</v>
      </c>
      <c r="U193" s="131">
        <v>29.896907216500001</v>
      </c>
      <c r="V193" s="131">
        <v>0.51546391749999998</v>
      </c>
      <c r="W193" s="147">
        <v>120</v>
      </c>
      <c r="X193" s="147">
        <v>61</v>
      </c>
      <c r="Y193" s="147">
        <v>24</v>
      </c>
      <c r="Z193" s="147">
        <v>35</v>
      </c>
      <c r="AA193" s="147">
        <v>35</v>
      </c>
      <c r="AB193" s="147">
        <v>19</v>
      </c>
      <c r="AC193" s="147">
        <v>7</v>
      </c>
      <c r="AD193" s="147">
        <v>9</v>
      </c>
      <c r="AE193" s="148">
        <v>1.6666666667000001</v>
      </c>
      <c r="AF193" s="131">
        <v>0</v>
      </c>
      <c r="AG193" s="149" t="s">
        <v>3449</v>
      </c>
      <c r="AH193" s="149">
        <v>5.0236406619</v>
      </c>
      <c r="AI193" s="149">
        <v>0.23640661939999999</v>
      </c>
      <c r="AJ193" s="149">
        <v>1.1820330968999999</v>
      </c>
      <c r="AK193" s="149">
        <v>56.382978723400001</v>
      </c>
      <c r="AL193" s="149">
        <v>9.3380614656999992</v>
      </c>
      <c r="AM193" s="149">
        <v>0.88652482269999999</v>
      </c>
      <c r="AN193" s="149">
        <v>10.6973995272</v>
      </c>
      <c r="AO193" s="149">
        <v>0</v>
      </c>
      <c r="AP193" s="149">
        <v>1.1820330968999999</v>
      </c>
      <c r="AQ193" s="149">
        <v>10.9338061466</v>
      </c>
    </row>
    <row r="194" spans="1:43" x14ac:dyDescent="0.2">
      <c r="A194" s="145">
        <v>336</v>
      </c>
      <c r="B194" s="109" t="s">
        <v>2197</v>
      </c>
      <c r="C194" s="110">
        <v>174</v>
      </c>
      <c r="D194" s="131">
        <v>-10.7692307692</v>
      </c>
      <c r="E194" s="110">
        <v>86.567164179100004</v>
      </c>
      <c r="F194" s="131">
        <v>6.3218390805000002</v>
      </c>
      <c r="G194" s="131">
        <v>23.563218390799999</v>
      </c>
      <c r="H194" s="131">
        <v>59.195402298899999</v>
      </c>
      <c r="I194" s="131">
        <v>17.241379310300001</v>
      </c>
      <c r="J194" s="131">
        <v>5.7142857142999999</v>
      </c>
      <c r="K194" s="131">
        <v>5.7142857142999999</v>
      </c>
      <c r="L194" s="131">
        <v>11.4285714286</v>
      </c>
      <c r="M194" s="131">
        <v>22.857142857100001</v>
      </c>
      <c r="N194" s="110">
        <v>77</v>
      </c>
      <c r="O194" s="131">
        <v>2.2597402597</v>
      </c>
      <c r="P194" s="146">
        <v>2.0099999999999998</v>
      </c>
      <c r="Q194" s="131">
        <v>5.5837563452000003</v>
      </c>
      <c r="R194" s="110">
        <v>2</v>
      </c>
      <c r="S194" s="131">
        <v>63.451776649700001</v>
      </c>
      <c r="T194" s="110">
        <v>1</v>
      </c>
      <c r="U194" s="131">
        <v>30.456852791900001</v>
      </c>
      <c r="V194" s="131">
        <v>0.5076142132</v>
      </c>
      <c r="W194" s="147">
        <v>57</v>
      </c>
      <c r="X194" s="147">
        <v>21</v>
      </c>
      <c r="Y194" s="147">
        <v>0</v>
      </c>
      <c r="Z194" s="147">
        <v>36</v>
      </c>
      <c r="AA194" s="147">
        <v>19</v>
      </c>
      <c r="AB194" s="147">
        <v>7</v>
      </c>
      <c r="AC194" s="147">
        <v>0</v>
      </c>
      <c r="AD194" s="147">
        <v>12</v>
      </c>
      <c r="AE194" s="148">
        <v>3.1578947367999999</v>
      </c>
      <c r="AF194" s="131">
        <v>0</v>
      </c>
      <c r="AG194" s="149" t="s">
        <v>3449</v>
      </c>
      <c r="AH194" s="149">
        <v>1.8489984591999999</v>
      </c>
      <c r="AI194" s="149">
        <v>0.46224961479999999</v>
      </c>
      <c r="AJ194" s="149">
        <v>0.77041602470000003</v>
      </c>
      <c r="AK194" s="149">
        <v>69.5685670262</v>
      </c>
      <c r="AL194" s="149">
        <v>0.38520801230000001</v>
      </c>
      <c r="AM194" s="149">
        <v>2.0801232665999998</v>
      </c>
      <c r="AN194" s="149">
        <v>3.7750385207999999</v>
      </c>
      <c r="AO194" s="149">
        <v>0</v>
      </c>
      <c r="AP194" s="149">
        <v>7.6271186441000003</v>
      </c>
      <c r="AQ194" s="149">
        <v>12.1725731895</v>
      </c>
    </row>
    <row r="195" spans="1:43" x14ac:dyDescent="0.2">
      <c r="A195" s="145">
        <v>337</v>
      </c>
      <c r="B195" s="109" t="s">
        <v>2196</v>
      </c>
      <c r="C195" s="110">
        <v>4056</v>
      </c>
      <c r="D195" s="131">
        <v>5.625</v>
      </c>
      <c r="E195" s="110">
        <v>517.34693877550001</v>
      </c>
      <c r="F195" s="131">
        <v>15.927021696300001</v>
      </c>
      <c r="G195" s="131">
        <v>20.7840236686</v>
      </c>
      <c r="H195" s="131">
        <v>58.752465483199998</v>
      </c>
      <c r="I195" s="131">
        <v>20.4635108481</v>
      </c>
      <c r="J195" s="131">
        <v>3.6859565057000001</v>
      </c>
      <c r="K195" s="131">
        <v>0.98292173490000001</v>
      </c>
      <c r="L195" s="131">
        <v>8.6005651800000003</v>
      </c>
      <c r="M195" s="131">
        <v>9.8292173486000003</v>
      </c>
      <c r="N195" s="110">
        <v>1749</v>
      </c>
      <c r="O195" s="131">
        <v>2.2744425385999998</v>
      </c>
      <c r="P195" s="146">
        <v>7.84</v>
      </c>
      <c r="Q195" s="131">
        <v>25.765306122399998</v>
      </c>
      <c r="R195" s="110">
        <v>39</v>
      </c>
      <c r="S195" s="131">
        <v>45.1530612245</v>
      </c>
      <c r="T195" s="110">
        <v>-37</v>
      </c>
      <c r="U195" s="131">
        <v>28.188775510199999</v>
      </c>
      <c r="V195" s="131">
        <v>0.89285714289999996</v>
      </c>
      <c r="W195" s="147">
        <v>1654</v>
      </c>
      <c r="X195" s="147">
        <v>30</v>
      </c>
      <c r="Y195" s="147">
        <v>675</v>
      </c>
      <c r="Z195" s="147">
        <v>949</v>
      </c>
      <c r="AA195" s="147">
        <v>219</v>
      </c>
      <c r="AB195" s="147">
        <v>13</v>
      </c>
      <c r="AC195" s="147">
        <v>37</v>
      </c>
      <c r="AD195" s="147">
        <v>169</v>
      </c>
      <c r="AE195" s="148">
        <v>8.4648493544000001</v>
      </c>
      <c r="AF195" s="131">
        <v>21.476178721299998</v>
      </c>
      <c r="AG195" s="149">
        <v>5.05</v>
      </c>
      <c r="AH195" s="149">
        <v>8.6502910275999998</v>
      </c>
      <c r="AI195" s="149">
        <v>0.68089468099999995</v>
      </c>
      <c r="AJ195" s="149">
        <v>18.933264999799999</v>
      </c>
      <c r="AK195" s="149">
        <v>36.427865431800001</v>
      </c>
      <c r="AL195" s="149">
        <v>2.3794706592999999</v>
      </c>
      <c r="AM195" s="149">
        <v>7.5776988687999998</v>
      </c>
      <c r="AN195" s="149">
        <v>11.0773511</v>
      </c>
      <c r="AO195" s="149">
        <v>0.28553647910000002</v>
      </c>
      <c r="AP195" s="149">
        <v>8.0352893802000001</v>
      </c>
      <c r="AQ195" s="149">
        <v>2.9249185489</v>
      </c>
    </row>
    <row r="196" spans="1:43" x14ac:dyDescent="0.2">
      <c r="A196" s="145">
        <v>338</v>
      </c>
      <c r="B196" s="109" t="s">
        <v>2195</v>
      </c>
      <c r="C196" s="110">
        <v>1484</v>
      </c>
      <c r="D196" s="131">
        <v>1.5742642026</v>
      </c>
      <c r="E196" s="110">
        <v>363.7254901961</v>
      </c>
      <c r="F196" s="131">
        <v>7.9514824798000001</v>
      </c>
      <c r="G196" s="131">
        <v>19.407008086299999</v>
      </c>
      <c r="H196" s="131">
        <v>58.288409703500001</v>
      </c>
      <c r="I196" s="131">
        <v>22.3045822102</v>
      </c>
      <c r="J196" s="131">
        <v>6.7476383265999997</v>
      </c>
      <c r="K196" s="131">
        <v>2.0242914980000002</v>
      </c>
      <c r="L196" s="131">
        <v>7.4224021591999998</v>
      </c>
      <c r="M196" s="131">
        <v>3.3738191632999999</v>
      </c>
      <c r="N196" s="110">
        <v>676</v>
      </c>
      <c r="O196" s="131">
        <v>2.1523668639000002</v>
      </c>
      <c r="P196" s="146">
        <v>4.08</v>
      </c>
      <c r="Q196" s="131">
        <v>15.931372549000001</v>
      </c>
      <c r="R196" s="110">
        <v>8</v>
      </c>
      <c r="S196" s="131">
        <v>63.235294117599999</v>
      </c>
      <c r="T196" s="110">
        <v>-5</v>
      </c>
      <c r="U196" s="131">
        <v>20.3431372549</v>
      </c>
      <c r="V196" s="131">
        <v>0.49019607840000001</v>
      </c>
      <c r="W196" s="147">
        <v>553</v>
      </c>
      <c r="X196" s="147">
        <v>42</v>
      </c>
      <c r="Y196" s="147">
        <v>334</v>
      </c>
      <c r="Z196" s="147">
        <v>177</v>
      </c>
      <c r="AA196" s="147">
        <v>102</v>
      </c>
      <c r="AB196" s="147">
        <v>18</v>
      </c>
      <c r="AC196" s="147">
        <v>25</v>
      </c>
      <c r="AD196" s="147">
        <v>59</v>
      </c>
      <c r="AE196" s="148">
        <v>1.6393442623000001</v>
      </c>
      <c r="AF196" s="131">
        <v>8.8495575220999996</v>
      </c>
      <c r="AG196" s="131">
        <v>2.36</v>
      </c>
      <c r="AH196" s="149">
        <v>4.4863044862999999</v>
      </c>
      <c r="AI196" s="149">
        <v>1.8200018200000001</v>
      </c>
      <c r="AJ196" s="149">
        <v>11.284011284</v>
      </c>
      <c r="AK196" s="149">
        <v>43.2978432978</v>
      </c>
      <c r="AL196" s="149">
        <v>6.7431067431000002</v>
      </c>
      <c r="AM196" s="149">
        <v>4.8412048411999997</v>
      </c>
      <c r="AN196" s="149">
        <v>8.2355082354999993</v>
      </c>
      <c r="AO196" s="149">
        <v>0.50050050049999995</v>
      </c>
      <c r="AP196" s="149">
        <v>8.5722085721999992</v>
      </c>
      <c r="AQ196" s="149">
        <v>5.3872053871999999</v>
      </c>
    </row>
    <row r="197" spans="1:43" x14ac:dyDescent="0.2">
      <c r="A197" s="145">
        <v>339</v>
      </c>
      <c r="B197" s="109" t="s">
        <v>2194</v>
      </c>
      <c r="C197" s="110">
        <v>394</v>
      </c>
      <c r="D197" s="131">
        <v>-7.9439252335999999</v>
      </c>
      <c r="E197" s="110">
        <v>60.990712074299999</v>
      </c>
      <c r="F197" s="131">
        <v>4.5685279188000001</v>
      </c>
      <c r="G197" s="131">
        <v>22.335025380699999</v>
      </c>
      <c r="H197" s="131">
        <v>57.106598984800002</v>
      </c>
      <c r="I197" s="131">
        <v>20.558375634499999</v>
      </c>
      <c r="J197" s="131">
        <v>2.5062656641999999</v>
      </c>
      <c r="K197" s="131">
        <v>0</v>
      </c>
      <c r="L197" s="131">
        <v>12.5313283208</v>
      </c>
      <c r="M197" s="131">
        <v>15.037593985000001</v>
      </c>
      <c r="N197" s="110">
        <v>145</v>
      </c>
      <c r="O197" s="131">
        <v>2.7172413792999999</v>
      </c>
      <c r="P197" s="146">
        <v>6.46</v>
      </c>
      <c r="Q197" s="131">
        <v>2.9411764705999999</v>
      </c>
      <c r="R197" s="110">
        <v>2</v>
      </c>
      <c r="S197" s="131">
        <v>69.195046439600006</v>
      </c>
      <c r="T197" s="110">
        <v>-1</v>
      </c>
      <c r="U197" s="131">
        <v>27.708978328200001</v>
      </c>
      <c r="V197" s="131">
        <v>0.1547987616</v>
      </c>
      <c r="W197" s="147">
        <v>172</v>
      </c>
      <c r="X197" s="147">
        <v>84</v>
      </c>
      <c r="Y197" s="147">
        <v>16</v>
      </c>
      <c r="Z197" s="147">
        <v>72</v>
      </c>
      <c r="AA197" s="147">
        <v>48</v>
      </c>
      <c r="AB197" s="147">
        <v>29</v>
      </c>
      <c r="AC197" s="147">
        <v>4</v>
      </c>
      <c r="AD197" s="147">
        <v>15</v>
      </c>
      <c r="AE197" s="148">
        <v>1.1976047904</v>
      </c>
      <c r="AF197" s="131">
        <v>0</v>
      </c>
      <c r="AG197" s="131">
        <v>1.98</v>
      </c>
      <c r="AH197" s="149">
        <v>0.67506750680000005</v>
      </c>
      <c r="AI197" s="149">
        <v>0.47254725469999997</v>
      </c>
      <c r="AJ197" s="149">
        <v>4.2529252924999996</v>
      </c>
      <c r="AK197" s="149">
        <v>41.471647164700002</v>
      </c>
      <c r="AL197" s="149">
        <v>13.3888388839</v>
      </c>
      <c r="AM197" s="149">
        <v>2.7227722771999998</v>
      </c>
      <c r="AN197" s="149">
        <v>16.719171917200001</v>
      </c>
      <c r="AO197" s="149">
        <v>2.2502250200000001E-2</v>
      </c>
      <c r="AP197" s="149">
        <v>2.0702070206999998</v>
      </c>
      <c r="AQ197" s="149">
        <v>15.346534653499999</v>
      </c>
    </row>
    <row r="198" spans="1:43" x14ac:dyDescent="0.2">
      <c r="A198" s="145">
        <v>340</v>
      </c>
      <c r="B198" s="109" t="s">
        <v>2193</v>
      </c>
      <c r="C198" s="110">
        <v>566</v>
      </c>
      <c r="D198" s="131">
        <v>-2.0761245675</v>
      </c>
      <c r="E198" s="110">
        <v>142.2110552764</v>
      </c>
      <c r="F198" s="131">
        <v>4.0636042403000001</v>
      </c>
      <c r="G198" s="131">
        <v>24.911660777400002</v>
      </c>
      <c r="H198" s="131">
        <v>57.067137809199998</v>
      </c>
      <c r="I198" s="131">
        <v>18.0212014134</v>
      </c>
      <c r="J198" s="131">
        <v>3.5618878005000001</v>
      </c>
      <c r="K198" s="131">
        <v>0</v>
      </c>
      <c r="L198" s="131">
        <v>8.9047195013000007</v>
      </c>
      <c r="M198" s="131">
        <v>14.2475512021</v>
      </c>
      <c r="N198" s="110">
        <v>227</v>
      </c>
      <c r="O198" s="131">
        <v>2.4361233480000002</v>
      </c>
      <c r="P198" s="146">
        <v>3.98</v>
      </c>
      <c r="Q198" s="131">
        <v>6.9825436409000003</v>
      </c>
      <c r="R198" s="110">
        <v>3</v>
      </c>
      <c r="S198" s="131">
        <v>56.109725685800001</v>
      </c>
      <c r="T198" s="110">
        <v>0</v>
      </c>
      <c r="U198" s="131">
        <v>36.907730673300001</v>
      </c>
      <c r="V198" s="131">
        <v>0</v>
      </c>
      <c r="W198" s="147">
        <v>80</v>
      </c>
      <c r="X198" s="147">
        <v>36</v>
      </c>
      <c r="Y198" s="147">
        <v>7</v>
      </c>
      <c r="Z198" s="147">
        <v>37</v>
      </c>
      <c r="AA198" s="147">
        <v>35</v>
      </c>
      <c r="AB198" s="147">
        <v>12</v>
      </c>
      <c r="AC198" s="147">
        <v>5</v>
      </c>
      <c r="AD198" s="147">
        <v>18</v>
      </c>
      <c r="AE198" s="148">
        <v>0.76335877860000001</v>
      </c>
      <c r="AF198" s="131">
        <v>1.7730496454</v>
      </c>
      <c r="AG198" s="131">
        <v>1.08</v>
      </c>
      <c r="AH198" s="149">
        <v>9.7905181918000004</v>
      </c>
      <c r="AI198" s="149">
        <v>1.0804851158</v>
      </c>
      <c r="AJ198" s="149">
        <v>8.3792723264000006</v>
      </c>
      <c r="AK198" s="149">
        <v>44.917309812600003</v>
      </c>
      <c r="AL198" s="149">
        <v>5.3362734289000002</v>
      </c>
      <c r="AM198" s="149">
        <v>9.3274531421999995</v>
      </c>
      <c r="AN198" s="149">
        <v>6.5711135611999998</v>
      </c>
      <c r="AO198" s="149">
        <v>0.19845644979999999</v>
      </c>
      <c r="AP198" s="149">
        <v>11.069459757400001</v>
      </c>
      <c r="AQ198" s="149">
        <v>0.39691289969999999</v>
      </c>
    </row>
    <row r="199" spans="1:43" x14ac:dyDescent="0.2">
      <c r="A199" s="145">
        <v>341</v>
      </c>
      <c r="B199" s="109" t="s">
        <v>2192</v>
      </c>
      <c r="C199" s="110">
        <v>525</v>
      </c>
      <c r="D199" s="131">
        <v>9.375</v>
      </c>
      <c r="E199" s="110">
        <v>138.52242744060001</v>
      </c>
      <c r="F199" s="131">
        <v>6.0952380952</v>
      </c>
      <c r="G199" s="131">
        <v>21.904761904800001</v>
      </c>
      <c r="H199" s="131">
        <v>59.238095238100001</v>
      </c>
      <c r="I199" s="131">
        <v>18.857142857100001</v>
      </c>
      <c r="J199" s="131">
        <v>3.8204393505000001</v>
      </c>
      <c r="K199" s="131">
        <v>1.9102196753</v>
      </c>
      <c r="L199" s="131">
        <v>19.102196752600001</v>
      </c>
      <c r="M199" s="131">
        <v>9.5510983763000006</v>
      </c>
      <c r="N199" s="110">
        <v>217</v>
      </c>
      <c r="O199" s="131">
        <v>2.3870967742000002</v>
      </c>
      <c r="P199" s="146">
        <v>3.79</v>
      </c>
      <c r="Q199" s="131">
        <v>10.344827586199999</v>
      </c>
      <c r="R199" s="110">
        <v>-2</v>
      </c>
      <c r="S199" s="131">
        <v>52.2546419098</v>
      </c>
      <c r="T199" s="110">
        <v>-1</v>
      </c>
      <c r="U199" s="131">
        <v>34.482758620699997</v>
      </c>
      <c r="V199" s="131">
        <v>2.9177718832999999</v>
      </c>
      <c r="W199" s="147">
        <v>98</v>
      </c>
      <c r="X199" s="147">
        <v>14</v>
      </c>
      <c r="Y199" s="147">
        <v>13</v>
      </c>
      <c r="Z199" s="147">
        <v>71</v>
      </c>
      <c r="AA199" s="147">
        <v>35</v>
      </c>
      <c r="AB199" s="147">
        <v>7</v>
      </c>
      <c r="AC199" s="147">
        <v>8</v>
      </c>
      <c r="AD199" s="147">
        <v>20</v>
      </c>
      <c r="AE199" s="148">
        <v>0.81632653060000004</v>
      </c>
      <c r="AF199" s="131">
        <v>7.7369439071999997</v>
      </c>
      <c r="AG199" s="131">
        <v>1.72</v>
      </c>
      <c r="AH199" s="149">
        <v>6.7792891619000004</v>
      </c>
      <c r="AI199" s="149">
        <v>1.0969723563</v>
      </c>
      <c r="AJ199" s="149">
        <v>17.134708205399999</v>
      </c>
      <c r="AK199" s="149">
        <v>49.605089951700002</v>
      </c>
      <c r="AL199" s="149">
        <v>1.8648530056999999</v>
      </c>
      <c r="AM199" s="149">
        <v>4.8924967090999996</v>
      </c>
      <c r="AN199" s="149">
        <v>6.7792891619000004</v>
      </c>
      <c r="AO199" s="149">
        <v>2.1939447099999999E-2</v>
      </c>
      <c r="AP199" s="149">
        <v>4.8924967090999996</v>
      </c>
      <c r="AQ199" s="149">
        <v>2.3036419482000001</v>
      </c>
    </row>
    <row r="200" spans="1:43" x14ac:dyDescent="0.2">
      <c r="A200" s="145">
        <v>342</v>
      </c>
      <c r="B200" s="109" t="s">
        <v>2191</v>
      </c>
      <c r="C200" s="110">
        <v>3425</v>
      </c>
      <c r="D200" s="131">
        <v>12.5534012488</v>
      </c>
      <c r="E200" s="110">
        <v>354.55486542440002</v>
      </c>
      <c r="F200" s="131">
        <v>18.423357664200001</v>
      </c>
      <c r="G200" s="131">
        <v>20.1751824818</v>
      </c>
      <c r="H200" s="131">
        <v>59.182481751799997</v>
      </c>
      <c r="I200" s="131">
        <v>20.642335766399999</v>
      </c>
      <c r="J200" s="131">
        <v>4.1043682204999996</v>
      </c>
      <c r="K200" s="131">
        <v>1.7590149516</v>
      </c>
      <c r="L200" s="131">
        <v>9.9677513926000003</v>
      </c>
      <c r="M200" s="131">
        <v>6.4497214892999999</v>
      </c>
      <c r="N200" s="110">
        <v>1469</v>
      </c>
      <c r="O200" s="131">
        <v>2.2974812797999999</v>
      </c>
      <c r="P200" s="146">
        <v>9.66</v>
      </c>
      <c r="Q200" s="131">
        <v>19.628099173599999</v>
      </c>
      <c r="R200" s="110">
        <v>53</v>
      </c>
      <c r="S200" s="131">
        <v>53.822314049600003</v>
      </c>
      <c r="T200" s="110">
        <v>-55</v>
      </c>
      <c r="U200" s="131">
        <v>26.136363636399999</v>
      </c>
      <c r="V200" s="131">
        <v>0.41322314049999997</v>
      </c>
      <c r="W200" s="147">
        <v>1570</v>
      </c>
      <c r="X200" s="147">
        <v>143</v>
      </c>
      <c r="Y200" s="147">
        <v>826</v>
      </c>
      <c r="Z200" s="147">
        <v>601</v>
      </c>
      <c r="AA200" s="147">
        <v>204</v>
      </c>
      <c r="AB200" s="147">
        <v>37</v>
      </c>
      <c r="AC200" s="147">
        <v>48</v>
      </c>
      <c r="AD200" s="147">
        <v>119</v>
      </c>
      <c r="AE200" s="148">
        <v>9.6871239470999999</v>
      </c>
      <c r="AF200" s="131">
        <v>10.843373494</v>
      </c>
      <c r="AG200" s="131">
        <v>5.09</v>
      </c>
      <c r="AH200" s="149">
        <v>10.605849258399999</v>
      </c>
      <c r="AI200" s="149">
        <v>0.74394383220000004</v>
      </c>
      <c r="AJ200" s="149">
        <v>14.739387176299999</v>
      </c>
      <c r="AK200" s="149">
        <v>39.666155205300001</v>
      </c>
      <c r="AL200" s="149">
        <v>6.6211001069000002</v>
      </c>
      <c r="AM200" s="149">
        <v>7.2720509601999996</v>
      </c>
      <c r="AN200" s="149">
        <v>7.0349188635999997</v>
      </c>
      <c r="AO200" s="149">
        <v>0.18598595809999999</v>
      </c>
      <c r="AP200" s="149">
        <v>6.5234574790000002</v>
      </c>
      <c r="AQ200" s="149">
        <v>3.6639233737999999</v>
      </c>
    </row>
    <row r="201" spans="1:43" x14ac:dyDescent="0.2">
      <c r="A201" s="145">
        <v>344</v>
      </c>
      <c r="B201" s="109" t="s">
        <v>2190</v>
      </c>
      <c r="C201" s="110">
        <v>879</v>
      </c>
      <c r="D201" s="131">
        <v>-5.4838709676999997</v>
      </c>
      <c r="E201" s="110">
        <v>95.856052344600002</v>
      </c>
      <c r="F201" s="131">
        <v>4.2093287827000001</v>
      </c>
      <c r="G201" s="131">
        <v>19.340159271899999</v>
      </c>
      <c r="H201" s="131">
        <v>60.637087599499999</v>
      </c>
      <c r="I201" s="131">
        <v>20.022753128600002</v>
      </c>
      <c r="J201" s="131">
        <v>3.3802816900999999</v>
      </c>
      <c r="K201" s="131">
        <v>0</v>
      </c>
      <c r="L201" s="131">
        <v>2.2535211267999999</v>
      </c>
      <c r="M201" s="131">
        <v>10.140845070399999</v>
      </c>
      <c r="N201" s="110">
        <v>382</v>
      </c>
      <c r="O201" s="131">
        <v>2.2460732983999998</v>
      </c>
      <c r="P201" s="146">
        <v>9.17</v>
      </c>
      <c r="Q201" s="131">
        <v>5.8951965065999996</v>
      </c>
      <c r="R201" s="110">
        <v>11</v>
      </c>
      <c r="S201" s="131">
        <v>62.882096069900001</v>
      </c>
      <c r="T201" s="110">
        <v>-7</v>
      </c>
      <c r="U201" s="131">
        <v>31.004366812200001</v>
      </c>
      <c r="V201" s="131">
        <v>0.2183406114</v>
      </c>
      <c r="W201" s="147">
        <v>447</v>
      </c>
      <c r="X201" s="147">
        <v>112</v>
      </c>
      <c r="Y201" s="147">
        <v>206</v>
      </c>
      <c r="Z201" s="147">
        <v>129</v>
      </c>
      <c r="AA201" s="147">
        <v>99</v>
      </c>
      <c r="AB201" s="147">
        <v>45</v>
      </c>
      <c r="AC201" s="147">
        <v>15</v>
      </c>
      <c r="AD201" s="147">
        <v>39</v>
      </c>
      <c r="AE201" s="148">
        <v>1.7391304348000001</v>
      </c>
      <c r="AF201" s="131">
        <v>0</v>
      </c>
      <c r="AG201" s="149">
        <v>1.56</v>
      </c>
      <c r="AH201" s="149">
        <v>2.7550463720999998</v>
      </c>
      <c r="AI201" s="149">
        <v>0.53191489359999999</v>
      </c>
      <c r="AJ201" s="149">
        <v>6.0147299508999996</v>
      </c>
      <c r="AK201" s="149">
        <v>50.750136388400001</v>
      </c>
      <c r="AL201" s="149">
        <v>2.3458810692999998</v>
      </c>
      <c r="AM201" s="149">
        <v>5.1554828151000001</v>
      </c>
      <c r="AN201" s="149">
        <v>11.4157119476</v>
      </c>
      <c r="AO201" s="149">
        <v>0.1091107474</v>
      </c>
      <c r="AP201" s="149">
        <v>7.4877250409</v>
      </c>
      <c r="AQ201" s="149">
        <v>7.8150572830999998</v>
      </c>
    </row>
    <row r="202" spans="1:43" x14ac:dyDescent="0.2">
      <c r="A202" s="145">
        <v>345</v>
      </c>
      <c r="B202" s="109" t="s">
        <v>2189</v>
      </c>
      <c r="C202" s="110">
        <v>1660</v>
      </c>
      <c r="D202" s="131">
        <v>7.7922077922000001</v>
      </c>
      <c r="E202" s="110">
        <v>327.41617357000001</v>
      </c>
      <c r="F202" s="131">
        <v>24.7590361446</v>
      </c>
      <c r="G202" s="131">
        <v>19.2771084337</v>
      </c>
      <c r="H202" s="131">
        <v>60.903614457800003</v>
      </c>
      <c r="I202" s="131">
        <v>19.819277108400001</v>
      </c>
      <c r="J202" s="131">
        <v>3.0413625303999998</v>
      </c>
      <c r="K202" s="131">
        <v>1.8248175181999999</v>
      </c>
      <c r="L202" s="131">
        <v>11.557177615600001</v>
      </c>
      <c r="M202" s="131">
        <v>6.0827250607999996</v>
      </c>
      <c r="N202" s="110">
        <v>735</v>
      </c>
      <c r="O202" s="131">
        <v>2.231292517</v>
      </c>
      <c r="P202" s="146">
        <v>5.07</v>
      </c>
      <c r="Q202" s="131">
        <v>17.3828125</v>
      </c>
      <c r="R202" s="110">
        <v>18</v>
      </c>
      <c r="S202" s="131">
        <v>37.5</v>
      </c>
      <c r="T202" s="110">
        <v>-15</v>
      </c>
      <c r="U202" s="131">
        <v>39.6484375</v>
      </c>
      <c r="V202" s="131">
        <v>5.46875</v>
      </c>
      <c r="W202" s="147">
        <v>396</v>
      </c>
      <c r="X202" s="147">
        <v>34</v>
      </c>
      <c r="Y202" s="147">
        <v>115</v>
      </c>
      <c r="Z202" s="147">
        <v>247</v>
      </c>
      <c r="AA202" s="147">
        <v>99</v>
      </c>
      <c r="AB202" s="147">
        <v>14</v>
      </c>
      <c r="AC202" s="147">
        <v>22</v>
      </c>
      <c r="AD202" s="147">
        <v>63</v>
      </c>
      <c r="AE202" s="148">
        <v>2.8708133971000001</v>
      </c>
      <c r="AF202" s="131">
        <v>2.4539877301000002</v>
      </c>
      <c r="AG202" s="131">
        <v>4.91</v>
      </c>
      <c r="AH202" s="149">
        <v>8.0177919707999994</v>
      </c>
      <c r="AI202" s="149">
        <v>0.88959854009999995</v>
      </c>
      <c r="AJ202" s="149">
        <v>18.544708029199999</v>
      </c>
      <c r="AK202" s="149">
        <v>37.979014598500001</v>
      </c>
      <c r="AL202" s="149">
        <v>3.125</v>
      </c>
      <c r="AM202" s="149">
        <v>6.0561131386999998</v>
      </c>
      <c r="AN202" s="149">
        <v>9.8996350364999994</v>
      </c>
      <c r="AO202" s="149">
        <v>0.69571167879999996</v>
      </c>
      <c r="AP202" s="149">
        <v>4.8243613138999999</v>
      </c>
      <c r="AQ202" s="149">
        <v>3.9689781021999999</v>
      </c>
    </row>
    <row r="203" spans="1:43" x14ac:dyDescent="0.2">
      <c r="A203" s="145">
        <v>351</v>
      </c>
      <c r="B203" s="109" t="s">
        <v>2188</v>
      </c>
      <c r="C203" s="110">
        <v>134591</v>
      </c>
      <c r="D203" s="131">
        <v>8.2086492310000008</v>
      </c>
      <c r="E203" s="110">
        <v>2607.3421154591001</v>
      </c>
      <c r="F203" s="131">
        <v>24.862732277799999</v>
      </c>
      <c r="G203" s="131">
        <v>16.7135989776</v>
      </c>
      <c r="H203" s="131">
        <v>66.067567667999995</v>
      </c>
      <c r="I203" s="131">
        <v>17.218833354400001</v>
      </c>
      <c r="J203" s="131">
        <v>5.9968563063999998</v>
      </c>
      <c r="K203" s="131">
        <v>1.720837027</v>
      </c>
      <c r="L203" s="131">
        <v>11.8149243502</v>
      </c>
      <c r="M203" s="131">
        <v>9.3044391635999997</v>
      </c>
      <c r="N203" s="110">
        <v>65169</v>
      </c>
      <c r="O203" s="131">
        <v>1.9865426813</v>
      </c>
      <c r="P203" s="146">
        <v>51.62</v>
      </c>
      <c r="Q203" s="131">
        <v>45.030032939400002</v>
      </c>
      <c r="R203" s="110">
        <v>67</v>
      </c>
      <c r="S203" s="131">
        <v>18.988568106999999</v>
      </c>
      <c r="T203" s="110">
        <v>-96</v>
      </c>
      <c r="U203" s="131">
        <v>33.617515985300003</v>
      </c>
      <c r="V203" s="131">
        <v>2.3638829684</v>
      </c>
      <c r="W203" s="147">
        <v>188252</v>
      </c>
      <c r="X203" s="147">
        <v>315</v>
      </c>
      <c r="Y203" s="147">
        <v>15242</v>
      </c>
      <c r="Z203" s="147">
        <v>172695</v>
      </c>
      <c r="AA203" s="147">
        <v>14615</v>
      </c>
      <c r="AB203" s="147">
        <v>51</v>
      </c>
      <c r="AC203" s="147">
        <v>1065</v>
      </c>
      <c r="AD203" s="147">
        <v>13499</v>
      </c>
      <c r="AE203" s="148">
        <v>0.56408452470000003</v>
      </c>
      <c r="AF203" s="131">
        <v>1.1360408975</v>
      </c>
      <c r="AG203" s="131">
        <v>5.01</v>
      </c>
      <c r="AH203" s="149">
        <v>7.6173840074000001</v>
      </c>
      <c r="AI203" s="149">
        <v>2.0306459278000002</v>
      </c>
      <c r="AJ203" s="149">
        <v>28.7109272983</v>
      </c>
      <c r="AK203" s="149">
        <v>9.4772895607999992</v>
      </c>
      <c r="AL203" s="149">
        <v>2.4622919796999998</v>
      </c>
      <c r="AM203" s="149">
        <v>13.489517106099999</v>
      </c>
      <c r="AN203" s="149">
        <v>4.2156774600000002</v>
      </c>
      <c r="AO203" s="149">
        <v>1.217531286</v>
      </c>
      <c r="AP203" s="149">
        <v>25.2444010601</v>
      </c>
      <c r="AQ203" s="149">
        <v>0.77612374819999996</v>
      </c>
    </row>
    <row r="204" spans="1:43" x14ac:dyDescent="0.2">
      <c r="A204" s="145">
        <v>352</v>
      </c>
      <c r="B204" s="109" t="s">
        <v>2187</v>
      </c>
      <c r="C204" s="110">
        <v>6286</v>
      </c>
      <c r="D204" s="131">
        <v>3.4562211982000002</v>
      </c>
      <c r="E204" s="110">
        <v>379.36028968009998</v>
      </c>
      <c r="F204" s="131">
        <v>10.785873369400001</v>
      </c>
      <c r="G204" s="131">
        <v>19.662742602600002</v>
      </c>
      <c r="H204" s="131">
        <v>51.177219217299999</v>
      </c>
      <c r="I204" s="131">
        <v>29.160038180099999</v>
      </c>
      <c r="J204" s="131">
        <v>2.5498007968</v>
      </c>
      <c r="K204" s="131">
        <v>1.593625498</v>
      </c>
      <c r="L204" s="131">
        <v>7.1713147409999998</v>
      </c>
      <c r="M204" s="131">
        <v>8.7649402389999995</v>
      </c>
      <c r="N204" s="110">
        <v>2743</v>
      </c>
      <c r="O204" s="131">
        <v>2.2333211812</v>
      </c>
      <c r="P204" s="146">
        <v>16.57</v>
      </c>
      <c r="Q204" s="131">
        <v>12.4171187462</v>
      </c>
      <c r="R204" s="110">
        <v>19</v>
      </c>
      <c r="S204" s="131">
        <v>43.520192887299999</v>
      </c>
      <c r="T204" s="110">
        <v>-14</v>
      </c>
      <c r="U204" s="131">
        <v>43.7613019892</v>
      </c>
      <c r="V204" s="131">
        <v>0.30138637730000001</v>
      </c>
      <c r="W204" s="147">
        <v>1590</v>
      </c>
      <c r="X204" s="147">
        <v>132</v>
      </c>
      <c r="Y204" s="147">
        <v>252</v>
      </c>
      <c r="Z204" s="147">
        <v>1206</v>
      </c>
      <c r="AA204" s="147">
        <v>345</v>
      </c>
      <c r="AB204" s="147">
        <v>43</v>
      </c>
      <c r="AC204" s="147">
        <v>37</v>
      </c>
      <c r="AD204" s="147">
        <v>265</v>
      </c>
      <c r="AE204" s="148">
        <v>1.5789473683999999</v>
      </c>
      <c r="AF204" s="131">
        <v>0.95846645370000005</v>
      </c>
      <c r="AG204" s="149">
        <v>2.6</v>
      </c>
      <c r="AH204" s="149">
        <v>14.61249724</v>
      </c>
      <c r="AI204" s="149">
        <v>3.2943254581999999</v>
      </c>
      <c r="AJ204" s="149">
        <v>16.473099286099998</v>
      </c>
      <c r="AK204" s="149">
        <v>22.364024435099999</v>
      </c>
      <c r="AL204" s="149">
        <v>3.9508353572999999</v>
      </c>
      <c r="AM204" s="149">
        <v>12.3618164422</v>
      </c>
      <c r="AN204" s="149">
        <v>8.6200044160000004</v>
      </c>
      <c r="AO204" s="149">
        <v>0.25023919919999998</v>
      </c>
      <c r="AP204" s="149">
        <v>13.6733642452</v>
      </c>
      <c r="AQ204" s="149">
        <v>1.2482520055999999</v>
      </c>
    </row>
    <row r="205" spans="1:43" x14ac:dyDescent="0.2">
      <c r="A205" s="145">
        <v>353</v>
      </c>
      <c r="B205" s="109" t="s">
        <v>2186</v>
      </c>
      <c r="C205" s="110">
        <v>4369</v>
      </c>
      <c r="D205" s="131">
        <v>4.1974719771000002</v>
      </c>
      <c r="E205" s="110">
        <v>2299.4736842104999</v>
      </c>
      <c r="F205" s="131">
        <v>9.9107347219000008</v>
      </c>
      <c r="G205" s="131">
        <v>20.965896086099999</v>
      </c>
      <c r="H205" s="131">
        <v>54.200045777100001</v>
      </c>
      <c r="I205" s="131">
        <v>24.834058136900001</v>
      </c>
      <c r="J205" s="131">
        <v>3.4262220191999999</v>
      </c>
      <c r="K205" s="131">
        <v>1.3704888076999999</v>
      </c>
      <c r="L205" s="131">
        <v>8.6797624486</v>
      </c>
      <c r="M205" s="131">
        <v>10.5070808588</v>
      </c>
      <c r="N205" s="110">
        <v>1901</v>
      </c>
      <c r="O205" s="131">
        <v>2.2656496581000001</v>
      </c>
      <c r="P205" s="146">
        <v>1.9</v>
      </c>
      <c r="Q205" s="131">
        <v>45.7446808511</v>
      </c>
      <c r="R205" s="110">
        <v>15</v>
      </c>
      <c r="S205" s="131">
        <v>32.4468085106</v>
      </c>
      <c r="T205" s="110">
        <v>-15</v>
      </c>
      <c r="U205" s="131">
        <v>16.489361702099998</v>
      </c>
      <c r="V205" s="131">
        <v>5.3191489362000004</v>
      </c>
      <c r="W205" s="147">
        <v>646</v>
      </c>
      <c r="X205" s="147">
        <v>9</v>
      </c>
      <c r="Y205" s="147">
        <v>25</v>
      </c>
      <c r="Z205" s="147">
        <v>612</v>
      </c>
      <c r="AA205" s="147" t="s">
        <v>3449</v>
      </c>
      <c r="AB205" s="147" t="s">
        <v>3449</v>
      </c>
      <c r="AC205" s="147">
        <v>17</v>
      </c>
      <c r="AD205" s="147">
        <v>185</v>
      </c>
      <c r="AE205" s="148">
        <v>0.29382957879999999</v>
      </c>
      <c r="AF205" s="131">
        <v>0</v>
      </c>
      <c r="AG205" s="131">
        <v>1.44</v>
      </c>
      <c r="AH205" s="149">
        <v>12.782706750899999</v>
      </c>
      <c r="AI205" s="149">
        <v>2.5424990958000002</v>
      </c>
      <c r="AJ205" s="149">
        <v>21.363375247299999</v>
      </c>
      <c r="AK205" s="149">
        <v>17.625156911600001</v>
      </c>
      <c r="AL205" s="149">
        <v>1.8361311461000001</v>
      </c>
      <c r="AM205" s="149">
        <v>14.9741494862</v>
      </c>
      <c r="AN205" s="149">
        <v>6.9466607092999997</v>
      </c>
      <c r="AO205" s="149">
        <v>0.44467139</v>
      </c>
      <c r="AP205" s="149">
        <v>18.163443331</v>
      </c>
      <c r="AQ205" s="149">
        <v>0.36382204629999998</v>
      </c>
    </row>
    <row r="206" spans="1:43" x14ac:dyDescent="0.2">
      <c r="A206" s="145">
        <v>354</v>
      </c>
      <c r="B206" s="109" t="s">
        <v>2185</v>
      </c>
      <c r="C206" s="110">
        <v>3214</v>
      </c>
      <c r="D206" s="131">
        <v>12.8115128115</v>
      </c>
      <c r="E206" s="110">
        <v>268.72909699000002</v>
      </c>
      <c r="F206" s="131">
        <v>9.3341630366999997</v>
      </c>
      <c r="G206" s="131">
        <v>17.6726820162</v>
      </c>
      <c r="H206" s="131">
        <v>58.089607965200003</v>
      </c>
      <c r="I206" s="131">
        <v>24.2377100187</v>
      </c>
      <c r="J206" s="131">
        <v>4.3928459365999997</v>
      </c>
      <c r="K206" s="131">
        <v>1.8826482586</v>
      </c>
      <c r="L206" s="131">
        <v>9.7270160024999992</v>
      </c>
      <c r="M206" s="131">
        <v>9.0994665829999999</v>
      </c>
      <c r="N206" s="110">
        <v>1479</v>
      </c>
      <c r="O206" s="131">
        <v>2.1325219742999999</v>
      </c>
      <c r="P206" s="146">
        <v>11.96</v>
      </c>
      <c r="Q206" s="131">
        <v>8.4731543624000007</v>
      </c>
      <c r="R206" s="110">
        <v>6</v>
      </c>
      <c r="S206" s="131">
        <v>67.030201342300003</v>
      </c>
      <c r="T206" s="110">
        <v>-6</v>
      </c>
      <c r="U206" s="131">
        <v>23.573825503399998</v>
      </c>
      <c r="V206" s="131">
        <v>0.92281879190000005</v>
      </c>
      <c r="W206" s="147">
        <v>788</v>
      </c>
      <c r="X206" s="147">
        <v>111</v>
      </c>
      <c r="Y206" s="147">
        <v>71</v>
      </c>
      <c r="Z206" s="147">
        <v>606</v>
      </c>
      <c r="AA206" s="147">
        <v>182</v>
      </c>
      <c r="AB206" s="147">
        <v>36</v>
      </c>
      <c r="AC206" s="147">
        <v>21</v>
      </c>
      <c r="AD206" s="147">
        <v>125</v>
      </c>
      <c r="AE206" s="148">
        <v>2.7397260274000002</v>
      </c>
      <c r="AF206" s="131">
        <v>21.304926764299999</v>
      </c>
      <c r="AG206" s="131">
        <v>1.74</v>
      </c>
      <c r="AH206" s="149">
        <v>10.6734300283</v>
      </c>
      <c r="AI206" s="149">
        <v>1.6697048955</v>
      </c>
      <c r="AJ206" s="149">
        <v>16.6996908932</v>
      </c>
      <c r="AK206" s="149">
        <v>26.662439565700002</v>
      </c>
      <c r="AL206" s="149">
        <v>2.2694248501000001</v>
      </c>
      <c r="AM206" s="149">
        <v>12.705080447</v>
      </c>
      <c r="AN206" s="149">
        <v>8.2956857149999994</v>
      </c>
      <c r="AO206" s="149">
        <v>0.71332329400000005</v>
      </c>
      <c r="AP206" s="149">
        <v>16.0418482999</v>
      </c>
      <c r="AQ206" s="149">
        <v>0.87976539590000002</v>
      </c>
    </row>
    <row r="207" spans="1:43" x14ac:dyDescent="0.2">
      <c r="A207" s="145">
        <v>355</v>
      </c>
      <c r="B207" s="109" t="s">
        <v>2184</v>
      </c>
      <c r="C207" s="110">
        <v>42044</v>
      </c>
      <c r="D207" s="131">
        <v>8.2966282874000008</v>
      </c>
      <c r="E207" s="110">
        <v>824.23054303080005</v>
      </c>
      <c r="F207" s="131">
        <v>19.4843497289</v>
      </c>
      <c r="G207" s="131">
        <v>19.3321282466</v>
      </c>
      <c r="H207" s="131">
        <v>60.165540862</v>
      </c>
      <c r="I207" s="131">
        <v>20.5023308914</v>
      </c>
      <c r="J207" s="131">
        <v>4.6523834517999996</v>
      </c>
      <c r="K207" s="131">
        <v>1.8370950041</v>
      </c>
      <c r="L207" s="131">
        <v>10.4738273608</v>
      </c>
      <c r="M207" s="131">
        <v>9.5433506704000006</v>
      </c>
      <c r="N207" s="110">
        <v>19148</v>
      </c>
      <c r="O207" s="131">
        <v>2.1588677668999998</v>
      </c>
      <c r="P207" s="146">
        <v>51.01</v>
      </c>
      <c r="Q207" s="131">
        <v>18.429298864100002</v>
      </c>
      <c r="R207" s="110">
        <v>131</v>
      </c>
      <c r="S207" s="131">
        <v>50.470035252599999</v>
      </c>
      <c r="T207" s="110">
        <v>-149</v>
      </c>
      <c r="U207" s="131">
        <v>30.767724246</v>
      </c>
      <c r="V207" s="131">
        <v>0.33294163729999998</v>
      </c>
      <c r="W207" s="147">
        <v>22338</v>
      </c>
      <c r="X207" s="147">
        <v>385</v>
      </c>
      <c r="Y207" s="147">
        <v>3785</v>
      </c>
      <c r="Z207" s="147">
        <v>18168</v>
      </c>
      <c r="AA207" s="147">
        <v>2259</v>
      </c>
      <c r="AB207" s="147">
        <v>136</v>
      </c>
      <c r="AC207" s="147">
        <v>278</v>
      </c>
      <c r="AD207" s="147">
        <v>1845</v>
      </c>
      <c r="AE207" s="148">
        <v>0.61977779820000001</v>
      </c>
      <c r="AF207" s="131">
        <v>3.1801864746000001</v>
      </c>
      <c r="AG207" s="131">
        <v>4.3899999999999997</v>
      </c>
      <c r="AH207" s="149">
        <v>9.6917394396999992</v>
      </c>
      <c r="AI207" s="149">
        <v>2.5081342966000002</v>
      </c>
      <c r="AJ207" s="149">
        <v>21.731069727800001</v>
      </c>
      <c r="AK207" s="149">
        <v>18.265388032400001</v>
      </c>
      <c r="AL207" s="149">
        <v>4.5360665713000001</v>
      </c>
      <c r="AM207" s="149">
        <v>13.0820057076</v>
      </c>
      <c r="AN207" s="149">
        <v>6.459731304</v>
      </c>
      <c r="AO207" s="149">
        <v>0.54133422460000002</v>
      </c>
      <c r="AP207" s="149">
        <v>18.265673696899999</v>
      </c>
      <c r="AQ207" s="149">
        <v>1.2203587375</v>
      </c>
    </row>
    <row r="208" spans="1:43" x14ac:dyDescent="0.2">
      <c r="A208" s="145">
        <v>356</v>
      </c>
      <c r="B208" s="109" t="s">
        <v>2183</v>
      </c>
      <c r="C208" s="110">
        <v>13023</v>
      </c>
      <c r="D208" s="131">
        <v>3.1524752475</v>
      </c>
      <c r="E208" s="110">
        <v>1706.8152031454999</v>
      </c>
      <c r="F208" s="131">
        <v>17.353912308999998</v>
      </c>
      <c r="G208" s="131">
        <v>18.620901482000001</v>
      </c>
      <c r="H208" s="131">
        <v>54.127313215100003</v>
      </c>
      <c r="I208" s="131">
        <v>27.2517853029</v>
      </c>
      <c r="J208" s="131">
        <v>3.4513172528</v>
      </c>
      <c r="K208" s="131">
        <v>1.3805269011000001</v>
      </c>
      <c r="L208" s="131">
        <v>7.3628101391999996</v>
      </c>
      <c r="M208" s="131">
        <v>12.0412624152</v>
      </c>
      <c r="N208" s="110">
        <v>5876</v>
      </c>
      <c r="O208" s="131">
        <v>2.1434649421</v>
      </c>
      <c r="P208" s="146">
        <v>7.63</v>
      </c>
      <c r="Q208" s="131">
        <v>49.934123847199999</v>
      </c>
      <c r="R208" s="110">
        <v>38</v>
      </c>
      <c r="S208" s="131">
        <v>25.9552042161</v>
      </c>
      <c r="T208" s="110">
        <v>-41</v>
      </c>
      <c r="U208" s="131">
        <v>21.870882740399999</v>
      </c>
      <c r="V208" s="131">
        <v>2.2397891962999998</v>
      </c>
      <c r="W208" s="147">
        <v>9871</v>
      </c>
      <c r="X208" s="147">
        <v>30</v>
      </c>
      <c r="Y208" s="147">
        <v>1676</v>
      </c>
      <c r="Z208" s="147">
        <v>8165</v>
      </c>
      <c r="AA208" s="147">
        <v>1053</v>
      </c>
      <c r="AB208" s="147">
        <v>9</v>
      </c>
      <c r="AC208" s="147">
        <v>127</v>
      </c>
      <c r="AD208" s="147">
        <v>917</v>
      </c>
      <c r="AE208" s="148">
        <v>1.2694145759</v>
      </c>
      <c r="AF208" s="131">
        <v>0.9955582784</v>
      </c>
      <c r="AG208" s="131">
        <v>3.12</v>
      </c>
      <c r="AH208" s="149">
        <v>22.288764276999999</v>
      </c>
      <c r="AI208" s="149">
        <v>2.3168813839000002</v>
      </c>
      <c r="AJ208" s="149">
        <v>15.9465298407</v>
      </c>
      <c r="AK208" s="149">
        <v>17.732839827799999</v>
      </c>
      <c r="AL208" s="149">
        <v>2.7100443202000002</v>
      </c>
      <c r="AM208" s="149">
        <v>13.657447856299999</v>
      </c>
      <c r="AN208" s="149">
        <v>6.8044987371000003</v>
      </c>
      <c r="AO208" s="149">
        <v>0.40745977030000002</v>
      </c>
      <c r="AP208" s="149">
        <v>14.0053374847</v>
      </c>
      <c r="AQ208" s="149">
        <v>1.3939413194000001</v>
      </c>
    </row>
    <row r="209" spans="1:43" x14ac:dyDescent="0.2">
      <c r="A209" s="145">
        <v>357</v>
      </c>
      <c r="B209" s="109" t="s">
        <v>2182</v>
      </c>
      <c r="C209" s="110">
        <v>849</v>
      </c>
      <c r="D209" s="131">
        <v>-1.8497109827</v>
      </c>
      <c r="E209" s="110">
        <v>68.523002421300006</v>
      </c>
      <c r="F209" s="131">
        <v>4.1224970554000002</v>
      </c>
      <c r="G209" s="131">
        <v>19.787985865700001</v>
      </c>
      <c r="H209" s="131">
        <v>59.1283863369</v>
      </c>
      <c r="I209" s="131">
        <v>21.083627797399998</v>
      </c>
      <c r="J209" s="131">
        <v>3.5252643948000002</v>
      </c>
      <c r="K209" s="131">
        <v>0</v>
      </c>
      <c r="L209" s="131">
        <v>10.5757931845</v>
      </c>
      <c r="M209" s="131">
        <v>14.101057579300001</v>
      </c>
      <c r="N209" s="110">
        <v>377</v>
      </c>
      <c r="O209" s="131">
        <v>2.2387267904999999</v>
      </c>
      <c r="P209" s="146">
        <v>12.39</v>
      </c>
      <c r="Q209" s="131">
        <v>4.6191247973999996</v>
      </c>
      <c r="R209" s="110">
        <v>8</v>
      </c>
      <c r="S209" s="131">
        <v>74.230145867100006</v>
      </c>
      <c r="T209" s="110">
        <v>-8</v>
      </c>
      <c r="U209" s="131">
        <v>20.988654781200001</v>
      </c>
      <c r="V209" s="131">
        <v>0.16207455430000001</v>
      </c>
      <c r="W209" s="147">
        <v>292</v>
      </c>
      <c r="X209" s="147">
        <v>174</v>
      </c>
      <c r="Y209" s="147">
        <v>62</v>
      </c>
      <c r="Z209" s="147">
        <v>56</v>
      </c>
      <c r="AA209" s="147">
        <v>92</v>
      </c>
      <c r="AB209" s="147">
        <v>60</v>
      </c>
      <c r="AC209" s="147">
        <v>10</v>
      </c>
      <c r="AD209" s="147">
        <v>22</v>
      </c>
      <c r="AE209" s="148">
        <v>0.22172949</v>
      </c>
      <c r="AF209" s="131">
        <v>0</v>
      </c>
      <c r="AG209" s="131">
        <v>2.34</v>
      </c>
      <c r="AH209" s="149">
        <v>3.3064335351</v>
      </c>
      <c r="AI209" s="149">
        <v>0.43712172160000001</v>
      </c>
      <c r="AJ209" s="149">
        <v>7.4086527683999996</v>
      </c>
      <c r="AK209" s="149">
        <v>55.682582380600003</v>
      </c>
      <c r="AL209" s="149">
        <v>2.4770230889999998</v>
      </c>
      <c r="AM209" s="149">
        <v>4.2367182245999997</v>
      </c>
      <c r="AN209" s="149">
        <v>8.6079354405000004</v>
      </c>
      <c r="AO209" s="149">
        <v>0.62766195920000001</v>
      </c>
      <c r="AP209" s="149">
        <v>8.5743106926999992</v>
      </c>
      <c r="AQ209" s="149">
        <v>5.7610401255000001</v>
      </c>
    </row>
    <row r="210" spans="1:43" x14ac:dyDescent="0.2">
      <c r="A210" s="145">
        <v>358</v>
      </c>
      <c r="B210" s="109" t="s">
        <v>2181</v>
      </c>
      <c r="C210" s="110">
        <v>3137</v>
      </c>
      <c r="D210" s="131">
        <v>7.8748280604999996</v>
      </c>
      <c r="E210" s="110">
        <v>896.28571428570001</v>
      </c>
      <c r="F210" s="131">
        <v>15.1737328658</v>
      </c>
      <c r="G210" s="131">
        <v>20.8160663054</v>
      </c>
      <c r="H210" s="131">
        <v>58.495377749399999</v>
      </c>
      <c r="I210" s="131">
        <v>20.688555945200001</v>
      </c>
      <c r="J210" s="131">
        <v>2.2389253158</v>
      </c>
      <c r="K210" s="131">
        <v>1.5992323685000001</v>
      </c>
      <c r="L210" s="131">
        <v>10.235087158200001</v>
      </c>
      <c r="M210" s="131">
        <v>8.9557012633999999</v>
      </c>
      <c r="N210" s="110">
        <v>1356</v>
      </c>
      <c r="O210" s="131">
        <v>2.2676991150000001</v>
      </c>
      <c r="P210" s="146">
        <v>3.5</v>
      </c>
      <c r="Q210" s="131">
        <v>22.636103151899999</v>
      </c>
      <c r="R210" s="110">
        <v>14</v>
      </c>
      <c r="S210" s="131">
        <v>50.429799426899997</v>
      </c>
      <c r="T210" s="110">
        <v>-9</v>
      </c>
      <c r="U210" s="131">
        <v>26.647564469900001</v>
      </c>
      <c r="V210" s="131">
        <v>0.28653295130000001</v>
      </c>
      <c r="W210" s="147">
        <v>738</v>
      </c>
      <c r="X210" s="147">
        <v>24</v>
      </c>
      <c r="Y210" s="147">
        <v>166</v>
      </c>
      <c r="Z210" s="147">
        <v>548</v>
      </c>
      <c r="AA210" s="147">
        <v>154</v>
      </c>
      <c r="AB210" s="147">
        <v>8</v>
      </c>
      <c r="AC210" s="147">
        <v>26</v>
      </c>
      <c r="AD210" s="147">
        <v>120</v>
      </c>
      <c r="AE210" s="148">
        <v>3.6024016011</v>
      </c>
      <c r="AF210" s="131">
        <v>0.64412238330000005</v>
      </c>
      <c r="AG210" s="131">
        <v>3.75</v>
      </c>
      <c r="AH210" s="149">
        <v>13.888407254600001</v>
      </c>
      <c r="AI210" s="149">
        <v>2.847036793</v>
      </c>
      <c r="AJ210" s="149">
        <v>14.304539307100001</v>
      </c>
      <c r="AK210" s="149">
        <v>22.224919374399999</v>
      </c>
      <c r="AL210" s="149">
        <v>3.0446995179999998</v>
      </c>
      <c r="AM210" s="149">
        <v>11.8008114575</v>
      </c>
      <c r="AN210" s="149">
        <v>16.353989666099999</v>
      </c>
      <c r="AO210" s="149">
        <v>0.36758331309999998</v>
      </c>
      <c r="AP210" s="149">
        <v>10.757013559000001</v>
      </c>
      <c r="AQ210" s="149">
        <v>1.0264590629999999</v>
      </c>
    </row>
    <row r="211" spans="1:43" x14ac:dyDescent="0.2">
      <c r="A211" s="145">
        <v>359</v>
      </c>
      <c r="B211" s="109" t="s">
        <v>2180</v>
      </c>
      <c r="C211" s="110">
        <v>5345</v>
      </c>
      <c r="D211" s="131">
        <v>15.9939236111</v>
      </c>
      <c r="E211" s="110">
        <v>215.35052377119999</v>
      </c>
      <c r="F211" s="131">
        <v>8.7371375117000003</v>
      </c>
      <c r="G211" s="131">
        <v>19.775491113200001</v>
      </c>
      <c r="H211" s="131">
        <v>57.736202058000003</v>
      </c>
      <c r="I211" s="131">
        <v>22.488306828799999</v>
      </c>
      <c r="J211" s="131">
        <v>4.8858404584999997</v>
      </c>
      <c r="K211" s="131">
        <v>1.5033355257000001</v>
      </c>
      <c r="L211" s="131">
        <v>6.3891759842000004</v>
      </c>
      <c r="M211" s="131">
        <v>7.8925115099000003</v>
      </c>
      <c r="N211" s="110">
        <v>2322</v>
      </c>
      <c r="O211" s="131">
        <v>2.2695951766000002</v>
      </c>
      <c r="P211" s="146">
        <v>24.82</v>
      </c>
      <c r="Q211" s="131">
        <v>8.5645355849999998</v>
      </c>
      <c r="R211" s="110">
        <v>33</v>
      </c>
      <c r="S211" s="131">
        <v>60.715721753099999</v>
      </c>
      <c r="T211" s="110">
        <v>-43</v>
      </c>
      <c r="U211" s="131">
        <v>30.478488138300001</v>
      </c>
      <c r="V211" s="131">
        <v>0.24125452350000001</v>
      </c>
      <c r="W211" s="147">
        <v>1307</v>
      </c>
      <c r="X211" s="147">
        <v>235</v>
      </c>
      <c r="Y211" s="147">
        <v>145</v>
      </c>
      <c r="Z211" s="147">
        <v>927</v>
      </c>
      <c r="AA211" s="147">
        <v>304</v>
      </c>
      <c r="AB211" s="147">
        <v>85</v>
      </c>
      <c r="AC211" s="147">
        <v>41</v>
      </c>
      <c r="AD211" s="147">
        <v>178</v>
      </c>
      <c r="AE211" s="148">
        <v>0.75872534140000003</v>
      </c>
      <c r="AF211" s="131">
        <v>12.399847386499999</v>
      </c>
      <c r="AG211" s="131">
        <v>1.0900000000000001</v>
      </c>
      <c r="AH211" s="149">
        <v>10.919474148200001</v>
      </c>
      <c r="AI211" s="149">
        <v>1.7094017094</v>
      </c>
      <c r="AJ211" s="149">
        <v>13.625388064799999</v>
      </c>
      <c r="AK211" s="149">
        <v>30.721321528499999</v>
      </c>
      <c r="AL211" s="149">
        <v>4.4670576061</v>
      </c>
      <c r="AM211" s="149">
        <v>11.4330612088</v>
      </c>
      <c r="AN211" s="149">
        <v>9.5071097312999999</v>
      </c>
      <c r="AO211" s="149">
        <v>0.29128818369999998</v>
      </c>
      <c r="AP211" s="149">
        <v>12.1344524932</v>
      </c>
      <c r="AQ211" s="149">
        <v>1.4219462650000001</v>
      </c>
    </row>
    <row r="212" spans="1:43" x14ac:dyDescent="0.2">
      <c r="A212" s="145">
        <v>360</v>
      </c>
      <c r="B212" s="109" t="s">
        <v>2179</v>
      </c>
      <c r="C212" s="110">
        <v>9266</v>
      </c>
      <c r="D212" s="131">
        <v>3.8789237667999998</v>
      </c>
      <c r="E212" s="110">
        <v>255.12114537439999</v>
      </c>
      <c r="F212" s="131">
        <v>12.1303690913</v>
      </c>
      <c r="G212" s="131">
        <v>18.335851500099999</v>
      </c>
      <c r="H212" s="131">
        <v>53.442693718999998</v>
      </c>
      <c r="I212" s="131">
        <v>28.2214547809</v>
      </c>
      <c r="J212" s="131">
        <v>2.2643950830000001</v>
      </c>
      <c r="K212" s="131">
        <v>1.6174250592999999</v>
      </c>
      <c r="L212" s="131">
        <v>7.3323269355000003</v>
      </c>
      <c r="M212" s="131">
        <v>9.2732370067000005</v>
      </c>
      <c r="N212" s="110">
        <v>4119</v>
      </c>
      <c r="O212" s="131">
        <v>2.2172857490000002</v>
      </c>
      <c r="P212" s="146">
        <v>36.32</v>
      </c>
      <c r="Q212" s="131">
        <v>8.3586206897000004</v>
      </c>
      <c r="R212" s="110">
        <v>44</v>
      </c>
      <c r="S212" s="131">
        <v>54.565517241400002</v>
      </c>
      <c r="T212" s="110">
        <v>-44</v>
      </c>
      <c r="U212" s="131">
        <v>32.7724137931</v>
      </c>
      <c r="V212" s="131">
        <v>4.3034482759000001</v>
      </c>
      <c r="W212" s="147">
        <v>1927</v>
      </c>
      <c r="X212" s="147">
        <v>281</v>
      </c>
      <c r="Y212" s="147">
        <v>338</v>
      </c>
      <c r="Z212" s="147">
        <v>1308</v>
      </c>
      <c r="AA212" s="147">
        <v>508</v>
      </c>
      <c r="AB212" s="147">
        <v>87</v>
      </c>
      <c r="AC212" s="147">
        <v>58</v>
      </c>
      <c r="AD212" s="147">
        <v>363</v>
      </c>
      <c r="AE212" s="148">
        <v>0.57243505059999999</v>
      </c>
      <c r="AF212" s="131">
        <v>0.75963103639999996</v>
      </c>
      <c r="AG212" s="131">
        <v>3.57</v>
      </c>
      <c r="AH212" s="149">
        <v>11.2418711978</v>
      </c>
      <c r="AI212" s="149">
        <v>2.0778267254</v>
      </c>
      <c r="AJ212" s="149">
        <v>21.795678623899999</v>
      </c>
      <c r="AK212" s="149">
        <v>23.1728550451</v>
      </c>
      <c r="AL212" s="149">
        <v>2.0106985525000001</v>
      </c>
      <c r="AM212" s="149">
        <v>11.385567442799999</v>
      </c>
      <c r="AN212" s="149">
        <v>7.8676316342000003</v>
      </c>
      <c r="AO212" s="149">
        <v>0.53282987199999998</v>
      </c>
      <c r="AP212" s="149">
        <v>16.080344031900001</v>
      </c>
      <c r="AQ212" s="149">
        <v>0.96496748480000005</v>
      </c>
    </row>
    <row r="213" spans="1:43" x14ac:dyDescent="0.2">
      <c r="A213" s="145">
        <v>361</v>
      </c>
      <c r="B213" s="109" t="s">
        <v>2178</v>
      </c>
      <c r="C213" s="110">
        <v>10471</v>
      </c>
      <c r="D213" s="131">
        <v>6.5100193266000002</v>
      </c>
      <c r="E213" s="110">
        <v>1942.6716141002</v>
      </c>
      <c r="F213" s="131">
        <v>23.4934581224</v>
      </c>
      <c r="G213" s="131">
        <v>19.797536052000002</v>
      </c>
      <c r="H213" s="131">
        <v>58.189284691099999</v>
      </c>
      <c r="I213" s="131">
        <v>22.013179257000001</v>
      </c>
      <c r="J213" s="131">
        <v>4.5242335274999999</v>
      </c>
      <c r="K213" s="131">
        <v>2.3102469075999998</v>
      </c>
      <c r="L213" s="131">
        <v>10.684891947800001</v>
      </c>
      <c r="M213" s="131">
        <v>8.1821244645999993</v>
      </c>
      <c r="N213" s="110">
        <v>4755</v>
      </c>
      <c r="O213" s="131">
        <v>2.1459516298999999</v>
      </c>
      <c r="P213" s="146">
        <v>5.39</v>
      </c>
      <c r="Q213" s="131">
        <v>42.435424354200002</v>
      </c>
      <c r="R213" s="110">
        <v>37</v>
      </c>
      <c r="S213" s="131">
        <v>43.726937269399997</v>
      </c>
      <c r="T213" s="110">
        <v>-40</v>
      </c>
      <c r="U213" s="131">
        <v>12.546125461300001</v>
      </c>
      <c r="V213" s="131">
        <v>1.2915129151</v>
      </c>
      <c r="W213" s="147">
        <v>7690</v>
      </c>
      <c r="X213" s="147">
        <v>405</v>
      </c>
      <c r="Y213" s="147">
        <v>1236</v>
      </c>
      <c r="Z213" s="147">
        <v>6049</v>
      </c>
      <c r="AA213" s="147">
        <v>528</v>
      </c>
      <c r="AB213" s="147">
        <v>16</v>
      </c>
      <c r="AC213" s="147">
        <v>72</v>
      </c>
      <c r="AD213" s="147">
        <v>440</v>
      </c>
      <c r="AE213" s="148">
        <v>3.8572251007</v>
      </c>
      <c r="AF213" s="131">
        <v>5.5264688773000001</v>
      </c>
      <c r="AG213" s="131">
        <v>5.18</v>
      </c>
      <c r="AH213" s="149">
        <v>11.1605872822</v>
      </c>
      <c r="AI213" s="149">
        <v>2.6172894480000002</v>
      </c>
      <c r="AJ213" s="149">
        <v>19.202938884600002</v>
      </c>
      <c r="AK213" s="149">
        <v>23.794327556999999</v>
      </c>
      <c r="AL213" s="149">
        <v>4.2054745382999998</v>
      </c>
      <c r="AM213" s="149">
        <v>11.1370861009</v>
      </c>
      <c r="AN213" s="149">
        <v>8.5111383230000008</v>
      </c>
      <c r="AO213" s="149">
        <v>0.57144977549999998</v>
      </c>
      <c r="AP213" s="149">
        <v>13.819931475500001</v>
      </c>
      <c r="AQ213" s="149">
        <v>1.9308075748</v>
      </c>
    </row>
    <row r="214" spans="1:43" x14ac:dyDescent="0.2">
      <c r="A214" s="145">
        <v>362</v>
      </c>
      <c r="B214" s="109" t="s">
        <v>2177</v>
      </c>
      <c r="C214" s="110">
        <v>11306</v>
      </c>
      <c r="D214" s="131">
        <v>3.2888726474999999</v>
      </c>
      <c r="E214" s="110">
        <v>2691.9047619048001</v>
      </c>
      <c r="F214" s="131">
        <v>25.826994516199999</v>
      </c>
      <c r="G214" s="131">
        <v>18.910313108099999</v>
      </c>
      <c r="H214" s="131">
        <v>58.261100300700001</v>
      </c>
      <c r="I214" s="131">
        <v>22.828586591200001</v>
      </c>
      <c r="J214" s="131">
        <v>4.7667387561999996</v>
      </c>
      <c r="K214" s="131">
        <v>1.7654587986000001</v>
      </c>
      <c r="L214" s="131">
        <v>10.0631151521</v>
      </c>
      <c r="M214" s="131">
        <v>10.4162069118</v>
      </c>
      <c r="N214" s="110">
        <v>5117</v>
      </c>
      <c r="O214" s="131">
        <v>2.1584913035</v>
      </c>
      <c r="P214" s="146">
        <v>4.2</v>
      </c>
      <c r="Q214" s="131">
        <v>60.426540284399998</v>
      </c>
      <c r="R214" s="110">
        <v>51</v>
      </c>
      <c r="S214" s="131">
        <v>23.9336492891</v>
      </c>
      <c r="T214" s="110">
        <v>-55</v>
      </c>
      <c r="U214" s="131">
        <v>14.4549763033</v>
      </c>
      <c r="V214" s="131">
        <v>1.1848341231999999</v>
      </c>
      <c r="W214" s="147">
        <v>12354</v>
      </c>
      <c r="X214" s="147">
        <v>30</v>
      </c>
      <c r="Y214" s="147">
        <v>754</v>
      </c>
      <c r="Z214" s="147">
        <v>11570</v>
      </c>
      <c r="AA214" s="147">
        <v>675</v>
      </c>
      <c r="AB214" s="147">
        <v>5</v>
      </c>
      <c r="AC214" s="147">
        <v>83</v>
      </c>
      <c r="AD214" s="147">
        <v>587</v>
      </c>
      <c r="AE214" s="148">
        <v>0.85222430540000005</v>
      </c>
      <c r="AF214" s="131">
        <v>0.52933392150000003</v>
      </c>
      <c r="AG214" s="131">
        <v>8.07</v>
      </c>
      <c r="AH214" s="149">
        <v>14.6059540195</v>
      </c>
      <c r="AI214" s="149">
        <v>3.2535555894999999</v>
      </c>
      <c r="AJ214" s="149">
        <v>16.176020798300002</v>
      </c>
      <c r="AK214" s="149">
        <v>22.209053372100001</v>
      </c>
      <c r="AL214" s="149">
        <v>4.9689045215999998</v>
      </c>
      <c r="AM214" s="149">
        <v>11.2759341388</v>
      </c>
      <c r="AN214" s="149">
        <v>9.3770709079000003</v>
      </c>
      <c r="AO214" s="149">
        <v>0.55564051589999996</v>
      </c>
      <c r="AP214" s="149">
        <v>12.860019371</v>
      </c>
      <c r="AQ214" s="149">
        <v>1.5764388031000001</v>
      </c>
    </row>
    <row r="215" spans="1:43" x14ac:dyDescent="0.2">
      <c r="A215" s="145">
        <v>363</v>
      </c>
      <c r="B215" s="109" t="s">
        <v>2176</v>
      </c>
      <c r="C215" s="110">
        <v>17772</v>
      </c>
      <c r="D215" s="131">
        <v>15.1185386708</v>
      </c>
      <c r="E215" s="110">
        <v>2981.8791946309002</v>
      </c>
      <c r="F215" s="131">
        <v>30.7281116363</v>
      </c>
      <c r="G215" s="131">
        <v>19.046815214900001</v>
      </c>
      <c r="H215" s="131">
        <v>59.953860004500001</v>
      </c>
      <c r="I215" s="131">
        <v>20.999324780599999</v>
      </c>
      <c r="J215" s="131">
        <v>5.6864566619000003</v>
      </c>
      <c r="K215" s="131">
        <v>2.0268558399000001</v>
      </c>
      <c r="L215" s="131">
        <v>11.823325732600001</v>
      </c>
      <c r="M215" s="131">
        <v>10.077977648299999</v>
      </c>
      <c r="N215" s="110">
        <v>8515</v>
      </c>
      <c r="O215" s="131">
        <v>2.0443922489999999</v>
      </c>
      <c r="P215" s="146">
        <v>5.96</v>
      </c>
      <c r="Q215" s="131">
        <v>42.378559463999999</v>
      </c>
      <c r="R215" s="110">
        <v>20</v>
      </c>
      <c r="S215" s="131">
        <v>31.9932998325</v>
      </c>
      <c r="T215" s="110">
        <v>-16</v>
      </c>
      <c r="U215" s="131">
        <v>25.460636515899999</v>
      </c>
      <c r="V215" s="131">
        <v>0.16750418759999999</v>
      </c>
      <c r="W215" s="147">
        <v>7049</v>
      </c>
      <c r="X215" s="147">
        <v>23</v>
      </c>
      <c r="Y215" s="147">
        <v>1942</v>
      </c>
      <c r="Z215" s="147">
        <v>5084</v>
      </c>
      <c r="AA215" s="147">
        <v>718</v>
      </c>
      <c r="AB215" s="147">
        <v>9</v>
      </c>
      <c r="AC215" s="147">
        <v>115</v>
      </c>
      <c r="AD215" s="147">
        <v>594</v>
      </c>
      <c r="AE215" s="148">
        <v>1.6211604096000001</v>
      </c>
      <c r="AF215" s="131">
        <v>5.8132907784999999</v>
      </c>
      <c r="AG215" s="131">
        <v>7.09</v>
      </c>
      <c r="AH215" s="149">
        <v>8.2407371180000002</v>
      </c>
      <c r="AI215" s="149">
        <v>3.9565319457000001</v>
      </c>
      <c r="AJ215" s="149">
        <v>21.0190148284</v>
      </c>
      <c r="AK215" s="149">
        <v>21.991275088999998</v>
      </c>
      <c r="AL215" s="149">
        <v>5.2104933682999999</v>
      </c>
      <c r="AM215" s="149">
        <v>10.4522868657</v>
      </c>
      <c r="AN215" s="149">
        <v>9.2785320239000004</v>
      </c>
      <c r="AO215" s="149">
        <v>0.32865135569999998</v>
      </c>
      <c r="AP215" s="149">
        <v>14.1985210689</v>
      </c>
      <c r="AQ215" s="149">
        <v>1.7508509723000001</v>
      </c>
    </row>
    <row r="216" spans="1:43" x14ac:dyDescent="0.2">
      <c r="A216" s="145">
        <v>371</v>
      </c>
      <c r="B216" s="109" t="s">
        <v>2175</v>
      </c>
      <c r="C216" s="110">
        <v>55602</v>
      </c>
      <c r="D216" s="131">
        <v>8.5912934789000008</v>
      </c>
      <c r="E216" s="110">
        <v>2623.9735724398001</v>
      </c>
      <c r="F216" s="131">
        <v>33.973598072000001</v>
      </c>
      <c r="G216" s="131">
        <v>19.414769252900001</v>
      </c>
      <c r="H216" s="131">
        <v>62.366461638099999</v>
      </c>
      <c r="I216" s="131">
        <v>18.218769109</v>
      </c>
      <c r="J216" s="131">
        <v>4.1711432725000002</v>
      </c>
      <c r="K216" s="131">
        <v>2.8710466681</v>
      </c>
      <c r="L216" s="131">
        <v>11.791153926</v>
      </c>
      <c r="M216" s="131">
        <v>10.671626294499999</v>
      </c>
      <c r="N216" s="110">
        <v>26161</v>
      </c>
      <c r="O216" s="131">
        <v>2.0892932226999998</v>
      </c>
      <c r="P216" s="146">
        <v>21.19</v>
      </c>
      <c r="Q216" s="131">
        <v>45.5188679245</v>
      </c>
      <c r="R216" s="110">
        <v>83</v>
      </c>
      <c r="S216" s="131">
        <v>7.8773584905999998</v>
      </c>
      <c r="T216" s="110">
        <v>-81</v>
      </c>
      <c r="U216" s="131">
        <v>45.377358490600002</v>
      </c>
      <c r="V216" s="131">
        <v>1.2264150943000001</v>
      </c>
      <c r="W216" s="147">
        <v>41468</v>
      </c>
      <c r="X216" s="147">
        <v>38</v>
      </c>
      <c r="Y216" s="147">
        <v>9739</v>
      </c>
      <c r="Z216" s="147">
        <v>31691</v>
      </c>
      <c r="AA216" s="147">
        <v>4437</v>
      </c>
      <c r="AB216" s="147">
        <v>10</v>
      </c>
      <c r="AC216" s="147">
        <v>517</v>
      </c>
      <c r="AD216" s="147">
        <v>3910</v>
      </c>
      <c r="AE216" s="148">
        <v>2.7589282869999998</v>
      </c>
      <c r="AF216" s="131">
        <v>10.541727672</v>
      </c>
      <c r="AG216" s="131">
        <v>10.7</v>
      </c>
      <c r="AH216" s="149">
        <v>7.910076836</v>
      </c>
      <c r="AI216" s="149">
        <v>2.4357990257000002</v>
      </c>
      <c r="AJ216" s="149">
        <v>26.351469459400001</v>
      </c>
      <c r="AK216" s="149">
        <v>15.437493825000001</v>
      </c>
      <c r="AL216" s="149">
        <v>3.2125187149999999</v>
      </c>
      <c r="AM216" s="149">
        <v>8.9318964271999999</v>
      </c>
      <c r="AN216" s="149">
        <v>3.8919584432000001</v>
      </c>
      <c r="AO216" s="149">
        <v>1.9410392236</v>
      </c>
      <c r="AP216" s="149">
        <v>24.143290342699999</v>
      </c>
      <c r="AQ216" s="149">
        <v>1.577379369</v>
      </c>
    </row>
    <row r="217" spans="1:43" x14ac:dyDescent="0.2">
      <c r="A217" s="145">
        <v>372</v>
      </c>
      <c r="B217" s="109" t="s">
        <v>2174</v>
      </c>
      <c r="C217" s="110">
        <v>2654</v>
      </c>
      <c r="D217" s="131">
        <v>11.9358920287</v>
      </c>
      <c r="E217" s="110">
        <v>717.29729729730002</v>
      </c>
      <c r="F217" s="131">
        <v>13.865862848500001</v>
      </c>
      <c r="G217" s="131">
        <v>23.850791258499999</v>
      </c>
      <c r="H217" s="131">
        <v>52.637528259200003</v>
      </c>
      <c r="I217" s="131">
        <v>23.511680482300001</v>
      </c>
      <c r="J217" s="131">
        <v>1.8768768768999999</v>
      </c>
      <c r="K217" s="131">
        <v>0.75075075079999998</v>
      </c>
      <c r="L217" s="131">
        <v>5.6306306305999998</v>
      </c>
      <c r="M217" s="131">
        <v>10.885885885900001</v>
      </c>
      <c r="N217" s="110">
        <v>1080</v>
      </c>
      <c r="O217" s="131">
        <v>2.4305555555999998</v>
      </c>
      <c r="P217" s="146">
        <v>3.7</v>
      </c>
      <c r="Q217" s="131">
        <v>29.155313351499998</v>
      </c>
      <c r="R217" s="110">
        <v>14</v>
      </c>
      <c r="S217" s="131">
        <v>30.245231607600001</v>
      </c>
      <c r="T217" s="110">
        <v>-12</v>
      </c>
      <c r="U217" s="131">
        <v>40.599455040899997</v>
      </c>
      <c r="V217" s="131">
        <v>0</v>
      </c>
      <c r="W217" s="147">
        <v>343</v>
      </c>
      <c r="X217" s="147">
        <v>20</v>
      </c>
      <c r="Y217" s="147">
        <v>28</v>
      </c>
      <c r="Z217" s="147">
        <v>295</v>
      </c>
      <c r="AA217" s="147">
        <v>135</v>
      </c>
      <c r="AB217" s="147">
        <v>7</v>
      </c>
      <c r="AC217" s="147">
        <v>11</v>
      </c>
      <c r="AD217" s="147">
        <v>117</v>
      </c>
      <c r="AE217" s="148">
        <v>0.99769762090000003</v>
      </c>
      <c r="AF217" s="131">
        <v>0.37907505689999998</v>
      </c>
      <c r="AG217" s="131">
        <v>1.1200000000000001</v>
      </c>
      <c r="AH217" s="149">
        <v>16.442732723500001</v>
      </c>
      <c r="AI217" s="149">
        <v>2.1839030153999999</v>
      </c>
      <c r="AJ217" s="149">
        <v>18.250251652199999</v>
      </c>
      <c r="AK217" s="149">
        <v>13.2390914263</v>
      </c>
      <c r="AL217" s="149">
        <v>1.8906735525</v>
      </c>
      <c r="AM217" s="149">
        <v>12.7839292748</v>
      </c>
      <c r="AN217" s="149">
        <v>4.2583920521999996</v>
      </c>
      <c r="AO217" s="149">
        <v>0.81404000180000002</v>
      </c>
      <c r="AP217" s="149">
        <v>24.206748654199998</v>
      </c>
      <c r="AQ217" s="149">
        <v>2.3502122631</v>
      </c>
    </row>
    <row r="218" spans="1:43" x14ac:dyDescent="0.2">
      <c r="A218" s="145">
        <v>381</v>
      </c>
      <c r="B218" s="109" t="s">
        <v>2173</v>
      </c>
      <c r="C218" s="110">
        <v>1629</v>
      </c>
      <c r="D218" s="131">
        <v>6.4010450686000002</v>
      </c>
      <c r="E218" s="110">
        <v>255.32915360499999</v>
      </c>
      <c r="F218" s="131">
        <v>7.3664825046000004</v>
      </c>
      <c r="G218" s="131">
        <v>20.319214241899999</v>
      </c>
      <c r="H218" s="131">
        <v>58.993247390999997</v>
      </c>
      <c r="I218" s="131">
        <v>20.6875383671</v>
      </c>
      <c r="J218" s="131">
        <v>4.9643189574999997</v>
      </c>
      <c r="K218" s="131">
        <v>4.3437790877999998</v>
      </c>
      <c r="L218" s="131">
        <v>9.3080980452999995</v>
      </c>
      <c r="M218" s="131">
        <v>9.3080980452999995</v>
      </c>
      <c r="N218" s="110">
        <v>733</v>
      </c>
      <c r="O218" s="131">
        <v>2.2032742156</v>
      </c>
      <c r="P218" s="146">
        <v>6.38</v>
      </c>
      <c r="Q218" s="131">
        <v>16.09375</v>
      </c>
      <c r="R218" s="110">
        <v>31</v>
      </c>
      <c r="S218" s="131">
        <v>51.40625</v>
      </c>
      <c r="T218" s="110">
        <v>-23</v>
      </c>
      <c r="U218" s="131">
        <v>27.1875</v>
      </c>
      <c r="V218" s="131">
        <v>5.3125</v>
      </c>
      <c r="W218" s="147">
        <v>585</v>
      </c>
      <c r="X218" s="147">
        <v>31</v>
      </c>
      <c r="Y218" s="147">
        <v>336</v>
      </c>
      <c r="Z218" s="147">
        <v>218</v>
      </c>
      <c r="AA218" s="147">
        <v>109</v>
      </c>
      <c r="AB218" s="147">
        <v>13</v>
      </c>
      <c r="AC218" s="147">
        <v>30</v>
      </c>
      <c r="AD218" s="147">
        <v>66</v>
      </c>
      <c r="AE218" s="148">
        <v>1.9253910950999999</v>
      </c>
      <c r="AF218" s="131">
        <v>3.8143674506999998</v>
      </c>
      <c r="AG218" s="131">
        <v>2.0699999999999998</v>
      </c>
      <c r="AH218" s="149">
        <v>6.4770932070000002</v>
      </c>
      <c r="AI218" s="149">
        <v>0.70625406560000004</v>
      </c>
      <c r="AJ218" s="149">
        <v>7.0253693894999998</v>
      </c>
      <c r="AK218" s="149">
        <v>45.729950748100002</v>
      </c>
      <c r="AL218" s="149">
        <v>2.0908837468999999</v>
      </c>
      <c r="AM218" s="149">
        <v>8.5586841372000002</v>
      </c>
      <c r="AN218" s="149">
        <v>15.788495492999999</v>
      </c>
      <c r="AO218" s="149">
        <v>1.1151379983</v>
      </c>
      <c r="AP218" s="149">
        <v>7.7873803549999998</v>
      </c>
      <c r="AQ218" s="149">
        <v>1.2731158814000001</v>
      </c>
    </row>
    <row r="219" spans="1:43" x14ac:dyDescent="0.2">
      <c r="A219" s="145">
        <v>382</v>
      </c>
      <c r="B219" s="109" t="s">
        <v>2172</v>
      </c>
      <c r="C219" s="110">
        <v>870</v>
      </c>
      <c r="D219" s="131">
        <v>10.4060913706</v>
      </c>
      <c r="E219" s="110">
        <v>240.99722991690001</v>
      </c>
      <c r="F219" s="131">
        <v>7.9310344828000003</v>
      </c>
      <c r="G219" s="131">
        <v>20.689655172399998</v>
      </c>
      <c r="H219" s="131">
        <v>61.1494252874</v>
      </c>
      <c r="I219" s="131">
        <v>18.160919540199998</v>
      </c>
      <c r="J219" s="131">
        <v>3.4482758621</v>
      </c>
      <c r="K219" s="131">
        <v>1.1494252873999999</v>
      </c>
      <c r="L219" s="131">
        <v>11.494252873600001</v>
      </c>
      <c r="M219" s="131">
        <v>5.7471264368000003</v>
      </c>
      <c r="N219" s="110">
        <v>354</v>
      </c>
      <c r="O219" s="131">
        <v>2.4209039548</v>
      </c>
      <c r="P219" s="146">
        <v>3.61</v>
      </c>
      <c r="Q219" s="131">
        <v>9.9722991689999994</v>
      </c>
      <c r="R219" s="110">
        <v>9</v>
      </c>
      <c r="S219" s="131">
        <v>62.603878116300002</v>
      </c>
      <c r="T219" s="110">
        <v>-9</v>
      </c>
      <c r="U219" s="131">
        <v>26.5927977839</v>
      </c>
      <c r="V219" s="131">
        <v>0.83102493070000005</v>
      </c>
      <c r="W219" s="147">
        <v>130</v>
      </c>
      <c r="X219" s="147">
        <v>28</v>
      </c>
      <c r="Y219" s="147">
        <v>42</v>
      </c>
      <c r="Z219" s="147">
        <v>60</v>
      </c>
      <c r="AA219" s="147">
        <v>50</v>
      </c>
      <c r="AB219" s="147">
        <v>9</v>
      </c>
      <c r="AC219" s="147">
        <v>16</v>
      </c>
      <c r="AD219" s="147">
        <v>25</v>
      </c>
      <c r="AE219" s="148">
        <v>3.4210526315999998</v>
      </c>
      <c r="AF219" s="131">
        <v>5.8139534884000001</v>
      </c>
      <c r="AG219" s="131">
        <v>2.76</v>
      </c>
      <c r="AH219" s="149">
        <v>6.0634204590999996</v>
      </c>
      <c r="AI219" s="149">
        <v>1.7115563221000001</v>
      </c>
      <c r="AJ219" s="149">
        <v>12.763699084500001</v>
      </c>
      <c r="AK219" s="149">
        <v>39.856706912600004</v>
      </c>
      <c r="AL219" s="149">
        <v>0.82260846489999995</v>
      </c>
      <c r="AM219" s="149">
        <v>7.4830834550000001</v>
      </c>
      <c r="AN219" s="149">
        <v>12.2064481889</v>
      </c>
      <c r="AO219" s="149">
        <v>0.4909115033</v>
      </c>
      <c r="AP219" s="149">
        <v>9.2344434124999992</v>
      </c>
      <c r="AQ219" s="149">
        <v>4.5243465570000003</v>
      </c>
    </row>
    <row r="220" spans="1:43" x14ac:dyDescent="0.2">
      <c r="A220" s="145">
        <v>383</v>
      </c>
      <c r="B220" s="109" t="s">
        <v>2171</v>
      </c>
      <c r="C220" s="110">
        <v>3584</v>
      </c>
      <c r="D220" s="131">
        <v>10.175222871200001</v>
      </c>
      <c r="E220" s="110">
        <v>284.44444444440001</v>
      </c>
      <c r="F220" s="131">
        <v>18.303571428600002</v>
      </c>
      <c r="G220" s="131">
        <v>20.982142857100001</v>
      </c>
      <c r="H220" s="131">
        <v>59.319196428600002</v>
      </c>
      <c r="I220" s="131">
        <v>19.698660714300001</v>
      </c>
      <c r="J220" s="131">
        <v>3.3486814567000001</v>
      </c>
      <c r="K220" s="131">
        <v>1.9533975163999999</v>
      </c>
      <c r="L220" s="131">
        <v>7.8135900655999997</v>
      </c>
      <c r="M220" s="131">
        <v>8.0926468535999998</v>
      </c>
      <c r="N220" s="110">
        <v>1632</v>
      </c>
      <c r="O220" s="131">
        <v>2.1531862744999999</v>
      </c>
      <c r="P220" s="146">
        <v>12.6</v>
      </c>
      <c r="Q220" s="131">
        <v>11.7181314331</v>
      </c>
      <c r="R220" s="110">
        <v>22</v>
      </c>
      <c r="S220" s="131">
        <v>46.239113222500002</v>
      </c>
      <c r="T220" s="110">
        <v>-21</v>
      </c>
      <c r="U220" s="131">
        <v>34.441805225700001</v>
      </c>
      <c r="V220" s="131">
        <v>7.6009501188000002</v>
      </c>
      <c r="W220" s="147">
        <v>2132</v>
      </c>
      <c r="X220" s="147">
        <v>107</v>
      </c>
      <c r="Y220" s="147">
        <v>1240</v>
      </c>
      <c r="Z220" s="147">
        <v>785</v>
      </c>
      <c r="AA220" s="147">
        <v>276</v>
      </c>
      <c r="AB220" s="147">
        <v>28</v>
      </c>
      <c r="AC220" s="147">
        <v>59</v>
      </c>
      <c r="AD220" s="147">
        <v>189</v>
      </c>
      <c r="AE220" s="148">
        <v>1.7944535073000001</v>
      </c>
      <c r="AF220" s="131">
        <v>9.4182825485000006</v>
      </c>
      <c r="AG220" s="131">
        <v>4.24</v>
      </c>
      <c r="AH220" s="149">
        <v>9.3575259614000004</v>
      </c>
      <c r="AI220" s="149">
        <v>0.86347902160000001</v>
      </c>
      <c r="AJ220" s="149">
        <v>12.735364601200001</v>
      </c>
      <c r="AK220" s="149">
        <v>33.793601886700003</v>
      </c>
      <c r="AL220" s="149">
        <v>5.2455399597000003</v>
      </c>
      <c r="AM220" s="149">
        <v>12.020236600900001</v>
      </c>
      <c r="AN220" s="149">
        <v>10.8942903876</v>
      </c>
      <c r="AO220" s="149">
        <v>0.40321046830000001</v>
      </c>
      <c r="AP220" s="149">
        <v>9.3841530677999998</v>
      </c>
      <c r="AQ220" s="149">
        <v>1.8410742135</v>
      </c>
    </row>
    <row r="221" spans="1:43" x14ac:dyDescent="0.2">
      <c r="A221" s="145">
        <v>385</v>
      </c>
      <c r="B221" s="109" t="s">
        <v>2170</v>
      </c>
      <c r="C221" s="110">
        <v>994</v>
      </c>
      <c r="D221" s="131">
        <v>11.560044893400001</v>
      </c>
      <c r="E221" s="110">
        <v>157.03001579779999</v>
      </c>
      <c r="F221" s="131">
        <v>9.5573440644000005</v>
      </c>
      <c r="G221" s="131">
        <v>23.541247484900001</v>
      </c>
      <c r="H221" s="131">
        <v>59.356136820899998</v>
      </c>
      <c r="I221" s="131">
        <v>17.102615694200001</v>
      </c>
      <c r="J221" s="131">
        <v>6.0514372163000001</v>
      </c>
      <c r="K221" s="131">
        <v>3.0257186082</v>
      </c>
      <c r="L221" s="131">
        <v>11.0943015633</v>
      </c>
      <c r="M221" s="131">
        <v>10.0857286939</v>
      </c>
      <c r="N221" s="110">
        <v>398</v>
      </c>
      <c r="O221" s="131">
        <v>2.4748743718999999</v>
      </c>
      <c r="P221" s="146">
        <v>6.33</v>
      </c>
      <c r="Q221" s="131">
        <v>7.9239302693999996</v>
      </c>
      <c r="R221" s="110">
        <v>8</v>
      </c>
      <c r="S221" s="131">
        <v>59.746434231400002</v>
      </c>
      <c r="T221" s="110">
        <v>-7</v>
      </c>
      <c r="U221" s="131">
        <v>32.329635499200002</v>
      </c>
      <c r="V221" s="131">
        <v>0</v>
      </c>
      <c r="W221" s="147">
        <v>279</v>
      </c>
      <c r="X221" s="147">
        <v>113</v>
      </c>
      <c r="Y221" s="147">
        <v>80</v>
      </c>
      <c r="Z221" s="147">
        <v>86</v>
      </c>
      <c r="AA221" s="147">
        <v>71</v>
      </c>
      <c r="AB221" s="147">
        <v>19</v>
      </c>
      <c r="AC221" s="147">
        <v>15</v>
      </c>
      <c r="AD221" s="147">
        <v>37</v>
      </c>
      <c r="AE221" s="148">
        <v>1.1111111111</v>
      </c>
      <c r="AF221" s="131">
        <v>1.0101010101000001</v>
      </c>
      <c r="AG221" s="131">
        <v>1.62</v>
      </c>
      <c r="AH221" s="149">
        <v>5.3160598615000003</v>
      </c>
      <c r="AI221" s="149">
        <v>0.54724145629999998</v>
      </c>
      <c r="AJ221" s="149">
        <v>11.9052937235</v>
      </c>
      <c r="AK221" s="149">
        <v>44.214876033099998</v>
      </c>
      <c r="AL221" s="149">
        <v>7.0806343533999998</v>
      </c>
      <c r="AM221" s="149">
        <v>6.3993745812</v>
      </c>
      <c r="AN221" s="149">
        <v>10.8554835828</v>
      </c>
      <c r="AO221" s="149">
        <v>3.3504579E-2</v>
      </c>
      <c r="AP221" s="149">
        <v>8.6106767924999996</v>
      </c>
      <c r="AQ221" s="149">
        <v>1.0498101407</v>
      </c>
    </row>
    <row r="222" spans="1:43" x14ac:dyDescent="0.2">
      <c r="A222" s="145">
        <v>386</v>
      </c>
      <c r="B222" s="109" t="s">
        <v>2169</v>
      </c>
      <c r="C222" s="110">
        <v>1478</v>
      </c>
      <c r="D222" s="131">
        <v>10.960960961</v>
      </c>
      <c r="E222" s="110">
        <v>349.40898345149998</v>
      </c>
      <c r="F222" s="131">
        <v>8.8633288226999998</v>
      </c>
      <c r="G222" s="131">
        <v>21.5832205683</v>
      </c>
      <c r="H222" s="131">
        <v>57.239512855199997</v>
      </c>
      <c r="I222" s="131">
        <v>21.177266576499999</v>
      </c>
      <c r="J222" s="131">
        <v>2.7220142906000002</v>
      </c>
      <c r="K222" s="131">
        <v>2.0415107179</v>
      </c>
      <c r="L222" s="131">
        <v>9.5270500170000005</v>
      </c>
      <c r="M222" s="131">
        <v>5.4440285812000004</v>
      </c>
      <c r="N222" s="110">
        <v>612</v>
      </c>
      <c r="O222" s="131">
        <v>2.4084967320000001</v>
      </c>
      <c r="P222" s="146">
        <v>4.2300000000000004</v>
      </c>
      <c r="Q222" s="131">
        <v>14.6572104019</v>
      </c>
      <c r="R222" s="110">
        <v>8</v>
      </c>
      <c r="S222" s="131">
        <v>55.555555555600002</v>
      </c>
      <c r="T222" s="110">
        <v>-8</v>
      </c>
      <c r="U222" s="131">
        <v>26.477541371200001</v>
      </c>
      <c r="V222" s="131">
        <v>3.3096926714000001</v>
      </c>
      <c r="W222" s="147">
        <v>782</v>
      </c>
      <c r="X222" s="147">
        <v>23</v>
      </c>
      <c r="Y222" s="147">
        <v>79</v>
      </c>
      <c r="Z222" s="147">
        <v>680</v>
      </c>
      <c r="AA222" s="147">
        <v>89</v>
      </c>
      <c r="AB222" s="147">
        <v>7</v>
      </c>
      <c r="AC222" s="147">
        <v>17</v>
      </c>
      <c r="AD222" s="147">
        <v>65</v>
      </c>
      <c r="AE222" s="148">
        <v>0.57971014489999995</v>
      </c>
      <c r="AF222" s="131">
        <v>4.0214477212000004</v>
      </c>
      <c r="AG222" s="131">
        <v>3.42</v>
      </c>
      <c r="AH222" s="149">
        <v>5.7041152977999996</v>
      </c>
      <c r="AI222" s="149">
        <v>0.79006772010000004</v>
      </c>
      <c r="AJ222" s="149">
        <v>16.574057996200001</v>
      </c>
      <c r="AK222" s="149">
        <v>31.828442437900001</v>
      </c>
      <c r="AL222" s="149">
        <v>4.7664525090999996</v>
      </c>
      <c r="AM222" s="149">
        <v>9.7586386525000002</v>
      </c>
      <c r="AN222" s="149">
        <v>11.6947386699</v>
      </c>
      <c r="AO222" s="149">
        <v>0.53828789720000003</v>
      </c>
      <c r="AP222" s="149">
        <v>12.5976732072</v>
      </c>
      <c r="AQ222" s="149">
        <v>2.3962493488000001</v>
      </c>
    </row>
    <row r="223" spans="1:43" x14ac:dyDescent="0.2">
      <c r="A223" s="145">
        <v>387</v>
      </c>
      <c r="B223" s="109" t="s">
        <v>2168</v>
      </c>
      <c r="C223" s="110">
        <v>5280</v>
      </c>
      <c r="D223" s="131">
        <v>14.7077992614</v>
      </c>
      <c r="E223" s="110">
        <v>712.5506072874</v>
      </c>
      <c r="F223" s="131">
        <v>26.571969697</v>
      </c>
      <c r="G223" s="131">
        <v>20.075757575800001</v>
      </c>
      <c r="H223" s="131">
        <v>57.6704545455</v>
      </c>
      <c r="I223" s="131">
        <v>22.253787878800001</v>
      </c>
      <c r="J223" s="131">
        <v>4.9363964306000003</v>
      </c>
      <c r="K223" s="131">
        <v>1.5188912094</v>
      </c>
      <c r="L223" s="131">
        <v>11.3916840706</v>
      </c>
      <c r="M223" s="131">
        <v>8.7336244540999992</v>
      </c>
      <c r="N223" s="110">
        <v>2337</v>
      </c>
      <c r="O223" s="131">
        <v>2.2280701754000001</v>
      </c>
      <c r="P223" s="146">
        <v>7.41</v>
      </c>
      <c r="Q223" s="131">
        <v>21.534320322999999</v>
      </c>
      <c r="R223" s="110">
        <v>33</v>
      </c>
      <c r="S223" s="131">
        <v>39.300134589499997</v>
      </c>
      <c r="T223" s="110">
        <v>-36</v>
      </c>
      <c r="U223" s="131">
        <v>37.012113055199997</v>
      </c>
      <c r="V223" s="131">
        <v>2.1534320323</v>
      </c>
      <c r="W223" s="147">
        <v>1822</v>
      </c>
      <c r="X223" s="147">
        <v>32</v>
      </c>
      <c r="Y223" s="147">
        <v>879</v>
      </c>
      <c r="Z223" s="147">
        <v>911</v>
      </c>
      <c r="AA223" s="147">
        <v>260</v>
      </c>
      <c r="AB223" s="147">
        <v>11</v>
      </c>
      <c r="AC223" s="147">
        <v>72</v>
      </c>
      <c r="AD223" s="147">
        <v>177</v>
      </c>
      <c r="AE223" s="148">
        <v>2.1072088725000002</v>
      </c>
      <c r="AF223" s="131">
        <v>3.6573628489000001</v>
      </c>
      <c r="AG223" s="131">
        <v>6.26</v>
      </c>
      <c r="AH223" s="149">
        <v>9.5518426514999994</v>
      </c>
      <c r="AI223" s="149">
        <v>1.1739884983</v>
      </c>
      <c r="AJ223" s="149">
        <v>20.053084697300001</v>
      </c>
      <c r="AK223" s="149">
        <v>34.5697076939</v>
      </c>
      <c r="AL223" s="149">
        <v>4.4645591588000002</v>
      </c>
      <c r="AM223" s="149">
        <v>5.8563310306999998</v>
      </c>
      <c r="AN223" s="149">
        <v>8.8066151700000006</v>
      </c>
      <c r="AO223" s="149">
        <v>0.42195528640000002</v>
      </c>
      <c r="AP223" s="149">
        <v>10.0316466465</v>
      </c>
      <c r="AQ223" s="149">
        <v>1.0412767549999999</v>
      </c>
    </row>
    <row r="224" spans="1:43" x14ac:dyDescent="0.2">
      <c r="A224" s="145">
        <v>388</v>
      </c>
      <c r="B224" s="109" t="s">
        <v>2167</v>
      </c>
      <c r="C224" s="110">
        <v>1289</v>
      </c>
      <c r="D224" s="131">
        <v>8.0469404862000005</v>
      </c>
      <c r="E224" s="110">
        <v>125.38910505840001</v>
      </c>
      <c r="F224" s="131">
        <v>6.5166795966000004</v>
      </c>
      <c r="G224" s="131">
        <v>22.032583398</v>
      </c>
      <c r="H224" s="131">
        <v>57.641582622199998</v>
      </c>
      <c r="I224" s="131">
        <v>20.325833979799999</v>
      </c>
      <c r="J224" s="131">
        <v>6.2794348509000004</v>
      </c>
      <c r="K224" s="131">
        <v>4.7095761381000001</v>
      </c>
      <c r="L224" s="131">
        <v>13.3437990581</v>
      </c>
      <c r="M224" s="131">
        <v>10.204081632699999</v>
      </c>
      <c r="N224" s="110">
        <v>557</v>
      </c>
      <c r="O224" s="131">
        <v>2.2998204668</v>
      </c>
      <c r="P224" s="146">
        <v>10.28</v>
      </c>
      <c r="Q224" s="131">
        <v>11.2195121951</v>
      </c>
      <c r="R224" s="110">
        <v>34</v>
      </c>
      <c r="S224" s="131">
        <v>45.6585365854</v>
      </c>
      <c r="T224" s="110">
        <v>-35</v>
      </c>
      <c r="U224" s="131">
        <v>39.804878048799999</v>
      </c>
      <c r="V224" s="131">
        <v>3.3170731707000001</v>
      </c>
      <c r="W224" s="147">
        <v>273</v>
      </c>
      <c r="X224" s="147">
        <v>96</v>
      </c>
      <c r="Y224" s="147">
        <v>53</v>
      </c>
      <c r="Z224" s="147">
        <v>124</v>
      </c>
      <c r="AA224" s="147">
        <v>90</v>
      </c>
      <c r="AB224" s="147">
        <v>23</v>
      </c>
      <c r="AC224" s="147">
        <v>19</v>
      </c>
      <c r="AD224" s="147">
        <v>48</v>
      </c>
      <c r="AE224" s="148">
        <v>5.0393700787000002</v>
      </c>
      <c r="AF224" s="131">
        <v>3.9872408293000001</v>
      </c>
      <c r="AG224" s="131">
        <v>2.2999999999999998</v>
      </c>
      <c r="AH224" s="149">
        <v>11.209741663799999</v>
      </c>
      <c r="AI224" s="149">
        <v>0.75110959369999997</v>
      </c>
      <c r="AJ224" s="149">
        <v>10.1968817571</v>
      </c>
      <c r="AK224" s="149">
        <v>36.827130988999997</v>
      </c>
      <c r="AL224" s="149">
        <v>1.3656538067999999</v>
      </c>
      <c r="AM224" s="149">
        <v>7.6590417661999997</v>
      </c>
      <c r="AN224" s="149">
        <v>15.500170706700001</v>
      </c>
      <c r="AO224" s="149">
        <v>7.9663138699999997E-2</v>
      </c>
      <c r="AP224" s="149">
        <v>6.6120405144000003</v>
      </c>
      <c r="AQ224" s="149">
        <v>3.3003300329999998</v>
      </c>
    </row>
    <row r="225" spans="1:43" x14ac:dyDescent="0.2">
      <c r="A225" s="145">
        <v>389</v>
      </c>
      <c r="B225" s="109" t="s">
        <v>2166</v>
      </c>
      <c r="C225" s="110">
        <v>50</v>
      </c>
      <c r="D225" s="131">
        <v>-5.6603773584999999</v>
      </c>
      <c r="E225" s="110">
        <v>76.923076923099998</v>
      </c>
      <c r="F225" s="131">
        <v>2</v>
      </c>
      <c r="G225" s="131">
        <v>16</v>
      </c>
      <c r="H225" s="131">
        <v>64</v>
      </c>
      <c r="I225" s="131">
        <v>20</v>
      </c>
      <c r="J225" s="131">
        <v>36.697247706399999</v>
      </c>
      <c r="K225" s="131">
        <v>0</v>
      </c>
      <c r="L225" s="131">
        <v>0</v>
      </c>
      <c r="M225" s="131">
        <v>0</v>
      </c>
      <c r="N225" s="110">
        <v>23</v>
      </c>
      <c r="O225" s="131">
        <v>2.1739130434999998</v>
      </c>
      <c r="P225" s="146">
        <v>0.65</v>
      </c>
      <c r="Q225" s="131">
        <v>3.0769230769</v>
      </c>
      <c r="R225" s="110">
        <v>0</v>
      </c>
      <c r="S225" s="131">
        <v>72.307692307699995</v>
      </c>
      <c r="T225" s="110">
        <v>0</v>
      </c>
      <c r="U225" s="131">
        <v>13.8461538462</v>
      </c>
      <c r="V225" s="131">
        <v>10.7692307692</v>
      </c>
      <c r="W225" s="147" t="s">
        <v>3449</v>
      </c>
      <c r="X225" s="147">
        <v>9</v>
      </c>
      <c r="Y225" s="147" t="s">
        <v>3449</v>
      </c>
      <c r="Z225" s="147">
        <v>4</v>
      </c>
      <c r="AA225" s="147" t="s">
        <v>3449</v>
      </c>
      <c r="AB225" s="147" t="s">
        <v>3449</v>
      </c>
      <c r="AC225" s="147" t="s">
        <v>3449</v>
      </c>
      <c r="AD225" s="147">
        <v>4</v>
      </c>
      <c r="AE225" s="148">
        <v>4.1666666667000003</v>
      </c>
      <c r="AF225" s="131">
        <v>0</v>
      </c>
      <c r="AG225" s="149" t="s">
        <v>3449</v>
      </c>
      <c r="AH225" s="149" t="s">
        <v>3450</v>
      </c>
      <c r="AI225" s="149" t="s">
        <v>3450</v>
      </c>
      <c r="AJ225" s="149" t="s">
        <v>3450</v>
      </c>
      <c r="AK225" s="149" t="s">
        <v>3450</v>
      </c>
      <c r="AL225" s="149" t="s">
        <v>3450</v>
      </c>
      <c r="AM225" s="149" t="s">
        <v>3450</v>
      </c>
      <c r="AN225" s="149" t="s">
        <v>3450</v>
      </c>
      <c r="AO225" s="149" t="s">
        <v>3450</v>
      </c>
      <c r="AP225" s="149" t="s">
        <v>3450</v>
      </c>
      <c r="AQ225" s="149" t="s">
        <v>3450</v>
      </c>
    </row>
    <row r="226" spans="1:43" x14ac:dyDescent="0.2">
      <c r="A226" s="145">
        <v>390</v>
      </c>
      <c r="B226" s="109" t="s">
        <v>2165</v>
      </c>
      <c r="C226" s="110">
        <v>1298</v>
      </c>
      <c r="D226" s="131">
        <v>2.1243115656999998</v>
      </c>
      <c r="E226" s="110">
        <v>295.67198177680001</v>
      </c>
      <c r="F226" s="131">
        <v>10.7087827427</v>
      </c>
      <c r="G226" s="131">
        <v>22.881355932200002</v>
      </c>
      <c r="H226" s="131">
        <v>55.161787365199999</v>
      </c>
      <c r="I226" s="131">
        <v>21.9568567026</v>
      </c>
      <c r="J226" s="131">
        <v>3.8446751250000002</v>
      </c>
      <c r="K226" s="131">
        <v>1.53787005</v>
      </c>
      <c r="L226" s="131">
        <v>6.1514801998999999</v>
      </c>
      <c r="M226" s="131">
        <v>6.9204152249000002</v>
      </c>
      <c r="N226" s="110">
        <v>544</v>
      </c>
      <c r="O226" s="131">
        <v>2.3492647059</v>
      </c>
      <c r="P226" s="146">
        <v>4.3899999999999997</v>
      </c>
      <c r="Q226" s="131">
        <v>15.102974828400001</v>
      </c>
      <c r="R226" s="110">
        <v>11</v>
      </c>
      <c r="S226" s="131">
        <v>54.004576659000001</v>
      </c>
      <c r="T226" s="110">
        <v>-12</v>
      </c>
      <c r="U226" s="131">
        <v>25.171624714</v>
      </c>
      <c r="V226" s="131">
        <v>5.7208237985999997</v>
      </c>
      <c r="W226" s="147">
        <v>237</v>
      </c>
      <c r="X226" s="147">
        <v>27</v>
      </c>
      <c r="Y226" s="147">
        <v>47</v>
      </c>
      <c r="Z226" s="147">
        <v>163</v>
      </c>
      <c r="AA226" s="147">
        <v>74</v>
      </c>
      <c r="AB226" s="147">
        <v>10</v>
      </c>
      <c r="AC226" s="147">
        <v>14</v>
      </c>
      <c r="AD226" s="147">
        <v>50</v>
      </c>
      <c r="AE226" s="148">
        <v>5.3156146178999997</v>
      </c>
      <c r="AF226" s="131">
        <v>0</v>
      </c>
      <c r="AG226" s="149">
        <v>2.76</v>
      </c>
      <c r="AH226" s="149">
        <v>5.7679702861999997</v>
      </c>
      <c r="AI226" s="149">
        <v>2.1083679266000002</v>
      </c>
      <c r="AJ226" s="149">
        <v>13.764474546600001</v>
      </c>
      <c r="AK226" s="149">
        <v>37.360716626600002</v>
      </c>
      <c r="AL226" s="149">
        <v>4.0201005025000001</v>
      </c>
      <c r="AM226" s="149">
        <v>7.4830675114999998</v>
      </c>
      <c r="AN226" s="149">
        <v>11.688879178500001</v>
      </c>
      <c r="AO226" s="149">
        <v>0.36049814289999998</v>
      </c>
      <c r="AP226" s="149">
        <v>7.9200349574000004</v>
      </c>
      <c r="AQ226" s="149">
        <v>4.7410967883000001</v>
      </c>
    </row>
    <row r="227" spans="1:43" x14ac:dyDescent="0.2">
      <c r="A227" s="145">
        <v>391</v>
      </c>
      <c r="B227" s="109" t="s">
        <v>2164</v>
      </c>
      <c r="C227" s="110">
        <v>901</v>
      </c>
      <c r="D227" s="131">
        <v>12.625</v>
      </c>
      <c r="E227" s="110">
        <v>133.67952522260001</v>
      </c>
      <c r="F227" s="131">
        <v>5.9933407325000001</v>
      </c>
      <c r="G227" s="131">
        <v>22.419533851299999</v>
      </c>
      <c r="H227" s="131">
        <v>58.157602663699997</v>
      </c>
      <c r="I227" s="131">
        <v>19.422863485000001</v>
      </c>
      <c r="J227" s="131">
        <v>2.2522522522999999</v>
      </c>
      <c r="K227" s="131">
        <v>2.2522522522999999</v>
      </c>
      <c r="L227" s="131">
        <v>7.8828828828999997</v>
      </c>
      <c r="M227" s="131">
        <v>10.135135135100001</v>
      </c>
      <c r="N227" s="110">
        <v>384</v>
      </c>
      <c r="O227" s="131">
        <v>2.3177083333000001</v>
      </c>
      <c r="P227" s="146">
        <v>6.74</v>
      </c>
      <c r="Q227" s="131">
        <v>8.4444444444000002</v>
      </c>
      <c r="R227" s="110">
        <v>10</v>
      </c>
      <c r="S227" s="131">
        <v>56</v>
      </c>
      <c r="T227" s="110">
        <v>-10</v>
      </c>
      <c r="U227" s="131">
        <v>35.555555555600002</v>
      </c>
      <c r="V227" s="131">
        <v>0</v>
      </c>
      <c r="W227" s="147">
        <v>202</v>
      </c>
      <c r="X227" s="147">
        <v>67</v>
      </c>
      <c r="Y227" s="147">
        <v>63</v>
      </c>
      <c r="Z227" s="147">
        <v>72</v>
      </c>
      <c r="AA227" s="147">
        <v>74</v>
      </c>
      <c r="AB227" s="147">
        <v>21</v>
      </c>
      <c r="AC227" s="147">
        <v>15</v>
      </c>
      <c r="AD227" s="147">
        <v>38</v>
      </c>
      <c r="AE227" s="148">
        <v>2.5171624713999998</v>
      </c>
      <c r="AF227" s="131">
        <v>28.037383177599999</v>
      </c>
      <c r="AG227" s="131">
        <v>2.74</v>
      </c>
      <c r="AH227" s="149">
        <v>6.7770665181999998</v>
      </c>
      <c r="AI227" s="149">
        <v>1.6281658780999999</v>
      </c>
      <c r="AJ227" s="149">
        <v>7.7650988031999999</v>
      </c>
      <c r="AK227" s="149">
        <v>46.242694127500002</v>
      </c>
      <c r="AL227" s="149">
        <v>1.0993598663999999</v>
      </c>
      <c r="AM227" s="149">
        <v>11.6059003618</v>
      </c>
      <c r="AN227" s="149">
        <v>9.1566935707999999</v>
      </c>
      <c r="AO227" s="149">
        <v>5.56637907E-2</v>
      </c>
      <c r="AP227" s="149">
        <v>7.6398552741000003</v>
      </c>
      <c r="AQ227" s="149">
        <v>3.2841636515000001</v>
      </c>
    </row>
    <row r="228" spans="1:43" x14ac:dyDescent="0.2">
      <c r="A228" s="145">
        <v>392</v>
      </c>
      <c r="B228" s="109" t="s">
        <v>2163</v>
      </c>
      <c r="C228" s="110">
        <v>4651</v>
      </c>
      <c r="D228" s="131">
        <v>31.272932543</v>
      </c>
      <c r="E228" s="110">
        <v>557.00598802399998</v>
      </c>
      <c r="F228" s="131">
        <v>30.1225542894</v>
      </c>
      <c r="G228" s="131">
        <v>23.392818748700002</v>
      </c>
      <c r="H228" s="131">
        <v>59.922597290900001</v>
      </c>
      <c r="I228" s="131">
        <v>16.684583960400001</v>
      </c>
      <c r="J228" s="131">
        <v>3.3277870215999998</v>
      </c>
      <c r="K228" s="131">
        <v>2.4403771492000002</v>
      </c>
      <c r="L228" s="131">
        <v>11.092623405399999</v>
      </c>
      <c r="M228" s="131">
        <v>7.3211314476</v>
      </c>
      <c r="N228" s="110">
        <v>2006</v>
      </c>
      <c r="O228" s="131">
        <v>2.2911266201</v>
      </c>
      <c r="P228" s="146">
        <v>8.35</v>
      </c>
      <c r="Q228" s="131">
        <v>19.474313022699999</v>
      </c>
      <c r="R228" s="110">
        <v>38</v>
      </c>
      <c r="S228" s="131">
        <v>31.182795698900001</v>
      </c>
      <c r="T228" s="110">
        <v>-46</v>
      </c>
      <c r="U228" s="131">
        <v>47.072879330900001</v>
      </c>
      <c r="V228" s="131">
        <v>2.2700119474</v>
      </c>
      <c r="W228" s="147">
        <v>1283</v>
      </c>
      <c r="X228" s="147">
        <v>29</v>
      </c>
      <c r="Y228" s="147">
        <v>420</v>
      </c>
      <c r="Z228" s="147">
        <v>834</v>
      </c>
      <c r="AA228" s="147">
        <v>224</v>
      </c>
      <c r="AB228" s="147">
        <v>11</v>
      </c>
      <c r="AC228" s="147">
        <v>50</v>
      </c>
      <c r="AD228" s="147">
        <v>163</v>
      </c>
      <c r="AE228" s="148">
        <v>5.5385957260999996</v>
      </c>
      <c r="AF228" s="131">
        <v>12.3076923077</v>
      </c>
      <c r="AG228" s="131">
        <v>7.15</v>
      </c>
      <c r="AH228" s="149">
        <v>8.7541730698000002</v>
      </c>
      <c r="AI228" s="149">
        <v>2.0136717714999999</v>
      </c>
      <c r="AJ228" s="149">
        <v>15.1290339675</v>
      </c>
      <c r="AK228" s="149">
        <v>37.406602723799999</v>
      </c>
      <c r="AL228" s="149">
        <v>4.6261459381999996</v>
      </c>
      <c r="AM228" s="149">
        <v>7.2227226962</v>
      </c>
      <c r="AN228" s="149">
        <v>7.9275078162000003</v>
      </c>
      <c r="AO228" s="149">
        <v>0.40803349049999998</v>
      </c>
      <c r="AP228" s="149">
        <v>8.5263102114000002</v>
      </c>
      <c r="AQ228" s="149">
        <v>2.2680303111</v>
      </c>
    </row>
    <row r="229" spans="1:43" x14ac:dyDescent="0.2">
      <c r="A229" s="145">
        <v>393</v>
      </c>
      <c r="B229" s="109" t="s">
        <v>2162</v>
      </c>
      <c r="C229" s="110">
        <v>857</v>
      </c>
      <c r="D229" s="131">
        <v>2.8811524610000001</v>
      </c>
      <c r="E229" s="110">
        <v>131.8461538462</v>
      </c>
      <c r="F229" s="131">
        <v>10.618436406100001</v>
      </c>
      <c r="G229" s="131">
        <v>18.786464410699999</v>
      </c>
      <c r="H229" s="131">
        <v>59.976662777100003</v>
      </c>
      <c r="I229" s="131">
        <v>21.2368728121</v>
      </c>
      <c r="J229" s="131">
        <v>3.4965034964999999</v>
      </c>
      <c r="K229" s="131">
        <v>1.1655011655</v>
      </c>
      <c r="L229" s="131">
        <v>17.4825174825</v>
      </c>
      <c r="M229" s="131">
        <v>5.8275058274999996</v>
      </c>
      <c r="N229" s="110">
        <v>384</v>
      </c>
      <c r="O229" s="131">
        <v>2.1901041666999999</v>
      </c>
      <c r="P229" s="146">
        <v>6.5</v>
      </c>
      <c r="Q229" s="131">
        <v>9.5384615385</v>
      </c>
      <c r="R229" s="110">
        <v>9</v>
      </c>
      <c r="S229" s="131">
        <v>49.076923076900002</v>
      </c>
      <c r="T229" s="110">
        <v>-8</v>
      </c>
      <c r="U229" s="131">
        <v>38.153846153800004</v>
      </c>
      <c r="V229" s="131">
        <v>3.2307692308</v>
      </c>
      <c r="W229" s="147">
        <v>549</v>
      </c>
      <c r="X229" s="147">
        <v>40</v>
      </c>
      <c r="Y229" s="147">
        <v>162</v>
      </c>
      <c r="Z229" s="147">
        <v>347</v>
      </c>
      <c r="AA229" s="147">
        <v>70</v>
      </c>
      <c r="AB229" s="147">
        <v>18</v>
      </c>
      <c r="AC229" s="147">
        <v>17</v>
      </c>
      <c r="AD229" s="147">
        <v>35</v>
      </c>
      <c r="AE229" s="148">
        <v>5.0113895216</v>
      </c>
      <c r="AF229" s="131">
        <v>2.3640661938999998</v>
      </c>
      <c r="AG229" s="131">
        <v>3.14</v>
      </c>
      <c r="AH229" s="149">
        <v>4.8211508554</v>
      </c>
      <c r="AI229" s="149">
        <v>0.62208398129999998</v>
      </c>
      <c r="AJ229" s="149">
        <v>8.7955762916999998</v>
      </c>
      <c r="AK229" s="149">
        <v>35.614307931600003</v>
      </c>
      <c r="AL229" s="149">
        <v>2.2118541558999998</v>
      </c>
      <c r="AM229" s="149">
        <v>6.0998790392000002</v>
      </c>
      <c r="AN229" s="149">
        <v>28.926905132200002</v>
      </c>
      <c r="AO229" s="149">
        <v>0</v>
      </c>
      <c r="AP229" s="149">
        <v>7.7587696561000001</v>
      </c>
      <c r="AQ229" s="149">
        <v>1.4342491792000001</v>
      </c>
    </row>
    <row r="230" spans="1:43" x14ac:dyDescent="0.2">
      <c r="A230" s="145">
        <v>394</v>
      </c>
      <c r="B230" s="109" t="s">
        <v>2161</v>
      </c>
      <c r="C230" s="110">
        <v>608</v>
      </c>
      <c r="D230" s="131">
        <v>-1.1382113820999999</v>
      </c>
      <c r="E230" s="110">
        <v>85.875706214700003</v>
      </c>
      <c r="F230" s="131">
        <v>8.2236842105000001</v>
      </c>
      <c r="G230" s="131">
        <v>20.888157894700001</v>
      </c>
      <c r="H230" s="131">
        <v>61.677631578899998</v>
      </c>
      <c r="I230" s="131">
        <v>17.434210526299999</v>
      </c>
      <c r="J230" s="131">
        <v>8.1900081900000004</v>
      </c>
      <c r="K230" s="131">
        <v>1.638001638</v>
      </c>
      <c r="L230" s="131">
        <v>18.018018017999999</v>
      </c>
      <c r="M230" s="131">
        <v>8.1900081900000004</v>
      </c>
      <c r="N230" s="110">
        <v>273</v>
      </c>
      <c r="O230" s="131">
        <v>2.2197802198000001</v>
      </c>
      <c r="P230" s="146">
        <v>7.08</v>
      </c>
      <c r="Q230" s="131">
        <v>7.6487252124999996</v>
      </c>
      <c r="R230" s="110">
        <v>5</v>
      </c>
      <c r="S230" s="131">
        <v>73.087818696900001</v>
      </c>
      <c r="T230" s="110">
        <v>-4</v>
      </c>
      <c r="U230" s="131">
        <v>16.713881019799999</v>
      </c>
      <c r="V230" s="131">
        <v>2.5495750708</v>
      </c>
      <c r="W230" s="147">
        <v>150</v>
      </c>
      <c r="X230" s="147">
        <v>69</v>
      </c>
      <c r="Y230" s="147">
        <v>34</v>
      </c>
      <c r="Z230" s="147">
        <v>47</v>
      </c>
      <c r="AA230" s="147">
        <v>58</v>
      </c>
      <c r="AB230" s="147">
        <v>22</v>
      </c>
      <c r="AC230" s="147">
        <v>8</v>
      </c>
      <c r="AD230" s="147">
        <v>28</v>
      </c>
      <c r="AE230" s="148">
        <v>4.1401273884999998</v>
      </c>
      <c r="AF230" s="131">
        <v>3.2414910858999999</v>
      </c>
      <c r="AG230" s="149" t="s">
        <v>3449</v>
      </c>
      <c r="AH230" s="149">
        <v>4.2881009838999997</v>
      </c>
      <c r="AI230" s="149">
        <v>0.96528680160000002</v>
      </c>
      <c r="AJ230" s="149">
        <v>8.5019491368000004</v>
      </c>
      <c r="AK230" s="149">
        <v>50.399108966</v>
      </c>
      <c r="AL230" s="149">
        <v>1.4664934101</v>
      </c>
      <c r="AM230" s="149">
        <v>6.5899387414000001</v>
      </c>
      <c r="AN230" s="149">
        <v>9.5043623537999995</v>
      </c>
      <c r="AO230" s="149">
        <v>0.57545943939999999</v>
      </c>
      <c r="AP230" s="149">
        <v>11.1750510488</v>
      </c>
      <c r="AQ230" s="149">
        <v>3.1743085204999999</v>
      </c>
    </row>
    <row r="231" spans="1:43" x14ac:dyDescent="0.2">
      <c r="A231" s="145">
        <v>401</v>
      </c>
      <c r="B231" s="109" t="s">
        <v>2160</v>
      </c>
      <c r="C231" s="110">
        <v>1096</v>
      </c>
      <c r="D231" s="131">
        <v>9.0547263682000008</v>
      </c>
      <c r="E231" s="110">
        <v>537.2549019608</v>
      </c>
      <c r="F231" s="131">
        <v>8.3941605838999998</v>
      </c>
      <c r="G231" s="131">
        <v>19.616788321200001</v>
      </c>
      <c r="H231" s="131">
        <v>60.6751824818</v>
      </c>
      <c r="I231" s="131">
        <v>19.7080291971</v>
      </c>
      <c r="J231" s="131">
        <v>4.5745654162999996</v>
      </c>
      <c r="K231" s="131">
        <v>4.5745654162999996</v>
      </c>
      <c r="L231" s="131">
        <v>5.4894784994999997</v>
      </c>
      <c r="M231" s="131">
        <v>7.3193046660999999</v>
      </c>
      <c r="N231" s="110">
        <v>492</v>
      </c>
      <c r="O231" s="131">
        <v>2.2093495934999998</v>
      </c>
      <c r="P231" s="146">
        <v>2.04</v>
      </c>
      <c r="Q231" s="131">
        <v>22.330097087399999</v>
      </c>
      <c r="R231" s="110">
        <v>8</v>
      </c>
      <c r="S231" s="131">
        <v>69.417475728200003</v>
      </c>
      <c r="T231" s="110">
        <v>-9</v>
      </c>
      <c r="U231" s="131">
        <v>3.8834951456</v>
      </c>
      <c r="V231" s="131">
        <v>4.3689320387999997</v>
      </c>
      <c r="W231" s="147">
        <v>255</v>
      </c>
      <c r="X231" s="147">
        <v>27</v>
      </c>
      <c r="Y231" s="147">
        <v>106</v>
      </c>
      <c r="Z231" s="147">
        <v>122</v>
      </c>
      <c r="AA231" s="147">
        <v>73</v>
      </c>
      <c r="AB231" s="147">
        <v>11</v>
      </c>
      <c r="AC231" s="147">
        <v>17</v>
      </c>
      <c r="AD231" s="147">
        <v>45</v>
      </c>
      <c r="AE231" s="148">
        <v>4.9360146252000003</v>
      </c>
      <c r="AF231" s="131">
        <v>5.4995417049000004</v>
      </c>
      <c r="AG231" s="149">
        <v>2.75</v>
      </c>
      <c r="AH231" s="149">
        <v>4.2974588939</v>
      </c>
      <c r="AI231" s="149">
        <v>0.79720976580000003</v>
      </c>
      <c r="AJ231" s="149">
        <v>11.9830592925</v>
      </c>
      <c r="AK231" s="149">
        <v>45.241654210299998</v>
      </c>
      <c r="AL231" s="149">
        <v>6.4897857499000002</v>
      </c>
      <c r="AM231" s="149">
        <v>6.7389138016999999</v>
      </c>
      <c r="AN231" s="149">
        <v>11.709018435500001</v>
      </c>
      <c r="AO231" s="149">
        <v>9.9651220700000001E-2</v>
      </c>
      <c r="AP231" s="149">
        <v>5.3562531141000003</v>
      </c>
      <c r="AQ231" s="149">
        <v>3.4130543099000001</v>
      </c>
    </row>
    <row r="232" spans="1:43" x14ac:dyDescent="0.2">
      <c r="A232" s="145">
        <v>402</v>
      </c>
      <c r="B232" s="109" t="s">
        <v>2159</v>
      </c>
      <c r="C232" s="110">
        <v>576</v>
      </c>
      <c r="D232" s="131">
        <v>1.230228471</v>
      </c>
      <c r="E232" s="110">
        <v>87.671232876700003</v>
      </c>
      <c r="F232" s="131">
        <v>4.6875</v>
      </c>
      <c r="G232" s="131">
        <v>17.361111111100001</v>
      </c>
      <c r="H232" s="131">
        <v>59.548611111100001</v>
      </c>
      <c r="I232" s="131">
        <v>23.090277777800001</v>
      </c>
      <c r="J232" s="131">
        <v>5.2128583839999996</v>
      </c>
      <c r="K232" s="131">
        <v>0</v>
      </c>
      <c r="L232" s="131">
        <v>3.4752389227</v>
      </c>
      <c r="M232" s="131">
        <v>5.2128583839999996</v>
      </c>
      <c r="N232" s="110">
        <v>258</v>
      </c>
      <c r="O232" s="131">
        <v>2.2131782946</v>
      </c>
      <c r="P232" s="146">
        <v>6.57</v>
      </c>
      <c r="Q232" s="131">
        <v>7.5642965204000001</v>
      </c>
      <c r="R232" s="110">
        <v>7</v>
      </c>
      <c r="S232" s="131">
        <v>60.211800302599997</v>
      </c>
      <c r="T232" s="110">
        <v>-5</v>
      </c>
      <c r="U232" s="131">
        <v>31.9213313162</v>
      </c>
      <c r="V232" s="131">
        <v>0.30257186079999998</v>
      </c>
      <c r="W232" s="147">
        <v>114</v>
      </c>
      <c r="X232" s="147">
        <v>70</v>
      </c>
      <c r="Y232" s="147">
        <v>8</v>
      </c>
      <c r="Z232" s="147">
        <v>36</v>
      </c>
      <c r="AA232" s="147">
        <v>41</v>
      </c>
      <c r="AB232" s="147">
        <v>21</v>
      </c>
      <c r="AC232" s="147">
        <v>4</v>
      </c>
      <c r="AD232" s="147">
        <v>16</v>
      </c>
      <c r="AE232" s="148">
        <v>1.0714285714</v>
      </c>
      <c r="AF232" s="131">
        <v>5.1813471502999997</v>
      </c>
      <c r="AG232" s="149" t="s">
        <v>3449</v>
      </c>
      <c r="AH232" s="149">
        <v>3.5585260116000001</v>
      </c>
      <c r="AI232" s="149">
        <v>1.4270231214</v>
      </c>
      <c r="AJ232" s="149">
        <v>8.9956647399000005</v>
      </c>
      <c r="AK232" s="149">
        <v>50.596098265899997</v>
      </c>
      <c r="AL232" s="149">
        <v>2.9082369942000001</v>
      </c>
      <c r="AM232" s="149">
        <v>5.1481213872999998</v>
      </c>
      <c r="AN232" s="149">
        <v>15.2095375723</v>
      </c>
      <c r="AO232" s="149">
        <v>0.93930635839999999</v>
      </c>
      <c r="AP232" s="149">
        <v>6.1777456646999998</v>
      </c>
      <c r="AQ232" s="149">
        <v>2.4747109827</v>
      </c>
    </row>
    <row r="233" spans="1:43" x14ac:dyDescent="0.2">
      <c r="A233" s="145">
        <v>403</v>
      </c>
      <c r="B233" s="109" t="s">
        <v>2158</v>
      </c>
      <c r="C233" s="110">
        <v>1046</v>
      </c>
      <c r="D233" s="131">
        <v>5.1256281406999999</v>
      </c>
      <c r="E233" s="110">
        <v>383.15018315020001</v>
      </c>
      <c r="F233" s="131">
        <v>6.7877629063000002</v>
      </c>
      <c r="G233" s="131">
        <v>19.216061185499999</v>
      </c>
      <c r="H233" s="131">
        <v>58.221797323099999</v>
      </c>
      <c r="I233" s="131">
        <v>22.562141491399998</v>
      </c>
      <c r="J233" s="131">
        <v>0.94876660339999996</v>
      </c>
      <c r="K233" s="131">
        <v>0.94876660339999996</v>
      </c>
      <c r="L233" s="131">
        <v>10.436432637599999</v>
      </c>
      <c r="M233" s="131">
        <v>7.5901328272999997</v>
      </c>
      <c r="N233" s="110">
        <v>462</v>
      </c>
      <c r="O233" s="131">
        <v>2.2510822511000002</v>
      </c>
      <c r="P233" s="146">
        <v>2.73</v>
      </c>
      <c r="Q233" s="131">
        <v>11.913357400700001</v>
      </c>
      <c r="R233" s="110">
        <v>12</v>
      </c>
      <c r="S233" s="131">
        <v>45.848375451300001</v>
      </c>
      <c r="T233" s="110">
        <v>-12</v>
      </c>
      <c r="U233" s="131">
        <v>41.516245487399999</v>
      </c>
      <c r="V233" s="131">
        <v>0.72202166059999995</v>
      </c>
      <c r="W233" s="147">
        <v>170</v>
      </c>
      <c r="X233" s="147">
        <v>15</v>
      </c>
      <c r="Y233" s="147">
        <v>27</v>
      </c>
      <c r="Z233" s="147">
        <v>128</v>
      </c>
      <c r="AA233" s="147">
        <v>58</v>
      </c>
      <c r="AB233" s="147">
        <v>6</v>
      </c>
      <c r="AC233" s="147">
        <v>14</v>
      </c>
      <c r="AD233" s="147">
        <v>38</v>
      </c>
      <c r="AE233" s="148">
        <v>3.6734693878</v>
      </c>
      <c r="AF233" s="131">
        <v>0.93896713620000005</v>
      </c>
      <c r="AG233" s="149">
        <v>2.92</v>
      </c>
      <c r="AH233" s="149">
        <v>6.7975246567000003</v>
      </c>
      <c r="AI233" s="149">
        <v>1.566428157</v>
      </c>
      <c r="AJ233" s="149">
        <v>13.2179462386</v>
      </c>
      <c r="AK233" s="149">
        <v>35.6023979888</v>
      </c>
      <c r="AL233" s="149">
        <v>2.0015470894999998</v>
      </c>
      <c r="AM233" s="149">
        <v>11.535486366300001</v>
      </c>
      <c r="AN233" s="149">
        <v>13.0245600464</v>
      </c>
      <c r="AO233" s="149">
        <v>0.38677238450000001</v>
      </c>
      <c r="AP233" s="149">
        <v>9.7273254690000002</v>
      </c>
      <c r="AQ233" s="149">
        <v>2.1659253529</v>
      </c>
    </row>
    <row r="234" spans="1:43" x14ac:dyDescent="0.2">
      <c r="A234" s="145">
        <v>404</v>
      </c>
      <c r="B234" s="109" t="s">
        <v>2157</v>
      </c>
      <c r="C234" s="110">
        <v>16587</v>
      </c>
      <c r="D234" s="131">
        <v>7.8899440613999996</v>
      </c>
      <c r="E234" s="110">
        <v>1066.0025706941001</v>
      </c>
      <c r="F234" s="131">
        <v>16.657623439999998</v>
      </c>
      <c r="G234" s="131">
        <v>18.267317778999999</v>
      </c>
      <c r="H234" s="131">
        <v>61.053837342500003</v>
      </c>
      <c r="I234" s="131">
        <v>20.678844878500001</v>
      </c>
      <c r="J234" s="131">
        <v>5.2110158451000004</v>
      </c>
      <c r="K234" s="131">
        <v>1.7572030175</v>
      </c>
      <c r="L234" s="131">
        <v>8.9677947101999997</v>
      </c>
      <c r="M234" s="131">
        <v>10.2402520677</v>
      </c>
      <c r="N234" s="110">
        <v>7811</v>
      </c>
      <c r="O234" s="131">
        <v>2.0801433875000002</v>
      </c>
      <c r="P234" s="146">
        <v>15.56</v>
      </c>
      <c r="Q234" s="131">
        <v>31.538461538499998</v>
      </c>
      <c r="R234" s="110">
        <v>60</v>
      </c>
      <c r="S234" s="131">
        <v>25</v>
      </c>
      <c r="T234" s="110">
        <v>-61</v>
      </c>
      <c r="U234" s="131">
        <v>40.7692307692</v>
      </c>
      <c r="V234" s="131">
        <v>2.6923076923</v>
      </c>
      <c r="W234" s="147">
        <v>14102</v>
      </c>
      <c r="X234" s="147">
        <v>29</v>
      </c>
      <c r="Y234" s="147">
        <v>3632</v>
      </c>
      <c r="Z234" s="147">
        <v>10441</v>
      </c>
      <c r="AA234" s="147">
        <v>1294</v>
      </c>
      <c r="AB234" s="147">
        <v>9</v>
      </c>
      <c r="AC234" s="147">
        <v>167</v>
      </c>
      <c r="AD234" s="147">
        <v>1118</v>
      </c>
      <c r="AE234" s="148">
        <v>1.9392730495999999</v>
      </c>
      <c r="AF234" s="131">
        <v>15.601965602</v>
      </c>
      <c r="AG234" s="131">
        <v>5.57</v>
      </c>
      <c r="AH234" s="149">
        <v>8.7660972906999994</v>
      </c>
      <c r="AI234" s="149">
        <v>1.0424548129</v>
      </c>
      <c r="AJ234" s="149">
        <v>21.4727349154</v>
      </c>
      <c r="AK234" s="149">
        <v>18.3667698422</v>
      </c>
      <c r="AL234" s="149">
        <v>6.1011120027999999</v>
      </c>
      <c r="AM234" s="149">
        <v>11.2851083343</v>
      </c>
      <c r="AN234" s="149">
        <v>9.8353013107000002</v>
      </c>
      <c r="AO234" s="149">
        <v>0.75585616570000003</v>
      </c>
      <c r="AP234" s="149">
        <v>15.726240972099999</v>
      </c>
      <c r="AQ234" s="149">
        <v>2.5335320417</v>
      </c>
    </row>
    <row r="235" spans="1:43" x14ac:dyDescent="0.2">
      <c r="A235" s="145">
        <v>405</v>
      </c>
      <c r="B235" s="109" t="s">
        <v>2156</v>
      </c>
      <c r="C235" s="110">
        <v>2039</v>
      </c>
      <c r="D235" s="131">
        <v>5.7572614108</v>
      </c>
      <c r="E235" s="110">
        <v>131.88874514880001</v>
      </c>
      <c r="F235" s="131">
        <v>3.6782736636000002</v>
      </c>
      <c r="G235" s="131">
        <v>21.7753800883</v>
      </c>
      <c r="H235" s="131">
        <v>57.822461991200001</v>
      </c>
      <c r="I235" s="131">
        <v>20.402157920499999</v>
      </c>
      <c r="J235" s="131">
        <v>3.8957876796000002</v>
      </c>
      <c r="K235" s="131">
        <v>1.4609203797999999</v>
      </c>
      <c r="L235" s="131">
        <v>8.7655222790000007</v>
      </c>
      <c r="M235" s="131">
        <v>9.7394691989000002</v>
      </c>
      <c r="N235" s="110">
        <v>883</v>
      </c>
      <c r="O235" s="131">
        <v>2.2763306908000001</v>
      </c>
      <c r="P235" s="146">
        <v>15.46</v>
      </c>
      <c r="Q235" s="131">
        <v>7.5032341527000002</v>
      </c>
      <c r="R235" s="110">
        <v>17</v>
      </c>
      <c r="S235" s="131">
        <v>61.772315653299998</v>
      </c>
      <c r="T235" s="110">
        <v>-20</v>
      </c>
      <c r="U235" s="131">
        <v>30.595084088</v>
      </c>
      <c r="V235" s="131">
        <v>0.12936610609999999</v>
      </c>
      <c r="W235" s="147">
        <v>589</v>
      </c>
      <c r="X235" s="147">
        <v>162</v>
      </c>
      <c r="Y235" s="147">
        <v>156</v>
      </c>
      <c r="Z235" s="147">
        <v>271</v>
      </c>
      <c r="AA235" s="147">
        <v>148</v>
      </c>
      <c r="AB235" s="147">
        <v>51</v>
      </c>
      <c r="AC235" s="147">
        <v>26</v>
      </c>
      <c r="AD235" s="147">
        <v>71</v>
      </c>
      <c r="AE235" s="148">
        <v>2.7355623100000002</v>
      </c>
      <c r="AF235" s="131">
        <v>3.8684719535999998</v>
      </c>
      <c r="AG235" s="131">
        <v>0.82</v>
      </c>
      <c r="AH235" s="149">
        <v>7.1025471553999999</v>
      </c>
      <c r="AI235" s="149">
        <v>1.2862880674999999</v>
      </c>
      <c r="AJ235" s="149">
        <v>10.6970359449</v>
      </c>
      <c r="AK235" s="149">
        <v>44.699781381900003</v>
      </c>
      <c r="AL235" s="149">
        <v>3.4673852255000002</v>
      </c>
      <c r="AM235" s="149">
        <v>8.0024403884000002</v>
      </c>
      <c r="AN235" s="149">
        <v>11.6630230312</v>
      </c>
      <c r="AO235" s="149">
        <v>0.1881132747</v>
      </c>
      <c r="AP235" s="149">
        <v>7.5041944175999999</v>
      </c>
      <c r="AQ235" s="149">
        <v>2.2827800092000001</v>
      </c>
    </row>
    <row r="236" spans="1:43" x14ac:dyDescent="0.2">
      <c r="A236" s="145">
        <v>406</v>
      </c>
      <c r="B236" s="109" t="s">
        <v>2155</v>
      </c>
      <c r="C236" s="110">
        <v>3326</v>
      </c>
      <c r="D236" s="131">
        <v>7.1175523349000001</v>
      </c>
      <c r="E236" s="110">
        <v>151.9415258109</v>
      </c>
      <c r="F236" s="131">
        <v>9.2303066746999995</v>
      </c>
      <c r="G236" s="131">
        <v>20.625375826799999</v>
      </c>
      <c r="H236" s="131">
        <v>60.342754058899999</v>
      </c>
      <c r="I236" s="131">
        <v>19.031870114299998</v>
      </c>
      <c r="J236" s="131">
        <v>3.9322444041</v>
      </c>
      <c r="K236" s="131">
        <v>1.2099213551000001</v>
      </c>
      <c r="L236" s="131">
        <v>9.3768905021000002</v>
      </c>
      <c r="M236" s="131">
        <v>8.1669691469999997</v>
      </c>
      <c r="N236" s="110">
        <v>1419</v>
      </c>
      <c r="O236" s="131">
        <v>2.2769556025000002</v>
      </c>
      <c r="P236" s="146">
        <v>21.89</v>
      </c>
      <c r="Q236" s="131">
        <v>7.7098540146000003</v>
      </c>
      <c r="R236" s="110">
        <v>24</v>
      </c>
      <c r="S236" s="131">
        <v>58.7591240876</v>
      </c>
      <c r="T236" s="110">
        <v>-30</v>
      </c>
      <c r="U236" s="131">
        <v>32.618613138699999</v>
      </c>
      <c r="V236" s="131">
        <v>0.91240875909999997</v>
      </c>
      <c r="W236" s="147">
        <v>1348</v>
      </c>
      <c r="X236" s="147">
        <v>257</v>
      </c>
      <c r="Y236" s="147">
        <v>307</v>
      </c>
      <c r="Z236" s="147">
        <v>784</v>
      </c>
      <c r="AA236" s="147">
        <v>250</v>
      </c>
      <c r="AB236" s="147">
        <v>81</v>
      </c>
      <c r="AC236" s="147">
        <v>36</v>
      </c>
      <c r="AD236" s="147">
        <v>133</v>
      </c>
      <c r="AE236" s="148">
        <v>1.4760147601</v>
      </c>
      <c r="AF236" s="131">
        <v>0.89552238809999996</v>
      </c>
      <c r="AG236" s="131">
        <v>2.95</v>
      </c>
      <c r="AH236" s="149">
        <v>5.1650251861000003</v>
      </c>
      <c r="AI236" s="149">
        <v>1.1014209457999999</v>
      </c>
      <c r="AJ236" s="149">
        <v>9.4579354936000009</v>
      </c>
      <c r="AK236" s="149">
        <v>39.162468987300002</v>
      </c>
      <c r="AL236" s="149">
        <v>6.1160814975999998</v>
      </c>
      <c r="AM236" s="149">
        <v>7.8114427487000002</v>
      </c>
      <c r="AN236" s="149">
        <v>12.149462446399999</v>
      </c>
      <c r="AO236" s="149">
        <v>0.13532817080000001</v>
      </c>
      <c r="AP236" s="149">
        <v>7.6122096082999997</v>
      </c>
      <c r="AQ236" s="149">
        <v>6.0221036012000004</v>
      </c>
    </row>
    <row r="237" spans="1:43" x14ac:dyDescent="0.2">
      <c r="A237" s="145">
        <v>407</v>
      </c>
      <c r="B237" s="109" t="s">
        <v>2154</v>
      </c>
      <c r="C237" s="110">
        <v>1636</v>
      </c>
      <c r="D237" s="131">
        <v>0</v>
      </c>
      <c r="E237" s="110">
        <v>70.034246575300003</v>
      </c>
      <c r="F237" s="131">
        <v>4.2176039120000004</v>
      </c>
      <c r="G237" s="131">
        <v>22.921760391199999</v>
      </c>
      <c r="H237" s="131">
        <v>58.007334963300003</v>
      </c>
      <c r="I237" s="131">
        <v>19.070904645500001</v>
      </c>
      <c r="J237" s="131">
        <v>3.0703101013</v>
      </c>
      <c r="K237" s="131">
        <v>0</v>
      </c>
      <c r="L237" s="131">
        <v>10.439054344500001</v>
      </c>
      <c r="M237" s="131">
        <v>10.439054344500001</v>
      </c>
      <c r="N237" s="110">
        <v>674</v>
      </c>
      <c r="O237" s="131">
        <v>2.3872403561</v>
      </c>
      <c r="P237" s="146">
        <v>23.36</v>
      </c>
      <c r="Q237" s="131">
        <v>4.9335049335000001</v>
      </c>
      <c r="R237" s="110">
        <v>15</v>
      </c>
      <c r="S237" s="131">
        <v>61.175461175499997</v>
      </c>
      <c r="T237" s="110">
        <v>-15</v>
      </c>
      <c r="U237" s="131">
        <v>33.719433719400001</v>
      </c>
      <c r="V237" s="131">
        <v>0.17160017159999999</v>
      </c>
      <c r="W237" s="147">
        <v>506</v>
      </c>
      <c r="X237" s="147">
        <v>292</v>
      </c>
      <c r="Y237" s="147">
        <v>71</v>
      </c>
      <c r="Z237" s="147">
        <v>143</v>
      </c>
      <c r="AA237" s="147">
        <v>155</v>
      </c>
      <c r="AB237" s="147">
        <v>97</v>
      </c>
      <c r="AC237" s="147">
        <v>16</v>
      </c>
      <c r="AD237" s="147">
        <v>42</v>
      </c>
      <c r="AE237" s="148">
        <v>1.9975031211000001</v>
      </c>
      <c r="AF237" s="131">
        <v>1.2338062923999999</v>
      </c>
      <c r="AG237" s="131">
        <v>1.85</v>
      </c>
      <c r="AH237" s="149">
        <v>2.4195134745</v>
      </c>
      <c r="AI237" s="149">
        <v>0.767162809</v>
      </c>
      <c r="AJ237" s="149">
        <v>7.6978558783000004</v>
      </c>
      <c r="AK237" s="149">
        <v>47.649334469899998</v>
      </c>
      <c r="AL237" s="149">
        <v>4.9636089436999997</v>
      </c>
      <c r="AM237" s="149">
        <v>5.0291784144999996</v>
      </c>
      <c r="AN237" s="149">
        <v>10.6353681726</v>
      </c>
      <c r="AO237" s="149">
        <v>0.57701134350000005</v>
      </c>
      <c r="AP237" s="149">
        <v>7.6847419841000004</v>
      </c>
      <c r="AQ237" s="149">
        <v>6.7011999212999998</v>
      </c>
    </row>
    <row r="238" spans="1:43" x14ac:dyDescent="0.2">
      <c r="A238" s="145">
        <v>408</v>
      </c>
      <c r="B238" s="109" t="s">
        <v>2153</v>
      </c>
      <c r="C238" s="110">
        <v>211</v>
      </c>
      <c r="D238" s="131">
        <v>9.3264248705000004</v>
      </c>
      <c r="E238" s="110">
        <v>142.56756756760001</v>
      </c>
      <c r="F238" s="131">
        <v>3.3175355450000001</v>
      </c>
      <c r="G238" s="131">
        <v>24.1706161137</v>
      </c>
      <c r="H238" s="131">
        <v>59.715639810399999</v>
      </c>
      <c r="I238" s="131">
        <v>16.1137440758</v>
      </c>
      <c r="J238" s="131">
        <v>14.218009478700001</v>
      </c>
      <c r="K238" s="131">
        <v>0</v>
      </c>
      <c r="L238" s="131">
        <v>18.957345971599999</v>
      </c>
      <c r="M238" s="131">
        <v>4.7393364928999997</v>
      </c>
      <c r="N238" s="110">
        <v>80</v>
      </c>
      <c r="O238" s="131">
        <v>2.625</v>
      </c>
      <c r="P238" s="146">
        <v>1.48</v>
      </c>
      <c r="Q238" s="131">
        <v>6.6666666667000003</v>
      </c>
      <c r="R238" s="110">
        <v>2</v>
      </c>
      <c r="S238" s="131">
        <v>69.333333333300004</v>
      </c>
      <c r="T238" s="110">
        <v>-2</v>
      </c>
      <c r="U238" s="131">
        <v>24</v>
      </c>
      <c r="V238" s="131">
        <v>0</v>
      </c>
      <c r="W238" s="147">
        <v>129</v>
      </c>
      <c r="X238" s="147">
        <v>20</v>
      </c>
      <c r="Y238" s="147">
        <v>73</v>
      </c>
      <c r="Z238" s="147">
        <v>36</v>
      </c>
      <c r="AA238" s="147" t="s">
        <v>3449</v>
      </c>
      <c r="AB238" s="147">
        <v>6</v>
      </c>
      <c r="AC238" s="147" t="s">
        <v>3449</v>
      </c>
      <c r="AD238" s="147">
        <v>7</v>
      </c>
      <c r="AE238" s="148">
        <v>1.2048192770999999</v>
      </c>
      <c r="AF238" s="131">
        <v>4.7846889951999998</v>
      </c>
      <c r="AG238" s="149" t="s">
        <v>3449</v>
      </c>
      <c r="AH238" s="149" t="s">
        <v>3450</v>
      </c>
      <c r="AI238" s="149" t="s">
        <v>3450</v>
      </c>
      <c r="AJ238" s="149" t="s">
        <v>3450</v>
      </c>
      <c r="AK238" s="149" t="s">
        <v>3450</v>
      </c>
      <c r="AL238" s="149" t="s">
        <v>3450</v>
      </c>
      <c r="AM238" s="149" t="s">
        <v>3450</v>
      </c>
      <c r="AN238" s="149" t="s">
        <v>3450</v>
      </c>
      <c r="AO238" s="149" t="s">
        <v>3450</v>
      </c>
      <c r="AP238" s="149" t="s">
        <v>3450</v>
      </c>
      <c r="AQ238" s="149" t="s">
        <v>3450</v>
      </c>
    </row>
    <row r="239" spans="1:43" x14ac:dyDescent="0.2">
      <c r="A239" s="145">
        <v>409</v>
      </c>
      <c r="B239" s="109" t="s">
        <v>2152</v>
      </c>
      <c r="C239" s="110">
        <v>2611</v>
      </c>
      <c r="D239" s="131">
        <v>19.169329073499998</v>
      </c>
      <c r="E239" s="110">
        <v>269.17525773199998</v>
      </c>
      <c r="F239" s="131">
        <v>12.945231712</v>
      </c>
      <c r="G239" s="131">
        <v>20.298736116400001</v>
      </c>
      <c r="H239" s="131">
        <v>60.589812332400001</v>
      </c>
      <c r="I239" s="131">
        <v>19.1114515511</v>
      </c>
      <c r="J239" s="131">
        <v>5.3578262532999998</v>
      </c>
      <c r="K239" s="131">
        <v>2.6789131266999999</v>
      </c>
      <c r="L239" s="131">
        <v>11.481056257200001</v>
      </c>
      <c r="M239" s="131">
        <v>9.5675468810000002</v>
      </c>
      <c r="N239" s="110">
        <v>1179</v>
      </c>
      <c r="O239" s="131">
        <v>2.1976251059999998</v>
      </c>
      <c r="P239" s="146">
        <v>9.6999999999999993</v>
      </c>
      <c r="Q239" s="131">
        <v>13.0569948187</v>
      </c>
      <c r="R239" s="110">
        <v>18</v>
      </c>
      <c r="S239" s="131">
        <v>61.761658031099998</v>
      </c>
      <c r="T239" s="110">
        <v>-12</v>
      </c>
      <c r="U239" s="131">
        <v>24.7668393782</v>
      </c>
      <c r="V239" s="131">
        <v>0.414507772</v>
      </c>
      <c r="W239" s="147">
        <v>983</v>
      </c>
      <c r="X239" s="147">
        <v>64</v>
      </c>
      <c r="Y239" s="147">
        <v>165</v>
      </c>
      <c r="Z239" s="147">
        <v>754</v>
      </c>
      <c r="AA239" s="147">
        <v>185</v>
      </c>
      <c r="AB239" s="147">
        <v>20</v>
      </c>
      <c r="AC239" s="147">
        <v>32</v>
      </c>
      <c r="AD239" s="147">
        <v>133</v>
      </c>
      <c r="AE239" s="148">
        <v>3.0046224961000001</v>
      </c>
      <c r="AF239" s="131">
        <v>0.38138825320000003</v>
      </c>
      <c r="AG239" s="149">
        <v>3.29</v>
      </c>
      <c r="AH239" s="149">
        <v>6.8320360123999997</v>
      </c>
      <c r="AI239" s="149">
        <v>1.5896089281000001</v>
      </c>
      <c r="AJ239" s="149">
        <v>11.952546187799999</v>
      </c>
      <c r="AK239" s="149">
        <v>37.475382162599999</v>
      </c>
      <c r="AL239" s="149">
        <v>4.9939041546</v>
      </c>
      <c r="AM239" s="149">
        <v>8.6936134295999992</v>
      </c>
      <c r="AN239" s="149">
        <v>12.0088155303</v>
      </c>
      <c r="AO239" s="149">
        <v>0.49704585950000002</v>
      </c>
      <c r="AP239" s="149">
        <v>9.9127825190000003</v>
      </c>
      <c r="AQ239" s="149">
        <v>2.6681046610000001</v>
      </c>
    </row>
    <row r="240" spans="1:43" x14ac:dyDescent="0.2">
      <c r="A240" s="145">
        <v>410</v>
      </c>
      <c r="B240" s="109" t="s">
        <v>2151</v>
      </c>
      <c r="C240" s="110">
        <v>270</v>
      </c>
      <c r="D240" s="131">
        <v>5.8823529411999997</v>
      </c>
      <c r="E240" s="110">
        <v>102.2727272727</v>
      </c>
      <c r="F240" s="131">
        <v>4.0740740741000003</v>
      </c>
      <c r="G240" s="131">
        <v>18.148148148099999</v>
      </c>
      <c r="H240" s="131">
        <v>60.370370370400003</v>
      </c>
      <c r="I240" s="131">
        <v>21.481481481500001</v>
      </c>
      <c r="J240" s="131">
        <v>0</v>
      </c>
      <c r="K240" s="131">
        <v>0</v>
      </c>
      <c r="L240" s="131">
        <v>11.009174311900001</v>
      </c>
      <c r="M240" s="131">
        <v>11.009174311900001</v>
      </c>
      <c r="N240" s="110">
        <v>117</v>
      </c>
      <c r="O240" s="131">
        <v>2.2649572650000001</v>
      </c>
      <c r="P240" s="146">
        <v>2.64</v>
      </c>
      <c r="Q240" s="131">
        <v>7.3929961089000003</v>
      </c>
      <c r="R240" s="110">
        <v>2</v>
      </c>
      <c r="S240" s="131">
        <v>71.984435797700002</v>
      </c>
      <c r="T240" s="110">
        <v>-2</v>
      </c>
      <c r="U240" s="131">
        <v>19.8443579767</v>
      </c>
      <c r="V240" s="131">
        <v>0.77821011669999995</v>
      </c>
      <c r="W240" s="147">
        <v>104</v>
      </c>
      <c r="X240" s="147">
        <v>39</v>
      </c>
      <c r="Y240" s="147">
        <v>28</v>
      </c>
      <c r="Z240" s="147">
        <v>37</v>
      </c>
      <c r="AA240" s="147">
        <v>28</v>
      </c>
      <c r="AB240" s="147">
        <v>12</v>
      </c>
      <c r="AC240" s="147">
        <v>6</v>
      </c>
      <c r="AD240" s="147">
        <v>10</v>
      </c>
      <c r="AE240" s="148">
        <v>0</v>
      </c>
      <c r="AF240" s="131">
        <v>0</v>
      </c>
      <c r="AG240" s="149" t="s">
        <v>3449</v>
      </c>
      <c r="AH240" s="149">
        <v>3.6888331241999999</v>
      </c>
      <c r="AI240" s="149">
        <v>0.37641154329999998</v>
      </c>
      <c r="AJ240" s="149">
        <v>6.8255959848999996</v>
      </c>
      <c r="AK240" s="149">
        <v>60.652446675</v>
      </c>
      <c r="AL240" s="149">
        <v>1.4052697616000001</v>
      </c>
      <c r="AM240" s="149">
        <v>4.8180677541000003</v>
      </c>
      <c r="AN240" s="149">
        <v>10.5646173149</v>
      </c>
      <c r="AO240" s="149">
        <v>5.0188205800000003E-2</v>
      </c>
      <c r="AP240" s="149">
        <v>5.1442910916000004</v>
      </c>
      <c r="AQ240" s="149">
        <v>0.20075282310000001</v>
      </c>
    </row>
    <row r="241" spans="1:43" x14ac:dyDescent="0.2">
      <c r="A241" s="145">
        <v>411</v>
      </c>
      <c r="B241" s="109" t="s">
        <v>2150</v>
      </c>
      <c r="C241" s="110">
        <v>560</v>
      </c>
      <c r="D241" s="131">
        <v>26.410835214399999</v>
      </c>
      <c r="E241" s="110">
        <v>168.1681681682</v>
      </c>
      <c r="F241" s="131">
        <v>4.2857142857000001</v>
      </c>
      <c r="G241" s="131">
        <v>20</v>
      </c>
      <c r="H241" s="131">
        <v>60.178571428600002</v>
      </c>
      <c r="I241" s="131">
        <v>19.821428571399998</v>
      </c>
      <c r="J241" s="131">
        <v>1.7969451932</v>
      </c>
      <c r="K241" s="131">
        <v>0</v>
      </c>
      <c r="L241" s="131">
        <v>12.578616352199999</v>
      </c>
      <c r="M241" s="131">
        <v>3.5938903863</v>
      </c>
      <c r="N241" s="110">
        <v>231</v>
      </c>
      <c r="O241" s="131">
        <v>2.3982683982999999</v>
      </c>
      <c r="P241" s="146">
        <v>3.33</v>
      </c>
      <c r="Q241" s="131">
        <v>14.457831325300001</v>
      </c>
      <c r="R241" s="110">
        <v>14</v>
      </c>
      <c r="S241" s="131">
        <v>60.542168674700001</v>
      </c>
      <c r="T241" s="110">
        <v>-14</v>
      </c>
      <c r="U241" s="131">
        <v>23.7951807229</v>
      </c>
      <c r="V241" s="131">
        <v>1.2048192770999999</v>
      </c>
      <c r="W241" s="147">
        <v>122</v>
      </c>
      <c r="X241" s="147">
        <v>25</v>
      </c>
      <c r="Y241" s="147">
        <v>27</v>
      </c>
      <c r="Z241" s="147">
        <v>70</v>
      </c>
      <c r="AA241" s="147">
        <v>34</v>
      </c>
      <c r="AB241" s="147">
        <v>9</v>
      </c>
      <c r="AC241" s="147">
        <v>7</v>
      </c>
      <c r="AD241" s="147">
        <v>18</v>
      </c>
      <c r="AE241" s="148">
        <v>2.9288702929000001</v>
      </c>
      <c r="AF241" s="131">
        <v>0</v>
      </c>
      <c r="AG241" s="149">
        <v>1.45</v>
      </c>
      <c r="AH241" s="149">
        <v>4.8373287670999998</v>
      </c>
      <c r="AI241" s="149">
        <v>0.94178082190000001</v>
      </c>
      <c r="AJ241" s="149">
        <v>8.9041095890000008</v>
      </c>
      <c r="AK241" s="149">
        <v>44.970034246600001</v>
      </c>
      <c r="AL241" s="149">
        <v>1.3484589040999999</v>
      </c>
      <c r="AM241" s="149">
        <v>11.6224315068</v>
      </c>
      <c r="AN241" s="149">
        <v>12.285958904099999</v>
      </c>
      <c r="AO241" s="149">
        <v>0.1070205479</v>
      </c>
      <c r="AP241" s="149">
        <v>10.9375</v>
      </c>
      <c r="AQ241" s="149">
        <v>1.0059931506999999</v>
      </c>
    </row>
    <row r="242" spans="1:43" x14ac:dyDescent="0.2">
      <c r="A242" s="145">
        <v>412</v>
      </c>
      <c r="B242" s="109" t="s">
        <v>2149</v>
      </c>
      <c r="C242" s="110">
        <v>5916</v>
      </c>
      <c r="D242" s="131">
        <v>6.0405090518</v>
      </c>
      <c r="E242" s="110">
        <v>653.70165745860004</v>
      </c>
      <c r="F242" s="131">
        <v>15.584854631500001</v>
      </c>
      <c r="G242" s="131">
        <v>19.523326571999998</v>
      </c>
      <c r="H242" s="131">
        <v>58.9925625423</v>
      </c>
      <c r="I242" s="131">
        <v>21.484110885700002</v>
      </c>
      <c r="J242" s="131">
        <v>3.7033919703999998</v>
      </c>
      <c r="K242" s="131">
        <v>1.1783519906</v>
      </c>
      <c r="L242" s="131">
        <v>8.9218079285999998</v>
      </c>
      <c r="M242" s="131">
        <v>8.7534719299999999</v>
      </c>
      <c r="N242" s="110">
        <v>2666</v>
      </c>
      <c r="O242" s="131">
        <v>2.1920480119999999</v>
      </c>
      <c r="P242" s="146">
        <v>9.0500000000000007</v>
      </c>
      <c r="Q242" s="131">
        <v>21.286031042099999</v>
      </c>
      <c r="R242" s="110">
        <v>48</v>
      </c>
      <c r="S242" s="131">
        <v>44.900221729499997</v>
      </c>
      <c r="T242" s="110">
        <v>-49</v>
      </c>
      <c r="U242" s="131">
        <v>32.150776053199998</v>
      </c>
      <c r="V242" s="131">
        <v>1.6629711752</v>
      </c>
      <c r="W242" s="147">
        <v>3082</v>
      </c>
      <c r="X242" s="147">
        <v>67</v>
      </c>
      <c r="Y242" s="147">
        <v>1011</v>
      </c>
      <c r="Z242" s="147">
        <v>2004</v>
      </c>
      <c r="AA242" s="147">
        <v>418</v>
      </c>
      <c r="AB242" s="147">
        <v>25</v>
      </c>
      <c r="AC242" s="147">
        <v>67</v>
      </c>
      <c r="AD242" s="147">
        <v>326</v>
      </c>
      <c r="AE242" s="148">
        <v>3.40514246</v>
      </c>
      <c r="AF242" s="131">
        <v>0.67340067339999998</v>
      </c>
      <c r="AG242" s="131">
        <v>3.24</v>
      </c>
      <c r="AH242" s="149">
        <v>12.065348390800001</v>
      </c>
      <c r="AI242" s="149">
        <v>1.414989064</v>
      </c>
      <c r="AJ242" s="149">
        <v>15.4867651654</v>
      </c>
      <c r="AK242" s="149">
        <v>30.3664687765</v>
      </c>
      <c r="AL242" s="149">
        <v>3.2852742936000001</v>
      </c>
      <c r="AM242" s="149">
        <v>10.9382671964</v>
      </c>
      <c r="AN242" s="149">
        <v>13.493728518499999</v>
      </c>
      <c r="AO242" s="149">
        <v>0.2097933313</v>
      </c>
      <c r="AP242" s="149">
        <v>8.1819399187999995</v>
      </c>
      <c r="AQ242" s="149">
        <v>1.2922376467000001</v>
      </c>
    </row>
    <row r="243" spans="1:43" x14ac:dyDescent="0.2">
      <c r="A243" s="145">
        <v>413</v>
      </c>
      <c r="B243" s="109" t="s">
        <v>2148</v>
      </c>
      <c r="C243" s="110">
        <v>2082</v>
      </c>
      <c r="D243" s="131">
        <v>9.6153846200000004E-2</v>
      </c>
      <c r="E243" s="110">
        <v>300.4329004329</v>
      </c>
      <c r="F243" s="131">
        <v>5.5715658021000003</v>
      </c>
      <c r="G243" s="131">
        <v>18.972142171000002</v>
      </c>
      <c r="H243" s="131">
        <v>58.597502401500002</v>
      </c>
      <c r="I243" s="131">
        <v>22.4303554275</v>
      </c>
      <c r="J243" s="131">
        <v>4.3093129040000004</v>
      </c>
      <c r="K243" s="131">
        <v>1.9152501796000001</v>
      </c>
      <c r="L243" s="131">
        <v>8.1398132631000006</v>
      </c>
      <c r="M243" s="131">
        <v>7.1821881733000001</v>
      </c>
      <c r="N243" s="110">
        <v>922</v>
      </c>
      <c r="O243" s="131">
        <v>2.2201735357999999</v>
      </c>
      <c r="P243" s="146">
        <v>6.93</v>
      </c>
      <c r="Q243" s="131">
        <v>17.316017316</v>
      </c>
      <c r="R243" s="110">
        <v>34</v>
      </c>
      <c r="S243" s="131">
        <v>58.730158730200003</v>
      </c>
      <c r="T243" s="110">
        <v>-31</v>
      </c>
      <c r="U243" s="131">
        <v>23.232323232300001</v>
      </c>
      <c r="V243" s="131">
        <v>0.7215007215</v>
      </c>
      <c r="W243" s="147">
        <v>904</v>
      </c>
      <c r="X243" s="147">
        <v>56</v>
      </c>
      <c r="Y243" s="147">
        <v>216</v>
      </c>
      <c r="Z243" s="147">
        <v>632</v>
      </c>
      <c r="AA243" s="147">
        <v>154</v>
      </c>
      <c r="AB243" s="147">
        <v>18</v>
      </c>
      <c r="AC243" s="147">
        <v>27</v>
      </c>
      <c r="AD243" s="147">
        <v>109</v>
      </c>
      <c r="AE243" s="148">
        <v>2.7237354086000001</v>
      </c>
      <c r="AF243" s="131">
        <v>0</v>
      </c>
      <c r="AG243" s="131">
        <v>2.0499999999999998</v>
      </c>
      <c r="AH243" s="149">
        <v>7.9664933564</v>
      </c>
      <c r="AI243" s="149">
        <v>1.3113807047999999</v>
      </c>
      <c r="AJ243" s="149">
        <v>13.2582322357</v>
      </c>
      <c r="AK243" s="149">
        <v>37.6545349509</v>
      </c>
      <c r="AL243" s="149">
        <v>2.1317157712000001</v>
      </c>
      <c r="AM243" s="149">
        <v>10.0808781051</v>
      </c>
      <c r="AN243" s="149">
        <v>13.414211438500001</v>
      </c>
      <c r="AO243" s="149">
        <v>0.23685730790000001</v>
      </c>
      <c r="AP243" s="149">
        <v>8.9774696706999997</v>
      </c>
      <c r="AQ243" s="149">
        <v>1.5424610052000001</v>
      </c>
    </row>
    <row r="244" spans="1:43" x14ac:dyDescent="0.2">
      <c r="A244" s="145">
        <v>414</v>
      </c>
      <c r="B244" s="109" t="s">
        <v>2147</v>
      </c>
      <c r="C244" s="110">
        <v>2401</v>
      </c>
      <c r="D244" s="131">
        <v>4.3459365493000002</v>
      </c>
      <c r="E244" s="110">
        <v>123.5717961915</v>
      </c>
      <c r="F244" s="131">
        <v>5.7059558516999997</v>
      </c>
      <c r="G244" s="131">
        <v>19.5335276968</v>
      </c>
      <c r="H244" s="131">
        <v>61.765930862099999</v>
      </c>
      <c r="I244" s="131">
        <v>18.7005414411</v>
      </c>
      <c r="J244" s="131">
        <v>3.3564086428</v>
      </c>
      <c r="K244" s="131">
        <v>2.9368575624000002</v>
      </c>
      <c r="L244" s="131">
        <v>9.2301237676000003</v>
      </c>
      <c r="M244" s="131">
        <v>6.2932662052000001</v>
      </c>
      <c r="N244" s="110">
        <v>1017</v>
      </c>
      <c r="O244" s="131">
        <v>2.3264503441</v>
      </c>
      <c r="P244" s="146">
        <v>19.43</v>
      </c>
      <c r="Q244" s="131">
        <v>7.1244192049999997</v>
      </c>
      <c r="R244" s="110">
        <v>42</v>
      </c>
      <c r="S244" s="131">
        <v>42.746515229700002</v>
      </c>
      <c r="T244" s="110">
        <v>-48</v>
      </c>
      <c r="U244" s="131">
        <v>49.5095508518</v>
      </c>
      <c r="V244" s="131">
        <v>0.61951471349999998</v>
      </c>
      <c r="W244" s="147">
        <v>514</v>
      </c>
      <c r="X244" s="147">
        <v>125</v>
      </c>
      <c r="Y244" s="147">
        <v>98</v>
      </c>
      <c r="Z244" s="147">
        <v>291</v>
      </c>
      <c r="AA244" s="147">
        <v>138</v>
      </c>
      <c r="AB244" s="147">
        <v>46</v>
      </c>
      <c r="AC244" s="147">
        <v>27</v>
      </c>
      <c r="AD244" s="147">
        <v>65</v>
      </c>
      <c r="AE244" s="148">
        <v>1.9366197183</v>
      </c>
      <c r="AF244" s="131">
        <v>4.7149592799000004</v>
      </c>
      <c r="AG244" s="131">
        <v>1.27</v>
      </c>
      <c r="AH244" s="149">
        <v>7.9704433498</v>
      </c>
      <c r="AI244" s="149">
        <v>0.6995073892</v>
      </c>
      <c r="AJ244" s="149">
        <v>11.901477832499999</v>
      </c>
      <c r="AK244" s="149">
        <v>42.064039408900001</v>
      </c>
      <c r="AL244" s="149">
        <v>3.1576354680000001</v>
      </c>
      <c r="AM244" s="149">
        <v>6.1083743842000002</v>
      </c>
      <c r="AN244" s="149">
        <v>11.5172413793</v>
      </c>
      <c r="AO244" s="149">
        <v>0.85714285710000004</v>
      </c>
      <c r="AP244" s="149">
        <v>8.1379310344999993</v>
      </c>
      <c r="AQ244" s="149">
        <v>3.2857142857000001</v>
      </c>
    </row>
    <row r="245" spans="1:43" x14ac:dyDescent="0.2">
      <c r="A245" s="145">
        <v>415</v>
      </c>
      <c r="B245" s="109" t="s">
        <v>2146</v>
      </c>
      <c r="C245" s="110">
        <v>1437</v>
      </c>
      <c r="D245" s="131">
        <v>-0.82815734990000001</v>
      </c>
      <c r="E245" s="110">
        <v>237.52066115700001</v>
      </c>
      <c r="F245" s="131">
        <v>9.3945720251000004</v>
      </c>
      <c r="G245" s="131">
        <v>18.649965205299999</v>
      </c>
      <c r="H245" s="131">
        <v>60.403618649999999</v>
      </c>
      <c r="I245" s="131">
        <v>20.946416144699999</v>
      </c>
      <c r="J245" s="131">
        <v>6.2434963579999998</v>
      </c>
      <c r="K245" s="131">
        <v>4.8560527229000003</v>
      </c>
      <c r="L245" s="131">
        <v>11.099549080799999</v>
      </c>
      <c r="M245" s="131">
        <v>8.3246618106000003</v>
      </c>
      <c r="N245" s="110">
        <v>654</v>
      </c>
      <c r="O245" s="131">
        <v>2.1727828746000002</v>
      </c>
      <c r="P245" s="146">
        <v>6.05</v>
      </c>
      <c r="Q245" s="131">
        <v>14.735099337699999</v>
      </c>
      <c r="R245" s="110">
        <v>3</v>
      </c>
      <c r="S245" s="131">
        <v>52.814569536400001</v>
      </c>
      <c r="T245" s="110">
        <v>-4</v>
      </c>
      <c r="U245" s="131">
        <v>31.456953642399998</v>
      </c>
      <c r="V245" s="131">
        <v>0.99337748339999998</v>
      </c>
      <c r="W245" s="147">
        <v>1487</v>
      </c>
      <c r="X245" s="147">
        <v>34</v>
      </c>
      <c r="Y245" s="147">
        <v>184</v>
      </c>
      <c r="Z245" s="147">
        <v>1269</v>
      </c>
      <c r="AA245" s="147">
        <v>161</v>
      </c>
      <c r="AB245" s="147">
        <v>12</v>
      </c>
      <c r="AC245" s="147">
        <v>20</v>
      </c>
      <c r="AD245" s="147">
        <v>129</v>
      </c>
      <c r="AE245" s="148">
        <v>1.5691868759000001</v>
      </c>
      <c r="AF245" s="131">
        <v>0</v>
      </c>
      <c r="AG245" s="149">
        <v>3.46</v>
      </c>
      <c r="AH245" s="149">
        <v>5.6614440317000003</v>
      </c>
      <c r="AI245" s="149">
        <v>1.4537231465</v>
      </c>
      <c r="AJ245" s="149">
        <v>12.5343240187</v>
      </c>
      <c r="AK245" s="149">
        <v>46.527216927799998</v>
      </c>
      <c r="AL245" s="149">
        <v>3.1901146826</v>
      </c>
      <c r="AM245" s="149">
        <v>6.9374899046999996</v>
      </c>
      <c r="AN245" s="149">
        <v>10.9190760782</v>
      </c>
      <c r="AO245" s="149">
        <v>0.45226942339999998</v>
      </c>
      <c r="AP245" s="149">
        <v>8.0277822646000008</v>
      </c>
      <c r="AQ245" s="149">
        <v>0.95299628489999999</v>
      </c>
    </row>
    <row r="246" spans="1:43" x14ac:dyDescent="0.2">
      <c r="A246" s="145">
        <v>418</v>
      </c>
      <c r="B246" s="109" t="s">
        <v>2145</v>
      </c>
      <c r="C246" s="110">
        <v>2970</v>
      </c>
      <c r="D246" s="131">
        <v>3.0892051371</v>
      </c>
      <c r="E246" s="110">
        <v>210.04243281469999</v>
      </c>
      <c r="F246" s="131">
        <v>19.1582491582</v>
      </c>
      <c r="G246" s="131">
        <v>22.087542087500001</v>
      </c>
      <c r="H246" s="131">
        <v>58.989898989899999</v>
      </c>
      <c r="I246" s="131">
        <v>18.9225589226</v>
      </c>
      <c r="J246" s="131">
        <v>5.0787201624999998</v>
      </c>
      <c r="K246" s="131">
        <v>4.06297613</v>
      </c>
      <c r="L246" s="131">
        <v>9.8188589809</v>
      </c>
      <c r="M246" s="131">
        <v>8.8031149483999993</v>
      </c>
      <c r="N246" s="110">
        <v>1281</v>
      </c>
      <c r="O246" s="131">
        <v>2.2903981265</v>
      </c>
      <c r="P246" s="146">
        <v>14.14</v>
      </c>
      <c r="Q246" s="131">
        <v>10.4107648725</v>
      </c>
      <c r="R246" s="110">
        <v>36</v>
      </c>
      <c r="S246" s="131">
        <v>55.665722379599998</v>
      </c>
      <c r="T246" s="110">
        <v>-37</v>
      </c>
      <c r="U246" s="131">
        <v>33.356940509899999</v>
      </c>
      <c r="V246" s="131">
        <v>0.56657223800000001</v>
      </c>
      <c r="W246" s="147">
        <v>1183</v>
      </c>
      <c r="X246" s="147">
        <v>130</v>
      </c>
      <c r="Y246" s="147">
        <v>361</v>
      </c>
      <c r="Z246" s="147">
        <v>692</v>
      </c>
      <c r="AA246" s="147">
        <v>187</v>
      </c>
      <c r="AB246" s="147">
        <v>48</v>
      </c>
      <c r="AC246" s="147">
        <v>35</v>
      </c>
      <c r="AD246" s="147">
        <v>104</v>
      </c>
      <c r="AE246" s="148">
        <v>2.4255024254999999</v>
      </c>
      <c r="AF246" s="131">
        <v>3.085361673</v>
      </c>
      <c r="AG246" s="131">
        <v>7.93</v>
      </c>
      <c r="AH246" s="149">
        <v>4.5630888601999997</v>
      </c>
      <c r="AI246" s="149">
        <v>0.72972473670000004</v>
      </c>
      <c r="AJ246" s="149">
        <v>12.3452798818</v>
      </c>
      <c r="AK246" s="149">
        <v>44.236098281899999</v>
      </c>
      <c r="AL246" s="149">
        <v>3.1174949195999999</v>
      </c>
      <c r="AM246" s="149">
        <v>6.2996489931999999</v>
      </c>
      <c r="AN246" s="149">
        <v>12.359135414700001</v>
      </c>
      <c r="AO246" s="149">
        <v>1.3486052097000001</v>
      </c>
      <c r="AP246" s="149">
        <v>7.3434324774000004</v>
      </c>
      <c r="AQ246" s="149">
        <v>3.2745242933999998</v>
      </c>
    </row>
    <row r="247" spans="1:43" x14ac:dyDescent="0.2">
      <c r="A247" s="145">
        <v>420</v>
      </c>
      <c r="B247" s="109" t="s">
        <v>2144</v>
      </c>
      <c r="C247" s="110">
        <v>2419</v>
      </c>
      <c r="D247" s="131">
        <v>11.5260488704</v>
      </c>
      <c r="E247" s="110">
        <v>889.33823529409995</v>
      </c>
      <c r="F247" s="131">
        <v>26.291856138899998</v>
      </c>
      <c r="G247" s="131">
        <v>18.9747829682</v>
      </c>
      <c r="H247" s="131">
        <v>63.373294749899998</v>
      </c>
      <c r="I247" s="131">
        <v>17.651922281899999</v>
      </c>
      <c r="J247" s="131">
        <v>2.8943560058000002</v>
      </c>
      <c r="K247" s="131">
        <v>2.0673971469999999</v>
      </c>
      <c r="L247" s="131">
        <v>7.0291502998000004</v>
      </c>
      <c r="M247" s="131">
        <v>8.6830680174000001</v>
      </c>
      <c r="N247" s="110">
        <v>1111</v>
      </c>
      <c r="O247" s="131">
        <v>2.1494149414999999</v>
      </c>
      <c r="P247" s="146">
        <v>2.72</v>
      </c>
      <c r="Q247" s="131">
        <v>30.6273062731</v>
      </c>
      <c r="R247" s="110">
        <v>20</v>
      </c>
      <c r="S247" s="131">
        <v>61.254612546099999</v>
      </c>
      <c r="T247" s="110">
        <v>-19</v>
      </c>
      <c r="U247" s="131">
        <v>6.2730627306000004</v>
      </c>
      <c r="V247" s="131">
        <v>1.8450184502</v>
      </c>
      <c r="W247" s="147">
        <v>1131</v>
      </c>
      <c r="X247" s="147">
        <v>35</v>
      </c>
      <c r="Y247" s="147">
        <v>378</v>
      </c>
      <c r="Z247" s="147">
        <v>718</v>
      </c>
      <c r="AA247" s="147">
        <v>104</v>
      </c>
      <c r="AB247" s="147">
        <v>7</v>
      </c>
      <c r="AC247" s="147">
        <v>18</v>
      </c>
      <c r="AD247" s="147">
        <v>79</v>
      </c>
      <c r="AE247" s="148">
        <v>2.207686018</v>
      </c>
      <c r="AF247" s="131">
        <v>0.41736227050000002</v>
      </c>
      <c r="AG247" s="149">
        <v>5.29</v>
      </c>
      <c r="AH247" s="149">
        <v>8.8759603192000007</v>
      </c>
      <c r="AI247" s="149">
        <v>1.3873349743000001</v>
      </c>
      <c r="AJ247" s="149">
        <v>10.487058999</v>
      </c>
      <c r="AK247" s="149">
        <v>43.507123144600001</v>
      </c>
      <c r="AL247" s="149">
        <v>2.7299172074000002</v>
      </c>
      <c r="AM247" s="149">
        <v>7.8018945327000004</v>
      </c>
      <c r="AN247" s="149">
        <v>10.0022376371</v>
      </c>
      <c r="AO247" s="149">
        <v>7.4587901799999995E-2</v>
      </c>
      <c r="AP247" s="149">
        <v>9.9127321548000005</v>
      </c>
      <c r="AQ247" s="149">
        <v>1.2307003804000001</v>
      </c>
    </row>
    <row r="248" spans="1:43" x14ac:dyDescent="0.2">
      <c r="A248" s="145">
        <v>421</v>
      </c>
      <c r="B248" s="109" t="s">
        <v>2143</v>
      </c>
      <c r="C248" s="110">
        <v>79</v>
      </c>
      <c r="D248" s="131">
        <v>0</v>
      </c>
      <c r="E248" s="110">
        <v>32.377049180299998</v>
      </c>
      <c r="F248" s="131">
        <v>0</v>
      </c>
      <c r="G248" s="131">
        <v>25.316455696199998</v>
      </c>
      <c r="H248" s="131">
        <v>54.4303797468</v>
      </c>
      <c r="I248" s="131">
        <v>20.253164557000002</v>
      </c>
      <c r="J248" s="131">
        <v>0</v>
      </c>
      <c r="K248" s="131">
        <v>0</v>
      </c>
      <c r="L248" s="131">
        <v>0</v>
      </c>
      <c r="M248" s="131">
        <v>0</v>
      </c>
      <c r="N248" s="110">
        <v>35</v>
      </c>
      <c r="O248" s="131">
        <v>2.2285714286</v>
      </c>
      <c r="P248" s="146">
        <v>2.44</v>
      </c>
      <c r="Q248" s="131">
        <v>8.4677419354999994</v>
      </c>
      <c r="R248" s="110">
        <v>4</v>
      </c>
      <c r="S248" s="131">
        <v>59.677419354800001</v>
      </c>
      <c r="T248" s="110">
        <v>-1</v>
      </c>
      <c r="U248" s="131">
        <v>30.241935483900001</v>
      </c>
      <c r="V248" s="131">
        <v>1.6129032258</v>
      </c>
      <c r="W248" s="147">
        <v>144</v>
      </c>
      <c r="X248" s="147">
        <v>29</v>
      </c>
      <c r="Y248" s="147">
        <v>13</v>
      </c>
      <c r="Z248" s="147">
        <v>102</v>
      </c>
      <c r="AA248" s="147" t="s">
        <v>3449</v>
      </c>
      <c r="AB248" s="147">
        <v>9</v>
      </c>
      <c r="AC248" s="147" t="s">
        <v>3449</v>
      </c>
      <c r="AD248" s="147" t="s">
        <v>3449</v>
      </c>
      <c r="AE248" s="148">
        <v>6.9767441860000003</v>
      </c>
      <c r="AF248" s="131">
        <v>0</v>
      </c>
      <c r="AG248" s="149" t="s">
        <v>3449</v>
      </c>
      <c r="AH248" s="149">
        <v>4.0625</v>
      </c>
      <c r="AI248" s="149">
        <v>0.41666666670000002</v>
      </c>
      <c r="AJ248" s="149">
        <v>5</v>
      </c>
      <c r="AK248" s="149">
        <v>63.229166666700003</v>
      </c>
      <c r="AL248" s="149">
        <v>0.20833333330000001</v>
      </c>
      <c r="AM248" s="149">
        <v>5</v>
      </c>
      <c r="AN248" s="149">
        <v>8.6458333333000006</v>
      </c>
      <c r="AO248" s="149">
        <v>0</v>
      </c>
      <c r="AP248" s="149">
        <v>5.9375</v>
      </c>
      <c r="AQ248" s="149">
        <v>0.625</v>
      </c>
    </row>
    <row r="249" spans="1:43" x14ac:dyDescent="0.2">
      <c r="A249" s="145">
        <v>422</v>
      </c>
      <c r="B249" s="109" t="s">
        <v>2142</v>
      </c>
      <c r="C249" s="110">
        <v>167</v>
      </c>
      <c r="D249" s="131">
        <v>0</v>
      </c>
      <c r="E249" s="110">
        <v>129.4573643411</v>
      </c>
      <c r="F249" s="131">
        <v>2.9940119759999999</v>
      </c>
      <c r="G249" s="131">
        <v>20.359281437100002</v>
      </c>
      <c r="H249" s="131">
        <v>63.473053892199999</v>
      </c>
      <c r="I249" s="131">
        <v>16.167664670699999</v>
      </c>
      <c r="J249" s="131">
        <v>12.2324159021</v>
      </c>
      <c r="K249" s="131">
        <v>0</v>
      </c>
      <c r="L249" s="131">
        <v>18.348623853199999</v>
      </c>
      <c r="M249" s="131">
        <v>0</v>
      </c>
      <c r="N249" s="110">
        <v>74</v>
      </c>
      <c r="O249" s="131">
        <v>2.2297297296999998</v>
      </c>
      <c r="P249" s="146">
        <v>1.29</v>
      </c>
      <c r="Q249" s="131">
        <v>6.0150375939999998</v>
      </c>
      <c r="R249" s="110">
        <v>0</v>
      </c>
      <c r="S249" s="131">
        <v>81.954887217999996</v>
      </c>
      <c r="T249" s="110">
        <v>0</v>
      </c>
      <c r="U249" s="131">
        <v>12.030075188</v>
      </c>
      <c r="V249" s="131">
        <v>0</v>
      </c>
      <c r="W249" s="147" t="s">
        <v>3449</v>
      </c>
      <c r="X249" s="147">
        <v>22</v>
      </c>
      <c r="Y249" s="147" t="s">
        <v>3449</v>
      </c>
      <c r="Z249" s="147" t="s">
        <v>3449</v>
      </c>
      <c r="AA249" s="147" t="s">
        <v>3449</v>
      </c>
      <c r="AB249" s="147">
        <v>7</v>
      </c>
      <c r="AC249" s="147" t="s">
        <v>3449</v>
      </c>
      <c r="AD249" s="147" t="s">
        <v>3449</v>
      </c>
      <c r="AE249" s="148">
        <v>1.2345679011999999</v>
      </c>
      <c r="AF249" s="131">
        <v>0</v>
      </c>
      <c r="AG249" s="149" t="s">
        <v>3449</v>
      </c>
      <c r="AH249" s="149" t="s">
        <v>3450</v>
      </c>
      <c r="AI249" s="149" t="s">
        <v>3450</v>
      </c>
      <c r="AJ249" s="149" t="s">
        <v>3450</v>
      </c>
      <c r="AK249" s="149" t="s">
        <v>3450</v>
      </c>
      <c r="AL249" s="149" t="s">
        <v>3450</v>
      </c>
      <c r="AM249" s="149" t="s">
        <v>3450</v>
      </c>
      <c r="AN249" s="149" t="s">
        <v>3450</v>
      </c>
      <c r="AO249" s="149" t="s">
        <v>3450</v>
      </c>
      <c r="AP249" s="149" t="s">
        <v>3450</v>
      </c>
      <c r="AQ249" s="149" t="s">
        <v>3450</v>
      </c>
    </row>
    <row r="250" spans="1:43" x14ac:dyDescent="0.2">
      <c r="A250" s="145">
        <v>423</v>
      </c>
      <c r="B250" s="109" t="s">
        <v>2141</v>
      </c>
      <c r="C250" s="110">
        <v>204</v>
      </c>
      <c r="D250" s="131">
        <v>4.0816326530999998</v>
      </c>
      <c r="E250" s="110">
        <v>94.009216589900007</v>
      </c>
      <c r="F250" s="131">
        <v>0.98039215690000003</v>
      </c>
      <c r="G250" s="131">
        <v>16.176470588200001</v>
      </c>
      <c r="H250" s="131">
        <v>59.3137254902</v>
      </c>
      <c r="I250" s="131">
        <v>24.5098039216</v>
      </c>
      <c r="J250" s="131">
        <v>4.8899755501</v>
      </c>
      <c r="K250" s="131">
        <v>0</v>
      </c>
      <c r="L250" s="131">
        <v>4.8899755501</v>
      </c>
      <c r="M250" s="131">
        <v>0</v>
      </c>
      <c r="N250" s="110">
        <v>97</v>
      </c>
      <c r="O250" s="131">
        <v>2.0927835051999999</v>
      </c>
      <c r="P250" s="146">
        <v>2.17</v>
      </c>
      <c r="Q250" s="131">
        <v>4.5454545455000002</v>
      </c>
      <c r="R250" s="110">
        <v>2</v>
      </c>
      <c r="S250" s="131">
        <v>67.272727272699996</v>
      </c>
      <c r="T250" s="110">
        <v>-2</v>
      </c>
      <c r="U250" s="131">
        <v>28.181818181800001</v>
      </c>
      <c r="V250" s="131">
        <v>0</v>
      </c>
      <c r="W250" s="147" t="s">
        <v>3449</v>
      </c>
      <c r="X250" s="147">
        <v>21</v>
      </c>
      <c r="Y250" s="147" t="s">
        <v>3449</v>
      </c>
      <c r="Z250" s="147">
        <v>26</v>
      </c>
      <c r="AA250" s="147" t="s">
        <v>3449</v>
      </c>
      <c r="AB250" s="147">
        <v>9</v>
      </c>
      <c r="AC250" s="147" t="s">
        <v>3449</v>
      </c>
      <c r="AD250" s="147">
        <v>9</v>
      </c>
      <c r="AE250" s="148">
        <v>1</v>
      </c>
      <c r="AF250" s="131">
        <v>0</v>
      </c>
      <c r="AG250" s="149" t="s">
        <v>3449</v>
      </c>
      <c r="AH250" s="149">
        <v>4.6656298600000001</v>
      </c>
      <c r="AI250" s="149">
        <v>0.58320373250000002</v>
      </c>
      <c r="AJ250" s="149">
        <v>8.2037325038999995</v>
      </c>
      <c r="AK250" s="149">
        <v>60.458786936199999</v>
      </c>
      <c r="AL250" s="149">
        <v>1.0108864697</v>
      </c>
      <c r="AM250" s="149">
        <v>7.8926905131999998</v>
      </c>
      <c r="AN250" s="149">
        <v>9.5256609642000001</v>
      </c>
      <c r="AO250" s="149">
        <v>0</v>
      </c>
      <c r="AP250" s="149">
        <v>5.5209953344000002</v>
      </c>
      <c r="AQ250" s="149">
        <v>0.97200622079999999</v>
      </c>
    </row>
    <row r="251" spans="1:43" x14ac:dyDescent="0.2">
      <c r="A251" s="145">
        <v>424</v>
      </c>
      <c r="B251" s="109" t="s">
        <v>2140</v>
      </c>
      <c r="C251" s="110">
        <v>2093</v>
      </c>
      <c r="D251" s="131">
        <v>2.9006882989</v>
      </c>
      <c r="E251" s="110">
        <v>73.905367231599996</v>
      </c>
      <c r="F251" s="131">
        <v>3.4878165313</v>
      </c>
      <c r="G251" s="131">
        <v>21.022455805100002</v>
      </c>
      <c r="H251" s="131">
        <v>57.1906354515</v>
      </c>
      <c r="I251" s="131">
        <v>21.786908743400001</v>
      </c>
      <c r="J251" s="131">
        <v>4.3342162291999999</v>
      </c>
      <c r="K251" s="131">
        <v>0.48157958099999998</v>
      </c>
      <c r="L251" s="131">
        <v>9.6315916205000001</v>
      </c>
      <c r="M251" s="131">
        <v>8.1868528773999998</v>
      </c>
      <c r="N251" s="110">
        <v>893</v>
      </c>
      <c r="O251" s="131">
        <v>2.3012318028999998</v>
      </c>
      <c r="P251" s="146">
        <v>28.32</v>
      </c>
      <c r="Q251" s="131">
        <v>5.6203605514000001</v>
      </c>
      <c r="R251" s="110">
        <v>20</v>
      </c>
      <c r="S251" s="131">
        <v>56.698480028299997</v>
      </c>
      <c r="T251" s="110">
        <v>-13</v>
      </c>
      <c r="U251" s="131">
        <v>37.469070342899997</v>
      </c>
      <c r="V251" s="131">
        <v>0.21208907739999999</v>
      </c>
      <c r="W251" s="147">
        <v>719</v>
      </c>
      <c r="X251" s="147">
        <v>277</v>
      </c>
      <c r="Y251" s="147">
        <v>148</v>
      </c>
      <c r="Z251" s="147">
        <v>294</v>
      </c>
      <c r="AA251" s="147">
        <v>213</v>
      </c>
      <c r="AB251" s="147">
        <v>99</v>
      </c>
      <c r="AC251" s="147">
        <v>35</v>
      </c>
      <c r="AD251" s="147">
        <v>79</v>
      </c>
      <c r="AE251" s="148">
        <v>1.1787819253</v>
      </c>
      <c r="AF251" s="131">
        <v>4.4052863436000003</v>
      </c>
      <c r="AG251" s="149">
        <v>1.84</v>
      </c>
      <c r="AH251" s="149">
        <v>5.6653491436000003</v>
      </c>
      <c r="AI251" s="149">
        <v>0.89873894219999995</v>
      </c>
      <c r="AJ251" s="149">
        <v>8.5168454734000001</v>
      </c>
      <c r="AK251" s="149">
        <v>47.106154714900001</v>
      </c>
      <c r="AL251" s="149">
        <v>5.8865047994999999</v>
      </c>
      <c r="AM251" s="149">
        <v>5.6418219462000003</v>
      </c>
      <c r="AN251" s="149">
        <v>11.264822134399999</v>
      </c>
      <c r="AO251" s="149">
        <v>0.41878411440000002</v>
      </c>
      <c r="AP251" s="149">
        <v>6.7193675889</v>
      </c>
      <c r="AQ251" s="149">
        <v>3.6231884058000001</v>
      </c>
    </row>
    <row r="252" spans="1:43" x14ac:dyDescent="0.2">
      <c r="A252" s="145">
        <v>431</v>
      </c>
      <c r="B252" s="109" t="s">
        <v>2139</v>
      </c>
      <c r="C252" s="110">
        <v>1737</v>
      </c>
      <c r="D252" s="131">
        <v>12.2093023256</v>
      </c>
      <c r="E252" s="110">
        <v>98.3578708947</v>
      </c>
      <c r="F252" s="131">
        <v>15.3137593552</v>
      </c>
      <c r="G252" s="131">
        <v>23.316062176199999</v>
      </c>
      <c r="H252" s="131">
        <v>57.052389176699997</v>
      </c>
      <c r="I252" s="131">
        <v>19.631548647100001</v>
      </c>
      <c r="J252" s="131">
        <v>4.6471100783999999</v>
      </c>
      <c r="K252" s="131">
        <v>3.4853325588000001</v>
      </c>
      <c r="L252" s="131">
        <v>6.9706651176000003</v>
      </c>
      <c r="M252" s="131">
        <v>9.8751089166000003</v>
      </c>
      <c r="N252" s="110">
        <v>744</v>
      </c>
      <c r="O252" s="131">
        <v>2.2970430108</v>
      </c>
      <c r="P252" s="146">
        <v>17.66</v>
      </c>
      <c r="Q252" s="131">
        <v>5.8923512748000002</v>
      </c>
      <c r="R252" s="110">
        <v>22</v>
      </c>
      <c r="S252" s="131">
        <v>54.900849858400001</v>
      </c>
      <c r="T252" s="110">
        <v>-16</v>
      </c>
      <c r="U252" s="131">
        <v>38.753541076499999</v>
      </c>
      <c r="V252" s="131">
        <v>0.45325779040000003</v>
      </c>
      <c r="W252" s="147">
        <v>626</v>
      </c>
      <c r="X252" s="147">
        <v>58</v>
      </c>
      <c r="Y252" s="147">
        <v>116</v>
      </c>
      <c r="Z252" s="147">
        <v>452</v>
      </c>
      <c r="AA252" s="147">
        <v>111</v>
      </c>
      <c r="AB252" s="147">
        <v>21</v>
      </c>
      <c r="AC252" s="147">
        <v>21</v>
      </c>
      <c r="AD252" s="147">
        <v>69</v>
      </c>
      <c r="AE252" s="148">
        <v>2.6528258361999999</v>
      </c>
      <c r="AF252" s="131">
        <v>7.7937649880000004</v>
      </c>
      <c r="AG252" s="149">
        <v>2.52</v>
      </c>
      <c r="AH252" s="149">
        <v>5.6335659631999997</v>
      </c>
      <c r="AI252" s="149">
        <v>5.2131505927999999</v>
      </c>
      <c r="AJ252" s="149">
        <v>14.2352644413</v>
      </c>
      <c r="AK252" s="149">
        <v>39.628352812599999</v>
      </c>
      <c r="AL252" s="149">
        <v>1.8077860927</v>
      </c>
      <c r="AM252" s="149">
        <v>6.2810056336000004</v>
      </c>
      <c r="AN252" s="149">
        <v>2.2786513075000001</v>
      </c>
      <c r="AO252" s="149">
        <v>0.91650550740000003</v>
      </c>
      <c r="AP252" s="149">
        <v>17.312704952499999</v>
      </c>
      <c r="AQ252" s="149">
        <v>3.3380980408999998</v>
      </c>
    </row>
    <row r="253" spans="1:43" x14ac:dyDescent="0.2">
      <c r="A253" s="145">
        <v>432</v>
      </c>
      <c r="B253" s="109" t="s">
        <v>2138</v>
      </c>
      <c r="C253" s="110">
        <v>490</v>
      </c>
      <c r="D253" s="131">
        <v>-3.7328094303000001</v>
      </c>
      <c r="E253" s="110">
        <v>36.350148367999999</v>
      </c>
      <c r="F253" s="131">
        <v>4.2857142857000001</v>
      </c>
      <c r="G253" s="131">
        <v>21.224489795899999</v>
      </c>
      <c r="H253" s="131">
        <v>55.714285714299997</v>
      </c>
      <c r="I253" s="131">
        <v>23.061224489800001</v>
      </c>
      <c r="J253" s="131">
        <v>4.0774719674000002</v>
      </c>
      <c r="K253" s="131">
        <v>0</v>
      </c>
      <c r="L253" s="131">
        <v>8.1549439348000003</v>
      </c>
      <c r="M253" s="131">
        <v>4.0774719674000002</v>
      </c>
      <c r="N253" s="110">
        <v>210</v>
      </c>
      <c r="O253" s="131">
        <v>2.3047619047999999</v>
      </c>
      <c r="P253" s="146">
        <v>13.48</v>
      </c>
      <c r="Q253" s="131">
        <v>3.3284023668999998</v>
      </c>
      <c r="R253" s="110">
        <v>4</v>
      </c>
      <c r="S253" s="131">
        <v>54.2159763314</v>
      </c>
      <c r="T253" s="110">
        <v>0</v>
      </c>
      <c r="U253" s="131">
        <v>42.085798816599997</v>
      </c>
      <c r="V253" s="131">
        <v>0.3698224852</v>
      </c>
      <c r="W253" s="147">
        <v>119</v>
      </c>
      <c r="X253" s="147">
        <v>32</v>
      </c>
      <c r="Y253" s="147">
        <v>27</v>
      </c>
      <c r="Z253" s="147">
        <v>60</v>
      </c>
      <c r="AA253" s="147">
        <v>47</v>
      </c>
      <c r="AB253" s="147">
        <v>10</v>
      </c>
      <c r="AC253" s="147">
        <v>11</v>
      </c>
      <c r="AD253" s="147">
        <v>26</v>
      </c>
      <c r="AE253" s="148">
        <v>1.5267175573</v>
      </c>
      <c r="AF253" s="131">
        <v>4.1152263374000002</v>
      </c>
      <c r="AG253" s="149">
        <v>2.44</v>
      </c>
      <c r="AH253" s="149">
        <v>3.7378257436000002</v>
      </c>
      <c r="AI253" s="149">
        <v>3.4219531455999999</v>
      </c>
      <c r="AJ253" s="149">
        <v>21.374045801499999</v>
      </c>
      <c r="AK253" s="149">
        <v>27.349302448</v>
      </c>
      <c r="AL253" s="149">
        <v>5.5804158989000001</v>
      </c>
      <c r="AM253" s="149">
        <v>7.5546196367</v>
      </c>
      <c r="AN253" s="149">
        <v>7.7652013687999997</v>
      </c>
      <c r="AO253" s="149">
        <v>2.0531718873</v>
      </c>
      <c r="AP253" s="149">
        <v>15.9515662016</v>
      </c>
      <c r="AQ253" s="149">
        <v>2.1584627533999998</v>
      </c>
    </row>
    <row r="254" spans="1:43" x14ac:dyDescent="0.2">
      <c r="A254" s="145">
        <v>433</v>
      </c>
      <c r="B254" s="109" t="s">
        <v>2137</v>
      </c>
      <c r="C254" s="110">
        <v>688</v>
      </c>
      <c r="D254" s="131">
        <v>-2.13371266</v>
      </c>
      <c r="E254" s="110">
        <v>46.612466124699999</v>
      </c>
      <c r="F254" s="131">
        <v>14.970930232600001</v>
      </c>
      <c r="G254" s="131">
        <v>21.075581395299999</v>
      </c>
      <c r="H254" s="131">
        <v>58.139534883700001</v>
      </c>
      <c r="I254" s="131">
        <v>20.784883720900002</v>
      </c>
      <c r="J254" s="131">
        <v>4.3072505383999999</v>
      </c>
      <c r="K254" s="131">
        <v>1.4357501795000001</v>
      </c>
      <c r="L254" s="131">
        <v>12.9217516152</v>
      </c>
      <c r="M254" s="131">
        <v>5.7430007179000002</v>
      </c>
      <c r="N254" s="110">
        <v>306</v>
      </c>
      <c r="O254" s="131">
        <v>2.2091503268000001</v>
      </c>
      <c r="P254" s="146">
        <v>14.76</v>
      </c>
      <c r="Q254" s="131">
        <v>3.1039136302000001</v>
      </c>
      <c r="R254" s="110">
        <v>8</v>
      </c>
      <c r="S254" s="131">
        <v>49.190283400799999</v>
      </c>
      <c r="T254" s="110">
        <v>-8</v>
      </c>
      <c r="U254" s="131">
        <v>47.570850202400003</v>
      </c>
      <c r="V254" s="131">
        <v>0.13495276649999999</v>
      </c>
      <c r="W254" s="147">
        <v>251</v>
      </c>
      <c r="X254" s="147">
        <v>54</v>
      </c>
      <c r="Y254" s="147">
        <v>66</v>
      </c>
      <c r="Z254" s="147">
        <v>131</v>
      </c>
      <c r="AA254" s="147">
        <v>62</v>
      </c>
      <c r="AB254" s="147">
        <v>19</v>
      </c>
      <c r="AC254" s="147">
        <v>14</v>
      </c>
      <c r="AD254" s="147">
        <v>29</v>
      </c>
      <c r="AE254" s="148">
        <v>2.1563342317999998</v>
      </c>
      <c r="AF254" s="131">
        <v>0</v>
      </c>
      <c r="AG254" s="131">
        <v>3.97</v>
      </c>
      <c r="AH254" s="149">
        <v>5.15863958</v>
      </c>
      <c r="AI254" s="149">
        <v>3.4695275050999999</v>
      </c>
      <c r="AJ254" s="149">
        <v>18.0095868523</v>
      </c>
      <c r="AK254" s="149">
        <v>45.012554211400001</v>
      </c>
      <c r="AL254" s="149">
        <v>2.1456288519000002</v>
      </c>
      <c r="AM254" s="149">
        <v>6.3455832002000001</v>
      </c>
      <c r="AN254" s="149">
        <v>1.9401963021999999</v>
      </c>
      <c r="AO254" s="149">
        <v>0.27391006620000002</v>
      </c>
      <c r="AP254" s="149">
        <v>14.6541885414</v>
      </c>
      <c r="AQ254" s="149">
        <v>0.68477516549999995</v>
      </c>
    </row>
    <row r="255" spans="1:43" x14ac:dyDescent="0.2">
      <c r="A255" s="145">
        <v>434</v>
      </c>
      <c r="B255" s="109" t="s">
        <v>2136</v>
      </c>
      <c r="C255" s="110">
        <v>1456</v>
      </c>
      <c r="D255" s="131">
        <v>14.645669291300001</v>
      </c>
      <c r="E255" s="110">
        <v>65.556055830700004</v>
      </c>
      <c r="F255" s="131">
        <v>16.3461538462</v>
      </c>
      <c r="G255" s="131">
        <v>23.7637362637</v>
      </c>
      <c r="H255" s="131">
        <v>56.25</v>
      </c>
      <c r="I255" s="131">
        <v>19.9862637363</v>
      </c>
      <c r="J255" s="131">
        <v>1.3821700069</v>
      </c>
      <c r="K255" s="131">
        <v>1.3821700069</v>
      </c>
      <c r="L255" s="131">
        <v>10.366275051800001</v>
      </c>
      <c r="M255" s="131">
        <v>11.0573600553</v>
      </c>
      <c r="N255" s="110">
        <v>597</v>
      </c>
      <c r="O255" s="131">
        <v>2.4036850920999999</v>
      </c>
      <c r="P255" s="146">
        <v>22.21</v>
      </c>
      <c r="Q255" s="131">
        <v>4.4776119403000001</v>
      </c>
      <c r="R255" s="110">
        <v>13</v>
      </c>
      <c r="S255" s="131">
        <v>51.560379918599999</v>
      </c>
      <c r="T255" s="110">
        <v>-24</v>
      </c>
      <c r="U255" s="131">
        <v>43.735866123900003</v>
      </c>
      <c r="V255" s="131">
        <v>0.22614201719999999</v>
      </c>
      <c r="W255" s="147">
        <v>736</v>
      </c>
      <c r="X255" s="147">
        <v>52</v>
      </c>
      <c r="Y255" s="147">
        <v>363</v>
      </c>
      <c r="Z255" s="147">
        <v>321</v>
      </c>
      <c r="AA255" s="147">
        <v>108</v>
      </c>
      <c r="AB255" s="147">
        <v>21</v>
      </c>
      <c r="AC255" s="147">
        <v>24</v>
      </c>
      <c r="AD255" s="147">
        <v>63</v>
      </c>
      <c r="AE255" s="148">
        <v>1.5130674003</v>
      </c>
      <c r="AF255" s="131">
        <v>4.3134435658000001</v>
      </c>
      <c r="AG255" s="131">
        <v>4.0999999999999996</v>
      </c>
      <c r="AH255" s="149">
        <v>4.9847653870000004</v>
      </c>
      <c r="AI255" s="149">
        <v>4.0097501522999996</v>
      </c>
      <c r="AJ255" s="149">
        <v>16.160877513700001</v>
      </c>
      <c r="AK255" s="149">
        <v>37.014015843999999</v>
      </c>
      <c r="AL255" s="149">
        <v>1.5722120658000001</v>
      </c>
      <c r="AM255" s="149">
        <v>6.8494820232000002</v>
      </c>
      <c r="AN255" s="149">
        <v>2.3887873248</v>
      </c>
      <c r="AO255" s="149">
        <v>0.80438756860000005</v>
      </c>
      <c r="AP255" s="149">
        <v>21.267519804999999</v>
      </c>
      <c r="AQ255" s="149">
        <v>0.63375990250000003</v>
      </c>
    </row>
    <row r="256" spans="1:43" x14ac:dyDescent="0.2">
      <c r="A256" s="145">
        <v>435</v>
      </c>
      <c r="B256" s="109" t="s">
        <v>2135</v>
      </c>
      <c r="C256" s="110">
        <v>529</v>
      </c>
      <c r="D256" s="131">
        <v>-3.1135531136000001</v>
      </c>
      <c r="E256" s="110">
        <v>37.385159010599999</v>
      </c>
      <c r="F256" s="131">
        <v>6.9943289225000003</v>
      </c>
      <c r="G256" s="131">
        <v>20.037807183399998</v>
      </c>
      <c r="H256" s="131">
        <v>65.406427221200005</v>
      </c>
      <c r="I256" s="131">
        <v>14.5557655955</v>
      </c>
      <c r="J256" s="131">
        <v>3.7629350894</v>
      </c>
      <c r="K256" s="131">
        <v>1.8814675447</v>
      </c>
      <c r="L256" s="131">
        <v>13.1702728128</v>
      </c>
      <c r="M256" s="131">
        <v>9.4073377233999995</v>
      </c>
      <c r="N256" s="110">
        <v>220</v>
      </c>
      <c r="O256" s="131">
        <v>2.3954545454999998</v>
      </c>
      <c r="P256" s="146">
        <v>14.15</v>
      </c>
      <c r="Q256" s="131">
        <v>3.7402964008000001</v>
      </c>
      <c r="R256" s="110">
        <v>10</v>
      </c>
      <c r="S256" s="131">
        <v>61.891319689500001</v>
      </c>
      <c r="T256" s="110">
        <v>-7</v>
      </c>
      <c r="U256" s="131">
        <v>34.015525758599999</v>
      </c>
      <c r="V256" s="131">
        <v>0.35285815100000001</v>
      </c>
      <c r="W256" s="147">
        <v>217</v>
      </c>
      <c r="X256" s="147">
        <v>69</v>
      </c>
      <c r="Y256" s="147">
        <v>92</v>
      </c>
      <c r="Z256" s="147">
        <v>56</v>
      </c>
      <c r="AA256" s="147">
        <v>58</v>
      </c>
      <c r="AB256" s="147">
        <v>28</v>
      </c>
      <c r="AC256" s="147">
        <v>10</v>
      </c>
      <c r="AD256" s="147">
        <v>20</v>
      </c>
      <c r="AE256" s="148">
        <v>0.34246575340000002</v>
      </c>
      <c r="AF256" s="131">
        <v>0</v>
      </c>
      <c r="AG256" s="149" t="s">
        <v>3449</v>
      </c>
      <c r="AH256" s="149">
        <v>5.4246044559</v>
      </c>
      <c r="AI256" s="149">
        <v>1.5821762995999999</v>
      </c>
      <c r="AJ256" s="149">
        <v>8.3306425572999991</v>
      </c>
      <c r="AK256" s="149">
        <v>32.450758798800003</v>
      </c>
      <c r="AL256" s="149">
        <v>6.3287051985999998</v>
      </c>
      <c r="AM256" s="149">
        <v>6.2641265740999996</v>
      </c>
      <c r="AN256" s="149">
        <v>3.2935098481999998</v>
      </c>
      <c r="AO256" s="149">
        <v>5.3923151437000003</v>
      </c>
      <c r="AP256" s="149">
        <v>20.019373587299999</v>
      </c>
      <c r="AQ256" s="149">
        <v>4.8756861478999998</v>
      </c>
    </row>
    <row r="257" spans="1:43" x14ac:dyDescent="0.2">
      <c r="A257" s="145">
        <v>437</v>
      </c>
      <c r="B257" s="109" t="s">
        <v>2134</v>
      </c>
      <c r="C257" s="110">
        <v>109</v>
      </c>
      <c r="D257" s="131">
        <v>-9.1666666666999994</v>
      </c>
      <c r="E257" s="110">
        <v>23.491379310300001</v>
      </c>
      <c r="F257" s="131">
        <v>0.91743119269999995</v>
      </c>
      <c r="G257" s="131">
        <v>29.3577981651</v>
      </c>
      <c r="H257" s="131">
        <v>49.541284403699997</v>
      </c>
      <c r="I257" s="131">
        <v>21.100917431199999</v>
      </c>
      <c r="J257" s="131">
        <v>0</v>
      </c>
      <c r="K257" s="131">
        <v>8.658008658</v>
      </c>
      <c r="L257" s="131">
        <v>8.658008658</v>
      </c>
      <c r="M257" s="131">
        <v>8.658008658</v>
      </c>
      <c r="N257" s="110">
        <v>43</v>
      </c>
      <c r="O257" s="131">
        <v>2.5348837208999999</v>
      </c>
      <c r="P257" s="146">
        <v>4.6399999999999997</v>
      </c>
      <c r="Q257" s="131">
        <v>2.7600849257000002</v>
      </c>
      <c r="R257" s="110">
        <v>2</v>
      </c>
      <c r="S257" s="131">
        <v>58.8110403397</v>
      </c>
      <c r="T257" s="110">
        <v>-5</v>
      </c>
      <c r="U257" s="131">
        <v>38.428874734600001</v>
      </c>
      <c r="V257" s="131">
        <v>0</v>
      </c>
      <c r="W257" s="147">
        <v>56</v>
      </c>
      <c r="X257" s="147">
        <v>37</v>
      </c>
      <c r="Y257" s="147">
        <v>8</v>
      </c>
      <c r="Z257" s="147">
        <v>11</v>
      </c>
      <c r="AA257" s="147" t="s">
        <v>3449</v>
      </c>
      <c r="AB257" s="147">
        <v>13</v>
      </c>
      <c r="AC257" s="147" t="s">
        <v>3449</v>
      </c>
      <c r="AD257" s="147" t="s">
        <v>3449</v>
      </c>
      <c r="AE257" s="148">
        <v>0</v>
      </c>
      <c r="AF257" s="131">
        <v>0</v>
      </c>
      <c r="AG257" s="149" t="s">
        <v>3449</v>
      </c>
      <c r="AH257" s="149">
        <v>0.58333333330000003</v>
      </c>
      <c r="AI257" s="149">
        <v>2.1666666666999999</v>
      </c>
      <c r="AJ257" s="149">
        <v>7.6666666667000003</v>
      </c>
      <c r="AK257" s="149">
        <v>47.666666666700003</v>
      </c>
      <c r="AL257" s="149">
        <v>20.25</v>
      </c>
      <c r="AM257" s="149">
        <v>1.4166666667000001</v>
      </c>
      <c r="AN257" s="149">
        <v>5.9166666667000003</v>
      </c>
      <c r="AO257" s="149">
        <v>0.16666666669999999</v>
      </c>
      <c r="AP257" s="149">
        <v>2.25</v>
      </c>
      <c r="AQ257" s="149">
        <v>1.4166666667000001</v>
      </c>
    </row>
    <row r="258" spans="1:43" x14ac:dyDescent="0.2">
      <c r="A258" s="145">
        <v>438</v>
      </c>
      <c r="B258" s="109" t="s">
        <v>2133</v>
      </c>
      <c r="C258" s="110">
        <v>1196</v>
      </c>
      <c r="D258" s="131">
        <v>0.33557046979999999</v>
      </c>
      <c r="E258" s="110">
        <v>55.396016674400002</v>
      </c>
      <c r="F258" s="131">
        <v>11.789297658900001</v>
      </c>
      <c r="G258" s="131">
        <v>19.899665551799998</v>
      </c>
      <c r="H258" s="131">
        <v>57.943143812700001</v>
      </c>
      <c r="I258" s="131">
        <v>22.157190635500001</v>
      </c>
      <c r="J258" s="131">
        <v>0</v>
      </c>
      <c r="K258" s="131">
        <v>1.6522098305999999</v>
      </c>
      <c r="L258" s="131">
        <v>9.9132589839000005</v>
      </c>
      <c r="M258" s="131">
        <v>6.6088393225999997</v>
      </c>
      <c r="N258" s="110">
        <v>539</v>
      </c>
      <c r="O258" s="131">
        <v>2.1910946196999999</v>
      </c>
      <c r="P258" s="146">
        <v>21.59</v>
      </c>
      <c r="Q258" s="131">
        <v>4.8103607770999997</v>
      </c>
      <c r="R258" s="110">
        <v>13</v>
      </c>
      <c r="S258" s="131">
        <v>37.465309898199997</v>
      </c>
      <c r="T258" s="110">
        <v>-8</v>
      </c>
      <c r="U258" s="131">
        <v>57.169287696600001</v>
      </c>
      <c r="V258" s="131">
        <v>0.55504162810000002</v>
      </c>
      <c r="W258" s="147">
        <v>476</v>
      </c>
      <c r="X258" s="147">
        <v>57</v>
      </c>
      <c r="Y258" s="147">
        <v>167</v>
      </c>
      <c r="Z258" s="147">
        <v>252</v>
      </c>
      <c r="AA258" s="147">
        <v>92</v>
      </c>
      <c r="AB258" s="147">
        <v>23</v>
      </c>
      <c r="AC258" s="147">
        <v>18</v>
      </c>
      <c r="AD258" s="147">
        <v>51</v>
      </c>
      <c r="AE258" s="148">
        <v>0.4683840749</v>
      </c>
      <c r="AF258" s="131">
        <v>0.83056478410000001</v>
      </c>
      <c r="AG258" s="149">
        <v>1.88</v>
      </c>
      <c r="AH258" s="149">
        <v>5.7957801510999998</v>
      </c>
      <c r="AI258" s="149">
        <v>2.3052878354000002</v>
      </c>
      <c r="AJ258" s="149">
        <v>18.142745506600001</v>
      </c>
      <c r="AK258" s="149">
        <v>35.360771034099997</v>
      </c>
      <c r="AL258" s="149">
        <v>4.2589215942000003</v>
      </c>
      <c r="AM258" s="149">
        <v>4.6366241208999996</v>
      </c>
      <c r="AN258" s="149">
        <v>2.8392810628</v>
      </c>
      <c r="AO258" s="149">
        <v>0.79447772859999999</v>
      </c>
      <c r="AP258" s="149">
        <v>19.874967439399999</v>
      </c>
      <c r="AQ258" s="149">
        <v>2.1489971347000001</v>
      </c>
    </row>
    <row r="259" spans="1:43" x14ac:dyDescent="0.2">
      <c r="A259" s="145">
        <v>441</v>
      </c>
      <c r="B259" s="109" t="s">
        <v>2132</v>
      </c>
      <c r="C259" s="110">
        <v>927</v>
      </c>
      <c r="D259" s="131">
        <v>8.9306698002000005</v>
      </c>
      <c r="E259" s="110">
        <v>73.396674584300001</v>
      </c>
      <c r="F259" s="131">
        <v>10.6796116505</v>
      </c>
      <c r="G259" s="131">
        <v>19.201725997800001</v>
      </c>
      <c r="H259" s="131">
        <v>63.430420712</v>
      </c>
      <c r="I259" s="131">
        <v>17.367853290199999</v>
      </c>
      <c r="J259" s="131">
        <v>3.2345013477000002</v>
      </c>
      <c r="K259" s="131">
        <v>0</v>
      </c>
      <c r="L259" s="131">
        <v>7.5471698112999999</v>
      </c>
      <c r="M259" s="131">
        <v>7.5471698112999999</v>
      </c>
      <c r="N259" s="110">
        <v>422</v>
      </c>
      <c r="O259" s="131">
        <v>2.172985782</v>
      </c>
      <c r="P259" s="146">
        <v>12.63</v>
      </c>
      <c r="Q259" s="131">
        <v>5.7753164556999996</v>
      </c>
      <c r="R259" s="110">
        <v>7</v>
      </c>
      <c r="S259" s="131">
        <v>60.047468354400003</v>
      </c>
      <c r="T259" s="110">
        <v>-9</v>
      </c>
      <c r="U259" s="131">
        <v>33.702531645599997</v>
      </c>
      <c r="V259" s="131">
        <v>0.47468354429999998</v>
      </c>
      <c r="W259" s="147">
        <v>272</v>
      </c>
      <c r="X259" s="147">
        <v>56</v>
      </c>
      <c r="Y259" s="147">
        <v>55</v>
      </c>
      <c r="Z259" s="147">
        <v>161</v>
      </c>
      <c r="AA259" s="147">
        <v>71</v>
      </c>
      <c r="AB259" s="147">
        <v>22</v>
      </c>
      <c r="AC259" s="147">
        <v>10</v>
      </c>
      <c r="AD259" s="147">
        <v>39</v>
      </c>
      <c r="AE259" s="148">
        <v>2.5896414342999998</v>
      </c>
      <c r="AF259" s="131">
        <v>1.0834236185999999</v>
      </c>
      <c r="AG259" s="149">
        <v>1.94</v>
      </c>
      <c r="AH259" s="149">
        <v>5.2520267889000003</v>
      </c>
      <c r="AI259" s="149">
        <v>1.5509340853</v>
      </c>
      <c r="AJ259" s="149">
        <v>15.826577370500001</v>
      </c>
      <c r="AK259" s="149">
        <v>25.308424391999999</v>
      </c>
      <c r="AL259" s="149">
        <v>4.5470567501000003</v>
      </c>
      <c r="AM259" s="149">
        <v>4.8819175184999999</v>
      </c>
      <c r="AN259" s="149">
        <v>6.4857243566999996</v>
      </c>
      <c r="AO259" s="149">
        <v>3.0489954177</v>
      </c>
      <c r="AP259" s="149">
        <v>20.0740218541</v>
      </c>
      <c r="AQ259" s="149">
        <v>4.6175537540000002</v>
      </c>
    </row>
    <row r="260" spans="1:43" x14ac:dyDescent="0.2">
      <c r="A260" s="145">
        <v>442</v>
      </c>
      <c r="B260" s="109" t="s">
        <v>2131</v>
      </c>
      <c r="C260" s="110">
        <v>204</v>
      </c>
      <c r="D260" s="131">
        <v>2.5125628140999998</v>
      </c>
      <c r="E260" s="110">
        <v>29.059829059799998</v>
      </c>
      <c r="F260" s="131">
        <v>14.7058823529</v>
      </c>
      <c r="G260" s="131">
        <v>11.764705882399999</v>
      </c>
      <c r="H260" s="131">
        <v>61.274509803900003</v>
      </c>
      <c r="I260" s="131">
        <v>26.9607843137</v>
      </c>
      <c r="J260" s="131">
        <v>0</v>
      </c>
      <c r="K260" s="131">
        <v>0</v>
      </c>
      <c r="L260" s="131">
        <v>4.9627791562999999</v>
      </c>
      <c r="M260" s="131">
        <v>0</v>
      </c>
      <c r="N260" s="110">
        <v>90</v>
      </c>
      <c r="O260" s="131">
        <v>2.1777777777999998</v>
      </c>
      <c r="P260" s="146">
        <v>7.02</v>
      </c>
      <c r="Q260" s="131">
        <v>3.1700288184000001</v>
      </c>
      <c r="R260" s="110">
        <v>4</v>
      </c>
      <c r="S260" s="131">
        <v>38.184438040300002</v>
      </c>
      <c r="T260" s="110">
        <v>1</v>
      </c>
      <c r="U260" s="131">
        <v>58.357348703200003</v>
      </c>
      <c r="V260" s="131">
        <v>0.28818443799999999</v>
      </c>
      <c r="W260" s="147">
        <v>41</v>
      </c>
      <c r="X260" s="147">
        <v>21</v>
      </c>
      <c r="Y260" s="147">
        <v>5</v>
      </c>
      <c r="Z260" s="147">
        <v>15</v>
      </c>
      <c r="AA260" s="147" t="s">
        <v>3449</v>
      </c>
      <c r="AB260" s="147">
        <v>7</v>
      </c>
      <c r="AC260" s="147" t="s">
        <v>3449</v>
      </c>
      <c r="AD260" s="147">
        <v>10</v>
      </c>
      <c r="AE260" s="148">
        <v>4.3103448275999998</v>
      </c>
      <c r="AF260" s="131">
        <v>5.3191489362000004</v>
      </c>
      <c r="AG260" s="149" t="s">
        <v>3449</v>
      </c>
      <c r="AH260" s="149">
        <v>3.4892353377999998</v>
      </c>
      <c r="AI260" s="149">
        <v>4.5285820341000003</v>
      </c>
      <c r="AJ260" s="149">
        <v>14.4023756496</v>
      </c>
      <c r="AK260" s="149">
        <v>51.893095768400002</v>
      </c>
      <c r="AL260" s="149">
        <v>0.22271714919999999</v>
      </c>
      <c r="AM260" s="149">
        <v>1.4105419451000001</v>
      </c>
      <c r="AN260" s="149">
        <v>7.7208611730000003</v>
      </c>
      <c r="AO260" s="149">
        <v>7.4239049700000004E-2</v>
      </c>
      <c r="AP260" s="149">
        <v>13.956941351199999</v>
      </c>
      <c r="AQ260" s="149">
        <v>0</v>
      </c>
    </row>
    <row r="261" spans="1:43" x14ac:dyDescent="0.2">
      <c r="A261" s="145">
        <v>443</v>
      </c>
      <c r="B261" s="109" t="s">
        <v>2130</v>
      </c>
      <c r="C261" s="110">
        <v>5140</v>
      </c>
      <c r="D261" s="131">
        <v>7.7342276252</v>
      </c>
      <c r="E261" s="110">
        <v>246.28653569720001</v>
      </c>
      <c r="F261" s="131">
        <v>30.214007782100001</v>
      </c>
      <c r="G261" s="131">
        <v>20.3501945525</v>
      </c>
      <c r="H261" s="131">
        <v>60.330739299599998</v>
      </c>
      <c r="I261" s="131">
        <v>19.319066147899999</v>
      </c>
      <c r="J261" s="131">
        <v>3.5050141174</v>
      </c>
      <c r="K261" s="131">
        <v>1.9472300652000001</v>
      </c>
      <c r="L261" s="131">
        <v>9.5414273196000003</v>
      </c>
      <c r="M261" s="131">
        <v>9.7361503262000006</v>
      </c>
      <c r="N261" s="110">
        <v>2489</v>
      </c>
      <c r="O261" s="131">
        <v>2.0257131378</v>
      </c>
      <c r="P261" s="146">
        <v>20.87</v>
      </c>
      <c r="Q261" s="131">
        <v>9.2788461538</v>
      </c>
      <c r="R261" s="110">
        <v>19</v>
      </c>
      <c r="S261" s="131">
        <v>49.375</v>
      </c>
      <c r="T261" s="110">
        <v>-8</v>
      </c>
      <c r="U261" s="131">
        <v>40.625</v>
      </c>
      <c r="V261" s="131">
        <v>0.7211538462</v>
      </c>
      <c r="W261" s="147">
        <v>3683</v>
      </c>
      <c r="X261" s="147">
        <v>57</v>
      </c>
      <c r="Y261" s="147">
        <v>1360</v>
      </c>
      <c r="Z261" s="147">
        <v>2266</v>
      </c>
      <c r="AA261" s="147">
        <v>343</v>
      </c>
      <c r="AB261" s="147">
        <v>23</v>
      </c>
      <c r="AC261" s="147">
        <v>65</v>
      </c>
      <c r="AD261" s="147">
        <v>255</v>
      </c>
      <c r="AE261" s="148">
        <v>11.920313520600001</v>
      </c>
      <c r="AF261" s="131">
        <v>1.9394879752</v>
      </c>
      <c r="AG261" s="131">
        <v>10.31</v>
      </c>
      <c r="AH261" s="149">
        <v>12.9177831053</v>
      </c>
      <c r="AI261" s="149">
        <v>5.6174493489000001</v>
      </c>
      <c r="AJ261" s="149">
        <v>21.4403234147</v>
      </c>
      <c r="AK261" s="149">
        <v>25.111643867800002</v>
      </c>
      <c r="AL261" s="149">
        <v>3.6666196587000002</v>
      </c>
      <c r="AM261" s="149">
        <v>4.0520848022999996</v>
      </c>
      <c r="AN261" s="149">
        <v>1.7016875852</v>
      </c>
      <c r="AO261" s="149">
        <v>2.5854369388</v>
      </c>
      <c r="AP261" s="149">
        <v>17.261317162600001</v>
      </c>
      <c r="AQ261" s="149">
        <v>1.6969867908</v>
      </c>
    </row>
    <row r="262" spans="1:43" x14ac:dyDescent="0.2">
      <c r="A262" s="145">
        <v>444</v>
      </c>
      <c r="B262" s="109" t="s">
        <v>2129</v>
      </c>
      <c r="C262" s="110">
        <v>1952</v>
      </c>
      <c r="D262" s="131">
        <v>9.7245643620000006</v>
      </c>
      <c r="E262" s="110">
        <v>130.48128342250001</v>
      </c>
      <c r="F262" s="131">
        <v>18.237704917999999</v>
      </c>
      <c r="G262" s="131">
        <v>24.180327868900001</v>
      </c>
      <c r="H262" s="131">
        <v>59.2213114754</v>
      </c>
      <c r="I262" s="131">
        <v>16.598360655699999</v>
      </c>
      <c r="J262" s="131">
        <v>3.0612244897999998</v>
      </c>
      <c r="K262" s="131">
        <v>1.0204081632999999</v>
      </c>
      <c r="L262" s="131">
        <v>9.6938775509999999</v>
      </c>
      <c r="M262" s="131">
        <v>8.6734693878000009</v>
      </c>
      <c r="N262" s="110">
        <v>794</v>
      </c>
      <c r="O262" s="131">
        <v>2.4193954660000001</v>
      </c>
      <c r="P262" s="146">
        <v>14.96</v>
      </c>
      <c r="Q262" s="131">
        <v>7.4916387960000002</v>
      </c>
      <c r="R262" s="110">
        <v>30</v>
      </c>
      <c r="S262" s="131">
        <v>33.311036789299997</v>
      </c>
      <c r="T262" s="110">
        <v>-29</v>
      </c>
      <c r="U262" s="131">
        <v>58.461538461499998</v>
      </c>
      <c r="V262" s="131">
        <v>0.73578595319999995</v>
      </c>
      <c r="W262" s="147">
        <v>1672</v>
      </c>
      <c r="X262" s="147">
        <v>39</v>
      </c>
      <c r="Y262" s="147">
        <v>1103</v>
      </c>
      <c r="Z262" s="147">
        <v>530</v>
      </c>
      <c r="AA262" s="147">
        <v>106</v>
      </c>
      <c r="AB262" s="147">
        <v>11</v>
      </c>
      <c r="AC262" s="147">
        <v>30</v>
      </c>
      <c r="AD262" s="147">
        <v>65</v>
      </c>
      <c r="AE262" s="148">
        <v>1.9832985385999999</v>
      </c>
      <c r="AF262" s="131">
        <v>2.0576131687000001</v>
      </c>
      <c r="AG262" s="149">
        <v>2.34</v>
      </c>
      <c r="AH262" s="149">
        <v>3.9726947180000001</v>
      </c>
      <c r="AI262" s="149">
        <v>6.2891674127000003</v>
      </c>
      <c r="AJ262" s="149">
        <v>18.3974932856</v>
      </c>
      <c r="AK262" s="149">
        <v>24.4852282901</v>
      </c>
      <c r="AL262" s="149">
        <v>9.8813786929000003</v>
      </c>
      <c r="AM262" s="149">
        <v>6.7591763653000001</v>
      </c>
      <c r="AN262" s="149">
        <v>2.9319606087999999</v>
      </c>
      <c r="AO262" s="149">
        <v>0.24619516559999999</v>
      </c>
      <c r="AP262" s="149">
        <v>13.1042972247</v>
      </c>
      <c r="AQ262" s="149">
        <v>9.1427931960999995</v>
      </c>
    </row>
    <row r="263" spans="1:43" x14ac:dyDescent="0.2">
      <c r="A263" s="145">
        <v>445</v>
      </c>
      <c r="B263" s="109" t="s">
        <v>2128</v>
      </c>
      <c r="C263" s="110">
        <v>1237</v>
      </c>
      <c r="D263" s="131">
        <v>4.8305084746000002</v>
      </c>
      <c r="E263" s="110">
        <v>52.0185029437</v>
      </c>
      <c r="F263" s="131">
        <v>12.8536782538</v>
      </c>
      <c r="G263" s="131">
        <v>24.979789814099998</v>
      </c>
      <c r="H263" s="131">
        <v>59.417946645100002</v>
      </c>
      <c r="I263" s="131">
        <v>15.602263540799999</v>
      </c>
      <c r="J263" s="131">
        <v>4.0420371867</v>
      </c>
      <c r="K263" s="131">
        <v>2.4252223119999998</v>
      </c>
      <c r="L263" s="131">
        <v>10.509296685500001</v>
      </c>
      <c r="M263" s="131">
        <v>6.4672594987999998</v>
      </c>
      <c r="N263" s="110">
        <v>531</v>
      </c>
      <c r="O263" s="131">
        <v>2.2956685498999998</v>
      </c>
      <c r="P263" s="146">
        <v>23.78</v>
      </c>
      <c r="Q263" s="131">
        <v>4.4957983193000004</v>
      </c>
      <c r="R263" s="110">
        <v>11</v>
      </c>
      <c r="S263" s="131">
        <v>60.882352941199997</v>
      </c>
      <c r="T263" s="110">
        <v>3</v>
      </c>
      <c r="U263" s="131">
        <v>34.285714285700003</v>
      </c>
      <c r="V263" s="131">
        <v>0.33613445380000001</v>
      </c>
      <c r="W263" s="147">
        <v>297</v>
      </c>
      <c r="X263" s="147">
        <v>114</v>
      </c>
      <c r="Y263" s="147">
        <v>25</v>
      </c>
      <c r="Z263" s="147">
        <v>158</v>
      </c>
      <c r="AA263" s="147">
        <v>102</v>
      </c>
      <c r="AB263" s="147">
        <v>44</v>
      </c>
      <c r="AC263" s="147">
        <v>11</v>
      </c>
      <c r="AD263" s="147">
        <v>47</v>
      </c>
      <c r="AE263" s="148">
        <v>1.7216642755</v>
      </c>
      <c r="AF263" s="131">
        <v>0.8064516129</v>
      </c>
      <c r="AG263" s="131">
        <v>3.72</v>
      </c>
      <c r="AH263" s="149">
        <v>4.9210006582999997</v>
      </c>
      <c r="AI263" s="149">
        <v>2.8801843318000002</v>
      </c>
      <c r="AJ263" s="149">
        <v>11.2738643845</v>
      </c>
      <c r="AK263" s="149">
        <v>38.660302830799999</v>
      </c>
      <c r="AL263" s="149">
        <v>3.2751810402000001</v>
      </c>
      <c r="AM263" s="149">
        <v>5.9249506254000002</v>
      </c>
      <c r="AN263" s="149">
        <v>3.8347597103000002</v>
      </c>
      <c r="AO263" s="149">
        <v>1.7774851876</v>
      </c>
      <c r="AP263" s="149">
        <v>16.7215273206</v>
      </c>
      <c r="AQ263" s="149">
        <v>5.0197498353999999</v>
      </c>
    </row>
    <row r="264" spans="1:43" x14ac:dyDescent="0.2">
      <c r="A264" s="145">
        <v>446</v>
      </c>
      <c r="B264" s="109" t="s">
        <v>2127</v>
      </c>
      <c r="C264" s="110">
        <v>4580</v>
      </c>
      <c r="D264" s="131">
        <v>7.6633756464999996</v>
      </c>
      <c r="E264" s="110">
        <v>184.45428916629999</v>
      </c>
      <c r="F264" s="131">
        <v>16.834061135399999</v>
      </c>
      <c r="G264" s="131">
        <v>21.3973799127</v>
      </c>
      <c r="H264" s="131">
        <v>57.794759825299998</v>
      </c>
      <c r="I264" s="131">
        <v>20.807860261999998</v>
      </c>
      <c r="J264" s="131">
        <v>3.4980323568</v>
      </c>
      <c r="K264" s="131">
        <v>2.1862702230000002</v>
      </c>
      <c r="L264" s="131">
        <v>9.1823349366000002</v>
      </c>
      <c r="M264" s="131">
        <v>9.4009619589</v>
      </c>
      <c r="N264" s="110">
        <v>2074</v>
      </c>
      <c r="O264" s="131">
        <v>2.1673095467999999</v>
      </c>
      <c r="P264" s="146">
        <v>24.83</v>
      </c>
      <c r="Q264" s="131">
        <v>8.8342073417000009</v>
      </c>
      <c r="R264" s="110">
        <v>29</v>
      </c>
      <c r="S264" s="131">
        <v>58.652682533300002</v>
      </c>
      <c r="T264" s="110">
        <v>-12</v>
      </c>
      <c r="U264" s="131">
        <v>31.262605889500001</v>
      </c>
      <c r="V264" s="131">
        <v>1.2505042356</v>
      </c>
      <c r="W264" s="147">
        <v>2337</v>
      </c>
      <c r="X264" s="147">
        <v>97</v>
      </c>
      <c r="Y264" s="147">
        <v>971</v>
      </c>
      <c r="Z264" s="147">
        <v>1269</v>
      </c>
      <c r="AA264" s="147">
        <v>327</v>
      </c>
      <c r="AB264" s="147">
        <v>38</v>
      </c>
      <c r="AC264" s="147">
        <v>68</v>
      </c>
      <c r="AD264" s="147">
        <v>221</v>
      </c>
      <c r="AE264" s="148">
        <v>3.1720856462999998</v>
      </c>
      <c r="AF264" s="131">
        <v>3.0467899891000001</v>
      </c>
      <c r="AG264" s="131">
        <v>4.7300000000000004</v>
      </c>
      <c r="AH264" s="149">
        <v>7.0626437558999999</v>
      </c>
      <c r="AI264" s="149">
        <v>3.9507509132999998</v>
      </c>
      <c r="AJ264" s="149">
        <v>30.909213908800002</v>
      </c>
      <c r="AK264" s="149">
        <v>25.980922743899999</v>
      </c>
      <c r="AL264" s="149">
        <v>7.7120822622</v>
      </c>
      <c r="AM264" s="149">
        <v>2.5842240563000001</v>
      </c>
      <c r="AN264" s="149">
        <v>1.4849140847</v>
      </c>
      <c r="AO264" s="149">
        <v>1.2278446759999999</v>
      </c>
      <c r="AP264" s="149">
        <v>13.6415911243</v>
      </c>
      <c r="AQ264" s="149">
        <v>2.2121499121000001</v>
      </c>
    </row>
    <row r="265" spans="1:43" x14ac:dyDescent="0.2">
      <c r="A265" s="145">
        <v>448</v>
      </c>
      <c r="B265" s="109" t="s">
        <v>2126</v>
      </c>
      <c r="C265" s="110">
        <v>924</v>
      </c>
      <c r="D265" s="131">
        <v>4.1713641488000004</v>
      </c>
      <c r="E265" s="110">
        <v>56.8965517241</v>
      </c>
      <c r="F265" s="131">
        <v>16.1255411255</v>
      </c>
      <c r="G265" s="131">
        <v>22.510822510800001</v>
      </c>
      <c r="H265" s="131">
        <v>57.251082251100001</v>
      </c>
      <c r="I265" s="131">
        <v>20.238095238100001</v>
      </c>
      <c r="J265" s="131">
        <v>1.0816657652999999</v>
      </c>
      <c r="K265" s="131">
        <v>4.3266630610999997</v>
      </c>
      <c r="L265" s="131">
        <v>14.061654948599999</v>
      </c>
      <c r="M265" s="131">
        <v>5.4083288264</v>
      </c>
      <c r="N265" s="110">
        <v>407</v>
      </c>
      <c r="O265" s="131">
        <v>2.2334152334000001</v>
      </c>
      <c r="P265" s="146">
        <v>16.239999999999998</v>
      </c>
      <c r="Q265" s="131">
        <v>4.0590405904000004</v>
      </c>
      <c r="R265" s="110">
        <v>9</v>
      </c>
      <c r="S265" s="131">
        <v>45.264452644499997</v>
      </c>
      <c r="T265" s="110">
        <v>-6</v>
      </c>
      <c r="U265" s="131">
        <v>49.87699877</v>
      </c>
      <c r="V265" s="131">
        <v>0.79950799510000004</v>
      </c>
      <c r="W265" s="147">
        <v>1129</v>
      </c>
      <c r="X265" s="147">
        <v>37</v>
      </c>
      <c r="Y265" s="147">
        <v>969</v>
      </c>
      <c r="Z265" s="147">
        <v>123</v>
      </c>
      <c r="AA265" s="147">
        <v>69</v>
      </c>
      <c r="AB265" s="147">
        <v>12</v>
      </c>
      <c r="AC265" s="147">
        <v>18</v>
      </c>
      <c r="AD265" s="147">
        <v>39</v>
      </c>
      <c r="AE265" s="148">
        <v>1.4028056112</v>
      </c>
      <c r="AF265" s="131">
        <v>0</v>
      </c>
      <c r="AG265" s="149">
        <v>4.54</v>
      </c>
      <c r="AH265" s="149">
        <v>6.9294456443000003</v>
      </c>
      <c r="AI265" s="149">
        <v>2.4118070554000002</v>
      </c>
      <c r="AJ265" s="149">
        <v>15.676745860300001</v>
      </c>
      <c r="AK265" s="149">
        <v>35.151187905</v>
      </c>
      <c r="AL265" s="149">
        <v>3.6357091433000002</v>
      </c>
      <c r="AM265" s="149">
        <v>6.8754499640000004</v>
      </c>
      <c r="AN265" s="149">
        <v>2.5377969762000001</v>
      </c>
      <c r="AO265" s="149">
        <v>1.2059035277000001</v>
      </c>
      <c r="AP265" s="149">
        <v>20.6083513319</v>
      </c>
      <c r="AQ265" s="149">
        <v>2.6817854572000002</v>
      </c>
    </row>
    <row r="266" spans="1:43" x14ac:dyDescent="0.2">
      <c r="A266" s="145">
        <v>449</v>
      </c>
      <c r="B266" s="109" t="s">
        <v>2125</v>
      </c>
      <c r="C266" s="110">
        <v>819</v>
      </c>
      <c r="D266" s="131">
        <v>2.5031289111000001</v>
      </c>
      <c r="E266" s="110">
        <v>60.846953937599999</v>
      </c>
      <c r="F266" s="131">
        <v>12.820512820499999</v>
      </c>
      <c r="G266" s="131">
        <v>16.971916971900001</v>
      </c>
      <c r="H266" s="131">
        <v>59.462759462800001</v>
      </c>
      <c r="I266" s="131">
        <v>23.565323565300002</v>
      </c>
      <c r="J266" s="131">
        <v>4.8959608323000001</v>
      </c>
      <c r="K266" s="131">
        <v>2.4479804162000001</v>
      </c>
      <c r="L266" s="131">
        <v>7.3439412485000002</v>
      </c>
      <c r="M266" s="131">
        <v>8.5679314565000002</v>
      </c>
      <c r="N266" s="110">
        <v>374</v>
      </c>
      <c r="O266" s="131">
        <v>2.1524064170999999</v>
      </c>
      <c r="P266" s="146">
        <v>13.46</v>
      </c>
      <c r="Q266" s="131">
        <v>5.7949479941000002</v>
      </c>
      <c r="R266" s="110">
        <v>7</v>
      </c>
      <c r="S266" s="131">
        <v>34.621099554200001</v>
      </c>
      <c r="T266" s="110">
        <v>-7</v>
      </c>
      <c r="U266" s="131">
        <v>59.361069836600002</v>
      </c>
      <c r="V266" s="131">
        <v>0.22288261519999999</v>
      </c>
      <c r="W266" s="147">
        <v>156</v>
      </c>
      <c r="X266" s="147">
        <v>25</v>
      </c>
      <c r="Y266" s="147">
        <v>29</v>
      </c>
      <c r="Z266" s="147">
        <v>102</v>
      </c>
      <c r="AA266" s="147">
        <v>44</v>
      </c>
      <c r="AB266" s="147">
        <v>8</v>
      </c>
      <c r="AC266" s="147">
        <v>9</v>
      </c>
      <c r="AD266" s="147">
        <v>27</v>
      </c>
      <c r="AE266" s="148">
        <v>1.7574692443</v>
      </c>
      <c r="AF266" s="131">
        <v>1.2254901961</v>
      </c>
      <c r="AG266" s="131">
        <v>3.31</v>
      </c>
      <c r="AH266" s="149">
        <v>3.8918666976999998</v>
      </c>
      <c r="AI266" s="149">
        <v>5.499883477</v>
      </c>
      <c r="AJ266" s="149">
        <v>14.891633651799999</v>
      </c>
      <c r="AK266" s="149">
        <v>27.848986250300001</v>
      </c>
      <c r="AL266" s="149">
        <v>2.4702866465</v>
      </c>
      <c r="AM266" s="149">
        <v>10.510370543000001</v>
      </c>
      <c r="AN266" s="149">
        <v>1.7944535073000001</v>
      </c>
      <c r="AO266" s="149">
        <v>1.6546259613000001</v>
      </c>
      <c r="AP266" s="149">
        <v>18.8534141226</v>
      </c>
      <c r="AQ266" s="149">
        <v>2.6101141925000002</v>
      </c>
    </row>
    <row r="267" spans="1:43" x14ac:dyDescent="0.2">
      <c r="A267" s="145">
        <v>450</v>
      </c>
      <c r="B267" s="109" t="s">
        <v>2124</v>
      </c>
      <c r="C267" s="110">
        <v>1890</v>
      </c>
      <c r="D267" s="131">
        <v>2.7173913043</v>
      </c>
      <c r="E267" s="110">
        <v>79.478553406200007</v>
      </c>
      <c r="F267" s="131">
        <v>16.2962962963</v>
      </c>
      <c r="G267" s="131">
        <v>21.111111111100001</v>
      </c>
      <c r="H267" s="131">
        <v>57.883597883599997</v>
      </c>
      <c r="I267" s="131">
        <v>21.005291005299998</v>
      </c>
      <c r="J267" s="131">
        <v>0.52756528619999998</v>
      </c>
      <c r="K267" s="131">
        <v>2.6378264310000001</v>
      </c>
      <c r="L267" s="131">
        <v>8.4410445792999997</v>
      </c>
      <c r="M267" s="131">
        <v>8.9686098654999995</v>
      </c>
      <c r="N267" s="110">
        <v>843</v>
      </c>
      <c r="O267" s="131">
        <v>2.2170818505000001</v>
      </c>
      <c r="P267" s="146">
        <v>23.78</v>
      </c>
      <c r="Q267" s="131">
        <v>9.1789473683999994</v>
      </c>
      <c r="R267" s="110">
        <v>54</v>
      </c>
      <c r="S267" s="131">
        <v>23.4526315789</v>
      </c>
      <c r="T267" s="110">
        <v>-37</v>
      </c>
      <c r="U267" s="131">
        <v>66.315789473699994</v>
      </c>
      <c r="V267" s="131">
        <v>1.0526315789</v>
      </c>
      <c r="W267" s="147">
        <v>472</v>
      </c>
      <c r="X267" s="147">
        <v>26</v>
      </c>
      <c r="Y267" s="147">
        <v>206</v>
      </c>
      <c r="Z267" s="147">
        <v>240</v>
      </c>
      <c r="AA267" s="147">
        <v>105</v>
      </c>
      <c r="AB267" s="147">
        <v>10</v>
      </c>
      <c r="AC267" s="147">
        <v>29</v>
      </c>
      <c r="AD267" s="147">
        <v>66</v>
      </c>
      <c r="AE267" s="148">
        <v>3.9844509231999998</v>
      </c>
      <c r="AF267" s="131">
        <v>1.5519917227</v>
      </c>
      <c r="AG267" s="131">
        <v>4.26</v>
      </c>
      <c r="AH267" s="149">
        <v>9.4357768754000002</v>
      </c>
      <c r="AI267" s="149">
        <v>4.5949989314000002</v>
      </c>
      <c r="AJ267" s="149">
        <v>18.027356272700001</v>
      </c>
      <c r="AK267" s="149">
        <v>37.967514426199998</v>
      </c>
      <c r="AL267" s="149">
        <v>1.6883949562</v>
      </c>
      <c r="AM267" s="149">
        <v>5.4071382773999996</v>
      </c>
      <c r="AN267" s="149">
        <v>4.1141269502000002</v>
      </c>
      <c r="AO267" s="149">
        <v>1.0258602265000001</v>
      </c>
      <c r="AP267" s="149">
        <v>11.882880957499999</v>
      </c>
      <c r="AQ267" s="149">
        <v>1.6670228681000001</v>
      </c>
    </row>
    <row r="268" spans="1:43" x14ac:dyDescent="0.2">
      <c r="A268" s="145">
        <v>491</v>
      </c>
      <c r="B268" s="109" t="s">
        <v>2123</v>
      </c>
      <c r="C268" s="110">
        <v>588</v>
      </c>
      <c r="D268" s="131">
        <v>2.6178010470999999</v>
      </c>
      <c r="E268" s="110">
        <v>88.956127080200005</v>
      </c>
      <c r="F268" s="131">
        <v>20.238095238100001</v>
      </c>
      <c r="G268" s="131">
        <v>17.857142857100001</v>
      </c>
      <c r="H268" s="131">
        <v>62.755102040799997</v>
      </c>
      <c r="I268" s="131">
        <v>19.387755102</v>
      </c>
      <c r="J268" s="131">
        <v>1.7152658662</v>
      </c>
      <c r="K268" s="131">
        <v>1.7152658662</v>
      </c>
      <c r="L268" s="131">
        <v>3.4305317324</v>
      </c>
      <c r="M268" s="131">
        <v>8.5763293310000002</v>
      </c>
      <c r="N268" s="110">
        <v>265</v>
      </c>
      <c r="O268" s="131">
        <v>2.2075471698000002</v>
      </c>
      <c r="P268" s="146">
        <v>6.61</v>
      </c>
      <c r="Q268" s="131">
        <v>7.0996978852000003</v>
      </c>
      <c r="R268" s="110">
        <v>5</v>
      </c>
      <c r="S268" s="131">
        <v>69.939577039300005</v>
      </c>
      <c r="T268" s="110">
        <v>-5</v>
      </c>
      <c r="U268" s="131">
        <v>22.5075528701</v>
      </c>
      <c r="V268" s="131">
        <v>0.45317220540000003</v>
      </c>
      <c r="W268" s="147">
        <v>298</v>
      </c>
      <c r="X268" s="147">
        <v>100</v>
      </c>
      <c r="Y268" s="147">
        <v>15</v>
      </c>
      <c r="Z268" s="147">
        <v>183</v>
      </c>
      <c r="AA268" s="147">
        <v>64</v>
      </c>
      <c r="AB268" s="147">
        <v>18</v>
      </c>
      <c r="AC268" s="147">
        <v>9</v>
      </c>
      <c r="AD268" s="147">
        <v>37</v>
      </c>
      <c r="AE268" s="148">
        <v>1.2779552716</v>
      </c>
      <c r="AF268" s="131">
        <v>0</v>
      </c>
      <c r="AG268" s="149">
        <v>1.38</v>
      </c>
      <c r="AH268" s="149">
        <v>7.6540979905000004</v>
      </c>
      <c r="AI268" s="149">
        <v>4.51569203E-2</v>
      </c>
      <c r="AJ268" s="149">
        <v>11.8762700384</v>
      </c>
      <c r="AK268" s="149">
        <v>45.2472341386</v>
      </c>
      <c r="AL268" s="149">
        <v>2.2352675548000001</v>
      </c>
      <c r="AM268" s="149">
        <v>7.0896364867999999</v>
      </c>
      <c r="AN268" s="149">
        <v>10.295777828</v>
      </c>
      <c r="AO268" s="149">
        <v>0</v>
      </c>
      <c r="AP268" s="149">
        <v>12.689094603699999</v>
      </c>
      <c r="AQ268" s="149">
        <v>2.2578460099999999E-2</v>
      </c>
    </row>
    <row r="269" spans="1:43" x14ac:dyDescent="0.2">
      <c r="A269" s="145">
        <v>492</v>
      </c>
      <c r="B269" s="109" t="s">
        <v>2122</v>
      </c>
      <c r="C269" s="110">
        <v>1388</v>
      </c>
      <c r="D269" s="131">
        <v>11.485943775100001</v>
      </c>
      <c r="E269" s="110">
        <v>397.70773638970002</v>
      </c>
      <c r="F269" s="131">
        <v>17.002881844400001</v>
      </c>
      <c r="G269" s="131">
        <v>17.795389049000001</v>
      </c>
      <c r="H269" s="131">
        <v>61.455331412100001</v>
      </c>
      <c r="I269" s="131">
        <v>20.749279538900002</v>
      </c>
      <c r="J269" s="131">
        <v>5.0486837360000001</v>
      </c>
      <c r="K269" s="131">
        <v>0.72124053369999996</v>
      </c>
      <c r="L269" s="131">
        <v>13.7035701406</v>
      </c>
      <c r="M269" s="131">
        <v>10.8186080058</v>
      </c>
      <c r="N269" s="110">
        <v>654</v>
      </c>
      <c r="O269" s="131">
        <v>2.1085626910999999</v>
      </c>
      <c r="P269" s="146">
        <v>3.49</v>
      </c>
      <c r="Q269" s="131">
        <v>15.4069767442</v>
      </c>
      <c r="R269" s="110">
        <v>3</v>
      </c>
      <c r="S269" s="131">
        <v>45.930232558100002</v>
      </c>
      <c r="T269" s="110">
        <v>-3</v>
      </c>
      <c r="U269" s="131">
        <v>27.034883720900002</v>
      </c>
      <c r="V269" s="131">
        <v>11.6279069767</v>
      </c>
      <c r="W269" s="147">
        <v>436</v>
      </c>
      <c r="X269" s="147">
        <v>44</v>
      </c>
      <c r="Y269" s="147">
        <v>70</v>
      </c>
      <c r="Z269" s="147">
        <v>322</v>
      </c>
      <c r="AA269" s="147">
        <v>108</v>
      </c>
      <c r="AB269" s="147">
        <v>10</v>
      </c>
      <c r="AC269" s="147">
        <v>18</v>
      </c>
      <c r="AD269" s="147">
        <v>80</v>
      </c>
      <c r="AE269" s="148">
        <v>1.6455696203000001</v>
      </c>
      <c r="AF269" s="131">
        <v>0</v>
      </c>
      <c r="AG269" s="131">
        <v>1.88</v>
      </c>
      <c r="AH269" s="149">
        <v>10.282496139499999</v>
      </c>
      <c r="AI269" s="149">
        <v>1.2535198474</v>
      </c>
      <c r="AJ269" s="149">
        <v>17.004269234300001</v>
      </c>
      <c r="AK269" s="149">
        <v>27.9407757289</v>
      </c>
      <c r="AL269" s="149">
        <v>1.4351893904999999</v>
      </c>
      <c r="AM269" s="149">
        <v>9.6375692614999995</v>
      </c>
      <c r="AN269" s="149">
        <v>7.0760287037999996</v>
      </c>
      <c r="AO269" s="149">
        <v>1.7985284767</v>
      </c>
      <c r="AP269" s="149">
        <v>19.038968117</v>
      </c>
      <c r="AQ269" s="149">
        <v>0.3905895177</v>
      </c>
    </row>
    <row r="270" spans="1:43" x14ac:dyDescent="0.2">
      <c r="A270" s="145">
        <v>493</v>
      </c>
      <c r="B270" s="109" t="s">
        <v>2121</v>
      </c>
      <c r="C270" s="110">
        <v>581</v>
      </c>
      <c r="D270" s="131">
        <v>17.611336032400001</v>
      </c>
      <c r="E270" s="110">
        <v>162.7450980392</v>
      </c>
      <c r="F270" s="131">
        <v>30.120481927699998</v>
      </c>
      <c r="G270" s="131">
        <v>22.8915662651</v>
      </c>
      <c r="H270" s="131">
        <v>59.896729776199997</v>
      </c>
      <c r="I270" s="131">
        <v>17.211703958699999</v>
      </c>
      <c r="J270" s="131">
        <v>10.416666666699999</v>
      </c>
      <c r="K270" s="131">
        <v>1.7361111111</v>
      </c>
      <c r="L270" s="131">
        <v>5.2083333332999997</v>
      </c>
      <c r="M270" s="131">
        <v>1.7361111111</v>
      </c>
      <c r="N270" s="110">
        <v>220</v>
      </c>
      <c r="O270" s="131">
        <v>2.6</v>
      </c>
      <c r="P270" s="146">
        <v>3.57</v>
      </c>
      <c r="Q270" s="131">
        <v>11.204481792699999</v>
      </c>
      <c r="R270" s="110">
        <v>3</v>
      </c>
      <c r="S270" s="131">
        <v>71.428571428599994</v>
      </c>
      <c r="T270" s="110">
        <v>-4</v>
      </c>
      <c r="U270" s="131">
        <v>15.9663865546</v>
      </c>
      <c r="V270" s="131">
        <v>1.4005602240999999</v>
      </c>
      <c r="W270" s="147">
        <v>165</v>
      </c>
      <c r="X270" s="147">
        <v>56</v>
      </c>
      <c r="Y270" s="147">
        <v>49</v>
      </c>
      <c r="Z270" s="147">
        <v>60</v>
      </c>
      <c r="AA270" s="147">
        <v>39</v>
      </c>
      <c r="AB270" s="147">
        <v>13</v>
      </c>
      <c r="AC270" s="147">
        <v>4</v>
      </c>
      <c r="AD270" s="147">
        <v>22</v>
      </c>
      <c r="AE270" s="148">
        <v>1.2295081966999999</v>
      </c>
      <c r="AF270" s="131">
        <v>1.7857142856999999</v>
      </c>
      <c r="AG270" s="131">
        <v>2.63</v>
      </c>
      <c r="AH270" s="149">
        <v>4.5337454920000004</v>
      </c>
      <c r="AI270" s="149">
        <v>0.85007727980000003</v>
      </c>
      <c r="AJ270" s="149">
        <v>7.4188562597000001</v>
      </c>
      <c r="AK270" s="149">
        <v>40.236991241600002</v>
      </c>
      <c r="AL270" s="149">
        <v>2.9881504378999999</v>
      </c>
      <c r="AM270" s="149">
        <v>9.2993302420999999</v>
      </c>
      <c r="AN270" s="149">
        <v>15.533230293700001</v>
      </c>
      <c r="AO270" s="149">
        <v>0.25759917570000002</v>
      </c>
      <c r="AP270" s="149">
        <v>7.0324574961000001</v>
      </c>
      <c r="AQ270" s="149">
        <v>4.5337454920000004</v>
      </c>
    </row>
    <row r="271" spans="1:43" x14ac:dyDescent="0.2">
      <c r="A271" s="145">
        <v>494</v>
      </c>
      <c r="B271" s="109" t="s">
        <v>2120</v>
      </c>
      <c r="C271" s="110">
        <v>833</v>
      </c>
      <c r="D271" s="131">
        <v>16.016713091900002</v>
      </c>
      <c r="E271" s="110">
        <v>106.25</v>
      </c>
      <c r="F271" s="131">
        <v>12.0048019208</v>
      </c>
      <c r="G271" s="131">
        <v>20.1680672269</v>
      </c>
      <c r="H271" s="131">
        <v>60.624249699899998</v>
      </c>
      <c r="I271" s="131">
        <v>19.207683073199998</v>
      </c>
      <c r="J271" s="131">
        <v>3.6144578313000002</v>
      </c>
      <c r="K271" s="131">
        <v>2.4096385541999998</v>
      </c>
      <c r="L271" s="131">
        <v>15.662650602399999</v>
      </c>
      <c r="M271" s="131">
        <v>6.0240963855</v>
      </c>
      <c r="N271" s="110">
        <v>366</v>
      </c>
      <c r="O271" s="131">
        <v>2.2568306010999999</v>
      </c>
      <c r="P271" s="146">
        <v>7.84</v>
      </c>
      <c r="Q271" s="131">
        <v>8.1012658228000003</v>
      </c>
      <c r="R271" s="110">
        <v>11</v>
      </c>
      <c r="S271" s="131">
        <v>53.037974683500003</v>
      </c>
      <c r="T271" s="110">
        <v>-12</v>
      </c>
      <c r="U271" s="131">
        <v>33.797468354400003</v>
      </c>
      <c r="V271" s="131">
        <v>5.0632911392000004</v>
      </c>
      <c r="W271" s="147">
        <v>669</v>
      </c>
      <c r="X271" s="147">
        <v>142</v>
      </c>
      <c r="Y271" s="147">
        <v>167</v>
      </c>
      <c r="Z271" s="147">
        <v>360</v>
      </c>
      <c r="AA271" s="147">
        <v>64</v>
      </c>
      <c r="AB271" s="147">
        <v>15</v>
      </c>
      <c r="AC271" s="147">
        <v>9</v>
      </c>
      <c r="AD271" s="147">
        <v>40</v>
      </c>
      <c r="AE271" s="148">
        <v>5.5555555555999998</v>
      </c>
      <c r="AF271" s="131">
        <v>3.75</v>
      </c>
      <c r="AG271" s="131">
        <v>1.0900000000000001</v>
      </c>
      <c r="AH271" s="149">
        <v>6.6287183254000004</v>
      </c>
      <c r="AI271" s="149">
        <v>3.5071612191999999</v>
      </c>
      <c r="AJ271" s="149">
        <v>13.294160851999999</v>
      </c>
      <c r="AK271" s="149">
        <v>31.491002570700001</v>
      </c>
      <c r="AL271" s="149">
        <v>3.5989717224</v>
      </c>
      <c r="AM271" s="149">
        <v>11.0356224752</v>
      </c>
      <c r="AN271" s="149">
        <v>8.8505325009</v>
      </c>
      <c r="AO271" s="149">
        <v>1.0099155342999999</v>
      </c>
      <c r="AP271" s="149">
        <v>13.7715754682</v>
      </c>
      <c r="AQ271" s="149">
        <v>0.31215571060000002</v>
      </c>
    </row>
    <row r="272" spans="1:43" x14ac:dyDescent="0.2">
      <c r="A272" s="145">
        <v>495</v>
      </c>
      <c r="B272" s="109" t="s">
        <v>2119</v>
      </c>
      <c r="C272" s="110">
        <v>953</v>
      </c>
      <c r="D272" s="131">
        <v>22.493573264799998</v>
      </c>
      <c r="E272" s="110">
        <v>89.905660377399997</v>
      </c>
      <c r="F272" s="131">
        <v>18.887722980100001</v>
      </c>
      <c r="G272" s="131">
        <v>18.677859391399998</v>
      </c>
      <c r="H272" s="131">
        <v>63.798530954900002</v>
      </c>
      <c r="I272" s="131">
        <v>17.523609653699999</v>
      </c>
      <c r="J272" s="131">
        <v>8.3507306889000006</v>
      </c>
      <c r="K272" s="131">
        <v>5.2192066806000001</v>
      </c>
      <c r="L272" s="131">
        <v>20.876826722299999</v>
      </c>
      <c r="M272" s="131">
        <v>2.0876826722000001</v>
      </c>
      <c r="N272" s="110">
        <v>404</v>
      </c>
      <c r="O272" s="131">
        <v>2.3069306931</v>
      </c>
      <c r="P272" s="146">
        <v>10.6</v>
      </c>
      <c r="Q272" s="131">
        <v>11.174242424199999</v>
      </c>
      <c r="R272" s="110">
        <v>31</v>
      </c>
      <c r="S272" s="131">
        <v>58.049242424200003</v>
      </c>
      <c r="T272" s="110">
        <v>-49</v>
      </c>
      <c r="U272" s="131">
        <v>25.378787878800001</v>
      </c>
      <c r="V272" s="131">
        <v>5.3977272727000001</v>
      </c>
      <c r="W272" s="147">
        <v>786</v>
      </c>
      <c r="X272" s="147">
        <v>85</v>
      </c>
      <c r="Y272" s="147">
        <v>147</v>
      </c>
      <c r="Z272" s="147">
        <v>554</v>
      </c>
      <c r="AA272" s="147">
        <v>97</v>
      </c>
      <c r="AB272" s="147">
        <v>18</v>
      </c>
      <c r="AC272" s="147">
        <v>15</v>
      </c>
      <c r="AD272" s="147">
        <v>64</v>
      </c>
      <c r="AE272" s="148">
        <v>2.5263157894999999</v>
      </c>
      <c r="AF272" s="131">
        <v>6.1664953751000002</v>
      </c>
      <c r="AG272" s="131">
        <v>2.08</v>
      </c>
      <c r="AH272" s="149">
        <v>9.8469307242999999</v>
      </c>
      <c r="AI272" s="149">
        <v>2.1776866025000001</v>
      </c>
      <c r="AJ272" s="149">
        <v>12.1824207038</v>
      </c>
      <c r="AK272" s="149">
        <v>38.630266687700001</v>
      </c>
      <c r="AL272" s="149">
        <v>4.3080321918999998</v>
      </c>
      <c r="AM272" s="149">
        <v>6.6908631845000004</v>
      </c>
      <c r="AN272" s="149">
        <v>7.8586081741999996</v>
      </c>
      <c r="AO272" s="149">
        <v>0.25248540320000001</v>
      </c>
      <c r="AP272" s="149">
        <v>11.724790910499999</v>
      </c>
      <c r="AQ272" s="149">
        <v>1.7042764715000001</v>
      </c>
    </row>
    <row r="273" spans="1:43" x14ac:dyDescent="0.2">
      <c r="A273" s="145">
        <v>496</v>
      </c>
      <c r="B273" s="109" t="s">
        <v>2118</v>
      </c>
      <c r="C273" s="110">
        <v>3555</v>
      </c>
      <c r="D273" s="131">
        <v>10.0960049551</v>
      </c>
      <c r="E273" s="110">
        <v>148.93171344780001</v>
      </c>
      <c r="F273" s="131">
        <v>17.946554149099999</v>
      </c>
      <c r="G273" s="131">
        <v>23.0379746835</v>
      </c>
      <c r="H273" s="131">
        <v>57.102672292500003</v>
      </c>
      <c r="I273" s="131">
        <v>19.859353023899999</v>
      </c>
      <c r="J273" s="131">
        <v>3.0903216744000002</v>
      </c>
      <c r="K273" s="131">
        <v>1.9665683382000001</v>
      </c>
      <c r="L273" s="131">
        <v>10.956595027400001</v>
      </c>
      <c r="M273" s="131">
        <v>9.5519033572000005</v>
      </c>
      <c r="N273" s="110">
        <v>1505</v>
      </c>
      <c r="O273" s="131">
        <v>2.3189368771000001</v>
      </c>
      <c r="P273" s="146">
        <v>23.87</v>
      </c>
      <c r="Q273" s="131">
        <v>9.4521120869999997</v>
      </c>
      <c r="R273" s="110">
        <v>40</v>
      </c>
      <c r="S273" s="131">
        <v>66.666666666699996</v>
      </c>
      <c r="T273" s="110">
        <v>-49</v>
      </c>
      <c r="U273" s="131">
        <v>21.0372229193</v>
      </c>
      <c r="V273" s="131">
        <v>2.8439983271</v>
      </c>
      <c r="W273" s="147">
        <v>1676</v>
      </c>
      <c r="X273" s="147">
        <v>252</v>
      </c>
      <c r="Y273" s="147">
        <v>385</v>
      </c>
      <c r="Z273" s="147">
        <v>1039</v>
      </c>
      <c r="AA273" s="147">
        <v>280</v>
      </c>
      <c r="AB273" s="147">
        <v>45</v>
      </c>
      <c r="AC273" s="147">
        <v>37</v>
      </c>
      <c r="AD273" s="147">
        <v>198</v>
      </c>
      <c r="AE273" s="148">
        <v>2.4575775307000001</v>
      </c>
      <c r="AF273" s="131">
        <v>5.3733031673999996</v>
      </c>
      <c r="AG273" s="131">
        <v>2.38</v>
      </c>
      <c r="AH273" s="149">
        <v>8.5720215856999999</v>
      </c>
      <c r="AI273" s="149">
        <v>1.4943960149</v>
      </c>
      <c r="AJ273" s="149">
        <v>16.306904663099999</v>
      </c>
      <c r="AK273" s="149">
        <v>32.831742078300003</v>
      </c>
      <c r="AL273" s="149">
        <v>1.9890687699</v>
      </c>
      <c r="AM273" s="149">
        <v>9.2950048429999992</v>
      </c>
      <c r="AN273" s="149">
        <v>8.8141690880999999</v>
      </c>
      <c r="AO273" s="149">
        <v>0.48429500479999998</v>
      </c>
      <c r="AP273" s="149">
        <v>15.0027674</v>
      </c>
      <c r="AQ273" s="149">
        <v>0.98934550990000003</v>
      </c>
    </row>
    <row r="274" spans="1:43" x14ac:dyDescent="0.2">
      <c r="A274" s="145">
        <v>497</v>
      </c>
      <c r="B274" s="109" t="s">
        <v>2117</v>
      </c>
      <c r="C274" s="110">
        <v>551</v>
      </c>
      <c r="D274" s="131">
        <v>3.7664783427000001</v>
      </c>
      <c r="E274" s="110">
        <v>101.6605166052</v>
      </c>
      <c r="F274" s="131">
        <v>11.615245009100001</v>
      </c>
      <c r="G274" s="131">
        <v>14.7005444646</v>
      </c>
      <c r="H274" s="131">
        <v>62.976406533599999</v>
      </c>
      <c r="I274" s="131">
        <v>22.323049001800001</v>
      </c>
      <c r="J274" s="131">
        <v>0</v>
      </c>
      <c r="K274" s="131">
        <v>0</v>
      </c>
      <c r="L274" s="131">
        <v>5.4005400540000004</v>
      </c>
      <c r="M274" s="131">
        <v>7.2007200720000002</v>
      </c>
      <c r="N274" s="110">
        <v>279</v>
      </c>
      <c r="O274" s="131">
        <v>1.9605734767</v>
      </c>
      <c r="P274" s="146">
        <v>5.42</v>
      </c>
      <c r="Q274" s="131">
        <v>7.6350093110000001</v>
      </c>
      <c r="R274" s="110">
        <v>4</v>
      </c>
      <c r="S274" s="131">
        <v>45.065176908799998</v>
      </c>
      <c r="T274" s="110">
        <v>-1</v>
      </c>
      <c r="U274" s="131">
        <v>46.554934823099998</v>
      </c>
      <c r="V274" s="131">
        <v>0.74487895719999997</v>
      </c>
      <c r="W274" s="147">
        <v>146</v>
      </c>
      <c r="X274" s="147">
        <v>37</v>
      </c>
      <c r="Y274" s="147">
        <v>33</v>
      </c>
      <c r="Z274" s="147">
        <v>76</v>
      </c>
      <c r="AA274" s="147">
        <v>50</v>
      </c>
      <c r="AB274" s="147">
        <v>13</v>
      </c>
      <c r="AC274" s="147">
        <v>10</v>
      </c>
      <c r="AD274" s="147">
        <v>27</v>
      </c>
      <c r="AE274" s="148">
        <v>0.75187969919999997</v>
      </c>
      <c r="AF274" s="131">
        <v>7.3394495412999996</v>
      </c>
      <c r="AG274" s="131">
        <v>1.25</v>
      </c>
      <c r="AH274" s="149">
        <v>8.7936046512000008</v>
      </c>
      <c r="AI274" s="149">
        <v>0.48449612399999997</v>
      </c>
      <c r="AJ274" s="149">
        <v>13.6627906977</v>
      </c>
      <c r="AK274" s="149">
        <v>51.405038759699998</v>
      </c>
      <c r="AL274" s="149">
        <v>1.4777131782999999</v>
      </c>
      <c r="AM274" s="149">
        <v>6.0804263566000003</v>
      </c>
      <c r="AN274" s="149">
        <v>6.0077519380000002</v>
      </c>
      <c r="AO274" s="149">
        <v>7.2674418599999999E-2</v>
      </c>
      <c r="AP274" s="149">
        <v>7.7034883720999998</v>
      </c>
      <c r="AQ274" s="149">
        <v>0.79941860470000004</v>
      </c>
    </row>
    <row r="275" spans="1:43" x14ac:dyDescent="0.2">
      <c r="A275" s="145">
        <v>498</v>
      </c>
      <c r="B275" s="109" t="s">
        <v>2116</v>
      </c>
      <c r="C275" s="110">
        <v>1505</v>
      </c>
      <c r="D275" s="131">
        <v>16.847826087000001</v>
      </c>
      <c r="E275" s="110">
        <v>309.03490759750002</v>
      </c>
      <c r="F275" s="131">
        <v>31.495016611299999</v>
      </c>
      <c r="G275" s="131">
        <v>21.727574750799999</v>
      </c>
      <c r="H275" s="131">
        <v>63.122923587999999</v>
      </c>
      <c r="I275" s="131">
        <v>15.1495016611</v>
      </c>
      <c r="J275" s="131">
        <v>4.1222947441000004</v>
      </c>
      <c r="K275" s="131">
        <v>2.7481964959999998</v>
      </c>
      <c r="L275" s="131">
        <v>15.8021298523</v>
      </c>
      <c r="M275" s="131">
        <v>5.4963929920999997</v>
      </c>
      <c r="N275" s="110">
        <v>617</v>
      </c>
      <c r="O275" s="131">
        <v>2.4100486224000002</v>
      </c>
      <c r="P275" s="146">
        <v>4.87</v>
      </c>
      <c r="Q275" s="131">
        <v>18.724279835400001</v>
      </c>
      <c r="R275" s="110">
        <v>19</v>
      </c>
      <c r="S275" s="131">
        <v>78.1893004115</v>
      </c>
      <c r="T275" s="110">
        <v>-22</v>
      </c>
      <c r="U275" s="131">
        <v>1.4403292181</v>
      </c>
      <c r="V275" s="131">
        <v>1.6460905349999999</v>
      </c>
      <c r="W275" s="147">
        <v>1086</v>
      </c>
      <c r="X275" s="147">
        <v>102</v>
      </c>
      <c r="Y275" s="147">
        <v>211</v>
      </c>
      <c r="Z275" s="147">
        <v>773</v>
      </c>
      <c r="AA275" s="147">
        <v>86</v>
      </c>
      <c r="AB275" s="147">
        <v>22</v>
      </c>
      <c r="AC275" s="147">
        <v>16</v>
      </c>
      <c r="AD275" s="147">
        <v>48</v>
      </c>
      <c r="AE275" s="148">
        <v>2.9931972788999999</v>
      </c>
      <c r="AF275" s="131">
        <v>20.773638968499998</v>
      </c>
      <c r="AG275" s="131">
        <v>0.64</v>
      </c>
      <c r="AH275" s="149">
        <v>8.5036458867999993</v>
      </c>
      <c r="AI275" s="149">
        <v>0.87295881689999999</v>
      </c>
      <c r="AJ275" s="149">
        <v>4.7961384410000001</v>
      </c>
      <c r="AK275" s="149">
        <v>44.726301735600003</v>
      </c>
      <c r="AL275" s="149">
        <v>8.8733696210000002</v>
      </c>
      <c r="AM275" s="149">
        <v>6.9220499127000004</v>
      </c>
      <c r="AN275" s="149">
        <v>12.6733080004</v>
      </c>
      <c r="AO275" s="149">
        <v>0.51350518639999998</v>
      </c>
      <c r="AP275" s="149">
        <v>7.3842045804999996</v>
      </c>
      <c r="AQ275" s="149">
        <v>2.4340145835000002</v>
      </c>
    </row>
    <row r="276" spans="1:43" x14ac:dyDescent="0.2">
      <c r="A276" s="145">
        <v>499</v>
      </c>
      <c r="B276" s="109" t="s">
        <v>2115</v>
      </c>
      <c r="C276" s="110">
        <v>603</v>
      </c>
      <c r="D276" s="131">
        <v>5.7894736841999999</v>
      </c>
      <c r="E276" s="110">
        <v>109.4373865699</v>
      </c>
      <c r="F276" s="131">
        <v>12.603648424499999</v>
      </c>
      <c r="G276" s="131">
        <v>17.412935323399999</v>
      </c>
      <c r="H276" s="131">
        <v>59.369817578800003</v>
      </c>
      <c r="I276" s="131">
        <v>23.217247097800001</v>
      </c>
      <c r="J276" s="131">
        <v>5.0083472454000004</v>
      </c>
      <c r="K276" s="131">
        <v>11.686143572600001</v>
      </c>
      <c r="L276" s="131">
        <v>10.016694490800001</v>
      </c>
      <c r="M276" s="131">
        <v>3.3388981636000001</v>
      </c>
      <c r="N276" s="110">
        <v>264</v>
      </c>
      <c r="O276" s="131">
        <v>2.2727272727000001</v>
      </c>
      <c r="P276" s="146">
        <v>5.51</v>
      </c>
      <c r="Q276" s="131">
        <v>7.0652173913</v>
      </c>
      <c r="R276" s="110">
        <v>5</v>
      </c>
      <c r="S276" s="131">
        <v>74.094202898600003</v>
      </c>
      <c r="T276" s="110">
        <v>-6</v>
      </c>
      <c r="U276" s="131">
        <v>18.297101449300001</v>
      </c>
      <c r="V276" s="131">
        <v>0.54347826089999995</v>
      </c>
      <c r="W276" s="147">
        <v>211</v>
      </c>
      <c r="X276" s="147">
        <v>66</v>
      </c>
      <c r="Y276" s="147">
        <v>68</v>
      </c>
      <c r="Z276" s="147">
        <v>77</v>
      </c>
      <c r="AA276" s="147">
        <v>62</v>
      </c>
      <c r="AB276" s="147">
        <v>23</v>
      </c>
      <c r="AC276" s="147">
        <v>13</v>
      </c>
      <c r="AD276" s="147">
        <v>26</v>
      </c>
      <c r="AE276" s="148">
        <v>0.65573770490000005</v>
      </c>
      <c r="AF276" s="131">
        <v>10.452961672500001</v>
      </c>
      <c r="AG276" s="131">
        <v>2.35</v>
      </c>
      <c r="AH276" s="149">
        <v>4.7553275454000001</v>
      </c>
      <c r="AI276" s="149">
        <v>0.3551696922</v>
      </c>
      <c r="AJ276" s="149">
        <v>10.9313338595</v>
      </c>
      <c r="AK276" s="149">
        <v>48.480662983400002</v>
      </c>
      <c r="AL276" s="149">
        <v>3.5319652722999999</v>
      </c>
      <c r="AM276" s="149">
        <v>7.9715864245999999</v>
      </c>
      <c r="AN276" s="149">
        <v>16.101026045800001</v>
      </c>
      <c r="AO276" s="149">
        <v>1.9731649600000001E-2</v>
      </c>
      <c r="AP276" s="149">
        <v>6.1562746645999997</v>
      </c>
      <c r="AQ276" s="149">
        <v>0.51302288870000001</v>
      </c>
    </row>
    <row r="277" spans="1:43" x14ac:dyDescent="0.2">
      <c r="A277" s="145">
        <v>500</v>
      </c>
      <c r="B277" s="109" t="s">
        <v>2114</v>
      </c>
      <c r="C277" s="110">
        <v>411</v>
      </c>
      <c r="D277" s="131">
        <v>-2.3752969121</v>
      </c>
      <c r="E277" s="110">
        <v>86.708860759499998</v>
      </c>
      <c r="F277" s="131">
        <v>9.9756690997999993</v>
      </c>
      <c r="G277" s="131">
        <v>17.5182481752</v>
      </c>
      <c r="H277" s="131">
        <v>59.124087591200002</v>
      </c>
      <c r="I277" s="131">
        <v>23.357664233600001</v>
      </c>
      <c r="J277" s="131">
        <v>2.4183796856000002</v>
      </c>
      <c r="K277" s="131">
        <v>2.4183796856000002</v>
      </c>
      <c r="L277" s="131">
        <v>2.4183796856000002</v>
      </c>
      <c r="M277" s="131">
        <v>2.4183796856000002</v>
      </c>
      <c r="N277" s="110">
        <v>184</v>
      </c>
      <c r="O277" s="131">
        <v>2.2228260870000001</v>
      </c>
      <c r="P277" s="146">
        <v>4.74</v>
      </c>
      <c r="Q277" s="131">
        <v>8.2802547770999997</v>
      </c>
      <c r="R277" s="110">
        <v>9</v>
      </c>
      <c r="S277" s="131">
        <v>72.399150743099995</v>
      </c>
      <c r="T277" s="110">
        <v>-13</v>
      </c>
      <c r="U277" s="131">
        <v>17.4097664544</v>
      </c>
      <c r="V277" s="131">
        <v>1.9108280255000001</v>
      </c>
      <c r="W277" s="147">
        <v>127</v>
      </c>
      <c r="X277" s="147">
        <v>81</v>
      </c>
      <c r="Y277" s="147">
        <v>9</v>
      </c>
      <c r="Z277" s="147">
        <v>37</v>
      </c>
      <c r="AA277" s="147">
        <v>36</v>
      </c>
      <c r="AB277" s="147">
        <v>18</v>
      </c>
      <c r="AC277" s="147">
        <v>4</v>
      </c>
      <c r="AD277" s="147">
        <v>14</v>
      </c>
      <c r="AE277" s="148">
        <v>0.4545454545</v>
      </c>
      <c r="AF277" s="131">
        <v>2.3809523810000002</v>
      </c>
      <c r="AG277" s="149" t="s">
        <v>3449</v>
      </c>
      <c r="AH277" s="149">
        <v>3.4382566585999998</v>
      </c>
      <c r="AI277" s="149">
        <v>0.16949152540000001</v>
      </c>
      <c r="AJ277" s="149">
        <v>3.5593220339</v>
      </c>
      <c r="AK277" s="149">
        <v>56.029055690100002</v>
      </c>
      <c r="AL277" s="149">
        <v>4.7941888620000004</v>
      </c>
      <c r="AM277" s="149">
        <v>5.181598063</v>
      </c>
      <c r="AN277" s="149">
        <v>13.3414043584</v>
      </c>
      <c r="AO277" s="149">
        <v>1.1622276029</v>
      </c>
      <c r="AP277" s="149">
        <v>6.4406779661</v>
      </c>
      <c r="AQ277" s="149">
        <v>3.3171912833000001</v>
      </c>
    </row>
    <row r="278" spans="1:43" x14ac:dyDescent="0.2">
      <c r="A278" s="145">
        <v>501</v>
      </c>
      <c r="B278" s="109" t="s">
        <v>2113</v>
      </c>
      <c r="C278" s="110">
        <v>472</v>
      </c>
      <c r="D278" s="131">
        <v>5.8295964125999999</v>
      </c>
      <c r="E278" s="110">
        <v>143.46504559269999</v>
      </c>
      <c r="F278" s="131">
        <v>20.127118644100001</v>
      </c>
      <c r="G278" s="131">
        <v>18.644067796600002</v>
      </c>
      <c r="H278" s="131">
        <v>65.042372881399999</v>
      </c>
      <c r="I278" s="131">
        <v>16.313559322</v>
      </c>
      <c r="J278" s="131">
        <v>0</v>
      </c>
      <c r="K278" s="131">
        <v>2.1505376344</v>
      </c>
      <c r="L278" s="131">
        <v>4.3010752688</v>
      </c>
      <c r="M278" s="131">
        <v>2.1505376344</v>
      </c>
      <c r="N278" s="110">
        <v>220</v>
      </c>
      <c r="O278" s="131">
        <v>2.1318181817999999</v>
      </c>
      <c r="P278" s="146">
        <v>3.29</v>
      </c>
      <c r="Q278" s="131">
        <v>10.5740181269</v>
      </c>
      <c r="R278" s="110">
        <v>6</v>
      </c>
      <c r="S278" s="131">
        <v>42.900302114799999</v>
      </c>
      <c r="T278" s="110">
        <v>-5</v>
      </c>
      <c r="U278" s="131">
        <v>46.223564954700002</v>
      </c>
      <c r="V278" s="131">
        <v>0.30211480359999998</v>
      </c>
      <c r="W278" s="147">
        <v>423</v>
      </c>
      <c r="X278" s="147">
        <v>13</v>
      </c>
      <c r="Y278" s="147">
        <v>16</v>
      </c>
      <c r="Z278" s="147">
        <v>394</v>
      </c>
      <c r="AA278" s="147">
        <v>37</v>
      </c>
      <c r="AB278" s="147">
        <v>4</v>
      </c>
      <c r="AC278" s="147">
        <v>7</v>
      </c>
      <c r="AD278" s="147">
        <v>26</v>
      </c>
      <c r="AE278" s="148">
        <v>1.1952191235</v>
      </c>
      <c r="AF278" s="131">
        <v>33.632286995500003</v>
      </c>
      <c r="AG278" s="149" t="s">
        <v>3449</v>
      </c>
      <c r="AH278" s="149">
        <v>6.2318457882000002</v>
      </c>
      <c r="AI278" s="149">
        <v>0.92421441770000001</v>
      </c>
      <c r="AJ278" s="149">
        <v>10.694481119600001</v>
      </c>
      <c r="AK278" s="149">
        <v>32.030631106400001</v>
      </c>
      <c r="AL278" s="149">
        <v>4.3041985741</v>
      </c>
      <c r="AM278" s="149">
        <v>11.1169791392</v>
      </c>
      <c r="AN278" s="149">
        <v>11.064166886700001</v>
      </c>
      <c r="AO278" s="149">
        <v>2.6406126200000001E-2</v>
      </c>
      <c r="AP278" s="149">
        <v>19.751782413499999</v>
      </c>
      <c r="AQ278" s="149">
        <v>0.23765513599999999</v>
      </c>
    </row>
    <row r="279" spans="1:43" x14ac:dyDescent="0.2">
      <c r="A279" s="145">
        <v>502</v>
      </c>
      <c r="B279" s="109" t="s">
        <v>2112</v>
      </c>
      <c r="C279" s="110">
        <v>877</v>
      </c>
      <c r="D279" s="131">
        <v>7.7395577396000004</v>
      </c>
      <c r="E279" s="110">
        <v>192.32456140350001</v>
      </c>
      <c r="F279" s="131">
        <v>9.5781071836000002</v>
      </c>
      <c r="G279" s="131">
        <v>19.2702394527</v>
      </c>
      <c r="H279" s="131">
        <v>56.328392246299998</v>
      </c>
      <c r="I279" s="131">
        <v>24.401368301000002</v>
      </c>
      <c r="J279" s="131">
        <v>2.2935779816999999</v>
      </c>
      <c r="K279" s="131">
        <v>3.4403669725000001</v>
      </c>
      <c r="L279" s="131">
        <v>6.8807339450000002</v>
      </c>
      <c r="M279" s="131">
        <v>9.1743119265999997</v>
      </c>
      <c r="N279" s="110">
        <v>394</v>
      </c>
      <c r="O279" s="131">
        <v>2.2055837562999998</v>
      </c>
      <c r="P279" s="146">
        <v>4.5599999999999996</v>
      </c>
      <c r="Q279" s="131">
        <v>13.913043478300001</v>
      </c>
      <c r="R279" s="110">
        <v>9</v>
      </c>
      <c r="S279" s="131">
        <v>51.086956521700003</v>
      </c>
      <c r="T279" s="110">
        <v>-7</v>
      </c>
      <c r="U279" s="131">
        <v>34.782608695699999</v>
      </c>
      <c r="V279" s="131">
        <v>0.2173913043</v>
      </c>
      <c r="W279" s="147">
        <v>191</v>
      </c>
      <c r="X279" s="147">
        <v>43</v>
      </c>
      <c r="Y279" s="147">
        <v>48</v>
      </c>
      <c r="Z279" s="147">
        <v>100</v>
      </c>
      <c r="AA279" s="147">
        <v>71</v>
      </c>
      <c r="AB279" s="147">
        <v>11</v>
      </c>
      <c r="AC279" s="147">
        <v>14</v>
      </c>
      <c r="AD279" s="147">
        <v>46</v>
      </c>
      <c r="AE279" s="148">
        <v>1.4953271027999999</v>
      </c>
      <c r="AF279" s="131">
        <v>6.9767441860000003</v>
      </c>
      <c r="AG279" s="149" t="s">
        <v>3449</v>
      </c>
      <c r="AH279" s="149">
        <v>8.8767408563999997</v>
      </c>
      <c r="AI279" s="149">
        <v>0.92411818300000004</v>
      </c>
      <c r="AJ279" s="149">
        <v>12.716386828099999</v>
      </c>
      <c r="AK279" s="149">
        <v>30.7431992711</v>
      </c>
      <c r="AL279" s="149">
        <v>2.4339450734999999</v>
      </c>
      <c r="AM279" s="149">
        <v>9.4103865676999998</v>
      </c>
      <c r="AN279" s="149">
        <v>13.250032539399999</v>
      </c>
      <c r="AO279" s="149">
        <v>0.46856696599999997</v>
      </c>
      <c r="AP279" s="149">
        <v>15.7360406091</v>
      </c>
      <c r="AQ279" s="149">
        <v>2.1345828452000002</v>
      </c>
    </row>
    <row r="280" spans="1:43" x14ac:dyDescent="0.2">
      <c r="A280" s="145">
        <v>533</v>
      </c>
      <c r="B280" s="109" t="s">
        <v>2111</v>
      </c>
      <c r="C280" s="110">
        <v>3249</v>
      </c>
      <c r="D280" s="131">
        <v>3.3396946564999999</v>
      </c>
      <c r="E280" s="110">
        <v>318.84200196270001</v>
      </c>
      <c r="F280" s="131">
        <v>7.2022160665000001</v>
      </c>
      <c r="G280" s="131">
        <v>20.221606648200002</v>
      </c>
      <c r="H280" s="131">
        <v>59.125884887700003</v>
      </c>
      <c r="I280" s="131">
        <v>20.652508464099999</v>
      </c>
      <c r="J280" s="131">
        <v>4.0006154793000004</v>
      </c>
      <c r="K280" s="131">
        <v>1.5386982613</v>
      </c>
      <c r="L280" s="131">
        <v>8.9244499154000003</v>
      </c>
      <c r="M280" s="131">
        <v>7.3857516540999999</v>
      </c>
      <c r="N280" s="110">
        <v>1408</v>
      </c>
      <c r="O280" s="131">
        <v>2.2911931818000002</v>
      </c>
      <c r="P280" s="146">
        <v>10.19</v>
      </c>
      <c r="Q280" s="131">
        <v>15.5972359329</v>
      </c>
      <c r="R280" s="110">
        <v>52</v>
      </c>
      <c r="S280" s="131">
        <v>57.946692991100001</v>
      </c>
      <c r="T280" s="110">
        <v>-52</v>
      </c>
      <c r="U280" s="131">
        <v>24.284304047399999</v>
      </c>
      <c r="V280" s="131">
        <v>2.1717670286000001</v>
      </c>
      <c r="W280" s="147">
        <v>896</v>
      </c>
      <c r="X280" s="147">
        <v>65</v>
      </c>
      <c r="Y280" s="147">
        <v>333</v>
      </c>
      <c r="Z280" s="147">
        <v>498</v>
      </c>
      <c r="AA280" s="147">
        <v>155</v>
      </c>
      <c r="AB280" s="147">
        <v>18</v>
      </c>
      <c r="AC280" s="147">
        <v>26</v>
      </c>
      <c r="AD280" s="147">
        <v>111</v>
      </c>
      <c r="AE280" s="148">
        <v>1.2402088773</v>
      </c>
      <c r="AF280" s="131">
        <v>0.30807147260000001</v>
      </c>
      <c r="AG280" s="131">
        <v>2.25</v>
      </c>
      <c r="AH280" s="149">
        <v>6.0884280261999999</v>
      </c>
      <c r="AI280" s="149">
        <v>1.4041909699999999</v>
      </c>
      <c r="AJ280" s="149">
        <v>21.440915964599998</v>
      </c>
      <c r="AK280" s="149">
        <v>28.155829192799999</v>
      </c>
      <c r="AL280" s="149">
        <v>2.9920069129</v>
      </c>
      <c r="AM280" s="149">
        <v>10.5170303161</v>
      </c>
      <c r="AN280" s="149">
        <v>12.9977676964</v>
      </c>
      <c r="AO280" s="149">
        <v>0.39605386329999998</v>
      </c>
      <c r="AP280" s="149">
        <v>10.963491034800001</v>
      </c>
      <c r="AQ280" s="149">
        <v>0.80290919569999997</v>
      </c>
    </row>
    <row r="281" spans="1:43" x14ac:dyDescent="0.2">
      <c r="A281" s="145">
        <v>535</v>
      </c>
      <c r="B281" s="109" t="s">
        <v>2110</v>
      </c>
      <c r="C281" s="110">
        <v>91</v>
      </c>
      <c r="D281" s="131">
        <v>-5.2083333332999997</v>
      </c>
      <c r="E281" s="110">
        <v>42.129629629599997</v>
      </c>
      <c r="F281" s="131">
        <v>2.1978021978000002</v>
      </c>
      <c r="G281" s="131">
        <v>9.8901098900999997</v>
      </c>
      <c r="H281" s="131">
        <v>71.428571428599994</v>
      </c>
      <c r="I281" s="131">
        <v>18.681318681299999</v>
      </c>
      <c r="J281" s="131">
        <v>11.2994350282</v>
      </c>
      <c r="K281" s="131">
        <v>0</v>
      </c>
      <c r="L281" s="131">
        <v>11.2994350282</v>
      </c>
      <c r="M281" s="131">
        <v>0</v>
      </c>
      <c r="N281" s="110">
        <v>42</v>
      </c>
      <c r="O281" s="131">
        <v>2.0952380952</v>
      </c>
      <c r="P281" s="146">
        <v>2.16</v>
      </c>
      <c r="Q281" s="131">
        <v>13.551401869199999</v>
      </c>
      <c r="R281" s="110">
        <v>6</v>
      </c>
      <c r="S281" s="131">
        <v>60.747663551400002</v>
      </c>
      <c r="T281" s="110">
        <v>-5</v>
      </c>
      <c r="U281" s="131">
        <v>25.700934579399998</v>
      </c>
      <c r="V281" s="131">
        <v>0</v>
      </c>
      <c r="W281" s="147">
        <v>212</v>
      </c>
      <c r="X281" s="147">
        <v>17</v>
      </c>
      <c r="Y281" s="147">
        <v>163</v>
      </c>
      <c r="Z281" s="147">
        <v>32</v>
      </c>
      <c r="AA281" s="147" t="s">
        <v>3449</v>
      </c>
      <c r="AB281" s="147">
        <v>4</v>
      </c>
      <c r="AC281" s="147" t="s">
        <v>3449</v>
      </c>
      <c r="AD281" s="147">
        <v>5</v>
      </c>
      <c r="AE281" s="148">
        <v>0</v>
      </c>
      <c r="AF281" s="131">
        <v>0</v>
      </c>
      <c r="AG281" s="149" t="s">
        <v>3449</v>
      </c>
      <c r="AH281" s="149" t="s">
        <v>3450</v>
      </c>
      <c r="AI281" s="149" t="s">
        <v>3450</v>
      </c>
      <c r="AJ281" s="149" t="s">
        <v>3450</v>
      </c>
      <c r="AK281" s="149" t="s">
        <v>3450</v>
      </c>
      <c r="AL281" s="149" t="s">
        <v>3450</v>
      </c>
      <c r="AM281" s="149" t="s">
        <v>3450</v>
      </c>
      <c r="AN281" s="149" t="s">
        <v>3450</v>
      </c>
      <c r="AO281" s="149" t="s">
        <v>3450</v>
      </c>
      <c r="AP281" s="149" t="s">
        <v>3450</v>
      </c>
      <c r="AQ281" s="149" t="s">
        <v>3450</v>
      </c>
    </row>
    <row r="282" spans="1:43" x14ac:dyDescent="0.2">
      <c r="A282" s="145">
        <v>536</v>
      </c>
      <c r="B282" s="109" t="s">
        <v>2109</v>
      </c>
      <c r="C282" s="110">
        <v>204</v>
      </c>
      <c r="D282" s="131">
        <v>-0.487804878</v>
      </c>
      <c r="E282" s="110">
        <v>71.328671328699997</v>
      </c>
      <c r="F282" s="131">
        <v>1.9607843137000001</v>
      </c>
      <c r="G282" s="131">
        <v>23.529411764700001</v>
      </c>
      <c r="H282" s="131">
        <v>61.274509803900003</v>
      </c>
      <c r="I282" s="131">
        <v>15.1960784314</v>
      </c>
      <c r="J282" s="131">
        <v>9.7560975610000007</v>
      </c>
      <c r="K282" s="131">
        <v>0</v>
      </c>
      <c r="L282" s="131">
        <v>9.7560975610000007</v>
      </c>
      <c r="M282" s="131">
        <v>9.7560975610000007</v>
      </c>
      <c r="N282" s="110">
        <v>73</v>
      </c>
      <c r="O282" s="131">
        <v>2.7534246575000001</v>
      </c>
      <c r="P282" s="146">
        <v>2.86</v>
      </c>
      <c r="Q282" s="131">
        <v>6.0283687943000004</v>
      </c>
      <c r="R282" s="110">
        <v>2</v>
      </c>
      <c r="S282" s="131">
        <v>73.758865248199996</v>
      </c>
      <c r="T282" s="110">
        <v>-2</v>
      </c>
      <c r="U282" s="131">
        <v>20.212765957399998</v>
      </c>
      <c r="V282" s="131">
        <v>0</v>
      </c>
      <c r="W282" s="147">
        <v>69</v>
      </c>
      <c r="X282" s="147">
        <v>40</v>
      </c>
      <c r="Y282" s="147">
        <v>11</v>
      </c>
      <c r="Z282" s="147">
        <v>18</v>
      </c>
      <c r="AA282" s="147" t="s">
        <v>3449</v>
      </c>
      <c r="AB282" s="147">
        <v>13</v>
      </c>
      <c r="AC282" s="147" t="s">
        <v>3449</v>
      </c>
      <c r="AD282" s="147">
        <v>5</v>
      </c>
      <c r="AE282" s="148">
        <v>0</v>
      </c>
      <c r="AF282" s="131">
        <v>0</v>
      </c>
      <c r="AG282" s="149" t="s">
        <v>3449</v>
      </c>
      <c r="AH282" s="149">
        <v>13.5135135135</v>
      </c>
      <c r="AI282" s="149">
        <v>0.48737261850000002</v>
      </c>
      <c r="AJ282" s="149">
        <v>7.7093486929999999</v>
      </c>
      <c r="AK282" s="149">
        <v>39.034116083299999</v>
      </c>
      <c r="AL282" s="149">
        <v>0.35445281350000002</v>
      </c>
      <c r="AM282" s="149">
        <v>12.450155073099999</v>
      </c>
      <c r="AN282" s="149">
        <v>9.1714665484999998</v>
      </c>
      <c r="AO282" s="149">
        <v>0.84182543200000004</v>
      </c>
      <c r="AP282" s="149">
        <v>12.538768276500001</v>
      </c>
      <c r="AQ282" s="149">
        <v>1.4178112539000001</v>
      </c>
    </row>
    <row r="283" spans="1:43" x14ac:dyDescent="0.2">
      <c r="A283" s="145">
        <v>538</v>
      </c>
      <c r="B283" s="109" t="s">
        <v>2108</v>
      </c>
      <c r="C283" s="110">
        <v>5180</v>
      </c>
      <c r="D283" s="131">
        <v>8.1871345028999993</v>
      </c>
      <c r="E283" s="110">
        <v>162.3315575055</v>
      </c>
      <c r="F283" s="131">
        <v>7.6833976834</v>
      </c>
      <c r="G283" s="131">
        <v>21.988416988400001</v>
      </c>
      <c r="H283" s="131">
        <v>59.266409266399997</v>
      </c>
      <c r="I283" s="131">
        <v>18.745173745199999</v>
      </c>
      <c r="J283" s="131">
        <v>4.2747498300000002</v>
      </c>
      <c r="K283" s="131">
        <v>1.7487612940999999</v>
      </c>
      <c r="L283" s="131">
        <v>8.9381132808999997</v>
      </c>
      <c r="M283" s="131">
        <v>6.2178179345000002</v>
      </c>
      <c r="N283" s="110">
        <v>2185</v>
      </c>
      <c r="O283" s="131">
        <v>2.3496567505999999</v>
      </c>
      <c r="P283" s="146">
        <v>31.91</v>
      </c>
      <c r="Q283" s="131">
        <v>7.6008758210999998</v>
      </c>
      <c r="R283" s="110">
        <v>27</v>
      </c>
      <c r="S283" s="131">
        <v>63.1842352205</v>
      </c>
      <c r="T283" s="110">
        <v>-28</v>
      </c>
      <c r="U283" s="131">
        <v>28.683140444199999</v>
      </c>
      <c r="V283" s="131">
        <v>0.53174851420000002</v>
      </c>
      <c r="W283" s="147">
        <v>1176</v>
      </c>
      <c r="X283" s="147">
        <v>276</v>
      </c>
      <c r="Y283" s="147">
        <v>206</v>
      </c>
      <c r="Z283" s="147">
        <v>694</v>
      </c>
      <c r="AA283" s="147">
        <v>337</v>
      </c>
      <c r="AB283" s="147">
        <v>87</v>
      </c>
      <c r="AC283" s="147">
        <v>48</v>
      </c>
      <c r="AD283" s="147">
        <v>202</v>
      </c>
      <c r="AE283" s="148">
        <v>1.4456836018000001</v>
      </c>
      <c r="AF283" s="131">
        <v>8.9338892197999993</v>
      </c>
      <c r="AG283" s="149">
        <v>1.84</v>
      </c>
      <c r="AH283" s="149">
        <v>7.1858906806</v>
      </c>
      <c r="AI283" s="149">
        <v>1.4972262542000001</v>
      </c>
      <c r="AJ283" s="149">
        <v>11.397212335700001</v>
      </c>
      <c r="AK283" s="149">
        <v>32.940965939599998</v>
      </c>
      <c r="AL283" s="149">
        <v>5.2532161533000004</v>
      </c>
      <c r="AM283" s="149">
        <v>9.9974151471999999</v>
      </c>
      <c r="AN283" s="149">
        <v>14.121249478099999</v>
      </c>
      <c r="AO283" s="149">
        <v>0.2644503211</v>
      </c>
      <c r="AP283" s="149">
        <v>11.8147654743</v>
      </c>
      <c r="AQ283" s="149">
        <v>2.5629809316999999</v>
      </c>
    </row>
    <row r="284" spans="1:43" x14ac:dyDescent="0.2">
      <c r="A284" s="145">
        <v>540</v>
      </c>
      <c r="B284" s="109" t="s">
        <v>2107</v>
      </c>
      <c r="C284" s="110">
        <v>5761</v>
      </c>
      <c r="D284" s="131">
        <v>7.4412532637000002</v>
      </c>
      <c r="E284" s="110">
        <v>427.05707931799998</v>
      </c>
      <c r="F284" s="131">
        <v>9.7899670196000006</v>
      </c>
      <c r="G284" s="131">
        <v>20.361048429099998</v>
      </c>
      <c r="H284" s="131">
        <v>55.806283631299998</v>
      </c>
      <c r="I284" s="131">
        <v>23.8326679396</v>
      </c>
      <c r="J284" s="131">
        <v>3.1285304596999999</v>
      </c>
      <c r="K284" s="131">
        <v>2.6071087164</v>
      </c>
      <c r="L284" s="131">
        <v>6.0832536716999996</v>
      </c>
      <c r="M284" s="131">
        <v>9.0379768836000007</v>
      </c>
      <c r="N284" s="110">
        <v>2557</v>
      </c>
      <c r="O284" s="131">
        <v>2.2205709815999999</v>
      </c>
      <c r="P284" s="146">
        <v>13.49</v>
      </c>
      <c r="Q284" s="131">
        <v>12.056213017799999</v>
      </c>
      <c r="R284" s="110">
        <v>26</v>
      </c>
      <c r="S284" s="131">
        <v>63.535502958599999</v>
      </c>
      <c r="T284" s="110">
        <v>-30</v>
      </c>
      <c r="U284" s="131">
        <v>23.446745562099998</v>
      </c>
      <c r="V284" s="131">
        <v>0.9615384615</v>
      </c>
      <c r="W284" s="147">
        <v>2365</v>
      </c>
      <c r="X284" s="147">
        <v>95</v>
      </c>
      <c r="Y284" s="147">
        <v>284</v>
      </c>
      <c r="Z284" s="147">
        <v>1986</v>
      </c>
      <c r="AA284" s="147">
        <v>329</v>
      </c>
      <c r="AB284" s="147">
        <v>35</v>
      </c>
      <c r="AC284" s="147">
        <v>45</v>
      </c>
      <c r="AD284" s="147">
        <v>249</v>
      </c>
      <c r="AE284" s="148">
        <v>4.2146974063</v>
      </c>
      <c r="AF284" s="131">
        <v>3.6861506056</v>
      </c>
      <c r="AG284" s="149">
        <v>2.1800000000000002</v>
      </c>
      <c r="AH284" s="149">
        <v>9.9751248232999998</v>
      </c>
      <c r="AI284" s="149">
        <v>1.9774870703</v>
      </c>
      <c r="AJ284" s="149">
        <v>18.296676747999999</v>
      </c>
      <c r="AK284" s="149">
        <v>22.351867427799998</v>
      </c>
      <c r="AL284" s="149">
        <v>7.2621199376999996</v>
      </c>
      <c r="AM284" s="149">
        <v>11.779022530800001</v>
      </c>
      <c r="AN284" s="149">
        <v>11.873870327000001</v>
      </c>
      <c r="AO284" s="149">
        <v>0.32749333380000001</v>
      </c>
      <c r="AP284" s="149">
        <v>11.3208897797</v>
      </c>
      <c r="AQ284" s="149">
        <v>1.8862184363000001</v>
      </c>
    </row>
    <row r="285" spans="1:43" x14ac:dyDescent="0.2">
      <c r="A285" s="145">
        <v>541</v>
      </c>
      <c r="B285" s="109" t="s">
        <v>2106</v>
      </c>
      <c r="C285" s="110">
        <v>421</v>
      </c>
      <c r="D285" s="131">
        <v>2.4330900243000002</v>
      </c>
      <c r="E285" s="110">
        <v>83.201581027700001</v>
      </c>
      <c r="F285" s="131">
        <v>7.3634204276000004</v>
      </c>
      <c r="G285" s="131">
        <v>21.852731591400001</v>
      </c>
      <c r="H285" s="131">
        <v>60.332541567699998</v>
      </c>
      <c r="I285" s="131">
        <v>17.814726840900001</v>
      </c>
      <c r="J285" s="131">
        <v>4.6296296296000001</v>
      </c>
      <c r="K285" s="131">
        <v>2.3148148148000001</v>
      </c>
      <c r="L285" s="131">
        <v>9.2592592593000003</v>
      </c>
      <c r="M285" s="131">
        <v>9.2592592593000003</v>
      </c>
      <c r="N285" s="110">
        <v>166</v>
      </c>
      <c r="O285" s="131">
        <v>2.4939759036</v>
      </c>
      <c r="P285" s="146">
        <v>5.0599999999999996</v>
      </c>
      <c r="Q285" s="131">
        <v>7.8895463510999999</v>
      </c>
      <c r="R285" s="110">
        <v>14</v>
      </c>
      <c r="S285" s="131">
        <v>55.818540433899997</v>
      </c>
      <c r="T285" s="110">
        <v>-15</v>
      </c>
      <c r="U285" s="131">
        <v>36.291913215000001</v>
      </c>
      <c r="V285" s="131">
        <v>0</v>
      </c>
      <c r="W285" s="147">
        <v>161</v>
      </c>
      <c r="X285" s="147">
        <v>63</v>
      </c>
      <c r="Y285" s="147">
        <v>10</v>
      </c>
      <c r="Z285" s="147">
        <v>88</v>
      </c>
      <c r="AA285" s="147">
        <v>41</v>
      </c>
      <c r="AB285" s="147">
        <v>12</v>
      </c>
      <c r="AC285" s="147">
        <v>7</v>
      </c>
      <c r="AD285" s="147">
        <v>22</v>
      </c>
      <c r="AE285" s="148">
        <v>0.53191489359999999</v>
      </c>
      <c r="AF285" s="131">
        <v>0</v>
      </c>
      <c r="AG285" s="149">
        <v>2.93</v>
      </c>
      <c r="AH285" s="149">
        <v>6.6860465115999999</v>
      </c>
      <c r="AI285" s="149">
        <v>0.43604651160000002</v>
      </c>
      <c r="AJ285" s="149">
        <v>12.4031007752</v>
      </c>
      <c r="AK285" s="149">
        <v>41.6424418605</v>
      </c>
      <c r="AL285" s="149">
        <v>3.4399224805999999</v>
      </c>
      <c r="AM285" s="149">
        <v>9.2538759689999992</v>
      </c>
      <c r="AN285" s="149">
        <v>14.9951550388</v>
      </c>
      <c r="AO285" s="149">
        <v>0.3391472868</v>
      </c>
      <c r="AP285" s="149">
        <v>6.8313953488000001</v>
      </c>
      <c r="AQ285" s="149">
        <v>1.9137596899</v>
      </c>
    </row>
    <row r="286" spans="1:43" x14ac:dyDescent="0.2">
      <c r="A286" s="145">
        <v>543</v>
      </c>
      <c r="B286" s="109" t="s">
        <v>2105</v>
      </c>
      <c r="C286" s="110">
        <v>575</v>
      </c>
      <c r="D286" s="131">
        <v>-0.86206896550000001</v>
      </c>
      <c r="E286" s="110">
        <v>151.71503957780001</v>
      </c>
      <c r="F286" s="131">
        <v>3.3043478260999999</v>
      </c>
      <c r="G286" s="131">
        <v>20.869565217400002</v>
      </c>
      <c r="H286" s="131">
        <v>50.956521739099998</v>
      </c>
      <c r="I286" s="131">
        <v>28.173913043500001</v>
      </c>
      <c r="J286" s="131">
        <v>7.0422535211000001</v>
      </c>
      <c r="K286" s="131">
        <v>0</v>
      </c>
      <c r="L286" s="131">
        <v>7.0422535211000001</v>
      </c>
      <c r="M286" s="131">
        <v>7.0422535211000001</v>
      </c>
      <c r="N286" s="110">
        <v>241</v>
      </c>
      <c r="O286" s="131">
        <v>2.3651452281999998</v>
      </c>
      <c r="P286" s="146">
        <v>3.79</v>
      </c>
      <c r="Q286" s="131">
        <v>15.0793650794</v>
      </c>
      <c r="R286" s="110">
        <v>21</v>
      </c>
      <c r="S286" s="131">
        <v>50</v>
      </c>
      <c r="T286" s="110">
        <v>-17</v>
      </c>
      <c r="U286" s="131">
        <v>33.862433862400003</v>
      </c>
      <c r="V286" s="131">
        <v>1.0582010582000001</v>
      </c>
      <c r="W286" s="147">
        <v>188</v>
      </c>
      <c r="X286" s="147">
        <v>28</v>
      </c>
      <c r="Y286" s="147">
        <v>31</v>
      </c>
      <c r="Z286" s="147">
        <v>129</v>
      </c>
      <c r="AA286" s="147">
        <v>41</v>
      </c>
      <c r="AB286" s="147">
        <v>9</v>
      </c>
      <c r="AC286" s="147">
        <v>7</v>
      </c>
      <c r="AD286" s="147">
        <v>25</v>
      </c>
      <c r="AE286" s="148">
        <v>1.8796992481000001</v>
      </c>
      <c r="AF286" s="131">
        <v>0</v>
      </c>
      <c r="AG286" s="149" t="s">
        <v>3449</v>
      </c>
      <c r="AH286" s="149">
        <v>8.6821987623000005</v>
      </c>
      <c r="AI286" s="149">
        <v>4.4958136149000003</v>
      </c>
      <c r="AJ286" s="149">
        <v>10.538769566799999</v>
      </c>
      <c r="AK286" s="149">
        <v>39.843465598800002</v>
      </c>
      <c r="AL286" s="149">
        <v>4.8780487805000003</v>
      </c>
      <c r="AM286" s="149">
        <v>5.6607207862999998</v>
      </c>
      <c r="AN286" s="149">
        <v>8.9552238806000002</v>
      </c>
      <c r="AO286" s="149">
        <v>3.6403349100000003E-2</v>
      </c>
      <c r="AP286" s="149">
        <v>12.213323625799999</v>
      </c>
      <c r="AQ286" s="149">
        <v>1.6381507098999999</v>
      </c>
    </row>
    <row r="287" spans="1:43" x14ac:dyDescent="0.2">
      <c r="A287" s="145">
        <v>544</v>
      </c>
      <c r="B287" s="109" t="s">
        <v>2104</v>
      </c>
      <c r="C287" s="110">
        <v>4130</v>
      </c>
      <c r="D287" s="131">
        <v>15.6538784654</v>
      </c>
      <c r="E287" s="110">
        <v>647.33542319749995</v>
      </c>
      <c r="F287" s="131">
        <v>19.9757869249</v>
      </c>
      <c r="G287" s="131">
        <v>20.3389830508</v>
      </c>
      <c r="H287" s="131">
        <v>60.920096852299999</v>
      </c>
      <c r="I287" s="131">
        <v>18.740920096899998</v>
      </c>
      <c r="J287" s="131">
        <v>5.5818468632</v>
      </c>
      <c r="K287" s="131">
        <v>1.4561339643</v>
      </c>
      <c r="L287" s="131">
        <v>14.0759616551</v>
      </c>
      <c r="M287" s="131">
        <v>7.2806698216000001</v>
      </c>
      <c r="N287" s="110">
        <v>1876</v>
      </c>
      <c r="O287" s="131">
        <v>2.1727078890999998</v>
      </c>
      <c r="P287" s="146">
        <v>6.38</v>
      </c>
      <c r="Q287" s="131">
        <v>30.503144654100002</v>
      </c>
      <c r="R287" s="110">
        <v>78</v>
      </c>
      <c r="S287" s="131">
        <v>30.031446540899999</v>
      </c>
      <c r="T287" s="110">
        <v>-79</v>
      </c>
      <c r="U287" s="131">
        <v>36.006289308200003</v>
      </c>
      <c r="V287" s="131">
        <v>3.4591194969000001</v>
      </c>
      <c r="W287" s="147">
        <v>5334</v>
      </c>
      <c r="X287" s="147">
        <v>32</v>
      </c>
      <c r="Y287" s="147">
        <v>1490</v>
      </c>
      <c r="Z287" s="147">
        <v>3812</v>
      </c>
      <c r="AA287" s="147">
        <v>251</v>
      </c>
      <c r="AB287" s="147">
        <v>12</v>
      </c>
      <c r="AC287" s="147">
        <v>39</v>
      </c>
      <c r="AD287" s="147">
        <v>200</v>
      </c>
      <c r="AE287" s="148">
        <v>0.60759493669999998</v>
      </c>
      <c r="AF287" s="131">
        <v>0.48614487119999999</v>
      </c>
      <c r="AG287" s="131">
        <v>5.25</v>
      </c>
      <c r="AH287" s="149">
        <v>8.2403782226000004</v>
      </c>
      <c r="AI287" s="149">
        <v>2.2198419147999999</v>
      </c>
      <c r="AJ287" s="149">
        <v>17.913865701399999</v>
      </c>
      <c r="AK287" s="149">
        <v>29.426756297600001</v>
      </c>
      <c r="AL287" s="149">
        <v>4.5985077934999996</v>
      </c>
      <c r="AM287" s="149">
        <v>13.0014035606</v>
      </c>
      <c r="AN287" s="149">
        <v>8.9680135924000002</v>
      </c>
      <c r="AO287" s="149">
        <v>0.35089015289999997</v>
      </c>
      <c r="AP287" s="149">
        <v>10.607963359699999</v>
      </c>
      <c r="AQ287" s="149">
        <v>1.5254487699999999</v>
      </c>
    </row>
    <row r="288" spans="1:43" x14ac:dyDescent="0.2">
      <c r="A288" s="145">
        <v>546</v>
      </c>
      <c r="B288" s="109" t="s">
        <v>2103</v>
      </c>
      <c r="C288" s="110">
        <v>10355</v>
      </c>
      <c r="D288" s="131">
        <v>5.7928075194000002</v>
      </c>
      <c r="E288" s="110">
        <v>1175.3688989784</v>
      </c>
      <c r="F288" s="131">
        <v>19.246740705000001</v>
      </c>
      <c r="G288" s="131">
        <v>20.453887011100001</v>
      </c>
      <c r="H288" s="131">
        <v>58.5900531144</v>
      </c>
      <c r="I288" s="131">
        <v>20.956059874499999</v>
      </c>
      <c r="J288" s="131">
        <v>4.6674445741000001</v>
      </c>
      <c r="K288" s="131">
        <v>1.7502917152999999</v>
      </c>
      <c r="L288" s="131">
        <v>10.2100350058</v>
      </c>
      <c r="M288" s="131">
        <v>7.2928821470000003</v>
      </c>
      <c r="N288" s="110">
        <v>4621</v>
      </c>
      <c r="O288" s="131">
        <v>2.2025535598000001</v>
      </c>
      <c r="P288" s="146">
        <v>8.81</v>
      </c>
      <c r="Q288" s="131">
        <v>33.823529411800003</v>
      </c>
      <c r="R288" s="110">
        <v>84</v>
      </c>
      <c r="S288" s="131">
        <v>38.687782805399998</v>
      </c>
      <c r="T288" s="110">
        <v>-84</v>
      </c>
      <c r="U288" s="131">
        <v>27.149321267000001</v>
      </c>
      <c r="V288" s="131">
        <v>0.33936651579999999</v>
      </c>
      <c r="W288" s="147">
        <v>5348</v>
      </c>
      <c r="X288" s="147">
        <v>26</v>
      </c>
      <c r="Y288" s="147">
        <v>1084</v>
      </c>
      <c r="Z288" s="147">
        <v>4238</v>
      </c>
      <c r="AA288" s="147">
        <v>513</v>
      </c>
      <c r="AB288" s="147">
        <v>11</v>
      </c>
      <c r="AC288" s="147">
        <v>88</v>
      </c>
      <c r="AD288" s="147">
        <v>414</v>
      </c>
      <c r="AE288" s="148">
        <v>0.91596973319999997</v>
      </c>
      <c r="AF288" s="131">
        <v>3.9686476833</v>
      </c>
      <c r="AG288" s="149">
        <v>3.8</v>
      </c>
      <c r="AH288" s="149">
        <v>8.2394609316</v>
      </c>
      <c r="AI288" s="149">
        <v>2.2145788847999999</v>
      </c>
      <c r="AJ288" s="149">
        <v>18.986305923900002</v>
      </c>
      <c r="AK288" s="149">
        <v>26.4943932284</v>
      </c>
      <c r="AL288" s="149">
        <v>6.2205117057999999</v>
      </c>
      <c r="AM288" s="149">
        <v>11.0179135394</v>
      </c>
      <c r="AN288" s="149">
        <v>8.7419606439000006</v>
      </c>
      <c r="AO288" s="149">
        <v>0.46541958090000002</v>
      </c>
      <c r="AP288" s="149">
        <v>12.292702885900001</v>
      </c>
      <c r="AQ288" s="149">
        <v>1.9179378332000001</v>
      </c>
    </row>
    <row r="289" spans="1:43" x14ac:dyDescent="0.2">
      <c r="A289" s="145">
        <v>551</v>
      </c>
      <c r="B289" s="109" t="s">
        <v>2102</v>
      </c>
      <c r="C289" s="110">
        <v>6317</v>
      </c>
      <c r="D289" s="131">
        <v>11.8845200142</v>
      </c>
      <c r="E289" s="110">
        <v>878.58136300420006</v>
      </c>
      <c r="F289" s="131">
        <v>19.360455912599999</v>
      </c>
      <c r="G289" s="131">
        <v>21.2442615165</v>
      </c>
      <c r="H289" s="131">
        <v>60.202627829699999</v>
      </c>
      <c r="I289" s="131">
        <v>18.553110653800001</v>
      </c>
      <c r="J289" s="131">
        <v>5.7197330791000001</v>
      </c>
      <c r="K289" s="131">
        <v>2.2243406419</v>
      </c>
      <c r="L289" s="131">
        <v>13.028280902400001</v>
      </c>
      <c r="M289" s="131">
        <v>6.3552589768000001</v>
      </c>
      <c r="N289" s="110">
        <v>2840</v>
      </c>
      <c r="O289" s="131">
        <v>2.2010563379999999</v>
      </c>
      <c r="P289" s="146">
        <v>7.19</v>
      </c>
      <c r="Q289" s="131">
        <v>20.391061452500001</v>
      </c>
      <c r="R289" s="110">
        <v>28</v>
      </c>
      <c r="S289" s="131">
        <v>44.273743016799997</v>
      </c>
      <c r="T289" s="110">
        <v>-30</v>
      </c>
      <c r="U289" s="131">
        <v>30.4469273743</v>
      </c>
      <c r="V289" s="131">
        <v>4.8882681563999997</v>
      </c>
      <c r="W289" s="147">
        <v>4422</v>
      </c>
      <c r="X289" s="147">
        <v>40</v>
      </c>
      <c r="Y289" s="147">
        <v>641</v>
      </c>
      <c r="Z289" s="147">
        <v>3741</v>
      </c>
      <c r="AA289" s="147">
        <v>333</v>
      </c>
      <c r="AB289" s="147">
        <v>14</v>
      </c>
      <c r="AC289" s="147">
        <v>53</v>
      </c>
      <c r="AD289" s="147">
        <v>266</v>
      </c>
      <c r="AE289" s="148">
        <v>2.9773462783000002</v>
      </c>
      <c r="AF289" s="131">
        <v>0.96432015429999995</v>
      </c>
      <c r="AG289" s="149">
        <v>6.09</v>
      </c>
      <c r="AH289" s="149">
        <v>8.7611311521000008</v>
      </c>
      <c r="AI289" s="149">
        <v>2.1694710021999999</v>
      </c>
      <c r="AJ289" s="149">
        <v>17.0580964153</v>
      </c>
      <c r="AK289" s="149">
        <v>29.686435760999998</v>
      </c>
      <c r="AL289" s="149">
        <v>6.2662394995000001</v>
      </c>
      <c r="AM289" s="149">
        <v>10.9861002497</v>
      </c>
      <c r="AN289" s="149">
        <v>10.1965137106</v>
      </c>
      <c r="AO289" s="149">
        <v>0.40362251199999999</v>
      </c>
      <c r="AP289" s="149">
        <v>9.7928911984999996</v>
      </c>
      <c r="AQ289" s="149">
        <v>1.7330541611000001</v>
      </c>
    </row>
    <row r="290" spans="1:43" x14ac:dyDescent="0.2">
      <c r="A290" s="145">
        <v>552</v>
      </c>
      <c r="B290" s="109" t="s">
        <v>2101</v>
      </c>
      <c r="C290" s="110">
        <v>4376</v>
      </c>
      <c r="D290" s="131">
        <v>7.2286204361999999</v>
      </c>
      <c r="E290" s="110">
        <v>258.32349468709998</v>
      </c>
      <c r="F290" s="131">
        <v>9.1179159049000003</v>
      </c>
      <c r="G290" s="131">
        <v>19.995429616100001</v>
      </c>
      <c r="H290" s="131">
        <v>59.323583180999997</v>
      </c>
      <c r="I290" s="131">
        <v>20.680987202899999</v>
      </c>
      <c r="J290" s="131">
        <v>2.5261224020999999</v>
      </c>
      <c r="K290" s="131">
        <v>1.8371799287999999</v>
      </c>
      <c r="L290" s="131">
        <v>7.5783672063000003</v>
      </c>
      <c r="M290" s="131">
        <v>7.8080146974</v>
      </c>
      <c r="N290" s="110">
        <v>1963</v>
      </c>
      <c r="O290" s="131">
        <v>2.1925624044999998</v>
      </c>
      <c r="P290" s="146">
        <v>16.940000000000001</v>
      </c>
      <c r="Q290" s="131">
        <v>12.764705882399999</v>
      </c>
      <c r="R290" s="110">
        <v>43</v>
      </c>
      <c r="S290" s="131">
        <v>59.352941176500003</v>
      </c>
      <c r="T290" s="110">
        <v>-35</v>
      </c>
      <c r="U290" s="131">
        <v>26.764705882400001</v>
      </c>
      <c r="V290" s="131">
        <v>1.1176470588</v>
      </c>
      <c r="W290" s="147">
        <v>1634</v>
      </c>
      <c r="X290" s="147">
        <v>108</v>
      </c>
      <c r="Y290" s="147">
        <v>653</v>
      </c>
      <c r="Z290" s="147">
        <v>873</v>
      </c>
      <c r="AA290" s="147">
        <v>264</v>
      </c>
      <c r="AB290" s="147">
        <v>36</v>
      </c>
      <c r="AC290" s="147">
        <v>53</v>
      </c>
      <c r="AD290" s="147">
        <v>175</v>
      </c>
      <c r="AE290" s="148">
        <v>3.3765032377000002</v>
      </c>
      <c r="AF290" s="131">
        <v>14.435389988400001</v>
      </c>
      <c r="AG290" s="149">
        <v>3</v>
      </c>
      <c r="AH290" s="149">
        <v>6.1878789556999996</v>
      </c>
      <c r="AI290" s="149">
        <v>1.3040228135</v>
      </c>
      <c r="AJ290" s="149">
        <v>16.296132229600001</v>
      </c>
      <c r="AK290" s="149">
        <v>37.553642127400003</v>
      </c>
      <c r="AL290" s="149">
        <v>1.9075832664000001</v>
      </c>
      <c r="AM290" s="149">
        <v>9.7926299177999994</v>
      </c>
      <c r="AN290" s="149">
        <v>12.3453030261</v>
      </c>
      <c r="AO290" s="149">
        <v>0.19103518920000001</v>
      </c>
      <c r="AP290" s="149">
        <v>10.3712727373</v>
      </c>
      <c r="AQ290" s="149">
        <v>0.88596029789999997</v>
      </c>
    </row>
    <row r="291" spans="1:43" x14ac:dyDescent="0.2">
      <c r="A291" s="145">
        <v>553</v>
      </c>
      <c r="B291" s="109" t="s">
        <v>2100</v>
      </c>
      <c r="C291" s="110">
        <v>103</v>
      </c>
      <c r="D291" s="131">
        <v>1.9801980198</v>
      </c>
      <c r="E291" s="110">
        <v>71.527777777799997</v>
      </c>
      <c r="F291" s="131">
        <v>7.7669902913</v>
      </c>
      <c r="G291" s="131">
        <v>21.359223301</v>
      </c>
      <c r="H291" s="131">
        <v>63.1067961165</v>
      </c>
      <c r="I291" s="131">
        <v>15.5339805825</v>
      </c>
      <c r="J291" s="131">
        <v>0</v>
      </c>
      <c r="K291" s="131">
        <v>0</v>
      </c>
      <c r="L291" s="131">
        <v>9.7087378640999997</v>
      </c>
      <c r="M291" s="131">
        <v>0</v>
      </c>
      <c r="N291" s="110">
        <v>46</v>
      </c>
      <c r="O291" s="131">
        <v>2.2391304347999998</v>
      </c>
      <c r="P291" s="146">
        <v>1.44</v>
      </c>
      <c r="Q291" s="131">
        <v>18.493150684900002</v>
      </c>
      <c r="R291" s="110">
        <v>10</v>
      </c>
      <c r="S291" s="131">
        <v>67.123287671200004</v>
      </c>
      <c r="T291" s="110">
        <v>-11</v>
      </c>
      <c r="U291" s="131">
        <v>12.3287671233</v>
      </c>
      <c r="V291" s="131">
        <v>2.0547945205000002</v>
      </c>
      <c r="W291" s="147">
        <v>45</v>
      </c>
      <c r="X291" s="147">
        <v>19</v>
      </c>
      <c r="Y291" s="147">
        <v>7</v>
      </c>
      <c r="Z291" s="147">
        <v>19</v>
      </c>
      <c r="AA291" s="147" t="s">
        <v>3449</v>
      </c>
      <c r="AB291" s="147">
        <v>5</v>
      </c>
      <c r="AC291" s="147" t="s">
        <v>3449</v>
      </c>
      <c r="AD291" s="147">
        <v>6</v>
      </c>
      <c r="AE291" s="148">
        <v>0</v>
      </c>
      <c r="AF291" s="131">
        <v>0</v>
      </c>
      <c r="AG291" s="149" t="s">
        <v>3449</v>
      </c>
      <c r="AH291" s="149">
        <v>7.7522737116</v>
      </c>
      <c r="AI291" s="149">
        <v>0.51970550019999995</v>
      </c>
      <c r="AJ291" s="149">
        <v>6.1931572108999999</v>
      </c>
      <c r="AK291" s="149">
        <v>51.537462104799999</v>
      </c>
      <c r="AL291" s="149">
        <v>4.0277176267000003</v>
      </c>
      <c r="AM291" s="149">
        <v>7.6223473364999998</v>
      </c>
      <c r="AN291" s="149">
        <v>9.6578605457000002</v>
      </c>
      <c r="AO291" s="149">
        <v>8.6617583400000003E-2</v>
      </c>
      <c r="AP291" s="149">
        <v>8.4452143784999993</v>
      </c>
      <c r="AQ291" s="149">
        <v>1.1260285837999999</v>
      </c>
    </row>
    <row r="292" spans="1:43" x14ac:dyDescent="0.2">
      <c r="A292" s="145">
        <v>554</v>
      </c>
      <c r="B292" s="109" t="s">
        <v>2099</v>
      </c>
      <c r="C292" s="110">
        <v>985</v>
      </c>
      <c r="D292" s="131">
        <v>21.305418719199999</v>
      </c>
      <c r="E292" s="110">
        <v>257.85340314140001</v>
      </c>
      <c r="F292" s="131">
        <v>9.4416243654999992</v>
      </c>
      <c r="G292" s="131">
        <v>21.624365482200002</v>
      </c>
      <c r="H292" s="131">
        <v>61.218274111699998</v>
      </c>
      <c r="I292" s="131">
        <v>17.1573604061</v>
      </c>
      <c r="J292" s="131">
        <v>5.1334702259</v>
      </c>
      <c r="K292" s="131">
        <v>2.0533880902999999</v>
      </c>
      <c r="L292" s="131">
        <v>8.2135523613999997</v>
      </c>
      <c r="M292" s="131">
        <v>6.1601642710000002</v>
      </c>
      <c r="N292" s="110">
        <v>418</v>
      </c>
      <c r="O292" s="131">
        <v>2.3349282297</v>
      </c>
      <c r="P292" s="146">
        <v>3.82</v>
      </c>
      <c r="Q292" s="131">
        <v>15.0793650794</v>
      </c>
      <c r="R292" s="110">
        <v>9</v>
      </c>
      <c r="S292" s="131">
        <v>52.910052910099999</v>
      </c>
      <c r="T292" s="110">
        <v>-9</v>
      </c>
      <c r="U292" s="131">
        <v>30.952380952399999</v>
      </c>
      <c r="V292" s="131">
        <v>1.0582010582000001</v>
      </c>
      <c r="W292" s="147">
        <v>329</v>
      </c>
      <c r="X292" s="147">
        <v>53</v>
      </c>
      <c r="Y292" s="147">
        <v>211</v>
      </c>
      <c r="Z292" s="147">
        <v>65</v>
      </c>
      <c r="AA292" s="147">
        <v>52</v>
      </c>
      <c r="AB292" s="147">
        <v>12</v>
      </c>
      <c r="AC292" s="147">
        <v>14</v>
      </c>
      <c r="AD292" s="147">
        <v>26</v>
      </c>
      <c r="AE292" s="148">
        <v>2.1008403361000001</v>
      </c>
      <c r="AF292" s="131">
        <v>18.681318681299999</v>
      </c>
      <c r="AG292" s="131">
        <v>2.1800000000000002</v>
      </c>
      <c r="AH292" s="149">
        <v>5.2670733521999997</v>
      </c>
      <c r="AI292" s="149">
        <v>1.0861478947000001</v>
      </c>
      <c r="AJ292" s="149">
        <v>15.6226751971</v>
      </c>
      <c r="AK292" s="149">
        <v>32.123195953</v>
      </c>
      <c r="AL292" s="149">
        <v>3.0352626097000002</v>
      </c>
      <c r="AM292" s="149">
        <v>12.4981401577</v>
      </c>
      <c r="AN292" s="149">
        <v>16.277339681600001</v>
      </c>
      <c r="AO292" s="149">
        <v>2.9757476599999999E-2</v>
      </c>
      <c r="AP292" s="149">
        <v>6.4127362000000003</v>
      </c>
      <c r="AQ292" s="149">
        <v>1.3093289689000001</v>
      </c>
    </row>
    <row r="293" spans="1:43" x14ac:dyDescent="0.2">
      <c r="A293" s="145">
        <v>556</v>
      </c>
      <c r="B293" s="109" t="s">
        <v>2098</v>
      </c>
      <c r="C293" s="110">
        <v>319</v>
      </c>
      <c r="D293" s="131">
        <v>-0.93167701859999996</v>
      </c>
      <c r="E293" s="110">
        <v>167.01570680629999</v>
      </c>
      <c r="F293" s="131">
        <v>7.5235109718000004</v>
      </c>
      <c r="G293" s="131">
        <v>16.927899686500002</v>
      </c>
      <c r="H293" s="131">
        <v>59.561128526600001</v>
      </c>
      <c r="I293" s="131">
        <v>23.510971786799999</v>
      </c>
      <c r="J293" s="131">
        <v>0</v>
      </c>
      <c r="K293" s="131">
        <v>0</v>
      </c>
      <c r="L293" s="131">
        <v>9.375</v>
      </c>
      <c r="M293" s="131">
        <v>12.5</v>
      </c>
      <c r="N293" s="110">
        <v>141</v>
      </c>
      <c r="O293" s="131">
        <v>2.2056737589000002</v>
      </c>
      <c r="P293" s="146">
        <v>1.91</v>
      </c>
      <c r="Q293" s="131">
        <v>8.9005235601999999</v>
      </c>
      <c r="R293" s="110">
        <v>2</v>
      </c>
      <c r="S293" s="131">
        <v>40.837696335099999</v>
      </c>
      <c r="T293" s="110">
        <v>-3</v>
      </c>
      <c r="U293" s="131">
        <v>48.167539267000002</v>
      </c>
      <c r="V293" s="131">
        <v>2.0942408377000001</v>
      </c>
      <c r="W293" s="147">
        <v>45</v>
      </c>
      <c r="X293" s="147">
        <v>15</v>
      </c>
      <c r="Y293" s="147">
        <v>12</v>
      </c>
      <c r="Z293" s="147">
        <v>18</v>
      </c>
      <c r="AA293" s="147">
        <v>18</v>
      </c>
      <c r="AB293" s="147">
        <v>5</v>
      </c>
      <c r="AC293" s="147">
        <v>4</v>
      </c>
      <c r="AD293" s="147">
        <v>9</v>
      </c>
      <c r="AE293" s="148">
        <v>0.63694267520000003</v>
      </c>
      <c r="AF293" s="131">
        <v>0</v>
      </c>
      <c r="AG293" s="149" t="s">
        <v>3449</v>
      </c>
      <c r="AH293" s="149">
        <v>7.7725118482999997</v>
      </c>
      <c r="AI293" s="149">
        <v>0.52132701420000005</v>
      </c>
      <c r="AJ293" s="149">
        <v>10.9952606635</v>
      </c>
      <c r="AK293" s="149">
        <v>54.928909952600002</v>
      </c>
      <c r="AL293" s="149">
        <v>0.3791469194</v>
      </c>
      <c r="AM293" s="149">
        <v>1.8009478672999999</v>
      </c>
      <c r="AN293" s="149">
        <v>11.7535545024</v>
      </c>
      <c r="AO293" s="149">
        <v>0</v>
      </c>
      <c r="AP293" s="149">
        <v>7.7251184834000002</v>
      </c>
      <c r="AQ293" s="149">
        <v>0.47393364929999998</v>
      </c>
    </row>
    <row r="294" spans="1:43" x14ac:dyDescent="0.2">
      <c r="A294" s="145">
        <v>557</v>
      </c>
      <c r="B294" s="109" t="s">
        <v>2097</v>
      </c>
      <c r="C294" s="110">
        <v>570</v>
      </c>
      <c r="D294" s="131">
        <v>-0.69686411150000005</v>
      </c>
      <c r="E294" s="110">
        <v>164.265129683</v>
      </c>
      <c r="F294" s="131">
        <v>2.8070175438999998</v>
      </c>
      <c r="G294" s="131">
        <v>22.631578947400001</v>
      </c>
      <c r="H294" s="131">
        <v>54.210526315800003</v>
      </c>
      <c r="I294" s="131">
        <v>23.157894736799999</v>
      </c>
      <c r="J294" s="131">
        <v>3.4843205574999998</v>
      </c>
      <c r="K294" s="131">
        <v>0</v>
      </c>
      <c r="L294" s="131">
        <v>6.9686411149999996</v>
      </c>
      <c r="M294" s="131">
        <v>5.2264808362000004</v>
      </c>
      <c r="N294" s="110">
        <v>235</v>
      </c>
      <c r="O294" s="131">
        <v>2.3914893617000001</v>
      </c>
      <c r="P294" s="146">
        <v>3.47</v>
      </c>
      <c r="Q294" s="131">
        <v>7.2254335259999998</v>
      </c>
      <c r="R294" s="110">
        <v>4</v>
      </c>
      <c r="S294" s="131">
        <v>65.6069364162</v>
      </c>
      <c r="T294" s="110">
        <v>-5</v>
      </c>
      <c r="U294" s="131">
        <v>26.878612716799999</v>
      </c>
      <c r="V294" s="131">
        <v>0.28901734099999998</v>
      </c>
      <c r="W294" s="147">
        <v>76</v>
      </c>
      <c r="X294" s="147">
        <v>35</v>
      </c>
      <c r="Y294" s="147">
        <v>0</v>
      </c>
      <c r="Z294" s="147">
        <v>41</v>
      </c>
      <c r="AA294" s="147">
        <v>24</v>
      </c>
      <c r="AB294" s="147">
        <v>11</v>
      </c>
      <c r="AC294" s="147">
        <v>0</v>
      </c>
      <c r="AD294" s="147">
        <v>13</v>
      </c>
      <c r="AE294" s="148">
        <v>0.81632653060000004</v>
      </c>
      <c r="AF294" s="131">
        <v>0</v>
      </c>
      <c r="AG294" s="149" t="s">
        <v>3449</v>
      </c>
      <c r="AH294" s="149">
        <v>9.5986309894000001</v>
      </c>
      <c r="AI294" s="149">
        <v>2.5668948350999998</v>
      </c>
      <c r="AJ294" s="149">
        <v>13.9701306783</v>
      </c>
      <c r="AK294" s="149">
        <v>29.387056627300002</v>
      </c>
      <c r="AL294" s="149">
        <v>3.2514001244999999</v>
      </c>
      <c r="AM294" s="149">
        <v>7.8718108276000001</v>
      </c>
      <c r="AN294" s="149">
        <v>15.8991910392</v>
      </c>
      <c r="AO294" s="149">
        <v>0.40448039829999999</v>
      </c>
      <c r="AP294" s="149">
        <v>12.2121966397</v>
      </c>
      <c r="AQ294" s="149">
        <v>2.6757934039000002</v>
      </c>
    </row>
    <row r="295" spans="1:43" x14ac:dyDescent="0.2">
      <c r="A295" s="145">
        <v>561</v>
      </c>
      <c r="B295" s="109" t="s">
        <v>2096</v>
      </c>
      <c r="C295" s="110">
        <v>3352</v>
      </c>
      <c r="D295" s="131">
        <v>-5.9219758630000001</v>
      </c>
      <c r="E295" s="110">
        <v>38.260472548800003</v>
      </c>
      <c r="F295" s="131">
        <v>7.8460620524999998</v>
      </c>
      <c r="G295" s="131">
        <v>19.868735083499999</v>
      </c>
      <c r="H295" s="131">
        <v>58.204057279200001</v>
      </c>
      <c r="I295" s="131">
        <v>21.927207637199999</v>
      </c>
      <c r="J295" s="131">
        <v>4.1530703055</v>
      </c>
      <c r="K295" s="131">
        <v>1.4832393948</v>
      </c>
      <c r="L295" s="131">
        <v>10.6793236428</v>
      </c>
      <c r="M295" s="131">
        <v>12.1625630377</v>
      </c>
      <c r="N295" s="110">
        <v>1471</v>
      </c>
      <c r="O295" s="131">
        <v>2.2433718559</v>
      </c>
      <c r="P295" s="146">
        <v>87.61</v>
      </c>
      <c r="Q295" s="131">
        <v>2.4874486536</v>
      </c>
      <c r="R295" s="110">
        <v>60</v>
      </c>
      <c r="S295" s="131">
        <v>41.522136011000001</v>
      </c>
      <c r="T295" s="110">
        <v>-101</v>
      </c>
      <c r="U295" s="131">
        <v>18.279324509399999</v>
      </c>
      <c r="V295" s="131">
        <v>37.711090826099998</v>
      </c>
      <c r="W295" s="147">
        <v>2493</v>
      </c>
      <c r="X295" s="147">
        <v>365</v>
      </c>
      <c r="Y295" s="147">
        <v>566</v>
      </c>
      <c r="Z295" s="147">
        <v>1562</v>
      </c>
      <c r="AA295" s="147">
        <v>401</v>
      </c>
      <c r="AB295" s="147">
        <v>120</v>
      </c>
      <c r="AC295" s="147">
        <v>70</v>
      </c>
      <c r="AD295" s="147">
        <v>211</v>
      </c>
      <c r="AE295" s="148">
        <v>0.69654051539999995</v>
      </c>
      <c r="AF295" s="131">
        <v>13.0525066746</v>
      </c>
      <c r="AG295" s="149">
        <v>0.41</v>
      </c>
      <c r="AH295" s="149">
        <v>4.1909681719999998</v>
      </c>
      <c r="AI295" s="149">
        <v>0.36938288060000002</v>
      </c>
      <c r="AJ295" s="149">
        <v>5.2380158862000004</v>
      </c>
      <c r="AK295" s="149">
        <v>44.7536521691</v>
      </c>
      <c r="AL295" s="149">
        <v>5.2741209798000002</v>
      </c>
      <c r="AM295" s="149">
        <v>7.4015441870999998</v>
      </c>
      <c r="AN295" s="149">
        <v>4.8436371716000002</v>
      </c>
      <c r="AO295" s="149">
        <v>0.1638615786</v>
      </c>
      <c r="AP295" s="149">
        <v>2.8134199856</v>
      </c>
      <c r="AQ295" s="149">
        <v>22.2351830251</v>
      </c>
    </row>
    <row r="296" spans="1:43" x14ac:dyDescent="0.2">
      <c r="A296" s="145">
        <v>562</v>
      </c>
      <c r="B296" s="109" t="s">
        <v>2095</v>
      </c>
      <c r="C296" s="110">
        <v>2244</v>
      </c>
      <c r="D296" s="131">
        <v>8.8791848617000007</v>
      </c>
      <c r="E296" s="110">
        <v>72.410454985499996</v>
      </c>
      <c r="F296" s="131">
        <v>5.8823529411999997</v>
      </c>
      <c r="G296" s="131">
        <v>20.1871657754</v>
      </c>
      <c r="H296" s="131">
        <v>58.333333333299997</v>
      </c>
      <c r="I296" s="131">
        <v>21.479500891299999</v>
      </c>
      <c r="J296" s="131">
        <v>4.9316296794000003</v>
      </c>
      <c r="K296" s="131">
        <v>0.89665994169999996</v>
      </c>
      <c r="L296" s="131">
        <v>7.6216095046000003</v>
      </c>
      <c r="M296" s="131">
        <v>7.1732795336999997</v>
      </c>
      <c r="N296" s="110">
        <v>1008</v>
      </c>
      <c r="O296" s="131">
        <v>2.1934523810000002</v>
      </c>
      <c r="P296" s="146">
        <v>30.99</v>
      </c>
      <c r="Q296" s="131">
        <v>5.1083090850000001</v>
      </c>
      <c r="R296" s="110">
        <v>30</v>
      </c>
      <c r="S296" s="131">
        <v>46.362754607200003</v>
      </c>
      <c r="T296" s="110">
        <v>-40</v>
      </c>
      <c r="U296" s="131">
        <v>27.449078564499999</v>
      </c>
      <c r="V296" s="131">
        <v>21.0798577433</v>
      </c>
      <c r="W296" s="147">
        <v>997</v>
      </c>
      <c r="X296" s="147">
        <v>164</v>
      </c>
      <c r="Y296" s="147">
        <v>150</v>
      </c>
      <c r="Z296" s="147">
        <v>683</v>
      </c>
      <c r="AA296" s="147">
        <v>227</v>
      </c>
      <c r="AB296" s="147">
        <v>65</v>
      </c>
      <c r="AC296" s="147">
        <v>33</v>
      </c>
      <c r="AD296" s="147">
        <v>129</v>
      </c>
      <c r="AE296" s="148">
        <v>0.86517664019999996</v>
      </c>
      <c r="AF296" s="131">
        <v>2.6258205689</v>
      </c>
      <c r="AG296" s="149">
        <v>0.95</v>
      </c>
      <c r="AH296" s="149">
        <v>4.5383547378999998</v>
      </c>
      <c r="AI296" s="149">
        <v>0.62912183269999999</v>
      </c>
      <c r="AJ296" s="149">
        <v>7.1199236376000004</v>
      </c>
      <c r="AK296" s="149">
        <v>44.168691426599999</v>
      </c>
      <c r="AL296" s="149">
        <v>8.5126692121000005</v>
      </c>
      <c r="AM296" s="149">
        <v>9.2502603262999994</v>
      </c>
      <c r="AN296" s="149">
        <v>6.8031933355999996</v>
      </c>
      <c r="AO296" s="149">
        <v>0.2559875043</v>
      </c>
      <c r="AP296" s="149">
        <v>7.7794168691000003</v>
      </c>
      <c r="AQ296" s="149">
        <v>5.9788267962999999</v>
      </c>
    </row>
    <row r="297" spans="1:43" x14ac:dyDescent="0.2">
      <c r="A297" s="145">
        <v>563</v>
      </c>
      <c r="B297" s="109" t="s">
        <v>2094</v>
      </c>
      <c r="C297" s="110">
        <v>6940</v>
      </c>
      <c r="D297" s="131">
        <v>3.3045549270999999</v>
      </c>
      <c r="E297" s="110">
        <v>96.015495296099999</v>
      </c>
      <c r="F297" s="131">
        <v>7.7665706052000001</v>
      </c>
      <c r="G297" s="131">
        <v>21.7291066282</v>
      </c>
      <c r="H297" s="131">
        <v>57.291066282400003</v>
      </c>
      <c r="I297" s="131">
        <v>20.979827089299999</v>
      </c>
      <c r="J297" s="131">
        <v>4.1837986006000003</v>
      </c>
      <c r="K297" s="131">
        <v>1.5869580899</v>
      </c>
      <c r="L297" s="131">
        <v>9.3774796219999992</v>
      </c>
      <c r="M297" s="131">
        <v>9.5217485393000008</v>
      </c>
      <c r="N297" s="110">
        <v>2982</v>
      </c>
      <c r="O297" s="131">
        <v>2.2930918845999999</v>
      </c>
      <c r="P297" s="146">
        <v>72.28</v>
      </c>
      <c r="Q297" s="131">
        <v>4.5504840940999998</v>
      </c>
      <c r="R297" s="110">
        <v>99</v>
      </c>
      <c r="S297" s="131">
        <v>53.278008298800003</v>
      </c>
      <c r="T297" s="110">
        <v>-134</v>
      </c>
      <c r="U297" s="131">
        <v>26.4177040111</v>
      </c>
      <c r="V297" s="131">
        <v>15.753803596099999</v>
      </c>
      <c r="W297" s="147">
        <v>4348</v>
      </c>
      <c r="X297" s="147">
        <v>579</v>
      </c>
      <c r="Y297" s="147">
        <v>1400</v>
      </c>
      <c r="Z297" s="147">
        <v>2369</v>
      </c>
      <c r="AA297" s="147">
        <v>644</v>
      </c>
      <c r="AB297" s="147">
        <v>200</v>
      </c>
      <c r="AC297" s="147">
        <v>120</v>
      </c>
      <c r="AD297" s="147">
        <v>324</v>
      </c>
      <c r="AE297" s="148">
        <v>0.72090628219999997</v>
      </c>
      <c r="AF297" s="131">
        <v>2.6022842273000002</v>
      </c>
      <c r="AG297" s="131">
        <v>2.48</v>
      </c>
      <c r="AH297" s="149">
        <v>3.9376623377</v>
      </c>
      <c r="AI297" s="149">
        <v>0.57291280150000001</v>
      </c>
      <c r="AJ297" s="149">
        <v>6.5276437848000004</v>
      </c>
      <c r="AK297" s="149">
        <v>41.154730983299999</v>
      </c>
      <c r="AL297" s="149">
        <v>10.227829313499999</v>
      </c>
      <c r="AM297" s="149">
        <v>12.356215213400001</v>
      </c>
      <c r="AN297" s="149">
        <v>5.2423005566</v>
      </c>
      <c r="AO297" s="149">
        <v>0.17513914659999999</v>
      </c>
      <c r="AP297" s="149">
        <v>3.8946196660000001</v>
      </c>
      <c r="AQ297" s="149">
        <v>12.0296846011</v>
      </c>
    </row>
    <row r="298" spans="1:43" x14ac:dyDescent="0.2">
      <c r="A298" s="145">
        <v>564</v>
      </c>
      <c r="B298" s="109" t="s">
        <v>2093</v>
      </c>
      <c r="C298" s="110">
        <v>821</v>
      </c>
      <c r="D298" s="131">
        <v>1.4833127317999999</v>
      </c>
      <c r="E298" s="110">
        <v>25.5842941726</v>
      </c>
      <c r="F298" s="131">
        <v>6.8209500608999996</v>
      </c>
      <c r="G298" s="131">
        <v>21.193666260699999</v>
      </c>
      <c r="H298" s="131">
        <v>57.369062119399999</v>
      </c>
      <c r="I298" s="131">
        <v>21.437271620000001</v>
      </c>
      <c r="J298" s="131">
        <v>7.3800738007</v>
      </c>
      <c r="K298" s="131">
        <v>1.2300123001000001</v>
      </c>
      <c r="L298" s="131">
        <v>18.450184501799999</v>
      </c>
      <c r="M298" s="131">
        <v>1.2300123001000001</v>
      </c>
      <c r="N298" s="110">
        <v>378</v>
      </c>
      <c r="O298" s="131">
        <v>2.1587301587000001</v>
      </c>
      <c r="P298" s="146">
        <v>32.090000000000003</v>
      </c>
      <c r="Q298" s="131">
        <v>4.3288695110999997</v>
      </c>
      <c r="R298" s="110">
        <v>45</v>
      </c>
      <c r="S298" s="131">
        <v>32.6378075366</v>
      </c>
      <c r="T298" s="110">
        <v>-9</v>
      </c>
      <c r="U298" s="131">
        <v>36.904391155399999</v>
      </c>
      <c r="V298" s="131">
        <v>26.128931796900002</v>
      </c>
      <c r="W298" s="147">
        <v>301</v>
      </c>
      <c r="X298" s="147">
        <v>111</v>
      </c>
      <c r="Y298" s="147">
        <v>89</v>
      </c>
      <c r="Z298" s="147">
        <v>101</v>
      </c>
      <c r="AA298" s="147">
        <v>86</v>
      </c>
      <c r="AB298" s="147">
        <v>38</v>
      </c>
      <c r="AC298" s="147">
        <v>18</v>
      </c>
      <c r="AD298" s="147">
        <v>30</v>
      </c>
      <c r="AE298" s="148">
        <v>3.4825870647000001</v>
      </c>
      <c r="AF298" s="131">
        <v>6.4102564102999997</v>
      </c>
      <c r="AG298" s="131">
        <v>0.99</v>
      </c>
      <c r="AH298" s="149">
        <v>1.6912713201</v>
      </c>
      <c r="AI298" s="149">
        <v>1.6196072811</v>
      </c>
      <c r="AJ298" s="149">
        <v>5.7044575031999996</v>
      </c>
      <c r="AK298" s="149">
        <v>68.281496345099995</v>
      </c>
      <c r="AL298" s="149">
        <v>4.0418517987999998</v>
      </c>
      <c r="AM298" s="149">
        <v>5.3031388849000001</v>
      </c>
      <c r="AN298" s="149">
        <v>5.8764511967999997</v>
      </c>
      <c r="AO298" s="149">
        <v>0</v>
      </c>
      <c r="AP298" s="149">
        <v>3.9415221441999999</v>
      </c>
      <c r="AQ298" s="149">
        <v>1.3186183172999999</v>
      </c>
    </row>
    <row r="299" spans="1:43" x14ac:dyDescent="0.2">
      <c r="A299" s="145">
        <v>565</v>
      </c>
      <c r="B299" s="109" t="s">
        <v>2092</v>
      </c>
      <c r="C299" s="110">
        <v>1281</v>
      </c>
      <c r="D299" s="131">
        <v>4.0617384239999996</v>
      </c>
      <c r="E299" s="110">
        <v>9.5362167796000001</v>
      </c>
      <c r="F299" s="131">
        <v>22.014051522199999</v>
      </c>
      <c r="G299" s="131">
        <v>13.5050741608</v>
      </c>
      <c r="H299" s="131">
        <v>59.2505854801</v>
      </c>
      <c r="I299" s="131">
        <v>27.244340359100001</v>
      </c>
      <c r="J299" s="131">
        <v>0.77549437769999996</v>
      </c>
      <c r="K299" s="131">
        <v>3.1019775106999998</v>
      </c>
      <c r="L299" s="131">
        <v>6.9794493989999999</v>
      </c>
      <c r="M299" s="131">
        <v>13.1834044203</v>
      </c>
      <c r="N299" s="110">
        <v>658</v>
      </c>
      <c r="O299" s="131">
        <v>1.896656535</v>
      </c>
      <c r="P299" s="146">
        <v>134.33000000000001</v>
      </c>
      <c r="Q299" s="131">
        <v>0.99076281290000001</v>
      </c>
      <c r="R299" s="110">
        <v>19</v>
      </c>
      <c r="S299" s="131">
        <v>13.282181168099999</v>
      </c>
      <c r="T299" s="110">
        <v>-49</v>
      </c>
      <c r="U299" s="131">
        <v>11.814660309900001</v>
      </c>
      <c r="V299" s="131">
        <v>73.912395709199998</v>
      </c>
      <c r="W299" s="147">
        <v>708</v>
      </c>
      <c r="X299" s="147">
        <v>40</v>
      </c>
      <c r="Y299" s="147">
        <v>95</v>
      </c>
      <c r="Z299" s="147">
        <v>573</v>
      </c>
      <c r="AA299" s="147">
        <v>129</v>
      </c>
      <c r="AB299" s="147">
        <v>15</v>
      </c>
      <c r="AC299" s="147">
        <v>20</v>
      </c>
      <c r="AD299" s="147">
        <v>94</v>
      </c>
      <c r="AE299" s="148">
        <v>2.4699176694</v>
      </c>
      <c r="AF299" s="131">
        <v>5.3804765564999997</v>
      </c>
      <c r="AG299" s="149">
        <v>1.46</v>
      </c>
      <c r="AH299" s="149">
        <v>6.0766796948000001</v>
      </c>
      <c r="AI299" s="149">
        <v>0.82821514979999999</v>
      </c>
      <c r="AJ299" s="149">
        <v>12.181276754100001</v>
      </c>
      <c r="AK299" s="149">
        <v>41.782989019200002</v>
      </c>
      <c r="AL299" s="149">
        <v>1.8983807929000001</v>
      </c>
      <c r="AM299" s="149">
        <v>12.544202494</v>
      </c>
      <c r="AN299" s="149">
        <v>13.4375581612</v>
      </c>
      <c r="AO299" s="149">
        <v>0.2884794342</v>
      </c>
      <c r="AP299" s="149">
        <v>5.2205471802999996</v>
      </c>
      <c r="AQ299" s="149">
        <v>1.7308766052</v>
      </c>
    </row>
    <row r="300" spans="1:43" x14ac:dyDescent="0.2">
      <c r="A300" s="145">
        <v>566</v>
      </c>
      <c r="B300" s="109" t="s">
        <v>2091</v>
      </c>
      <c r="C300" s="110">
        <v>1131</v>
      </c>
      <c r="D300" s="131">
        <v>15.644171779100001</v>
      </c>
      <c r="E300" s="110">
        <v>188.5</v>
      </c>
      <c r="F300" s="131">
        <v>8.2228116711000006</v>
      </c>
      <c r="G300" s="131">
        <v>16.887709991200001</v>
      </c>
      <c r="H300" s="131">
        <v>55.349248452700003</v>
      </c>
      <c r="I300" s="131">
        <v>27.763041556099999</v>
      </c>
      <c r="J300" s="131">
        <v>4.4189129474</v>
      </c>
      <c r="K300" s="131">
        <v>3.5351303579</v>
      </c>
      <c r="L300" s="131">
        <v>5.3026955369</v>
      </c>
      <c r="M300" s="131">
        <v>8.8378258947999999</v>
      </c>
      <c r="N300" s="110">
        <v>528</v>
      </c>
      <c r="O300" s="131">
        <v>2.0738636364</v>
      </c>
      <c r="P300" s="146">
        <v>6</v>
      </c>
      <c r="Q300" s="131">
        <v>10.851419031700001</v>
      </c>
      <c r="R300" s="110">
        <v>17</v>
      </c>
      <c r="S300" s="131">
        <v>37.562604340599997</v>
      </c>
      <c r="T300" s="110">
        <v>-18</v>
      </c>
      <c r="U300" s="131">
        <v>50.5843071786</v>
      </c>
      <c r="V300" s="131">
        <v>1.0016694491</v>
      </c>
      <c r="W300" s="147">
        <v>272</v>
      </c>
      <c r="X300" s="147">
        <v>29</v>
      </c>
      <c r="Y300" s="147">
        <v>41</v>
      </c>
      <c r="Z300" s="147">
        <v>202</v>
      </c>
      <c r="AA300" s="147">
        <v>78</v>
      </c>
      <c r="AB300" s="147">
        <v>10</v>
      </c>
      <c r="AC300" s="147">
        <v>17</v>
      </c>
      <c r="AD300" s="147">
        <v>51</v>
      </c>
      <c r="AE300" s="148">
        <v>3.0598052850999999</v>
      </c>
      <c r="AF300" s="131">
        <v>1.7730496454</v>
      </c>
      <c r="AG300" s="131">
        <v>1.06</v>
      </c>
      <c r="AH300" s="149">
        <v>3.6803874092000002</v>
      </c>
      <c r="AI300" s="149">
        <v>0.77481840189999995</v>
      </c>
      <c r="AJ300" s="149">
        <v>11.1186440678</v>
      </c>
      <c r="AK300" s="149">
        <v>31.893462469700001</v>
      </c>
      <c r="AL300" s="149">
        <v>5.1525423729000002</v>
      </c>
      <c r="AM300" s="149">
        <v>9.5399515737999998</v>
      </c>
      <c r="AN300" s="149">
        <v>18.334140435799998</v>
      </c>
      <c r="AO300" s="149">
        <v>0.60048426150000001</v>
      </c>
      <c r="AP300" s="149">
        <v>9.4624697337000008</v>
      </c>
      <c r="AQ300" s="149">
        <v>4.6489104116000002</v>
      </c>
    </row>
    <row r="301" spans="1:43" x14ac:dyDescent="0.2">
      <c r="A301" s="145">
        <v>567</v>
      </c>
      <c r="B301" s="109" t="s">
        <v>2090</v>
      </c>
      <c r="C301" s="110">
        <v>3624</v>
      </c>
      <c r="D301" s="131">
        <v>5.5636469560000004</v>
      </c>
      <c r="E301" s="110">
        <v>28.814502663599999</v>
      </c>
      <c r="F301" s="131">
        <v>5.2704194260000001</v>
      </c>
      <c r="G301" s="131">
        <v>21.467991170000001</v>
      </c>
      <c r="H301" s="131">
        <v>56.7052980132</v>
      </c>
      <c r="I301" s="131">
        <v>21.826710816799999</v>
      </c>
      <c r="J301" s="131">
        <v>5.8075221239000001</v>
      </c>
      <c r="K301" s="131">
        <v>0.82964601770000002</v>
      </c>
      <c r="L301" s="131">
        <v>10.232300885000001</v>
      </c>
      <c r="M301" s="131">
        <v>8.8495575220999996</v>
      </c>
      <c r="N301" s="110">
        <v>1599</v>
      </c>
      <c r="O301" s="131">
        <v>2.2313946215999998</v>
      </c>
      <c r="P301" s="146">
        <v>125.77</v>
      </c>
      <c r="Q301" s="131">
        <v>2.2499602480999998</v>
      </c>
      <c r="R301" s="110">
        <v>80</v>
      </c>
      <c r="S301" s="131">
        <v>39.282874860900002</v>
      </c>
      <c r="T301" s="110">
        <v>-128</v>
      </c>
      <c r="U301" s="131">
        <v>24.503100651899999</v>
      </c>
      <c r="V301" s="131">
        <v>33.964064239099997</v>
      </c>
      <c r="W301" s="147">
        <v>1412</v>
      </c>
      <c r="X301" s="147">
        <v>307</v>
      </c>
      <c r="Y301" s="147">
        <v>422</v>
      </c>
      <c r="Z301" s="147">
        <v>683</v>
      </c>
      <c r="AA301" s="147">
        <v>379</v>
      </c>
      <c r="AB301" s="147">
        <v>115</v>
      </c>
      <c r="AC301" s="147">
        <v>81</v>
      </c>
      <c r="AD301" s="147">
        <v>183</v>
      </c>
      <c r="AE301" s="148">
        <v>0.76736672049999999</v>
      </c>
      <c r="AF301" s="131">
        <v>2.4889380531</v>
      </c>
      <c r="AG301" s="131">
        <v>1</v>
      </c>
      <c r="AH301" s="149">
        <v>4.9343339586999999</v>
      </c>
      <c r="AI301" s="149">
        <v>0.43464665419999998</v>
      </c>
      <c r="AJ301" s="149">
        <v>6.7041901187999997</v>
      </c>
      <c r="AK301" s="149">
        <v>54.140087554700003</v>
      </c>
      <c r="AL301" s="149">
        <v>2.5203252033000001</v>
      </c>
      <c r="AM301" s="149">
        <v>10.4346466542</v>
      </c>
      <c r="AN301" s="149">
        <v>6.1163227016999997</v>
      </c>
      <c r="AO301" s="149">
        <v>0.19699812380000001</v>
      </c>
      <c r="AP301" s="149">
        <v>4.3683552219999999</v>
      </c>
      <c r="AQ301" s="149">
        <v>6.1413383364999996</v>
      </c>
    </row>
    <row r="302" spans="1:43" x14ac:dyDescent="0.2">
      <c r="A302" s="145">
        <v>571</v>
      </c>
      <c r="B302" s="109" t="s">
        <v>2089</v>
      </c>
      <c r="C302" s="110">
        <v>1196</v>
      </c>
      <c r="D302" s="131">
        <v>4.4541484715999999</v>
      </c>
      <c r="E302" s="110">
        <v>41.001028453899998</v>
      </c>
      <c r="F302" s="131">
        <v>17.056856187299999</v>
      </c>
      <c r="G302" s="131">
        <v>16.0535117057</v>
      </c>
      <c r="H302" s="131">
        <v>54.849498327799999</v>
      </c>
      <c r="I302" s="131">
        <v>29.096989966599999</v>
      </c>
      <c r="J302" s="131">
        <v>3.3458803848000001</v>
      </c>
      <c r="K302" s="131">
        <v>1.6729401924</v>
      </c>
      <c r="L302" s="131">
        <v>5.0188205771999996</v>
      </c>
      <c r="M302" s="131">
        <v>13.3835215391</v>
      </c>
      <c r="N302" s="110">
        <v>601</v>
      </c>
      <c r="O302" s="131">
        <v>1.9051580698999999</v>
      </c>
      <c r="P302" s="146">
        <v>29.17</v>
      </c>
      <c r="Q302" s="131">
        <v>4.2465753424999999</v>
      </c>
      <c r="R302" s="110">
        <v>21</v>
      </c>
      <c r="S302" s="131">
        <v>32.945205479499997</v>
      </c>
      <c r="T302" s="110">
        <v>-36</v>
      </c>
      <c r="U302" s="131">
        <v>53.698630137000002</v>
      </c>
      <c r="V302" s="131">
        <v>9.1095890410999996</v>
      </c>
      <c r="W302" s="147">
        <v>549</v>
      </c>
      <c r="X302" s="147">
        <v>55</v>
      </c>
      <c r="Y302" s="147">
        <v>99</v>
      </c>
      <c r="Z302" s="147">
        <v>395</v>
      </c>
      <c r="AA302" s="147">
        <v>120</v>
      </c>
      <c r="AB302" s="147">
        <v>20</v>
      </c>
      <c r="AC302" s="147">
        <v>20</v>
      </c>
      <c r="AD302" s="147">
        <v>80</v>
      </c>
      <c r="AE302" s="148">
        <v>3.4418022528000001</v>
      </c>
      <c r="AF302" s="131">
        <v>4.9668874171999997</v>
      </c>
      <c r="AG302" s="149">
        <v>2.0099999999999998</v>
      </c>
      <c r="AH302" s="149">
        <v>4.7476310191</v>
      </c>
      <c r="AI302" s="149">
        <v>0.92825372269999995</v>
      </c>
      <c r="AJ302" s="149">
        <v>8.2092438600000008</v>
      </c>
      <c r="AK302" s="149">
        <v>46.4900406111</v>
      </c>
      <c r="AL302" s="149">
        <v>5.2310964996999996</v>
      </c>
      <c r="AM302" s="149">
        <v>5.0763875459000003</v>
      </c>
      <c r="AN302" s="149">
        <v>5.5985302648999999</v>
      </c>
      <c r="AO302" s="149">
        <v>0.23206343069999999</v>
      </c>
      <c r="AP302" s="149">
        <v>10.9069812415</v>
      </c>
      <c r="AQ302" s="149">
        <v>6.3430671050000003</v>
      </c>
    </row>
    <row r="303" spans="1:43" x14ac:dyDescent="0.2">
      <c r="A303" s="145">
        <v>572</v>
      </c>
      <c r="B303" s="109" t="s">
        <v>2088</v>
      </c>
      <c r="C303" s="110">
        <v>2528</v>
      </c>
      <c r="D303" s="131">
        <v>3.4369885434</v>
      </c>
      <c r="E303" s="110">
        <v>167.41721854299999</v>
      </c>
      <c r="F303" s="131">
        <v>9.5727848100999999</v>
      </c>
      <c r="G303" s="131">
        <v>19.343354430400002</v>
      </c>
      <c r="H303" s="131">
        <v>57.0806962025</v>
      </c>
      <c r="I303" s="131">
        <v>23.575949367100002</v>
      </c>
      <c r="J303" s="131">
        <v>4.7393364928999997</v>
      </c>
      <c r="K303" s="131">
        <v>2.3696682463999998</v>
      </c>
      <c r="L303" s="131">
        <v>6.7140600315999999</v>
      </c>
      <c r="M303" s="131">
        <v>9.4786729857999994</v>
      </c>
      <c r="N303" s="110">
        <v>1170</v>
      </c>
      <c r="O303" s="131">
        <v>2.1196581197</v>
      </c>
      <c r="P303" s="146">
        <v>15.1</v>
      </c>
      <c r="Q303" s="131">
        <v>6.2334217506999998</v>
      </c>
      <c r="R303" s="110">
        <v>8</v>
      </c>
      <c r="S303" s="131">
        <v>16.445623342200001</v>
      </c>
      <c r="T303" s="110">
        <v>-19</v>
      </c>
      <c r="U303" s="131">
        <v>57.493368700300003</v>
      </c>
      <c r="V303" s="131">
        <v>19.827586206900001</v>
      </c>
      <c r="W303" s="147">
        <v>768</v>
      </c>
      <c r="X303" s="147">
        <v>29</v>
      </c>
      <c r="Y303" s="147">
        <v>443</v>
      </c>
      <c r="Z303" s="147">
        <v>296</v>
      </c>
      <c r="AA303" s="147">
        <v>123</v>
      </c>
      <c r="AB303" s="147">
        <v>11</v>
      </c>
      <c r="AC303" s="147">
        <v>36</v>
      </c>
      <c r="AD303" s="147">
        <v>76</v>
      </c>
      <c r="AE303" s="148">
        <v>0.36549707599999998</v>
      </c>
      <c r="AF303" s="131">
        <v>2.7866242038000002</v>
      </c>
      <c r="AG303" s="131">
        <v>2.68</v>
      </c>
      <c r="AH303" s="149">
        <v>6.7653613499</v>
      </c>
      <c r="AI303" s="149">
        <v>1.1673564681999999</v>
      </c>
      <c r="AJ303" s="149">
        <v>16.5393186883</v>
      </c>
      <c r="AK303" s="149">
        <v>36.203969012000002</v>
      </c>
      <c r="AL303" s="149">
        <v>3.3004351056000001</v>
      </c>
      <c r="AM303" s="149">
        <v>10.532739042799999</v>
      </c>
      <c r="AN303" s="149">
        <v>9.7739573384000007</v>
      </c>
      <c r="AO303" s="149">
        <v>0.26530828820000002</v>
      </c>
      <c r="AP303" s="149">
        <v>9.9384484770999997</v>
      </c>
      <c r="AQ303" s="149">
        <v>1.9208320068</v>
      </c>
    </row>
    <row r="304" spans="1:43" x14ac:dyDescent="0.2">
      <c r="A304" s="145">
        <v>573</v>
      </c>
      <c r="B304" s="109" t="s">
        <v>2087</v>
      </c>
      <c r="C304" s="110">
        <v>3117</v>
      </c>
      <c r="D304" s="131">
        <v>4.5622274405000001</v>
      </c>
      <c r="E304" s="110">
        <v>64.9375</v>
      </c>
      <c r="F304" s="131">
        <v>12.255373756799999</v>
      </c>
      <c r="G304" s="131">
        <v>18.735964068000001</v>
      </c>
      <c r="H304" s="131">
        <v>57.747834456200003</v>
      </c>
      <c r="I304" s="131">
        <v>23.516201475799999</v>
      </c>
      <c r="J304" s="131">
        <v>4.5095828636000004</v>
      </c>
      <c r="K304" s="131">
        <v>2.2547914318000002</v>
      </c>
      <c r="L304" s="131">
        <v>8.0528265421</v>
      </c>
      <c r="M304" s="131">
        <v>11.273957159</v>
      </c>
      <c r="N304" s="110">
        <v>1473</v>
      </c>
      <c r="O304" s="131">
        <v>2.0719619822999999</v>
      </c>
      <c r="P304" s="146">
        <v>48</v>
      </c>
      <c r="Q304" s="131">
        <v>4.5331669785999997</v>
      </c>
      <c r="R304" s="110">
        <v>26</v>
      </c>
      <c r="S304" s="131">
        <v>38.5527136619</v>
      </c>
      <c r="T304" s="110">
        <v>-55</v>
      </c>
      <c r="U304" s="131">
        <v>33.6452484924</v>
      </c>
      <c r="V304" s="131">
        <v>23.268870867099999</v>
      </c>
      <c r="W304" s="147">
        <v>1523</v>
      </c>
      <c r="X304" s="147">
        <v>107</v>
      </c>
      <c r="Y304" s="147">
        <v>432</v>
      </c>
      <c r="Z304" s="147">
        <v>984</v>
      </c>
      <c r="AA304" s="147">
        <v>299</v>
      </c>
      <c r="AB304" s="147">
        <v>35</v>
      </c>
      <c r="AC304" s="147">
        <v>63</v>
      </c>
      <c r="AD304" s="147">
        <v>201</v>
      </c>
      <c r="AE304" s="148">
        <v>1.3667425968</v>
      </c>
      <c r="AF304" s="131">
        <v>9.6153846154</v>
      </c>
      <c r="AG304" s="131">
        <v>2.72</v>
      </c>
      <c r="AH304" s="149">
        <v>9.0188459296999994</v>
      </c>
      <c r="AI304" s="149">
        <v>0.87818146490000004</v>
      </c>
      <c r="AJ304" s="149">
        <v>12.4771711677</v>
      </c>
      <c r="AK304" s="149">
        <v>38.678842043899998</v>
      </c>
      <c r="AL304" s="149">
        <v>2.4674567709000002</v>
      </c>
      <c r="AM304" s="149">
        <v>7.4917427628000004</v>
      </c>
      <c r="AN304" s="149">
        <v>6.7301340587</v>
      </c>
      <c r="AO304" s="149">
        <v>0.56343501070000002</v>
      </c>
      <c r="AP304" s="149">
        <v>11.7660773266</v>
      </c>
      <c r="AQ304" s="149">
        <v>5.8247522828999996</v>
      </c>
    </row>
    <row r="305" spans="1:43" x14ac:dyDescent="0.2">
      <c r="A305" s="145">
        <v>574</v>
      </c>
      <c r="B305" s="109" t="s">
        <v>2086</v>
      </c>
      <c r="C305" s="110">
        <v>473</v>
      </c>
      <c r="D305" s="131">
        <v>-7.4363992172</v>
      </c>
      <c r="E305" s="110">
        <v>26.814058956899999</v>
      </c>
      <c r="F305" s="131">
        <v>10.7822410148</v>
      </c>
      <c r="G305" s="131">
        <v>14.587737843599999</v>
      </c>
      <c r="H305" s="131">
        <v>60.253699788600002</v>
      </c>
      <c r="I305" s="131">
        <v>25.1585623679</v>
      </c>
      <c r="J305" s="131">
        <v>4.2016806723000002</v>
      </c>
      <c r="K305" s="131">
        <v>4.2016806723000002</v>
      </c>
      <c r="L305" s="131">
        <v>2.1008403361000001</v>
      </c>
      <c r="M305" s="131">
        <v>14.7058823529</v>
      </c>
      <c r="N305" s="110">
        <v>245</v>
      </c>
      <c r="O305" s="131">
        <v>1.8979591837000001</v>
      </c>
      <c r="P305" s="146">
        <v>17.64</v>
      </c>
      <c r="Q305" s="131">
        <v>2.9495178673</v>
      </c>
      <c r="R305" s="110">
        <v>19</v>
      </c>
      <c r="S305" s="131">
        <v>30.799773114000001</v>
      </c>
      <c r="T305" s="110">
        <v>-18</v>
      </c>
      <c r="U305" s="131">
        <v>33.408961996599999</v>
      </c>
      <c r="V305" s="131">
        <v>32.841747022100002</v>
      </c>
      <c r="W305" s="147">
        <v>135</v>
      </c>
      <c r="X305" s="147">
        <v>23</v>
      </c>
      <c r="Y305" s="147">
        <v>27</v>
      </c>
      <c r="Z305" s="147">
        <v>85</v>
      </c>
      <c r="AA305" s="147">
        <v>54</v>
      </c>
      <c r="AB305" s="147">
        <v>7</v>
      </c>
      <c r="AC305" s="147">
        <v>11</v>
      </c>
      <c r="AD305" s="147">
        <v>36</v>
      </c>
      <c r="AE305" s="148">
        <v>2.4663677129999999</v>
      </c>
      <c r="AF305" s="131">
        <v>2.0242914980000002</v>
      </c>
      <c r="AG305" s="131">
        <v>1.46</v>
      </c>
      <c r="AH305" s="149">
        <v>2.7246653919999999</v>
      </c>
      <c r="AI305" s="149">
        <v>0.7648183556</v>
      </c>
      <c r="AJ305" s="149">
        <v>7.1701720840999998</v>
      </c>
      <c r="AK305" s="149">
        <v>59.106118546799998</v>
      </c>
      <c r="AL305" s="149">
        <v>1.4340344168000001</v>
      </c>
      <c r="AM305" s="149">
        <v>7.0267686424000004</v>
      </c>
      <c r="AN305" s="149">
        <v>5.1625239006000001</v>
      </c>
      <c r="AO305" s="149">
        <v>0.52581261950000002</v>
      </c>
      <c r="AP305" s="149">
        <v>8.8193116635000006</v>
      </c>
      <c r="AQ305" s="149">
        <v>0.31070745700000002</v>
      </c>
    </row>
    <row r="306" spans="1:43" x14ac:dyDescent="0.2">
      <c r="A306" s="145">
        <v>575</v>
      </c>
      <c r="B306" s="109" t="s">
        <v>2085</v>
      </c>
      <c r="C306" s="110">
        <v>421</v>
      </c>
      <c r="D306" s="131">
        <v>1.9370460048</v>
      </c>
      <c r="E306" s="110">
        <v>60.750360750399999</v>
      </c>
      <c r="F306" s="131">
        <v>14.4893111639</v>
      </c>
      <c r="G306" s="131">
        <v>20.427553444200001</v>
      </c>
      <c r="H306" s="131">
        <v>56.0570071259</v>
      </c>
      <c r="I306" s="131">
        <v>23.515439429899999</v>
      </c>
      <c r="J306" s="131">
        <v>2.3364485981000001</v>
      </c>
      <c r="K306" s="131">
        <v>0</v>
      </c>
      <c r="L306" s="131">
        <v>2.3364485981000001</v>
      </c>
      <c r="M306" s="131">
        <v>9.3457943925000002</v>
      </c>
      <c r="N306" s="110">
        <v>201</v>
      </c>
      <c r="O306" s="131">
        <v>2.0945273632000001</v>
      </c>
      <c r="P306" s="146">
        <v>6.93</v>
      </c>
      <c r="Q306" s="131">
        <v>5.7803468208000002</v>
      </c>
      <c r="R306" s="110">
        <v>3</v>
      </c>
      <c r="S306" s="131">
        <v>19.508670520199999</v>
      </c>
      <c r="T306" s="110">
        <v>-13</v>
      </c>
      <c r="U306" s="131">
        <v>66.184971098299997</v>
      </c>
      <c r="V306" s="131">
        <v>8.5260115607000007</v>
      </c>
      <c r="W306" s="147">
        <v>75</v>
      </c>
      <c r="X306" s="147">
        <v>13</v>
      </c>
      <c r="Y306" s="147">
        <v>8</v>
      </c>
      <c r="Z306" s="147">
        <v>54</v>
      </c>
      <c r="AA306" s="147">
        <v>27</v>
      </c>
      <c r="AB306" s="147">
        <v>5</v>
      </c>
      <c r="AC306" s="147">
        <v>4</v>
      </c>
      <c r="AD306" s="147">
        <v>18</v>
      </c>
      <c r="AE306" s="148">
        <v>1.6233766234</v>
      </c>
      <c r="AF306" s="131">
        <v>0</v>
      </c>
      <c r="AG306" s="131">
        <v>2.5299999999999998</v>
      </c>
      <c r="AH306" s="149">
        <v>9.1282051281999994</v>
      </c>
      <c r="AI306" s="149">
        <v>0.23931623930000001</v>
      </c>
      <c r="AJ306" s="149">
        <v>15.316239316200001</v>
      </c>
      <c r="AK306" s="149">
        <v>34.393162393200001</v>
      </c>
      <c r="AL306" s="149">
        <v>5.1282051282000003</v>
      </c>
      <c r="AM306" s="149">
        <v>6.0170940170999998</v>
      </c>
      <c r="AN306" s="149">
        <v>9.3675213675000002</v>
      </c>
      <c r="AO306" s="149">
        <v>1.8461538462</v>
      </c>
      <c r="AP306" s="149">
        <v>8.4444444444000002</v>
      </c>
      <c r="AQ306" s="149">
        <v>4.7179487178999997</v>
      </c>
    </row>
    <row r="307" spans="1:43" x14ac:dyDescent="0.2">
      <c r="A307" s="145">
        <v>576</v>
      </c>
      <c r="B307" s="109" t="s">
        <v>2084</v>
      </c>
      <c r="C307" s="110">
        <v>3810</v>
      </c>
      <c r="D307" s="131">
        <v>2.6253609899999999E-2</v>
      </c>
      <c r="E307" s="110">
        <v>22.2442783746</v>
      </c>
      <c r="F307" s="131">
        <v>23.228346456699999</v>
      </c>
      <c r="G307" s="131">
        <v>14.6981627297</v>
      </c>
      <c r="H307" s="131">
        <v>62.2572178478</v>
      </c>
      <c r="I307" s="131">
        <v>23.0446194226</v>
      </c>
      <c r="J307" s="131">
        <v>3.6784025222999999</v>
      </c>
      <c r="K307" s="131">
        <v>1.5764582239</v>
      </c>
      <c r="L307" s="131">
        <v>7.8822911192999996</v>
      </c>
      <c r="M307" s="131">
        <v>10.509721492400001</v>
      </c>
      <c r="N307" s="110">
        <v>1958</v>
      </c>
      <c r="O307" s="131">
        <v>1.9290091931</v>
      </c>
      <c r="P307" s="146">
        <v>171.28</v>
      </c>
      <c r="Q307" s="131">
        <v>1.7917590754999999</v>
      </c>
      <c r="R307" s="110">
        <v>66</v>
      </c>
      <c r="S307" s="131">
        <v>28.989144391300002</v>
      </c>
      <c r="T307" s="110">
        <v>-173</v>
      </c>
      <c r="U307" s="131">
        <v>16.359285630900001</v>
      </c>
      <c r="V307" s="131">
        <v>52.859810902299998</v>
      </c>
      <c r="W307" s="147">
        <v>3049</v>
      </c>
      <c r="X307" s="147">
        <v>257</v>
      </c>
      <c r="Y307" s="147">
        <v>466</v>
      </c>
      <c r="Z307" s="147">
        <v>2326</v>
      </c>
      <c r="AA307" s="147">
        <v>475</v>
      </c>
      <c r="AB307" s="147">
        <v>101</v>
      </c>
      <c r="AC307" s="147">
        <v>63</v>
      </c>
      <c r="AD307" s="147">
        <v>311</v>
      </c>
      <c r="AE307" s="148">
        <v>2.0700037635999999</v>
      </c>
      <c r="AF307" s="131">
        <v>3.9735099337999999</v>
      </c>
      <c r="AG307" s="131">
        <v>0.87</v>
      </c>
      <c r="AH307" s="149">
        <v>10.1084812623</v>
      </c>
      <c r="AI307" s="149">
        <v>0.48551054469999999</v>
      </c>
      <c r="AJ307" s="149">
        <v>6.0916401152999997</v>
      </c>
      <c r="AK307" s="149">
        <v>58.875739645000003</v>
      </c>
      <c r="AL307" s="149">
        <v>0.90653922009999999</v>
      </c>
      <c r="AM307" s="149">
        <v>6.6074950689999996</v>
      </c>
      <c r="AN307" s="149">
        <v>6.4481869215999996</v>
      </c>
      <c r="AO307" s="149">
        <v>1.51722045E-2</v>
      </c>
      <c r="AP307" s="149">
        <v>5.3330298891999997</v>
      </c>
      <c r="AQ307" s="149">
        <v>2.2985889849999999</v>
      </c>
    </row>
    <row r="308" spans="1:43" x14ac:dyDescent="0.2">
      <c r="A308" s="145">
        <v>577</v>
      </c>
      <c r="B308" s="109" t="s">
        <v>2083</v>
      </c>
      <c r="C308" s="110">
        <v>402</v>
      </c>
      <c r="D308" s="131">
        <v>-5.4117647058999996</v>
      </c>
      <c r="E308" s="110">
        <v>57.264957265</v>
      </c>
      <c r="F308" s="131">
        <v>10.199004975099999</v>
      </c>
      <c r="G308" s="131">
        <v>17.412935323399999</v>
      </c>
      <c r="H308" s="131">
        <v>61.442786069699999</v>
      </c>
      <c r="I308" s="131">
        <v>21.144278607</v>
      </c>
      <c r="J308" s="131">
        <v>4.9504950494999997</v>
      </c>
      <c r="K308" s="131">
        <v>2.4752475247999999</v>
      </c>
      <c r="L308" s="131">
        <v>14.8514851485</v>
      </c>
      <c r="M308" s="131">
        <v>9.9009900989999995</v>
      </c>
      <c r="N308" s="110">
        <v>196</v>
      </c>
      <c r="O308" s="131">
        <v>2.0102040816</v>
      </c>
      <c r="P308" s="146">
        <v>7.02</v>
      </c>
      <c r="Q308" s="131">
        <v>4.5519203413999998</v>
      </c>
      <c r="R308" s="110">
        <v>10</v>
      </c>
      <c r="S308" s="131">
        <v>22.4751066856</v>
      </c>
      <c r="T308" s="110">
        <v>-12</v>
      </c>
      <c r="U308" s="131">
        <v>65.0071123755</v>
      </c>
      <c r="V308" s="131">
        <v>7.9658605973999999</v>
      </c>
      <c r="W308" s="147">
        <v>137</v>
      </c>
      <c r="X308" s="147">
        <v>25</v>
      </c>
      <c r="Y308" s="147">
        <v>11</v>
      </c>
      <c r="Z308" s="147">
        <v>101</v>
      </c>
      <c r="AA308" s="147">
        <v>34</v>
      </c>
      <c r="AB308" s="147">
        <v>8</v>
      </c>
      <c r="AC308" s="147">
        <v>6</v>
      </c>
      <c r="AD308" s="147">
        <v>20</v>
      </c>
      <c r="AE308" s="148">
        <v>2.1739130434999998</v>
      </c>
      <c r="AF308" s="131">
        <v>0</v>
      </c>
      <c r="AG308" s="131">
        <v>2.71</v>
      </c>
      <c r="AH308" s="149">
        <v>3.1277150304000001</v>
      </c>
      <c r="AI308" s="149">
        <v>1.5348971908</v>
      </c>
      <c r="AJ308" s="149">
        <v>14.711844772699999</v>
      </c>
      <c r="AK308" s="149">
        <v>34.433825658799996</v>
      </c>
      <c r="AL308" s="149">
        <v>3.0697943817</v>
      </c>
      <c r="AM308" s="149">
        <v>7.9061685491000002</v>
      </c>
      <c r="AN308" s="149">
        <v>8.8908195772000003</v>
      </c>
      <c r="AO308" s="149">
        <v>5.7920648700000001E-2</v>
      </c>
      <c r="AP308" s="149">
        <v>16.681146828799999</v>
      </c>
      <c r="AQ308" s="149">
        <v>3.2145960035000001</v>
      </c>
    </row>
    <row r="309" spans="1:43" x14ac:dyDescent="0.2">
      <c r="A309" s="145">
        <v>578</v>
      </c>
      <c r="B309" s="109" t="s">
        <v>2082</v>
      </c>
      <c r="C309" s="110">
        <v>357</v>
      </c>
      <c r="D309" s="131">
        <v>27.5</v>
      </c>
      <c r="E309" s="110">
        <v>21.1995249406</v>
      </c>
      <c r="F309" s="131">
        <v>25.4901960784</v>
      </c>
      <c r="G309" s="131">
        <v>22.128851540599999</v>
      </c>
      <c r="H309" s="131">
        <v>61.624649859900003</v>
      </c>
      <c r="I309" s="131">
        <v>16.246498599399999</v>
      </c>
      <c r="J309" s="131">
        <v>5.7553956834999997</v>
      </c>
      <c r="K309" s="131">
        <v>2.8776978416999999</v>
      </c>
      <c r="L309" s="131">
        <v>8.6330935251999996</v>
      </c>
      <c r="M309" s="131">
        <v>11.510791366899999</v>
      </c>
      <c r="N309" s="110">
        <v>156</v>
      </c>
      <c r="O309" s="131">
        <v>2.2884615385</v>
      </c>
      <c r="P309" s="146">
        <v>16.84</v>
      </c>
      <c r="Q309" s="131">
        <v>1.6100178891000001</v>
      </c>
      <c r="R309" s="110">
        <v>5</v>
      </c>
      <c r="S309" s="131">
        <v>32.498509242700003</v>
      </c>
      <c r="T309" s="110">
        <v>-14</v>
      </c>
      <c r="U309" s="131">
        <v>40.0119260584</v>
      </c>
      <c r="V309" s="131">
        <v>25.879546809800001</v>
      </c>
      <c r="W309" s="147">
        <v>126</v>
      </c>
      <c r="X309" s="147">
        <v>4</v>
      </c>
      <c r="Y309" s="147">
        <v>20</v>
      </c>
      <c r="Z309" s="147">
        <v>102</v>
      </c>
      <c r="AA309" s="147" t="s">
        <v>3449</v>
      </c>
      <c r="AB309" s="147" t="s">
        <v>3449</v>
      </c>
      <c r="AC309" s="147">
        <v>6</v>
      </c>
      <c r="AD309" s="147">
        <v>12</v>
      </c>
      <c r="AE309" s="148">
        <v>0.44444444440000003</v>
      </c>
      <c r="AF309" s="131">
        <v>0</v>
      </c>
      <c r="AG309" s="131">
        <v>3.85</v>
      </c>
      <c r="AH309" s="149">
        <v>3.28125</v>
      </c>
      <c r="AI309" s="149">
        <v>0.15625</v>
      </c>
      <c r="AJ309" s="149">
        <v>9.2708333333000006</v>
      </c>
      <c r="AK309" s="149">
        <v>59.895833333299997</v>
      </c>
      <c r="AL309" s="149">
        <v>0.26041666670000002</v>
      </c>
      <c r="AM309" s="149">
        <v>5.5208333332999997</v>
      </c>
      <c r="AN309" s="149">
        <v>9.4791666666999994</v>
      </c>
      <c r="AO309" s="149">
        <v>0</v>
      </c>
      <c r="AP309" s="149">
        <v>5.6770833332999997</v>
      </c>
      <c r="AQ309" s="149">
        <v>0.3125</v>
      </c>
    </row>
    <row r="310" spans="1:43" x14ac:dyDescent="0.2">
      <c r="A310" s="145">
        <v>579</v>
      </c>
      <c r="B310" s="109" t="s">
        <v>2081</v>
      </c>
      <c r="C310" s="110">
        <v>648</v>
      </c>
      <c r="D310" s="131">
        <v>1.5673981190999999</v>
      </c>
      <c r="E310" s="110">
        <v>12.6984126984</v>
      </c>
      <c r="F310" s="131">
        <v>7.5617283951000003</v>
      </c>
      <c r="G310" s="131">
        <v>21.2962962963</v>
      </c>
      <c r="H310" s="131">
        <v>56.481481481499998</v>
      </c>
      <c r="I310" s="131">
        <v>22.222222222199999</v>
      </c>
      <c r="J310" s="131">
        <v>7.7700077700000003</v>
      </c>
      <c r="K310" s="131">
        <v>1.5540015540000001</v>
      </c>
      <c r="L310" s="131">
        <v>12.432012432000001</v>
      </c>
      <c r="M310" s="131">
        <v>6.2160062160000003</v>
      </c>
      <c r="N310" s="110">
        <v>279</v>
      </c>
      <c r="O310" s="131">
        <v>2.2759856631000002</v>
      </c>
      <c r="P310" s="146">
        <v>51.03</v>
      </c>
      <c r="Q310" s="131">
        <v>1.3147566718999999</v>
      </c>
      <c r="R310" s="110">
        <v>13</v>
      </c>
      <c r="S310" s="131">
        <v>39.442700156999997</v>
      </c>
      <c r="T310" s="110">
        <v>-115</v>
      </c>
      <c r="U310" s="131">
        <v>49.960753532200002</v>
      </c>
      <c r="V310" s="131">
        <v>9.2817896388999994</v>
      </c>
      <c r="W310" s="147">
        <v>266</v>
      </c>
      <c r="X310" s="147">
        <v>146</v>
      </c>
      <c r="Y310" s="147">
        <v>41</v>
      </c>
      <c r="Z310" s="147">
        <v>79</v>
      </c>
      <c r="AA310" s="147">
        <v>85</v>
      </c>
      <c r="AB310" s="147">
        <v>49</v>
      </c>
      <c r="AC310" s="147">
        <v>11</v>
      </c>
      <c r="AD310" s="147">
        <v>25</v>
      </c>
      <c r="AE310" s="148">
        <v>0.57142857140000003</v>
      </c>
      <c r="AF310" s="131">
        <v>0</v>
      </c>
      <c r="AG310" s="131">
        <v>1.56</v>
      </c>
      <c r="AH310" s="149">
        <v>1.8575851393</v>
      </c>
      <c r="AI310" s="149">
        <v>0.42753943680000001</v>
      </c>
      <c r="AJ310" s="149">
        <v>4.0837387587</v>
      </c>
      <c r="AK310" s="149">
        <v>74.642488574400005</v>
      </c>
      <c r="AL310" s="149">
        <v>2.344095533</v>
      </c>
      <c r="AM310" s="149">
        <v>2.3735810114000002</v>
      </c>
      <c r="AN310" s="149">
        <v>5.6022408963999997</v>
      </c>
      <c r="AO310" s="149">
        <v>0</v>
      </c>
      <c r="AP310" s="149">
        <v>2.8895768834000002</v>
      </c>
      <c r="AQ310" s="149">
        <v>4.1574524546999996</v>
      </c>
    </row>
    <row r="311" spans="1:43" x14ac:dyDescent="0.2">
      <c r="A311" s="145">
        <v>580</v>
      </c>
      <c r="B311" s="109" t="s">
        <v>2080</v>
      </c>
      <c r="C311" s="110">
        <v>527</v>
      </c>
      <c r="D311" s="131">
        <v>-7.3813708260000004</v>
      </c>
      <c r="E311" s="110">
        <v>60.091220068399998</v>
      </c>
      <c r="F311" s="131">
        <v>6.6413662239000004</v>
      </c>
      <c r="G311" s="131">
        <v>14.4212523719</v>
      </c>
      <c r="H311" s="131">
        <v>59.582542694499999</v>
      </c>
      <c r="I311" s="131">
        <v>25.996204933600001</v>
      </c>
      <c r="J311" s="131">
        <v>5.7416267943000001</v>
      </c>
      <c r="K311" s="131">
        <v>0</v>
      </c>
      <c r="L311" s="131">
        <v>5.7416267943000001</v>
      </c>
      <c r="M311" s="131">
        <v>13.397129186600001</v>
      </c>
      <c r="N311" s="110">
        <v>234</v>
      </c>
      <c r="O311" s="131">
        <v>2.2264957265</v>
      </c>
      <c r="P311" s="146">
        <v>8.77</v>
      </c>
      <c r="Q311" s="131">
        <v>4.4673539518999998</v>
      </c>
      <c r="R311" s="110">
        <v>13</v>
      </c>
      <c r="S311" s="131">
        <v>29.438717067599999</v>
      </c>
      <c r="T311" s="110">
        <v>-22</v>
      </c>
      <c r="U311" s="131">
        <v>43.757159221099997</v>
      </c>
      <c r="V311" s="131">
        <v>22.336769759500001</v>
      </c>
      <c r="W311" s="147">
        <v>292</v>
      </c>
      <c r="X311" s="147">
        <v>18</v>
      </c>
      <c r="Y311" s="147">
        <v>123</v>
      </c>
      <c r="Z311" s="147">
        <v>151</v>
      </c>
      <c r="AA311" s="147">
        <v>67</v>
      </c>
      <c r="AB311" s="147">
        <v>7</v>
      </c>
      <c r="AC311" s="147">
        <v>18</v>
      </c>
      <c r="AD311" s="147">
        <v>42</v>
      </c>
      <c r="AE311" s="148">
        <v>1.7543859649</v>
      </c>
      <c r="AF311" s="131">
        <v>1.8832391714000001</v>
      </c>
      <c r="AG311" s="131">
        <v>1.54</v>
      </c>
      <c r="AH311" s="149">
        <v>8.9316239316000008</v>
      </c>
      <c r="AI311" s="149">
        <v>0.70512820509999996</v>
      </c>
      <c r="AJ311" s="149">
        <v>10.641025641000001</v>
      </c>
      <c r="AK311" s="149">
        <v>49.358974359000001</v>
      </c>
      <c r="AL311" s="149">
        <v>3.3547008546999999</v>
      </c>
      <c r="AM311" s="149">
        <v>5.5341880341999996</v>
      </c>
      <c r="AN311" s="149">
        <v>7.9273504274000004</v>
      </c>
      <c r="AO311" s="149">
        <v>0.1923076923</v>
      </c>
      <c r="AP311" s="149">
        <v>5.2777777777999999</v>
      </c>
      <c r="AQ311" s="149">
        <v>2.3931623931999999</v>
      </c>
    </row>
    <row r="312" spans="1:43" x14ac:dyDescent="0.2">
      <c r="A312" s="145">
        <v>581</v>
      </c>
      <c r="B312" s="109" t="s">
        <v>2079</v>
      </c>
      <c r="C312" s="110">
        <v>5634</v>
      </c>
      <c r="D312" s="131">
        <v>3.7760176828000001</v>
      </c>
      <c r="E312" s="110">
        <v>1319.4379391100999</v>
      </c>
      <c r="F312" s="131">
        <v>31.434149804800001</v>
      </c>
      <c r="G312" s="131">
        <v>15.3709620163</v>
      </c>
      <c r="H312" s="131">
        <v>62.353567625099998</v>
      </c>
      <c r="I312" s="131">
        <v>22.275470358500002</v>
      </c>
      <c r="J312" s="131">
        <v>3.5574528637</v>
      </c>
      <c r="K312" s="131">
        <v>4.0910707933000001</v>
      </c>
      <c r="L312" s="131">
        <v>9.4272500888999993</v>
      </c>
      <c r="M312" s="131">
        <v>9.2493774457000004</v>
      </c>
      <c r="N312" s="110">
        <v>2835</v>
      </c>
      <c r="O312" s="131">
        <v>1.9470899471000001</v>
      </c>
      <c r="P312" s="146">
        <v>4.2699999999999996</v>
      </c>
      <c r="Q312" s="131">
        <v>47.086247086199997</v>
      </c>
      <c r="R312" s="110">
        <v>13</v>
      </c>
      <c r="S312" s="131">
        <v>24.242424242399998</v>
      </c>
      <c r="T312" s="110">
        <v>-15</v>
      </c>
      <c r="U312" s="131">
        <v>21.911421911400002</v>
      </c>
      <c r="V312" s="131">
        <v>6.7599067598999998</v>
      </c>
      <c r="W312" s="147" t="s">
        <v>3449</v>
      </c>
      <c r="X312" s="147" t="s">
        <v>3449</v>
      </c>
      <c r="Y312" s="147">
        <v>728</v>
      </c>
      <c r="Z312" s="147">
        <v>6442</v>
      </c>
      <c r="AA312" s="147" t="s">
        <v>3449</v>
      </c>
      <c r="AB312" s="147" t="s">
        <v>3449</v>
      </c>
      <c r="AC312" s="147">
        <v>92</v>
      </c>
      <c r="AD312" s="147">
        <v>779</v>
      </c>
      <c r="AE312" s="148">
        <v>1.3741769253</v>
      </c>
      <c r="AF312" s="131">
        <v>15.5579399142</v>
      </c>
      <c r="AG312" s="131">
        <v>4.24</v>
      </c>
      <c r="AH312" s="149">
        <v>12.308588064</v>
      </c>
      <c r="AI312" s="149">
        <v>1.3362445414999999</v>
      </c>
      <c r="AJ312" s="149">
        <v>19.863173216900002</v>
      </c>
      <c r="AK312" s="149">
        <v>26.072780203800001</v>
      </c>
      <c r="AL312" s="149">
        <v>4.6462882095999998</v>
      </c>
      <c r="AM312" s="149">
        <v>9.8165938864999998</v>
      </c>
      <c r="AN312" s="149">
        <v>7.8835516738999996</v>
      </c>
      <c r="AO312" s="149">
        <v>0.42212518199999999</v>
      </c>
      <c r="AP312" s="149">
        <v>10.620087336199999</v>
      </c>
      <c r="AQ312" s="149">
        <v>2.7161572052</v>
      </c>
    </row>
    <row r="313" spans="1:43" x14ac:dyDescent="0.2">
      <c r="A313" s="145">
        <v>582</v>
      </c>
      <c r="B313" s="109" t="s">
        <v>2078</v>
      </c>
      <c r="C313" s="110">
        <v>430</v>
      </c>
      <c r="D313" s="131">
        <v>-1.1494252873999999</v>
      </c>
      <c r="E313" s="110">
        <v>19.625741670499998</v>
      </c>
      <c r="F313" s="131">
        <v>10</v>
      </c>
      <c r="G313" s="131">
        <v>18.6046511628</v>
      </c>
      <c r="H313" s="131">
        <v>54.651162790699999</v>
      </c>
      <c r="I313" s="131">
        <v>26.744186046500001</v>
      </c>
      <c r="J313" s="131">
        <v>4.6082949308999996</v>
      </c>
      <c r="K313" s="131">
        <v>2.3041474653999998</v>
      </c>
      <c r="L313" s="131">
        <v>6.9124423963000003</v>
      </c>
      <c r="M313" s="131">
        <v>18.4331797235</v>
      </c>
      <c r="N313" s="110">
        <v>204</v>
      </c>
      <c r="O313" s="131">
        <v>2.0637254902</v>
      </c>
      <c r="P313" s="146">
        <v>21.91</v>
      </c>
      <c r="Q313" s="131">
        <v>2.3266423357999999</v>
      </c>
      <c r="R313" s="110">
        <v>12</v>
      </c>
      <c r="S313" s="131">
        <v>31.432481751800001</v>
      </c>
      <c r="T313" s="110">
        <v>-29</v>
      </c>
      <c r="U313" s="131">
        <v>47.399635036500001</v>
      </c>
      <c r="V313" s="131">
        <v>18.841240875899999</v>
      </c>
      <c r="W313" s="147">
        <v>107</v>
      </c>
      <c r="X313" s="147">
        <v>21</v>
      </c>
      <c r="Y313" s="147">
        <v>23</v>
      </c>
      <c r="Z313" s="147">
        <v>63</v>
      </c>
      <c r="AA313" s="147">
        <v>42</v>
      </c>
      <c r="AB313" s="147">
        <v>9</v>
      </c>
      <c r="AC313" s="147">
        <v>9</v>
      </c>
      <c r="AD313" s="147">
        <v>24</v>
      </c>
      <c r="AE313" s="148">
        <v>0.86580086580000004</v>
      </c>
      <c r="AF313" s="131">
        <v>2.2675736960999999</v>
      </c>
      <c r="AG313" s="149" t="s">
        <v>3449</v>
      </c>
      <c r="AH313" s="149">
        <v>7.6187798707000001</v>
      </c>
      <c r="AI313" s="149">
        <v>0.28113578859999999</v>
      </c>
      <c r="AJ313" s="149">
        <v>8.9120044982</v>
      </c>
      <c r="AK313" s="149">
        <v>53.022209727300002</v>
      </c>
      <c r="AL313" s="149">
        <v>5.3134664042999997</v>
      </c>
      <c r="AM313" s="149">
        <v>3.4017430419000001</v>
      </c>
      <c r="AN313" s="149">
        <v>7.5625527129999996</v>
      </c>
      <c r="AO313" s="149">
        <v>0.2530222097</v>
      </c>
      <c r="AP313" s="149">
        <v>2.9238122013000001</v>
      </c>
      <c r="AQ313" s="149">
        <v>4.2451504075999997</v>
      </c>
    </row>
    <row r="314" spans="1:43" x14ac:dyDescent="0.2">
      <c r="A314" s="145">
        <v>584</v>
      </c>
      <c r="B314" s="109" t="s">
        <v>2077</v>
      </c>
      <c r="C314" s="110">
        <v>2279</v>
      </c>
      <c r="D314" s="131">
        <v>-10.9069585614</v>
      </c>
      <c r="E314" s="110">
        <v>13.856630388499999</v>
      </c>
      <c r="F314" s="131">
        <v>27.4243089074</v>
      </c>
      <c r="G314" s="131">
        <v>14.6116717859</v>
      </c>
      <c r="H314" s="131">
        <v>61.211057481399997</v>
      </c>
      <c r="I314" s="131">
        <v>24.1772707328</v>
      </c>
      <c r="J314" s="131">
        <v>2.1886627271000001</v>
      </c>
      <c r="K314" s="131">
        <v>1.7509301817</v>
      </c>
      <c r="L314" s="131">
        <v>10.943313635399999</v>
      </c>
      <c r="M314" s="131">
        <v>11.3810461808</v>
      </c>
      <c r="N314" s="110">
        <v>1192</v>
      </c>
      <c r="O314" s="131">
        <v>1.8842281879</v>
      </c>
      <c r="P314" s="146">
        <v>164.47</v>
      </c>
      <c r="Q314" s="131">
        <v>1.3993672425999999</v>
      </c>
      <c r="R314" s="110">
        <v>35</v>
      </c>
      <c r="S314" s="131">
        <v>22.298612801200001</v>
      </c>
      <c r="T314" s="110">
        <v>-215</v>
      </c>
      <c r="U314" s="131">
        <v>17.565100997799998</v>
      </c>
      <c r="V314" s="131">
        <v>58.736918958399997</v>
      </c>
      <c r="W314" s="147">
        <v>2205</v>
      </c>
      <c r="X314" s="147">
        <v>119</v>
      </c>
      <c r="Y314" s="147">
        <v>204</v>
      </c>
      <c r="Z314" s="147">
        <v>1882</v>
      </c>
      <c r="AA314" s="147">
        <v>362</v>
      </c>
      <c r="AB314" s="147">
        <v>44</v>
      </c>
      <c r="AC314" s="147">
        <v>43</v>
      </c>
      <c r="AD314" s="147">
        <v>275</v>
      </c>
      <c r="AE314" s="148">
        <v>0.75167037859999997</v>
      </c>
      <c r="AF314" s="131">
        <v>0.42553191489999997</v>
      </c>
      <c r="AG314" s="131">
        <v>0.74</v>
      </c>
      <c r="AH314" s="149">
        <v>9.8752811285999993</v>
      </c>
      <c r="AI314" s="149">
        <v>0.51114291560000003</v>
      </c>
      <c r="AJ314" s="149">
        <v>12.3015061678</v>
      </c>
      <c r="AK314" s="149">
        <v>39.964560757900003</v>
      </c>
      <c r="AL314" s="149">
        <v>1.840114496</v>
      </c>
      <c r="AM314" s="149">
        <v>9.1528658078999996</v>
      </c>
      <c r="AN314" s="149">
        <v>11.4564165474</v>
      </c>
      <c r="AO314" s="149">
        <v>0.218087644</v>
      </c>
      <c r="AP314" s="149">
        <v>6.1200845089999998</v>
      </c>
      <c r="AQ314" s="149">
        <v>3.5439242145000001</v>
      </c>
    </row>
    <row r="315" spans="1:43" x14ac:dyDescent="0.2">
      <c r="A315" s="145">
        <v>585</v>
      </c>
      <c r="B315" s="109" t="s">
        <v>2076</v>
      </c>
      <c r="C315" s="110">
        <v>1148</v>
      </c>
      <c r="D315" s="131">
        <v>22.5186766275</v>
      </c>
      <c r="E315" s="110">
        <v>110.5973025048</v>
      </c>
      <c r="F315" s="131">
        <v>11.585365853700001</v>
      </c>
      <c r="G315" s="131">
        <v>19.9477351916</v>
      </c>
      <c r="H315" s="131">
        <v>59.843205574899997</v>
      </c>
      <c r="I315" s="131">
        <v>20.209059233400001</v>
      </c>
      <c r="J315" s="131">
        <v>7.9260237781000002</v>
      </c>
      <c r="K315" s="131">
        <v>4.4033465433999996</v>
      </c>
      <c r="L315" s="131">
        <v>10.568031704099999</v>
      </c>
      <c r="M315" s="131">
        <v>11.448701012800001</v>
      </c>
      <c r="N315" s="110">
        <v>515</v>
      </c>
      <c r="O315" s="131">
        <v>2.2058252427</v>
      </c>
      <c r="P315" s="146">
        <v>10.38</v>
      </c>
      <c r="Q315" s="131">
        <v>5.7636887608</v>
      </c>
      <c r="R315" s="110">
        <v>2</v>
      </c>
      <c r="S315" s="131">
        <v>31.219980787699999</v>
      </c>
      <c r="T315" s="110">
        <v>-14</v>
      </c>
      <c r="U315" s="131">
        <v>52.065321806</v>
      </c>
      <c r="V315" s="131">
        <v>10.9510086455</v>
      </c>
      <c r="W315" s="147">
        <v>252</v>
      </c>
      <c r="X315" s="147">
        <v>22</v>
      </c>
      <c r="Y315" s="147">
        <v>60</v>
      </c>
      <c r="Z315" s="147">
        <v>170</v>
      </c>
      <c r="AA315" s="147">
        <v>83</v>
      </c>
      <c r="AB315" s="147">
        <v>8</v>
      </c>
      <c r="AC315" s="147">
        <v>15</v>
      </c>
      <c r="AD315" s="147">
        <v>60</v>
      </c>
      <c r="AE315" s="148">
        <v>1.3717421125</v>
      </c>
      <c r="AF315" s="131">
        <v>7.4142724744999997</v>
      </c>
      <c r="AG315" s="131">
        <v>2.76</v>
      </c>
      <c r="AH315" s="149">
        <v>7.7167947311000002</v>
      </c>
      <c r="AI315" s="149">
        <v>1.8990120746000001</v>
      </c>
      <c r="AJ315" s="149">
        <v>13.216245883599999</v>
      </c>
      <c r="AK315" s="149">
        <v>37.1130625686</v>
      </c>
      <c r="AL315" s="149">
        <v>4.3907793633000001</v>
      </c>
      <c r="AM315" s="149">
        <v>8.0680570801000009</v>
      </c>
      <c r="AN315" s="149">
        <v>9.9560922063999993</v>
      </c>
      <c r="AO315" s="149">
        <v>0.34028540070000002</v>
      </c>
      <c r="AP315" s="149">
        <v>8.9352360044000001</v>
      </c>
      <c r="AQ315" s="149">
        <v>3.2601536772999999</v>
      </c>
    </row>
    <row r="316" spans="1:43" x14ac:dyDescent="0.2">
      <c r="A316" s="145">
        <v>586</v>
      </c>
      <c r="B316" s="109" t="s">
        <v>2075</v>
      </c>
      <c r="C316" s="110">
        <v>226</v>
      </c>
      <c r="D316" s="131">
        <v>-4.2372881356000001</v>
      </c>
      <c r="E316" s="110">
        <v>18.4039087948</v>
      </c>
      <c r="F316" s="131">
        <v>11.061946902700001</v>
      </c>
      <c r="G316" s="131">
        <v>16.814159291999999</v>
      </c>
      <c r="H316" s="131">
        <v>66.371681415899999</v>
      </c>
      <c r="I316" s="131">
        <v>16.814159291999999</v>
      </c>
      <c r="J316" s="131">
        <v>4.5248868778000002</v>
      </c>
      <c r="K316" s="131">
        <v>0</v>
      </c>
      <c r="L316" s="131">
        <v>9.0497737557000004</v>
      </c>
      <c r="M316" s="131">
        <v>18.099547511299999</v>
      </c>
      <c r="N316" s="110">
        <v>111</v>
      </c>
      <c r="O316" s="131">
        <v>2.0270270269999999</v>
      </c>
      <c r="P316" s="146">
        <v>12.28</v>
      </c>
      <c r="Q316" s="131">
        <v>1.9528071602999999</v>
      </c>
      <c r="R316" s="110">
        <v>6</v>
      </c>
      <c r="S316" s="131">
        <v>22.375915378399998</v>
      </c>
      <c r="T316" s="110">
        <v>-12</v>
      </c>
      <c r="U316" s="131">
        <v>47.843775427200001</v>
      </c>
      <c r="V316" s="131">
        <v>27.827502034199998</v>
      </c>
      <c r="W316" s="147">
        <v>62</v>
      </c>
      <c r="X316" s="147">
        <v>30</v>
      </c>
      <c r="Y316" s="147">
        <v>11</v>
      </c>
      <c r="Z316" s="147">
        <v>21</v>
      </c>
      <c r="AA316" s="147" t="s">
        <v>3449</v>
      </c>
      <c r="AB316" s="147">
        <v>11</v>
      </c>
      <c r="AC316" s="147" t="s">
        <v>3449</v>
      </c>
      <c r="AD316" s="147">
        <v>11</v>
      </c>
      <c r="AE316" s="148">
        <v>3.1914893617</v>
      </c>
      <c r="AF316" s="131">
        <v>0</v>
      </c>
      <c r="AG316" s="131">
        <v>4.17</v>
      </c>
      <c r="AH316" s="149">
        <v>0.46811000590000001</v>
      </c>
      <c r="AI316" s="149">
        <v>0</v>
      </c>
      <c r="AJ316" s="149">
        <v>2.1064950263000002</v>
      </c>
      <c r="AK316" s="149">
        <v>81.041544763000005</v>
      </c>
      <c r="AL316" s="149">
        <v>0.9947337624</v>
      </c>
      <c r="AM316" s="149">
        <v>4.4470450556000003</v>
      </c>
      <c r="AN316" s="149">
        <v>4.6811000585000002</v>
      </c>
      <c r="AO316" s="149">
        <v>0</v>
      </c>
      <c r="AP316" s="149">
        <v>0.52662375660000005</v>
      </c>
      <c r="AQ316" s="149">
        <v>4.8566413106999997</v>
      </c>
    </row>
    <row r="317" spans="1:43" x14ac:dyDescent="0.2">
      <c r="A317" s="145">
        <v>587</v>
      </c>
      <c r="B317" s="109" t="s">
        <v>2074</v>
      </c>
      <c r="C317" s="110">
        <v>4115</v>
      </c>
      <c r="D317" s="131">
        <v>8.8336418936999994</v>
      </c>
      <c r="E317" s="110">
        <v>696.27749576990004</v>
      </c>
      <c r="F317" s="131">
        <v>20.4617253949</v>
      </c>
      <c r="G317" s="131">
        <v>16.184690157999999</v>
      </c>
      <c r="H317" s="131">
        <v>61.968408262499999</v>
      </c>
      <c r="I317" s="131">
        <v>21.846901579600001</v>
      </c>
      <c r="J317" s="131">
        <v>3.1637868093999999</v>
      </c>
      <c r="K317" s="131">
        <v>1.4602092967</v>
      </c>
      <c r="L317" s="131">
        <v>7.0576782672</v>
      </c>
      <c r="M317" s="131">
        <v>9.4913604283000002</v>
      </c>
      <c r="N317" s="110">
        <v>1945</v>
      </c>
      <c r="O317" s="131">
        <v>2.0755784062</v>
      </c>
      <c r="P317" s="146">
        <v>5.91</v>
      </c>
      <c r="Q317" s="131">
        <v>20.8681135225</v>
      </c>
      <c r="R317" s="110">
        <v>19</v>
      </c>
      <c r="S317" s="131">
        <v>21.202003338899999</v>
      </c>
      <c r="T317" s="110">
        <v>-20</v>
      </c>
      <c r="U317" s="131">
        <v>56.761268781299997</v>
      </c>
      <c r="V317" s="131">
        <v>1.1686143573000001</v>
      </c>
      <c r="W317" s="147">
        <v>1278</v>
      </c>
      <c r="X317" s="147">
        <v>40</v>
      </c>
      <c r="Y317" s="147">
        <v>195</v>
      </c>
      <c r="Z317" s="147">
        <v>1043</v>
      </c>
      <c r="AA317" s="147">
        <v>239</v>
      </c>
      <c r="AB317" s="147">
        <v>11</v>
      </c>
      <c r="AC317" s="147">
        <v>29</v>
      </c>
      <c r="AD317" s="147">
        <v>199</v>
      </c>
      <c r="AE317" s="148">
        <v>1.5695067265</v>
      </c>
      <c r="AF317" s="131">
        <v>7.1235568656000003</v>
      </c>
      <c r="AG317" s="131">
        <v>2</v>
      </c>
      <c r="AH317" s="149">
        <v>9.5007009597999996</v>
      </c>
      <c r="AI317" s="149">
        <v>1.5564901685999999</v>
      </c>
      <c r="AJ317" s="149">
        <v>18.296847478299998</v>
      </c>
      <c r="AK317" s="149">
        <v>30.932096768400001</v>
      </c>
      <c r="AL317" s="149">
        <v>4.1698119990000002</v>
      </c>
      <c r="AM317" s="149">
        <v>8.2245947014999992</v>
      </c>
      <c r="AN317" s="149">
        <v>8.7853625219999998</v>
      </c>
      <c r="AO317" s="149">
        <v>0.26241058270000001</v>
      </c>
      <c r="AP317" s="149">
        <v>11.333980373099999</v>
      </c>
      <c r="AQ317" s="149">
        <v>2.4263992235999998</v>
      </c>
    </row>
    <row r="318" spans="1:43" x14ac:dyDescent="0.2">
      <c r="A318" s="145">
        <v>588</v>
      </c>
      <c r="B318" s="109" t="s">
        <v>2073</v>
      </c>
      <c r="C318" s="110">
        <v>365</v>
      </c>
      <c r="D318" s="131">
        <v>9.9397590360999999</v>
      </c>
      <c r="E318" s="110">
        <v>85.280373831800006</v>
      </c>
      <c r="F318" s="131">
        <v>14.2465753425</v>
      </c>
      <c r="G318" s="131">
        <v>14.794520547899999</v>
      </c>
      <c r="H318" s="131">
        <v>57.534246575300003</v>
      </c>
      <c r="I318" s="131">
        <v>27.6712328767</v>
      </c>
      <c r="J318" s="131">
        <v>5.5401662050000002</v>
      </c>
      <c r="K318" s="131">
        <v>5.5401662050000002</v>
      </c>
      <c r="L318" s="131">
        <v>8.3102493074999995</v>
      </c>
      <c r="M318" s="131">
        <v>16.620498614999999</v>
      </c>
      <c r="N318" s="110">
        <v>182</v>
      </c>
      <c r="O318" s="131">
        <v>1.9780219779999999</v>
      </c>
      <c r="P318" s="146">
        <v>4.28</v>
      </c>
      <c r="Q318" s="131">
        <v>7.2769953051999998</v>
      </c>
      <c r="R318" s="110">
        <v>6</v>
      </c>
      <c r="S318" s="131">
        <v>21.596244131500001</v>
      </c>
      <c r="T318" s="110">
        <v>-16</v>
      </c>
      <c r="U318" s="131">
        <v>54.929577464799998</v>
      </c>
      <c r="V318" s="131">
        <v>16.1971830986</v>
      </c>
      <c r="W318" s="147">
        <v>58</v>
      </c>
      <c r="X318" s="147">
        <v>10</v>
      </c>
      <c r="Y318" s="147">
        <v>11</v>
      </c>
      <c r="Z318" s="147">
        <v>37</v>
      </c>
      <c r="AA318" s="147" t="s">
        <v>3449</v>
      </c>
      <c r="AB318" s="147">
        <v>4</v>
      </c>
      <c r="AC318" s="147" t="s">
        <v>3449</v>
      </c>
      <c r="AD318" s="147">
        <v>12</v>
      </c>
      <c r="AE318" s="148">
        <v>0.8498583569</v>
      </c>
      <c r="AF318" s="131">
        <v>25.862068965500001</v>
      </c>
      <c r="AG318" s="131">
        <v>4.4800000000000004</v>
      </c>
      <c r="AH318" s="149">
        <v>7.0498084290999996</v>
      </c>
      <c r="AI318" s="149">
        <v>0.15325670499999999</v>
      </c>
      <c r="AJ318" s="149">
        <v>14.597701149400001</v>
      </c>
      <c r="AK318" s="149">
        <v>30.114942528699999</v>
      </c>
      <c r="AL318" s="149">
        <v>1.4176245211</v>
      </c>
      <c r="AM318" s="149">
        <v>9.8084291187999995</v>
      </c>
      <c r="AN318" s="149">
        <v>7.0114942529000004</v>
      </c>
      <c r="AO318" s="149">
        <v>0.38314176249999998</v>
      </c>
      <c r="AP318" s="149">
        <v>16.628352490400001</v>
      </c>
      <c r="AQ318" s="149">
        <v>4.1379310345000002</v>
      </c>
    </row>
    <row r="319" spans="1:43" x14ac:dyDescent="0.2">
      <c r="A319" s="145">
        <v>589</v>
      </c>
      <c r="B319" s="109" t="s">
        <v>2072</v>
      </c>
      <c r="C319" s="110">
        <v>443</v>
      </c>
      <c r="D319" s="131">
        <v>-8.0912863071000007</v>
      </c>
      <c r="E319" s="110">
        <v>21.930693069299998</v>
      </c>
      <c r="F319" s="131">
        <v>10.835214447</v>
      </c>
      <c r="G319" s="131">
        <v>12.4153498871</v>
      </c>
      <c r="H319" s="131">
        <v>58.690744920999997</v>
      </c>
      <c r="I319" s="131">
        <v>28.8939051919</v>
      </c>
      <c r="J319" s="131">
        <v>2.2172949002000002</v>
      </c>
      <c r="K319" s="131">
        <v>2.2172949002000002</v>
      </c>
      <c r="L319" s="131">
        <v>8.8691796009000008</v>
      </c>
      <c r="M319" s="131">
        <v>11.0864745011</v>
      </c>
      <c r="N319" s="110">
        <v>235</v>
      </c>
      <c r="O319" s="131">
        <v>1.8680851063999999</v>
      </c>
      <c r="P319" s="146">
        <v>20.2</v>
      </c>
      <c r="Q319" s="131">
        <v>2.4281466799000002</v>
      </c>
      <c r="R319" s="110">
        <v>11</v>
      </c>
      <c r="S319" s="131">
        <v>38.156590683799998</v>
      </c>
      <c r="T319" s="110">
        <v>-78</v>
      </c>
      <c r="U319" s="131">
        <v>43.409316154599999</v>
      </c>
      <c r="V319" s="131">
        <v>16.005946481700001</v>
      </c>
      <c r="W319" s="147">
        <v>149</v>
      </c>
      <c r="X319" s="147">
        <v>22</v>
      </c>
      <c r="Y319" s="147">
        <v>15</v>
      </c>
      <c r="Z319" s="147">
        <v>112</v>
      </c>
      <c r="AA319" s="147">
        <v>43</v>
      </c>
      <c r="AB319" s="147">
        <v>9</v>
      </c>
      <c r="AC319" s="147">
        <v>10</v>
      </c>
      <c r="AD319" s="147">
        <v>24</v>
      </c>
      <c r="AE319" s="148">
        <v>2.277904328</v>
      </c>
      <c r="AF319" s="131">
        <v>2.1008403361000001</v>
      </c>
      <c r="AG319" s="131">
        <v>3.7</v>
      </c>
      <c r="AH319" s="149">
        <v>4.5218454018000003</v>
      </c>
      <c r="AI319" s="149">
        <v>0.79437824629999998</v>
      </c>
      <c r="AJ319" s="149">
        <v>13.7183012527</v>
      </c>
      <c r="AK319" s="149">
        <v>31.2251756798</v>
      </c>
      <c r="AL319" s="149">
        <v>6.1411549038000004</v>
      </c>
      <c r="AM319" s="149">
        <v>10.724106324499999</v>
      </c>
      <c r="AN319" s="149">
        <v>10.9379773908</v>
      </c>
      <c r="AO319" s="149">
        <v>0.1222120379</v>
      </c>
      <c r="AP319" s="149">
        <v>12.282309807500001</v>
      </c>
      <c r="AQ319" s="149">
        <v>6.8744271311</v>
      </c>
    </row>
    <row r="320" spans="1:43" x14ac:dyDescent="0.2">
      <c r="A320" s="145">
        <v>590</v>
      </c>
      <c r="B320" s="109" t="s">
        <v>2071</v>
      </c>
      <c r="C320" s="110">
        <v>2574</v>
      </c>
      <c r="D320" s="131">
        <v>-0.54095826889999998</v>
      </c>
      <c r="E320" s="110">
        <v>294.84536082469998</v>
      </c>
      <c r="F320" s="131">
        <v>11.5773115773</v>
      </c>
      <c r="G320" s="131">
        <v>17.5990675991</v>
      </c>
      <c r="H320" s="131">
        <v>59.362859362899997</v>
      </c>
      <c r="I320" s="131">
        <v>23.038073038099999</v>
      </c>
      <c r="J320" s="131">
        <v>2.7258566977999998</v>
      </c>
      <c r="K320" s="131">
        <v>2.7258566977999998</v>
      </c>
      <c r="L320" s="131">
        <v>8.9563862927999995</v>
      </c>
      <c r="M320" s="131">
        <v>8.1775700935</v>
      </c>
      <c r="N320" s="110">
        <v>1247</v>
      </c>
      <c r="O320" s="131">
        <v>2.0280673616999998</v>
      </c>
      <c r="P320" s="146">
        <v>8.73</v>
      </c>
      <c r="Q320" s="131">
        <v>11.670480549200001</v>
      </c>
      <c r="R320" s="110">
        <v>12</v>
      </c>
      <c r="S320" s="131">
        <v>19.4508009153</v>
      </c>
      <c r="T320" s="110">
        <v>-37</v>
      </c>
      <c r="U320" s="131">
        <v>64.073226544600004</v>
      </c>
      <c r="V320" s="131">
        <v>4.8054919908000002</v>
      </c>
      <c r="W320" s="147">
        <v>723</v>
      </c>
      <c r="X320" s="147">
        <v>35</v>
      </c>
      <c r="Y320" s="147">
        <v>165</v>
      </c>
      <c r="Z320" s="147">
        <v>523</v>
      </c>
      <c r="AA320" s="147">
        <v>174</v>
      </c>
      <c r="AB320" s="147">
        <v>14</v>
      </c>
      <c r="AC320" s="147">
        <v>33</v>
      </c>
      <c r="AD320" s="147">
        <v>127</v>
      </c>
      <c r="AE320" s="148">
        <v>0.75801749269999996</v>
      </c>
      <c r="AF320" s="131">
        <v>0.37551633499999998</v>
      </c>
      <c r="AG320" s="131">
        <v>4.92</v>
      </c>
      <c r="AH320" s="149">
        <v>6.0610839509999996</v>
      </c>
      <c r="AI320" s="149">
        <v>0.73595121689999998</v>
      </c>
      <c r="AJ320" s="149">
        <v>12.4375755664</v>
      </c>
      <c r="AK320" s="149">
        <v>36.518950743799998</v>
      </c>
      <c r="AL320" s="149">
        <v>3.8216895336999999</v>
      </c>
      <c r="AM320" s="149">
        <v>9.8564895126999996</v>
      </c>
      <c r="AN320" s="149">
        <v>9.6882720917</v>
      </c>
      <c r="AO320" s="149">
        <v>0.29963728119999999</v>
      </c>
      <c r="AP320" s="149">
        <v>10.140356410700001</v>
      </c>
      <c r="AQ320" s="149">
        <v>3.3696052147</v>
      </c>
    </row>
    <row r="321" spans="1:43" x14ac:dyDescent="0.2">
      <c r="A321" s="145">
        <v>591</v>
      </c>
      <c r="B321" s="109" t="s">
        <v>2070</v>
      </c>
      <c r="C321" s="110">
        <v>93</v>
      </c>
      <c r="D321" s="131">
        <v>-7</v>
      </c>
      <c r="E321" s="110">
        <v>4.7888774458999999</v>
      </c>
      <c r="F321" s="131">
        <v>4.3010752688</v>
      </c>
      <c r="G321" s="131">
        <v>11.8279569892</v>
      </c>
      <c r="H321" s="131">
        <v>62.365591397800003</v>
      </c>
      <c r="I321" s="131">
        <v>25.806451612899998</v>
      </c>
      <c r="J321" s="131">
        <v>0</v>
      </c>
      <c r="K321" s="131">
        <v>0</v>
      </c>
      <c r="L321" s="131">
        <v>0</v>
      </c>
      <c r="M321" s="131">
        <v>10.416666666699999</v>
      </c>
      <c r="N321" s="110">
        <v>50</v>
      </c>
      <c r="O321" s="131">
        <v>1.84</v>
      </c>
      <c r="P321" s="146">
        <v>19.420000000000002</v>
      </c>
      <c r="Q321" s="131">
        <v>1.3903192584999999</v>
      </c>
      <c r="R321" s="110">
        <v>18</v>
      </c>
      <c r="S321" s="131">
        <v>41.040164778600001</v>
      </c>
      <c r="T321" s="110">
        <v>-53</v>
      </c>
      <c r="U321" s="131">
        <v>31.462409886700001</v>
      </c>
      <c r="V321" s="131">
        <v>26.107106076200001</v>
      </c>
      <c r="W321" s="147" t="s">
        <v>3449</v>
      </c>
      <c r="X321" s="147">
        <v>19</v>
      </c>
      <c r="Y321" s="147" t="s">
        <v>3449</v>
      </c>
      <c r="Z321" s="147">
        <v>17</v>
      </c>
      <c r="AA321" s="147" t="s">
        <v>3449</v>
      </c>
      <c r="AB321" s="147">
        <v>7</v>
      </c>
      <c r="AC321" s="147" t="s">
        <v>3449</v>
      </c>
      <c r="AD321" s="147">
        <v>8</v>
      </c>
      <c r="AE321" s="148">
        <v>0.84745762710000005</v>
      </c>
      <c r="AF321" s="131">
        <v>0</v>
      </c>
      <c r="AG321" s="149" t="s">
        <v>3449</v>
      </c>
      <c r="AH321" s="149">
        <v>2.5219298245999999</v>
      </c>
      <c r="AI321" s="149">
        <v>0</v>
      </c>
      <c r="AJ321" s="149">
        <v>3.7280701754000001</v>
      </c>
      <c r="AK321" s="149">
        <v>75.109649122799993</v>
      </c>
      <c r="AL321" s="149">
        <v>2.8508771930000001</v>
      </c>
      <c r="AM321" s="149">
        <v>0.43859649119999999</v>
      </c>
      <c r="AN321" s="149">
        <v>2.7412280702</v>
      </c>
      <c r="AO321" s="149">
        <v>0.1096491228</v>
      </c>
      <c r="AP321" s="149">
        <v>7.2368421053</v>
      </c>
      <c r="AQ321" s="149">
        <v>0</v>
      </c>
    </row>
    <row r="322" spans="1:43" x14ac:dyDescent="0.2">
      <c r="A322" s="145">
        <v>592</v>
      </c>
      <c r="B322" s="109" t="s">
        <v>2069</v>
      </c>
      <c r="C322" s="110">
        <v>630</v>
      </c>
      <c r="D322" s="131">
        <v>2.9411764705999999</v>
      </c>
      <c r="E322" s="110">
        <v>89.235127478799996</v>
      </c>
      <c r="F322" s="131">
        <v>7.9365079365</v>
      </c>
      <c r="G322" s="131">
        <v>17.301587301600001</v>
      </c>
      <c r="H322" s="131">
        <v>55.714285714299997</v>
      </c>
      <c r="I322" s="131">
        <v>26.984126984100001</v>
      </c>
      <c r="J322" s="131">
        <v>3.2076984763</v>
      </c>
      <c r="K322" s="131">
        <v>0</v>
      </c>
      <c r="L322" s="131">
        <v>9.6230954289999993</v>
      </c>
      <c r="M322" s="131">
        <v>11.2269446672</v>
      </c>
      <c r="N322" s="110">
        <v>309</v>
      </c>
      <c r="O322" s="131">
        <v>2.0064724918999999</v>
      </c>
      <c r="P322" s="146">
        <v>7.06</v>
      </c>
      <c r="Q322" s="131">
        <v>4.9786628734000002</v>
      </c>
      <c r="R322" s="110">
        <v>7</v>
      </c>
      <c r="S322" s="131">
        <v>10.384068278799999</v>
      </c>
      <c r="T322" s="110">
        <v>-20</v>
      </c>
      <c r="U322" s="131">
        <v>49.644381223300002</v>
      </c>
      <c r="V322" s="131">
        <v>34.9928876245</v>
      </c>
      <c r="W322" s="147">
        <v>66</v>
      </c>
      <c r="X322" s="147">
        <v>13</v>
      </c>
      <c r="Y322" s="147">
        <v>24</v>
      </c>
      <c r="Z322" s="147">
        <v>29</v>
      </c>
      <c r="AA322" s="147">
        <v>27</v>
      </c>
      <c r="AB322" s="147">
        <v>5</v>
      </c>
      <c r="AC322" s="147">
        <v>6</v>
      </c>
      <c r="AD322" s="147">
        <v>16</v>
      </c>
      <c r="AE322" s="148">
        <v>0.64655172409999995</v>
      </c>
      <c r="AF322" s="131">
        <v>3.3167495854000002</v>
      </c>
      <c r="AG322" s="131">
        <v>1.94</v>
      </c>
      <c r="AH322" s="149">
        <v>8.0630549012999992</v>
      </c>
      <c r="AI322" s="149">
        <v>0.79724587790000001</v>
      </c>
      <c r="AJ322" s="149">
        <v>14.821525638700001</v>
      </c>
      <c r="AK322" s="149">
        <v>36.709548831299998</v>
      </c>
      <c r="AL322" s="149">
        <v>3.5694872259000001</v>
      </c>
      <c r="AM322" s="149">
        <v>14.332306577300001</v>
      </c>
      <c r="AN322" s="149">
        <v>4.5660445733000001</v>
      </c>
      <c r="AO322" s="149">
        <v>0.7247689799</v>
      </c>
      <c r="AP322" s="149">
        <v>8.1174125746999994</v>
      </c>
      <c r="AQ322" s="149">
        <v>4.8740713897000001</v>
      </c>
    </row>
    <row r="323" spans="1:43" x14ac:dyDescent="0.2">
      <c r="A323" s="145">
        <v>593</v>
      </c>
      <c r="B323" s="109" t="s">
        <v>2068</v>
      </c>
      <c r="C323" s="110">
        <v>5852</v>
      </c>
      <c r="D323" s="131">
        <v>6.5549890749999999</v>
      </c>
      <c r="E323" s="110">
        <v>418.29878484630001</v>
      </c>
      <c r="F323" s="131">
        <v>18.130553656899998</v>
      </c>
      <c r="G323" s="131">
        <v>16.541353383499999</v>
      </c>
      <c r="H323" s="131">
        <v>60.423786739599997</v>
      </c>
      <c r="I323" s="131">
        <v>23.034859876999999</v>
      </c>
      <c r="J323" s="131">
        <v>4.6539688011999996</v>
      </c>
      <c r="K323" s="131">
        <v>0.86184607430000004</v>
      </c>
      <c r="L323" s="131">
        <v>7.9289838834999999</v>
      </c>
      <c r="M323" s="131">
        <v>9.8250452469000003</v>
      </c>
      <c r="N323" s="110">
        <v>2838</v>
      </c>
      <c r="O323" s="131">
        <v>2.0288935870000002</v>
      </c>
      <c r="P323" s="146">
        <v>13.99</v>
      </c>
      <c r="Q323" s="131">
        <v>15.318539727999999</v>
      </c>
      <c r="R323" s="110">
        <v>27</v>
      </c>
      <c r="S323" s="131">
        <v>18.2534001432</v>
      </c>
      <c r="T323" s="110">
        <v>-28</v>
      </c>
      <c r="U323" s="131">
        <v>60.200429491800001</v>
      </c>
      <c r="V323" s="131">
        <v>6.2276306370999999</v>
      </c>
      <c r="W323" s="147">
        <v>3384</v>
      </c>
      <c r="X323" s="147">
        <v>68</v>
      </c>
      <c r="Y323" s="147">
        <v>601</v>
      </c>
      <c r="Z323" s="147">
        <v>2715</v>
      </c>
      <c r="AA323" s="147">
        <v>456</v>
      </c>
      <c r="AB323" s="147">
        <v>20</v>
      </c>
      <c r="AC323" s="147">
        <v>62</v>
      </c>
      <c r="AD323" s="147">
        <v>374</v>
      </c>
      <c r="AE323" s="148">
        <v>0.44418122589999998</v>
      </c>
      <c r="AF323" s="131">
        <v>7.3529411764999999</v>
      </c>
      <c r="AG323" s="149">
        <v>2.66</v>
      </c>
      <c r="AH323" s="149">
        <v>10.824788229999999</v>
      </c>
      <c r="AI323" s="149">
        <v>0.75122603659999998</v>
      </c>
      <c r="AJ323" s="149">
        <v>16.932679447200002</v>
      </c>
      <c r="AK323" s="149">
        <v>27.761925991999998</v>
      </c>
      <c r="AL323" s="149">
        <v>4.7391885867000001</v>
      </c>
      <c r="AM323" s="149">
        <v>10.3031654035</v>
      </c>
      <c r="AN323" s="149">
        <v>8.3749442711000004</v>
      </c>
      <c r="AO323" s="149">
        <v>0.52385198399999999</v>
      </c>
      <c r="AP323" s="149">
        <v>10.8693713776</v>
      </c>
      <c r="AQ323" s="149">
        <v>5.1515827016999998</v>
      </c>
    </row>
    <row r="324" spans="1:43" x14ac:dyDescent="0.2">
      <c r="A324" s="145">
        <v>594</v>
      </c>
      <c r="B324" s="109" t="s">
        <v>2067</v>
      </c>
      <c r="C324" s="110">
        <v>2669</v>
      </c>
      <c r="D324" s="131">
        <v>6.7173130747999998</v>
      </c>
      <c r="E324" s="110">
        <v>202.3502653525</v>
      </c>
      <c r="F324" s="131">
        <v>15.8860996628</v>
      </c>
      <c r="G324" s="131">
        <v>18.621206444399999</v>
      </c>
      <c r="H324" s="131">
        <v>62.2330460847</v>
      </c>
      <c r="I324" s="131">
        <v>19.145747471</v>
      </c>
      <c r="J324" s="131">
        <v>3.3790125774000002</v>
      </c>
      <c r="K324" s="131">
        <v>3.7544584194000001</v>
      </c>
      <c r="L324" s="131">
        <v>8.2598085226000002</v>
      </c>
      <c r="M324" s="131">
        <v>7.8843626806999998</v>
      </c>
      <c r="N324" s="110">
        <v>1245</v>
      </c>
      <c r="O324" s="131">
        <v>2.1180722892000001</v>
      </c>
      <c r="P324" s="146">
        <v>13.19</v>
      </c>
      <c r="Q324" s="131">
        <v>10.258358662599999</v>
      </c>
      <c r="R324" s="110">
        <v>36</v>
      </c>
      <c r="S324" s="131">
        <v>18.541033434700001</v>
      </c>
      <c r="T324" s="110">
        <v>-39</v>
      </c>
      <c r="U324" s="131">
        <v>58.130699088100002</v>
      </c>
      <c r="V324" s="131">
        <v>13.0699088146</v>
      </c>
      <c r="W324" s="147">
        <v>1150</v>
      </c>
      <c r="X324" s="147">
        <v>46</v>
      </c>
      <c r="Y324" s="147">
        <v>358</v>
      </c>
      <c r="Z324" s="147">
        <v>746</v>
      </c>
      <c r="AA324" s="147">
        <v>206</v>
      </c>
      <c r="AB324" s="147">
        <v>21</v>
      </c>
      <c r="AC324" s="147">
        <v>31</v>
      </c>
      <c r="AD324" s="147">
        <v>154</v>
      </c>
      <c r="AE324" s="148">
        <v>1.6445287793000001</v>
      </c>
      <c r="AF324" s="131">
        <v>2.245508982</v>
      </c>
      <c r="AG324" s="149">
        <v>1.73</v>
      </c>
      <c r="AH324" s="149">
        <v>13.528809094</v>
      </c>
      <c r="AI324" s="149">
        <v>0.5073913256</v>
      </c>
      <c r="AJ324" s="149">
        <v>13.240962092</v>
      </c>
      <c r="AK324" s="149">
        <v>38.698346099399998</v>
      </c>
      <c r="AL324" s="149">
        <v>3.6639508220999999</v>
      </c>
      <c r="AM324" s="149">
        <v>6.9863882519000002</v>
      </c>
      <c r="AN324" s="149">
        <v>7.4157193736</v>
      </c>
      <c r="AO324" s="149">
        <v>0.1902717471</v>
      </c>
      <c r="AP324" s="149">
        <v>10.1722203249</v>
      </c>
      <c r="AQ324" s="149">
        <v>1.8685661316</v>
      </c>
    </row>
    <row r="325" spans="1:43" x14ac:dyDescent="0.2">
      <c r="A325" s="145">
        <v>602</v>
      </c>
      <c r="B325" s="109" t="s">
        <v>2066</v>
      </c>
      <c r="C325" s="110">
        <v>930</v>
      </c>
      <c r="D325" s="131">
        <v>-1.5873015873</v>
      </c>
      <c r="E325" s="110">
        <v>89.165867689400002</v>
      </c>
      <c r="F325" s="131">
        <v>2.7956989246999999</v>
      </c>
      <c r="G325" s="131">
        <v>21.6129032258</v>
      </c>
      <c r="H325" s="131">
        <v>59.677419354800001</v>
      </c>
      <c r="I325" s="131">
        <v>18.709677419399998</v>
      </c>
      <c r="J325" s="131">
        <v>1.0764262648</v>
      </c>
      <c r="K325" s="131">
        <v>1.0764262648</v>
      </c>
      <c r="L325" s="131">
        <v>10.764262648000001</v>
      </c>
      <c r="M325" s="131">
        <v>9.6878363832000005</v>
      </c>
      <c r="N325" s="110">
        <v>404</v>
      </c>
      <c r="O325" s="131">
        <v>2.2896039604</v>
      </c>
      <c r="P325" s="146">
        <v>10.43</v>
      </c>
      <c r="Q325" s="131">
        <v>5.5876685934000001</v>
      </c>
      <c r="R325" s="110">
        <v>1</v>
      </c>
      <c r="S325" s="131">
        <v>68.882466281299997</v>
      </c>
      <c r="T325" s="110">
        <v>-4</v>
      </c>
      <c r="U325" s="131">
        <v>25.433526011600001</v>
      </c>
      <c r="V325" s="131">
        <v>9.6339113700000006E-2</v>
      </c>
      <c r="W325" s="147">
        <v>254</v>
      </c>
      <c r="X325" s="147">
        <v>133</v>
      </c>
      <c r="Y325" s="147">
        <v>50</v>
      </c>
      <c r="Z325" s="147">
        <v>71</v>
      </c>
      <c r="AA325" s="147">
        <v>89</v>
      </c>
      <c r="AB325" s="147">
        <v>49</v>
      </c>
      <c r="AC325" s="147">
        <v>18</v>
      </c>
      <c r="AD325" s="147">
        <v>22</v>
      </c>
      <c r="AE325" s="148">
        <v>0.64516129030000002</v>
      </c>
      <c r="AF325" s="131">
        <v>0</v>
      </c>
      <c r="AG325" s="131">
        <v>1.29</v>
      </c>
      <c r="AH325" s="149">
        <v>3.0880495925</v>
      </c>
      <c r="AI325" s="149">
        <v>0.3443921479</v>
      </c>
      <c r="AJ325" s="149">
        <v>4.0179083916999998</v>
      </c>
      <c r="AK325" s="149">
        <v>61.726552634599997</v>
      </c>
      <c r="AL325" s="149">
        <v>3.1684077603</v>
      </c>
      <c r="AM325" s="149">
        <v>6.1187004935999996</v>
      </c>
      <c r="AN325" s="149">
        <v>9.8725749053000005</v>
      </c>
      <c r="AO325" s="149">
        <v>0.56250717480000001</v>
      </c>
      <c r="AP325" s="149">
        <v>6.6697279301999997</v>
      </c>
      <c r="AQ325" s="149">
        <v>1.3201699001</v>
      </c>
    </row>
    <row r="326" spans="1:43" x14ac:dyDescent="0.2">
      <c r="A326" s="145">
        <v>603</v>
      </c>
      <c r="B326" s="109" t="s">
        <v>2065</v>
      </c>
      <c r="C326" s="110">
        <v>1815</v>
      </c>
      <c r="D326" s="131">
        <v>5.2784222738000004</v>
      </c>
      <c r="E326" s="110">
        <v>505.57103064069997</v>
      </c>
      <c r="F326" s="131">
        <v>7.9338842974999997</v>
      </c>
      <c r="G326" s="131">
        <v>18.236914600599999</v>
      </c>
      <c r="H326" s="131">
        <v>61.763085399399998</v>
      </c>
      <c r="I326" s="131">
        <v>20</v>
      </c>
      <c r="J326" s="131">
        <v>1.6528925619999999</v>
      </c>
      <c r="K326" s="131">
        <v>2.7548209365999998</v>
      </c>
      <c r="L326" s="131">
        <v>8.8154269971999994</v>
      </c>
      <c r="M326" s="131">
        <v>5.5096418732999997</v>
      </c>
      <c r="N326" s="110">
        <v>818</v>
      </c>
      <c r="O326" s="131">
        <v>2.1711491443000002</v>
      </c>
      <c r="P326" s="146">
        <v>3.59</v>
      </c>
      <c r="Q326" s="131">
        <v>21.229050279300001</v>
      </c>
      <c r="R326" s="110">
        <v>14</v>
      </c>
      <c r="S326" s="131">
        <v>73.463687150799998</v>
      </c>
      <c r="T326" s="110">
        <v>-15</v>
      </c>
      <c r="U326" s="131">
        <v>5.3072625697999998</v>
      </c>
      <c r="V326" s="131">
        <v>0</v>
      </c>
      <c r="W326" s="147">
        <v>760</v>
      </c>
      <c r="X326" s="147">
        <v>50</v>
      </c>
      <c r="Y326" s="147">
        <v>305</v>
      </c>
      <c r="Z326" s="147">
        <v>405</v>
      </c>
      <c r="AA326" s="147">
        <v>135</v>
      </c>
      <c r="AB326" s="147">
        <v>19</v>
      </c>
      <c r="AC326" s="147">
        <v>28</v>
      </c>
      <c r="AD326" s="147">
        <v>88</v>
      </c>
      <c r="AE326" s="148">
        <v>3.5714285713999998</v>
      </c>
      <c r="AF326" s="131">
        <v>1.1025358324000001</v>
      </c>
      <c r="AG326" s="131">
        <v>4.5199999999999996</v>
      </c>
      <c r="AH326" s="149">
        <v>5.9756942257999999</v>
      </c>
      <c r="AI326" s="149">
        <v>0.56671494239999998</v>
      </c>
      <c r="AJ326" s="149">
        <v>12.1402934324</v>
      </c>
      <c r="AK326" s="149">
        <v>36.9938920723</v>
      </c>
      <c r="AL326" s="149">
        <v>4.4959385429000003</v>
      </c>
      <c r="AM326" s="149">
        <v>7.9654933567999997</v>
      </c>
      <c r="AN326" s="149">
        <v>16.478811157999999</v>
      </c>
      <c r="AO326" s="149">
        <v>0.472262452</v>
      </c>
      <c r="AP326" s="149">
        <v>6.9202191298000004</v>
      </c>
      <c r="AQ326" s="149">
        <v>3.9607077639999999</v>
      </c>
    </row>
    <row r="327" spans="1:43" x14ac:dyDescent="0.2">
      <c r="A327" s="145">
        <v>605</v>
      </c>
      <c r="B327" s="109" t="s">
        <v>2064</v>
      </c>
      <c r="C327" s="110">
        <v>1364</v>
      </c>
      <c r="D327" s="131">
        <v>0.44182621500000002</v>
      </c>
      <c r="E327" s="110">
        <v>92.852280462899998</v>
      </c>
      <c r="F327" s="131">
        <v>2.5659824047000002</v>
      </c>
      <c r="G327" s="131">
        <v>21.114369501500001</v>
      </c>
      <c r="H327" s="131">
        <v>60.850439882700002</v>
      </c>
      <c r="I327" s="131">
        <v>18.035190615800001</v>
      </c>
      <c r="J327" s="131">
        <v>1.4614541469</v>
      </c>
      <c r="K327" s="131">
        <v>1.4614541469</v>
      </c>
      <c r="L327" s="131">
        <v>11.691633175</v>
      </c>
      <c r="M327" s="131">
        <v>5.1150895141000001</v>
      </c>
      <c r="N327" s="110">
        <v>585</v>
      </c>
      <c r="O327" s="131">
        <v>2.2820512820999999</v>
      </c>
      <c r="P327" s="146">
        <v>14.69</v>
      </c>
      <c r="Q327" s="131">
        <v>5.1700680272000001</v>
      </c>
      <c r="R327" s="110">
        <v>8</v>
      </c>
      <c r="S327" s="131">
        <v>54.965986394600002</v>
      </c>
      <c r="T327" s="110">
        <v>-11</v>
      </c>
      <c r="U327" s="131">
        <v>39.455782312899998</v>
      </c>
      <c r="V327" s="131">
        <v>0.40816326530000002</v>
      </c>
      <c r="W327" s="147">
        <v>391</v>
      </c>
      <c r="X327" s="147">
        <v>130</v>
      </c>
      <c r="Y327" s="147">
        <v>114</v>
      </c>
      <c r="Z327" s="147">
        <v>147</v>
      </c>
      <c r="AA327" s="147">
        <v>122</v>
      </c>
      <c r="AB327" s="147">
        <v>52</v>
      </c>
      <c r="AC327" s="147">
        <v>22</v>
      </c>
      <c r="AD327" s="147">
        <v>48</v>
      </c>
      <c r="AE327" s="148">
        <v>2.5757575758</v>
      </c>
      <c r="AF327" s="131">
        <v>0.73529411759999996</v>
      </c>
      <c r="AG327" s="149">
        <v>1.75</v>
      </c>
      <c r="AH327" s="149">
        <v>2.3179686809</v>
      </c>
      <c r="AI327" s="149">
        <v>0.61930460939999998</v>
      </c>
      <c r="AJ327" s="149">
        <v>9.6346102805000005</v>
      </c>
      <c r="AK327" s="149">
        <v>51.9065734761</v>
      </c>
      <c r="AL327" s="149">
        <v>6.0337963373000001</v>
      </c>
      <c r="AM327" s="149">
        <v>4.6978678227000001</v>
      </c>
      <c r="AN327" s="149">
        <v>10.9351499602</v>
      </c>
      <c r="AO327" s="149">
        <v>6.1930460899999998E-2</v>
      </c>
      <c r="AP327" s="149">
        <v>7.5466690259</v>
      </c>
      <c r="AQ327" s="149">
        <v>3.0522870035</v>
      </c>
    </row>
    <row r="328" spans="1:43" x14ac:dyDescent="0.2">
      <c r="A328" s="145">
        <v>606</v>
      </c>
      <c r="B328" s="109" t="s">
        <v>2063</v>
      </c>
      <c r="C328" s="110">
        <v>492</v>
      </c>
      <c r="D328" s="131">
        <v>-7.3446327684000003</v>
      </c>
      <c r="E328" s="110">
        <v>224.65753424659999</v>
      </c>
      <c r="F328" s="131">
        <v>1.4227642276000001</v>
      </c>
      <c r="G328" s="131">
        <v>18.089430894300001</v>
      </c>
      <c r="H328" s="131">
        <v>61.585365853699997</v>
      </c>
      <c r="I328" s="131">
        <v>20.325203252000001</v>
      </c>
      <c r="J328" s="131">
        <v>8.1632653060999996</v>
      </c>
      <c r="K328" s="131">
        <v>2.0408163264999999</v>
      </c>
      <c r="L328" s="131">
        <v>6.1224489795999997</v>
      </c>
      <c r="M328" s="131">
        <v>6.1224489795999997</v>
      </c>
      <c r="N328" s="110">
        <v>224</v>
      </c>
      <c r="O328" s="131">
        <v>2.1741071429000001</v>
      </c>
      <c r="P328" s="146">
        <v>2.19</v>
      </c>
      <c r="Q328" s="131">
        <v>8.6363636364000005</v>
      </c>
      <c r="R328" s="110">
        <v>4</v>
      </c>
      <c r="S328" s="131">
        <v>54.090909090899999</v>
      </c>
      <c r="T328" s="110">
        <v>-3</v>
      </c>
      <c r="U328" s="131">
        <v>36.818181818200003</v>
      </c>
      <c r="V328" s="131">
        <v>0.4545454545</v>
      </c>
      <c r="W328" s="147">
        <v>88</v>
      </c>
      <c r="X328" s="147">
        <v>24</v>
      </c>
      <c r="Y328" s="147">
        <v>8</v>
      </c>
      <c r="Z328" s="147">
        <v>56</v>
      </c>
      <c r="AA328" s="147">
        <v>34</v>
      </c>
      <c r="AB328" s="147">
        <v>9</v>
      </c>
      <c r="AC328" s="147">
        <v>4</v>
      </c>
      <c r="AD328" s="147">
        <v>21</v>
      </c>
      <c r="AE328" s="148">
        <v>2.4691358024999999</v>
      </c>
      <c r="AF328" s="131">
        <v>0</v>
      </c>
      <c r="AG328" s="131">
        <v>2.0499999999999998</v>
      </c>
      <c r="AH328" s="149">
        <v>8.6973632427999998</v>
      </c>
      <c r="AI328" s="149">
        <v>0.64935064939999998</v>
      </c>
      <c r="AJ328" s="149">
        <v>4.9980322707999996</v>
      </c>
      <c r="AK328" s="149">
        <v>46.635182998799998</v>
      </c>
      <c r="AL328" s="149">
        <v>5.2341597795999997</v>
      </c>
      <c r="AM328" s="149">
        <v>8.4612357340000006</v>
      </c>
      <c r="AN328" s="149">
        <v>9.3073593074000005</v>
      </c>
      <c r="AO328" s="149">
        <v>0.1770956316</v>
      </c>
      <c r="AP328" s="149">
        <v>8.5596221959999994</v>
      </c>
      <c r="AQ328" s="149">
        <v>3.4238488783999999</v>
      </c>
    </row>
    <row r="329" spans="1:43" x14ac:dyDescent="0.2">
      <c r="A329" s="145">
        <v>607</v>
      </c>
      <c r="B329" s="109" t="s">
        <v>2062</v>
      </c>
      <c r="C329" s="110">
        <v>454</v>
      </c>
      <c r="D329" s="131">
        <v>5.0925925926</v>
      </c>
      <c r="E329" s="110">
        <v>153.37837837839999</v>
      </c>
      <c r="F329" s="131">
        <v>7.2687224669999999</v>
      </c>
      <c r="G329" s="131">
        <v>22.907488986800001</v>
      </c>
      <c r="H329" s="131">
        <v>57.929515418500003</v>
      </c>
      <c r="I329" s="131">
        <v>19.1629955947</v>
      </c>
      <c r="J329" s="131">
        <v>6.5217391304000003</v>
      </c>
      <c r="K329" s="131">
        <v>2.1739130434999998</v>
      </c>
      <c r="L329" s="131">
        <v>6.5217391304000003</v>
      </c>
      <c r="M329" s="131">
        <v>4.3478260869999996</v>
      </c>
      <c r="N329" s="110">
        <v>194</v>
      </c>
      <c r="O329" s="131">
        <v>2.3247422680000001</v>
      </c>
      <c r="P329" s="146">
        <v>2.96</v>
      </c>
      <c r="Q329" s="131">
        <v>5.7432432432000002</v>
      </c>
      <c r="R329" s="110">
        <v>0</v>
      </c>
      <c r="S329" s="131">
        <v>64.189189189199993</v>
      </c>
      <c r="T329" s="110">
        <v>-2</v>
      </c>
      <c r="U329" s="131">
        <v>30.067567567600001</v>
      </c>
      <c r="V329" s="131">
        <v>0</v>
      </c>
      <c r="W329" s="147">
        <v>67</v>
      </c>
      <c r="X329" s="147">
        <v>30</v>
      </c>
      <c r="Y329" s="147">
        <v>6</v>
      </c>
      <c r="Z329" s="147">
        <v>31</v>
      </c>
      <c r="AA329" s="147" t="s">
        <v>3449</v>
      </c>
      <c r="AB329" s="147">
        <v>12</v>
      </c>
      <c r="AC329" s="147" t="s">
        <v>3449</v>
      </c>
      <c r="AD329" s="147">
        <v>11</v>
      </c>
      <c r="AE329" s="148">
        <v>0.97087378639999999</v>
      </c>
      <c r="AF329" s="131">
        <v>0</v>
      </c>
      <c r="AG329" s="149" t="s">
        <v>3449</v>
      </c>
      <c r="AH329" s="149">
        <v>6.4379947230000001</v>
      </c>
      <c r="AI329" s="149">
        <v>1.3456464379999999</v>
      </c>
      <c r="AJ329" s="149">
        <v>7.4142480210999997</v>
      </c>
      <c r="AK329" s="149">
        <v>34.485488126600004</v>
      </c>
      <c r="AL329" s="149">
        <v>11.926121372000001</v>
      </c>
      <c r="AM329" s="149">
        <v>3.5883905013000001</v>
      </c>
      <c r="AN329" s="149">
        <v>10.6332453826</v>
      </c>
      <c r="AO329" s="149">
        <v>0</v>
      </c>
      <c r="AP329" s="149">
        <v>11.345646437999999</v>
      </c>
      <c r="AQ329" s="149">
        <v>7.9155672822999996</v>
      </c>
    </row>
    <row r="330" spans="1:43" x14ac:dyDescent="0.2">
      <c r="A330" s="145">
        <v>608</v>
      </c>
      <c r="B330" s="109" t="s">
        <v>2061</v>
      </c>
      <c r="C330" s="110">
        <v>4151</v>
      </c>
      <c r="D330" s="131">
        <v>5.4356108711999997</v>
      </c>
      <c r="E330" s="110">
        <v>598.98989898989998</v>
      </c>
      <c r="F330" s="131">
        <v>8.9376053963000004</v>
      </c>
      <c r="G330" s="131">
        <v>19.7783666586</v>
      </c>
      <c r="H330" s="131">
        <v>56.685136111799999</v>
      </c>
      <c r="I330" s="131">
        <v>23.536497229599998</v>
      </c>
      <c r="J330" s="131">
        <v>3.3665985330999999</v>
      </c>
      <c r="K330" s="131">
        <v>1.4428279427999999</v>
      </c>
      <c r="L330" s="131">
        <v>7.6950823613999999</v>
      </c>
      <c r="M330" s="131">
        <v>9.8593242756000006</v>
      </c>
      <c r="N330" s="110">
        <v>1843</v>
      </c>
      <c r="O330" s="131">
        <v>2.2251763429000002</v>
      </c>
      <c r="P330" s="146">
        <v>6.93</v>
      </c>
      <c r="Q330" s="131">
        <v>17.122302158299998</v>
      </c>
      <c r="R330" s="110">
        <v>15</v>
      </c>
      <c r="S330" s="131">
        <v>63.597122302199999</v>
      </c>
      <c r="T330" s="110">
        <v>-16</v>
      </c>
      <c r="U330" s="131">
        <v>19.280575539600001</v>
      </c>
      <c r="V330" s="131">
        <v>0</v>
      </c>
      <c r="W330" s="147">
        <v>1701</v>
      </c>
      <c r="X330" s="147">
        <v>85</v>
      </c>
      <c r="Y330" s="147">
        <v>401</v>
      </c>
      <c r="Z330" s="147">
        <v>1215</v>
      </c>
      <c r="AA330" s="147">
        <v>262</v>
      </c>
      <c r="AB330" s="147">
        <v>30</v>
      </c>
      <c r="AC330" s="147">
        <v>55</v>
      </c>
      <c r="AD330" s="147">
        <v>177</v>
      </c>
      <c r="AE330" s="148">
        <v>3.7419990152999998</v>
      </c>
      <c r="AF330" s="131">
        <v>2.8673835125</v>
      </c>
      <c r="AG330" s="131">
        <v>2.4500000000000002</v>
      </c>
      <c r="AH330" s="149">
        <v>8.6086061557000004</v>
      </c>
      <c r="AI330" s="149">
        <v>1.3085669476999999</v>
      </c>
      <c r="AJ330" s="149">
        <v>13.1199764752</v>
      </c>
      <c r="AK330" s="149">
        <v>29.097235836100001</v>
      </c>
      <c r="AL330" s="149">
        <v>8.6919231522999993</v>
      </c>
      <c r="AM330" s="149">
        <v>9.6133111155000002</v>
      </c>
      <c r="AN330" s="149">
        <v>10.157322093699999</v>
      </c>
      <c r="AO330" s="149">
        <v>0.50970397960000002</v>
      </c>
      <c r="AP330" s="149">
        <v>9.9784356008999993</v>
      </c>
      <c r="AQ330" s="149">
        <v>4.5750833169999998</v>
      </c>
    </row>
    <row r="331" spans="1:43" x14ac:dyDescent="0.2">
      <c r="A331" s="145">
        <v>609</v>
      </c>
      <c r="B331" s="109" t="s">
        <v>2060</v>
      </c>
      <c r="C331" s="110">
        <v>256</v>
      </c>
      <c r="D331" s="131">
        <v>8.0168776371000003</v>
      </c>
      <c r="E331" s="110">
        <v>83.387622149799995</v>
      </c>
      <c r="F331" s="131">
        <v>1.5625</v>
      </c>
      <c r="G331" s="131">
        <v>18.359375</v>
      </c>
      <c r="H331" s="131">
        <v>66.40625</v>
      </c>
      <c r="I331" s="131">
        <v>15.234375</v>
      </c>
      <c r="J331" s="131">
        <v>7.9051383398999997</v>
      </c>
      <c r="K331" s="131">
        <v>0</v>
      </c>
      <c r="L331" s="131">
        <v>19.762845849800001</v>
      </c>
      <c r="M331" s="131">
        <v>15.810276679799999</v>
      </c>
      <c r="N331" s="110">
        <v>105</v>
      </c>
      <c r="O331" s="131">
        <v>2.4</v>
      </c>
      <c r="P331" s="146">
        <v>3.07</v>
      </c>
      <c r="Q331" s="131">
        <v>3.5947712418000002</v>
      </c>
      <c r="R331" s="110">
        <v>0</v>
      </c>
      <c r="S331" s="131">
        <v>68.300653594799996</v>
      </c>
      <c r="T331" s="110">
        <v>0</v>
      </c>
      <c r="U331" s="131">
        <v>28.1045751634</v>
      </c>
      <c r="V331" s="131">
        <v>0</v>
      </c>
      <c r="W331" s="147" t="s">
        <v>3449</v>
      </c>
      <c r="X331" s="147">
        <v>36</v>
      </c>
      <c r="Y331" s="147" t="s">
        <v>3449</v>
      </c>
      <c r="Z331" s="147">
        <v>43</v>
      </c>
      <c r="AA331" s="147" t="s">
        <v>3449</v>
      </c>
      <c r="AB331" s="147">
        <v>15</v>
      </c>
      <c r="AC331" s="147" t="s">
        <v>3449</v>
      </c>
      <c r="AD331" s="147">
        <v>14</v>
      </c>
      <c r="AE331" s="148">
        <v>0</v>
      </c>
      <c r="AF331" s="131">
        <v>0</v>
      </c>
      <c r="AG331" s="149" t="s">
        <v>3449</v>
      </c>
      <c r="AH331" s="149">
        <v>3.4413765505999998</v>
      </c>
      <c r="AI331" s="149">
        <v>0.88035214090000002</v>
      </c>
      <c r="AJ331" s="149">
        <v>2.0008003201000002</v>
      </c>
      <c r="AK331" s="149">
        <v>62.304921968800002</v>
      </c>
      <c r="AL331" s="149">
        <v>7.9631852740999998</v>
      </c>
      <c r="AM331" s="149">
        <v>2.0808323329</v>
      </c>
      <c r="AN331" s="149">
        <v>5.6422569027999998</v>
      </c>
      <c r="AO331" s="149">
        <v>0.20008003199999999</v>
      </c>
      <c r="AP331" s="149">
        <v>8.2833133253</v>
      </c>
      <c r="AQ331" s="149">
        <v>0.6802721088</v>
      </c>
    </row>
    <row r="332" spans="1:43" x14ac:dyDescent="0.2">
      <c r="A332" s="145">
        <v>610</v>
      </c>
      <c r="B332" s="109" t="s">
        <v>2059</v>
      </c>
      <c r="C332" s="110">
        <v>599</v>
      </c>
      <c r="D332" s="131">
        <v>8.9090909090999997</v>
      </c>
      <c r="E332" s="110">
        <v>217.02898550719999</v>
      </c>
      <c r="F332" s="131">
        <v>4.1736227044999996</v>
      </c>
      <c r="G332" s="131">
        <v>22.871452420699999</v>
      </c>
      <c r="H332" s="131">
        <v>59.432387312199999</v>
      </c>
      <c r="I332" s="131">
        <v>17.696160267100002</v>
      </c>
      <c r="J332" s="131">
        <v>6.6555740432999997</v>
      </c>
      <c r="K332" s="131">
        <v>0</v>
      </c>
      <c r="L332" s="131">
        <v>8.3194675540999992</v>
      </c>
      <c r="M332" s="131">
        <v>8.3194675540999992</v>
      </c>
      <c r="N332" s="110">
        <v>246</v>
      </c>
      <c r="O332" s="131">
        <v>2.3902439024</v>
      </c>
      <c r="P332" s="146">
        <v>2.76</v>
      </c>
      <c r="Q332" s="131">
        <v>11.678832116800001</v>
      </c>
      <c r="R332" s="110">
        <v>5</v>
      </c>
      <c r="S332" s="131">
        <v>47.810218978100004</v>
      </c>
      <c r="T332" s="110">
        <v>-7</v>
      </c>
      <c r="U332" s="131">
        <v>40.145985401499999</v>
      </c>
      <c r="V332" s="131">
        <v>0.36496350360000002</v>
      </c>
      <c r="W332" s="147">
        <v>216</v>
      </c>
      <c r="X332" s="147">
        <v>44</v>
      </c>
      <c r="Y332" s="147">
        <v>19</v>
      </c>
      <c r="Z332" s="147">
        <v>153</v>
      </c>
      <c r="AA332" s="147">
        <v>44</v>
      </c>
      <c r="AB332" s="147">
        <v>14</v>
      </c>
      <c r="AC332" s="147">
        <v>6</v>
      </c>
      <c r="AD332" s="147">
        <v>24</v>
      </c>
      <c r="AE332" s="148">
        <v>1.8518518519</v>
      </c>
      <c r="AF332" s="131">
        <v>0</v>
      </c>
      <c r="AG332" s="131">
        <v>3.65</v>
      </c>
      <c r="AH332" s="149">
        <v>4.7567567567999998</v>
      </c>
      <c r="AI332" s="149">
        <v>0.12612612610000001</v>
      </c>
      <c r="AJ332" s="149">
        <v>5.0090090089999997</v>
      </c>
      <c r="AK332" s="149">
        <v>43.801801801800003</v>
      </c>
      <c r="AL332" s="149">
        <v>10.1981981982</v>
      </c>
      <c r="AM332" s="149">
        <v>4.5585585585999997</v>
      </c>
      <c r="AN332" s="149">
        <v>7.0090090089999997</v>
      </c>
      <c r="AO332" s="149">
        <v>0</v>
      </c>
      <c r="AP332" s="149">
        <v>6.3963963964000001</v>
      </c>
      <c r="AQ332" s="149">
        <v>13.567567567599999</v>
      </c>
    </row>
    <row r="333" spans="1:43" x14ac:dyDescent="0.2">
      <c r="A333" s="145">
        <v>611</v>
      </c>
      <c r="B333" s="109" t="s">
        <v>2058</v>
      </c>
      <c r="C333" s="110">
        <v>1012</v>
      </c>
      <c r="D333" s="131">
        <v>20.763723150400001</v>
      </c>
      <c r="E333" s="110">
        <v>215.7782515991</v>
      </c>
      <c r="F333" s="131">
        <v>6.3241106718999998</v>
      </c>
      <c r="G333" s="131">
        <v>23.715415019800002</v>
      </c>
      <c r="H333" s="131">
        <v>61.264822134399999</v>
      </c>
      <c r="I333" s="131">
        <v>15.019762845800001</v>
      </c>
      <c r="J333" s="131">
        <v>4.9677098856999997</v>
      </c>
      <c r="K333" s="131">
        <v>0</v>
      </c>
      <c r="L333" s="131">
        <v>15.896671634400001</v>
      </c>
      <c r="M333" s="131">
        <v>3.9741679086000001</v>
      </c>
      <c r="N333" s="110">
        <v>426</v>
      </c>
      <c r="O333" s="131">
        <v>2.3568075117</v>
      </c>
      <c r="P333" s="146">
        <v>4.6900000000000004</v>
      </c>
      <c r="Q333" s="131">
        <v>17.948717948700001</v>
      </c>
      <c r="R333" s="110">
        <v>18</v>
      </c>
      <c r="S333" s="131">
        <v>52.777777777799997</v>
      </c>
      <c r="T333" s="110">
        <v>-11</v>
      </c>
      <c r="U333" s="131">
        <v>26.495726495700001</v>
      </c>
      <c r="V333" s="131">
        <v>2.7777777777999999</v>
      </c>
      <c r="W333" s="147">
        <v>386</v>
      </c>
      <c r="X333" s="147">
        <v>33</v>
      </c>
      <c r="Y333" s="147">
        <v>51</v>
      </c>
      <c r="Z333" s="147">
        <v>302</v>
      </c>
      <c r="AA333" s="147">
        <v>58</v>
      </c>
      <c r="AB333" s="147">
        <v>12</v>
      </c>
      <c r="AC333" s="147">
        <v>10</v>
      </c>
      <c r="AD333" s="147">
        <v>36</v>
      </c>
      <c r="AE333" s="148">
        <v>0.44444444440000003</v>
      </c>
      <c r="AF333" s="131">
        <v>0</v>
      </c>
      <c r="AG333" s="149">
        <v>2.1</v>
      </c>
      <c r="AH333" s="149">
        <v>7.0165365180999997</v>
      </c>
      <c r="AI333" s="149">
        <v>1.9981626091</v>
      </c>
      <c r="AJ333" s="149">
        <v>9.2214056039999992</v>
      </c>
      <c r="AK333" s="149">
        <v>32.5562700965</v>
      </c>
      <c r="AL333" s="149">
        <v>4.2259990813000003</v>
      </c>
      <c r="AM333" s="149">
        <v>10.9324758842</v>
      </c>
      <c r="AN333" s="149">
        <v>14.664676159900001</v>
      </c>
      <c r="AO333" s="149">
        <v>4.59347726E-2</v>
      </c>
      <c r="AP333" s="149">
        <v>8.6587046393999998</v>
      </c>
      <c r="AQ333" s="149">
        <v>6.9591180524</v>
      </c>
    </row>
    <row r="334" spans="1:43" x14ac:dyDescent="0.2">
      <c r="A334" s="145">
        <v>612</v>
      </c>
      <c r="B334" s="109" t="s">
        <v>2057</v>
      </c>
      <c r="C334" s="110">
        <v>5347</v>
      </c>
      <c r="D334" s="131">
        <v>12.261179928600001</v>
      </c>
      <c r="E334" s="110">
        <v>418.71574001570002</v>
      </c>
      <c r="F334" s="131">
        <v>10.491864596999999</v>
      </c>
      <c r="G334" s="131">
        <v>18.552459323000001</v>
      </c>
      <c r="H334" s="131">
        <v>58.574901814100002</v>
      </c>
      <c r="I334" s="131">
        <v>22.872638862900001</v>
      </c>
      <c r="J334" s="131">
        <v>3.7629350894</v>
      </c>
      <c r="K334" s="131">
        <v>0.75258701790000004</v>
      </c>
      <c r="L334" s="131">
        <v>7.1495766698000001</v>
      </c>
      <c r="M334" s="131">
        <v>8.6547507055999997</v>
      </c>
      <c r="N334" s="110">
        <v>2432</v>
      </c>
      <c r="O334" s="131">
        <v>2.1484375</v>
      </c>
      <c r="P334" s="146">
        <v>12.77</v>
      </c>
      <c r="Q334" s="131">
        <v>14.3981117231</v>
      </c>
      <c r="R334" s="110">
        <v>22</v>
      </c>
      <c r="S334" s="131">
        <v>66.404405979499998</v>
      </c>
      <c r="T334" s="110">
        <v>-22</v>
      </c>
      <c r="U334" s="131">
        <v>19.118804091299999</v>
      </c>
      <c r="V334" s="131">
        <v>7.8678206099999995E-2</v>
      </c>
      <c r="W334" s="147">
        <v>3118</v>
      </c>
      <c r="X334" s="147">
        <v>168</v>
      </c>
      <c r="Y334" s="147">
        <v>1248</v>
      </c>
      <c r="Z334" s="147">
        <v>1702</v>
      </c>
      <c r="AA334" s="147">
        <v>337</v>
      </c>
      <c r="AB334" s="147">
        <v>61</v>
      </c>
      <c r="AC334" s="147">
        <v>57</v>
      </c>
      <c r="AD334" s="147">
        <v>219</v>
      </c>
      <c r="AE334" s="148">
        <v>1.2186115214</v>
      </c>
      <c r="AF334" s="131">
        <v>13.6054421769</v>
      </c>
      <c r="AG334" s="131">
        <v>3.41</v>
      </c>
      <c r="AH334" s="149">
        <v>6.3013698629999997</v>
      </c>
      <c r="AI334" s="149">
        <v>1.4312001636</v>
      </c>
      <c r="AJ334" s="149">
        <v>14.099366182800001</v>
      </c>
      <c r="AK334" s="149">
        <v>32.727458597400002</v>
      </c>
      <c r="AL334" s="149">
        <v>7.4606419954999996</v>
      </c>
      <c r="AM334" s="149">
        <v>11.2246984257</v>
      </c>
      <c r="AN334" s="149">
        <v>9.2271519117</v>
      </c>
      <c r="AO334" s="149">
        <v>0.44571662239999998</v>
      </c>
      <c r="AP334" s="149">
        <v>9.5461050909999994</v>
      </c>
      <c r="AQ334" s="149">
        <v>3.5411981190000001</v>
      </c>
    </row>
    <row r="335" spans="1:43" x14ac:dyDescent="0.2">
      <c r="A335" s="145">
        <v>613</v>
      </c>
      <c r="B335" s="109" t="s">
        <v>2056</v>
      </c>
      <c r="C335" s="110">
        <v>607</v>
      </c>
      <c r="D335" s="131">
        <v>-3.1897926635</v>
      </c>
      <c r="E335" s="110">
        <v>59.161793372299996</v>
      </c>
      <c r="F335" s="131">
        <v>1.6474464579999999</v>
      </c>
      <c r="G335" s="131">
        <v>20.9225700165</v>
      </c>
      <c r="H335" s="131">
        <v>55.354200988499997</v>
      </c>
      <c r="I335" s="131">
        <v>23.723228995100001</v>
      </c>
      <c r="J335" s="131">
        <v>8.1168831169000004</v>
      </c>
      <c r="K335" s="131">
        <v>3.2467532468</v>
      </c>
      <c r="L335" s="131">
        <v>16.233766233800001</v>
      </c>
      <c r="M335" s="131">
        <v>14.6103896104</v>
      </c>
      <c r="N335" s="110">
        <v>253</v>
      </c>
      <c r="O335" s="131">
        <v>2.3517786561</v>
      </c>
      <c r="P335" s="146">
        <v>10.26</v>
      </c>
      <c r="Q335" s="131">
        <v>4.8732943469999999</v>
      </c>
      <c r="R335" s="110">
        <v>3</v>
      </c>
      <c r="S335" s="131">
        <v>62.475633528300001</v>
      </c>
      <c r="T335" s="110">
        <v>-5</v>
      </c>
      <c r="U335" s="131">
        <v>32.358674463900002</v>
      </c>
      <c r="V335" s="131">
        <v>0.29239766080000001</v>
      </c>
      <c r="W335" s="147">
        <v>292</v>
      </c>
      <c r="X335" s="147">
        <v>159</v>
      </c>
      <c r="Y335" s="147">
        <v>41</v>
      </c>
      <c r="Z335" s="147">
        <v>92</v>
      </c>
      <c r="AA335" s="147">
        <v>86</v>
      </c>
      <c r="AB335" s="147">
        <v>53</v>
      </c>
      <c r="AC335" s="147">
        <v>14</v>
      </c>
      <c r="AD335" s="147">
        <v>19</v>
      </c>
      <c r="AE335" s="148">
        <v>3.2894736841999999</v>
      </c>
      <c r="AF335" s="131">
        <v>0</v>
      </c>
      <c r="AG335" s="131">
        <v>1.44</v>
      </c>
      <c r="AH335" s="149">
        <v>1.7766497461999999</v>
      </c>
      <c r="AI335" s="149">
        <v>0.13436846820000001</v>
      </c>
      <c r="AJ335" s="149">
        <v>2.6724395342</v>
      </c>
      <c r="AK335" s="149">
        <v>66.796058524900005</v>
      </c>
      <c r="AL335" s="149">
        <v>1.8512988952</v>
      </c>
      <c r="AM335" s="149">
        <v>3.0904747686</v>
      </c>
      <c r="AN335" s="149">
        <v>11.690056733400001</v>
      </c>
      <c r="AO335" s="149">
        <v>0</v>
      </c>
      <c r="AP335" s="149">
        <v>6.1510898775999996</v>
      </c>
      <c r="AQ335" s="149">
        <v>2.7172290235999998</v>
      </c>
    </row>
    <row r="336" spans="1:43" x14ac:dyDescent="0.2">
      <c r="A336" s="145">
        <v>614</v>
      </c>
      <c r="B336" s="109" t="s">
        <v>2055</v>
      </c>
      <c r="C336" s="110">
        <v>1300</v>
      </c>
      <c r="D336" s="131">
        <v>-1.0654490107000001</v>
      </c>
      <c r="E336" s="110">
        <v>98.261526833000005</v>
      </c>
      <c r="F336" s="131">
        <v>4.2307692308</v>
      </c>
      <c r="G336" s="131">
        <v>20.7692307692</v>
      </c>
      <c r="H336" s="131">
        <v>59.615384615400004</v>
      </c>
      <c r="I336" s="131">
        <v>19.6153846154</v>
      </c>
      <c r="J336" s="131">
        <v>4.6189376442999999</v>
      </c>
      <c r="K336" s="131">
        <v>0.76982294070000001</v>
      </c>
      <c r="L336" s="131">
        <v>6.1585835258000001</v>
      </c>
      <c r="M336" s="131">
        <v>12.3171670516</v>
      </c>
      <c r="N336" s="110">
        <v>502</v>
      </c>
      <c r="O336" s="131">
        <v>2.3486055776999999</v>
      </c>
      <c r="P336" s="146">
        <v>13.23</v>
      </c>
      <c r="Q336" s="131">
        <v>6.2641509433999998</v>
      </c>
      <c r="R336" s="110">
        <v>14</v>
      </c>
      <c r="S336" s="131">
        <v>60.377358490600002</v>
      </c>
      <c r="T336" s="110">
        <v>-12</v>
      </c>
      <c r="U336" s="131">
        <v>32.830188679199999</v>
      </c>
      <c r="V336" s="131">
        <v>0.52830188680000001</v>
      </c>
      <c r="W336" s="147">
        <v>555</v>
      </c>
      <c r="X336" s="147">
        <v>171</v>
      </c>
      <c r="Y336" s="147">
        <v>159</v>
      </c>
      <c r="Z336" s="147">
        <v>225</v>
      </c>
      <c r="AA336" s="147">
        <v>133</v>
      </c>
      <c r="AB336" s="147">
        <v>62</v>
      </c>
      <c r="AC336" s="147">
        <v>20</v>
      </c>
      <c r="AD336" s="147">
        <v>51</v>
      </c>
      <c r="AE336" s="148">
        <v>0.17361111109999999</v>
      </c>
      <c r="AF336" s="131">
        <v>3.1225604996</v>
      </c>
      <c r="AG336" s="131">
        <v>1.77</v>
      </c>
      <c r="AH336" s="149">
        <v>3.6580548312999999</v>
      </c>
      <c r="AI336" s="149">
        <v>0.60045824439999995</v>
      </c>
      <c r="AJ336" s="149">
        <v>4.5034368334000003</v>
      </c>
      <c r="AK336" s="149">
        <v>62.258039029800003</v>
      </c>
      <c r="AL336" s="149">
        <v>2.8047720629000001</v>
      </c>
      <c r="AM336" s="149">
        <v>3.9503831871999999</v>
      </c>
      <c r="AN336" s="149">
        <v>6.9842774748999998</v>
      </c>
      <c r="AO336" s="149">
        <v>5.5305364599999997E-2</v>
      </c>
      <c r="AP336" s="149">
        <v>5.3409180690999998</v>
      </c>
      <c r="AQ336" s="149">
        <v>5.7517579205000002</v>
      </c>
    </row>
    <row r="337" spans="1:43" x14ac:dyDescent="0.2">
      <c r="A337" s="145">
        <v>615</v>
      </c>
      <c r="B337" s="109" t="s">
        <v>2054</v>
      </c>
      <c r="C337" s="110">
        <v>626</v>
      </c>
      <c r="D337" s="131">
        <v>9.6322241681000005</v>
      </c>
      <c r="E337" s="110">
        <v>267.52136752140001</v>
      </c>
      <c r="F337" s="131">
        <v>3.5143769967999998</v>
      </c>
      <c r="G337" s="131">
        <v>24.440894568699999</v>
      </c>
      <c r="H337" s="131">
        <v>55.750798721999999</v>
      </c>
      <c r="I337" s="131">
        <v>19.808306709299998</v>
      </c>
      <c r="J337" s="131">
        <v>0</v>
      </c>
      <c r="K337" s="131">
        <v>1.6</v>
      </c>
      <c r="L337" s="131">
        <v>6.4</v>
      </c>
      <c r="M337" s="131">
        <v>3.2</v>
      </c>
      <c r="N337" s="110">
        <v>253</v>
      </c>
      <c r="O337" s="131">
        <v>2.4505928853999999</v>
      </c>
      <c r="P337" s="146">
        <v>2.34</v>
      </c>
      <c r="Q337" s="131">
        <v>13.1914893617</v>
      </c>
      <c r="R337" s="110">
        <v>6</v>
      </c>
      <c r="S337" s="131">
        <v>76.170212766000006</v>
      </c>
      <c r="T337" s="110">
        <v>-6</v>
      </c>
      <c r="U337" s="131">
        <v>10.638297872300001</v>
      </c>
      <c r="V337" s="131">
        <v>0</v>
      </c>
      <c r="W337" s="147">
        <v>140</v>
      </c>
      <c r="X337" s="147">
        <v>46</v>
      </c>
      <c r="Y337" s="147">
        <v>9</v>
      </c>
      <c r="Z337" s="147">
        <v>85</v>
      </c>
      <c r="AA337" s="147">
        <v>41</v>
      </c>
      <c r="AB337" s="147">
        <v>16</v>
      </c>
      <c r="AC337" s="147">
        <v>4</v>
      </c>
      <c r="AD337" s="147">
        <v>21</v>
      </c>
      <c r="AE337" s="148">
        <v>0</v>
      </c>
      <c r="AF337" s="131">
        <v>0</v>
      </c>
      <c r="AG337" s="149" t="s">
        <v>3449</v>
      </c>
      <c r="AH337" s="149">
        <v>1.9813000890000001</v>
      </c>
      <c r="AI337" s="149">
        <v>0.46749777380000002</v>
      </c>
      <c r="AJ337" s="149">
        <v>6.5227070346999998</v>
      </c>
      <c r="AK337" s="149">
        <v>50.7791629564</v>
      </c>
      <c r="AL337" s="149">
        <v>5.2092609083000001</v>
      </c>
      <c r="AM337" s="149">
        <v>6.4559216384999996</v>
      </c>
      <c r="AN337" s="149">
        <v>13.557435440800001</v>
      </c>
      <c r="AO337" s="149">
        <v>0.44523597510000001</v>
      </c>
      <c r="AP337" s="149">
        <v>4.3410507568999996</v>
      </c>
      <c r="AQ337" s="149">
        <v>7.6135351735999999</v>
      </c>
    </row>
    <row r="338" spans="1:43" x14ac:dyDescent="0.2">
      <c r="A338" s="145">
        <v>616</v>
      </c>
      <c r="B338" s="109" t="s">
        <v>2053</v>
      </c>
      <c r="C338" s="110">
        <v>12935</v>
      </c>
      <c r="D338" s="131">
        <v>10.010205817299999</v>
      </c>
      <c r="E338" s="110">
        <v>820.22828154720003</v>
      </c>
      <c r="F338" s="131">
        <v>11.843834557399999</v>
      </c>
      <c r="G338" s="131">
        <v>19.489756474699998</v>
      </c>
      <c r="H338" s="131">
        <v>55.593351372199997</v>
      </c>
      <c r="I338" s="131">
        <v>24.916892153100001</v>
      </c>
      <c r="J338" s="131">
        <v>4.8326123387999997</v>
      </c>
      <c r="K338" s="131">
        <v>1.792743287</v>
      </c>
      <c r="L338" s="131">
        <v>8.2622081920999992</v>
      </c>
      <c r="M338" s="131">
        <v>8.8078257141999998</v>
      </c>
      <c r="N338" s="110">
        <v>5826</v>
      </c>
      <c r="O338" s="131">
        <v>2.1877789221000001</v>
      </c>
      <c r="P338" s="146">
        <v>15.77</v>
      </c>
      <c r="Q338" s="131">
        <v>21.527777777800001</v>
      </c>
      <c r="R338" s="110">
        <v>50</v>
      </c>
      <c r="S338" s="131">
        <v>61.805555555600002</v>
      </c>
      <c r="T338" s="110">
        <v>-44</v>
      </c>
      <c r="U338" s="131">
        <v>15.719696969699999</v>
      </c>
      <c r="V338" s="131">
        <v>0.946969697</v>
      </c>
      <c r="W338" s="147">
        <v>6704</v>
      </c>
      <c r="X338" s="147">
        <v>263</v>
      </c>
      <c r="Y338" s="147">
        <v>1513</v>
      </c>
      <c r="Z338" s="147">
        <v>4928</v>
      </c>
      <c r="AA338" s="147">
        <v>803</v>
      </c>
      <c r="AB338" s="147">
        <v>51</v>
      </c>
      <c r="AC338" s="147">
        <v>111</v>
      </c>
      <c r="AD338" s="147">
        <v>641</v>
      </c>
      <c r="AE338" s="148">
        <v>1.2250667503999999</v>
      </c>
      <c r="AF338" s="131">
        <v>24.335753610499999</v>
      </c>
      <c r="AG338" s="131">
        <v>2.75</v>
      </c>
      <c r="AH338" s="149">
        <v>8.4266793775999993</v>
      </c>
      <c r="AI338" s="149">
        <v>1.8351435089000001</v>
      </c>
      <c r="AJ338" s="149">
        <v>16.556297027700001</v>
      </c>
      <c r="AK338" s="149">
        <v>23.245718565899999</v>
      </c>
      <c r="AL338" s="149">
        <v>5.5573524905999996</v>
      </c>
      <c r="AM338" s="149">
        <v>12.183786728399999</v>
      </c>
      <c r="AN338" s="149">
        <v>8.8675904804000005</v>
      </c>
      <c r="AO338" s="149">
        <v>0.41792924990000002</v>
      </c>
      <c r="AP338" s="149">
        <v>15.9400428995</v>
      </c>
      <c r="AQ338" s="149">
        <v>3.3400292806</v>
      </c>
    </row>
    <row r="339" spans="1:43" x14ac:dyDescent="0.2">
      <c r="A339" s="145">
        <v>617</v>
      </c>
      <c r="B339" s="109" t="s">
        <v>2052</v>
      </c>
      <c r="C339" s="110">
        <v>656</v>
      </c>
      <c r="D339" s="131">
        <v>1.5479876160999999</v>
      </c>
      <c r="E339" s="110">
        <v>121.0332103321</v>
      </c>
      <c r="F339" s="131">
        <v>1.8292682926999999</v>
      </c>
      <c r="G339" s="131">
        <v>21.798780487799998</v>
      </c>
      <c r="H339" s="131">
        <v>63.871951219499998</v>
      </c>
      <c r="I339" s="131">
        <v>14.3292682927</v>
      </c>
      <c r="J339" s="131">
        <v>7.6923076923</v>
      </c>
      <c r="K339" s="131">
        <v>1.5384615385</v>
      </c>
      <c r="L339" s="131">
        <v>10.7692307692</v>
      </c>
      <c r="M339" s="131">
        <v>10.7692307692</v>
      </c>
      <c r="N339" s="110">
        <v>282</v>
      </c>
      <c r="O339" s="131">
        <v>2.3226950354999998</v>
      </c>
      <c r="P339" s="146">
        <v>5.42</v>
      </c>
      <c r="Q339" s="131">
        <v>6.4814814815000004</v>
      </c>
      <c r="R339" s="110">
        <v>6</v>
      </c>
      <c r="S339" s="131">
        <v>51.2962962963</v>
      </c>
      <c r="T339" s="110">
        <v>-8</v>
      </c>
      <c r="U339" s="131">
        <v>42.222222222200003</v>
      </c>
      <c r="V339" s="131">
        <v>0</v>
      </c>
      <c r="W339" s="147">
        <v>124</v>
      </c>
      <c r="X339" s="147">
        <v>49</v>
      </c>
      <c r="Y339" s="147">
        <v>42</v>
      </c>
      <c r="Z339" s="147">
        <v>33</v>
      </c>
      <c r="AA339" s="147">
        <v>38</v>
      </c>
      <c r="AB339" s="147">
        <v>15</v>
      </c>
      <c r="AC339" s="147">
        <v>6</v>
      </c>
      <c r="AD339" s="147">
        <v>17</v>
      </c>
      <c r="AE339" s="148">
        <v>0</v>
      </c>
      <c r="AF339" s="131">
        <v>45.602605863199997</v>
      </c>
      <c r="AG339" s="149">
        <v>2.8</v>
      </c>
      <c r="AH339" s="149">
        <v>6.0131537739000001</v>
      </c>
      <c r="AI339" s="149">
        <v>0.97087378639999999</v>
      </c>
      <c r="AJ339" s="149">
        <v>11.4625743815</v>
      </c>
      <c r="AK339" s="149">
        <v>35.264641403100001</v>
      </c>
      <c r="AL339" s="149">
        <v>9.2859379894000007</v>
      </c>
      <c r="AM339" s="149">
        <v>8.8161603508000006</v>
      </c>
      <c r="AN339" s="149">
        <v>10.162856248000001</v>
      </c>
      <c r="AO339" s="149">
        <v>3.1318509199999997E-2</v>
      </c>
      <c r="AP339" s="149">
        <v>9.0040714061999996</v>
      </c>
      <c r="AQ339" s="149">
        <v>4.8387096773999998</v>
      </c>
    </row>
    <row r="340" spans="1:43" x14ac:dyDescent="0.2">
      <c r="A340" s="145">
        <v>619</v>
      </c>
      <c r="B340" s="109" t="s">
        <v>2051</v>
      </c>
      <c r="C340" s="110">
        <v>3533</v>
      </c>
      <c r="D340" s="131">
        <v>0.9717062018</v>
      </c>
      <c r="E340" s="110">
        <v>214.51123254399999</v>
      </c>
      <c r="F340" s="131">
        <v>9.0291536936999996</v>
      </c>
      <c r="G340" s="131">
        <v>19.841494480600002</v>
      </c>
      <c r="H340" s="131">
        <v>61.137843192799998</v>
      </c>
      <c r="I340" s="131">
        <v>19.0206623266</v>
      </c>
      <c r="J340" s="131">
        <v>4.8158640226999996</v>
      </c>
      <c r="K340" s="131">
        <v>2.5495750708</v>
      </c>
      <c r="L340" s="131">
        <v>8.7818696884000005</v>
      </c>
      <c r="M340" s="131">
        <v>8.4985835693999991</v>
      </c>
      <c r="N340" s="110">
        <v>1522</v>
      </c>
      <c r="O340" s="131">
        <v>2.2864651774000002</v>
      </c>
      <c r="P340" s="146">
        <v>16.47</v>
      </c>
      <c r="Q340" s="131">
        <v>8.6561743340999993</v>
      </c>
      <c r="R340" s="110">
        <v>19</v>
      </c>
      <c r="S340" s="131">
        <v>52.360774818400003</v>
      </c>
      <c r="T340" s="110">
        <v>-21</v>
      </c>
      <c r="U340" s="131">
        <v>38.680387409200002</v>
      </c>
      <c r="V340" s="131">
        <v>0.30266343829999998</v>
      </c>
      <c r="W340" s="147">
        <v>1844</v>
      </c>
      <c r="X340" s="147">
        <v>143</v>
      </c>
      <c r="Y340" s="147">
        <v>781</v>
      </c>
      <c r="Z340" s="147">
        <v>920</v>
      </c>
      <c r="AA340" s="147">
        <v>283</v>
      </c>
      <c r="AB340" s="147">
        <v>51</v>
      </c>
      <c r="AC340" s="147">
        <v>57</v>
      </c>
      <c r="AD340" s="147">
        <v>175</v>
      </c>
      <c r="AE340" s="148">
        <v>3.5294117646999998</v>
      </c>
      <c r="AF340" s="131">
        <v>9.6508657394000004</v>
      </c>
      <c r="AG340" s="131">
        <v>3.8</v>
      </c>
      <c r="AH340" s="149">
        <v>9.9130488407000001</v>
      </c>
      <c r="AI340" s="149">
        <v>0.89109521459999996</v>
      </c>
      <c r="AJ340" s="149">
        <v>10.2861371485</v>
      </c>
      <c r="AK340" s="149">
        <v>37.4599161322</v>
      </c>
      <c r="AL340" s="149">
        <v>7.6190182536000002</v>
      </c>
      <c r="AM340" s="149">
        <v>7.6313517514000004</v>
      </c>
      <c r="AN340" s="149">
        <v>6.7032560433999997</v>
      </c>
      <c r="AO340" s="149">
        <v>0.23433645780000001</v>
      </c>
      <c r="AP340" s="149">
        <v>10.560557474099999</v>
      </c>
      <c r="AQ340" s="149">
        <v>4.6836457819000001</v>
      </c>
    </row>
    <row r="341" spans="1:43" x14ac:dyDescent="0.2">
      <c r="A341" s="145">
        <v>620</v>
      </c>
      <c r="B341" s="109" t="s">
        <v>2050</v>
      </c>
      <c r="C341" s="110">
        <v>723</v>
      </c>
      <c r="D341" s="131">
        <v>-8.0152671756</v>
      </c>
      <c r="E341" s="110">
        <v>68.595825426900007</v>
      </c>
      <c r="F341" s="131">
        <v>2.0746887966999998</v>
      </c>
      <c r="G341" s="131">
        <v>19.640387275199998</v>
      </c>
      <c r="H341" s="131">
        <v>59.474412171499999</v>
      </c>
      <c r="I341" s="131">
        <v>20.885200553299999</v>
      </c>
      <c r="J341" s="131">
        <v>2.7586206896999999</v>
      </c>
      <c r="K341" s="131">
        <v>0</v>
      </c>
      <c r="L341" s="131">
        <v>9.6551724138000008</v>
      </c>
      <c r="M341" s="131">
        <v>13.7931034483</v>
      </c>
      <c r="N341" s="110">
        <v>321</v>
      </c>
      <c r="O341" s="131">
        <v>2.2087227413999999</v>
      </c>
      <c r="P341" s="146">
        <v>10.54</v>
      </c>
      <c r="Q341" s="131">
        <v>5.2132701421999998</v>
      </c>
      <c r="R341" s="110">
        <v>9</v>
      </c>
      <c r="S341" s="131">
        <v>62.843601895699997</v>
      </c>
      <c r="T341" s="110">
        <v>-7</v>
      </c>
      <c r="U341" s="131">
        <v>31.9431279621</v>
      </c>
      <c r="V341" s="131">
        <v>0</v>
      </c>
      <c r="W341" s="147">
        <v>360</v>
      </c>
      <c r="X341" s="147">
        <v>135</v>
      </c>
      <c r="Y341" s="147">
        <v>53</v>
      </c>
      <c r="Z341" s="147">
        <v>172</v>
      </c>
      <c r="AA341" s="147">
        <v>86</v>
      </c>
      <c r="AB341" s="147">
        <v>54</v>
      </c>
      <c r="AC341" s="147">
        <v>9</v>
      </c>
      <c r="AD341" s="147">
        <v>23</v>
      </c>
      <c r="AE341" s="148">
        <v>3.9893617021000001</v>
      </c>
      <c r="AF341" s="131">
        <v>0</v>
      </c>
      <c r="AG341" s="149">
        <v>1.38</v>
      </c>
      <c r="AH341" s="149">
        <v>3.8344953016000001</v>
      </c>
      <c r="AI341" s="149">
        <v>0.34859048199999998</v>
      </c>
      <c r="AJ341" s="149">
        <v>5.9563504091999997</v>
      </c>
      <c r="AK341" s="149">
        <v>46.271597453799998</v>
      </c>
      <c r="AL341" s="149">
        <v>4.7135495604999997</v>
      </c>
      <c r="AM341" s="149">
        <v>9.0936647469</v>
      </c>
      <c r="AN341" s="149">
        <v>12.1703546529</v>
      </c>
      <c r="AO341" s="149">
        <v>0.80327371930000002</v>
      </c>
      <c r="AP341" s="149">
        <v>7.2143073658999999</v>
      </c>
      <c r="AQ341" s="149">
        <v>4.8044862079000001</v>
      </c>
    </row>
    <row r="342" spans="1:43" x14ac:dyDescent="0.2">
      <c r="A342" s="145">
        <v>622</v>
      </c>
      <c r="B342" s="109" t="s">
        <v>2049</v>
      </c>
      <c r="C342" s="110">
        <v>641</v>
      </c>
      <c r="D342" s="131">
        <v>-3.6090225563999998</v>
      </c>
      <c r="E342" s="110">
        <v>188.5294117647</v>
      </c>
      <c r="F342" s="131">
        <v>4.2121684867000004</v>
      </c>
      <c r="G342" s="131">
        <v>21.528861154400001</v>
      </c>
      <c r="H342" s="131">
        <v>62.402496099799997</v>
      </c>
      <c r="I342" s="131">
        <v>16.0686427457</v>
      </c>
      <c r="J342" s="131">
        <v>0</v>
      </c>
      <c r="K342" s="131">
        <v>0</v>
      </c>
      <c r="L342" s="131">
        <v>6.196746708</v>
      </c>
      <c r="M342" s="131">
        <v>9.2951200620000005</v>
      </c>
      <c r="N342" s="110">
        <v>272</v>
      </c>
      <c r="O342" s="131">
        <v>2.3345588235000001</v>
      </c>
      <c r="P342" s="146">
        <v>3.4</v>
      </c>
      <c r="Q342" s="131">
        <v>12.0234604106</v>
      </c>
      <c r="R342" s="110">
        <v>7</v>
      </c>
      <c r="S342" s="131">
        <v>54.838709677399997</v>
      </c>
      <c r="T342" s="110">
        <v>-6</v>
      </c>
      <c r="U342" s="131">
        <v>31.964809384199999</v>
      </c>
      <c r="V342" s="131">
        <v>1.1730205279000001</v>
      </c>
      <c r="W342" s="147">
        <v>204</v>
      </c>
      <c r="X342" s="147">
        <v>67</v>
      </c>
      <c r="Y342" s="147">
        <v>71</v>
      </c>
      <c r="Z342" s="147">
        <v>66</v>
      </c>
      <c r="AA342" s="147">
        <v>49</v>
      </c>
      <c r="AB342" s="147">
        <v>12</v>
      </c>
      <c r="AC342" s="147">
        <v>8</v>
      </c>
      <c r="AD342" s="147">
        <v>29</v>
      </c>
      <c r="AE342" s="148">
        <v>0</v>
      </c>
      <c r="AF342" s="131">
        <v>1.5527950311000001</v>
      </c>
      <c r="AG342" s="131">
        <v>1.38</v>
      </c>
      <c r="AH342" s="149">
        <v>4.6122994651999996</v>
      </c>
      <c r="AI342" s="149">
        <v>1.2867647059</v>
      </c>
      <c r="AJ342" s="149">
        <v>7.3863636363999996</v>
      </c>
      <c r="AK342" s="149">
        <v>37.550133689799999</v>
      </c>
      <c r="AL342" s="149">
        <v>4.1443850267000002</v>
      </c>
      <c r="AM342" s="149">
        <v>14.956550802100001</v>
      </c>
      <c r="AN342" s="149">
        <v>7.9378342246000004</v>
      </c>
      <c r="AO342" s="149">
        <v>0.30080213900000002</v>
      </c>
      <c r="AP342" s="149">
        <v>12.0989304813</v>
      </c>
      <c r="AQ342" s="149">
        <v>2.9411764705999999</v>
      </c>
    </row>
    <row r="343" spans="1:43" x14ac:dyDescent="0.2">
      <c r="A343" s="145">
        <v>623</v>
      </c>
      <c r="B343" s="109" t="s">
        <v>2048</v>
      </c>
      <c r="C343" s="110">
        <v>2877</v>
      </c>
      <c r="D343" s="131">
        <v>0.41884816749999998</v>
      </c>
      <c r="E343" s="110">
        <v>415.75144508670002</v>
      </c>
      <c r="F343" s="131">
        <v>7.8206465068000002</v>
      </c>
      <c r="G343" s="131">
        <v>18.143899895699999</v>
      </c>
      <c r="H343" s="131">
        <v>59.471671880400002</v>
      </c>
      <c r="I343" s="131">
        <v>22.384428223800001</v>
      </c>
      <c r="J343" s="131">
        <v>4.4781260764999997</v>
      </c>
      <c r="K343" s="131">
        <v>1.03341371</v>
      </c>
      <c r="L343" s="131">
        <v>7.9228384429999998</v>
      </c>
      <c r="M343" s="131">
        <v>7.2338959696999998</v>
      </c>
      <c r="N343" s="110">
        <v>1301</v>
      </c>
      <c r="O343" s="131">
        <v>2.1952344350000002</v>
      </c>
      <c r="P343" s="146">
        <v>6.92</v>
      </c>
      <c r="Q343" s="131">
        <v>20.893371757899999</v>
      </c>
      <c r="R343" s="110">
        <v>27</v>
      </c>
      <c r="S343" s="131">
        <v>53.314121037500001</v>
      </c>
      <c r="T343" s="110">
        <v>-29</v>
      </c>
      <c r="U343" s="131">
        <v>20.028818443799999</v>
      </c>
      <c r="V343" s="131">
        <v>5.7636887608</v>
      </c>
      <c r="W343" s="147">
        <v>1205</v>
      </c>
      <c r="X343" s="147">
        <v>62</v>
      </c>
      <c r="Y343" s="147">
        <v>341</v>
      </c>
      <c r="Z343" s="147">
        <v>802</v>
      </c>
      <c r="AA343" s="147">
        <v>156</v>
      </c>
      <c r="AB343" s="147">
        <v>19</v>
      </c>
      <c r="AC343" s="147">
        <v>25</v>
      </c>
      <c r="AD343" s="147">
        <v>112</v>
      </c>
      <c r="AE343" s="148">
        <v>1.0638297872</v>
      </c>
      <c r="AF343" s="131">
        <v>1.0259917920999999</v>
      </c>
      <c r="AG343" s="131">
        <v>1.33</v>
      </c>
      <c r="AH343" s="149">
        <v>7.9752530934000001</v>
      </c>
      <c r="AI343" s="149">
        <v>1.1661042370000001</v>
      </c>
      <c r="AJ343" s="149">
        <v>16.816647919000001</v>
      </c>
      <c r="AK343" s="149">
        <v>24.9831271091</v>
      </c>
      <c r="AL343" s="149">
        <v>3.6107986502</v>
      </c>
      <c r="AM343" s="149">
        <v>13.7232845894</v>
      </c>
      <c r="AN343" s="149">
        <v>13.9032620922</v>
      </c>
      <c r="AO343" s="149">
        <v>0.2212223472</v>
      </c>
      <c r="AP343" s="149">
        <v>11.8560179978</v>
      </c>
      <c r="AQ343" s="149">
        <v>2.5646794151000001</v>
      </c>
    </row>
    <row r="344" spans="1:43" x14ac:dyDescent="0.2">
      <c r="A344" s="145">
        <v>626</v>
      </c>
      <c r="B344" s="109" t="s">
        <v>2047</v>
      </c>
      <c r="C344" s="110">
        <v>1768</v>
      </c>
      <c r="D344" s="131">
        <v>-3.2293377121</v>
      </c>
      <c r="E344" s="110">
        <v>102.7309703661</v>
      </c>
      <c r="F344" s="131">
        <v>6.6176470588000003</v>
      </c>
      <c r="G344" s="131">
        <v>19.570135746599998</v>
      </c>
      <c r="H344" s="131">
        <v>58.823529411800003</v>
      </c>
      <c r="I344" s="131">
        <v>21.606334841599999</v>
      </c>
      <c r="J344" s="131">
        <v>5.657708628</v>
      </c>
      <c r="K344" s="131">
        <v>1.6973125884</v>
      </c>
      <c r="L344" s="131">
        <v>7.9207920791999999</v>
      </c>
      <c r="M344" s="131">
        <v>8.4865629420000008</v>
      </c>
      <c r="N344" s="110">
        <v>776</v>
      </c>
      <c r="O344" s="131">
        <v>2.2293814432999999</v>
      </c>
      <c r="P344" s="146">
        <v>17.21</v>
      </c>
      <c r="Q344" s="131">
        <v>7.5</v>
      </c>
      <c r="R344" s="110">
        <v>17</v>
      </c>
      <c r="S344" s="131">
        <v>54.9418604651</v>
      </c>
      <c r="T344" s="110">
        <v>-24</v>
      </c>
      <c r="U344" s="131">
        <v>37.325581395299999</v>
      </c>
      <c r="V344" s="131">
        <v>0.23255813950000001</v>
      </c>
      <c r="W344" s="147">
        <v>972</v>
      </c>
      <c r="X344" s="147">
        <v>179</v>
      </c>
      <c r="Y344" s="147">
        <v>206</v>
      </c>
      <c r="Z344" s="147">
        <v>587</v>
      </c>
      <c r="AA344" s="147">
        <v>182</v>
      </c>
      <c r="AB344" s="147">
        <v>66</v>
      </c>
      <c r="AC344" s="147">
        <v>32</v>
      </c>
      <c r="AD344" s="147">
        <v>84</v>
      </c>
      <c r="AE344" s="148">
        <v>2.5988700565</v>
      </c>
      <c r="AF344" s="131">
        <v>1.1223344556999999</v>
      </c>
      <c r="AG344" s="131">
        <v>2.21</v>
      </c>
      <c r="AH344" s="149">
        <v>2.7109724006999998</v>
      </c>
      <c r="AI344" s="149">
        <v>0.45896823939999998</v>
      </c>
      <c r="AJ344" s="149">
        <v>10.2013340677</v>
      </c>
      <c r="AK344" s="149">
        <v>54.176610978500001</v>
      </c>
      <c r="AL344" s="149">
        <v>2.6497766354999999</v>
      </c>
      <c r="AM344" s="149">
        <v>6.4928706933000004</v>
      </c>
      <c r="AN344" s="149">
        <v>9.2589192828000009</v>
      </c>
      <c r="AO344" s="149">
        <v>0.20806560190000001</v>
      </c>
      <c r="AP344" s="149">
        <v>8.3715806865999998</v>
      </c>
      <c r="AQ344" s="149">
        <v>1.6278073556999999</v>
      </c>
    </row>
    <row r="345" spans="1:43" x14ac:dyDescent="0.2">
      <c r="A345" s="145">
        <v>627</v>
      </c>
      <c r="B345" s="109" t="s">
        <v>2046</v>
      </c>
      <c r="C345" s="110">
        <v>11479</v>
      </c>
      <c r="D345" s="131">
        <v>1.011967617</v>
      </c>
      <c r="E345" s="110">
        <v>544.54459203040005</v>
      </c>
      <c r="F345" s="131">
        <v>16.734907221899999</v>
      </c>
      <c r="G345" s="131">
        <v>19.139297848199998</v>
      </c>
      <c r="H345" s="131">
        <v>56.938757731499997</v>
      </c>
      <c r="I345" s="131">
        <v>23.921944420199999</v>
      </c>
      <c r="J345" s="131">
        <v>3.9482342619000002</v>
      </c>
      <c r="K345" s="131">
        <v>1.9302478614</v>
      </c>
      <c r="L345" s="131">
        <v>7.9842070630000004</v>
      </c>
      <c r="M345" s="131">
        <v>9.1248080719000004</v>
      </c>
      <c r="N345" s="110">
        <v>5201</v>
      </c>
      <c r="O345" s="131">
        <v>2.1774658719</v>
      </c>
      <c r="P345" s="146">
        <v>21.08</v>
      </c>
      <c r="Q345" s="131">
        <v>15.6220322887</v>
      </c>
      <c r="R345" s="110">
        <v>35</v>
      </c>
      <c r="S345" s="131">
        <v>62.773029439699997</v>
      </c>
      <c r="T345" s="110">
        <v>-31</v>
      </c>
      <c r="U345" s="131">
        <v>21.0351377018</v>
      </c>
      <c r="V345" s="131">
        <v>0.56980056980000005</v>
      </c>
      <c r="W345" s="147">
        <v>3991</v>
      </c>
      <c r="X345" s="147">
        <v>216</v>
      </c>
      <c r="Y345" s="147">
        <v>874</v>
      </c>
      <c r="Z345" s="147">
        <v>2901</v>
      </c>
      <c r="AA345" s="147">
        <v>699</v>
      </c>
      <c r="AB345" s="147">
        <v>78</v>
      </c>
      <c r="AC345" s="147">
        <v>111</v>
      </c>
      <c r="AD345" s="147">
        <v>510</v>
      </c>
      <c r="AE345" s="148">
        <v>0.4214223003</v>
      </c>
      <c r="AF345" s="131">
        <v>3.8616815868000001</v>
      </c>
      <c r="AG345" s="149">
        <v>4.78</v>
      </c>
      <c r="AH345" s="149">
        <v>11.9397797137</v>
      </c>
      <c r="AI345" s="149">
        <v>2.1920010427999999</v>
      </c>
      <c r="AJ345" s="149">
        <v>17.0580695618</v>
      </c>
      <c r="AK345" s="149">
        <v>25.475223219099998</v>
      </c>
      <c r="AL345" s="149">
        <v>5.1378418891999997</v>
      </c>
      <c r="AM345" s="149">
        <v>9.3621689730999993</v>
      </c>
      <c r="AN345" s="149">
        <v>10.0855944907</v>
      </c>
      <c r="AO345" s="149">
        <v>0.47142143339999998</v>
      </c>
      <c r="AP345" s="149">
        <v>12.6827572723</v>
      </c>
      <c r="AQ345" s="149">
        <v>2.1518107361999999</v>
      </c>
    </row>
    <row r="346" spans="1:43" x14ac:dyDescent="0.2">
      <c r="A346" s="145">
        <v>628</v>
      </c>
      <c r="B346" s="109" t="s">
        <v>2045</v>
      </c>
      <c r="C346" s="110">
        <v>1579</v>
      </c>
      <c r="D346" s="131">
        <v>-0.81658291459999999</v>
      </c>
      <c r="E346" s="110">
        <v>291.86691312379997</v>
      </c>
      <c r="F346" s="131">
        <v>6.5231158961000002</v>
      </c>
      <c r="G346" s="131">
        <v>21.342621912599999</v>
      </c>
      <c r="H346" s="131">
        <v>58.708043065200002</v>
      </c>
      <c r="I346" s="131">
        <v>19.9493350222</v>
      </c>
      <c r="J346" s="131">
        <v>3.1505986137000002</v>
      </c>
      <c r="K346" s="131">
        <v>2.5204788910000002</v>
      </c>
      <c r="L346" s="131">
        <v>9.4517958411999992</v>
      </c>
      <c r="M346" s="131">
        <v>9.4517958411999992</v>
      </c>
      <c r="N346" s="110">
        <v>688</v>
      </c>
      <c r="O346" s="131">
        <v>2.2529069766999998</v>
      </c>
      <c r="P346" s="146">
        <v>5.41</v>
      </c>
      <c r="Q346" s="131">
        <v>9.5940959410000008</v>
      </c>
      <c r="R346" s="110">
        <v>12</v>
      </c>
      <c r="S346" s="131">
        <v>64.575645756499995</v>
      </c>
      <c r="T346" s="110">
        <v>-14</v>
      </c>
      <c r="U346" s="131">
        <v>25.830258302600001</v>
      </c>
      <c r="V346" s="131">
        <v>0</v>
      </c>
      <c r="W346" s="147">
        <v>446</v>
      </c>
      <c r="X346" s="147">
        <v>90</v>
      </c>
      <c r="Y346" s="147">
        <v>188</v>
      </c>
      <c r="Z346" s="147">
        <v>168</v>
      </c>
      <c r="AA346" s="147">
        <v>104</v>
      </c>
      <c r="AB346" s="147">
        <v>19</v>
      </c>
      <c r="AC346" s="147">
        <v>29</v>
      </c>
      <c r="AD346" s="147">
        <v>56</v>
      </c>
      <c r="AE346" s="148">
        <v>2.0512820512999999</v>
      </c>
      <c r="AF346" s="131">
        <v>0</v>
      </c>
      <c r="AG346" s="131">
        <v>3.32</v>
      </c>
      <c r="AH346" s="149">
        <v>4.7153780798999998</v>
      </c>
      <c r="AI346" s="149">
        <v>1.2461059189999999</v>
      </c>
      <c r="AJ346" s="149">
        <v>9.9263664683999995</v>
      </c>
      <c r="AK346" s="149">
        <v>39.825828377199997</v>
      </c>
      <c r="AL346" s="149">
        <v>5.9473237042999996</v>
      </c>
      <c r="AM346" s="149">
        <v>6.6128575474</v>
      </c>
      <c r="AN346" s="149">
        <v>14.4151798357</v>
      </c>
      <c r="AO346" s="149">
        <v>0.55933163409999997</v>
      </c>
      <c r="AP346" s="149">
        <v>8.5174171622999992</v>
      </c>
      <c r="AQ346" s="149">
        <v>3.8799207024000002</v>
      </c>
    </row>
    <row r="347" spans="1:43" x14ac:dyDescent="0.2">
      <c r="A347" s="145">
        <v>629</v>
      </c>
      <c r="B347" s="109" t="s">
        <v>2044</v>
      </c>
      <c r="C347" s="110">
        <v>313</v>
      </c>
      <c r="D347" s="131">
        <v>-5.7228915663000004</v>
      </c>
      <c r="E347" s="110">
        <v>52.0798668885</v>
      </c>
      <c r="F347" s="131">
        <v>2.2364217252</v>
      </c>
      <c r="G347" s="131">
        <v>22.3642172524</v>
      </c>
      <c r="H347" s="131">
        <v>57.188498402599997</v>
      </c>
      <c r="I347" s="131">
        <v>20.447284345</v>
      </c>
      <c r="J347" s="131">
        <v>6.3897763577999998</v>
      </c>
      <c r="K347" s="131">
        <v>0</v>
      </c>
      <c r="L347" s="131">
        <v>9.5846645367000001</v>
      </c>
      <c r="M347" s="131">
        <v>6.3897763577999998</v>
      </c>
      <c r="N347" s="110">
        <v>125</v>
      </c>
      <c r="O347" s="131">
        <v>2.464</v>
      </c>
      <c r="P347" s="146">
        <v>6.01</v>
      </c>
      <c r="Q347" s="131">
        <v>3.3112582781</v>
      </c>
      <c r="R347" s="110">
        <v>3</v>
      </c>
      <c r="S347" s="131">
        <v>38.410596026500002</v>
      </c>
      <c r="T347" s="110">
        <v>-3</v>
      </c>
      <c r="U347" s="131">
        <v>57.615894039700002</v>
      </c>
      <c r="V347" s="131">
        <v>0.66225165559999999</v>
      </c>
      <c r="W347" s="147">
        <v>78</v>
      </c>
      <c r="X347" s="147">
        <v>51</v>
      </c>
      <c r="Y347" s="147">
        <v>7</v>
      </c>
      <c r="Z347" s="147">
        <v>20</v>
      </c>
      <c r="AA347" s="147" t="s">
        <v>3449</v>
      </c>
      <c r="AB347" s="147">
        <v>21</v>
      </c>
      <c r="AC347" s="147" t="s">
        <v>3449</v>
      </c>
      <c r="AD347" s="147">
        <v>12</v>
      </c>
      <c r="AE347" s="148">
        <v>2.2388059701</v>
      </c>
      <c r="AF347" s="131">
        <v>0</v>
      </c>
      <c r="AG347" s="149" t="s">
        <v>3449</v>
      </c>
      <c r="AH347" s="149">
        <v>1.8089315998</v>
      </c>
      <c r="AI347" s="149">
        <v>0.2826455625</v>
      </c>
      <c r="AJ347" s="149">
        <v>7.0378745053999996</v>
      </c>
      <c r="AK347" s="149">
        <v>53.8439796495</v>
      </c>
      <c r="AL347" s="149">
        <v>3.7874505369999998</v>
      </c>
      <c r="AM347" s="149">
        <v>4.4657998869000002</v>
      </c>
      <c r="AN347" s="149">
        <v>4.0983606556999996</v>
      </c>
      <c r="AO347" s="149">
        <v>0</v>
      </c>
      <c r="AP347" s="149">
        <v>5.850763143</v>
      </c>
      <c r="AQ347" s="149">
        <v>16.0825325042</v>
      </c>
    </row>
    <row r="348" spans="1:43" x14ac:dyDescent="0.2">
      <c r="A348" s="145">
        <v>630</v>
      </c>
      <c r="B348" s="109" t="s">
        <v>2043</v>
      </c>
      <c r="C348" s="110">
        <v>591</v>
      </c>
      <c r="D348" s="131">
        <v>14.7572815534</v>
      </c>
      <c r="E348" s="110">
        <v>155.11811023620001</v>
      </c>
      <c r="F348" s="131">
        <v>7.6142131979999998</v>
      </c>
      <c r="G348" s="131">
        <v>18.4433164129</v>
      </c>
      <c r="H348" s="131">
        <v>52.622673434900001</v>
      </c>
      <c r="I348" s="131">
        <v>28.934010152300001</v>
      </c>
      <c r="J348" s="131">
        <v>1.6934801016000001</v>
      </c>
      <c r="K348" s="131">
        <v>0</v>
      </c>
      <c r="L348" s="131">
        <v>10.1608806097</v>
      </c>
      <c r="M348" s="131">
        <v>6.7739204064000003</v>
      </c>
      <c r="N348" s="110">
        <v>249</v>
      </c>
      <c r="O348" s="131">
        <v>2.3333333333000001</v>
      </c>
      <c r="P348" s="146">
        <v>3.81</v>
      </c>
      <c r="Q348" s="131">
        <v>9.8143236074000004</v>
      </c>
      <c r="R348" s="110">
        <v>7</v>
      </c>
      <c r="S348" s="131">
        <v>65.251989389900004</v>
      </c>
      <c r="T348" s="110">
        <v>-7</v>
      </c>
      <c r="U348" s="131">
        <v>21.4854111406</v>
      </c>
      <c r="V348" s="131">
        <v>3.4482758621</v>
      </c>
      <c r="W348" s="147">
        <v>215</v>
      </c>
      <c r="X348" s="147">
        <v>42</v>
      </c>
      <c r="Y348" s="147">
        <v>19</v>
      </c>
      <c r="Z348" s="147">
        <v>154</v>
      </c>
      <c r="AA348" s="147">
        <v>46</v>
      </c>
      <c r="AB348" s="147">
        <v>13</v>
      </c>
      <c r="AC348" s="147">
        <v>4</v>
      </c>
      <c r="AD348" s="147">
        <v>29</v>
      </c>
      <c r="AE348" s="148">
        <v>0</v>
      </c>
      <c r="AF348" s="131">
        <v>1.7271157168</v>
      </c>
      <c r="AG348" s="149" t="s">
        <v>3449</v>
      </c>
      <c r="AH348" s="149">
        <v>12.991694091799999</v>
      </c>
      <c r="AI348" s="149">
        <v>1.8649114559</v>
      </c>
      <c r="AJ348" s="149">
        <v>10.829023663999999</v>
      </c>
      <c r="AK348" s="149">
        <v>33.129603510400003</v>
      </c>
      <c r="AL348" s="149">
        <v>2.2566995769</v>
      </c>
      <c r="AM348" s="149">
        <v>10.327534869100001</v>
      </c>
      <c r="AN348" s="149">
        <v>12.584234446</v>
      </c>
      <c r="AO348" s="149">
        <v>0.79924776679999998</v>
      </c>
      <c r="AP348" s="149">
        <v>9.4499294780999996</v>
      </c>
      <c r="AQ348" s="149">
        <v>2.5074439743000001</v>
      </c>
    </row>
    <row r="349" spans="1:43" x14ac:dyDescent="0.2">
      <c r="A349" s="145">
        <v>632</v>
      </c>
      <c r="B349" s="109" t="s">
        <v>2042</v>
      </c>
      <c r="C349" s="110">
        <v>4354</v>
      </c>
      <c r="D349" s="131">
        <v>8.3354068175999991</v>
      </c>
      <c r="E349" s="110">
        <v>375.34482758619998</v>
      </c>
      <c r="F349" s="131">
        <v>6.8672485071000002</v>
      </c>
      <c r="G349" s="131">
        <v>20.877354157100001</v>
      </c>
      <c r="H349" s="131">
        <v>59.2099219109</v>
      </c>
      <c r="I349" s="131">
        <v>19.912723931999999</v>
      </c>
      <c r="J349" s="131">
        <v>3.0068231757000001</v>
      </c>
      <c r="K349" s="131">
        <v>0.92517636169999995</v>
      </c>
      <c r="L349" s="131">
        <v>9.4830577079000005</v>
      </c>
      <c r="M349" s="131">
        <v>3.7007054469999998</v>
      </c>
      <c r="N349" s="110">
        <v>1920</v>
      </c>
      <c r="O349" s="131">
        <v>2.2442708332999999</v>
      </c>
      <c r="P349" s="146">
        <v>11.6</v>
      </c>
      <c r="Q349" s="131">
        <v>13.0921619294</v>
      </c>
      <c r="R349" s="110">
        <v>22</v>
      </c>
      <c r="S349" s="131">
        <v>63.307493540099998</v>
      </c>
      <c r="T349" s="110">
        <v>-19</v>
      </c>
      <c r="U349" s="131">
        <v>22.3083548665</v>
      </c>
      <c r="V349" s="131">
        <v>1.2919896640999999</v>
      </c>
      <c r="W349" s="147">
        <v>1194</v>
      </c>
      <c r="X349" s="147">
        <v>96</v>
      </c>
      <c r="Y349" s="147">
        <v>362</v>
      </c>
      <c r="Z349" s="147">
        <v>736</v>
      </c>
      <c r="AA349" s="147">
        <v>241</v>
      </c>
      <c r="AB349" s="147">
        <v>38</v>
      </c>
      <c r="AC349" s="147">
        <v>39</v>
      </c>
      <c r="AD349" s="147">
        <v>164</v>
      </c>
      <c r="AE349" s="148">
        <v>3.3865505564</v>
      </c>
      <c r="AF349" s="131">
        <v>6.4844835571999999</v>
      </c>
      <c r="AG349" s="149">
        <v>2.31</v>
      </c>
      <c r="AH349" s="149">
        <v>11.166211623100001</v>
      </c>
      <c r="AI349" s="149">
        <v>1.2592633866</v>
      </c>
      <c r="AJ349" s="149">
        <v>12.4254750098</v>
      </c>
      <c r="AK349" s="149">
        <v>31.8632640553</v>
      </c>
      <c r="AL349" s="149">
        <v>5.0649133559999999</v>
      </c>
      <c r="AM349" s="149">
        <v>9.9097342174000005</v>
      </c>
      <c r="AN349" s="149">
        <v>9.2940324287999996</v>
      </c>
      <c r="AO349" s="149">
        <v>0.26745417059999999</v>
      </c>
      <c r="AP349" s="149">
        <v>10.199476235600001</v>
      </c>
      <c r="AQ349" s="149">
        <v>4.8002451662999999</v>
      </c>
    </row>
    <row r="350" spans="1:43" x14ac:dyDescent="0.2">
      <c r="A350" s="145">
        <v>661</v>
      </c>
      <c r="B350" s="109" t="s">
        <v>2041</v>
      </c>
      <c r="C350" s="110">
        <v>48</v>
      </c>
      <c r="D350" s="131">
        <v>0</v>
      </c>
      <c r="E350" s="110">
        <v>48</v>
      </c>
      <c r="F350" s="131">
        <v>2.0833333333000001</v>
      </c>
      <c r="G350" s="131">
        <v>14.583333333300001</v>
      </c>
      <c r="H350" s="131">
        <v>58.333333333299997</v>
      </c>
      <c r="I350" s="131">
        <v>27.083333333300001</v>
      </c>
      <c r="J350" s="131">
        <v>0</v>
      </c>
      <c r="K350" s="131">
        <v>0</v>
      </c>
      <c r="L350" s="131">
        <v>21.2765957447</v>
      </c>
      <c r="M350" s="131">
        <v>0</v>
      </c>
      <c r="N350" s="110">
        <v>19</v>
      </c>
      <c r="O350" s="131">
        <v>2.5263157894999999</v>
      </c>
      <c r="P350" s="146">
        <v>1</v>
      </c>
      <c r="Q350" s="131">
        <v>5</v>
      </c>
      <c r="R350" s="110">
        <v>1</v>
      </c>
      <c r="S350" s="131">
        <v>80</v>
      </c>
      <c r="T350" s="110">
        <v>-1</v>
      </c>
      <c r="U350" s="131">
        <v>15</v>
      </c>
      <c r="V350" s="131">
        <v>0</v>
      </c>
      <c r="W350" s="147">
        <v>25</v>
      </c>
      <c r="X350" s="147">
        <v>20</v>
      </c>
      <c r="Y350" s="147">
        <v>0</v>
      </c>
      <c r="Z350" s="147">
        <v>5</v>
      </c>
      <c r="AA350" s="147" t="s">
        <v>3449</v>
      </c>
      <c r="AB350" s="147">
        <v>5</v>
      </c>
      <c r="AC350" s="147">
        <v>0</v>
      </c>
      <c r="AD350" s="147" t="s">
        <v>3449</v>
      </c>
      <c r="AE350" s="148">
        <v>0</v>
      </c>
      <c r="AF350" s="131">
        <v>0</v>
      </c>
      <c r="AG350" s="149" t="s">
        <v>3449</v>
      </c>
      <c r="AH350" s="149" t="s">
        <v>3450</v>
      </c>
      <c r="AI350" s="149" t="s">
        <v>3450</v>
      </c>
      <c r="AJ350" s="149" t="s">
        <v>3450</v>
      </c>
      <c r="AK350" s="149" t="s">
        <v>3450</v>
      </c>
      <c r="AL350" s="149" t="s">
        <v>3450</v>
      </c>
      <c r="AM350" s="149" t="s">
        <v>3450</v>
      </c>
      <c r="AN350" s="149" t="s">
        <v>3450</v>
      </c>
      <c r="AO350" s="149" t="s">
        <v>3450</v>
      </c>
      <c r="AP350" s="149" t="s">
        <v>3450</v>
      </c>
      <c r="AQ350" s="149" t="s">
        <v>3450</v>
      </c>
    </row>
    <row r="351" spans="1:43" x14ac:dyDescent="0.2">
      <c r="A351" s="145">
        <v>662</v>
      </c>
      <c r="B351" s="109" t="s">
        <v>2040</v>
      </c>
      <c r="C351" s="110">
        <v>1236</v>
      </c>
      <c r="D351" s="131">
        <v>-2.3696682463999998</v>
      </c>
      <c r="E351" s="110">
        <v>134.7873500545</v>
      </c>
      <c r="F351" s="131">
        <v>8.0097087379000005</v>
      </c>
      <c r="G351" s="131">
        <v>18.042071197399999</v>
      </c>
      <c r="H351" s="131">
        <v>58.2524271845</v>
      </c>
      <c r="I351" s="131">
        <v>23.705501618100001</v>
      </c>
      <c r="J351" s="131">
        <v>5.6089743590000003</v>
      </c>
      <c r="K351" s="131">
        <v>0</v>
      </c>
      <c r="L351" s="131">
        <v>5.6089743590000003</v>
      </c>
      <c r="M351" s="131">
        <v>11.217948717900001</v>
      </c>
      <c r="N351" s="110">
        <v>538</v>
      </c>
      <c r="O351" s="131">
        <v>2.2769516729000001</v>
      </c>
      <c r="P351" s="146">
        <v>9.17</v>
      </c>
      <c r="Q351" s="131">
        <v>11.3537117904</v>
      </c>
      <c r="R351" s="110">
        <v>13</v>
      </c>
      <c r="S351" s="131">
        <v>68.231441047999994</v>
      </c>
      <c r="T351" s="110">
        <v>-14</v>
      </c>
      <c r="U351" s="131">
        <v>18.777292576400001</v>
      </c>
      <c r="V351" s="131">
        <v>1.6375545852</v>
      </c>
      <c r="W351" s="147">
        <v>367</v>
      </c>
      <c r="X351" s="147">
        <v>88</v>
      </c>
      <c r="Y351" s="147">
        <v>162</v>
      </c>
      <c r="Z351" s="147">
        <v>117</v>
      </c>
      <c r="AA351" s="147">
        <v>95</v>
      </c>
      <c r="AB351" s="147">
        <v>31</v>
      </c>
      <c r="AC351" s="147">
        <v>22</v>
      </c>
      <c r="AD351" s="147">
        <v>42</v>
      </c>
      <c r="AE351" s="148">
        <v>3.2948929159999998</v>
      </c>
      <c r="AF351" s="131">
        <v>3.2232070910999999</v>
      </c>
      <c r="AG351" s="131">
        <v>0.71</v>
      </c>
      <c r="AH351" s="149">
        <v>6.9873997708999998</v>
      </c>
      <c r="AI351" s="149">
        <v>0.66966252530000003</v>
      </c>
      <c r="AJ351" s="149">
        <v>11.2609040444</v>
      </c>
      <c r="AK351" s="149">
        <v>46.497488765500002</v>
      </c>
      <c r="AL351" s="149">
        <v>1.7975151996000001</v>
      </c>
      <c r="AM351" s="149">
        <v>5.9564719358999998</v>
      </c>
      <c r="AN351" s="149">
        <v>10.044937880000001</v>
      </c>
      <c r="AO351" s="149">
        <v>0.52868094109999997</v>
      </c>
      <c r="AP351" s="149">
        <v>8.9523306018</v>
      </c>
      <c r="AQ351" s="149">
        <v>3.2866331835000002</v>
      </c>
    </row>
    <row r="352" spans="1:43" x14ac:dyDescent="0.2">
      <c r="A352" s="145">
        <v>663</v>
      </c>
      <c r="B352" s="109" t="s">
        <v>2039</v>
      </c>
      <c r="C352" s="110">
        <v>1228</v>
      </c>
      <c r="D352" s="131">
        <v>-2.8481012658</v>
      </c>
      <c r="E352" s="110">
        <v>132.1851453175</v>
      </c>
      <c r="F352" s="131">
        <v>11.9706840391</v>
      </c>
      <c r="G352" s="131">
        <v>16.5309446254</v>
      </c>
      <c r="H352" s="131">
        <v>60.830618892499999</v>
      </c>
      <c r="I352" s="131">
        <v>22.638436482100001</v>
      </c>
      <c r="J352" s="131">
        <v>1.6207455428999999</v>
      </c>
      <c r="K352" s="131">
        <v>1.6207455428999999</v>
      </c>
      <c r="L352" s="131">
        <v>8.1037277146999998</v>
      </c>
      <c r="M352" s="131">
        <v>8.9141004862000006</v>
      </c>
      <c r="N352" s="110">
        <v>564</v>
      </c>
      <c r="O352" s="131">
        <v>2.1418439716000002</v>
      </c>
      <c r="P352" s="146">
        <v>9.2899999999999991</v>
      </c>
      <c r="Q352" s="131">
        <v>6.7887931033999998</v>
      </c>
      <c r="R352" s="110">
        <v>5</v>
      </c>
      <c r="S352" s="131">
        <v>42.349137931000001</v>
      </c>
      <c r="T352" s="110">
        <v>-9</v>
      </c>
      <c r="U352" s="131">
        <v>40.948275862099997</v>
      </c>
      <c r="V352" s="131">
        <v>9.9137931033999998</v>
      </c>
      <c r="W352" s="147">
        <v>474</v>
      </c>
      <c r="X352" s="147">
        <v>55</v>
      </c>
      <c r="Y352" s="147">
        <v>285</v>
      </c>
      <c r="Z352" s="147">
        <v>134</v>
      </c>
      <c r="AA352" s="147">
        <v>92</v>
      </c>
      <c r="AB352" s="147">
        <v>18</v>
      </c>
      <c r="AC352" s="147">
        <v>25</v>
      </c>
      <c r="AD352" s="147">
        <v>49</v>
      </c>
      <c r="AE352" s="148">
        <v>2.5954198473000001</v>
      </c>
      <c r="AF352" s="131">
        <v>0</v>
      </c>
      <c r="AG352" s="149">
        <v>2.2599999999999998</v>
      </c>
      <c r="AH352" s="149">
        <v>8.3987039563000003</v>
      </c>
      <c r="AI352" s="149">
        <v>2.1828103683000002</v>
      </c>
      <c r="AJ352" s="149">
        <v>11.7070259209</v>
      </c>
      <c r="AK352" s="149">
        <v>31.838335607099999</v>
      </c>
      <c r="AL352" s="149">
        <v>3.5214870396000002</v>
      </c>
      <c r="AM352" s="149">
        <v>16.5671896317</v>
      </c>
      <c r="AN352" s="149">
        <v>10.2148703956</v>
      </c>
      <c r="AO352" s="149">
        <v>0.27285129600000002</v>
      </c>
      <c r="AP352" s="149">
        <v>10.7861527967</v>
      </c>
      <c r="AQ352" s="149">
        <v>0.95497953619999998</v>
      </c>
    </row>
    <row r="353" spans="1:43" x14ac:dyDescent="0.2">
      <c r="A353" s="145">
        <v>665</v>
      </c>
      <c r="B353" s="109" t="s">
        <v>2038</v>
      </c>
      <c r="C353" s="110">
        <v>264</v>
      </c>
      <c r="D353" s="131">
        <v>5.6</v>
      </c>
      <c r="E353" s="110">
        <v>141.935483871</v>
      </c>
      <c r="F353" s="131">
        <v>13.6363636364</v>
      </c>
      <c r="G353" s="131">
        <v>20.4545454545</v>
      </c>
      <c r="H353" s="131">
        <v>59.090909090899999</v>
      </c>
      <c r="I353" s="131">
        <v>20.4545454545</v>
      </c>
      <c r="J353" s="131">
        <v>3.8095238094999999</v>
      </c>
      <c r="K353" s="131">
        <v>0</v>
      </c>
      <c r="L353" s="131">
        <v>7.6190476189999998</v>
      </c>
      <c r="M353" s="131">
        <v>11.4285714286</v>
      </c>
      <c r="N353" s="110">
        <v>108</v>
      </c>
      <c r="O353" s="131">
        <v>2.4444444444000002</v>
      </c>
      <c r="P353" s="146">
        <v>1.86</v>
      </c>
      <c r="Q353" s="131">
        <v>18.716577540100001</v>
      </c>
      <c r="R353" s="110">
        <v>5</v>
      </c>
      <c r="S353" s="131">
        <v>70.053475935799995</v>
      </c>
      <c r="T353" s="110">
        <v>-6</v>
      </c>
      <c r="U353" s="131">
        <v>11.229946524100001</v>
      </c>
      <c r="V353" s="131">
        <v>0</v>
      </c>
      <c r="W353" s="147">
        <v>131</v>
      </c>
      <c r="X353" s="147">
        <v>83</v>
      </c>
      <c r="Y353" s="147">
        <v>10</v>
      </c>
      <c r="Z353" s="147">
        <v>38</v>
      </c>
      <c r="AA353" s="147">
        <v>35</v>
      </c>
      <c r="AB353" s="147">
        <v>12</v>
      </c>
      <c r="AC353" s="147">
        <v>6</v>
      </c>
      <c r="AD353" s="147">
        <v>17</v>
      </c>
      <c r="AE353" s="148">
        <v>0</v>
      </c>
      <c r="AF353" s="131">
        <v>0</v>
      </c>
      <c r="AG353" s="149" t="s">
        <v>3449</v>
      </c>
      <c r="AH353" s="149">
        <v>3.2857142857000001</v>
      </c>
      <c r="AI353" s="149">
        <v>1.5714285714</v>
      </c>
      <c r="AJ353" s="149">
        <v>10.0714285714</v>
      </c>
      <c r="AK353" s="149">
        <v>55.5</v>
      </c>
      <c r="AL353" s="149">
        <v>1.9285714286</v>
      </c>
      <c r="AM353" s="149">
        <v>4.3928571428999996</v>
      </c>
      <c r="AN353" s="149">
        <v>7.7142857142999999</v>
      </c>
      <c r="AO353" s="149">
        <v>0</v>
      </c>
      <c r="AP353" s="149">
        <v>11.3214285714</v>
      </c>
      <c r="AQ353" s="149">
        <v>1.6785714286</v>
      </c>
    </row>
    <row r="354" spans="1:43" x14ac:dyDescent="0.2">
      <c r="A354" s="145">
        <v>666</v>
      </c>
      <c r="B354" s="109" t="s">
        <v>2037</v>
      </c>
      <c r="C354" s="110">
        <v>442</v>
      </c>
      <c r="D354" s="131">
        <v>7.5425790753999999</v>
      </c>
      <c r="E354" s="110">
        <v>93.248945147699999</v>
      </c>
      <c r="F354" s="131">
        <v>6.3348416289999996</v>
      </c>
      <c r="G354" s="131">
        <v>16.515837104100001</v>
      </c>
      <c r="H354" s="131">
        <v>51.131221719499997</v>
      </c>
      <c r="I354" s="131">
        <v>32.352941176500003</v>
      </c>
      <c r="J354" s="131">
        <v>9.2059838895000006</v>
      </c>
      <c r="K354" s="131">
        <v>0</v>
      </c>
      <c r="L354" s="131">
        <v>6.9044879171</v>
      </c>
      <c r="M354" s="131">
        <v>20.713463751399999</v>
      </c>
      <c r="N354" s="110">
        <v>197</v>
      </c>
      <c r="O354" s="131">
        <v>2.1928934010000001</v>
      </c>
      <c r="P354" s="146">
        <v>4.74</v>
      </c>
      <c r="Q354" s="131">
        <v>5.4393305438999997</v>
      </c>
      <c r="R354" s="110">
        <v>2</v>
      </c>
      <c r="S354" s="131">
        <v>54.1841004184</v>
      </c>
      <c r="T354" s="110">
        <v>-2</v>
      </c>
      <c r="U354" s="131">
        <v>40.167364016699999</v>
      </c>
      <c r="V354" s="131">
        <v>0.20920502090000001</v>
      </c>
      <c r="W354" s="147">
        <v>139</v>
      </c>
      <c r="X354" s="147">
        <v>51</v>
      </c>
      <c r="Y354" s="147">
        <v>39</v>
      </c>
      <c r="Z354" s="147">
        <v>49</v>
      </c>
      <c r="AA354" s="147">
        <v>45</v>
      </c>
      <c r="AB354" s="147">
        <v>19</v>
      </c>
      <c r="AC354" s="147">
        <v>5</v>
      </c>
      <c r="AD354" s="147">
        <v>21</v>
      </c>
      <c r="AE354" s="148">
        <v>0</v>
      </c>
      <c r="AF354" s="131">
        <v>0</v>
      </c>
      <c r="AG354" s="149" t="s">
        <v>3449</v>
      </c>
      <c r="AH354" s="149">
        <v>9.6413874192000009</v>
      </c>
      <c r="AI354" s="149">
        <v>0.52910052910000005</v>
      </c>
      <c r="AJ354" s="149">
        <v>11.2580834803</v>
      </c>
      <c r="AK354" s="149">
        <v>37.184009406199998</v>
      </c>
      <c r="AL354" s="149">
        <v>1.7048794827</v>
      </c>
      <c r="AM354" s="149">
        <v>5.1440329218</v>
      </c>
      <c r="AN354" s="149">
        <v>20.3997648442</v>
      </c>
      <c r="AO354" s="149">
        <v>0.11757789539999999</v>
      </c>
      <c r="AP354" s="149">
        <v>9.2004703116000002</v>
      </c>
      <c r="AQ354" s="149">
        <v>1.1757789536000001</v>
      </c>
    </row>
    <row r="355" spans="1:43" x14ac:dyDescent="0.2">
      <c r="A355" s="145">
        <v>667</v>
      </c>
      <c r="B355" s="109" t="s">
        <v>2036</v>
      </c>
      <c r="C355" s="110">
        <v>3168</v>
      </c>
      <c r="D355" s="131">
        <v>12.6199786705</v>
      </c>
      <c r="E355" s="110">
        <v>767.07021791770001</v>
      </c>
      <c r="F355" s="131">
        <v>15.8143939394</v>
      </c>
      <c r="G355" s="131">
        <v>18.686868686899999</v>
      </c>
      <c r="H355" s="131">
        <v>57.796717171700003</v>
      </c>
      <c r="I355" s="131">
        <v>23.516414141399999</v>
      </c>
      <c r="J355" s="131">
        <v>4.1243654822</v>
      </c>
      <c r="K355" s="131">
        <v>1.269035533</v>
      </c>
      <c r="L355" s="131">
        <v>11.1040609137</v>
      </c>
      <c r="M355" s="131">
        <v>6.3451776649999996</v>
      </c>
      <c r="N355" s="110">
        <v>1509</v>
      </c>
      <c r="O355" s="131">
        <v>2.0702451955000001</v>
      </c>
      <c r="P355" s="146">
        <v>4.13</v>
      </c>
      <c r="Q355" s="131">
        <v>25.609756097599998</v>
      </c>
      <c r="R355" s="110">
        <v>20</v>
      </c>
      <c r="S355" s="131">
        <v>39.268292682899997</v>
      </c>
      <c r="T355" s="110">
        <v>-18</v>
      </c>
      <c r="U355" s="131">
        <v>30.243902438999999</v>
      </c>
      <c r="V355" s="131">
        <v>4.8780487805000003</v>
      </c>
      <c r="W355" s="147">
        <v>1245</v>
      </c>
      <c r="X355" s="147">
        <v>14</v>
      </c>
      <c r="Y355" s="147">
        <v>166</v>
      </c>
      <c r="Z355" s="147">
        <v>1065</v>
      </c>
      <c r="AA355" s="147" t="s">
        <v>3449</v>
      </c>
      <c r="AB355" s="147" t="s">
        <v>3449</v>
      </c>
      <c r="AC355" s="147">
        <v>27</v>
      </c>
      <c r="AD355" s="147">
        <v>171</v>
      </c>
      <c r="AE355" s="148">
        <v>3.3175355450000001</v>
      </c>
      <c r="AF355" s="131">
        <v>4.5263498222000003</v>
      </c>
      <c r="AG355" s="149">
        <v>4.1100000000000003</v>
      </c>
      <c r="AH355" s="149">
        <v>7.6333104589999996</v>
      </c>
      <c r="AI355" s="149">
        <v>2.6641908529</v>
      </c>
      <c r="AJ355" s="149">
        <v>19.658499172500001</v>
      </c>
      <c r="AK355" s="149">
        <v>26.625761918199998</v>
      </c>
      <c r="AL355" s="149">
        <v>1.8931901667</v>
      </c>
      <c r="AM355" s="149">
        <v>11.916199087700001</v>
      </c>
      <c r="AN355" s="149">
        <v>12.0292253663</v>
      </c>
      <c r="AO355" s="149">
        <v>0.77907399180000003</v>
      </c>
      <c r="AP355" s="149">
        <v>12.400597424600001</v>
      </c>
      <c r="AQ355" s="149">
        <v>0.75081742220000003</v>
      </c>
    </row>
    <row r="356" spans="1:43" x14ac:dyDescent="0.2">
      <c r="A356" s="145">
        <v>668</v>
      </c>
      <c r="B356" s="109" t="s">
        <v>2035</v>
      </c>
      <c r="C356" s="110">
        <v>3013</v>
      </c>
      <c r="D356" s="131">
        <v>13.526752072300001</v>
      </c>
      <c r="E356" s="110">
        <v>114.7372429551</v>
      </c>
      <c r="F356" s="131">
        <v>10.7202124129</v>
      </c>
      <c r="G356" s="131">
        <v>17.391304347799998</v>
      </c>
      <c r="H356" s="131">
        <v>62.761367407900003</v>
      </c>
      <c r="I356" s="131">
        <v>19.847328244300002</v>
      </c>
      <c r="J356" s="131">
        <v>5.3342223704</v>
      </c>
      <c r="K356" s="131">
        <v>1.3335555926</v>
      </c>
      <c r="L356" s="131">
        <v>9.6682780462999993</v>
      </c>
      <c r="M356" s="131">
        <v>8.0013335556000005</v>
      </c>
      <c r="N356" s="110">
        <v>1378</v>
      </c>
      <c r="O356" s="131">
        <v>2.1487663279999998</v>
      </c>
      <c r="P356" s="146">
        <v>26.26</v>
      </c>
      <c r="Q356" s="131">
        <v>9.2430581969999999</v>
      </c>
      <c r="R356" s="110">
        <v>21</v>
      </c>
      <c r="S356" s="131">
        <v>53.3282616965</v>
      </c>
      <c r="T356" s="110">
        <v>-20</v>
      </c>
      <c r="U356" s="131">
        <v>32.864206922800001</v>
      </c>
      <c r="V356" s="131">
        <v>4.5644731836999997</v>
      </c>
      <c r="W356" s="147">
        <v>1315</v>
      </c>
      <c r="X356" s="147">
        <v>190</v>
      </c>
      <c r="Y356" s="147">
        <v>604</v>
      </c>
      <c r="Z356" s="147">
        <v>521</v>
      </c>
      <c r="AA356" s="147">
        <v>235</v>
      </c>
      <c r="AB356" s="147">
        <v>62</v>
      </c>
      <c r="AC356" s="147">
        <v>44</v>
      </c>
      <c r="AD356" s="147">
        <v>129</v>
      </c>
      <c r="AE356" s="148">
        <v>1.0659560293000001</v>
      </c>
      <c r="AF356" s="131">
        <v>1.3449899126</v>
      </c>
      <c r="AG356" s="149">
        <v>1.71</v>
      </c>
      <c r="AH356" s="149">
        <v>9.0776494069999991</v>
      </c>
      <c r="AI356" s="149">
        <v>1.2090738110999999</v>
      </c>
      <c r="AJ356" s="149">
        <v>12.428511112000001</v>
      </c>
      <c r="AK356" s="149">
        <v>39.577016082599997</v>
      </c>
      <c r="AL356" s="149">
        <v>4.0954976393999996</v>
      </c>
      <c r="AM356" s="149">
        <v>9.5497639427000003</v>
      </c>
      <c r="AN356" s="149">
        <v>11.3000422216</v>
      </c>
      <c r="AO356" s="149">
        <v>0.36464130810000001</v>
      </c>
      <c r="AP356" s="149">
        <v>6.7554600238000004</v>
      </c>
      <c r="AQ356" s="149">
        <v>2.3375427013999999</v>
      </c>
    </row>
    <row r="357" spans="1:43" x14ac:dyDescent="0.2">
      <c r="A357" s="145">
        <v>669</v>
      </c>
      <c r="B357" s="109" t="s">
        <v>2034</v>
      </c>
      <c r="C357" s="110">
        <v>538</v>
      </c>
      <c r="D357" s="131">
        <v>16.450216450199999</v>
      </c>
      <c r="E357" s="110">
        <v>216.935483871</v>
      </c>
      <c r="F357" s="131">
        <v>14.6840148699</v>
      </c>
      <c r="G357" s="131">
        <v>25.836431226799998</v>
      </c>
      <c r="H357" s="131">
        <v>58.736059479600002</v>
      </c>
      <c r="I357" s="131">
        <v>15.4275092937</v>
      </c>
      <c r="J357" s="131">
        <v>3.7735849056999999</v>
      </c>
      <c r="K357" s="131">
        <v>3.7735849056999999</v>
      </c>
      <c r="L357" s="131">
        <v>18.867924528300001</v>
      </c>
      <c r="M357" s="131">
        <v>1.8867924528</v>
      </c>
      <c r="N357" s="110">
        <v>218</v>
      </c>
      <c r="O357" s="131">
        <v>2.4678899083000001</v>
      </c>
      <c r="P357" s="146">
        <v>2.48</v>
      </c>
      <c r="Q357" s="131">
        <v>11.6935483871</v>
      </c>
      <c r="R357" s="110">
        <v>9</v>
      </c>
      <c r="S357" s="131">
        <v>66.129032258099997</v>
      </c>
      <c r="T357" s="110">
        <v>-10</v>
      </c>
      <c r="U357" s="131">
        <v>20.967741935500001</v>
      </c>
      <c r="V357" s="131">
        <v>1.2096774194</v>
      </c>
      <c r="W357" s="147">
        <v>219</v>
      </c>
      <c r="X357" s="147">
        <v>31</v>
      </c>
      <c r="Y357" s="147">
        <v>101</v>
      </c>
      <c r="Z357" s="147">
        <v>87</v>
      </c>
      <c r="AA357" s="147">
        <v>37</v>
      </c>
      <c r="AB357" s="147">
        <v>9</v>
      </c>
      <c r="AC357" s="147">
        <v>10</v>
      </c>
      <c r="AD357" s="147">
        <v>18</v>
      </c>
      <c r="AE357" s="148">
        <v>1.9762845849999999</v>
      </c>
      <c r="AF357" s="131">
        <v>5.8365758755000003</v>
      </c>
      <c r="AG357" s="149" t="s">
        <v>3449</v>
      </c>
      <c r="AH357" s="149">
        <v>9.2252803262</v>
      </c>
      <c r="AI357" s="149">
        <v>0.9429153925</v>
      </c>
      <c r="AJ357" s="149">
        <v>12.614678899099999</v>
      </c>
      <c r="AK357" s="149">
        <v>47.273190621799998</v>
      </c>
      <c r="AL357" s="149">
        <v>1.8603465851000001</v>
      </c>
      <c r="AM357" s="149">
        <v>4.0010193679999997</v>
      </c>
      <c r="AN357" s="149">
        <v>7.2120285422999997</v>
      </c>
      <c r="AO357" s="149">
        <v>0.48419979610000002</v>
      </c>
      <c r="AP357" s="149">
        <v>10.015290519900001</v>
      </c>
      <c r="AQ357" s="149">
        <v>3.3129459735000002</v>
      </c>
    </row>
    <row r="358" spans="1:43" x14ac:dyDescent="0.2">
      <c r="A358" s="145">
        <v>670</v>
      </c>
      <c r="B358" s="109" t="s">
        <v>2033</v>
      </c>
      <c r="C358" s="110">
        <v>5606</v>
      </c>
      <c r="D358" s="131">
        <v>15.018465326199999</v>
      </c>
      <c r="E358" s="110">
        <v>256.80256527709997</v>
      </c>
      <c r="F358" s="131">
        <v>15.037459864400001</v>
      </c>
      <c r="G358" s="131">
        <v>19.8715661791</v>
      </c>
      <c r="H358" s="131">
        <v>59.454156261100003</v>
      </c>
      <c r="I358" s="131">
        <v>20.6742775598</v>
      </c>
      <c r="J358" s="131">
        <v>4.6649322688000003</v>
      </c>
      <c r="K358" s="131">
        <v>1.7942047188000001</v>
      </c>
      <c r="L358" s="131">
        <v>9.8681259531999999</v>
      </c>
      <c r="M358" s="131">
        <v>8.4327621782000008</v>
      </c>
      <c r="N358" s="110">
        <v>2477</v>
      </c>
      <c r="O358" s="131">
        <v>2.2313282195999999</v>
      </c>
      <c r="P358" s="146">
        <v>21.83</v>
      </c>
      <c r="Q358" s="131">
        <v>8.9041095890000008</v>
      </c>
      <c r="R358" s="110">
        <v>23</v>
      </c>
      <c r="S358" s="131">
        <v>52.465753424699997</v>
      </c>
      <c r="T358" s="110">
        <v>-21</v>
      </c>
      <c r="U358" s="131">
        <v>38.036529680400001</v>
      </c>
      <c r="V358" s="131">
        <v>0.59360730589999999</v>
      </c>
      <c r="W358" s="147">
        <v>1947</v>
      </c>
      <c r="X358" s="147">
        <v>219</v>
      </c>
      <c r="Y358" s="147">
        <v>635</v>
      </c>
      <c r="Z358" s="147">
        <v>1093</v>
      </c>
      <c r="AA358" s="147">
        <v>324</v>
      </c>
      <c r="AB358" s="147">
        <v>71</v>
      </c>
      <c r="AC358" s="147">
        <v>58</v>
      </c>
      <c r="AD358" s="147">
        <v>195</v>
      </c>
      <c r="AE358" s="148">
        <v>4.3931496649000001</v>
      </c>
      <c r="AF358" s="131">
        <v>0.18040772150000001</v>
      </c>
      <c r="AG358" s="131">
        <v>3.48</v>
      </c>
      <c r="AH358" s="149">
        <v>8.4665497368999993</v>
      </c>
      <c r="AI358" s="149">
        <v>1.6036081182999999</v>
      </c>
      <c r="AJ358" s="149">
        <v>14.5352042095</v>
      </c>
      <c r="AK358" s="149">
        <v>38.088198446500002</v>
      </c>
      <c r="AL358" s="149">
        <v>3.0593836131000001</v>
      </c>
      <c r="AM358" s="149">
        <v>7.3715860687000001</v>
      </c>
      <c r="AN358" s="149">
        <v>11.4758205963</v>
      </c>
      <c r="AO358" s="149">
        <v>0.41343021800000002</v>
      </c>
      <c r="AP358" s="149">
        <v>9.6943122025000008</v>
      </c>
      <c r="AQ358" s="149">
        <v>2.0846905536999998</v>
      </c>
    </row>
    <row r="359" spans="1:43" x14ac:dyDescent="0.2">
      <c r="A359" s="145">
        <v>671</v>
      </c>
      <c r="B359" s="109" t="s">
        <v>2032</v>
      </c>
      <c r="C359" s="110">
        <v>372</v>
      </c>
      <c r="D359" s="131">
        <v>-5.3435114504000003</v>
      </c>
      <c r="E359" s="110">
        <v>89.638554216900005</v>
      </c>
      <c r="F359" s="131">
        <v>10.2150537634</v>
      </c>
      <c r="G359" s="131">
        <v>19.354838709700001</v>
      </c>
      <c r="H359" s="131">
        <v>66.129032258099997</v>
      </c>
      <c r="I359" s="131">
        <v>14.5161290323</v>
      </c>
      <c r="J359" s="131">
        <v>13.661202185800001</v>
      </c>
      <c r="K359" s="131">
        <v>0</v>
      </c>
      <c r="L359" s="131">
        <v>10.928961748600001</v>
      </c>
      <c r="M359" s="131">
        <v>5.4644808743000004</v>
      </c>
      <c r="N359" s="110">
        <v>151</v>
      </c>
      <c r="O359" s="131">
        <v>2.4569536423999998</v>
      </c>
      <c r="P359" s="146">
        <v>4.1500000000000004</v>
      </c>
      <c r="Q359" s="131">
        <v>6.7796610168999996</v>
      </c>
      <c r="R359" s="110">
        <v>2</v>
      </c>
      <c r="S359" s="131">
        <v>61.743341404399999</v>
      </c>
      <c r="T359" s="110">
        <v>0</v>
      </c>
      <c r="U359" s="131">
        <v>28.571428571399998</v>
      </c>
      <c r="V359" s="131">
        <v>2.9055690073</v>
      </c>
      <c r="W359" s="147" t="s">
        <v>3449</v>
      </c>
      <c r="X359" s="147">
        <v>57</v>
      </c>
      <c r="Y359" s="147" t="s">
        <v>3449</v>
      </c>
      <c r="Z359" s="147">
        <v>27</v>
      </c>
      <c r="AA359" s="147" t="s">
        <v>3449</v>
      </c>
      <c r="AB359" s="147">
        <v>17</v>
      </c>
      <c r="AC359" s="147" t="s">
        <v>3449</v>
      </c>
      <c r="AD359" s="147">
        <v>11</v>
      </c>
      <c r="AE359" s="148">
        <v>1.7142857143000001</v>
      </c>
      <c r="AF359" s="131">
        <v>0</v>
      </c>
      <c r="AG359" s="149" t="s">
        <v>3449</v>
      </c>
      <c r="AH359" s="149">
        <v>3.6295005806999998</v>
      </c>
      <c r="AI359" s="149">
        <v>0.52264808360000004</v>
      </c>
      <c r="AJ359" s="149">
        <v>11.411149825800001</v>
      </c>
      <c r="AK359" s="149">
        <v>52.758420441299997</v>
      </c>
      <c r="AL359" s="149">
        <v>1.0743321719000001</v>
      </c>
      <c r="AM359" s="149">
        <v>6.5911730545999996</v>
      </c>
      <c r="AN359" s="149">
        <v>12.195121951200001</v>
      </c>
      <c r="AO359" s="149">
        <v>1.0743321719000001</v>
      </c>
      <c r="AP359" s="149">
        <v>7.8977932635999997</v>
      </c>
      <c r="AQ359" s="149">
        <v>1.3356562137000001</v>
      </c>
    </row>
    <row r="360" spans="1:43" x14ac:dyDescent="0.2">
      <c r="A360" s="145">
        <v>681</v>
      </c>
      <c r="B360" s="109" t="s">
        <v>2031</v>
      </c>
      <c r="C360" s="110">
        <v>291</v>
      </c>
      <c r="D360" s="131">
        <v>-2.0202020202000002</v>
      </c>
      <c r="E360" s="110">
        <v>76.178010471199997</v>
      </c>
      <c r="F360" s="131">
        <v>4.4673539518999998</v>
      </c>
      <c r="G360" s="131">
        <v>13.7457044674</v>
      </c>
      <c r="H360" s="131">
        <v>56.013745704500003</v>
      </c>
      <c r="I360" s="131">
        <v>30.240549828199999</v>
      </c>
      <c r="J360" s="131">
        <v>3.4188034188</v>
      </c>
      <c r="K360" s="131">
        <v>3.4188034188</v>
      </c>
      <c r="L360" s="131">
        <v>6.8376068376000001</v>
      </c>
      <c r="M360" s="131">
        <v>3.4188034188</v>
      </c>
      <c r="N360" s="110">
        <v>125</v>
      </c>
      <c r="O360" s="131">
        <v>2.3199999999999998</v>
      </c>
      <c r="P360" s="146">
        <v>3.82</v>
      </c>
      <c r="Q360" s="131">
        <v>7.3298429319</v>
      </c>
      <c r="R360" s="110">
        <v>5</v>
      </c>
      <c r="S360" s="131">
        <v>40.0523560209</v>
      </c>
      <c r="T360" s="110">
        <v>-6</v>
      </c>
      <c r="U360" s="131">
        <v>52.094240837699999</v>
      </c>
      <c r="V360" s="131">
        <v>0.52356020940000003</v>
      </c>
      <c r="W360" s="147">
        <v>109</v>
      </c>
      <c r="X360" s="147">
        <v>5</v>
      </c>
      <c r="Y360" s="147">
        <v>52</v>
      </c>
      <c r="Z360" s="147">
        <v>52</v>
      </c>
      <c r="AA360" s="147" t="s">
        <v>3449</v>
      </c>
      <c r="AB360" s="147" t="s">
        <v>3449</v>
      </c>
      <c r="AC360" s="147">
        <v>7</v>
      </c>
      <c r="AD360" s="147">
        <v>12</v>
      </c>
      <c r="AE360" s="148">
        <v>1.3245033113</v>
      </c>
      <c r="AF360" s="131">
        <v>0</v>
      </c>
      <c r="AG360" s="149" t="s">
        <v>3449</v>
      </c>
      <c r="AH360" s="149">
        <v>7.8571428571000004</v>
      </c>
      <c r="AI360" s="149">
        <v>28.531746031699999</v>
      </c>
      <c r="AJ360" s="149">
        <v>5.6746031745999996</v>
      </c>
      <c r="AK360" s="149">
        <v>28.769841269800001</v>
      </c>
      <c r="AL360" s="149">
        <v>0.1984126984</v>
      </c>
      <c r="AM360" s="149">
        <v>2.1825396824999999</v>
      </c>
      <c r="AN360" s="149">
        <v>1.3888888889</v>
      </c>
      <c r="AO360" s="149">
        <v>6.8253968254000004</v>
      </c>
      <c r="AP360" s="149">
        <v>11.904761904800001</v>
      </c>
      <c r="AQ360" s="149">
        <v>4.2063492062999996</v>
      </c>
    </row>
    <row r="361" spans="1:43" x14ac:dyDescent="0.2">
      <c r="A361" s="145">
        <v>683</v>
      </c>
      <c r="B361" s="109" t="s">
        <v>2030</v>
      </c>
      <c r="C361" s="110">
        <v>164</v>
      </c>
      <c r="D361" s="131">
        <v>7.1895424837000004</v>
      </c>
      <c r="E361" s="110">
        <v>22.873082287300001</v>
      </c>
      <c r="F361" s="131">
        <v>3.6585365853999998</v>
      </c>
      <c r="G361" s="131">
        <v>24.390243902400002</v>
      </c>
      <c r="H361" s="131">
        <v>61.585365853699997</v>
      </c>
      <c r="I361" s="131">
        <v>14.024390243899999</v>
      </c>
      <c r="J361" s="131">
        <v>5.9880239520999998</v>
      </c>
      <c r="K361" s="131">
        <v>0</v>
      </c>
      <c r="L361" s="131">
        <v>0</v>
      </c>
      <c r="M361" s="131">
        <v>17.964071856299999</v>
      </c>
      <c r="N361" s="110">
        <v>64</v>
      </c>
      <c r="O361" s="131">
        <v>2.5625</v>
      </c>
      <c r="P361" s="146">
        <v>7.17</v>
      </c>
      <c r="Q361" s="131">
        <v>2.9329608938999998</v>
      </c>
      <c r="R361" s="110">
        <v>2</v>
      </c>
      <c r="S361" s="131">
        <v>46.648044692699997</v>
      </c>
      <c r="T361" s="110">
        <v>-4</v>
      </c>
      <c r="U361" s="131">
        <v>50.279329608899999</v>
      </c>
      <c r="V361" s="131">
        <v>0.13966480449999999</v>
      </c>
      <c r="W361" s="147" t="s">
        <v>3449</v>
      </c>
      <c r="X361" s="147">
        <v>23</v>
      </c>
      <c r="Y361" s="147" t="s">
        <v>3449</v>
      </c>
      <c r="Z361" s="147">
        <v>22</v>
      </c>
      <c r="AA361" s="147" t="s">
        <v>3449</v>
      </c>
      <c r="AB361" s="147">
        <v>11</v>
      </c>
      <c r="AC361" s="147" t="s">
        <v>3449</v>
      </c>
      <c r="AD361" s="147" t="s">
        <v>3449</v>
      </c>
      <c r="AE361" s="148">
        <v>0</v>
      </c>
      <c r="AF361" s="131">
        <v>11.904761904800001</v>
      </c>
      <c r="AG361" s="149" t="s">
        <v>3449</v>
      </c>
      <c r="AH361" s="149">
        <v>3.0456852792000002</v>
      </c>
      <c r="AI361" s="149">
        <v>0.1015228426</v>
      </c>
      <c r="AJ361" s="149">
        <v>0.96446700510000005</v>
      </c>
      <c r="AK361" s="149">
        <v>64.467005076099994</v>
      </c>
      <c r="AL361" s="149">
        <v>12.335025380699999</v>
      </c>
      <c r="AM361" s="149">
        <v>5.0761421299999998E-2</v>
      </c>
      <c r="AN361" s="149">
        <v>1.7766497461999999</v>
      </c>
      <c r="AO361" s="149">
        <v>0.152284264</v>
      </c>
      <c r="AP361" s="149">
        <v>6.6497461929000004</v>
      </c>
      <c r="AQ361" s="149">
        <v>6.2436548222999999</v>
      </c>
    </row>
    <row r="362" spans="1:43" x14ac:dyDescent="0.2">
      <c r="A362" s="145">
        <v>687</v>
      </c>
      <c r="B362" s="109" t="s">
        <v>2029</v>
      </c>
      <c r="C362" s="110">
        <v>201</v>
      </c>
      <c r="D362" s="131">
        <v>-9.8654708519999996</v>
      </c>
      <c r="E362" s="110">
        <v>29.6023564065</v>
      </c>
      <c r="F362" s="131">
        <v>4.9751243781000003</v>
      </c>
      <c r="G362" s="131">
        <v>15.92039801</v>
      </c>
      <c r="H362" s="131">
        <v>63.681592039800002</v>
      </c>
      <c r="I362" s="131">
        <v>20.398009950199999</v>
      </c>
      <c r="J362" s="131">
        <v>9.8522167488000001</v>
      </c>
      <c r="K362" s="131">
        <v>0</v>
      </c>
      <c r="L362" s="131">
        <v>4.9261083744</v>
      </c>
      <c r="M362" s="131">
        <v>19.704433497499998</v>
      </c>
      <c r="N362" s="110">
        <v>94</v>
      </c>
      <c r="O362" s="131">
        <v>2.1382978722999999</v>
      </c>
      <c r="P362" s="146">
        <v>6.79</v>
      </c>
      <c r="Q362" s="131">
        <v>2.5036818850999998</v>
      </c>
      <c r="R362" s="110">
        <v>3</v>
      </c>
      <c r="S362" s="131">
        <v>41.384388807100002</v>
      </c>
      <c r="T362" s="110">
        <v>-8</v>
      </c>
      <c r="U362" s="131">
        <v>56.111929307799997</v>
      </c>
      <c r="V362" s="131">
        <v>0</v>
      </c>
      <c r="W362" s="147">
        <v>60</v>
      </c>
      <c r="X362" s="147">
        <v>20</v>
      </c>
      <c r="Y362" s="147">
        <v>23</v>
      </c>
      <c r="Z362" s="147">
        <v>17</v>
      </c>
      <c r="AA362" s="147">
        <v>19</v>
      </c>
      <c r="AB362" s="147">
        <v>6</v>
      </c>
      <c r="AC362" s="147">
        <v>5</v>
      </c>
      <c r="AD362" s="147">
        <v>8</v>
      </c>
      <c r="AE362" s="148">
        <v>0</v>
      </c>
      <c r="AF362" s="131">
        <v>0</v>
      </c>
      <c r="AG362" s="149" t="s">
        <v>3449</v>
      </c>
      <c r="AH362" s="149">
        <v>1.4102564102999999</v>
      </c>
      <c r="AI362" s="149">
        <v>14.166666666699999</v>
      </c>
      <c r="AJ362" s="149">
        <v>4.2948717948999997</v>
      </c>
      <c r="AK362" s="149">
        <v>41.987179487200002</v>
      </c>
      <c r="AL362" s="149">
        <v>2.8205128204999999</v>
      </c>
      <c r="AM362" s="149">
        <v>0.83333333330000003</v>
      </c>
      <c r="AN362" s="149">
        <v>0.1923076923</v>
      </c>
      <c r="AO362" s="149">
        <v>0</v>
      </c>
      <c r="AP362" s="149">
        <v>14.679487179500001</v>
      </c>
      <c r="AQ362" s="149">
        <v>18.6538461538</v>
      </c>
    </row>
    <row r="363" spans="1:43" x14ac:dyDescent="0.2">
      <c r="A363" s="145">
        <v>690</v>
      </c>
      <c r="B363" s="109" t="s">
        <v>2028</v>
      </c>
      <c r="C363" s="110">
        <v>1415</v>
      </c>
      <c r="D363" s="131">
        <v>1.5793251974</v>
      </c>
      <c r="E363" s="110">
        <v>57.496952458400003</v>
      </c>
      <c r="F363" s="131">
        <v>11.9434628975</v>
      </c>
      <c r="G363" s="131">
        <v>21.8374558304</v>
      </c>
      <c r="H363" s="131">
        <v>55.335689045899997</v>
      </c>
      <c r="I363" s="131">
        <v>22.8268551237</v>
      </c>
      <c r="J363" s="131">
        <v>2.8218694885</v>
      </c>
      <c r="K363" s="131">
        <v>0.70546737209999999</v>
      </c>
      <c r="L363" s="131">
        <v>4.9382716048999997</v>
      </c>
      <c r="M363" s="131">
        <v>4.9382716048999997</v>
      </c>
      <c r="N363" s="110">
        <v>597</v>
      </c>
      <c r="O363" s="131">
        <v>2.3333333333000001</v>
      </c>
      <c r="P363" s="146">
        <v>24.61</v>
      </c>
      <c r="Q363" s="131">
        <v>4.6416938110999997</v>
      </c>
      <c r="R363" s="110">
        <v>20</v>
      </c>
      <c r="S363" s="131">
        <v>34.364820846900002</v>
      </c>
      <c r="T363" s="110">
        <v>-14</v>
      </c>
      <c r="U363" s="131">
        <v>60.016286645000001</v>
      </c>
      <c r="V363" s="131">
        <v>0.97719869709999996</v>
      </c>
      <c r="W363" s="147">
        <v>704</v>
      </c>
      <c r="X363" s="147">
        <v>66</v>
      </c>
      <c r="Y363" s="147">
        <v>455</v>
      </c>
      <c r="Z363" s="147">
        <v>183</v>
      </c>
      <c r="AA363" s="147">
        <v>115</v>
      </c>
      <c r="AB363" s="147">
        <v>20</v>
      </c>
      <c r="AC363" s="147">
        <v>39</v>
      </c>
      <c r="AD363" s="147">
        <v>56</v>
      </c>
      <c r="AE363" s="148">
        <v>1.9914651494</v>
      </c>
      <c r="AF363" s="131">
        <v>2.1023125438000001</v>
      </c>
      <c r="AG363" s="149">
        <v>2.39</v>
      </c>
      <c r="AH363" s="149">
        <v>5.8381012926000002</v>
      </c>
      <c r="AI363" s="149">
        <v>18.107649925800001</v>
      </c>
      <c r="AJ363" s="149">
        <v>9.2074592074999995</v>
      </c>
      <c r="AK363" s="149">
        <v>48.325916507700001</v>
      </c>
      <c r="AL363" s="149">
        <v>2.9773257046000001</v>
      </c>
      <c r="AM363" s="149">
        <v>1.3032422123</v>
      </c>
      <c r="AN363" s="149">
        <v>0.72049162960000002</v>
      </c>
      <c r="AO363" s="149">
        <v>0.58275058280000003</v>
      </c>
      <c r="AP363" s="149">
        <v>8.6353040898</v>
      </c>
      <c r="AQ363" s="149">
        <v>2.3204068658999999</v>
      </c>
    </row>
    <row r="364" spans="1:43" x14ac:dyDescent="0.2">
      <c r="A364" s="145">
        <v>691</v>
      </c>
      <c r="B364" s="109" t="s">
        <v>2027</v>
      </c>
      <c r="C364" s="110">
        <v>499</v>
      </c>
      <c r="D364" s="131">
        <v>-5.8490566038000003</v>
      </c>
      <c r="E364" s="110">
        <v>52.637130801700003</v>
      </c>
      <c r="F364" s="131">
        <v>9.2184368737</v>
      </c>
      <c r="G364" s="131">
        <v>20.8416833667</v>
      </c>
      <c r="H364" s="131">
        <v>51.903807615200002</v>
      </c>
      <c r="I364" s="131">
        <v>27.254509018</v>
      </c>
      <c r="J364" s="131">
        <v>3.9682539683</v>
      </c>
      <c r="K364" s="131">
        <v>3.9682539683</v>
      </c>
      <c r="L364" s="131">
        <v>3.9682539683</v>
      </c>
      <c r="M364" s="131">
        <v>19.841269841300001</v>
      </c>
      <c r="N364" s="110">
        <v>229</v>
      </c>
      <c r="O364" s="131">
        <v>2.1441048034999999</v>
      </c>
      <c r="P364" s="146">
        <v>9.48</v>
      </c>
      <c r="Q364" s="131">
        <v>5.1797040168999997</v>
      </c>
      <c r="R364" s="110">
        <v>6</v>
      </c>
      <c r="S364" s="131">
        <v>42.177589851999997</v>
      </c>
      <c r="T364" s="110">
        <v>-3</v>
      </c>
      <c r="U364" s="131">
        <v>52.325581395299999</v>
      </c>
      <c r="V364" s="131">
        <v>0.31712473569999999</v>
      </c>
      <c r="W364" s="147">
        <v>259</v>
      </c>
      <c r="X364" s="147">
        <v>16</v>
      </c>
      <c r="Y364" s="147">
        <v>95</v>
      </c>
      <c r="Z364" s="147">
        <v>148</v>
      </c>
      <c r="AA364" s="147">
        <v>39</v>
      </c>
      <c r="AB364" s="147">
        <v>5</v>
      </c>
      <c r="AC364" s="147">
        <v>7</v>
      </c>
      <c r="AD364" s="147">
        <v>27</v>
      </c>
      <c r="AE364" s="148">
        <v>5.9936908517000003</v>
      </c>
      <c r="AF364" s="131">
        <v>1.9267822736</v>
      </c>
      <c r="AG364" s="149">
        <v>3.54</v>
      </c>
      <c r="AH364" s="149">
        <v>6.8371157712999997</v>
      </c>
      <c r="AI364" s="149">
        <v>17.293881068699999</v>
      </c>
      <c r="AJ364" s="149">
        <v>18.328066647499998</v>
      </c>
      <c r="AK364" s="149">
        <v>30.824475725399999</v>
      </c>
      <c r="AL364" s="149">
        <v>4.1941970698000004</v>
      </c>
      <c r="AM364" s="149">
        <v>5.9752944556000003</v>
      </c>
      <c r="AN364" s="149">
        <v>2.1258259120999998</v>
      </c>
      <c r="AO364" s="149">
        <v>0.31600114909999999</v>
      </c>
      <c r="AP364" s="149">
        <v>9.1640333238</v>
      </c>
      <c r="AQ364" s="149">
        <v>1.4363688594999999</v>
      </c>
    </row>
    <row r="365" spans="1:43" x14ac:dyDescent="0.2">
      <c r="A365" s="145">
        <v>692</v>
      </c>
      <c r="B365" s="109" t="s">
        <v>2026</v>
      </c>
      <c r="C365" s="110">
        <v>367</v>
      </c>
      <c r="D365" s="131">
        <v>-2.9100529101000001</v>
      </c>
      <c r="E365" s="110">
        <v>55.775075987800001</v>
      </c>
      <c r="F365" s="131">
        <v>15.258855585799999</v>
      </c>
      <c r="G365" s="131">
        <v>19.073569482300002</v>
      </c>
      <c r="H365" s="131">
        <v>61.035422343299999</v>
      </c>
      <c r="I365" s="131">
        <v>19.8910081744</v>
      </c>
      <c r="J365" s="131">
        <v>5.3763440859999996</v>
      </c>
      <c r="K365" s="131">
        <v>0</v>
      </c>
      <c r="L365" s="131">
        <v>8.0645161289999994</v>
      </c>
      <c r="M365" s="131">
        <v>8.0645161289999994</v>
      </c>
      <c r="N365" s="110">
        <v>159</v>
      </c>
      <c r="O365" s="131">
        <v>2.2830188679000001</v>
      </c>
      <c r="P365" s="146">
        <v>6.58</v>
      </c>
      <c r="Q365" s="131">
        <v>3.9513677812000001</v>
      </c>
      <c r="R365" s="110">
        <v>10</v>
      </c>
      <c r="S365" s="131">
        <v>40.121580547100002</v>
      </c>
      <c r="T365" s="110">
        <v>-10</v>
      </c>
      <c r="U365" s="131">
        <v>55.319148936200001</v>
      </c>
      <c r="V365" s="131">
        <v>0.60790273559999997</v>
      </c>
      <c r="W365" s="147">
        <v>136</v>
      </c>
      <c r="X365" s="147">
        <v>16</v>
      </c>
      <c r="Y365" s="147">
        <v>86</v>
      </c>
      <c r="Z365" s="147">
        <v>34</v>
      </c>
      <c r="AA365" s="147">
        <v>23</v>
      </c>
      <c r="AB365" s="147">
        <v>5</v>
      </c>
      <c r="AC365" s="147">
        <v>11</v>
      </c>
      <c r="AD365" s="147">
        <v>7</v>
      </c>
      <c r="AE365" s="148">
        <v>2.9556650246</v>
      </c>
      <c r="AF365" s="131">
        <v>2.5706940874000002</v>
      </c>
      <c r="AG365" s="131">
        <v>3.45</v>
      </c>
      <c r="AH365" s="149">
        <v>3.5310734463000002</v>
      </c>
      <c r="AI365" s="149">
        <v>3.5781544256000002</v>
      </c>
      <c r="AJ365" s="149">
        <v>11.064030131799999</v>
      </c>
      <c r="AK365" s="149">
        <v>47.363465160099999</v>
      </c>
      <c r="AL365" s="149">
        <v>4.9435028249000004</v>
      </c>
      <c r="AM365" s="149">
        <v>7.1092278718999999</v>
      </c>
      <c r="AN365" s="149">
        <v>1.6478342749999999</v>
      </c>
      <c r="AO365" s="149">
        <v>0.94161958570000004</v>
      </c>
      <c r="AP365" s="149">
        <v>11.9585687382</v>
      </c>
      <c r="AQ365" s="149">
        <v>5.1318267420000003</v>
      </c>
    </row>
    <row r="366" spans="1:43" x14ac:dyDescent="0.2">
      <c r="A366" s="145">
        <v>694</v>
      </c>
      <c r="B366" s="109" t="s">
        <v>2025</v>
      </c>
      <c r="C366" s="110">
        <v>396</v>
      </c>
      <c r="D366" s="131">
        <v>13.142857142900001</v>
      </c>
      <c r="E366" s="110">
        <v>48</v>
      </c>
      <c r="F366" s="131">
        <v>12.878787878800001</v>
      </c>
      <c r="G366" s="131">
        <v>20.202020202</v>
      </c>
      <c r="H366" s="131">
        <v>60.3535353535</v>
      </c>
      <c r="I366" s="131">
        <v>19.444444444399998</v>
      </c>
      <c r="J366" s="131">
        <v>7.5</v>
      </c>
      <c r="K366" s="131">
        <v>0</v>
      </c>
      <c r="L366" s="131">
        <v>2.5</v>
      </c>
      <c r="M366" s="131">
        <v>17.5</v>
      </c>
      <c r="N366" s="110">
        <v>174</v>
      </c>
      <c r="O366" s="131">
        <v>2.2471264367999999</v>
      </c>
      <c r="P366" s="146">
        <v>8.25</v>
      </c>
      <c r="Q366" s="131">
        <v>4.2527339004</v>
      </c>
      <c r="R366" s="110">
        <v>2</v>
      </c>
      <c r="S366" s="131">
        <v>44.349939246700004</v>
      </c>
      <c r="T366" s="110">
        <v>-12</v>
      </c>
      <c r="U366" s="131">
        <v>50.668286755799997</v>
      </c>
      <c r="V366" s="131">
        <v>0.72904009719999996</v>
      </c>
      <c r="W366" s="147">
        <v>89</v>
      </c>
      <c r="X366" s="147">
        <v>15</v>
      </c>
      <c r="Y366" s="147">
        <v>9</v>
      </c>
      <c r="Z366" s="147">
        <v>65</v>
      </c>
      <c r="AA366" s="147">
        <v>35</v>
      </c>
      <c r="AB366" s="147">
        <v>7</v>
      </c>
      <c r="AC366" s="147">
        <v>5</v>
      </c>
      <c r="AD366" s="147">
        <v>23</v>
      </c>
      <c r="AE366" s="148">
        <v>3.7735849056999999</v>
      </c>
      <c r="AF366" s="131">
        <v>5.0890585242000004</v>
      </c>
      <c r="AG366" s="131">
        <v>2.72</v>
      </c>
      <c r="AH366" s="149">
        <v>3.0328919265000001</v>
      </c>
      <c r="AI366" s="149">
        <v>16.915847928200002</v>
      </c>
      <c r="AJ366" s="149">
        <v>7.3472874839999998</v>
      </c>
      <c r="AK366" s="149">
        <v>40.239214011100003</v>
      </c>
      <c r="AL366" s="149">
        <v>1.4096539939999999</v>
      </c>
      <c r="AM366" s="149">
        <v>3.4173430158000002</v>
      </c>
      <c r="AN366" s="149">
        <v>3.1610422896000001</v>
      </c>
      <c r="AO366" s="149">
        <v>2.5202904741999999</v>
      </c>
      <c r="AP366" s="149">
        <v>13.156770610900001</v>
      </c>
      <c r="AQ366" s="149">
        <v>4.9124305852000001</v>
      </c>
    </row>
    <row r="367" spans="1:43" x14ac:dyDescent="0.2">
      <c r="A367" s="145">
        <v>696</v>
      </c>
      <c r="B367" s="109" t="s">
        <v>2024</v>
      </c>
      <c r="C367" s="110">
        <v>344</v>
      </c>
      <c r="D367" s="131">
        <v>8.8607594936999998</v>
      </c>
      <c r="E367" s="110">
        <v>73.347547974400001</v>
      </c>
      <c r="F367" s="131">
        <v>7.8488372093000001</v>
      </c>
      <c r="G367" s="131">
        <v>23.8372093023</v>
      </c>
      <c r="H367" s="131">
        <v>54.9418604651</v>
      </c>
      <c r="I367" s="131">
        <v>21.220930232600001</v>
      </c>
      <c r="J367" s="131">
        <v>5.7803468208000002</v>
      </c>
      <c r="K367" s="131">
        <v>2.8901734104000001</v>
      </c>
      <c r="L367" s="131">
        <v>17.341040462399999</v>
      </c>
      <c r="M367" s="131">
        <v>8.6705202311999994</v>
      </c>
      <c r="N367" s="110">
        <v>149</v>
      </c>
      <c r="O367" s="131">
        <v>2.2953020134000002</v>
      </c>
      <c r="P367" s="146">
        <v>4.6900000000000004</v>
      </c>
      <c r="Q367" s="131">
        <v>5.3191489362000004</v>
      </c>
      <c r="R367" s="110">
        <v>3</v>
      </c>
      <c r="S367" s="131">
        <v>46.8085106383</v>
      </c>
      <c r="T367" s="110">
        <v>-1</v>
      </c>
      <c r="U367" s="131">
        <v>46.8085106383</v>
      </c>
      <c r="V367" s="131">
        <v>1.0638297872</v>
      </c>
      <c r="W367" s="147">
        <v>237</v>
      </c>
      <c r="X367" s="147">
        <v>16</v>
      </c>
      <c r="Y367" s="147">
        <v>97</v>
      </c>
      <c r="Z367" s="147">
        <v>124</v>
      </c>
      <c r="AA367" s="147" t="s">
        <v>3449</v>
      </c>
      <c r="AB367" s="147">
        <v>4</v>
      </c>
      <c r="AC367" s="147" t="s">
        <v>3449</v>
      </c>
      <c r="AD367" s="147">
        <v>22</v>
      </c>
      <c r="AE367" s="148">
        <v>0</v>
      </c>
      <c r="AF367" s="131">
        <v>18.461538461500002</v>
      </c>
      <c r="AG367" s="149" t="s">
        <v>3449</v>
      </c>
      <c r="AH367" s="149">
        <v>3.7238873750999999</v>
      </c>
      <c r="AI367" s="149">
        <v>3.2697547683999999</v>
      </c>
      <c r="AJ367" s="149">
        <v>20.4359673025</v>
      </c>
      <c r="AK367" s="149">
        <v>37.965485921899997</v>
      </c>
      <c r="AL367" s="149">
        <v>3.4514078111000002</v>
      </c>
      <c r="AM367" s="149">
        <v>3.4968210717999999</v>
      </c>
      <c r="AN367" s="149">
        <v>0.49954586740000001</v>
      </c>
      <c r="AO367" s="149">
        <v>0</v>
      </c>
      <c r="AP367" s="149">
        <v>13.7602179837</v>
      </c>
      <c r="AQ367" s="149">
        <v>7.8110808356000003</v>
      </c>
    </row>
    <row r="368" spans="1:43" x14ac:dyDescent="0.2">
      <c r="A368" s="145">
        <v>700</v>
      </c>
      <c r="B368" s="109" t="s">
        <v>2023</v>
      </c>
      <c r="C368" s="110">
        <v>7385</v>
      </c>
      <c r="D368" s="131">
        <v>-1.0849182962999999</v>
      </c>
      <c r="E368" s="110">
        <v>376.59357470679998</v>
      </c>
      <c r="F368" s="131">
        <v>27.095463777900001</v>
      </c>
      <c r="G368" s="131">
        <v>19.309410968200002</v>
      </c>
      <c r="H368" s="131">
        <v>58.496953283700002</v>
      </c>
      <c r="I368" s="131">
        <v>22.1936357481</v>
      </c>
      <c r="J368" s="131">
        <v>4.0625634776000004</v>
      </c>
      <c r="K368" s="131">
        <v>2.1667005214000001</v>
      </c>
      <c r="L368" s="131">
        <v>8.5313833029000001</v>
      </c>
      <c r="M368" s="131">
        <v>10.4272462591</v>
      </c>
      <c r="N368" s="110">
        <v>3459</v>
      </c>
      <c r="O368" s="131">
        <v>2.0985834055999999</v>
      </c>
      <c r="P368" s="146">
        <v>19.61</v>
      </c>
      <c r="Q368" s="131">
        <v>13.9664804469</v>
      </c>
      <c r="R368" s="110">
        <v>44</v>
      </c>
      <c r="S368" s="131">
        <v>29.7105129507</v>
      </c>
      <c r="T368" s="110">
        <v>-36</v>
      </c>
      <c r="U368" s="131">
        <v>54.900964956800003</v>
      </c>
      <c r="V368" s="131">
        <v>1.4220416455</v>
      </c>
      <c r="W368" s="147">
        <v>3627</v>
      </c>
      <c r="X368" s="147">
        <v>40</v>
      </c>
      <c r="Y368" s="147">
        <v>1508</v>
      </c>
      <c r="Z368" s="147">
        <v>2079</v>
      </c>
      <c r="AA368" s="147">
        <v>492</v>
      </c>
      <c r="AB368" s="147">
        <v>14</v>
      </c>
      <c r="AC368" s="147">
        <v>102</v>
      </c>
      <c r="AD368" s="147">
        <v>376</v>
      </c>
      <c r="AE368" s="148">
        <v>6.6143231025000002</v>
      </c>
      <c r="AF368" s="131">
        <v>2.2736391601000001</v>
      </c>
      <c r="AG368" s="131">
        <v>8.4</v>
      </c>
      <c r="AH368" s="149">
        <v>6.8957373952000003</v>
      </c>
      <c r="AI368" s="149">
        <v>31.0567953714</v>
      </c>
      <c r="AJ368" s="149">
        <v>11.762899988199999</v>
      </c>
      <c r="AK368" s="149">
        <v>24.569606801300001</v>
      </c>
      <c r="AL368" s="149">
        <v>2.1891604675999998</v>
      </c>
      <c r="AM368" s="149">
        <v>2.6638328019999999</v>
      </c>
      <c r="AN368" s="149">
        <v>0.65651198489999996</v>
      </c>
      <c r="AO368" s="149">
        <v>3.7643169205000002</v>
      </c>
      <c r="AP368" s="149">
        <v>12.247018538200001</v>
      </c>
      <c r="AQ368" s="149">
        <v>1.9293895382999999</v>
      </c>
    </row>
    <row r="369" spans="1:43" x14ac:dyDescent="0.2">
      <c r="A369" s="145">
        <v>701</v>
      </c>
      <c r="B369" s="109" t="s">
        <v>2022</v>
      </c>
      <c r="C369" s="110">
        <v>467</v>
      </c>
      <c r="D369" s="131">
        <v>-2.7083333333000001</v>
      </c>
      <c r="E369" s="110">
        <v>54.492415402600002</v>
      </c>
      <c r="F369" s="131">
        <v>13.9186295503</v>
      </c>
      <c r="G369" s="131">
        <v>19.486081370400001</v>
      </c>
      <c r="H369" s="131">
        <v>55.8886509636</v>
      </c>
      <c r="I369" s="131">
        <v>24.625267665999999</v>
      </c>
      <c r="J369" s="131">
        <v>2.1505376344</v>
      </c>
      <c r="K369" s="131">
        <v>4.3010752688</v>
      </c>
      <c r="L369" s="131">
        <v>10.752688171999999</v>
      </c>
      <c r="M369" s="131">
        <v>12.9032258065</v>
      </c>
      <c r="N369" s="110">
        <v>204</v>
      </c>
      <c r="O369" s="131">
        <v>2.2843137255000001</v>
      </c>
      <c r="P369" s="146">
        <v>8.57</v>
      </c>
      <c r="Q369" s="131">
        <v>3.8327526131999998</v>
      </c>
      <c r="R369" s="110">
        <v>5</v>
      </c>
      <c r="S369" s="131">
        <v>30.313588850199999</v>
      </c>
      <c r="T369" s="110">
        <v>-11</v>
      </c>
      <c r="U369" s="131">
        <v>65.621370499400001</v>
      </c>
      <c r="V369" s="131">
        <v>0.23228803719999999</v>
      </c>
      <c r="W369" s="147">
        <v>82</v>
      </c>
      <c r="X369" s="147">
        <v>24</v>
      </c>
      <c r="Y369" s="147">
        <v>20</v>
      </c>
      <c r="Z369" s="147">
        <v>38</v>
      </c>
      <c r="AA369" s="147">
        <v>35</v>
      </c>
      <c r="AB369" s="147">
        <v>9</v>
      </c>
      <c r="AC369" s="147">
        <v>11</v>
      </c>
      <c r="AD369" s="147">
        <v>15</v>
      </c>
      <c r="AE369" s="148">
        <v>3.5714285713999998</v>
      </c>
      <c r="AF369" s="131">
        <v>6.5217391304000003</v>
      </c>
      <c r="AG369" s="149">
        <v>3.46</v>
      </c>
      <c r="AH369" s="149">
        <v>5.6682769726000002</v>
      </c>
      <c r="AI369" s="149">
        <v>14.589371980699999</v>
      </c>
      <c r="AJ369" s="149">
        <v>8.4702093398000002</v>
      </c>
      <c r="AK369" s="149">
        <v>41.2882447665</v>
      </c>
      <c r="AL369" s="149">
        <v>3.5104669887000002</v>
      </c>
      <c r="AM369" s="149">
        <v>1.8035426730999999</v>
      </c>
      <c r="AN369" s="149">
        <v>2.1578099839</v>
      </c>
      <c r="AO369" s="149">
        <v>1.3204508856999999</v>
      </c>
      <c r="AP369" s="149">
        <v>9.8228663445999995</v>
      </c>
      <c r="AQ369" s="149">
        <v>3.6070853461999999</v>
      </c>
    </row>
    <row r="370" spans="1:43" x14ac:dyDescent="0.2">
      <c r="A370" s="145">
        <v>703</v>
      </c>
      <c r="B370" s="109" t="s">
        <v>2021</v>
      </c>
      <c r="C370" s="110">
        <v>2344</v>
      </c>
      <c r="D370" s="131">
        <v>4.7363717605</v>
      </c>
      <c r="E370" s="110">
        <v>284.12121212120002</v>
      </c>
      <c r="F370" s="131">
        <v>20.6484641638</v>
      </c>
      <c r="G370" s="131">
        <v>21.373720136500001</v>
      </c>
      <c r="H370" s="131">
        <v>58.2337883959</v>
      </c>
      <c r="I370" s="131">
        <v>20.392491467599999</v>
      </c>
      <c r="J370" s="131">
        <v>3.4327397554000001</v>
      </c>
      <c r="K370" s="131">
        <v>1.2872774083</v>
      </c>
      <c r="L370" s="131">
        <v>11.5854966745</v>
      </c>
      <c r="M370" s="131">
        <v>12.872774082799999</v>
      </c>
      <c r="N370" s="110">
        <v>1047</v>
      </c>
      <c r="O370" s="131">
        <v>2.1862464183000001</v>
      </c>
      <c r="P370" s="146">
        <v>8.25</v>
      </c>
      <c r="Q370" s="131">
        <v>12.985436893199999</v>
      </c>
      <c r="R370" s="110">
        <v>14</v>
      </c>
      <c r="S370" s="131">
        <v>44.902912621399999</v>
      </c>
      <c r="T370" s="110">
        <v>-12</v>
      </c>
      <c r="U370" s="131">
        <v>41.990291262100001</v>
      </c>
      <c r="V370" s="131">
        <v>0.1213592233</v>
      </c>
      <c r="W370" s="147">
        <v>926</v>
      </c>
      <c r="X370" s="147">
        <v>21</v>
      </c>
      <c r="Y370" s="147">
        <v>289</v>
      </c>
      <c r="Z370" s="147">
        <v>616</v>
      </c>
      <c r="AA370" s="147">
        <v>126</v>
      </c>
      <c r="AB370" s="147">
        <v>8</v>
      </c>
      <c r="AC370" s="147">
        <v>33</v>
      </c>
      <c r="AD370" s="147">
        <v>85</v>
      </c>
      <c r="AE370" s="148">
        <v>2.5518341308000001</v>
      </c>
      <c r="AF370" s="131">
        <v>14.2980935875</v>
      </c>
      <c r="AG370" s="149">
        <v>6.13</v>
      </c>
      <c r="AH370" s="149">
        <v>8.1181935877000004</v>
      </c>
      <c r="AI370" s="149">
        <v>5.3842053157</v>
      </c>
      <c r="AJ370" s="149">
        <v>16.259233874</v>
      </c>
      <c r="AK370" s="149">
        <v>39.067854695000001</v>
      </c>
      <c r="AL370" s="149">
        <v>5.5593633386999999</v>
      </c>
      <c r="AM370" s="149">
        <v>2.8710684638999999</v>
      </c>
      <c r="AN370" s="149">
        <v>2.0714340111</v>
      </c>
      <c r="AO370" s="149">
        <v>1.6373467367000001</v>
      </c>
      <c r="AP370" s="149">
        <v>10.0449318407</v>
      </c>
      <c r="AQ370" s="149">
        <v>5.1785850277999996</v>
      </c>
    </row>
    <row r="371" spans="1:43" x14ac:dyDescent="0.2">
      <c r="A371" s="145">
        <v>704</v>
      </c>
      <c r="B371" s="109" t="s">
        <v>2020</v>
      </c>
      <c r="C371" s="110">
        <v>201</v>
      </c>
      <c r="D371" s="131">
        <v>-7.3732718893999998</v>
      </c>
      <c r="E371" s="110">
        <v>22.185430463599999</v>
      </c>
      <c r="F371" s="131">
        <v>12.437810945300001</v>
      </c>
      <c r="G371" s="131">
        <v>10.945273631799999</v>
      </c>
      <c r="H371" s="131">
        <v>66.169154228899998</v>
      </c>
      <c r="I371" s="131">
        <v>22.885572139299999</v>
      </c>
      <c r="J371" s="131">
        <v>14.925373134299999</v>
      </c>
      <c r="K371" s="131">
        <v>0</v>
      </c>
      <c r="L371" s="131">
        <v>4.9751243781000003</v>
      </c>
      <c r="M371" s="131">
        <v>0</v>
      </c>
      <c r="N371" s="110">
        <v>97</v>
      </c>
      <c r="O371" s="131">
        <v>2.0618556700999999</v>
      </c>
      <c r="P371" s="146">
        <v>9.06</v>
      </c>
      <c r="Q371" s="131">
        <v>3.8759689921999998</v>
      </c>
      <c r="R371" s="110">
        <v>5</v>
      </c>
      <c r="S371" s="131">
        <v>23.366555924699998</v>
      </c>
      <c r="T371" s="110">
        <v>-5</v>
      </c>
      <c r="U371" s="131">
        <v>71.539313399799994</v>
      </c>
      <c r="V371" s="131">
        <v>1.2181616833</v>
      </c>
      <c r="W371" s="147">
        <v>42</v>
      </c>
      <c r="X371" s="147">
        <v>15</v>
      </c>
      <c r="Y371" s="147">
        <v>12</v>
      </c>
      <c r="Z371" s="147">
        <v>15</v>
      </c>
      <c r="AA371" s="147">
        <v>17</v>
      </c>
      <c r="AB371" s="147">
        <v>6</v>
      </c>
      <c r="AC371" s="147">
        <v>5</v>
      </c>
      <c r="AD371" s="147">
        <v>6</v>
      </c>
      <c r="AE371" s="148">
        <v>0</v>
      </c>
      <c r="AF371" s="131">
        <v>5.1020408162999997</v>
      </c>
      <c r="AG371" s="149">
        <v>3.98</v>
      </c>
      <c r="AH371" s="149">
        <v>0.99431818179999998</v>
      </c>
      <c r="AI371" s="149">
        <v>9.6590909090999997</v>
      </c>
      <c r="AJ371" s="149">
        <v>4.6164772727000001</v>
      </c>
      <c r="AK371" s="149">
        <v>58.59375</v>
      </c>
      <c r="AL371" s="149">
        <v>4.0482954544999998</v>
      </c>
      <c r="AM371" s="149">
        <v>3.1960227272999999</v>
      </c>
      <c r="AN371" s="149">
        <v>0.63920454550000005</v>
      </c>
      <c r="AO371" s="149">
        <v>0.1420454545</v>
      </c>
      <c r="AP371" s="149">
        <v>5.9659090909000003</v>
      </c>
      <c r="AQ371" s="149">
        <v>8.8068181818000006</v>
      </c>
    </row>
    <row r="372" spans="1:43" x14ac:dyDescent="0.2">
      <c r="A372" s="145">
        <v>706</v>
      </c>
      <c r="B372" s="109" t="s">
        <v>2019</v>
      </c>
      <c r="C372" s="110">
        <v>644</v>
      </c>
      <c r="D372" s="131">
        <v>8.6003372681000005</v>
      </c>
      <c r="E372" s="110">
        <v>46.7683369644</v>
      </c>
      <c r="F372" s="131">
        <v>3.5714285713999998</v>
      </c>
      <c r="G372" s="131">
        <v>24.3788819876</v>
      </c>
      <c r="H372" s="131">
        <v>57.608695652199998</v>
      </c>
      <c r="I372" s="131">
        <v>18.012422360199999</v>
      </c>
      <c r="J372" s="131">
        <v>3.1446540880999998</v>
      </c>
      <c r="K372" s="131">
        <v>0</v>
      </c>
      <c r="L372" s="131">
        <v>9.4339622641999998</v>
      </c>
      <c r="M372" s="131">
        <v>4.7169811320999999</v>
      </c>
      <c r="N372" s="110">
        <v>270</v>
      </c>
      <c r="O372" s="131">
        <v>2.3518518518999998</v>
      </c>
      <c r="P372" s="146">
        <v>13.77</v>
      </c>
      <c r="Q372" s="131">
        <v>4.3478260869999996</v>
      </c>
      <c r="R372" s="110">
        <v>8</v>
      </c>
      <c r="S372" s="131">
        <v>44.637681159400003</v>
      </c>
      <c r="T372" s="110">
        <v>3</v>
      </c>
      <c r="U372" s="131">
        <v>50</v>
      </c>
      <c r="V372" s="131">
        <v>1.0144927535999999</v>
      </c>
      <c r="W372" s="147">
        <v>277</v>
      </c>
      <c r="X372" s="147">
        <v>49</v>
      </c>
      <c r="Y372" s="147">
        <v>7</v>
      </c>
      <c r="Z372" s="147">
        <v>221</v>
      </c>
      <c r="AA372" s="147" t="s">
        <v>3449</v>
      </c>
      <c r="AB372" s="147">
        <v>17</v>
      </c>
      <c r="AC372" s="147" t="s">
        <v>3449</v>
      </c>
      <c r="AD372" s="147">
        <v>22</v>
      </c>
      <c r="AE372" s="148">
        <v>1.2084592144999999</v>
      </c>
      <c r="AF372" s="131">
        <v>3.1948881788999999</v>
      </c>
      <c r="AG372" s="149">
        <v>4.9400000000000004</v>
      </c>
      <c r="AH372" s="149">
        <v>3.3592880978999999</v>
      </c>
      <c r="AI372" s="149">
        <v>2.2914349277000001</v>
      </c>
      <c r="AJ372" s="149">
        <v>8.6318131257000008</v>
      </c>
      <c r="AK372" s="149">
        <v>53.793103448300002</v>
      </c>
      <c r="AL372" s="149">
        <v>4.4938820911999997</v>
      </c>
      <c r="AM372" s="149">
        <v>1.2013348165</v>
      </c>
      <c r="AN372" s="149">
        <v>3.6040044494000001</v>
      </c>
      <c r="AO372" s="149">
        <v>2.0912124582999998</v>
      </c>
      <c r="AP372" s="149">
        <v>11.6129032258</v>
      </c>
      <c r="AQ372" s="149">
        <v>2.8921023359000002</v>
      </c>
    </row>
    <row r="373" spans="1:43" x14ac:dyDescent="0.2">
      <c r="A373" s="145">
        <v>707</v>
      </c>
      <c r="B373" s="109" t="s">
        <v>2018</v>
      </c>
      <c r="C373" s="110">
        <v>152</v>
      </c>
      <c r="D373" s="131">
        <v>1.3333333332999999</v>
      </c>
      <c r="E373" s="110">
        <v>35.5140186916</v>
      </c>
      <c r="F373" s="131">
        <v>1.3157894737</v>
      </c>
      <c r="G373" s="131">
        <v>23.0263157895</v>
      </c>
      <c r="H373" s="131">
        <v>49.342105263199997</v>
      </c>
      <c r="I373" s="131">
        <v>27.631578947400001</v>
      </c>
      <c r="J373" s="131">
        <v>0</v>
      </c>
      <c r="K373" s="131">
        <v>0</v>
      </c>
      <c r="L373" s="131">
        <v>13.201320131999999</v>
      </c>
      <c r="M373" s="131">
        <v>6.6006600659999997</v>
      </c>
      <c r="N373" s="110">
        <v>66</v>
      </c>
      <c r="O373" s="131">
        <v>2.2727272727000001</v>
      </c>
      <c r="P373" s="146">
        <v>4.28</v>
      </c>
      <c r="Q373" s="131">
        <v>3.7558685446000002</v>
      </c>
      <c r="R373" s="110">
        <v>2</v>
      </c>
      <c r="S373" s="131">
        <v>43.1924882629</v>
      </c>
      <c r="T373" s="110">
        <v>-3</v>
      </c>
      <c r="U373" s="131">
        <v>52.816901408500001</v>
      </c>
      <c r="V373" s="131">
        <v>0.23474178400000001</v>
      </c>
      <c r="W373" s="147">
        <v>22</v>
      </c>
      <c r="X373" s="147">
        <v>10</v>
      </c>
      <c r="Y373" s="147">
        <v>4</v>
      </c>
      <c r="Z373" s="147">
        <v>8</v>
      </c>
      <c r="AA373" s="147" t="s">
        <v>3449</v>
      </c>
      <c r="AB373" s="147">
        <v>6</v>
      </c>
      <c r="AC373" s="147" t="s">
        <v>3449</v>
      </c>
      <c r="AD373" s="147">
        <v>4</v>
      </c>
      <c r="AE373" s="148">
        <v>1.0752688172</v>
      </c>
      <c r="AF373" s="131">
        <v>0</v>
      </c>
      <c r="AG373" s="149" t="s">
        <v>3449</v>
      </c>
      <c r="AH373" s="149">
        <v>2.0675396278</v>
      </c>
      <c r="AI373" s="149">
        <v>0.27567195039999998</v>
      </c>
      <c r="AJ373" s="149">
        <v>3.8594073053</v>
      </c>
      <c r="AK373" s="149">
        <v>64.369400413500003</v>
      </c>
      <c r="AL373" s="149">
        <v>3.3769813920999998</v>
      </c>
      <c r="AM373" s="149">
        <v>4.8242591315999999</v>
      </c>
      <c r="AN373" s="149">
        <v>5.7891109580000002</v>
      </c>
      <c r="AO373" s="149">
        <v>0</v>
      </c>
      <c r="AP373" s="149">
        <v>10.406616126799999</v>
      </c>
      <c r="AQ373" s="149">
        <v>4.6864231564000001</v>
      </c>
    </row>
    <row r="374" spans="1:43" x14ac:dyDescent="0.2">
      <c r="A374" s="145">
        <v>708</v>
      </c>
      <c r="B374" s="109" t="s">
        <v>2017</v>
      </c>
      <c r="C374" s="110">
        <v>35</v>
      </c>
      <c r="D374" s="131">
        <v>-14.634146341499999</v>
      </c>
      <c r="E374" s="110">
        <v>6.2949640287999999</v>
      </c>
      <c r="F374" s="131">
        <v>5.7142857142999999</v>
      </c>
      <c r="G374" s="131">
        <v>17.142857142899999</v>
      </c>
      <c r="H374" s="131">
        <v>65.714285714300004</v>
      </c>
      <c r="I374" s="131">
        <v>17.142857142899999</v>
      </c>
      <c r="J374" s="131">
        <v>28.169014084499999</v>
      </c>
      <c r="K374" s="131">
        <v>0</v>
      </c>
      <c r="L374" s="131">
        <v>0</v>
      </c>
      <c r="M374" s="131">
        <v>0</v>
      </c>
      <c r="N374" s="110">
        <v>14</v>
      </c>
      <c r="O374" s="131">
        <v>2.4285714286000002</v>
      </c>
      <c r="P374" s="146">
        <v>5.56</v>
      </c>
      <c r="Q374" s="131">
        <v>1.9855595667999999</v>
      </c>
      <c r="R374" s="110">
        <v>0</v>
      </c>
      <c r="S374" s="131">
        <v>38.628158844799998</v>
      </c>
      <c r="T374" s="110">
        <v>10</v>
      </c>
      <c r="U374" s="131">
        <v>59.205776173300002</v>
      </c>
      <c r="V374" s="131">
        <v>0.18050541519999999</v>
      </c>
      <c r="W374" s="147" t="s">
        <v>3449</v>
      </c>
      <c r="X374" s="147">
        <v>24</v>
      </c>
      <c r="Y374" s="147">
        <v>0</v>
      </c>
      <c r="Z374" s="147" t="s">
        <v>3449</v>
      </c>
      <c r="AA374" s="147" t="s">
        <v>3449</v>
      </c>
      <c r="AB374" s="147">
        <v>8</v>
      </c>
      <c r="AC374" s="147">
        <v>0</v>
      </c>
      <c r="AD374" s="147" t="s">
        <v>3449</v>
      </c>
      <c r="AE374" s="148">
        <v>0</v>
      </c>
      <c r="AF374" s="131">
        <v>0</v>
      </c>
      <c r="AG374" s="149" t="s">
        <v>3449</v>
      </c>
      <c r="AH374" s="149">
        <v>0</v>
      </c>
      <c r="AI374" s="149">
        <v>11.764705882399999</v>
      </c>
      <c r="AJ374" s="149">
        <v>6.6176470588000003</v>
      </c>
      <c r="AK374" s="149">
        <v>35.784313725499999</v>
      </c>
      <c r="AL374" s="149">
        <v>0</v>
      </c>
      <c r="AM374" s="149">
        <v>5.8823529411999997</v>
      </c>
      <c r="AN374" s="149">
        <v>0</v>
      </c>
      <c r="AO374" s="149">
        <v>0.49019607840000001</v>
      </c>
      <c r="AP374" s="149">
        <v>30.882352941200001</v>
      </c>
      <c r="AQ374" s="149">
        <v>0</v>
      </c>
    </row>
    <row r="375" spans="1:43" x14ac:dyDescent="0.2">
      <c r="A375" s="145">
        <v>709</v>
      </c>
      <c r="B375" s="109" t="s">
        <v>2016</v>
      </c>
      <c r="C375" s="110">
        <v>60</v>
      </c>
      <c r="D375" s="131">
        <v>-13.043478260900001</v>
      </c>
      <c r="E375" s="110">
        <v>7.1258907362999997</v>
      </c>
      <c r="F375" s="131">
        <v>11.666666666699999</v>
      </c>
      <c r="G375" s="131">
        <v>18.333333333300001</v>
      </c>
      <c r="H375" s="131">
        <v>61.666666666700003</v>
      </c>
      <c r="I375" s="131">
        <v>20</v>
      </c>
      <c r="J375" s="131">
        <v>0</v>
      </c>
      <c r="K375" s="131">
        <v>0</v>
      </c>
      <c r="L375" s="131">
        <v>0</v>
      </c>
      <c r="M375" s="131">
        <v>33.898305084699999</v>
      </c>
      <c r="N375" s="110">
        <v>23</v>
      </c>
      <c r="O375" s="131">
        <v>2.6086956522000002</v>
      </c>
      <c r="P375" s="146">
        <v>8.42</v>
      </c>
      <c r="Q375" s="131">
        <v>2.2592152200000002</v>
      </c>
      <c r="R375" s="110">
        <v>7</v>
      </c>
      <c r="S375" s="131">
        <v>33.293697978600001</v>
      </c>
      <c r="T375" s="110">
        <v>-2</v>
      </c>
      <c r="U375" s="131">
        <v>63.852556480399997</v>
      </c>
      <c r="V375" s="131">
        <v>0.59453032100000003</v>
      </c>
      <c r="W375" s="147">
        <v>39</v>
      </c>
      <c r="X375" s="147">
        <v>28</v>
      </c>
      <c r="Y375" s="147">
        <v>4</v>
      </c>
      <c r="Z375" s="147">
        <v>7</v>
      </c>
      <c r="AA375" s="147" t="s">
        <v>3449</v>
      </c>
      <c r="AB375" s="147">
        <v>12</v>
      </c>
      <c r="AC375" s="147" t="s">
        <v>3449</v>
      </c>
      <c r="AD375" s="147" t="s">
        <v>3449</v>
      </c>
      <c r="AE375" s="148">
        <v>0</v>
      </c>
      <c r="AF375" s="131">
        <v>0</v>
      </c>
      <c r="AG375" s="149" t="s">
        <v>3449</v>
      </c>
      <c r="AH375" s="149">
        <v>0</v>
      </c>
      <c r="AI375" s="149">
        <v>1.0869565216999999</v>
      </c>
      <c r="AJ375" s="149">
        <v>0.90579710140000003</v>
      </c>
      <c r="AK375" s="149">
        <v>75</v>
      </c>
      <c r="AL375" s="149">
        <v>1.8115942029000001</v>
      </c>
      <c r="AM375" s="149">
        <v>0.36231884060000003</v>
      </c>
      <c r="AN375" s="149">
        <v>1.9927536232</v>
      </c>
      <c r="AO375" s="149">
        <v>0.18115942030000001</v>
      </c>
      <c r="AP375" s="149">
        <v>5.2536231883999998</v>
      </c>
      <c r="AQ375" s="149">
        <v>0.36231884060000003</v>
      </c>
    </row>
    <row r="376" spans="1:43" x14ac:dyDescent="0.2">
      <c r="A376" s="145">
        <v>711</v>
      </c>
      <c r="B376" s="109" t="s">
        <v>2015</v>
      </c>
      <c r="C376" s="110">
        <v>288</v>
      </c>
      <c r="D376" s="131">
        <v>9.5057034220999999</v>
      </c>
      <c r="E376" s="110">
        <v>41.739130434800003</v>
      </c>
      <c r="F376" s="131">
        <v>10.7638888889</v>
      </c>
      <c r="G376" s="131">
        <v>19.097222222199999</v>
      </c>
      <c r="H376" s="131">
        <v>59.375</v>
      </c>
      <c r="I376" s="131">
        <v>21.527777777800001</v>
      </c>
      <c r="J376" s="131">
        <v>3.5026269702000001</v>
      </c>
      <c r="K376" s="131">
        <v>3.5026269702000001</v>
      </c>
      <c r="L376" s="131">
        <v>10.507880910700001</v>
      </c>
      <c r="M376" s="131">
        <v>7.0052539405000003</v>
      </c>
      <c r="N376" s="110">
        <v>133</v>
      </c>
      <c r="O376" s="131">
        <v>2.1503759398</v>
      </c>
      <c r="P376" s="146">
        <v>6.9</v>
      </c>
      <c r="Q376" s="131">
        <v>3.4833091437000001</v>
      </c>
      <c r="R376" s="110">
        <v>3</v>
      </c>
      <c r="S376" s="131">
        <v>46.153846153800004</v>
      </c>
      <c r="T376" s="110">
        <v>-3</v>
      </c>
      <c r="U376" s="131">
        <v>49.201741654599999</v>
      </c>
      <c r="V376" s="131">
        <v>1.1611030479</v>
      </c>
      <c r="W376" s="147">
        <v>65</v>
      </c>
      <c r="X376" s="147">
        <v>19</v>
      </c>
      <c r="Y376" s="147">
        <v>6</v>
      </c>
      <c r="Z376" s="147">
        <v>40</v>
      </c>
      <c r="AA376" s="147">
        <v>24</v>
      </c>
      <c r="AB376" s="147">
        <v>7</v>
      </c>
      <c r="AC376" s="147">
        <v>5</v>
      </c>
      <c r="AD376" s="147">
        <v>12</v>
      </c>
      <c r="AE376" s="148">
        <v>2.4390243902000002</v>
      </c>
      <c r="AF376" s="131">
        <v>3.5842293907</v>
      </c>
      <c r="AG376" s="149" t="s">
        <v>3449</v>
      </c>
      <c r="AH376" s="149">
        <v>1.3333333332999999</v>
      </c>
      <c r="AI376" s="149">
        <v>22</v>
      </c>
      <c r="AJ376" s="149">
        <v>18.666666666699999</v>
      </c>
      <c r="AK376" s="149">
        <v>30.444444444399998</v>
      </c>
      <c r="AL376" s="149">
        <v>0.33333333329999998</v>
      </c>
      <c r="AM376" s="149">
        <v>3.3333333333000001</v>
      </c>
      <c r="AN376" s="149">
        <v>0.5</v>
      </c>
      <c r="AO376" s="149">
        <v>1.0555555556</v>
      </c>
      <c r="AP376" s="149">
        <v>11.333333333300001</v>
      </c>
      <c r="AQ376" s="149">
        <v>7.8888888889000004</v>
      </c>
    </row>
    <row r="377" spans="1:43" x14ac:dyDescent="0.2">
      <c r="A377" s="145">
        <v>713</v>
      </c>
      <c r="B377" s="109" t="s">
        <v>2014</v>
      </c>
      <c r="C377" s="110">
        <v>3570</v>
      </c>
      <c r="D377" s="131">
        <v>2.6451983899</v>
      </c>
      <c r="E377" s="110">
        <v>241.54262516910001</v>
      </c>
      <c r="F377" s="131">
        <v>25.182072829100001</v>
      </c>
      <c r="G377" s="131">
        <v>22.1568627451</v>
      </c>
      <c r="H377" s="131">
        <v>60.056022409000001</v>
      </c>
      <c r="I377" s="131">
        <v>17.7871148459</v>
      </c>
      <c r="J377" s="131">
        <v>2.5153717160000002</v>
      </c>
      <c r="K377" s="131">
        <v>1.6769144774</v>
      </c>
      <c r="L377" s="131">
        <v>8.1050866405999997</v>
      </c>
      <c r="M377" s="131">
        <v>8.6640581329999993</v>
      </c>
      <c r="N377" s="110">
        <v>1636</v>
      </c>
      <c r="O377" s="131">
        <v>2.1430317847999998</v>
      </c>
      <c r="P377" s="146">
        <v>14.78</v>
      </c>
      <c r="Q377" s="131">
        <v>10.8108108108</v>
      </c>
      <c r="R377" s="110">
        <v>35</v>
      </c>
      <c r="S377" s="131">
        <v>48.175675675699999</v>
      </c>
      <c r="T377" s="110">
        <v>-23</v>
      </c>
      <c r="U377" s="131">
        <v>40.9459459459</v>
      </c>
      <c r="V377" s="131">
        <v>6.7567567600000003E-2</v>
      </c>
      <c r="W377" s="147">
        <v>1541</v>
      </c>
      <c r="X377" s="147">
        <v>50</v>
      </c>
      <c r="Y377" s="147">
        <v>533</v>
      </c>
      <c r="Z377" s="147">
        <v>958</v>
      </c>
      <c r="AA377" s="147">
        <v>260</v>
      </c>
      <c r="AB377" s="147">
        <v>21</v>
      </c>
      <c r="AC377" s="147">
        <v>54</v>
      </c>
      <c r="AD377" s="147">
        <v>185</v>
      </c>
      <c r="AE377" s="148">
        <v>8.2670906199999994</v>
      </c>
      <c r="AF377" s="131">
        <v>0.27578599009999999</v>
      </c>
      <c r="AG377" s="149">
        <v>11.21</v>
      </c>
      <c r="AH377" s="149">
        <v>8.4450717478000001</v>
      </c>
      <c r="AI377" s="149">
        <v>6.4396612562</v>
      </c>
      <c r="AJ377" s="149">
        <v>20.048223947299999</v>
      </c>
      <c r="AK377" s="149">
        <v>29.693013408599999</v>
      </c>
      <c r="AL377" s="149">
        <v>6.1867795812999997</v>
      </c>
      <c r="AM377" s="149">
        <v>2.7228887320999999</v>
      </c>
      <c r="AN377" s="149">
        <v>3.1874852975999999</v>
      </c>
      <c r="AO377" s="149">
        <v>2.111267937</v>
      </c>
      <c r="AP377" s="149">
        <v>14.3966125618</v>
      </c>
      <c r="AQ377" s="149">
        <v>3.5991531403999999</v>
      </c>
    </row>
    <row r="378" spans="1:43" x14ac:dyDescent="0.2">
      <c r="A378" s="145">
        <v>715</v>
      </c>
      <c r="B378" s="109" t="s">
        <v>2013</v>
      </c>
      <c r="C378" s="110">
        <v>42</v>
      </c>
      <c r="D378" s="131">
        <v>-10.638297872300001</v>
      </c>
      <c r="E378" s="110">
        <v>11.830985915499999</v>
      </c>
      <c r="F378" s="131">
        <v>2.3809523810000002</v>
      </c>
      <c r="G378" s="131">
        <v>26.1904761905</v>
      </c>
      <c r="H378" s="131">
        <v>47.619047619</v>
      </c>
      <c r="I378" s="131">
        <v>26.1904761905</v>
      </c>
      <c r="J378" s="131">
        <v>24.0963855422</v>
      </c>
      <c r="K378" s="131">
        <v>0</v>
      </c>
      <c r="L378" s="131">
        <v>0</v>
      </c>
      <c r="M378" s="131">
        <v>0</v>
      </c>
      <c r="N378" s="110">
        <v>16</v>
      </c>
      <c r="O378" s="131">
        <v>2.625</v>
      </c>
      <c r="P378" s="146">
        <v>3.55</v>
      </c>
      <c r="Q378" s="131">
        <v>0.5649717514</v>
      </c>
      <c r="R378" s="110">
        <v>1</v>
      </c>
      <c r="S378" s="131">
        <v>59.887005649700001</v>
      </c>
      <c r="T378" s="110">
        <v>2</v>
      </c>
      <c r="U378" s="131">
        <v>39.548022598899998</v>
      </c>
      <c r="V378" s="131">
        <v>0</v>
      </c>
      <c r="W378" s="147" t="s">
        <v>3449</v>
      </c>
      <c r="X378" s="147">
        <v>23</v>
      </c>
      <c r="Y378" s="147">
        <v>0</v>
      </c>
      <c r="Z378" s="147" t="s">
        <v>3449</v>
      </c>
      <c r="AA378" s="147" t="s">
        <v>3449</v>
      </c>
      <c r="AB378" s="147">
        <v>7</v>
      </c>
      <c r="AC378" s="147">
        <v>0</v>
      </c>
      <c r="AD378" s="147" t="s">
        <v>3449</v>
      </c>
      <c r="AE378" s="148">
        <v>0</v>
      </c>
      <c r="AF378" s="131">
        <v>0</v>
      </c>
      <c r="AG378" s="149" t="s">
        <v>3449</v>
      </c>
      <c r="AH378" s="149">
        <v>0</v>
      </c>
      <c r="AI378" s="149">
        <v>8.0128205127999994</v>
      </c>
      <c r="AJ378" s="149">
        <v>5.4487179486999997</v>
      </c>
      <c r="AK378" s="149">
        <v>47.275641025600002</v>
      </c>
      <c r="AL378" s="149">
        <v>7.0512820513000003</v>
      </c>
      <c r="AM378" s="149">
        <v>0</v>
      </c>
      <c r="AN378" s="149">
        <v>0.32051282050000002</v>
      </c>
      <c r="AO378" s="149">
        <v>3.5256410256000001</v>
      </c>
      <c r="AP378" s="149">
        <v>8.4935897435999994</v>
      </c>
      <c r="AQ378" s="149">
        <v>3.5256410256000001</v>
      </c>
    </row>
    <row r="379" spans="1:43" x14ac:dyDescent="0.2">
      <c r="A379" s="145">
        <v>716</v>
      </c>
      <c r="B379" s="109" t="s">
        <v>2012</v>
      </c>
      <c r="C379" s="110">
        <v>399</v>
      </c>
      <c r="D379" s="131">
        <v>-3.1553398058000002</v>
      </c>
      <c r="E379" s="110">
        <v>16.6945606695</v>
      </c>
      <c r="F379" s="131">
        <v>7.0175438595999999</v>
      </c>
      <c r="G379" s="131">
        <v>22.305764410999998</v>
      </c>
      <c r="H379" s="131">
        <v>58.145363408500003</v>
      </c>
      <c r="I379" s="131">
        <v>19.548872180499998</v>
      </c>
      <c r="J379" s="131">
        <v>4.8484848485000001</v>
      </c>
      <c r="K379" s="131">
        <v>2.4242424242</v>
      </c>
      <c r="L379" s="131">
        <v>2.4242424242</v>
      </c>
      <c r="M379" s="131">
        <v>7.2727272727000001</v>
      </c>
      <c r="N379" s="110">
        <v>160</v>
      </c>
      <c r="O379" s="131">
        <v>2.4500000000000002</v>
      </c>
      <c r="P379" s="146">
        <v>23.9</v>
      </c>
      <c r="Q379" s="131">
        <v>2.2250209908</v>
      </c>
      <c r="R379" s="110">
        <v>5</v>
      </c>
      <c r="S379" s="131">
        <v>44.458438287200003</v>
      </c>
      <c r="T379" s="110">
        <v>-4</v>
      </c>
      <c r="U379" s="131">
        <v>52.770780856400002</v>
      </c>
      <c r="V379" s="131">
        <v>0.54575986570000001</v>
      </c>
      <c r="W379" s="147">
        <v>179</v>
      </c>
      <c r="X379" s="147">
        <v>106</v>
      </c>
      <c r="Y379" s="147">
        <v>9</v>
      </c>
      <c r="Z379" s="147">
        <v>64</v>
      </c>
      <c r="AA379" s="147">
        <v>59</v>
      </c>
      <c r="AB379" s="147">
        <v>35</v>
      </c>
      <c r="AC379" s="147">
        <v>5</v>
      </c>
      <c r="AD379" s="147">
        <v>19</v>
      </c>
      <c r="AE379" s="148">
        <v>0.9259259259</v>
      </c>
      <c r="AF379" s="131">
        <v>0</v>
      </c>
      <c r="AG379" s="149" t="s">
        <v>3449</v>
      </c>
      <c r="AH379" s="149">
        <v>2.2732828159</v>
      </c>
      <c r="AI379" s="149">
        <v>6.0620875092000004</v>
      </c>
      <c r="AJ379" s="149">
        <v>6.5998533365999998</v>
      </c>
      <c r="AK379" s="149">
        <v>48.765582987000002</v>
      </c>
      <c r="AL379" s="149">
        <v>5.3287704718000004</v>
      </c>
      <c r="AM379" s="149">
        <v>1.5399657785</v>
      </c>
      <c r="AN379" s="149">
        <v>3.3977022733000002</v>
      </c>
      <c r="AO379" s="149">
        <v>3.4221461744999999</v>
      </c>
      <c r="AP379" s="149">
        <v>12.955267660700001</v>
      </c>
      <c r="AQ379" s="149">
        <v>4.8643363481000002</v>
      </c>
    </row>
    <row r="380" spans="1:43" x14ac:dyDescent="0.2">
      <c r="A380" s="145">
        <v>717</v>
      </c>
      <c r="B380" s="109" t="s">
        <v>2011</v>
      </c>
      <c r="C380" s="110">
        <v>4012</v>
      </c>
      <c r="D380" s="131">
        <v>3.9378238342</v>
      </c>
      <c r="E380" s="110">
        <v>214.77516059960001</v>
      </c>
      <c r="F380" s="131">
        <v>20.613160518400001</v>
      </c>
      <c r="G380" s="131">
        <v>19.865403788599998</v>
      </c>
      <c r="H380" s="131">
        <v>58.025922233300001</v>
      </c>
      <c r="I380" s="131">
        <v>22.108673978100001</v>
      </c>
      <c r="J380" s="131">
        <v>3.5056967572</v>
      </c>
      <c r="K380" s="131">
        <v>1.5024414674</v>
      </c>
      <c r="L380" s="131">
        <v>9.5154626267999998</v>
      </c>
      <c r="M380" s="131">
        <v>9.5154626267999998</v>
      </c>
      <c r="N380" s="110">
        <v>1798</v>
      </c>
      <c r="O380" s="131">
        <v>2.1957730812</v>
      </c>
      <c r="P380" s="146">
        <v>18.68</v>
      </c>
      <c r="Q380" s="131">
        <v>9.7170315002999992</v>
      </c>
      <c r="R380" s="110">
        <v>29</v>
      </c>
      <c r="S380" s="131">
        <v>45.4351308062</v>
      </c>
      <c r="T380" s="110">
        <v>-12</v>
      </c>
      <c r="U380" s="131">
        <v>44.687666844600002</v>
      </c>
      <c r="V380" s="131">
        <v>0.1601708489</v>
      </c>
      <c r="W380" s="147">
        <v>1642</v>
      </c>
      <c r="X380" s="147">
        <v>67</v>
      </c>
      <c r="Y380" s="147">
        <v>785</v>
      </c>
      <c r="Z380" s="147">
        <v>790</v>
      </c>
      <c r="AA380" s="147">
        <v>242</v>
      </c>
      <c r="AB380" s="147">
        <v>24</v>
      </c>
      <c r="AC380" s="147">
        <v>52</v>
      </c>
      <c r="AD380" s="147">
        <v>166</v>
      </c>
      <c r="AE380" s="148">
        <v>3.0274802048999998</v>
      </c>
      <c r="AF380" s="131">
        <v>14.189693801300001</v>
      </c>
      <c r="AG380" s="149">
        <v>4.28</v>
      </c>
      <c r="AH380" s="149">
        <v>7.372472718</v>
      </c>
      <c r="AI380" s="149">
        <v>6.3911682598999997</v>
      </c>
      <c r="AJ380" s="149">
        <v>19.9010236021</v>
      </c>
      <c r="AK380" s="149">
        <v>36.122155485999997</v>
      </c>
      <c r="AL380" s="149">
        <v>4.2805177227</v>
      </c>
      <c r="AM380" s="149">
        <v>3.4303358429999999</v>
      </c>
      <c r="AN380" s="149">
        <v>2.3094492851999999</v>
      </c>
      <c r="AO380" s="149">
        <v>1.6411471111</v>
      </c>
      <c r="AP380" s="149">
        <v>9.3012435496000005</v>
      </c>
      <c r="AQ380" s="149">
        <v>6.1627611877000001</v>
      </c>
    </row>
    <row r="381" spans="1:43" x14ac:dyDescent="0.2">
      <c r="A381" s="145">
        <v>723</v>
      </c>
      <c r="B381" s="109" t="s">
        <v>2010</v>
      </c>
      <c r="C381" s="110">
        <v>3756</v>
      </c>
      <c r="D381" s="131">
        <v>7.4678111588</v>
      </c>
      <c r="E381" s="110">
        <v>553.98230088499997</v>
      </c>
      <c r="F381" s="131">
        <v>17.6783812567</v>
      </c>
      <c r="G381" s="131">
        <v>18.0511182109</v>
      </c>
      <c r="H381" s="131">
        <v>60.143769968100003</v>
      </c>
      <c r="I381" s="131">
        <v>21.805111821099999</v>
      </c>
      <c r="J381" s="131">
        <v>3.2021347565</v>
      </c>
      <c r="K381" s="131">
        <v>1.3342228152</v>
      </c>
      <c r="L381" s="131">
        <v>6.404269513</v>
      </c>
      <c r="M381" s="131">
        <v>10.6737825217</v>
      </c>
      <c r="N381" s="110">
        <v>1786</v>
      </c>
      <c r="O381" s="131">
        <v>2.0907054871000001</v>
      </c>
      <c r="P381" s="146">
        <v>6.78</v>
      </c>
      <c r="Q381" s="131">
        <v>18.235294117599999</v>
      </c>
      <c r="R381" s="110">
        <v>26</v>
      </c>
      <c r="S381" s="131">
        <v>18.676470588200001</v>
      </c>
      <c r="T381" s="110">
        <v>-23</v>
      </c>
      <c r="U381" s="131">
        <v>62.794117647100002</v>
      </c>
      <c r="V381" s="131">
        <v>0.29411764709999999</v>
      </c>
      <c r="W381" s="147">
        <v>1522</v>
      </c>
      <c r="X381" s="147">
        <v>46</v>
      </c>
      <c r="Y381" s="147">
        <v>343</v>
      </c>
      <c r="Z381" s="147">
        <v>1133</v>
      </c>
      <c r="AA381" s="147">
        <v>271</v>
      </c>
      <c r="AB381" s="147">
        <v>15</v>
      </c>
      <c r="AC381" s="147">
        <v>41</v>
      </c>
      <c r="AD381" s="147">
        <v>215</v>
      </c>
      <c r="AE381" s="148">
        <v>2.0710059171999999</v>
      </c>
      <c r="AF381" s="131">
        <v>5.4083288264</v>
      </c>
      <c r="AG381" s="131">
        <v>4.25</v>
      </c>
      <c r="AH381" s="149">
        <v>12.9736996891</v>
      </c>
      <c r="AI381" s="149">
        <v>5.0415931434000001</v>
      </c>
      <c r="AJ381" s="149">
        <v>23.010671372200001</v>
      </c>
      <c r="AK381" s="149">
        <v>12.914881102400001</v>
      </c>
      <c r="AL381" s="149">
        <v>2.1636837241000002</v>
      </c>
      <c r="AM381" s="149">
        <v>7.6128056466</v>
      </c>
      <c r="AN381" s="149">
        <v>2.7686749012999998</v>
      </c>
      <c r="AO381" s="149">
        <v>1.7897655659</v>
      </c>
      <c r="AP381" s="149">
        <v>25.531467943900001</v>
      </c>
      <c r="AQ381" s="149">
        <v>1.756154945</v>
      </c>
    </row>
    <row r="382" spans="1:43" x14ac:dyDescent="0.2">
      <c r="A382" s="145">
        <v>724</v>
      </c>
      <c r="B382" s="109" t="s">
        <v>2009</v>
      </c>
      <c r="C382" s="110">
        <v>769</v>
      </c>
      <c r="D382" s="131">
        <v>3.0831099196</v>
      </c>
      <c r="E382" s="110">
        <v>28.8989101841</v>
      </c>
      <c r="F382" s="131">
        <v>5.9817945384</v>
      </c>
      <c r="G382" s="131">
        <v>21.5864759428</v>
      </c>
      <c r="H382" s="131">
        <v>60.338101430400002</v>
      </c>
      <c r="I382" s="131">
        <v>18.075422626799998</v>
      </c>
      <c r="J382" s="131">
        <v>5.2151238592000002</v>
      </c>
      <c r="K382" s="131">
        <v>2.6075619296000001</v>
      </c>
      <c r="L382" s="131">
        <v>6.5189048239999998</v>
      </c>
      <c r="M382" s="131">
        <v>7.8226857888000003</v>
      </c>
      <c r="N382" s="110">
        <v>316</v>
      </c>
      <c r="O382" s="131">
        <v>2.4113924051</v>
      </c>
      <c r="P382" s="146">
        <v>26.61</v>
      </c>
      <c r="Q382" s="131">
        <v>3.0075187969999999</v>
      </c>
      <c r="R382" s="110">
        <v>19</v>
      </c>
      <c r="S382" s="131">
        <v>44.962406014999999</v>
      </c>
      <c r="T382" s="110">
        <v>11</v>
      </c>
      <c r="U382" s="131">
        <v>51.691729323300002</v>
      </c>
      <c r="V382" s="131">
        <v>0.3383458647</v>
      </c>
      <c r="W382" s="147">
        <v>183</v>
      </c>
      <c r="X382" s="147">
        <v>53</v>
      </c>
      <c r="Y382" s="147">
        <v>71</v>
      </c>
      <c r="Z382" s="147">
        <v>59</v>
      </c>
      <c r="AA382" s="147">
        <v>63</v>
      </c>
      <c r="AB382" s="147">
        <v>21</v>
      </c>
      <c r="AC382" s="147">
        <v>17</v>
      </c>
      <c r="AD382" s="147">
        <v>25</v>
      </c>
      <c r="AE382" s="148">
        <v>0.4807692308</v>
      </c>
      <c r="AF382" s="131">
        <v>0</v>
      </c>
      <c r="AG382" s="131">
        <v>1.18</v>
      </c>
      <c r="AH382" s="149">
        <v>8.5955649418999993</v>
      </c>
      <c r="AI382" s="149">
        <v>2.3231256600000001</v>
      </c>
      <c r="AJ382" s="149">
        <v>12.5659978881</v>
      </c>
      <c r="AK382" s="149">
        <v>25.786694825800001</v>
      </c>
      <c r="AL382" s="149">
        <v>7.5818373811999997</v>
      </c>
      <c r="AM382" s="149">
        <v>10.2428722281</v>
      </c>
      <c r="AN382" s="149">
        <v>2.6399155227</v>
      </c>
      <c r="AO382" s="149">
        <v>1.5628299894</v>
      </c>
      <c r="AP382" s="149">
        <v>19.134107708599998</v>
      </c>
      <c r="AQ382" s="149">
        <v>5.4699049630000003</v>
      </c>
    </row>
    <row r="383" spans="1:43" x14ac:dyDescent="0.2">
      <c r="A383" s="145">
        <v>726</v>
      </c>
      <c r="B383" s="109" t="s">
        <v>2008</v>
      </c>
      <c r="C383" s="110">
        <v>2028</v>
      </c>
      <c r="D383" s="131">
        <v>0.14814814809999999</v>
      </c>
      <c r="E383" s="110">
        <v>79.373776907999996</v>
      </c>
      <c r="F383" s="131">
        <v>8.0867850098999998</v>
      </c>
      <c r="G383" s="131">
        <v>20.6607495069</v>
      </c>
      <c r="H383" s="131">
        <v>58.1854043393</v>
      </c>
      <c r="I383" s="131">
        <v>21.1538461538</v>
      </c>
      <c r="J383" s="131">
        <v>2.4533856722</v>
      </c>
      <c r="K383" s="131">
        <v>2.9440628066999999</v>
      </c>
      <c r="L383" s="131">
        <v>5.8881256132999997</v>
      </c>
      <c r="M383" s="131">
        <v>12.2669283611</v>
      </c>
      <c r="N383" s="110">
        <v>865</v>
      </c>
      <c r="O383" s="131">
        <v>2.2705202311999999</v>
      </c>
      <c r="P383" s="146">
        <v>25.55</v>
      </c>
      <c r="Q383" s="131">
        <v>6.9086651053999999</v>
      </c>
      <c r="R383" s="110">
        <v>22</v>
      </c>
      <c r="S383" s="131">
        <v>48.790007806399998</v>
      </c>
      <c r="T383" s="110">
        <v>-25</v>
      </c>
      <c r="U383" s="131">
        <v>44.184231069500001</v>
      </c>
      <c r="V383" s="131">
        <v>0.1170960187</v>
      </c>
      <c r="W383" s="147">
        <v>388</v>
      </c>
      <c r="X383" s="147">
        <v>78</v>
      </c>
      <c r="Y383" s="147">
        <v>79</v>
      </c>
      <c r="Z383" s="147">
        <v>231</v>
      </c>
      <c r="AA383" s="147">
        <v>133</v>
      </c>
      <c r="AB383" s="147">
        <v>26</v>
      </c>
      <c r="AC383" s="147">
        <v>23</v>
      </c>
      <c r="AD383" s="147">
        <v>84</v>
      </c>
      <c r="AE383" s="148">
        <v>2.3550724638</v>
      </c>
      <c r="AF383" s="131">
        <v>3.870343493</v>
      </c>
      <c r="AG383" s="149">
        <v>3.47</v>
      </c>
      <c r="AH383" s="149">
        <v>5.6170355466000004</v>
      </c>
      <c r="AI383" s="149">
        <v>3.6636485580000002</v>
      </c>
      <c r="AJ383" s="149">
        <v>20.4812206573</v>
      </c>
      <c r="AK383" s="149">
        <v>22.8873239437</v>
      </c>
      <c r="AL383" s="149">
        <v>2.6240778000999998</v>
      </c>
      <c r="AM383" s="149">
        <v>7.9476861166999999</v>
      </c>
      <c r="AN383" s="149">
        <v>1.2072434608</v>
      </c>
      <c r="AO383" s="149">
        <v>1.3749161636</v>
      </c>
      <c r="AP383" s="149">
        <v>26.4922870557</v>
      </c>
      <c r="AQ383" s="149">
        <v>3.2696177062</v>
      </c>
    </row>
    <row r="384" spans="1:43" x14ac:dyDescent="0.2">
      <c r="A384" s="145">
        <v>731</v>
      </c>
      <c r="B384" s="109" t="s">
        <v>2007</v>
      </c>
      <c r="C384" s="110">
        <v>2180</v>
      </c>
      <c r="D384" s="131">
        <v>26.0115606936</v>
      </c>
      <c r="E384" s="110">
        <v>1009.2592592593001</v>
      </c>
      <c r="F384" s="131">
        <v>17.8899082569</v>
      </c>
      <c r="G384" s="131">
        <v>19.3577981651</v>
      </c>
      <c r="H384" s="131">
        <v>57.706422018300003</v>
      </c>
      <c r="I384" s="131">
        <v>22.935779816499998</v>
      </c>
      <c r="J384" s="131">
        <v>3.2265498962999999</v>
      </c>
      <c r="K384" s="131">
        <v>2.3046784972999999</v>
      </c>
      <c r="L384" s="131">
        <v>4.6093569946999997</v>
      </c>
      <c r="M384" s="131">
        <v>11.0624567873</v>
      </c>
      <c r="N384" s="110">
        <v>1004</v>
      </c>
      <c r="O384" s="131">
        <v>2.1474103586000002</v>
      </c>
      <c r="P384" s="146">
        <v>2.16</v>
      </c>
      <c r="Q384" s="131">
        <v>28.7037037037</v>
      </c>
      <c r="R384" s="110">
        <v>14</v>
      </c>
      <c r="S384" s="131">
        <v>37.5</v>
      </c>
      <c r="T384" s="110">
        <v>-13</v>
      </c>
      <c r="U384" s="131">
        <v>27.777777777800001</v>
      </c>
      <c r="V384" s="131">
        <v>6.0185185184999996</v>
      </c>
      <c r="W384" s="147">
        <v>395</v>
      </c>
      <c r="X384" s="147">
        <v>7</v>
      </c>
      <c r="Y384" s="147">
        <v>131</v>
      </c>
      <c r="Z384" s="147">
        <v>257</v>
      </c>
      <c r="AA384" s="147" t="s">
        <v>3449</v>
      </c>
      <c r="AB384" s="147" t="s">
        <v>3449</v>
      </c>
      <c r="AC384" s="147">
        <v>21</v>
      </c>
      <c r="AD384" s="147">
        <v>64</v>
      </c>
      <c r="AE384" s="148">
        <v>2.9385574353999999</v>
      </c>
      <c r="AF384" s="131">
        <v>63.352826510699998</v>
      </c>
      <c r="AG384" s="149">
        <v>4.03</v>
      </c>
      <c r="AH384" s="149">
        <v>9.1718327770000005</v>
      </c>
      <c r="AI384" s="149">
        <v>1.0411699253</v>
      </c>
      <c r="AJ384" s="149">
        <v>20.7995549197</v>
      </c>
      <c r="AK384" s="149">
        <v>32.5464949928</v>
      </c>
      <c r="AL384" s="149">
        <v>3.4414242569</v>
      </c>
      <c r="AM384" s="149">
        <v>6.9305356858999998</v>
      </c>
      <c r="AN384" s="149">
        <v>11.842314417400001</v>
      </c>
      <c r="AO384" s="149">
        <v>7.9478620299999997E-2</v>
      </c>
      <c r="AP384" s="149">
        <v>8.7347003656000002</v>
      </c>
      <c r="AQ384" s="149">
        <v>1.0173263392</v>
      </c>
    </row>
    <row r="385" spans="1:43" x14ac:dyDescent="0.2">
      <c r="A385" s="145">
        <v>732</v>
      </c>
      <c r="B385" s="109" t="s">
        <v>2006</v>
      </c>
      <c r="C385" s="110">
        <v>1682</v>
      </c>
      <c r="D385" s="131">
        <v>14.8122866894</v>
      </c>
      <c r="E385" s="110">
        <v>443.79947229549998</v>
      </c>
      <c r="F385" s="131">
        <v>7.9667063020000004</v>
      </c>
      <c r="G385" s="131">
        <v>22.7705112961</v>
      </c>
      <c r="H385" s="131">
        <v>58.9179548157</v>
      </c>
      <c r="I385" s="131">
        <v>18.3115338882</v>
      </c>
      <c r="J385" s="131">
        <v>3.5597745476</v>
      </c>
      <c r="K385" s="131">
        <v>1.1865915159</v>
      </c>
      <c r="L385" s="131">
        <v>7.1195490952</v>
      </c>
      <c r="M385" s="131">
        <v>11.2726194008</v>
      </c>
      <c r="N385" s="110">
        <v>671</v>
      </c>
      <c r="O385" s="131">
        <v>2.4992548435000002</v>
      </c>
      <c r="P385" s="146">
        <v>3.79</v>
      </c>
      <c r="Q385" s="131">
        <v>14.9214659686</v>
      </c>
      <c r="R385" s="110">
        <v>17</v>
      </c>
      <c r="S385" s="131">
        <v>51.832460732999998</v>
      </c>
      <c r="T385" s="110">
        <v>-16</v>
      </c>
      <c r="U385" s="131">
        <v>32.984293193699997</v>
      </c>
      <c r="V385" s="131">
        <v>0.26178010470000002</v>
      </c>
      <c r="W385" s="147">
        <v>272</v>
      </c>
      <c r="X385" s="147">
        <v>30</v>
      </c>
      <c r="Y385" s="147">
        <v>105</v>
      </c>
      <c r="Z385" s="147">
        <v>137</v>
      </c>
      <c r="AA385" s="147">
        <v>69</v>
      </c>
      <c r="AB385" s="147">
        <v>10</v>
      </c>
      <c r="AC385" s="147">
        <v>10</v>
      </c>
      <c r="AD385" s="147">
        <v>49</v>
      </c>
      <c r="AE385" s="148">
        <v>5.0408719346000002</v>
      </c>
      <c r="AF385" s="131">
        <v>23.072252580400001</v>
      </c>
      <c r="AG385" s="149">
        <v>0.47</v>
      </c>
      <c r="AH385" s="149">
        <v>16.933638443900001</v>
      </c>
      <c r="AI385" s="149">
        <v>2.2479472338000002</v>
      </c>
      <c r="AJ385" s="149">
        <v>13.198277022499999</v>
      </c>
      <c r="AK385" s="149">
        <v>28.173374613</v>
      </c>
      <c r="AL385" s="149">
        <v>4.2805222776000003</v>
      </c>
      <c r="AM385" s="149">
        <v>11.764705882399999</v>
      </c>
      <c r="AN385" s="149">
        <v>10.324404361299999</v>
      </c>
      <c r="AO385" s="149">
        <v>0.2288329519</v>
      </c>
      <c r="AP385" s="149">
        <v>7.9956925561999999</v>
      </c>
      <c r="AQ385" s="149">
        <v>1.0095571408999999</v>
      </c>
    </row>
    <row r="386" spans="1:43" x14ac:dyDescent="0.2">
      <c r="A386" s="145">
        <v>733</v>
      </c>
      <c r="B386" s="109" t="s">
        <v>2005</v>
      </c>
      <c r="C386" s="110">
        <v>4370</v>
      </c>
      <c r="D386" s="131">
        <v>5.1491819056999999</v>
      </c>
      <c r="E386" s="110">
        <v>874</v>
      </c>
      <c r="F386" s="131">
        <v>24.393592677299999</v>
      </c>
      <c r="G386" s="131">
        <v>20.160183066399998</v>
      </c>
      <c r="H386" s="131">
        <v>58.558352402700002</v>
      </c>
      <c r="I386" s="131">
        <v>21.281464530899999</v>
      </c>
      <c r="J386" s="131">
        <v>5.2511415525</v>
      </c>
      <c r="K386" s="131">
        <v>2.0547945205000002</v>
      </c>
      <c r="L386" s="131">
        <v>9.3607305935999996</v>
      </c>
      <c r="M386" s="131">
        <v>10.0456621005</v>
      </c>
      <c r="N386" s="110">
        <v>2073</v>
      </c>
      <c r="O386" s="131">
        <v>2.0795947901999998</v>
      </c>
      <c r="P386" s="146">
        <v>5</v>
      </c>
      <c r="Q386" s="131">
        <v>34.262948207199997</v>
      </c>
      <c r="R386" s="110">
        <v>25</v>
      </c>
      <c r="S386" s="131">
        <v>29.8804780876</v>
      </c>
      <c r="T386" s="110">
        <v>-25</v>
      </c>
      <c r="U386" s="131">
        <v>31.673306772899998</v>
      </c>
      <c r="V386" s="131">
        <v>4.1832669322999996</v>
      </c>
      <c r="W386" s="147">
        <v>3034</v>
      </c>
      <c r="X386" s="147">
        <v>12</v>
      </c>
      <c r="Y386" s="147">
        <v>1345</v>
      </c>
      <c r="Z386" s="147">
        <v>1677</v>
      </c>
      <c r="AA386" s="147">
        <v>344</v>
      </c>
      <c r="AB386" s="147">
        <v>5</v>
      </c>
      <c r="AC386" s="147">
        <v>88</v>
      </c>
      <c r="AD386" s="147">
        <v>251</v>
      </c>
      <c r="AE386" s="148">
        <v>4.5155633493999998</v>
      </c>
      <c r="AF386" s="131">
        <v>0.46652670870000001</v>
      </c>
      <c r="AG386" s="131">
        <v>10.64</v>
      </c>
      <c r="AH386" s="149">
        <v>4.8480493680999999</v>
      </c>
      <c r="AI386" s="149">
        <v>2.1598546008000001</v>
      </c>
      <c r="AJ386" s="149">
        <v>22.980683883499999</v>
      </c>
      <c r="AK386" s="149">
        <v>23.948603068600001</v>
      </c>
      <c r="AL386" s="149">
        <v>3.5800329683999998</v>
      </c>
      <c r="AM386" s="149">
        <v>9.8482607041999994</v>
      </c>
      <c r="AN386" s="149">
        <v>8.9691026670999996</v>
      </c>
      <c r="AO386" s="149">
        <v>0.85379770909999997</v>
      </c>
      <c r="AP386" s="149">
        <v>16.479986474499999</v>
      </c>
      <c r="AQ386" s="149">
        <v>1.8597573862000001</v>
      </c>
    </row>
    <row r="387" spans="1:43" x14ac:dyDescent="0.2">
      <c r="A387" s="145">
        <v>734</v>
      </c>
      <c r="B387" s="109" t="s">
        <v>2004</v>
      </c>
      <c r="C387" s="110">
        <v>476</v>
      </c>
      <c r="D387" s="131">
        <v>13.6038186158</v>
      </c>
      <c r="E387" s="110">
        <v>160.26936026940001</v>
      </c>
      <c r="F387" s="131">
        <v>5.6722689076000004</v>
      </c>
      <c r="G387" s="131">
        <v>15.9663865546</v>
      </c>
      <c r="H387" s="131">
        <v>65.546218487399997</v>
      </c>
      <c r="I387" s="131">
        <v>18.487394957999999</v>
      </c>
      <c r="J387" s="131">
        <v>4.2553191489</v>
      </c>
      <c r="K387" s="131">
        <v>4.2553191489</v>
      </c>
      <c r="L387" s="131">
        <v>4.2553191489</v>
      </c>
      <c r="M387" s="131">
        <v>6.3829787233999999</v>
      </c>
      <c r="N387" s="110">
        <v>222</v>
      </c>
      <c r="O387" s="131">
        <v>2.1306306305999998</v>
      </c>
      <c r="P387" s="146">
        <v>2.97</v>
      </c>
      <c r="Q387" s="131">
        <v>7.4324324323999997</v>
      </c>
      <c r="R387" s="110">
        <v>-6</v>
      </c>
      <c r="S387" s="131">
        <v>88.513513513500001</v>
      </c>
      <c r="T387" s="110">
        <v>2</v>
      </c>
      <c r="U387" s="131">
        <v>3.3783783783999999</v>
      </c>
      <c r="V387" s="131">
        <v>0.67567567569999998</v>
      </c>
      <c r="W387" s="147">
        <v>88</v>
      </c>
      <c r="X387" s="147">
        <v>32</v>
      </c>
      <c r="Y387" s="147">
        <v>10</v>
      </c>
      <c r="Z387" s="147">
        <v>46</v>
      </c>
      <c r="AA387" s="147">
        <v>37</v>
      </c>
      <c r="AB387" s="147">
        <v>10</v>
      </c>
      <c r="AC387" s="147">
        <v>6</v>
      </c>
      <c r="AD387" s="147">
        <v>21</v>
      </c>
      <c r="AE387" s="148">
        <v>0.41841004180000002</v>
      </c>
      <c r="AF387" s="131">
        <v>2.2321428570999999</v>
      </c>
      <c r="AG387" s="149" t="s">
        <v>3449</v>
      </c>
      <c r="AH387" s="149">
        <v>6.6113686265</v>
      </c>
      <c r="AI387" s="149">
        <v>0.17077335939999999</v>
      </c>
      <c r="AJ387" s="149">
        <v>8.0507440838999997</v>
      </c>
      <c r="AK387" s="149">
        <v>45.059770675800003</v>
      </c>
      <c r="AL387" s="149">
        <v>1.1466211271</v>
      </c>
      <c r="AM387" s="149">
        <v>11.124664552300001</v>
      </c>
      <c r="AN387" s="149">
        <v>15.955111002700001</v>
      </c>
      <c r="AO387" s="149">
        <v>0.12198097099999999</v>
      </c>
      <c r="AP387" s="149">
        <v>7.4896316174999997</v>
      </c>
      <c r="AQ387" s="149">
        <v>9.7584776799999995E-2</v>
      </c>
    </row>
    <row r="388" spans="1:43" x14ac:dyDescent="0.2">
      <c r="A388" s="145">
        <v>735</v>
      </c>
      <c r="B388" s="109" t="s">
        <v>2003</v>
      </c>
      <c r="C388" s="110">
        <v>331</v>
      </c>
      <c r="D388" s="131">
        <v>0.91463414629999995</v>
      </c>
      <c r="E388" s="110">
        <v>97.067448680400005</v>
      </c>
      <c r="F388" s="131">
        <v>5.7401812688999998</v>
      </c>
      <c r="G388" s="131">
        <v>19.335347431999999</v>
      </c>
      <c r="H388" s="131">
        <v>62.839879154099997</v>
      </c>
      <c r="I388" s="131">
        <v>17.824773413900001</v>
      </c>
      <c r="J388" s="131">
        <v>9.2592592593000003</v>
      </c>
      <c r="K388" s="131">
        <v>9.2592592593000003</v>
      </c>
      <c r="L388" s="131">
        <v>18.518518518499999</v>
      </c>
      <c r="M388" s="131">
        <v>3.0864197530999999</v>
      </c>
      <c r="N388" s="110">
        <v>128</v>
      </c>
      <c r="O388" s="131">
        <v>2.546875</v>
      </c>
      <c r="P388" s="146">
        <v>3.41</v>
      </c>
      <c r="Q388" s="131">
        <v>6.1946902655000002</v>
      </c>
      <c r="R388" s="110">
        <v>6</v>
      </c>
      <c r="S388" s="131">
        <v>77.8761061947</v>
      </c>
      <c r="T388" s="110">
        <v>-6</v>
      </c>
      <c r="U388" s="131">
        <v>14.1592920354</v>
      </c>
      <c r="V388" s="131">
        <v>1.7699115044</v>
      </c>
      <c r="W388" s="147">
        <v>85</v>
      </c>
      <c r="X388" s="147">
        <v>56</v>
      </c>
      <c r="Y388" s="147">
        <v>4</v>
      </c>
      <c r="Z388" s="147">
        <v>25</v>
      </c>
      <c r="AA388" s="147" t="s">
        <v>3449</v>
      </c>
      <c r="AB388" s="147">
        <v>17</v>
      </c>
      <c r="AC388" s="147" t="s">
        <v>3449</v>
      </c>
      <c r="AD388" s="147">
        <v>10</v>
      </c>
      <c r="AE388" s="148">
        <v>0</v>
      </c>
      <c r="AF388" s="131">
        <v>0</v>
      </c>
      <c r="AG388" s="149" t="s">
        <v>3449</v>
      </c>
      <c r="AH388" s="149">
        <v>2.7</v>
      </c>
      <c r="AI388" s="149">
        <v>6.6666666700000002E-2</v>
      </c>
      <c r="AJ388" s="149">
        <v>9.7666666667000008</v>
      </c>
      <c r="AK388" s="149">
        <v>53.9666666667</v>
      </c>
      <c r="AL388" s="149">
        <v>3.2666666666999999</v>
      </c>
      <c r="AM388" s="149">
        <v>7</v>
      </c>
      <c r="AN388" s="149">
        <v>9.5333333332999999</v>
      </c>
      <c r="AO388" s="149">
        <v>0</v>
      </c>
      <c r="AP388" s="149">
        <v>7.2333333333000001</v>
      </c>
      <c r="AQ388" s="149">
        <v>2.2666666666999999</v>
      </c>
    </row>
    <row r="389" spans="1:43" x14ac:dyDescent="0.2">
      <c r="A389" s="145">
        <v>736</v>
      </c>
      <c r="B389" s="109" t="s">
        <v>2002</v>
      </c>
      <c r="C389" s="110">
        <v>412</v>
      </c>
      <c r="D389" s="131">
        <v>-1.6706443914</v>
      </c>
      <c r="E389" s="110">
        <v>223.91304347830001</v>
      </c>
      <c r="F389" s="131">
        <v>4.8543689319999999</v>
      </c>
      <c r="G389" s="131">
        <v>16.7475728155</v>
      </c>
      <c r="H389" s="131">
        <v>62.135922330100001</v>
      </c>
      <c r="I389" s="131">
        <v>21.116504854399999</v>
      </c>
      <c r="J389" s="131">
        <v>0</v>
      </c>
      <c r="K389" s="131">
        <v>4.8484848485000001</v>
      </c>
      <c r="L389" s="131">
        <v>9.6969696970000001</v>
      </c>
      <c r="M389" s="131">
        <v>7.2727272727000001</v>
      </c>
      <c r="N389" s="110">
        <v>175</v>
      </c>
      <c r="O389" s="131">
        <v>2.3314285714</v>
      </c>
      <c r="P389" s="146">
        <v>1.84</v>
      </c>
      <c r="Q389" s="131">
        <v>13.5135135135</v>
      </c>
      <c r="R389" s="110">
        <v>6</v>
      </c>
      <c r="S389" s="131">
        <v>64.864864864899999</v>
      </c>
      <c r="T389" s="110">
        <v>-7</v>
      </c>
      <c r="U389" s="131">
        <v>13.5135135135</v>
      </c>
      <c r="V389" s="131">
        <v>8.1081081080999997</v>
      </c>
      <c r="W389" s="147">
        <v>81</v>
      </c>
      <c r="X389" s="147">
        <v>14</v>
      </c>
      <c r="Y389" s="147">
        <v>23</v>
      </c>
      <c r="Z389" s="147">
        <v>44</v>
      </c>
      <c r="AA389" s="147">
        <v>24</v>
      </c>
      <c r="AB389" s="147">
        <v>5</v>
      </c>
      <c r="AC389" s="147">
        <v>8</v>
      </c>
      <c r="AD389" s="147">
        <v>11</v>
      </c>
      <c r="AE389" s="148">
        <v>2.6595744681000002</v>
      </c>
      <c r="AF389" s="131">
        <v>0</v>
      </c>
      <c r="AG389" s="149" t="s">
        <v>3449</v>
      </c>
      <c r="AH389" s="149">
        <v>5.8227848100999999</v>
      </c>
      <c r="AI389" s="149">
        <v>0.45007032349999998</v>
      </c>
      <c r="AJ389" s="149">
        <v>13.2208157525</v>
      </c>
      <c r="AK389" s="149">
        <v>39.5499296765</v>
      </c>
      <c r="AL389" s="149">
        <v>2.8691983122</v>
      </c>
      <c r="AM389" s="149">
        <v>3.741209564</v>
      </c>
      <c r="AN389" s="149">
        <v>10.8579465541</v>
      </c>
      <c r="AO389" s="149">
        <v>5.6258790400000001E-2</v>
      </c>
      <c r="AP389" s="149">
        <v>13.5583684951</v>
      </c>
      <c r="AQ389" s="149">
        <v>5.7102672293000003</v>
      </c>
    </row>
    <row r="390" spans="1:43" x14ac:dyDescent="0.2">
      <c r="A390" s="145">
        <v>737</v>
      </c>
      <c r="B390" s="109" t="s">
        <v>2001</v>
      </c>
      <c r="C390" s="110">
        <v>313</v>
      </c>
      <c r="D390" s="131">
        <v>27.2357723577</v>
      </c>
      <c r="E390" s="110">
        <v>91.5204678363</v>
      </c>
      <c r="F390" s="131">
        <v>5.7507987219999999</v>
      </c>
      <c r="G390" s="131">
        <v>19.169329073499998</v>
      </c>
      <c r="H390" s="131">
        <v>54.313099041500003</v>
      </c>
      <c r="I390" s="131">
        <v>26.517571884999999</v>
      </c>
      <c r="J390" s="131">
        <v>9.4488188976000007</v>
      </c>
      <c r="K390" s="131">
        <v>0</v>
      </c>
      <c r="L390" s="131">
        <v>18.8976377953</v>
      </c>
      <c r="M390" s="131">
        <v>15.748031496099999</v>
      </c>
      <c r="N390" s="110">
        <v>133</v>
      </c>
      <c r="O390" s="131">
        <v>2.3533834586000002</v>
      </c>
      <c r="P390" s="146">
        <v>3.42</v>
      </c>
      <c r="Q390" s="131">
        <v>7.5362318841000002</v>
      </c>
      <c r="R390" s="110">
        <v>6</v>
      </c>
      <c r="S390" s="131">
        <v>50.434782608699997</v>
      </c>
      <c r="T390" s="110">
        <v>-6</v>
      </c>
      <c r="U390" s="131">
        <v>41.739130434800003</v>
      </c>
      <c r="V390" s="131">
        <v>0.28985507249999998</v>
      </c>
      <c r="W390" s="147">
        <v>70</v>
      </c>
      <c r="X390" s="147">
        <v>20</v>
      </c>
      <c r="Y390" s="147">
        <v>19</v>
      </c>
      <c r="Z390" s="147">
        <v>31</v>
      </c>
      <c r="AA390" s="147">
        <v>27</v>
      </c>
      <c r="AB390" s="147">
        <v>8</v>
      </c>
      <c r="AC390" s="147">
        <v>6</v>
      </c>
      <c r="AD390" s="147">
        <v>13</v>
      </c>
      <c r="AE390" s="148">
        <v>0</v>
      </c>
      <c r="AF390" s="131">
        <v>0</v>
      </c>
      <c r="AG390" s="149" t="s">
        <v>3449</v>
      </c>
      <c r="AH390" s="149">
        <v>6.1928512053000002</v>
      </c>
      <c r="AI390" s="149">
        <v>0.91438071489999995</v>
      </c>
      <c r="AJ390" s="149">
        <v>9.8503740648000004</v>
      </c>
      <c r="AK390" s="149">
        <v>45.2202826268</v>
      </c>
      <c r="AL390" s="149">
        <v>1.8703241895</v>
      </c>
      <c r="AM390" s="149">
        <v>11.221945137200001</v>
      </c>
      <c r="AN390" s="149">
        <v>12.2610141313</v>
      </c>
      <c r="AO390" s="149">
        <v>8.3125519499999995E-2</v>
      </c>
      <c r="AP390" s="149">
        <v>7.7722360764999996</v>
      </c>
      <c r="AQ390" s="149">
        <v>0.33250207809999999</v>
      </c>
    </row>
    <row r="391" spans="1:43" x14ac:dyDescent="0.2">
      <c r="A391" s="145">
        <v>738</v>
      </c>
      <c r="B391" s="109" t="s">
        <v>2000</v>
      </c>
      <c r="C391" s="110">
        <v>649</v>
      </c>
      <c r="D391" s="131">
        <v>-3.8518518518999998</v>
      </c>
      <c r="E391" s="110">
        <v>141.70305676859999</v>
      </c>
      <c r="F391" s="131">
        <v>4.7765793528999998</v>
      </c>
      <c r="G391" s="131">
        <v>19.106317411399999</v>
      </c>
      <c r="H391" s="131">
        <v>57.781201848999999</v>
      </c>
      <c r="I391" s="131">
        <v>23.112480739599999</v>
      </c>
      <c r="J391" s="131">
        <v>3.0581039754999999</v>
      </c>
      <c r="K391" s="131">
        <v>1.5290519878</v>
      </c>
      <c r="L391" s="131">
        <v>1.5290519878</v>
      </c>
      <c r="M391" s="131">
        <v>7.6452599387999998</v>
      </c>
      <c r="N391" s="110">
        <v>272</v>
      </c>
      <c r="O391" s="131">
        <v>2.375</v>
      </c>
      <c r="P391" s="146">
        <v>4.58</v>
      </c>
      <c r="Q391" s="131">
        <v>7.3593073592999998</v>
      </c>
      <c r="R391" s="110">
        <v>10</v>
      </c>
      <c r="S391" s="131">
        <v>69.913419913400006</v>
      </c>
      <c r="T391" s="110">
        <v>-11</v>
      </c>
      <c r="U391" s="131">
        <v>22.510822510800001</v>
      </c>
      <c r="V391" s="131">
        <v>0.21645021649999999</v>
      </c>
      <c r="W391" s="147">
        <v>128</v>
      </c>
      <c r="X391" s="147">
        <v>30</v>
      </c>
      <c r="Y391" s="147">
        <v>42</v>
      </c>
      <c r="Z391" s="147">
        <v>56</v>
      </c>
      <c r="AA391" s="147">
        <v>43</v>
      </c>
      <c r="AB391" s="147">
        <v>11</v>
      </c>
      <c r="AC391" s="147">
        <v>6</v>
      </c>
      <c r="AD391" s="147">
        <v>26</v>
      </c>
      <c r="AE391" s="148">
        <v>1.3377926420999999</v>
      </c>
      <c r="AF391" s="131">
        <v>0</v>
      </c>
      <c r="AG391" s="149">
        <v>1.37</v>
      </c>
      <c r="AH391" s="149">
        <v>5.2722310012999998</v>
      </c>
      <c r="AI391" s="149">
        <v>1.1923574199</v>
      </c>
      <c r="AJ391" s="149">
        <v>15.0696738974</v>
      </c>
      <c r="AK391" s="149">
        <v>30.369199827599999</v>
      </c>
      <c r="AL391" s="149">
        <v>4.2522626059000004</v>
      </c>
      <c r="AM391" s="149">
        <v>4.2953598620999998</v>
      </c>
      <c r="AN391" s="149">
        <v>21.347507541999999</v>
      </c>
      <c r="AO391" s="149">
        <v>1.0343341474000001</v>
      </c>
      <c r="AP391" s="149">
        <v>10.7743140353</v>
      </c>
      <c r="AQ391" s="149">
        <v>1.0199683953000001</v>
      </c>
    </row>
    <row r="392" spans="1:43" x14ac:dyDescent="0.2">
      <c r="A392" s="145">
        <v>739</v>
      </c>
      <c r="B392" s="109" t="s">
        <v>1999</v>
      </c>
      <c r="C392" s="110">
        <v>3968</v>
      </c>
      <c r="D392" s="131">
        <v>1.405571173</v>
      </c>
      <c r="E392" s="110">
        <v>2088.4210526316001</v>
      </c>
      <c r="F392" s="131">
        <v>12.323588709699999</v>
      </c>
      <c r="G392" s="131">
        <v>18.472782258100001</v>
      </c>
      <c r="H392" s="131">
        <v>56.653225806499997</v>
      </c>
      <c r="I392" s="131">
        <v>24.873991935500001</v>
      </c>
      <c r="J392" s="131">
        <v>2.5141420490000002</v>
      </c>
      <c r="K392" s="131">
        <v>1.5084852294</v>
      </c>
      <c r="L392" s="131">
        <v>8.2966687617999995</v>
      </c>
      <c r="M392" s="131">
        <v>6.5367693275000001</v>
      </c>
      <c r="N392" s="110">
        <v>1825</v>
      </c>
      <c r="O392" s="131">
        <v>2.1534246575</v>
      </c>
      <c r="P392" s="146">
        <v>1.9</v>
      </c>
      <c r="Q392" s="131">
        <v>50.793650793700003</v>
      </c>
      <c r="R392" s="110">
        <v>34</v>
      </c>
      <c r="S392" s="131">
        <v>44.973544973499997</v>
      </c>
      <c r="T392" s="110">
        <v>-33</v>
      </c>
      <c r="U392" s="131">
        <v>3.7037037037</v>
      </c>
      <c r="V392" s="131">
        <v>0.52910052910000005</v>
      </c>
      <c r="W392" s="147">
        <v>779</v>
      </c>
      <c r="X392" s="147">
        <v>7</v>
      </c>
      <c r="Y392" s="147">
        <v>224</v>
      </c>
      <c r="Z392" s="147">
        <v>548</v>
      </c>
      <c r="AA392" s="147" t="s">
        <v>3449</v>
      </c>
      <c r="AB392" s="147" t="s">
        <v>3449</v>
      </c>
      <c r="AC392" s="147">
        <v>24</v>
      </c>
      <c r="AD392" s="147">
        <v>137</v>
      </c>
      <c r="AE392" s="148">
        <v>1.0341261634000001</v>
      </c>
      <c r="AF392" s="131">
        <v>0</v>
      </c>
      <c r="AG392" s="149">
        <v>2.96</v>
      </c>
      <c r="AH392" s="149">
        <v>14.856903711799999</v>
      </c>
      <c r="AI392" s="149">
        <v>1.8736116923999999</v>
      </c>
      <c r="AJ392" s="149">
        <v>19.4894247175</v>
      </c>
      <c r="AK392" s="149">
        <v>24.833403084099999</v>
      </c>
      <c r="AL392" s="149">
        <v>2.28245823</v>
      </c>
      <c r="AM392" s="149">
        <v>12.0722402859</v>
      </c>
      <c r="AN392" s="149">
        <v>8.2928242603999998</v>
      </c>
      <c r="AO392" s="149">
        <v>0.2511025979</v>
      </c>
      <c r="AP392" s="149">
        <v>12.001416476199999</v>
      </c>
      <c r="AQ392" s="149">
        <v>1.3649679683</v>
      </c>
    </row>
    <row r="393" spans="1:43" x14ac:dyDescent="0.2">
      <c r="A393" s="145">
        <v>740</v>
      </c>
      <c r="B393" s="109" t="s">
        <v>1998</v>
      </c>
      <c r="C393" s="110">
        <v>547</v>
      </c>
      <c r="D393" s="131">
        <v>3.9923954372999999</v>
      </c>
      <c r="E393" s="110">
        <v>305.5865921788</v>
      </c>
      <c r="F393" s="131">
        <v>6.5813528335999996</v>
      </c>
      <c r="G393" s="131">
        <v>17.550274222999999</v>
      </c>
      <c r="H393" s="131">
        <v>53.930530164499999</v>
      </c>
      <c r="I393" s="131">
        <v>28.519195612400001</v>
      </c>
      <c r="J393" s="131">
        <v>1.8331805683</v>
      </c>
      <c r="K393" s="131">
        <v>3.6663611366</v>
      </c>
      <c r="L393" s="131">
        <v>5.4995417049000004</v>
      </c>
      <c r="M393" s="131">
        <v>0</v>
      </c>
      <c r="N393" s="110">
        <v>259</v>
      </c>
      <c r="O393" s="131">
        <v>2.0926640927000002</v>
      </c>
      <c r="P393" s="146">
        <v>1.79</v>
      </c>
      <c r="Q393" s="131">
        <v>13.142857142900001</v>
      </c>
      <c r="R393" s="110">
        <v>3</v>
      </c>
      <c r="S393" s="131">
        <v>32</v>
      </c>
      <c r="T393" s="110">
        <v>-2</v>
      </c>
      <c r="U393" s="131">
        <v>52</v>
      </c>
      <c r="V393" s="131">
        <v>2.8571428570999999</v>
      </c>
      <c r="W393" s="147">
        <v>194</v>
      </c>
      <c r="X393" s="147">
        <v>107</v>
      </c>
      <c r="Y393" s="147">
        <v>15</v>
      </c>
      <c r="Z393" s="147">
        <v>72</v>
      </c>
      <c r="AA393" s="147">
        <v>58</v>
      </c>
      <c r="AB393" s="147">
        <v>24</v>
      </c>
      <c r="AC393" s="147">
        <v>6</v>
      </c>
      <c r="AD393" s="147">
        <v>28</v>
      </c>
      <c r="AE393" s="148">
        <v>0.59171597629999995</v>
      </c>
      <c r="AF393" s="131">
        <v>0</v>
      </c>
      <c r="AG393" s="149" t="s">
        <v>3449</v>
      </c>
      <c r="AH393" s="149">
        <v>12.4265323258</v>
      </c>
      <c r="AI393" s="149">
        <v>1.7464315700999999</v>
      </c>
      <c r="AJ393" s="149">
        <v>13.837111670900001</v>
      </c>
      <c r="AK393" s="149">
        <v>20.3190596138</v>
      </c>
      <c r="AL393" s="149">
        <v>1.9311502939</v>
      </c>
      <c r="AM393" s="149">
        <v>8.5978169604999994</v>
      </c>
      <c r="AN393" s="149">
        <v>20.470193115000001</v>
      </c>
      <c r="AO393" s="149">
        <v>0.43660789249999998</v>
      </c>
      <c r="AP393" s="149">
        <v>16.591099916000001</v>
      </c>
      <c r="AQ393" s="149">
        <v>0.2183039463</v>
      </c>
    </row>
    <row r="394" spans="1:43" x14ac:dyDescent="0.2">
      <c r="A394" s="145">
        <v>741</v>
      </c>
      <c r="B394" s="109" t="s">
        <v>1997</v>
      </c>
      <c r="C394" s="110">
        <v>391</v>
      </c>
      <c r="D394" s="131">
        <v>-3.6945812808</v>
      </c>
      <c r="E394" s="110">
        <v>170</v>
      </c>
      <c r="F394" s="131">
        <v>3.8363171354999999</v>
      </c>
      <c r="G394" s="131">
        <v>15.856777493599999</v>
      </c>
      <c r="H394" s="131">
        <v>53.452685422000002</v>
      </c>
      <c r="I394" s="131">
        <v>30.690537084399999</v>
      </c>
      <c r="J394" s="131">
        <v>2.5510204081999999</v>
      </c>
      <c r="K394" s="131">
        <v>0</v>
      </c>
      <c r="L394" s="131">
        <v>2.5510204081999999</v>
      </c>
      <c r="M394" s="131">
        <v>10.204081632699999</v>
      </c>
      <c r="N394" s="110">
        <v>177</v>
      </c>
      <c r="O394" s="131">
        <v>2.2090395479999998</v>
      </c>
      <c r="P394" s="146">
        <v>2.2999999999999998</v>
      </c>
      <c r="Q394" s="131">
        <v>10.619469026499999</v>
      </c>
      <c r="R394" s="110">
        <v>7</v>
      </c>
      <c r="S394" s="131">
        <v>72.1238938053</v>
      </c>
      <c r="T394" s="110">
        <v>-8</v>
      </c>
      <c r="U394" s="131">
        <v>16.814159291999999</v>
      </c>
      <c r="V394" s="131">
        <v>0.4424778761</v>
      </c>
      <c r="W394" s="147">
        <v>53</v>
      </c>
      <c r="X394" s="147">
        <v>13</v>
      </c>
      <c r="Y394" s="147">
        <v>11</v>
      </c>
      <c r="Z394" s="147">
        <v>29</v>
      </c>
      <c r="AA394" s="147">
        <v>24</v>
      </c>
      <c r="AB394" s="147">
        <v>5</v>
      </c>
      <c r="AC394" s="147">
        <v>5</v>
      </c>
      <c r="AD394" s="147">
        <v>14</v>
      </c>
      <c r="AE394" s="148">
        <v>4.2328042328000004</v>
      </c>
      <c r="AF394" s="131">
        <v>5</v>
      </c>
      <c r="AG394" s="149" t="s">
        <v>3449</v>
      </c>
      <c r="AH394" s="149">
        <v>10.6020942408</v>
      </c>
      <c r="AI394" s="149">
        <v>0.18324607330000001</v>
      </c>
      <c r="AJ394" s="149">
        <v>14.764397905799999</v>
      </c>
      <c r="AK394" s="149">
        <v>29.005235602100001</v>
      </c>
      <c r="AL394" s="149">
        <v>4.8429319372000004</v>
      </c>
      <c r="AM394" s="149">
        <v>10.3403141361</v>
      </c>
      <c r="AN394" s="149">
        <v>12.984293193699999</v>
      </c>
      <c r="AO394" s="149">
        <v>5.2356020900000001E-2</v>
      </c>
      <c r="AP394" s="149">
        <v>14.267015706800001</v>
      </c>
      <c r="AQ394" s="149">
        <v>0.86387434549999997</v>
      </c>
    </row>
    <row r="395" spans="1:43" x14ac:dyDescent="0.2">
      <c r="A395" s="145">
        <v>742</v>
      </c>
      <c r="B395" s="109" t="s">
        <v>1996</v>
      </c>
      <c r="C395" s="110">
        <v>856</v>
      </c>
      <c r="D395" s="131">
        <v>-2.3945267959000001</v>
      </c>
      <c r="E395" s="110">
        <v>396.2962962963</v>
      </c>
      <c r="F395" s="131">
        <v>5.7242990654000003</v>
      </c>
      <c r="G395" s="131">
        <v>15.6542056075</v>
      </c>
      <c r="H395" s="131">
        <v>55.490654205600002</v>
      </c>
      <c r="I395" s="131">
        <v>28.855140186900002</v>
      </c>
      <c r="J395" s="131">
        <v>1.1527377522</v>
      </c>
      <c r="K395" s="131">
        <v>4.6109510085999998</v>
      </c>
      <c r="L395" s="131">
        <v>3.4582132565000001</v>
      </c>
      <c r="M395" s="131">
        <v>3.4582132565000001</v>
      </c>
      <c r="N395" s="110">
        <v>373</v>
      </c>
      <c r="O395" s="131">
        <v>2.2734584450000002</v>
      </c>
      <c r="P395" s="146">
        <v>2.16</v>
      </c>
      <c r="Q395" s="131">
        <v>21.363636363600001</v>
      </c>
      <c r="R395" s="110">
        <v>8</v>
      </c>
      <c r="S395" s="131">
        <v>58.636363636399999</v>
      </c>
      <c r="T395" s="110">
        <v>-7</v>
      </c>
      <c r="U395" s="131">
        <v>17.727272727300001</v>
      </c>
      <c r="V395" s="131">
        <v>2.2727272727000001</v>
      </c>
      <c r="W395" s="147">
        <v>153</v>
      </c>
      <c r="X395" s="147">
        <v>25</v>
      </c>
      <c r="Y395" s="147">
        <v>13</v>
      </c>
      <c r="Z395" s="147">
        <v>115</v>
      </c>
      <c r="AA395" s="147">
        <v>50</v>
      </c>
      <c r="AB395" s="147">
        <v>9</v>
      </c>
      <c r="AC395" s="147">
        <v>4</v>
      </c>
      <c r="AD395" s="147">
        <v>37</v>
      </c>
      <c r="AE395" s="148">
        <v>0</v>
      </c>
      <c r="AF395" s="131">
        <v>1.1223344556999999</v>
      </c>
      <c r="AG395" s="149" t="s">
        <v>3449</v>
      </c>
      <c r="AH395" s="149">
        <v>21.951512242</v>
      </c>
      <c r="AI395" s="149">
        <v>0.9721555449</v>
      </c>
      <c r="AJ395" s="149">
        <v>8.1613058088999999</v>
      </c>
      <c r="AK395" s="149">
        <v>33.533365338499998</v>
      </c>
      <c r="AL395" s="149">
        <v>2.3163706193000002</v>
      </c>
      <c r="AM395" s="149">
        <v>10.585693710999999</v>
      </c>
      <c r="AN395" s="149">
        <v>9.9855976955999992</v>
      </c>
      <c r="AO395" s="149">
        <v>0.38406144980000001</v>
      </c>
      <c r="AP395" s="149">
        <v>9.4335093615000005</v>
      </c>
      <c r="AQ395" s="149">
        <v>0.4320691311</v>
      </c>
    </row>
    <row r="396" spans="1:43" x14ac:dyDescent="0.2">
      <c r="A396" s="145">
        <v>743</v>
      </c>
      <c r="B396" s="109" t="s">
        <v>1995</v>
      </c>
      <c r="C396" s="110">
        <v>6872</v>
      </c>
      <c r="D396" s="131">
        <v>1.3270421705</v>
      </c>
      <c r="E396" s="110">
        <v>4521.0526315790003</v>
      </c>
      <c r="F396" s="131">
        <v>26.0622817229</v>
      </c>
      <c r="G396" s="131">
        <v>18.873690337599999</v>
      </c>
      <c r="H396" s="131">
        <v>57.639697322499998</v>
      </c>
      <c r="I396" s="131">
        <v>23.486612339899999</v>
      </c>
      <c r="J396" s="131">
        <v>4.3811610077000003</v>
      </c>
      <c r="K396" s="131">
        <v>2.9207740051000002</v>
      </c>
      <c r="L396" s="131">
        <v>10.5147864184</v>
      </c>
      <c r="M396" s="131">
        <v>12.413289521699999</v>
      </c>
      <c r="N396" s="110">
        <v>3378</v>
      </c>
      <c r="O396" s="131">
        <v>1.9973357016</v>
      </c>
      <c r="P396" s="146">
        <v>1.52</v>
      </c>
      <c r="Q396" s="131">
        <v>84.3137254902</v>
      </c>
      <c r="R396" s="110">
        <v>4</v>
      </c>
      <c r="S396" s="131">
        <v>0</v>
      </c>
      <c r="T396" s="110">
        <v>-2</v>
      </c>
      <c r="U396" s="131">
        <v>3.9215686275000001</v>
      </c>
      <c r="V396" s="131">
        <v>11.764705882399999</v>
      </c>
      <c r="W396" s="147">
        <v>3185</v>
      </c>
      <c r="X396" s="147">
        <v>0</v>
      </c>
      <c r="Y396" s="147">
        <v>978</v>
      </c>
      <c r="Z396" s="147">
        <v>2207</v>
      </c>
      <c r="AA396" s="147">
        <v>453</v>
      </c>
      <c r="AB396" s="147">
        <v>0</v>
      </c>
      <c r="AC396" s="147">
        <v>65</v>
      </c>
      <c r="AD396" s="147">
        <v>388</v>
      </c>
      <c r="AE396" s="148">
        <v>1.3769810339999999</v>
      </c>
      <c r="AF396" s="131">
        <v>0.73238611399999998</v>
      </c>
      <c r="AG396" s="149">
        <v>9.2799999999999994</v>
      </c>
      <c r="AH396" s="149">
        <v>13.6037426213</v>
      </c>
      <c r="AI396" s="149">
        <v>1.6606657359000001</v>
      </c>
      <c r="AJ396" s="149">
        <v>22.3259117741</v>
      </c>
      <c r="AK396" s="149">
        <v>17.5031229334</v>
      </c>
      <c r="AL396" s="149">
        <v>4.6782766307000001</v>
      </c>
      <c r="AM396" s="149">
        <v>8.8519852059000002</v>
      </c>
      <c r="AN396" s="149">
        <v>4.8056433243000001</v>
      </c>
      <c r="AO396" s="149">
        <v>1.0385284248</v>
      </c>
      <c r="AP396" s="149">
        <v>19.308300879299999</v>
      </c>
      <c r="AQ396" s="149">
        <v>1.6410708599999999</v>
      </c>
    </row>
    <row r="397" spans="1:43" x14ac:dyDescent="0.2">
      <c r="A397" s="145">
        <v>744</v>
      </c>
      <c r="B397" s="109" t="s">
        <v>1994</v>
      </c>
      <c r="C397" s="110">
        <v>2873</v>
      </c>
      <c r="D397" s="131">
        <v>7.5627105952999996</v>
      </c>
      <c r="E397" s="110">
        <v>723.67758186399999</v>
      </c>
      <c r="F397" s="131">
        <v>21.1277410372</v>
      </c>
      <c r="G397" s="131">
        <v>18.726070309800001</v>
      </c>
      <c r="H397" s="131">
        <v>58.022972502599998</v>
      </c>
      <c r="I397" s="131">
        <v>23.250957187600001</v>
      </c>
      <c r="J397" s="131">
        <v>3.8780186849999998</v>
      </c>
      <c r="K397" s="131">
        <v>1.7627357659</v>
      </c>
      <c r="L397" s="131">
        <v>8.1085845231999993</v>
      </c>
      <c r="M397" s="131">
        <v>9.5187731359000001</v>
      </c>
      <c r="N397" s="110">
        <v>1308</v>
      </c>
      <c r="O397" s="131">
        <v>2.1513761468000001</v>
      </c>
      <c r="P397" s="146">
        <v>3.97</v>
      </c>
      <c r="Q397" s="131">
        <v>20.812182741099999</v>
      </c>
      <c r="R397" s="110">
        <v>10</v>
      </c>
      <c r="S397" s="131">
        <v>39.086294416199998</v>
      </c>
      <c r="T397" s="110">
        <v>-11</v>
      </c>
      <c r="U397" s="131">
        <v>37.309644670099999</v>
      </c>
      <c r="V397" s="131">
        <v>2.7918781726000002</v>
      </c>
      <c r="W397" s="147">
        <v>760</v>
      </c>
      <c r="X397" s="147">
        <v>30</v>
      </c>
      <c r="Y397" s="147">
        <v>411</v>
      </c>
      <c r="Z397" s="147">
        <v>319</v>
      </c>
      <c r="AA397" s="147">
        <v>127</v>
      </c>
      <c r="AB397" s="147">
        <v>7</v>
      </c>
      <c r="AC397" s="147">
        <v>36</v>
      </c>
      <c r="AD397" s="147">
        <v>84</v>
      </c>
      <c r="AE397" s="148">
        <v>6.4979480163999996</v>
      </c>
      <c r="AF397" s="131">
        <v>10.9729334309</v>
      </c>
      <c r="AG397" s="149">
        <v>6.39</v>
      </c>
      <c r="AH397" s="149">
        <v>6.8331762488000001</v>
      </c>
      <c r="AI397" s="149">
        <v>1.5197926483999999</v>
      </c>
      <c r="AJ397" s="149">
        <v>19.456880301599998</v>
      </c>
      <c r="AK397" s="149">
        <v>36.975730443000003</v>
      </c>
      <c r="AL397" s="149">
        <v>4.3590951931999999</v>
      </c>
      <c r="AM397" s="149">
        <v>7.4045711592999996</v>
      </c>
      <c r="AN397" s="149">
        <v>6.7389255418999996</v>
      </c>
      <c r="AO397" s="149">
        <v>0.82469368519999997</v>
      </c>
      <c r="AP397" s="149">
        <v>8.5944863336000008</v>
      </c>
      <c r="AQ397" s="149">
        <v>3.1691800189000001</v>
      </c>
    </row>
    <row r="398" spans="1:43" x14ac:dyDescent="0.2">
      <c r="A398" s="145">
        <v>745</v>
      </c>
      <c r="B398" s="109" t="s">
        <v>1993</v>
      </c>
      <c r="C398" s="110">
        <v>3727</v>
      </c>
      <c r="D398" s="131">
        <v>12.905180248400001</v>
      </c>
      <c r="E398" s="110">
        <v>1515.0406504064999</v>
      </c>
      <c r="F398" s="131">
        <v>13.039978534999999</v>
      </c>
      <c r="G398" s="131">
        <v>18.8623557821</v>
      </c>
      <c r="H398" s="131">
        <v>56.721223504199997</v>
      </c>
      <c r="I398" s="131">
        <v>24.416420713699999</v>
      </c>
      <c r="J398" s="131">
        <v>5.3893829156999997</v>
      </c>
      <c r="K398" s="131">
        <v>1.3473457288999999</v>
      </c>
      <c r="L398" s="131">
        <v>9.4314201024000006</v>
      </c>
      <c r="M398" s="131">
        <v>11.8566424144</v>
      </c>
      <c r="N398" s="110">
        <v>1679</v>
      </c>
      <c r="O398" s="131">
        <v>2.1965455627999999</v>
      </c>
      <c r="P398" s="146">
        <v>2.46</v>
      </c>
      <c r="Q398" s="131">
        <v>40.740740740699998</v>
      </c>
      <c r="R398" s="110">
        <v>25</v>
      </c>
      <c r="S398" s="131">
        <v>25.514403292200001</v>
      </c>
      <c r="T398" s="110">
        <v>-22</v>
      </c>
      <c r="U398" s="131">
        <v>30.041152263400001</v>
      </c>
      <c r="V398" s="131">
        <v>3.7037037037</v>
      </c>
      <c r="W398" s="147">
        <v>971</v>
      </c>
      <c r="X398" s="147">
        <v>11</v>
      </c>
      <c r="Y398" s="147">
        <v>523</v>
      </c>
      <c r="Z398" s="147">
        <v>437</v>
      </c>
      <c r="AA398" s="147">
        <v>173</v>
      </c>
      <c r="AB398" s="147">
        <v>4</v>
      </c>
      <c r="AC398" s="147">
        <v>37</v>
      </c>
      <c r="AD398" s="147">
        <v>132</v>
      </c>
      <c r="AE398" s="148">
        <v>4.3122270742</v>
      </c>
      <c r="AF398" s="131">
        <v>9.9337748343999994</v>
      </c>
      <c r="AG398" s="149">
        <v>1.65</v>
      </c>
      <c r="AH398" s="149">
        <v>14.734006223</v>
      </c>
      <c r="AI398" s="149">
        <v>1.7378766031999999</v>
      </c>
      <c r="AJ398" s="149">
        <v>15.7053957653</v>
      </c>
      <c r="AK398" s="149">
        <v>28.8267435683</v>
      </c>
      <c r="AL398" s="149">
        <v>3.0963041663999999</v>
      </c>
      <c r="AM398" s="149">
        <v>9.5089929422000008</v>
      </c>
      <c r="AN398" s="149">
        <v>8.4275631782999998</v>
      </c>
      <c r="AO398" s="149">
        <v>0.72095317599999997</v>
      </c>
      <c r="AP398" s="149">
        <v>11.812248615</v>
      </c>
      <c r="AQ398" s="149">
        <v>1.2939212264</v>
      </c>
    </row>
    <row r="399" spans="1:43" x14ac:dyDescent="0.2">
      <c r="A399" s="145">
        <v>746</v>
      </c>
      <c r="B399" s="109" t="s">
        <v>1992</v>
      </c>
      <c r="C399" s="110">
        <v>1935</v>
      </c>
      <c r="D399" s="131">
        <v>3.3101975440000002</v>
      </c>
      <c r="E399" s="110">
        <v>344.30604982210002</v>
      </c>
      <c r="F399" s="131">
        <v>8.3720930232999997</v>
      </c>
      <c r="G399" s="131">
        <v>20.206718346300001</v>
      </c>
      <c r="H399" s="131">
        <v>57.2093023256</v>
      </c>
      <c r="I399" s="131">
        <v>22.583979328200002</v>
      </c>
      <c r="J399" s="131">
        <v>2.0709293295000002</v>
      </c>
      <c r="K399" s="131">
        <v>1.5531969971999999</v>
      </c>
      <c r="L399" s="131">
        <v>6.2127879885999997</v>
      </c>
      <c r="M399" s="131">
        <v>7.2482526533999998</v>
      </c>
      <c r="N399" s="110">
        <v>846</v>
      </c>
      <c r="O399" s="131">
        <v>2.2659574467999999</v>
      </c>
      <c r="P399" s="146">
        <v>5.62</v>
      </c>
      <c r="Q399" s="131">
        <v>17.730496453899999</v>
      </c>
      <c r="R399" s="110">
        <v>22</v>
      </c>
      <c r="S399" s="131">
        <v>43.439716312100003</v>
      </c>
      <c r="T399" s="110">
        <v>-15</v>
      </c>
      <c r="U399" s="131">
        <v>33.687943262399997</v>
      </c>
      <c r="V399" s="131">
        <v>5.1418439716000002</v>
      </c>
      <c r="W399" s="147">
        <v>541</v>
      </c>
      <c r="X399" s="147">
        <v>35</v>
      </c>
      <c r="Y399" s="147">
        <v>274</v>
      </c>
      <c r="Z399" s="147">
        <v>232</v>
      </c>
      <c r="AA399" s="147">
        <v>124</v>
      </c>
      <c r="AB399" s="147">
        <v>11</v>
      </c>
      <c r="AC399" s="147">
        <v>36</v>
      </c>
      <c r="AD399" s="147">
        <v>77</v>
      </c>
      <c r="AE399" s="148">
        <v>8.3870967741999998</v>
      </c>
      <c r="AF399" s="131">
        <v>2.1019442984999999</v>
      </c>
      <c r="AG399" s="149">
        <v>3.11</v>
      </c>
      <c r="AH399" s="149">
        <v>7.7376104253999998</v>
      </c>
      <c r="AI399" s="149">
        <v>0.87087275230000005</v>
      </c>
      <c r="AJ399" s="149">
        <v>15.074243468500001</v>
      </c>
      <c r="AK399" s="149">
        <v>37.654282313099998</v>
      </c>
      <c r="AL399" s="149">
        <v>4.7866675020000002</v>
      </c>
      <c r="AM399" s="149">
        <v>8.9656036588999992</v>
      </c>
      <c r="AN399" s="149">
        <v>9.8051500533000002</v>
      </c>
      <c r="AO399" s="149">
        <v>0.41350792559999999</v>
      </c>
      <c r="AP399" s="149">
        <v>8.1385878078000005</v>
      </c>
      <c r="AQ399" s="149">
        <v>2.8381680345999998</v>
      </c>
    </row>
    <row r="400" spans="1:43" x14ac:dyDescent="0.2">
      <c r="A400" s="145">
        <v>747</v>
      </c>
      <c r="B400" s="109" t="s">
        <v>1991</v>
      </c>
      <c r="C400" s="110">
        <v>437</v>
      </c>
      <c r="D400" s="131">
        <v>0.45977011490000003</v>
      </c>
      <c r="E400" s="110">
        <v>207.10900473929999</v>
      </c>
      <c r="F400" s="131">
        <v>4.8054919908000002</v>
      </c>
      <c r="G400" s="131">
        <v>20.366132723100002</v>
      </c>
      <c r="H400" s="131">
        <v>61.098398169299998</v>
      </c>
      <c r="I400" s="131">
        <v>18.535469107600001</v>
      </c>
      <c r="J400" s="131">
        <v>4.5197740113</v>
      </c>
      <c r="K400" s="131">
        <v>4.5197740113</v>
      </c>
      <c r="L400" s="131">
        <v>4.5197740113</v>
      </c>
      <c r="M400" s="131">
        <v>11.2994350282</v>
      </c>
      <c r="N400" s="110">
        <v>184</v>
      </c>
      <c r="O400" s="131">
        <v>2.3641304347999998</v>
      </c>
      <c r="P400" s="146">
        <v>2.11</v>
      </c>
      <c r="Q400" s="131">
        <v>10.476190476199999</v>
      </c>
      <c r="R400" s="110">
        <v>5</v>
      </c>
      <c r="S400" s="131">
        <v>54.761904761899999</v>
      </c>
      <c r="T400" s="110">
        <v>-6</v>
      </c>
      <c r="U400" s="131">
        <v>26.666666666699999</v>
      </c>
      <c r="V400" s="131">
        <v>8.0952380951999992</v>
      </c>
      <c r="W400" s="147">
        <v>133</v>
      </c>
      <c r="X400" s="147">
        <v>40</v>
      </c>
      <c r="Y400" s="147">
        <v>41</v>
      </c>
      <c r="Z400" s="147">
        <v>52</v>
      </c>
      <c r="AA400" s="147">
        <v>27</v>
      </c>
      <c r="AB400" s="147">
        <v>9</v>
      </c>
      <c r="AC400" s="147">
        <v>4</v>
      </c>
      <c r="AD400" s="147">
        <v>14</v>
      </c>
      <c r="AE400" s="148">
        <v>0</v>
      </c>
      <c r="AF400" s="131">
        <v>4.4742729305999998</v>
      </c>
      <c r="AG400" s="131">
        <v>1.56</v>
      </c>
      <c r="AH400" s="149">
        <v>7.5565190461</v>
      </c>
      <c r="AI400" s="149">
        <v>0.99101889129999998</v>
      </c>
      <c r="AJ400" s="149">
        <v>11.737379993799999</v>
      </c>
      <c r="AK400" s="149">
        <v>44.131310003099998</v>
      </c>
      <c r="AL400" s="149">
        <v>3.1588727159999999</v>
      </c>
      <c r="AM400" s="149">
        <v>7.9281511303999999</v>
      </c>
      <c r="AN400" s="149">
        <v>12.2638587798</v>
      </c>
      <c r="AO400" s="149">
        <v>0</v>
      </c>
      <c r="AP400" s="149">
        <v>8.7643233199000008</v>
      </c>
      <c r="AQ400" s="149">
        <v>1.4865283369</v>
      </c>
    </row>
    <row r="401" spans="1:43" x14ac:dyDescent="0.2">
      <c r="A401" s="145">
        <v>748</v>
      </c>
      <c r="B401" s="109" t="s">
        <v>1990</v>
      </c>
      <c r="C401" s="110">
        <v>670</v>
      </c>
      <c r="D401" s="131">
        <v>1.9786910198000001</v>
      </c>
      <c r="E401" s="110">
        <v>161.4457831325</v>
      </c>
      <c r="F401" s="131">
        <v>10.5970149254</v>
      </c>
      <c r="G401" s="131">
        <v>21.791044776100001</v>
      </c>
      <c r="H401" s="131">
        <v>58.358208955199999</v>
      </c>
      <c r="I401" s="131">
        <v>19.8507462687</v>
      </c>
      <c r="J401" s="131">
        <v>1.5015015014999999</v>
      </c>
      <c r="K401" s="131">
        <v>1.5015015014999999</v>
      </c>
      <c r="L401" s="131">
        <v>3.0030030029999999</v>
      </c>
      <c r="M401" s="131">
        <v>9.0090090089999997</v>
      </c>
      <c r="N401" s="110">
        <v>279</v>
      </c>
      <c r="O401" s="131">
        <v>2.394265233</v>
      </c>
      <c r="P401" s="146">
        <v>4.1500000000000004</v>
      </c>
      <c r="Q401" s="131">
        <v>10.268948655299999</v>
      </c>
      <c r="R401" s="110">
        <v>7</v>
      </c>
      <c r="S401" s="131">
        <v>74.572127139399996</v>
      </c>
      <c r="T401" s="110">
        <v>-7</v>
      </c>
      <c r="U401" s="131">
        <v>14.4254278729</v>
      </c>
      <c r="V401" s="131">
        <v>0.73349633250000001</v>
      </c>
      <c r="W401" s="147">
        <v>189</v>
      </c>
      <c r="X401" s="147">
        <v>35</v>
      </c>
      <c r="Y401" s="147">
        <v>17</v>
      </c>
      <c r="Z401" s="147">
        <v>137</v>
      </c>
      <c r="AA401" s="147">
        <v>44</v>
      </c>
      <c r="AB401" s="147">
        <v>14</v>
      </c>
      <c r="AC401" s="147">
        <v>7</v>
      </c>
      <c r="AD401" s="147">
        <v>23</v>
      </c>
      <c r="AE401" s="148">
        <v>2.4844720496999999</v>
      </c>
      <c r="AF401" s="131">
        <v>4.4576523030999997</v>
      </c>
      <c r="AG401" s="131">
        <v>3.47</v>
      </c>
      <c r="AH401" s="149">
        <v>8.2980866062</v>
      </c>
      <c r="AI401" s="149">
        <v>0.60422960729999997</v>
      </c>
      <c r="AJ401" s="149">
        <v>9.9093655588999994</v>
      </c>
      <c r="AK401" s="149">
        <v>42.557905337400001</v>
      </c>
      <c r="AL401" s="149">
        <v>4.0281973817000001</v>
      </c>
      <c r="AM401" s="149">
        <v>11.5206445116</v>
      </c>
      <c r="AN401" s="149">
        <v>9.7482376635999994</v>
      </c>
      <c r="AO401" s="149">
        <v>0.22155085599999999</v>
      </c>
      <c r="AP401" s="149">
        <v>6.3041289022999996</v>
      </c>
      <c r="AQ401" s="149">
        <v>1.8932527694000001</v>
      </c>
    </row>
    <row r="402" spans="1:43" x14ac:dyDescent="0.2">
      <c r="A402" s="145">
        <v>749</v>
      </c>
      <c r="B402" s="109" t="s">
        <v>1989</v>
      </c>
      <c r="C402" s="110">
        <v>3318</v>
      </c>
      <c r="D402" s="131">
        <v>17.659574468100001</v>
      </c>
      <c r="E402" s="110">
        <v>1215.3846153846</v>
      </c>
      <c r="F402" s="131">
        <v>23.598553345399999</v>
      </c>
      <c r="G402" s="131">
        <v>22.423146473799999</v>
      </c>
      <c r="H402" s="131">
        <v>58.770343580499997</v>
      </c>
      <c r="I402" s="131">
        <v>18.806509945799998</v>
      </c>
      <c r="J402" s="131">
        <v>3.3112582781</v>
      </c>
      <c r="K402" s="131">
        <v>2.4081878387</v>
      </c>
      <c r="L402" s="131">
        <v>7.8266104755999999</v>
      </c>
      <c r="M402" s="131">
        <v>9.6327513545999999</v>
      </c>
      <c r="N402" s="110">
        <v>1434</v>
      </c>
      <c r="O402" s="131">
        <v>2.2887029288999998</v>
      </c>
      <c r="P402" s="146">
        <v>2.73</v>
      </c>
      <c r="Q402" s="131">
        <v>42.753623188399999</v>
      </c>
      <c r="R402" s="110">
        <v>27</v>
      </c>
      <c r="S402" s="131">
        <v>38.768115942000001</v>
      </c>
      <c r="T402" s="110">
        <v>-25</v>
      </c>
      <c r="U402" s="131">
        <v>17.753623188399999</v>
      </c>
      <c r="V402" s="131">
        <v>0.72463768120000005</v>
      </c>
      <c r="W402" s="147">
        <v>1840</v>
      </c>
      <c r="X402" s="147">
        <v>40</v>
      </c>
      <c r="Y402" s="147">
        <v>621</v>
      </c>
      <c r="Z402" s="147">
        <v>1179</v>
      </c>
      <c r="AA402" s="147">
        <v>166</v>
      </c>
      <c r="AB402" s="147">
        <v>5</v>
      </c>
      <c r="AC402" s="147">
        <v>37</v>
      </c>
      <c r="AD402" s="147">
        <v>124</v>
      </c>
      <c r="AE402" s="148">
        <v>2.6400515132</v>
      </c>
      <c r="AF402" s="131">
        <v>3.6607687614</v>
      </c>
      <c r="AG402" s="149">
        <v>5.92</v>
      </c>
      <c r="AH402" s="149">
        <v>8.2566723453000002</v>
      </c>
      <c r="AI402" s="149">
        <v>1.7603634298999999</v>
      </c>
      <c r="AJ402" s="149">
        <v>12.0045428734</v>
      </c>
      <c r="AK402" s="149">
        <v>37.5468483816</v>
      </c>
      <c r="AL402" s="149">
        <v>4.5939806927999998</v>
      </c>
      <c r="AM402" s="149">
        <v>8.0863145939999992</v>
      </c>
      <c r="AN402" s="149">
        <v>13.1856899489</v>
      </c>
      <c r="AO402" s="149">
        <v>0.70414537190000004</v>
      </c>
      <c r="AP402" s="149">
        <v>7.9840999432000004</v>
      </c>
      <c r="AQ402" s="149">
        <v>2.2827938671000001</v>
      </c>
    </row>
    <row r="403" spans="1:43" x14ac:dyDescent="0.2">
      <c r="A403" s="145">
        <v>750</v>
      </c>
      <c r="B403" s="109" t="s">
        <v>1988</v>
      </c>
      <c r="C403" s="110">
        <v>1391</v>
      </c>
      <c r="D403" s="131">
        <v>3.5740878629999999</v>
      </c>
      <c r="E403" s="110">
        <v>389.6358543417</v>
      </c>
      <c r="F403" s="131">
        <v>8.8425593098000004</v>
      </c>
      <c r="G403" s="131">
        <v>20.8483105679</v>
      </c>
      <c r="H403" s="131">
        <v>57.728253055400003</v>
      </c>
      <c r="I403" s="131">
        <v>21.4234363767</v>
      </c>
      <c r="J403" s="131">
        <v>2.8715003589000001</v>
      </c>
      <c r="K403" s="131">
        <v>2.1536252692</v>
      </c>
      <c r="L403" s="131">
        <v>7.8966259871000002</v>
      </c>
      <c r="M403" s="131">
        <v>9.3323761664999996</v>
      </c>
      <c r="N403" s="110">
        <v>590</v>
      </c>
      <c r="O403" s="131">
        <v>2.3457627119</v>
      </c>
      <c r="P403" s="146">
        <v>3.57</v>
      </c>
      <c r="Q403" s="131">
        <v>21.629213483099999</v>
      </c>
      <c r="R403" s="110">
        <v>24</v>
      </c>
      <c r="S403" s="131">
        <v>44.943820224699998</v>
      </c>
      <c r="T403" s="110">
        <v>-17</v>
      </c>
      <c r="U403" s="131">
        <v>32.303370786499997</v>
      </c>
      <c r="V403" s="131">
        <v>1.1235955056</v>
      </c>
      <c r="W403" s="147">
        <v>572</v>
      </c>
      <c r="X403" s="147">
        <v>35</v>
      </c>
      <c r="Y403" s="147">
        <v>178</v>
      </c>
      <c r="Z403" s="147">
        <v>359</v>
      </c>
      <c r="AA403" s="147">
        <v>90</v>
      </c>
      <c r="AB403" s="147">
        <v>11</v>
      </c>
      <c r="AC403" s="147">
        <v>16</v>
      </c>
      <c r="AD403" s="147">
        <v>63</v>
      </c>
      <c r="AE403" s="148">
        <v>0.42796005710000001</v>
      </c>
      <c r="AF403" s="131">
        <v>0</v>
      </c>
      <c r="AG403" s="149">
        <v>2.0099999999999998</v>
      </c>
      <c r="AH403" s="149">
        <v>8.6093267706999992</v>
      </c>
      <c r="AI403" s="149">
        <v>1.4682572786999999</v>
      </c>
      <c r="AJ403" s="149">
        <v>15.9172436807</v>
      </c>
      <c r="AK403" s="149">
        <v>26.161675148099999</v>
      </c>
      <c r="AL403" s="149">
        <v>5.6060732460000002</v>
      </c>
      <c r="AM403" s="149">
        <v>11.479102360900001</v>
      </c>
      <c r="AN403" s="149">
        <v>8.3924251271999992</v>
      </c>
      <c r="AO403" s="149">
        <v>0.258613498</v>
      </c>
      <c r="AP403" s="149">
        <v>15.016267623299999</v>
      </c>
      <c r="AQ403" s="149">
        <v>2.4192875615</v>
      </c>
    </row>
    <row r="404" spans="1:43" x14ac:dyDescent="0.2">
      <c r="A404" s="145">
        <v>751</v>
      </c>
      <c r="B404" s="109" t="s">
        <v>1987</v>
      </c>
      <c r="C404" s="110">
        <v>2890</v>
      </c>
      <c r="D404" s="131">
        <v>10.4317921284</v>
      </c>
      <c r="E404" s="110">
        <v>661.32723112129997</v>
      </c>
      <c r="F404" s="131">
        <v>8.7889273356000004</v>
      </c>
      <c r="G404" s="131">
        <v>18.892733564</v>
      </c>
      <c r="H404" s="131">
        <v>53.875432525999997</v>
      </c>
      <c r="I404" s="131">
        <v>27.231833909999999</v>
      </c>
      <c r="J404" s="131">
        <v>3.471017008</v>
      </c>
      <c r="K404" s="131">
        <v>0.34710170080000002</v>
      </c>
      <c r="L404" s="131">
        <v>8.3304408191999997</v>
      </c>
      <c r="M404" s="131">
        <v>9.3717459216000005</v>
      </c>
      <c r="N404" s="110">
        <v>1304</v>
      </c>
      <c r="O404" s="131">
        <v>2.1840490797999998</v>
      </c>
      <c r="P404" s="146">
        <v>4.37</v>
      </c>
      <c r="Q404" s="131">
        <v>23.502304147499999</v>
      </c>
      <c r="R404" s="110">
        <v>29</v>
      </c>
      <c r="S404" s="131">
        <v>60.8294930876</v>
      </c>
      <c r="T404" s="110">
        <v>-34</v>
      </c>
      <c r="U404" s="131">
        <v>10.368663594499999</v>
      </c>
      <c r="V404" s="131">
        <v>5.2995391705000001</v>
      </c>
      <c r="W404" s="147">
        <v>1175</v>
      </c>
      <c r="X404" s="147">
        <v>81</v>
      </c>
      <c r="Y404" s="147">
        <v>544</v>
      </c>
      <c r="Z404" s="147">
        <v>550</v>
      </c>
      <c r="AA404" s="147">
        <v>172</v>
      </c>
      <c r="AB404" s="147">
        <v>15</v>
      </c>
      <c r="AC404" s="147">
        <v>31</v>
      </c>
      <c r="AD404" s="147">
        <v>126</v>
      </c>
      <c r="AE404" s="148">
        <v>2.2900763358999998</v>
      </c>
      <c r="AF404" s="131">
        <v>13.1159163417</v>
      </c>
      <c r="AG404" s="149">
        <v>1.67</v>
      </c>
      <c r="AH404" s="149">
        <v>16.216106675300001</v>
      </c>
      <c r="AI404" s="149">
        <v>1.5036679771000001</v>
      </c>
      <c r="AJ404" s="149">
        <v>14.9758845702</v>
      </c>
      <c r="AK404" s="149">
        <v>28.869614558399999</v>
      </c>
      <c r="AL404" s="149">
        <v>2.4520731163999998</v>
      </c>
      <c r="AM404" s="149">
        <v>9.5367405666000007</v>
      </c>
      <c r="AN404" s="149">
        <v>9.2246585335999995</v>
      </c>
      <c r="AO404" s="149">
        <v>0.72954241480000004</v>
      </c>
      <c r="AP404" s="149">
        <v>12.365743930600001</v>
      </c>
      <c r="AQ404" s="149">
        <v>0.65658817329999997</v>
      </c>
    </row>
    <row r="405" spans="1:43" x14ac:dyDescent="0.2">
      <c r="A405" s="145">
        <v>754</v>
      </c>
      <c r="B405" s="109" t="s">
        <v>1986</v>
      </c>
      <c r="C405" s="110">
        <v>1032</v>
      </c>
      <c r="D405" s="131">
        <v>12.418300653599999</v>
      </c>
      <c r="E405" s="110">
        <v>148.275862069</v>
      </c>
      <c r="F405" s="131">
        <v>9.0116279069999994</v>
      </c>
      <c r="G405" s="131">
        <v>20.5426356589</v>
      </c>
      <c r="H405" s="131">
        <v>61.240310077499998</v>
      </c>
      <c r="I405" s="131">
        <v>18.217054263600001</v>
      </c>
      <c r="J405" s="131">
        <v>2.8915662650999998</v>
      </c>
      <c r="K405" s="131">
        <v>0.96385542170000005</v>
      </c>
      <c r="L405" s="131">
        <v>5.7831325300999996</v>
      </c>
      <c r="M405" s="131">
        <v>2.8915662650999998</v>
      </c>
      <c r="N405" s="110">
        <v>430</v>
      </c>
      <c r="O405" s="131">
        <v>2.3744186047000002</v>
      </c>
      <c r="P405" s="146">
        <v>6.96</v>
      </c>
      <c r="Q405" s="131">
        <v>9.4285714285999997</v>
      </c>
      <c r="R405" s="110">
        <v>19</v>
      </c>
      <c r="S405" s="131">
        <v>76.428571428599994</v>
      </c>
      <c r="T405" s="110">
        <v>-14</v>
      </c>
      <c r="U405" s="131">
        <v>7.5714285714000003</v>
      </c>
      <c r="V405" s="131">
        <v>6.5714285714000003</v>
      </c>
      <c r="W405" s="147">
        <v>323</v>
      </c>
      <c r="X405" s="147">
        <v>168</v>
      </c>
      <c r="Y405" s="147">
        <v>51</v>
      </c>
      <c r="Z405" s="147">
        <v>104</v>
      </c>
      <c r="AA405" s="147">
        <v>70</v>
      </c>
      <c r="AB405" s="147">
        <v>24</v>
      </c>
      <c r="AC405" s="147">
        <v>8</v>
      </c>
      <c r="AD405" s="147">
        <v>38</v>
      </c>
      <c r="AE405" s="148">
        <v>3.4115138592999998</v>
      </c>
      <c r="AF405" s="131">
        <v>0.9920634921</v>
      </c>
      <c r="AG405" s="149">
        <v>0.57999999999999996</v>
      </c>
      <c r="AH405" s="149">
        <v>5.3960964409000001</v>
      </c>
      <c r="AI405" s="149">
        <v>0.92996555680000004</v>
      </c>
      <c r="AJ405" s="149">
        <v>8.6796785304000004</v>
      </c>
      <c r="AK405" s="149">
        <v>45.132032146999997</v>
      </c>
      <c r="AL405" s="149">
        <v>3.2491389208000001</v>
      </c>
      <c r="AM405" s="149">
        <v>5.2583237658000002</v>
      </c>
      <c r="AN405" s="149">
        <v>19.448909299699999</v>
      </c>
      <c r="AO405" s="149">
        <v>6.8886337500000006E-2</v>
      </c>
      <c r="AP405" s="149">
        <v>8.6796785304000004</v>
      </c>
      <c r="AQ405" s="149">
        <v>1.0218140068999999</v>
      </c>
    </row>
    <row r="406" spans="1:43" x14ac:dyDescent="0.2">
      <c r="A406" s="145">
        <v>755</v>
      </c>
      <c r="B406" s="109" t="s">
        <v>1985</v>
      </c>
      <c r="C406" s="110">
        <v>2411</v>
      </c>
      <c r="D406" s="131">
        <v>6.6814159291999999</v>
      </c>
      <c r="E406" s="110">
        <v>873.5507246377</v>
      </c>
      <c r="F406" s="131">
        <v>10.4935711323</v>
      </c>
      <c r="G406" s="131">
        <v>19.576939029399998</v>
      </c>
      <c r="H406" s="131">
        <v>57.818332642100003</v>
      </c>
      <c r="I406" s="131">
        <v>22.604728328499998</v>
      </c>
      <c r="J406" s="131">
        <v>3.8314176244999998</v>
      </c>
      <c r="K406" s="131">
        <v>1.2771392081999999</v>
      </c>
      <c r="L406" s="131">
        <v>10.6428267348</v>
      </c>
      <c r="M406" s="131">
        <v>8.0885483184000009</v>
      </c>
      <c r="N406" s="110">
        <v>1073</v>
      </c>
      <c r="O406" s="131">
        <v>2.2236719478000002</v>
      </c>
      <c r="P406" s="146">
        <v>2.76</v>
      </c>
      <c r="Q406" s="131">
        <v>28.888888888899999</v>
      </c>
      <c r="R406" s="110">
        <v>15</v>
      </c>
      <c r="S406" s="131">
        <v>62.962962963000003</v>
      </c>
      <c r="T406" s="110">
        <v>-15</v>
      </c>
      <c r="U406" s="131">
        <v>7.4074074074</v>
      </c>
      <c r="V406" s="131">
        <v>0.74074074069999996</v>
      </c>
      <c r="W406" s="147">
        <v>846</v>
      </c>
      <c r="X406" s="147">
        <v>69</v>
      </c>
      <c r="Y406" s="147">
        <v>155</v>
      </c>
      <c r="Z406" s="147">
        <v>622</v>
      </c>
      <c r="AA406" s="147">
        <v>102</v>
      </c>
      <c r="AB406" s="147">
        <v>10</v>
      </c>
      <c r="AC406" s="147">
        <v>23</v>
      </c>
      <c r="AD406" s="147">
        <v>69</v>
      </c>
      <c r="AE406" s="148">
        <v>5.9125964010000001</v>
      </c>
      <c r="AF406" s="131">
        <v>3.5304501323999999</v>
      </c>
      <c r="AG406" s="131">
        <v>2.0099999999999998</v>
      </c>
      <c r="AH406" s="149">
        <v>4.1946592897999997</v>
      </c>
      <c r="AI406" s="149">
        <v>1.2194433467000001</v>
      </c>
      <c r="AJ406" s="149">
        <v>15.0398012759</v>
      </c>
      <c r="AK406" s="149">
        <v>37.063173939999999</v>
      </c>
      <c r="AL406" s="149">
        <v>3.8785073109999999</v>
      </c>
      <c r="AM406" s="149">
        <v>8.2199514480999998</v>
      </c>
      <c r="AN406" s="149">
        <v>15.355953254699999</v>
      </c>
      <c r="AO406" s="149">
        <v>0.344379834</v>
      </c>
      <c r="AP406" s="149">
        <v>8.0788121718999992</v>
      </c>
      <c r="AQ406" s="149">
        <v>3.5171907638</v>
      </c>
    </row>
    <row r="407" spans="1:43" x14ac:dyDescent="0.2">
      <c r="A407" s="145">
        <v>756</v>
      </c>
      <c r="B407" s="109" t="s">
        <v>1984</v>
      </c>
      <c r="C407" s="110">
        <v>1163</v>
      </c>
      <c r="D407" s="131">
        <v>2.1071115012999999</v>
      </c>
      <c r="E407" s="110">
        <v>94.322789943199993</v>
      </c>
      <c r="F407" s="131">
        <v>13.757523645699999</v>
      </c>
      <c r="G407" s="131">
        <v>13.8435081685</v>
      </c>
      <c r="H407" s="131">
        <v>57.9535683577</v>
      </c>
      <c r="I407" s="131">
        <v>28.202923473799999</v>
      </c>
      <c r="J407" s="131">
        <v>5.1657339647000002</v>
      </c>
      <c r="K407" s="131">
        <v>0.86095566079999997</v>
      </c>
      <c r="L407" s="131">
        <v>6.0266896255000004</v>
      </c>
      <c r="M407" s="131">
        <v>13.775290572499999</v>
      </c>
      <c r="N407" s="110">
        <v>578</v>
      </c>
      <c r="O407" s="131">
        <v>1.9896193771999999</v>
      </c>
      <c r="P407" s="146">
        <v>12.33</v>
      </c>
      <c r="Q407" s="131">
        <v>8.2047116165999991</v>
      </c>
      <c r="R407" s="110">
        <v>4</v>
      </c>
      <c r="S407" s="131">
        <v>24.1267262388</v>
      </c>
      <c r="T407" s="110">
        <v>-2</v>
      </c>
      <c r="U407" s="131">
        <v>65.312753858700006</v>
      </c>
      <c r="V407" s="131">
        <v>2.3558082858999998</v>
      </c>
      <c r="W407" s="147">
        <v>377</v>
      </c>
      <c r="X407" s="147">
        <v>115</v>
      </c>
      <c r="Y407" s="147">
        <v>70</v>
      </c>
      <c r="Z407" s="147">
        <v>192</v>
      </c>
      <c r="AA407" s="147">
        <v>113</v>
      </c>
      <c r="AB407" s="147">
        <v>38</v>
      </c>
      <c r="AC407" s="147">
        <v>20</v>
      </c>
      <c r="AD407" s="147">
        <v>55</v>
      </c>
      <c r="AE407" s="148">
        <v>2.0434227330999999</v>
      </c>
      <c r="AF407" s="131">
        <v>0</v>
      </c>
      <c r="AG407" s="149">
        <v>1.81</v>
      </c>
      <c r="AH407" s="149">
        <v>14.033966398800001</v>
      </c>
      <c r="AI407" s="149">
        <v>0.83089846599999995</v>
      </c>
      <c r="AJ407" s="149">
        <v>17.5310445581</v>
      </c>
      <c r="AK407" s="149">
        <v>23.3929875822</v>
      </c>
      <c r="AL407" s="149">
        <v>1.5339663988000001</v>
      </c>
      <c r="AM407" s="149">
        <v>11.7512783053</v>
      </c>
      <c r="AN407" s="149">
        <v>9.0577063550000005</v>
      </c>
      <c r="AO407" s="149">
        <v>6.3915266600000006E-2</v>
      </c>
      <c r="AP407" s="149">
        <v>16.617969320699999</v>
      </c>
      <c r="AQ407" s="149">
        <v>0.99525200879999998</v>
      </c>
    </row>
    <row r="408" spans="1:43" x14ac:dyDescent="0.2">
      <c r="A408" s="145">
        <v>761</v>
      </c>
      <c r="B408" s="109" t="s">
        <v>1983</v>
      </c>
      <c r="C408" s="110">
        <v>855</v>
      </c>
      <c r="D408" s="131">
        <v>0.70671378090000003</v>
      </c>
      <c r="E408" s="110">
        <v>26.035322777099999</v>
      </c>
      <c r="F408" s="131">
        <v>4.3274853800999997</v>
      </c>
      <c r="G408" s="131">
        <v>19.415204678399999</v>
      </c>
      <c r="H408" s="131">
        <v>60.233918128699997</v>
      </c>
      <c r="I408" s="131">
        <v>20.350877192999999</v>
      </c>
      <c r="J408" s="131">
        <v>1.1737089201999999</v>
      </c>
      <c r="K408" s="131">
        <v>0</v>
      </c>
      <c r="L408" s="131">
        <v>10.563380281700001</v>
      </c>
      <c r="M408" s="131">
        <v>12.910798122099999</v>
      </c>
      <c r="N408" s="110">
        <v>366</v>
      </c>
      <c r="O408" s="131">
        <v>2.2568306010999999</v>
      </c>
      <c r="P408" s="146">
        <v>32.840000000000003</v>
      </c>
      <c r="Q408" s="131">
        <v>2.6788432268000002</v>
      </c>
      <c r="R408" s="110">
        <v>22</v>
      </c>
      <c r="S408" s="131">
        <v>46.149162861500002</v>
      </c>
      <c r="T408" s="110">
        <v>-70</v>
      </c>
      <c r="U408" s="131">
        <v>39.969558599700001</v>
      </c>
      <c r="V408" s="131">
        <v>11.202435312</v>
      </c>
      <c r="W408" s="147">
        <v>325</v>
      </c>
      <c r="X408" s="147">
        <v>120</v>
      </c>
      <c r="Y408" s="147">
        <v>96</v>
      </c>
      <c r="Z408" s="147">
        <v>109</v>
      </c>
      <c r="AA408" s="147">
        <v>93</v>
      </c>
      <c r="AB408" s="147">
        <v>43</v>
      </c>
      <c r="AC408" s="147">
        <v>19</v>
      </c>
      <c r="AD408" s="147">
        <v>31</v>
      </c>
      <c r="AE408" s="148">
        <v>1.2793176972</v>
      </c>
      <c r="AF408" s="131">
        <v>2.3201856148000002</v>
      </c>
      <c r="AG408" s="131">
        <v>1.41</v>
      </c>
      <c r="AH408" s="149">
        <v>3.9368327401999998</v>
      </c>
      <c r="AI408" s="149">
        <v>0.50044483989999999</v>
      </c>
      <c r="AJ408" s="149">
        <v>5.2157473310000002</v>
      </c>
      <c r="AK408" s="149">
        <v>67.927046263299999</v>
      </c>
      <c r="AL408" s="149">
        <v>0.83407473310000002</v>
      </c>
      <c r="AM408" s="149">
        <v>3.9479537367000002</v>
      </c>
      <c r="AN408" s="149">
        <v>5.1601423488</v>
      </c>
      <c r="AO408" s="149">
        <v>8.8967971500000007E-2</v>
      </c>
      <c r="AP408" s="149">
        <v>3.4252669038999999</v>
      </c>
      <c r="AQ408" s="149">
        <v>3.8701067615999998</v>
      </c>
    </row>
    <row r="409" spans="1:43" x14ac:dyDescent="0.2">
      <c r="A409" s="145">
        <v>762</v>
      </c>
      <c r="B409" s="109" t="s">
        <v>1982</v>
      </c>
      <c r="C409" s="110">
        <v>2259</v>
      </c>
      <c r="D409" s="131">
        <v>4.8746518105999996</v>
      </c>
      <c r="E409" s="110">
        <v>17.384946898599999</v>
      </c>
      <c r="F409" s="131">
        <v>4.1168658698999998</v>
      </c>
      <c r="G409" s="131">
        <v>19.876051350200001</v>
      </c>
      <c r="H409" s="131">
        <v>58.964143426299998</v>
      </c>
      <c r="I409" s="131">
        <v>21.159805223599999</v>
      </c>
      <c r="J409" s="131">
        <v>5.3226879574000003</v>
      </c>
      <c r="K409" s="131">
        <v>2.6613439787000002</v>
      </c>
      <c r="L409" s="131">
        <v>6.6533599468000002</v>
      </c>
      <c r="M409" s="131">
        <v>8.4275892659</v>
      </c>
      <c r="N409" s="110">
        <v>988</v>
      </c>
      <c r="O409" s="131">
        <v>2.2479757084999998</v>
      </c>
      <c r="P409" s="146">
        <v>129.94</v>
      </c>
      <c r="Q409" s="131">
        <v>1.7461538461999999</v>
      </c>
      <c r="R409" s="110">
        <v>54</v>
      </c>
      <c r="S409" s="131">
        <v>48.015384615400002</v>
      </c>
      <c r="T409" s="110">
        <v>-112</v>
      </c>
      <c r="U409" s="131">
        <v>30.376923076899999</v>
      </c>
      <c r="V409" s="131">
        <v>19.8615384615</v>
      </c>
      <c r="W409" s="147">
        <v>1356</v>
      </c>
      <c r="X409" s="147">
        <v>311</v>
      </c>
      <c r="Y409" s="147">
        <v>517</v>
      </c>
      <c r="Z409" s="147">
        <v>528</v>
      </c>
      <c r="AA409" s="147">
        <v>322</v>
      </c>
      <c r="AB409" s="147">
        <v>114</v>
      </c>
      <c r="AC409" s="147">
        <v>78</v>
      </c>
      <c r="AD409" s="147">
        <v>130</v>
      </c>
      <c r="AE409" s="148">
        <v>1.4500537057</v>
      </c>
      <c r="AF409" s="131">
        <v>15.4545454545</v>
      </c>
      <c r="AG409" s="131">
        <v>1.29</v>
      </c>
      <c r="AH409" s="149">
        <v>3.0110714781999999</v>
      </c>
      <c r="AI409" s="149">
        <v>0.35206374210000002</v>
      </c>
      <c r="AJ409" s="149">
        <v>4.7574929356000002</v>
      </c>
      <c r="AK409" s="149">
        <v>71.487469310199998</v>
      </c>
      <c r="AL409" s="149">
        <v>1.3202390328</v>
      </c>
      <c r="AM409" s="149">
        <v>3.2287951081999999</v>
      </c>
      <c r="AN409" s="149">
        <v>5.0771297540000004</v>
      </c>
      <c r="AO409" s="149">
        <v>5.5589011899999999E-2</v>
      </c>
      <c r="AP409" s="149">
        <v>3.6688747857999999</v>
      </c>
      <c r="AQ409" s="149">
        <v>2.7933478481999998</v>
      </c>
    </row>
    <row r="410" spans="1:43" x14ac:dyDescent="0.2">
      <c r="A410" s="145">
        <v>763</v>
      </c>
      <c r="B410" s="109" t="s">
        <v>1981</v>
      </c>
      <c r="C410" s="110">
        <v>1733</v>
      </c>
      <c r="D410" s="131">
        <v>1.7018779342999999</v>
      </c>
      <c r="E410" s="110">
        <v>47.2335786318</v>
      </c>
      <c r="F410" s="131">
        <v>5.8280438545999997</v>
      </c>
      <c r="G410" s="131">
        <v>17.657241777300001</v>
      </c>
      <c r="H410" s="131">
        <v>59.607616849400003</v>
      </c>
      <c r="I410" s="131">
        <v>22.735141373299999</v>
      </c>
      <c r="J410" s="131">
        <v>4.0241448691999997</v>
      </c>
      <c r="K410" s="131">
        <v>3.4492670308000002</v>
      </c>
      <c r="L410" s="131">
        <v>6.8985340615000004</v>
      </c>
      <c r="M410" s="131">
        <v>9.7729232538000002</v>
      </c>
      <c r="N410" s="110">
        <v>795</v>
      </c>
      <c r="O410" s="131">
        <v>2.1396226414999999</v>
      </c>
      <c r="P410" s="146">
        <v>36.69</v>
      </c>
      <c r="Q410" s="131">
        <v>3.4633215162000002</v>
      </c>
      <c r="R410" s="110">
        <v>18</v>
      </c>
      <c r="S410" s="131">
        <v>50.613580583599997</v>
      </c>
      <c r="T410" s="110">
        <v>-31</v>
      </c>
      <c r="U410" s="131">
        <v>37.960185437699998</v>
      </c>
      <c r="V410" s="131">
        <v>7.9629124625000003</v>
      </c>
      <c r="W410" s="147">
        <v>700</v>
      </c>
      <c r="X410" s="147">
        <v>136</v>
      </c>
      <c r="Y410" s="147">
        <v>123</v>
      </c>
      <c r="Z410" s="147">
        <v>441</v>
      </c>
      <c r="AA410" s="147">
        <v>169</v>
      </c>
      <c r="AB410" s="147">
        <v>49</v>
      </c>
      <c r="AC410" s="147">
        <v>31</v>
      </c>
      <c r="AD410" s="147">
        <v>89</v>
      </c>
      <c r="AE410" s="148">
        <v>0.94607379380000001</v>
      </c>
      <c r="AF410" s="131">
        <v>0.577034045</v>
      </c>
      <c r="AG410" s="131">
        <v>3.49</v>
      </c>
      <c r="AH410" s="149">
        <v>4.6911497534000004</v>
      </c>
      <c r="AI410" s="149">
        <v>0.56449519849999996</v>
      </c>
      <c r="AJ410" s="149">
        <v>7.0724111081999999</v>
      </c>
      <c r="AK410" s="149">
        <v>51.602647287800004</v>
      </c>
      <c r="AL410" s="149">
        <v>1.5377627822</v>
      </c>
      <c r="AM410" s="149">
        <v>7.0205035037999997</v>
      </c>
      <c r="AN410" s="149">
        <v>6.2483778874000002</v>
      </c>
      <c r="AO410" s="149">
        <v>0.220607319</v>
      </c>
      <c r="AP410" s="149">
        <v>7.7536984167999998</v>
      </c>
      <c r="AQ410" s="149">
        <v>5.0739683364000001</v>
      </c>
    </row>
    <row r="411" spans="1:43" x14ac:dyDescent="0.2">
      <c r="A411" s="145">
        <v>766</v>
      </c>
      <c r="B411" s="109" t="s">
        <v>1980</v>
      </c>
      <c r="C411" s="110">
        <v>789</v>
      </c>
      <c r="D411" s="131">
        <v>-1.9875776398</v>
      </c>
      <c r="E411" s="110">
        <v>17.129830655700001</v>
      </c>
      <c r="F411" s="131">
        <v>2.7883396705000001</v>
      </c>
      <c r="G411" s="131">
        <v>18.250950570299999</v>
      </c>
      <c r="H411" s="131">
        <v>54.372623574099997</v>
      </c>
      <c r="I411" s="131">
        <v>27.376425855499999</v>
      </c>
      <c r="J411" s="131">
        <v>3.7570444583999998</v>
      </c>
      <c r="K411" s="131">
        <v>0</v>
      </c>
      <c r="L411" s="131">
        <v>7.5140889166999996</v>
      </c>
      <c r="M411" s="131">
        <v>10.0187852223</v>
      </c>
      <c r="N411" s="110">
        <v>347</v>
      </c>
      <c r="O411" s="131">
        <v>2.2363112392</v>
      </c>
      <c r="P411" s="146">
        <v>46.06</v>
      </c>
      <c r="Q411" s="131">
        <v>2.5266826399000002</v>
      </c>
      <c r="R411" s="110">
        <v>31</v>
      </c>
      <c r="S411" s="131">
        <v>51.5356131562</v>
      </c>
      <c r="T411" s="110">
        <v>-50</v>
      </c>
      <c r="U411" s="131">
        <v>33.783489435900002</v>
      </c>
      <c r="V411" s="131">
        <v>12.154214767999999</v>
      </c>
      <c r="W411" s="147">
        <v>327</v>
      </c>
      <c r="X411" s="147">
        <v>167</v>
      </c>
      <c r="Y411" s="147">
        <v>91</v>
      </c>
      <c r="Z411" s="147">
        <v>69</v>
      </c>
      <c r="AA411" s="147">
        <v>107</v>
      </c>
      <c r="AB411" s="147">
        <v>60</v>
      </c>
      <c r="AC411" s="147">
        <v>15</v>
      </c>
      <c r="AD411" s="147">
        <v>32</v>
      </c>
      <c r="AE411" s="148">
        <v>1.0162601626000001</v>
      </c>
      <c r="AF411" s="131">
        <v>2.5094102885999998</v>
      </c>
      <c r="AG411" s="131">
        <v>1.49</v>
      </c>
      <c r="AH411" s="149">
        <v>3.4231378763999998</v>
      </c>
      <c r="AI411" s="149">
        <v>7.3956682499999996E-2</v>
      </c>
      <c r="AJ411" s="149">
        <v>6.0855784468999996</v>
      </c>
      <c r="AK411" s="149">
        <v>62.250396196499999</v>
      </c>
      <c r="AL411" s="149">
        <v>1.0248283147999999</v>
      </c>
      <c r="AM411" s="149">
        <v>3.0744849445</v>
      </c>
      <c r="AN411" s="149">
        <v>4.1944004226000002</v>
      </c>
      <c r="AO411" s="149">
        <v>2.1130480699999999E-2</v>
      </c>
      <c r="AP411" s="149">
        <v>2.7680929741</v>
      </c>
      <c r="AQ411" s="149">
        <v>13.417855256199999</v>
      </c>
    </row>
    <row r="412" spans="1:43" x14ac:dyDescent="0.2">
      <c r="A412" s="145">
        <v>767</v>
      </c>
      <c r="B412" s="109" t="s">
        <v>1979</v>
      </c>
      <c r="C412" s="110">
        <v>1000</v>
      </c>
      <c r="D412" s="131">
        <v>4.3841336117000003</v>
      </c>
      <c r="E412" s="110">
        <v>88.573959255999995</v>
      </c>
      <c r="F412" s="131">
        <v>7.8</v>
      </c>
      <c r="G412" s="131">
        <v>18.5</v>
      </c>
      <c r="H412" s="131">
        <v>60.8</v>
      </c>
      <c r="I412" s="131">
        <v>20.7</v>
      </c>
      <c r="J412" s="131">
        <v>3.0015007504</v>
      </c>
      <c r="K412" s="131">
        <v>5.0025012505999999</v>
      </c>
      <c r="L412" s="131">
        <v>11.0055027514</v>
      </c>
      <c r="M412" s="131">
        <v>10.0050025013</v>
      </c>
      <c r="N412" s="110">
        <v>458</v>
      </c>
      <c r="O412" s="131">
        <v>2.1593886463</v>
      </c>
      <c r="P412" s="146">
        <v>11.29</v>
      </c>
      <c r="Q412" s="131">
        <v>4.5212765956999998</v>
      </c>
      <c r="R412" s="110">
        <v>-1</v>
      </c>
      <c r="S412" s="131">
        <v>46.8085106383</v>
      </c>
      <c r="T412" s="110">
        <v>5</v>
      </c>
      <c r="U412" s="131">
        <v>45.390070922</v>
      </c>
      <c r="V412" s="131">
        <v>3.2801418440000001</v>
      </c>
      <c r="W412" s="147">
        <v>225</v>
      </c>
      <c r="X412" s="147">
        <v>55</v>
      </c>
      <c r="Y412" s="147">
        <v>64</v>
      </c>
      <c r="Z412" s="147">
        <v>106</v>
      </c>
      <c r="AA412" s="147">
        <v>62</v>
      </c>
      <c r="AB412" s="147">
        <v>18</v>
      </c>
      <c r="AC412" s="147">
        <v>11</v>
      </c>
      <c r="AD412" s="147">
        <v>33</v>
      </c>
      <c r="AE412" s="148">
        <v>2.9296875</v>
      </c>
      <c r="AF412" s="131">
        <v>0</v>
      </c>
      <c r="AG412" s="131">
        <v>2.2000000000000002</v>
      </c>
      <c r="AH412" s="149">
        <v>2.1471706553000001</v>
      </c>
      <c r="AI412" s="149">
        <v>0.27957951240000001</v>
      </c>
      <c r="AJ412" s="149">
        <v>6.9335719079000002</v>
      </c>
      <c r="AK412" s="149">
        <v>49.396108253199998</v>
      </c>
      <c r="AL412" s="149">
        <v>5.0100648624000002</v>
      </c>
      <c r="AM412" s="149">
        <v>5.5244911652999997</v>
      </c>
      <c r="AN412" s="149">
        <v>12.4468798926</v>
      </c>
      <c r="AO412" s="149">
        <v>0.1789308879</v>
      </c>
      <c r="AP412" s="149">
        <v>6.7546410199000002</v>
      </c>
      <c r="AQ412" s="149">
        <v>7.3920823082</v>
      </c>
    </row>
    <row r="413" spans="1:43" x14ac:dyDescent="0.2">
      <c r="A413" s="145">
        <v>768</v>
      </c>
      <c r="B413" s="109" t="s">
        <v>1978</v>
      </c>
      <c r="C413" s="110">
        <v>12870</v>
      </c>
      <c r="D413" s="131">
        <v>3.1663326653000001</v>
      </c>
      <c r="E413" s="110">
        <v>771.12043139599996</v>
      </c>
      <c r="F413" s="131">
        <v>11.6317016317</v>
      </c>
      <c r="G413" s="131">
        <v>16.721056721099998</v>
      </c>
      <c r="H413" s="131">
        <v>58.6635586636</v>
      </c>
      <c r="I413" s="131">
        <v>24.6153846154</v>
      </c>
      <c r="J413" s="131">
        <v>4.2831555175</v>
      </c>
      <c r="K413" s="131">
        <v>2.5698933104999999</v>
      </c>
      <c r="L413" s="131">
        <v>9.5008176933000001</v>
      </c>
      <c r="M413" s="131">
        <v>10.591075461399999</v>
      </c>
      <c r="N413" s="110">
        <v>6009</v>
      </c>
      <c r="O413" s="131">
        <v>2.1058412381</v>
      </c>
      <c r="P413" s="146">
        <v>16.690000000000001</v>
      </c>
      <c r="Q413" s="131">
        <v>31.440526001199999</v>
      </c>
      <c r="R413" s="110">
        <v>79</v>
      </c>
      <c r="S413" s="131">
        <v>35.923490735199998</v>
      </c>
      <c r="T413" s="110">
        <v>-74</v>
      </c>
      <c r="U413" s="131">
        <v>29.7668858338</v>
      </c>
      <c r="V413" s="131">
        <v>2.8690974298</v>
      </c>
      <c r="W413" s="147">
        <v>5713</v>
      </c>
      <c r="X413" s="147">
        <v>120</v>
      </c>
      <c r="Y413" s="147">
        <v>1036</v>
      </c>
      <c r="Z413" s="147">
        <v>4557</v>
      </c>
      <c r="AA413" s="147">
        <v>876</v>
      </c>
      <c r="AB413" s="147">
        <v>41</v>
      </c>
      <c r="AC413" s="147">
        <v>114</v>
      </c>
      <c r="AD413" s="147">
        <v>721</v>
      </c>
      <c r="AE413" s="148">
        <v>0.59339177340000004</v>
      </c>
      <c r="AF413" s="131">
        <v>9.4436137561999995</v>
      </c>
      <c r="AG413" s="149">
        <v>2.75</v>
      </c>
      <c r="AH413" s="149">
        <v>7.9227212109999998</v>
      </c>
      <c r="AI413" s="149">
        <v>1.4582864269</v>
      </c>
      <c r="AJ413" s="149">
        <v>13.8623807132</v>
      </c>
      <c r="AK413" s="149">
        <v>27.937789016100002</v>
      </c>
      <c r="AL413" s="149">
        <v>7.2654531598999998</v>
      </c>
      <c r="AM413" s="149">
        <v>11.681012833600001</v>
      </c>
      <c r="AN413" s="149">
        <v>9.0883111934999992</v>
      </c>
      <c r="AO413" s="149">
        <v>0.18878054690000001</v>
      </c>
      <c r="AP413" s="149">
        <v>11.6143334661</v>
      </c>
      <c r="AQ413" s="149">
        <v>3.9479381353999998</v>
      </c>
    </row>
    <row r="414" spans="1:43" x14ac:dyDescent="0.2">
      <c r="A414" s="145">
        <v>769</v>
      </c>
      <c r="B414" s="109" t="s">
        <v>1977</v>
      </c>
      <c r="C414" s="110">
        <v>2559</v>
      </c>
      <c r="D414" s="131">
        <v>7.0263488079999998</v>
      </c>
      <c r="E414" s="110">
        <v>114.4966442953</v>
      </c>
      <c r="F414" s="131">
        <v>8.9878858928999996</v>
      </c>
      <c r="G414" s="131">
        <v>21.649081672499999</v>
      </c>
      <c r="H414" s="131">
        <v>59.320046893300002</v>
      </c>
      <c r="I414" s="131">
        <v>19.030871434200002</v>
      </c>
      <c r="J414" s="131">
        <v>3.1397174254000002</v>
      </c>
      <c r="K414" s="131">
        <v>3.1397174254000002</v>
      </c>
      <c r="L414" s="131">
        <v>11.3814756672</v>
      </c>
      <c r="M414" s="131">
        <v>10.989010989000001</v>
      </c>
      <c r="N414" s="110">
        <v>1129</v>
      </c>
      <c r="O414" s="131">
        <v>2.2391496900000001</v>
      </c>
      <c r="P414" s="146">
        <v>22.35</v>
      </c>
      <c r="Q414" s="131">
        <v>7.6544315129999996</v>
      </c>
      <c r="R414" s="110">
        <v>31</v>
      </c>
      <c r="S414" s="131">
        <v>28.9615040286</v>
      </c>
      <c r="T414" s="110">
        <v>-42</v>
      </c>
      <c r="U414" s="131">
        <v>46.956132497799999</v>
      </c>
      <c r="V414" s="131">
        <v>16.427931960599999</v>
      </c>
      <c r="W414" s="147">
        <v>1362</v>
      </c>
      <c r="X414" s="147">
        <v>68</v>
      </c>
      <c r="Y414" s="147">
        <v>815</v>
      </c>
      <c r="Z414" s="147">
        <v>479</v>
      </c>
      <c r="AA414" s="147">
        <v>183</v>
      </c>
      <c r="AB414" s="147">
        <v>24</v>
      </c>
      <c r="AC414" s="147">
        <v>42</v>
      </c>
      <c r="AD414" s="147">
        <v>117</v>
      </c>
      <c r="AE414" s="148">
        <v>1.0015408320000001</v>
      </c>
      <c r="AF414" s="131">
        <v>2.4529844644000001</v>
      </c>
      <c r="AG414" s="131">
        <v>4.41</v>
      </c>
      <c r="AH414" s="149">
        <v>4.8366194576000003</v>
      </c>
      <c r="AI414" s="149">
        <v>1.1154308987999999</v>
      </c>
      <c r="AJ414" s="149">
        <v>8.6087198000999994</v>
      </c>
      <c r="AK414" s="149">
        <v>47.412755715999999</v>
      </c>
      <c r="AL414" s="149">
        <v>6.2945478108000001</v>
      </c>
      <c r="AM414" s="149">
        <v>6.1371841155000002</v>
      </c>
      <c r="AN414" s="149">
        <v>8.6920299917000001</v>
      </c>
      <c r="AO414" s="149">
        <v>5.0911783799999999E-2</v>
      </c>
      <c r="AP414" s="149">
        <v>7.4747755253000001</v>
      </c>
      <c r="AQ414" s="149">
        <v>5.0587799684999997</v>
      </c>
    </row>
    <row r="415" spans="1:43" x14ac:dyDescent="0.2">
      <c r="A415" s="145">
        <v>770</v>
      </c>
      <c r="B415" s="109" t="s">
        <v>1976</v>
      </c>
      <c r="C415" s="110">
        <v>1012</v>
      </c>
      <c r="D415" s="131">
        <v>4.5454545455000002</v>
      </c>
      <c r="E415" s="110">
        <v>71.167369901499995</v>
      </c>
      <c r="F415" s="131">
        <v>4.5454545455000002</v>
      </c>
      <c r="G415" s="131">
        <v>19.9604743083</v>
      </c>
      <c r="H415" s="131">
        <v>63.142292490099997</v>
      </c>
      <c r="I415" s="131">
        <v>16.897233201599999</v>
      </c>
      <c r="J415" s="131">
        <v>4.9309664694000004</v>
      </c>
      <c r="K415" s="131">
        <v>0.98619329389999999</v>
      </c>
      <c r="L415" s="131">
        <v>4.9309664694000004</v>
      </c>
      <c r="M415" s="131">
        <v>1.9723865878</v>
      </c>
      <c r="N415" s="110">
        <v>441</v>
      </c>
      <c r="O415" s="131">
        <v>2.2789115646</v>
      </c>
      <c r="P415" s="146">
        <v>14.22</v>
      </c>
      <c r="Q415" s="131">
        <v>4.4241573034000004</v>
      </c>
      <c r="R415" s="110">
        <v>17</v>
      </c>
      <c r="S415" s="131">
        <v>45.505617977500002</v>
      </c>
      <c r="T415" s="110">
        <v>-38</v>
      </c>
      <c r="U415" s="131">
        <v>38.412921348300003</v>
      </c>
      <c r="V415" s="131">
        <v>11.657303370799999</v>
      </c>
      <c r="W415" s="147">
        <v>190</v>
      </c>
      <c r="X415" s="147">
        <v>76</v>
      </c>
      <c r="Y415" s="147">
        <v>30</v>
      </c>
      <c r="Z415" s="147">
        <v>84</v>
      </c>
      <c r="AA415" s="147">
        <v>73</v>
      </c>
      <c r="AB415" s="147">
        <v>28</v>
      </c>
      <c r="AC415" s="147">
        <v>15</v>
      </c>
      <c r="AD415" s="147">
        <v>30</v>
      </c>
      <c r="AE415" s="148">
        <v>0.20120724349999999</v>
      </c>
      <c r="AF415" s="131">
        <v>0.99601593629999996</v>
      </c>
      <c r="AG415" s="149">
        <v>2.2599999999999998</v>
      </c>
      <c r="AH415" s="149">
        <v>1.9022752704000001</v>
      </c>
      <c r="AI415" s="149">
        <v>1.0070869079</v>
      </c>
      <c r="AJ415" s="149">
        <v>6.7760785775999999</v>
      </c>
      <c r="AK415" s="149">
        <v>57.615317667500001</v>
      </c>
      <c r="AL415" s="149">
        <v>3.2699241576999998</v>
      </c>
      <c r="AM415" s="149">
        <v>7.7209996270000003</v>
      </c>
      <c r="AN415" s="149">
        <v>6.1668531642</v>
      </c>
      <c r="AO415" s="149">
        <v>3.72995151E-2</v>
      </c>
      <c r="AP415" s="149">
        <v>6.7387790624999999</v>
      </c>
      <c r="AQ415" s="149">
        <v>5.2219321149000004</v>
      </c>
    </row>
    <row r="416" spans="1:43" x14ac:dyDescent="0.2">
      <c r="A416" s="145">
        <v>782</v>
      </c>
      <c r="B416" s="109" t="s">
        <v>1975</v>
      </c>
      <c r="C416" s="110">
        <v>254</v>
      </c>
      <c r="D416" s="131">
        <v>-18.064516129000001</v>
      </c>
      <c r="E416" s="110">
        <v>1.2646253423</v>
      </c>
      <c r="F416" s="131">
        <v>9.4488188976000007</v>
      </c>
      <c r="G416" s="131">
        <v>13.3858267717</v>
      </c>
      <c r="H416" s="131">
        <v>50.787401574800001</v>
      </c>
      <c r="I416" s="131">
        <v>35.826771653500003</v>
      </c>
      <c r="J416" s="131">
        <v>3.8684719535999998</v>
      </c>
      <c r="K416" s="131">
        <v>0</v>
      </c>
      <c r="L416" s="131">
        <v>3.8684719535999998</v>
      </c>
      <c r="M416" s="131">
        <v>7.7369439071999997</v>
      </c>
      <c r="N416" s="110">
        <v>119</v>
      </c>
      <c r="O416" s="131">
        <v>2.1260504201999999</v>
      </c>
      <c r="P416" s="146">
        <v>200.85</v>
      </c>
      <c r="Q416" s="131">
        <v>0.48795060740000001</v>
      </c>
      <c r="R416" s="110">
        <v>6</v>
      </c>
      <c r="S416" s="131">
        <v>3.8139812786</v>
      </c>
      <c r="T416" s="110">
        <v>-85</v>
      </c>
      <c r="U416" s="131">
        <v>9.3457478589999994</v>
      </c>
      <c r="V416" s="131">
        <v>86.352320254899993</v>
      </c>
      <c r="W416" s="147">
        <v>179</v>
      </c>
      <c r="X416" s="147">
        <v>48</v>
      </c>
      <c r="Y416" s="147">
        <v>88</v>
      </c>
      <c r="Z416" s="147">
        <v>43</v>
      </c>
      <c r="AA416" s="147">
        <v>39</v>
      </c>
      <c r="AB416" s="147">
        <v>15</v>
      </c>
      <c r="AC416" s="147">
        <v>5</v>
      </c>
      <c r="AD416" s="147">
        <v>19</v>
      </c>
      <c r="AE416" s="148">
        <v>2.8248587570999999</v>
      </c>
      <c r="AF416" s="131">
        <v>0</v>
      </c>
      <c r="AG416" s="149" t="s">
        <v>3449</v>
      </c>
      <c r="AH416" s="149">
        <v>2.3794002608000002</v>
      </c>
      <c r="AI416" s="149">
        <v>0.1955671447</v>
      </c>
      <c r="AJ416" s="149">
        <v>8.8657105606000002</v>
      </c>
      <c r="AK416" s="149">
        <v>59.647979139500002</v>
      </c>
      <c r="AL416" s="149">
        <v>1.4341590612999999</v>
      </c>
      <c r="AM416" s="149">
        <v>4.7913950455999998</v>
      </c>
      <c r="AN416" s="149">
        <v>11.864406779699999</v>
      </c>
      <c r="AO416" s="149">
        <v>0.65189048240000003</v>
      </c>
      <c r="AP416" s="149">
        <v>6.9752281616999996</v>
      </c>
      <c r="AQ416" s="149">
        <v>0.26075619300000002</v>
      </c>
    </row>
    <row r="417" spans="1:43" x14ac:dyDescent="0.2">
      <c r="A417" s="145">
        <v>783</v>
      </c>
      <c r="B417" s="109" t="s">
        <v>1974</v>
      </c>
      <c r="C417" s="110">
        <v>1151</v>
      </c>
      <c r="D417" s="131">
        <v>-7.0274636510999997</v>
      </c>
      <c r="E417" s="110">
        <v>27.5754671778</v>
      </c>
      <c r="F417" s="131">
        <v>13.032145959999999</v>
      </c>
      <c r="G417" s="131">
        <v>23.8922675934</v>
      </c>
      <c r="H417" s="131">
        <v>49.695916594300002</v>
      </c>
      <c r="I417" s="131">
        <v>26.411815812299999</v>
      </c>
      <c r="J417" s="131">
        <v>4.3196544275999997</v>
      </c>
      <c r="K417" s="131">
        <v>0</v>
      </c>
      <c r="L417" s="131">
        <v>7.7753779698000001</v>
      </c>
      <c r="M417" s="131">
        <v>6.9114470841999998</v>
      </c>
      <c r="N417" s="110">
        <v>471</v>
      </c>
      <c r="O417" s="131">
        <v>2.2951167728000001</v>
      </c>
      <c r="P417" s="146">
        <v>41.74</v>
      </c>
      <c r="Q417" s="131">
        <v>3.2335329340999999</v>
      </c>
      <c r="R417" s="110">
        <v>32</v>
      </c>
      <c r="S417" s="131">
        <v>52.598802395200003</v>
      </c>
      <c r="T417" s="110">
        <v>-8</v>
      </c>
      <c r="U417" s="131">
        <v>32.047904191599997</v>
      </c>
      <c r="V417" s="131">
        <v>12.119760479</v>
      </c>
      <c r="W417" s="147">
        <v>864</v>
      </c>
      <c r="X417" s="147">
        <v>117</v>
      </c>
      <c r="Y417" s="147">
        <v>55</v>
      </c>
      <c r="Z417" s="147">
        <v>692</v>
      </c>
      <c r="AA417" s="147">
        <v>133</v>
      </c>
      <c r="AB417" s="147">
        <v>46</v>
      </c>
      <c r="AC417" s="147">
        <v>10</v>
      </c>
      <c r="AD417" s="147">
        <v>77</v>
      </c>
      <c r="AE417" s="148">
        <v>1.1568123393</v>
      </c>
      <c r="AF417" s="131">
        <v>15.215553677100001</v>
      </c>
      <c r="AG417" s="131">
        <v>0.6</v>
      </c>
      <c r="AH417" s="149">
        <v>4.6833236490000001</v>
      </c>
      <c r="AI417" s="149">
        <v>0.26728646140000001</v>
      </c>
      <c r="AJ417" s="149">
        <v>11.365485183000001</v>
      </c>
      <c r="AK417" s="149">
        <v>53.422428820500002</v>
      </c>
      <c r="AL417" s="149">
        <v>1.88262638</v>
      </c>
      <c r="AM417" s="149">
        <v>3.8698431145000001</v>
      </c>
      <c r="AN417" s="149">
        <v>6.6589192329999998</v>
      </c>
      <c r="AO417" s="149">
        <v>0.1162115049</v>
      </c>
      <c r="AP417" s="149">
        <v>10.9819872167</v>
      </c>
      <c r="AQ417" s="149">
        <v>4.3230679836999997</v>
      </c>
    </row>
    <row r="418" spans="1:43" x14ac:dyDescent="0.2">
      <c r="A418" s="145">
        <v>784</v>
      </c>
      <c r="B418" s="109" t="s">
        <v>1973</v>
      </c>
      <c r="C418" s="110">
        <v>1069</v>
      </c>
      <c r="D418" s="131">
        <v>-1.8365472911</v>
      </c>
      <c r="E418" s="110">
        <v>4.5179831790999998</v>
      </c>
      <c r="F418" s="131">
        <v>9.7287184284000006</v>
      </c>
      <c r="G418" s="131">
        <v>18.054256314300002</v>
      </c>
      <c r="H418" s="131">
        <v>57.811038353599997</v>
      </c>
      <c r="I418" s="131">
        <v>24.134705332100001</v>
      </c>
      <c r="J418" s="131">
        <v>5.6285178236000002</v>
      </c>
      <c r="K418" s="131">
        <v>0.93808630390000003</v>
      </c>
      <c r="L418" s="131">
        <v>8.4427767355000007</v>
      </c>
      <c r="M418" s="131">
        <v>4.6904315196999997</v>
      </c>
      <c r="N418" s="110">
        <v>487</v>
      </c>
      <c r="O418" s="131">
        <v>2.158110883</v>
      </c>
      <c r="P418" s="146">
        <v>236.61</v>
      </c>
      <c r="Q418" s="131">
        <v>0.70601166820000005</v>
      </c>
      <c r="R418" s="110">
        <v>8</v>
      </c>
      <c r="S418" s="131">
        <v>12.006425974500001</v>
      </c>
      <c r="T418" s="110">
        <v>-203</v>
      </c>
      <c r="U418" s="131">
        <v>18.470448972700002</v>
      </c>
      <c r="V418" s="131">
        <v>68.817113384600006</v>
      </c>
      <c r="W418" s="147">
        <v>572</v>
      </c>
      <c r="X418" s="147">
        <v>106</v>
      </c>
      <c r="Y418" s="147">
        <v>329</v>
      </c>
      <c r="Z418" s="147">
        <v>137</v>
      </c>
      <c r="AA418" s="147">
        <v>119</v>
      </c>
      <c r="AB418" s="147">
        <v>46</v>
      </c>
      <c r="AC418" s="147">
        <v>20</v>
      </c>
      <c r="AD418" s="147">
        <v>53</v>
      </c>
      <c r="AE418" s="148">
        <v>1.2972972973000001</v>
      </c>
      <c r="AF418" s="131">
        <v>9.2936802973999999</v>
      </c>
      <c r="AG418" s="149">
        <v>1.32</v>
      </c>
      <c r="AH418" s="149">
        <v>7.9403860248999996</v>
      </c>
      <c r="AI418" s="149">
        <v>1.075006108</v>
      </c>
      <c r="AJ418" s="149">
        <v>7.8182262399000004</v>
      </c>
      <c r="AK418" s="149">
        <v>58.233569508899997</v>
      </c>
      <c r="AL418" s="149">
        <v>1.7591009040000001</v>
      </c>
      <c r="AM418" s="149">
        <v>3.5426337650000002</v>
      </c>
      <c r="AN418" s="149">
        <v>8.0869777669000005</v>
      </c>
      <c r="AO418" s="149">
        <v>0</v>
      </c>
      <c r="AP418" s="149">
        <v>6.7187881749000002</v>
      </c>
      <c r="AQ418" s="149">
        <v>0.85511849500000003</v>
      </c>
    </row>
    <row r="419" spans="1:43" x14ac:dyDescent="0.2">
      <c r="A419" s="145">
        <v>785</v>
      </c>
      <c r="B419" s="109" t="s">
        <v>1972</v>
      </c>
      <c r="C419" s="110">
        <v>4639</v>
      </c>
      <c r="D419" s="131">
        <v>1.2219070478</v>
      </c>
      <c r="E419" s="110">
        <v>114.1767167118</v>
      </c>
      <c r="F419" s="131">
        <v>17.589997844399999</v>
      </c>
      <c r="G419" s="131">
        <v>18.193576201799999</v>
      </c>
      <c r="H419" s="131">
        <v>59.9482647122</v>
      </c>
      <c r="I419" s="131">
        <v>21.858159086000001</v>
      </c>
      <c r="J419" s="131">
        <v>5.1830255911999998</v>
      </c>
      <c r="K419" s="131">
        <v>2.5915127955999999</v>
      </c>
      <c r="L419" s="131">
        <v>6.2628225893999998</v>
      </c>
      <c r="M419" s="131">
        <v>12.309685779100001</v>
      </c>
      <c r="N419" s="110">
        <v>2174</v>
      </c>
      <c r="O419" s="131">
        <v>2.0915363385000001</v>
      </c>
      <c r="P419" s="146">
        <v>40.630000000000003</v>
      </c>
      <c r="Q419" s="131">
        <v>7.4747971478000004</v>
      </c>
      <c r="R419" s="110">
        <v>42</v>
      </c>
      <c r="S419" s="131">
        <v>43.668551758100001</v>
      </c>
      <c r="T419" s="110">
        <v>-59</v>
      </c>
      <c r="U419" s="131">
        <v>32.5547086304</v>
      </c>
      <c r="V419" s="131">
        <v>16.301942463700001</v>
      </c>
      <c r="W419" s="147">
        <v>2738</v>
      </c>
      <c r="X419" s="147">
        <v>149</v>
      </c>
      <c r="Y419" s="147">
        <v>600</v>
      </c>
      <c r="Z419" s="147">
        <v>1989</v>
      </c>
      <c r="AA419" s="147">
        <v>420</v>
      </c>
      <c r="AB419" s="147">
        <v>54</v>
      </c>
      <c r="AC419" s="147">
        <v>58</v>
      </c>
      <c r="AD419" s="147">
        <v>308</v>
      </c>
      <c r="AE419" s="148">
        <v>0.7470288625</v>
      </c>
      <c r="AF419" s="131">
        <v>6.6098081022999997</v>
      </c>
      <c r="AG419" s="131">
        <v>2.21</v>
      </c>
      <c r="AH419" s="149">
        <v>8.8797214663999995</v>
      </c>
      <c r="AI419" s="149">
        <v>1.0240205974000001</v>
      </c>
      <c r="AJ419" s="149">
        <v>15.7084759648</v>
      </c>
      <c r="AK419" s="149">
        <v>42.5553702566</v>
      </c>
      <c r="AL419" s="149">
        <v>2.2265133561999999</v>
      </c>
      <c r="AM419" s="149">
        <v>8.3940431258999997</v>
      </c>
      <c r="AN419" s="149">
        <v>5.4653442172000002</v>
      </c>
      <c r="AO419" s="149">
        <v>7.31443284E-2</v>
      </c>
      <c r="AP419" s="149">
        <v>9.4063606308000001</v>
      </c>
      <c r="AQ419" s="149">
        <v>1.6676906872999999</v>
      </c>
    </row>
    <row r="420" spans="1:43" x14ac:dyDescent="0.2">
      <c r="A420" s="145">
        <v>786</v>
      </c>
      <c r="B420" s="109" t="s">
        <v>1971</v>
      </c>
      <c r="C420" s="110">
        <v>550</v>
      </c>
      <c r="D420" s="131">
        <v>-7.0945945946000002</v>
      </c>
      <c r="E420" s="110">
        <v>17.4381737476</v>
      </c>
      <c r="F420" s="131">
        <v>12.181818181800001</v>
      </c>
      <c r="G420" s="131">
        <v>17.4545454545</v>
      </c>
      <c r="H420" s="131">
        <v>58.363636363600001</v>
      </c>
      <c r="I420" s="131">
        <v>24.181818181800001</v>
      </c>
      <c r="J420" s="131">
        <v>0</v>
      </c>
      <c r="K420" s="131">
        <v>0</v>
      </c>
      <c r="L420" s="131">
        <v>1.8148820326999999</v>
      </c>
      <c r="M420" s="131">
        <v>10.889292196</v>
      </c>
      <c r="N420" s="110">
        <v>259</v>
      </c>
      <c r="O420" s="131">
        <v>2.0965250965000002</v>
      </c>
      <c r="P420" s="146">
        <v>31.54</v>
      </c>
      <c r="Q420" s="131">
        <v>2.1870047544000002</v>
      </c>
      <c r="R420" s="110">
        <v>10</v>
      </c>
      <c r="S420" s="131">
        <v>26.656101426300001</v>
      </c>
      <c r="T420" s="110">
        <v>-13</v>
      </c>
      <c r="U420" s="131">
        <v>39.334389857399998</v>
      </c>
      <c r="V420" s="131">
        <v>31.822503961999999</v>
      </c>
      <c r="W420" s="147">
        <v>613</v>
      </c>
      <c r="X420" s="147">
        <v>37</v>
      </c>
      <c r="Y420" s="147">
        <v>81</v>
      </c>
      <c r="Z420" s="147">
        <v>495</v>
      </c>
      <c r="AA420" s="147">
        <v>47</v>
      </c>
      <c r="AB420" s="147">
        <v>14</v>
      </c>
      <c r="AC420" s="147">
        <v>8</v>
      </c>
      <c r="AD420" s="147">
        <v>25</v>
      </c>
      <c r="AE420" s="148">
        <v>1.5831134565</v>
      </c>
      <c r="AF420" s="131">
        <v>0</v>
      </c>
      <c r="AG420" s="131">
        <v>2.36</v>
      </c>
      <c r="AH420" s="149">
        <v>3.9677047289999998</v>
      </c>
      <c r="AI420" s="149">
        <v>2.0530565166999999</v>
      </c>
      <c r="AJ420" s="149">
        <v>5.7900807382000004</v>
      </c>
      <c r="AK420" s="149">
        <v>62.537485582499997</v>
      </c>
      <c r="AL420" s="149">
        <v>1.1534025375000001</v>
      </c>
      <c r="AM420" s="149">
        <v>7.1972318339000001</v>
      </c>
      <c r="AN420" s="149">
        <v>6.9204152249000002</v>
      </c>
      <c r="AO420" s="149">
        <v>4.6136101499999999E-2</v>
      </c>
      <c r="AP420" s="149">
        <v>6.7589388696999997</v>
      </c>
      <c r="AQ420" s="149">
        <v>0.83044982700000003</v>
      </c>
    </row>
    <row r="421" spans="1:43" x14ac:dyDescent="0.2">
      <c r="A421" s="145">
        <v>791</v>
      </c>
      <c r="B421" s="109" t="s">
        <v>1970</v>
      </c>
      <c r="C421" s="110">
        <v>1252</v>
      </c>
      <c r="D421" s="131">
        <v>-9.0116279069999994</v>
      </c>
      <c r="E421" s="110">
        <v>16.2449721033</v>
      </c>
      <c r="F421" s="131">
        <v>4.8722044728</v>
      </c>
      <c r="G421" s="131">
        <v>17.811501597399999</v>
      </c>
      <c r="H421" s="131">
        <v>56.869009584700002</v>
      </c>
      <c r="I421" s="131">
        <v>25.319488817900002</v>
      </c>
      <c r="J421" s="131">
        <v>5.5666003976000002</v>
      </c>
      <c r="K421" s="131">
        <v>0</v>
      </c>
      <c r="L421" s="131">
        <v>10.337972167</v>
      </c>
      <c r="M421" s="131">
        <v>15.9045725646</v>
      </c>
      <c r="N421" s="110">
        <v>549</v>
      </c>
      <c r="O421" s="131">
        <v>2.2568306010999999</v>
      </c>
      <c r="P421" s="146">
        <v>77.069999999999993</v>
      </c>
      <c r="Q421" s="131">
        <v>2.4130773222999999</v>
      </c>
      <c r="R421" s="110">
        <v>48</v>
      </c>
      <c r="S421" s="131">
        <v>52.944992215900001</v>
      </c>
      <c r="T421" s="110">
        <v>-81</v>
      </c>
      <c r="U421" s="131">
        <v>35.404774260499998</v>
      </c>
      <c r="V421" s="131">
        <v>9.2371562012999995</v>
      </c>
      <c r="W421" s="147">
        <v>504</v>
      </c>
      <c r="X421" s="147">
        <v>218</v>
      </c>
      <c r="Y421" s="147">
        <v>86</v>
      </c>
      <c r="Z421" s="147">
        <v>200</v>
      </c>
      <c r="AA421" s="147">
        <v>176</v>
      </c>
      <c r="AB421" s="147">
        <v>84</v>
      </c>
      <c r="AC421" s="147">
        <v>28</v>
      </c>
      <c r="AD421" s="147">
        <v>64</v>
      </c>
      <c r="AE421" s="148">
        <v>2.8301886791999999</v>
      </c>
      <c r="AF421" s="131">
        <v>0.78740157479999995</v>
      </c>
      <c r="AG421" s="131">
        <v>1.27</v>
      </c>
      <c r="AH421" s="149">
        <v>5.5634331470999996</v>
      </c>
      <c r="AI421" s="149">
        <v>0.1835015431</v>
      </c>
      <c r="AJ421" s="149">
        <v>4.9962465593000003</v>
      </c>
      <c r="AK421" s="149">
        <v>68.738009842400004</v>
      </c>
      <c r="AL421" s="149">
        <v>0.82575694389999998</v>
      </c>
      <c r="AM421" s="149">
        <v>4.9462006839999999</v>
      </c>
      <c r="AN421" s="149">
        <v>4.4957878055</v>
      </c>
      <c r="AO421" s="149">
        <v>5.8386854600000003E-2</v>
      </c>
      <c r="AP421" s="149">
        <v>3.7284177162000001</v>
      </c>
      <c r="AQ421" s="149">
        <v>2.6023855200999999</v>
      </c>
    </row>
    <row r="422" spans="1:43" x14ac:dyDescent="0.2">
      <c r="A422" s="145">
        <v>792</v>
      </c>
      <c r="B422" s="109" t="s">
        <v>1969</v>
      </c>
      <c r="C422" s="110">
        <v>2324</v>
      </c>
      <c r="D422" s="131">
        <v>-3.1263026261000002</v>
      </c>
      <c r="E422" s="110">
        <v>18.8804939475</v>
      </c>
      <c r="F422" s="131">
        <v>12.2203098107</v>
      </c>
      <c r="G422" s="131">
        <v>18.330464716000002</v>
      </c>
      <c r="H422" s="131">
        <v>56.9277108434</v>
      </c>
      <c r="I422" s="131">
        <v>24.741824440599999</v>
      </c>
      <c r="J422" s="131">
        <v>5.1402869993999998</v>
      </c>
      <c r="K422" s="131">
        <v>1.2850717497999999</v>
      </c>
      <c r="L422" s="131">
        <v>7.2820732490999998</v>
      </c>
      <c r="M422" s="131">
        <v>14.1357892482</v>
      </c>
      <c r="N422" s="110">
        <v>1069</v>
      </c>
      <c r="O422" s="131">
        <v>2.1403180543000002</v>
      </c>
      <c r="P422" s="146">
        <v>123.09</v>
      </c>
      <c r="Q422" s="131">
        <v>1.9501096937</v>
      </c>
      <c r="R422" s="110">
        <v>58</v>
      </c>
      <c r="S422" s="131">
        <v>36.369545787</v>
      </c>
      <c r="T422" s="110">
        <v>-197</v>
      </c>
      <c r="U422" s="131">
        <v>23.133176241200001</v>
      </c>
      <c r="V422" s="131">
        <v>38.547168278199997</v>
      </c>
      <c r="W422" s="147">
        <v>1735</v>
      </c>
      <c r="X422" s="147">
        <v>289</v>
      </c>
      <c r="Y422" s="147">
        <v>376</v>
      </c>
      <c r="Z422" s="147">
        <v>1070</v>
      </c>
      <c r="AA422" s="147">
        <v>328</v>
      </c>
      <c r="AB422" s="147">
        <v>100</v>
      </c>
      <c r="AC422" s="147">
        <v>52</v>
      </c>
      <c r="AD422" s="147">
        <v>176</v>
      </c>
      <c r="AE422" s="148">
        <v>0.82858622479999999</v>
      </c>
      <c r="AF422" s="131">
        <v>5.1369863014000003</v>
      </c>
      <c r="AG422" s="131">
        <v>0.55000000000000004</v>
      </c>
      <c r="AH422" s="149">
        <v>8.6890690631999998</v>
      </c>
      <c r="AI422" s="149">
        <v>0.56657223800000001</v>
      </c>
      <c r="AJ422" s="149">
        <v>4.7572531014999999</v>
      </c>
      <c r="AK422" s="149">
        <v>53.628992869000001</v>
      </c>
      <c r="AL422" s="149">
        <v>2.994041223</v>
      </c>
      <c r="AM422" s="149">
        <v>6.5595389274000002</v>
      </c>
      <c r="AN422" s="149">
        <v>7.3849760672000002</v>
      </c>
      <c r="AO422" s="149">
        <v>0.29305460579999998</v>
      </c>
      <c r="AP422" s="149">
        <v>4.8793591873000004</v>
      </c>
      <c r="AQ422" s="149">
        <v>6.7695613949000002</v>
      </c>
    </row>
    <row r="423" spans="1:43" x14ac:dyDescent="0.2">
      <c r="A423" s="145">
        <v>793</v>
      </c>
      <c r="B423" s="109" t="s">
        <v>1968</v>
      </c>
      <c r="C423" s="110">
        <v>1330</v>
      </c>
      <c r="D423" s="131">
        <v>-3.1318281136000001</v>
      </c>
      <c r="E423" s="110">
        <v>21.8426671046</v>
      </c>
      <c r="F423" s="131">
        <v>8.8721804511000002</v>
      </c>
      <c r="G423" s="131">
        <v>19.2481203008</v>
      </c>
      <c r="H423" s="131">
        <v>56.015037593999999</v>
      </c>
      <c r="I423" s="131">
        <v>24.736842105299999</v>
      </c>
      <c r="J423" s="131">
        <v>4.4960659422999996</v>
      </c>
      <c r="K423" s="131">
        <v>2.2480329711999998</v>
      </c>
      <c r="L423" s="131">
        <v>10.490820532000001</v>
      </c>
      <c r="M423" s="131">
        <v>10.490820532000001</v>
      </c>
      <c r="N423" s="110">
        <v>585</v>
      </c>
      <c r="O423" s="131">
        <v>2.2205128205000002</v>
      </c>
      <c r="P423" s="146">
        <v>60.89</v>
      </c>
      <c r="Q423" s="131">
        <v>2.4318107131</v>
      </c>
      <c r="R423" s="110">
        <v>17</v>
      </c>
      <c r="S423" s="131">
        <v>50.706539599099997</v>
      </c>
      <c r="T423" s="110">
        <v>-58</v>
      </c>
      <c r="U423" s="131">
        <v>31.564245810100001</v>
      </c>
      <c r="V423" s="131">
        <v>15.297403877800001</v>
      </c>
      <c r="W423" s="147">
        <v>675</v>
      </c>
      <c r="X423" s="147">
        <v>231</v>
      </c>
      <c r="Y423" s="147">
        <v>209</v>
      </c>
      <c r="Z423" s="147">
        <v>235</v>
      </c>
      <c r="AA423" s="147">
        <v>160</v>
      </c>
      <c r="AB423" s="147">
        <v>76</v>
      </c>
      <c r="AC423" s="147">
        <v>34</v>
      </c>
      <c r="AD423" s="147">
        <v>50</v>
      </c>
      <c r="AE423" s="148">
        <v>0.59625212949999995</v>
      </c>
      <c r="AF423" s="131">
        <v>1.5015015014999999</v>
      </c>
      <c r="AG423" s="131">
        <v>1.05</v>
      </c>
      <c r="AH423" s="149">
        <v>4.4001793377</v>
      </c>
      <c r="AI423" s="149">
        <v>0.51239351820000001</v>
      </c>
      <c r="AJ423" s="149">
        <v>3.4202267340999999</v>
      </c>
      <c r="AK423" s="149">
        <v>64.132453724499996</v>
      </c>
      <c r="AL423" s="149">
        <v>0.8070197912</v>
      </c>
      <c r="AM423" s="149">
        <v>3.7276628450999998</v>
      </c>
      <c r="AN423" s="149">
        <v>4.3937744187999996</v>
      </c>
      <c r="AO423" s="149">
        <v>7.6859027699999999E-2</v>
      </c>
      <c r="AP423" s="149">
        <v>3.9005956574999998</v>
      </c>
      <c r="AQ423" s="149">
        <v>10.894767181200001</v>
      </c>
    </row>
    <row r="424" spans="1:43" x14ac:dyDescent="0.2">
      <c r="A424" s="145">
        <v>794</v>
      </c>
      <c r="B424" s="109" t="s">
        <v>1967</v>
      </c>
      <c r="C424" s="110">
        <v>3040</v>
      </c>
      <c r="D424" s="131">
        <v>4.0383299109999999</v>
      </c>
      <c r="E424" s="110">
        <v>41.643835616399997</v>
      </c>
      <c r="F424" s="131">
        <v>13.190789473700001</v>
      </c>
      <c r="G424" s="131">
        <v>16.9736842105</v>
      </c>
      <c r="H424" s="131">
        <v>56.842105263199997</v>
      </c>
      <c r="I424" s="131">
        <v>26.184210526299999</v>
      </c>
      <c r="J424" s="131">
        <v>3.9617035325000001</v>
      </c>
      <c r="K424" s="131">
        <v>0.66028392209999998</v>
      </c>
      <c r="L424" s="131">
        <v>10.5645427534</v>
      </c>
      <c r="M424" s="131">
        <v>14.1961043249</v>
      </c>
      <c r="N424" s="110">
        <v>1385</v>
      </c>
      <c r="O424" s="131">
        <v>2.1552346569999998</v>
      </c>
      <c r="P424" s="146">
        <v>73</v>
      </c>
      <c r="Q424" s="131">
        <v>3.4044298605000001</v>
      </c>
      <c r="R424" s="110">
        <v>47</v>
      </c>
      <c r="S424" s="131">
        <v>54.853705222899997</v>
      </c>
      <c r="T424" s="110">
        <v>-88</v>
      </c>
      <c r="U424" s="131">
        <v>33.716160787500002</v>
      </c>
      <c r="V424" s="131">
        <v>8.0257041290999993</v>
      </c>
      <c r="W424" s="147">
        <v>1741</v>
      </c>
      <c r="X424" s="147">
        <v>232</v>
      </c>
      <c r="Y424" s="147">
        <v>307</v>
      </c>
      <c r="Z424" s="147">
        <v>1202</v>
      </c>
      <c r="AA424" s="147">
        <v>326</v>
      </c>
      <c r="AB424" s="147">
        <v>84</v>
      </c>
      <c r="AC424" s="147">
        <v>49</v>
      </c>
      <c r="AD424" s="147">
        <v>193</v>
      </c>
      <c r="AE424" s="148">
        <v>1.6893283889999999</v>
      </c>
      <c r="AF424" s="131">
        <v>0.99009900989999999</v>
      </c>
      <c r="AG424" s="131">
        <v>1.33</v>
      </c>
      <c r="AH424" s="149">
        <v>8.1054166518000006</v>
      </c>
      <c r="AI424" s="149">
        <v>0.71131344029999999</v>
      </c>
      <c r="AJ424" s="149">
        <v>9.4533556212000001</v>
      </c>
      <c r="AK424" s="149">
        <v>50.826901874299999</v>
      </c>
      <c r="AL424" s="149">
        <v>1.5826724046</v>
      </c>
      <c r="AM424" s="149">
        <v>9.3786677099000002</v>
      </c>
      <c r="AN424" s="149">
        <v>7.0348899241999998</v>
      </c>
      <c r="AO424" s="149">
        <v>0.38410925769999998</v>
      </c>
      <c r="AP424" s="149">
        <v>5.8790055837999997</v>
      </c>
      <c r="AQ424" s="149">
        <v>2.8096880890999998</v>
      </c>
    </row>
    <row r="425" spans="1:43" x14ac:dyDescent="0.2">
      <c r="A425" s="145">
        <v>841</v>
      </c>
      <c r="B425" s="109" t="s">
        <v>1966</v>
      </c>
      <c r="C425" s="110">
        <v>970</v>
      </c>
      <c r="D425" s="131">
        <v>-1.3224821974000001</v>
      </c>
      <c r="E425" s="110">
        <v>15.5374018901</v>
      </c>
      <c r="F425" s="131">
        <v>17.938144329899998</v>
      </c>
      <c r="G425" s="131">
        <v>17.319587628899999</v>
      </c>
      <c r="H425" s="131">
        <v>63.608247422700003</v>
      </c>
      <c r="I425" s="131">
        <v>19.072164948499999</v>
      </c>
      <c r="J425" s="131">
        <v>6.1601642710000002</v>
      </c>
      <c r="K425" s="131">
        <v>2.0533880902999999</v>
      </c>
      <c r="L425" s="131">
        <v>12.3203285421</v>
      </c>
      <c r="M425" s="131">
        <v>9.2402464066000007</v>
      </c>
      <c r="N425" s="110">
        <v>471</v>
      </c>
      <c r="O425" s="131">
        <v>2.0509554140000001</v>
      </c>
      <c r="P425" s="146">
        <v>62.43</v>
      </c>
      <c r="Q425" s="131">
        <v>1.3617430311000001</v>
      </c>
      <c r="R425" s="110">
        <v>22</v>
      </c>
      <c r="S425" s="131">
        <v>37.103492470399999</v>
      </c>
      <c r="T425" s="110">
        <v>-122</v>
      </c>
      <c r="U425" s="131">
        <v>36.190323614199997</v>
      </c>
      <c r="V425" s="131">
        <v>25.344440884299999</v>
      </c>
      <c r="W425" s="147">
        <v>422</v>
      </c>
      <c r="X425" s="147">
        <v>98</v>
      </c>
      <c r="Y425" s="147">
        <v>111</v>
      </c>
      <c r="Z425" s="147">
        <v>213</v>
      </c>
      <c r="AA425" s="147">
        <v>126</v>
      </c>
      <c r="AB425" s="147">
        <v>41</v>
      </c>
      <c r="AC425" s="147">
        <v>29</v>
      </c>
      <c r="AD425" s="147">
        <v>56</v>
      </c>
      <c r="AE425" s="148">
        <v>1.6774193548</v>
      </c>
      <c r="AF425" s="131">
        <v>3.0674846626000001</v>
      </c>
      <c r="AG425" s="131">
        <v>1.33</v>
      </c>
      <c r="AH425" s="149">
        <v>6.9653824678999996</v>
      </c>
      <c r="AI425" s="149">
        <v>1.0469011724999999</v>
      </c>
      <c r="AJ425" s="149">
        <v>3.8665549972000002</v>
      </c>
      <c r="AK425" s="149">
        <v>61.139028475700002</v>
      </c>
      <c r="AL425" s="149">
        <v>1.2004466778</v>
      </c>
      <c r="AM425" s="149">
        <v>10.413176996100001</v>
      </c>
      <c r="AN425" s="149">
        <v>5.8905639308</v>
      </c>
      <c r="AO425" s="149">
        <v>6.9793411499999999E-2</v>
      </c>
      <c r="AP425" s="149">
        <v>3.2104969291000001</v>
      </c>
      <c r="AQ425" s="149">
        <v>2.1217197096999998</v>
      </c>
    </row>
    <row r="426" spans="1:43" x14ac:dyDescent="0.2">
      <c r="A426" s="145">
        <v>842</v>
      </c>
      <c r="B426" s="109" t="s">
        <v>1965</v>
      </c>
      <c r="C426" s="110">
        <v>823</v>
      </c>
      <c r="D426" s="131">
        <v>2.6184538652999998</v>
      </c>
      <c r="E426" s="110">
        <v>14.075594321900001</v>
      </c>
      <c r="F426" s="131">
        <v>12.1506682868</v>
      </c>
      <c r="G426" s="131">
        <v>21.020656136100001</v>
      </c>
      <c r="H426" s="131">
        <v>57.472660996400002</v>
      </c>
      <c r="I426" s="131">
        <v>21.506682867599999</v>
      </c>
      <c r="J426" s="131">
        <v>3.6363636364</v>
      </c>
      <c r="K426" s="131">
        <v>0</v>
      </c>
      <c r="L426" s="131">
        <v>13.333333333300001</v>
      </c>
      <c r="M426" s="131">
        <v>8.4848484848000005</v>
      </c>
      <c r="N426" s="110">
        <v>352</v>
      </c>
      <c r="O426" s="131">
        <v>2.3125</v>
      </c>
      <c r="P426" s="146">
        <v>58.47</v>
      </c>
      <c r="Q426" s="131">
        <v>1.2980358668</v>
      </c>
      <c r="R426" s="110">
        <v>23</v>
      </c>
      <c r="S426" s="131">
        <v>38.2066609735</v>
      </c>
      <c r="T426" s="110">
        <v>-65</v>
      </c>
      <c r="U426" s="131">
        <v>24.782237403900002</v>
      </c>
      <c r="V426" s="131">
        <v>35.713065755800002</v>
      </c>
      <c r="W426" s="147">
        <v>403</v>
      </c>
      <c r="X426" s="147">
        <v>162</v>
      </c>
      <c r="Y426" s="147">
        <v>83</v>
      </c>
      <c r="Z426" s="147">
        <v>158</v>
      </c>
      <c r="AA426" s="147">
        <v>122</v>
      </c>
      <c r="AB426" s="147">
        <v>55</v>
      </c>
      <c r="AC426" s="147">
        <v>20</v>
      </c>
      <c r="AD426" s="147">
        <v>47</v>
      </c>
      <c r="AE426" s="148">
        <v>1.5320334261999999</v>
      </c>
      <c r="AF426" s="131">
        <v>0</v>
      </c>
      <c r="AG426" s="149">
        <v>1.21</v>
      </c>
      <c r="AH426" s="149">
        <v>5.5220479828000002</v>
      </c>
      <c r="AI426" s="149">
        <v>0.38868784350000002</v>
      </c>
      <c r="AJ426" s="149">
        <v>5.1333601393999997</v>
      </c>
      <c r="AK426" s="149">
        <v>67.9131483715</v>
      </c>
      <c r="AL426" s="149">
        <v>1.5279453156</v>
      </c>
      <c r="AM426" s="149">
        <v>2.9352633694999999</v>
      </c>
      <c r="AN426" s="149">
        <v>3.323951213</v>
      </c>
      <c r="AO426" s="149">
        <v>0.2948666399</v>
      </c>
      <c r="AP426" s="149">
        <v>2.4527543225000001</v>
      </c>
      <c r="AQ426" s="149">
        <v>6.8891569495000002</v>
      </c>
    </row>
    <row r="427" spans="1:43" x14ac:dyDescent="0.2">
      <c r="A427" s="145">
        <v>843</v>
      </c>
      <c r="B427" s="109" t="s">
        <v>1964</v>
      </c>
      <c r="C427" s="110">
        <v>6817</v>
      </c>
      <c r="D427" s="131">
        <v>-1.9841840403</v>
      </c>
      <c r="E427" s="110">
        <v>56.779943361699999</v>
      </c>
      <c r="F427" s="131">
        <v>28.898342379300001</v>
      </c>
      <c r="G427" s="131">
        <v>16.972275194400002</v>
      </c>
      <c r="H427" s="131">
        <v>61.610679184399999</v>
      </c>
      <c r="I427" s="131">
        <v>21.4170456212</v>
      </c>
      <c r="J427" s="131">
        <v>4.4004400439999998</v>
      </c>
      <c r="K427" s="131">
        <v>0.88008800880000004</v>
      </c>
      <c r="L427" s="131">
        <v>8.3608360836000006</v>
      </c>
      <c r="M427" s="131">
        <v>8.0674734140000002</v>
      </c>
      <c r="N427" s="110">
        <v>3254</v>
      </c>
      <c r="O427" s="131">
        <v>2.0685310387000002</v>
      </c>
      <c r="P427" s="146">
        <v>120.06</v>
      </c>
      <c r="Q427" s="131">
        <v>4.5390189055999999</v>
      </c>
      <c r="R427" s="110">
        <v>104</v>
      </c>
      <c r="S427" s="131">
        <v>51.1451653202</v>
      </c>
      <c r="T427" s="110">
        <v>-199</v>
      </c>
      <c r="U427" s="131">
        <v>35.329391188499997</v>
      </c>
      <c r="V427" s="131">
        <v>8.9864245857</v>
      </c>
      <c r="W427" s="147">
        <v>6818</v>
      </c>
      <c r="X427" s="147">
        <v>478</v>
      </c>
      <c r="Y427" s="147">
        <v>1368</v>
      </c>
      <c r="Z427" s="147">
        <v>4972</v>
      </c>
      <c r="AA427" s="147">
        <v>917</v>
      </c>
      <c r="AB427" s="147">
        <v>179</v>
      </c>
      <c r="AC427" s="147">
        <v>118</v>
      </c>
      <c r="AD427" s="147">
        <v>620</v>
      </c>
      <c r="AE427" s="148">
        <v>1.1489698891</v>
      </c>
      <c r="AF427" s="131">
        <v>9.4189247935000004</v>
      </c>
      <c r="AG427" s="131">
        <v>1.17</v>
      </c>
      <c r="AH427" s="149">
        <v>12.5391536819</v>
      </c>
      <c r="AI427" s="149">
        <v>0.68830676540000002</v>
      </c>
      <c r="AJ427" s="149">
        <v>5.0555633141999996</v>
      </c>
      <c r="AK427" s="149">
        <v>51.517267521900003</v>
      </c>
      <c r="AL427" s="149">
        <v>2.8689424017</v>
      </c>
      <c r="AM427" s="149">
        <v>9.9435388942999996</v>
      </c>
      <c r="AN427" s="149">
        <v>6.1289228498000003</v>
      </c>
      <c r="AO427" s="149">
        <v>0.15362208969999999</v>
      </c>
      <c r="AP427" s="149">
        <v>4.5508050197000003</v>
      </c>
      <c r="AQ427" s="149">
        <v>3.8465375176999999</v>
      </c>
    </row>
    <row r="428" spans="1:43" x14ac:dyDescent="0.2">
      <c r="A428" s="145">
        <v>852</v>
      </c>
      <c r="B428" s="109" t="s">
        <v>1963</v>
      </c>
      <c r="C428" s="110">
        <v>1523</v>
      </c>
      <c r="D428" s="131">
        <v>-2.5591810621</v>
      </c>
      <c r="E428" s="110">
        <v>27.736295756699999</v>
      </c>
      <c r="F428" s="131">
        <v>3.3486539724000002</v>
      </c>
      <c r="G428" s="131">
        <v>20.551543007199999</v>
      </c>
      <c r="H428" s="131">
        <v>57.780695994699997</v>
      </c>
      <c r="I428" s="131">
        <v>21.667760997999999</v>
      </c>
      <c r="J428" s="131">
        <v>7.2583305840000003</v>
      </c>
      <c r="K428" s="131">
        <v>0.6598482349</v>
      </c>
      <c r="L428" s="131">
        <v>12.5371164632</v>
      </c>
      <c r="M428" s="131">
        <v>11.2174199934</v>
      </c>
      <c r="N428" s="110">
        <v>650</v>
      </c>
      <c r="O428" s="131">
        <v>2.3215384614999999</v>
      </c>
      <c r="P428" s="146">
        <v>54.91</v>
      </c>
      <c r="Q428" s="131">
        <v>2.9845313922000001</v>
      </c>
      <c r="R428" s="110">
        <v>24</v>
      </c>
      <c r="S428" s="131">
        <v>52.4840764331</v>
      </c>
      <c r="T428" s="110">
        <v>-60</v>
      </c>
      <c r="U428" s="131">
        <v>39.526842584199997</v>
      </c>
      <c r="V428" s="131">
        <v>5.0045495904999999</v>
      </c>
      <c r="W428" s="147">
        <v>579</v>
      </c>
      <c r="X428" s="147">
        <v>288</v>
      </c>
      <c r="Y428" s="147">
        <v>64</v>
      </c>
      <c r="Z428" s="147">
        <v>227</v>
      </c>
      <c r="AA428" s="147">
        <v>189</v>
      </c>
      <c r="AB428" s="147">
        <v>114</v>
      </c>
      <c r="AC428" s="147">
        <v>24</v>
      </c>
      <c r="AD428" s="147">
        <v>51</v>
      </c>
      <c r="AE428" s="148">
        <v>0.31678986269999998</v>
      </c>
      <c r="AF428" s="131">
        <v>0</v>
      </c>
      <c r="AG428" s="131">
        <v>2.39</v>
      </c>
      <c r="AH428" s="149">
        <v>0.82156994549999995</v>
      </c>
      <c r="AI428" s="149">
        <v>0.58256777950000005</v>
      </c>
      <c r="AJ428" s="149">
        <v>6.0870864141999999</v>
      </c>
      <c r="AK428" s="149">
        <v>59.6683844947</v>
      </c>
      <c r="AL428" s="149">
        <v>3.5028754948</v>
      </c>
      <c r="AM428" s="149">
        <v>3.3460303234</v>
      </c>
      <c r="AN428" s="149">
        <v>7.7302263052000004</v>
      </c>
      <c r="AO428" s="149">
        <v>0.19418925980000001</v>
      </c>
      <c r="AP428" s="149">
        <v>8.1410112779000006</v>
      </c>
      <c r="AQ428" s="149">
        <v>6.3186197625</v>
      </c>
    </row>
    <row r="429" spans="1:43" x14ac:dyDescent="0.2">
      <c r="A429" s="145">
        <v>853</v>
      </c>
      <c r="B429" s="109" t="s">
        <v>1962</v>
      </c>
      <c r="C429" s="110">
        <v>1676</v>
      </c>
      <c r="D429" s="131">
        <v>1.2077294686</v>
      </c>
      <c r="E429" s="110">
        <v>29.249563699799999</v>
      </c>
      <c r="F429" s="131">
        <v>3.9379474939999999</v>
      </c>
      <c r="G429" s="131">
        <v>17.661097852000001</v>
      </c>
      <c r="H429" s="131">
        <v>58.651551312599999</v>
      </c>
      <c r="I429" s="131">
        <v>23.687350835299998</v>
      </c>
      <c r="J429" s="131">
        <v>8.9874176153000001</v>
      </c>
      <c r="K429" s="131">
        <v>1.7974835230999999</v>
      </c>
      <c r="L429" s="131">
        <v>5.3924505692000002</v>
      </c>
      <c r="M429" s="131">
        <v>5.3924505692000002</v>
      </c>
      <c r="N429" s="110">
        <v>799</v>
      </c>
      <c r="O429" s="131">
        <v>2.0750938673000001</v>
      </c>
      <c r="P429" s="146">
        <v>57.3</v>
      </c>
      <c r="Q429" s="131">
        <v>3.0191972077</v>
      </c>
      <c r="R429" s="110">
        <v>35</v>
      </c>
      <c r="S429" s="131">
        <v>41.553228621300001</v>
      </c>
      <c r="T429" s="110">
        <v>-90</v>
      </c>
      <c r="U429" s="131">
        <v>49.7033158813</v>
      </c>
      <c r="V429" s="131">
        <v>5.7242582896999998</v>
      </c>
      <c r="W429" s="147">
        <v>443</v>
      </c>
      <c r="X429" s="147">
        <v>150</v>
      </c>
      <c r="Y429" s="147">
        <v>82</v>
      </c>
      <c r="Z429" s="147">
        <v>211</v>
      </c>
      <c r="AA429" s="147">
        <v>147</v>
      </c>
      <c r="AB429" s="147">
        <v>58</v>
      </c>
      <c r="AC429" s="147">
        <v>18</v>
      </c>
      <c r="AD429" s="147">
        <v>71</v>
      </c>
      <c r="AE429" s="148">
        <v>1.4492753623000001</v>
      </c>
      <c r="AF429" s="131">
        <v>3.6809815951</v>
      </c>
      <c r="AG429" s="131">
        <v>2.77</v>
      </c>
      <c r="AH429" s="149">
        <v>5.2435278630999997</v>
      </c>
      <c r="AI429" s="149">
        <v>0.77519379840000002</v>
      </c>
      <c r="AJ429" s="149">
        <v>9.4412754131999996</v>
      </c>
      <c r="AK429" s="149">
        <v>47.476963580499998</v>
      </c>
      <c r="AL429" s="149">
        <v>1.5284481498</v>
      </c>
      <c r="AM429" s="149">
        <v>5.2947199064000001</v>
      </c>
      <c r="AN429" s="149">
        <v>13.873043732599999</v>
      </c>
      <c r="AO429" s="149">
        <v>0.877577885</v>
      </c>
      <c r="AP429" s="149">
        <v>7.5106040661</v>
      </c>
      <c r="AQ429" s="149">
        <v>3.3494222612</v>
      </c>
    </row>
    <row r="430" spans="1:43" x14ac:dyDescent="0.2">
      <c r="A430" s="145">
        <v>855</v>
      </c>
      <c r="B430" s="109" t="s">
        <v>1961</v>
      </c>
      <c r="C430" s="110">
        <v>6744</v>
      </c>
      <c r="D430" s="131">
        <v>1.0488462691</v>
      </c>
      <c r="E430" s="110">
        <v>150.53571428570001</v>
      </c>
      <c r="F430" s="131">
        <v>6.5539739027000001</v>
      </c>
      <c r="G430" s="131">
        <v>18.075326215899999</v>
      </c>
      <c r="H430" s="131">
        <v>58.778173191</v>
      </c>
      <c r="I430" s="131">
        <v>23.146500593100001</v>
      </c>
      <c r="J430" s="131">
        <v>4.1252302026000001</v>
      </c>
      <c r="K430" s="131">
        <v>2.6519337017</v>
      </c>
      <c r="L430" s="131">
        <v>7.0718232044000002</v>
      </c>
      <c r="M430" s="131">
        <v>11.786372007400001</v>
      </c>
      <c r="N430" s="110">
        <v>3057</v>
      </c>
      <c r="O430" s="131">
        <v>2.171409879</v>
      </c>
      <c r="P430" s="146">
        <v>44.8</v>
      </c>
      <c r="Q430" s="131">
        <v>7.8313253011999997</v>
      </c>
      <c r="R430" s="110">
        <v>50</v>
      </c>
      <c r="S430" s="131">
        <v>62.248995983900002</v>
      </c>
      <c r="T430" s="110">
        <v>-52</v>
      </c>
      <c r="U430" s="131">
        <v>27.933958054400001</v>
      </c>
      <c r="V430" s="131">
        <v>1.9857206603999999</v>
      </c>
      <c r="W430" s="147">
        <v>3204</v>
      </c>
      <c r="X430" s="147">
        <v>539</v>
      </c>
      <c r="Y430" s="147">
        <v>1008</v>
      </c>
      <c r="Z430" s="147">
        <v>1657</v>
      </c>
      <c r="AA430" s="147">
        <v>611</v>
      </c>
      <c r="AB430" s="147">
        <v>199</v>
      </c>
      <c r="AC430" s="147">
        <v>100</v>
      </c>
      <c r="AD430" s="147">
        <v>312</v>
      </c>
      <c r="AE430" s="148">
        <v>0.98665118979999999</v>
      </c>
      <c r="AF430" s="131">
        <v>1.7577266734999999</v>
      </c>
      <c r="AG430" s="131">
        <v>3.06</v>
      </c>
      <c r="AH430" s="149">
        <v>6.6834028041</v>
      </c>
      <c r="AI430" s="149">
        <v>1.1431097638000001</v>
      </c>
      <c r="AJ430" s="149">
        <v>15.930908172300001</v>
      </c>
      <c r="AK430" s="149">
        <v>38.628899835799999</v>
      </c>
      <c r="AL430" s="149">
        <v>3.2761778450999999</v>
      </c>
      <c r="AM430" s="149">
        <v>7.2928508272999997</v>
      </c>
      <c r="AN430" s="149">
        <v>8.1470253883999995</v>
      </c>
      <c r="AO430" s="149">
        <v>0.43261336360000002</v>
      </c>
      <c r="AP430" s="149">
        <v>11.3647846406</v>
      </c>
      <c r="AQ430" s="149">
        <v>2.8372489579</v>
      </c>
    </row>
    <row r="431" spans="1:43" x14ac:dyDescent="0.2">
      <c r="A431" s="145">
        <v>861</v>
      </c>
      <c r="B431" s="109" t="s">
        <v>1960</v>
      </c>
      <c r="C431" s="110">
        <v>11572</v>
      </c>
      <c r="D431" s="131">
        <v>8.8003008650000005</v>
      </c>
      <c r="E431" s="110">
        <v>497.5064488392</v>
      </c>
      <c r="F431" s="131">
        <v>14.630141721399999</v>
      </c>
      <c r="G431" s="131">
        <v>19.236087106799999</v>
      </c>
      <c r="H431" s="131">
        <v>59.497061873500002</v>
      </c>
      <c r="I431" s="131">
        <v>21.266851019699999</v>
      </c>
      <c r="J431" s="131">
        <v>3.2926089593999999</v>
      </c>
      <c r="K431" s="131">
        <v>1.8195996881000001</v>
      </c>
      <c r="L431" s="131">
        <v>9.0979984402999996</v>
      </c>
      <c r="M431" s="131">
        <v>7.1917511480999998</v>
      </c>
      <c r="N431" s="110">
        <v>5262</v>
      </c>
      <c r="O431" s="131">
        <v>2.1687571266000001</v>
      </c>
      <c r="P431" s="146">
        <v>23.26</v>
      </c>
      <c r="Q431" s="131">
        <v>14.2489270386</v>
      </c>
      <c r="R431" s="110">
        <v>60</v>
      </c>
      <c r="S431" s="131">
        <v>57.424892703899999</v>
      </c>
      <c r="T431" s="110">
        <v>-69</v>
      </c>
      <c r="U431" s="131">
        <v>25.965665236100001</v>
      </c>
      <c r="V431" s="131">
        <v>2.3605150214999999</v>
      </c>
      <c r="W431" s="147">
        <v>5046</v>
      </c>
      <c r="X431" s="147">
        <v>306</v>
      </c>
      <c r="Y431" s="147">
        <v>1173</v>
      </c>
      <c r="Z431" s="147">
        <v>3567</v>
      </c>
      <c r="AA431" s="147">
        <v>755</v>
      </c>
      <c r="AB431" s="147">
        <v>76</v>
      </c>
      <c r="AC431" s="147">
        <v>118</v>
      </c>
      <c r="AD431" s="147">
        <v>561</v>
      </c>
      <c r="AE431" s="148">
        <v>1.6277423921</v>
      </c>
      <c r="AF431" s="131">
        <v>0.5245213742</v>
      </c>
      <c r="AG431" s="131">
        <v>4.3</v>
      </c>
      <c r="AH431" s="149">
        <v>8.3197474585000002</v>
      </c>
      <c r="AI431" s="149">
        <v>1.9376745827999999</v>
      </c>
      <c r="AJ431" s="149">
        <v>16.358085585800001</v>
      </c>
      <c r="AK431" s="149">
        <v>32.767053301600001</v>
      </c>
      <c r="AL431" s="149">
        <v>5.1307878423000002</v>
      </c>
      <c r="AM431" s="149">
        <v>9.5980311731000008</v>
      </c>
      <c r="AN431" s="149">
        <v>9.4889980374</v>
      </c>
      <c r="AO431" s="149">
        <v>0.36448219640000001</v>
      </c>
      <c r="AP431" s="149">
        <v>9.0040601863000003</v>
      </c>
      <c r="AQ431" s="149">
        <v>3.8286206789000001</v>
      </c>
    </row>
    <row r="432" spans="1:43" x14ac:dyDescent="0.2">
      <c r="A432" s="145">
        <v>863</v>
      </c>
      <c r="B432" s="109" t="s">
        <v>1959</v>
      </c>
      <c r="C432" s="110">
        <v>1113</v>
      </c>
      <c r="D432" s="131">
        <v>7.6402321083000002</v>
      </c>
      <c r="E432" s="110">
        <v>148.00531914890001</v>
      </c>
      <c r="F432" s="131">
        <v>4.0431266845999998</v>
      </c>
      <c r="G432" s="131">
        <v>19.317160826599999</v>
      </c>
      <c r="H432" s="131">
        <v>62.713387241699998</v>
      </c>
      <c r="I432" s="131">
        <v>17.9694519317</v>
      </c>
      <c r="J432" s="131">
        <v>0.905387053</v>
      </c>
      <c r="K432" s="131">
        <v>1.8107741059</v>
      </c>
      <c r="L432" s="131">
        <v>9.0538705296999993</v>
      </c>
      <c r="M432" s="131">
        <v>5.4323223177999997</v>
      </c>
      <c r="N432" s="110">
        <v>488</v>
      </c>
      <c r="O432" s="131">
        <v>2.2581967213</v>
      </c>
      <c r="P432" s="146">
        <v>7.52</v>
      </c>
      <c r="Q432" s="131">
        <v>9.7074468085000003</v>
      </c>
      <c r="R432" s="110">
        <v>11</v>
      </c>
      <c r="S432" s="131">
        <v>76.063829787200007</v>
      </c>
      <c r="T432" s="110">
        <v>-10</v>
      </c>
      <c r="U432" s="131">
        <v>13.4308510638</v>
      </c>
      <c r="V432" s="131">
        <v>0.79787234039999999</v>
      </c>
      <c r="W432" s="147">
        <v>354</v>
      </c>
      <c r="X432" s="147">
        <v>166</v>
      </c>
      <c r="Y432" s="147">
        <v>99</v>
      </c>
      <c r="Z432" s="147">
        <v>89</v>
      </c>
      <c r="AA432" s="147">
        <v>91</v>
      </c>
      <c r="AB432" s="147">
        <v>38</v>
      </c>
      <c r="AC432" s="147">
        <v>15</v>
      </c>
      <c r="AD432" s="147">
        <v>38</v>
      </c>
      <c r="AE432" s="148">
        <v>0.90415913199999998</v>
      </c>
      <c r="AF432" s="131">
        <v>4.5787545787999999</v>
      </c>
      <c r="AG432" s="131">
        <v>2.2799999999999998</v>
      </c>
      <c r="AH432" s="149">
        <v>3.9121968489999999</v>
      </c>
      <c r="AI432" s="149">
        <v>0.86741016110000002</v>
      </c>
      <c r="AJ432" s="149">
        <v>13.382899628300001</v>
      </c>
      <c r="AK432" s="149">
        <v>50.371747211900001</v>
      </c>
      <c r="AL432" s="149">
        <v>3.1421490528999998</v>
      </c>
      <c r="AM432" s="149">
        <v>4.7796070101000003</v>
      </c>
      <c r="AN432" s="149">
        <v>8.5236325012999998</v>
      </c>
      <c r="AO432" s="149">
        <v>0.24783147459999999</v>
      </c>
      <c r="AP432" s="149">
        <v>7.8952026906999997</v>
      </c>
      <c r="AQ432" s="149">
        <v>2.9031687023999999</v>
      </c>
    </row>
    <row r="433" spans="1:43" x14ac:dyDescent="0.2">
      <c r="A433" s="145">
        <v>866</v>
      </c>
      <c r="B433" s="109" t="s">
        <v>1958</v>
      </c>
      <c r="C433" s="110">
        <v>1231</v>
      </c>
      <c r="D433" s="131">
        <v>11.1010830325</v>
      </c>
      <c r="E433" s="110">
        <v>157.61843790009999</v>
      </c>
      <c r="F433" s="131">
        <v>5.6051990252000001</v>
      </c>
      <c r="G433" s="131">
        <v>20.4711616572</v>
      </c>
      <c r="H433" s="131">
        <v>61.494719740000001</v>
      </c>
      <c r="I433" s="131">
        <v>18.0341186028</v>
      </c>
      <c r="J433" s="131">
        <v>2.4529844644000001</v>
      </c>
      <c r="K433" s="131">
        <v>1.6353229762999999</v>
      </c>
      <c r="L433" s="131">
        <v>8.1766148814000008</v>
      </c>
      <c r="M433" s="131">
        <v>6.5412919051999996</v>
      </c>
      <c r="N433" s="110">
        <v>531</v>
      </c>
      <c r="O433" s="131">
        <v>2.2843691149000001</v>
      </c>
      <c r="P433" s="146">
        <v>7.81</v>
      </c>
      <c r="Q433" s="131">
        <v>8.9628681177999994</v>
      </c>
      <c r="R433" s="110">
        <v>13</v>
      </c>
      <c r="S433" s="131">
        <v>67.6056338028</v>
      </c>
      <c r="T433" s="110">
        <v>-14</v>
      </c>
      <c r="U433" s="131">
        <v>19.9743918054</v>
      </c>
      <c r="V433" s="131">
        <v>3.457106274</v>
      </c>
      <c r="W433" s="147">
        <v>308</v>
      </c>
      <c r="X433" s="147">
        <v>82</v>
      </c>
      <c r="Y433" s="147">
        <v>34</v>
      </c>
      <c r="Z433" s="147">
        <v>192</v>
      </c>
      <c r="AA433" s="147">
        <v>90</v>
      </c>
      <c r="AB433" s="147">
        <v>31</v>
      </c>
      <c r="AC433" s="147">
        <v>14</v>
      </c>
      <c r="AD433" s="147">
        <v>45</v>
      </c>
      <c r="AE433" s="148">
        <v>1.3157894737</v>
      </c>
      <c r="AF433" s="131">
        <v>15.075376884400001</v>
      </c>
      <c r="AG433" s="131">
        <v>1.07</v>
      </c>
      <c r="AH433" s="149">
        <v>7.0414582997000004</v>
      </c>
      <c r="AI433" s="149">
        <v>0.83884497499999999</v>
      </c>
      <c r="AJ433" s="149">
        <v>11.074366833399999</v>
      </c>
      <c r="AK433" s="149">
        <v>41.055008872400002</v>
      </c>
      <c r="AL433" s="149">
        <v>2.2261655106</v>
      </c>
      <c r="AM433" s="149">
        <v>9.7435070173000007</v>
      </c>
      <c r="AN433" s="149">
        <v>7.8883690917999996</v>
      </c>
      <c r="AO433" s="149">
        <v>0.3710275851</v>
      </c>
      <c r="AP433" s="149">
        <v>11.3808678819</v>
      </c>
      <c r="AQ433" s="149">
        <v>3.96031618</v>
      </c>
    </row>
    <row r="434" spans="1:43" x14ac:dyDescent="0.2">
      <c r="A434" s="145">
        <v>867</v>
      </c>
      <c r="B434" s="109" t="s">
        <v>1957</v>
      </c>
      <c r="C434" s="110">
        <v>859</v>
      </c>
      <c r="D434" s="131">
        <v>5.7881773398999998</v>
      </c>
      <c r="E434" s="110">
        <v>190.0442477876</v>
      </c>
      <c r="F434" s="131">
        <v>2.6775320140000001</v>
      </c>
      <c r="G434" s="131">
        <v>24.097788125699999</v>
      </c>
      <c r="H434" s="131">
        <v>61.350407450500001</v>
      </c>
      <c r="I434" s="131">
        <v>14.5518044237</v>
      </c>
      <c r="J434" s="131">
        <v>4.7086521482999997</v>
      </c>
      <c r="K434" s="131">
        <v>1.1771630370999999</v>
      </c>
      <c r="L434" s="131">
        <v>8.2401412595999997</v>
      </c>
      <c r="M434" s="131">
        <v>2.3543260741999998</v>
      </c>
      <c r="N434" s="110">
        <v>349</v>
      </c>
      <c r="O434" s="131">
        <v>2.4297994268999998</v>
      </c>
      <c r="P434" s="146">
        <v>4.5199999999999996</v>
      </c>
      <c r="Q434" s="131">
        <v>6.6964285714000003</v>
      </c>
      <c r="R434" s="110">
        <v>5</v>
      </c>
      <c r="S434" s="131">
        <v>80.803571428599994</v>
      </c>
      <c r="T434" s="110">
        <v>-6</v>
      </c>
      <c r="U434" s="131">
        <v>12.5</v>
      </c>
      <c r="V434" s="131">
        <v>0</v>
      </c>
      <c r="W434" s="147">
        <v>169</v>
      </c>
      <c r="X434" s="147">
        <v>79</v>
      </c>
      <c r="Y434" s="147">
        <v>30</v>
      </c>
      <c r="Z434" s="147">
        <v>60</v>
      </c>
      <c r="AA434" s="147">
        <v>64</v>
      </c>
      <c r="AB434" s="147">
        <v>25</v>
      </c>
      <c r="AC434" s="147">
        <v>15</v>
      </c>
      <c r="AD434" s="147">
        <v>24</v>
      </c>
      <c r="AE434" s="148">
        <v>0</v>
      </c>
      <c r="AF434" s="131">
        <v>19.300361881800001</v>
      </c>
      <c r="AG434" s="131">
        <v>1.55</v>
      </c>
      <c r="AH434" s="149">
        <v>3.0184389996999998</v>
      </c>
      <c r="AI434" s="149">
        <v>0.46728971959999999</v>
      </c>
      <c r="AJ434" s="149">
        <v>6.8199040161999998</v>
      </c>
      <c r="AK434" s="149">
        <v>49.810558221800001</v>
      </c>
      <c r="AL434" s="149">
        <v>3.1068451629</v>
      </c>
      <c r="AM434" s="149">
        <v>5.9863601920000002</v>
      </c>
      <c r="AN434" s="149">
        <v>7.8934074260999996</v>
      </c>
      <c r="AO434" s="149">
        <v>0.61884314220000003</v>
      </c>
      <c r="AP434" s="149">
        <v>11.429653953000001</v>
      </c>
      <c r="AQ434" s="149">
        <v>5.4559232129000002</v>
      </c>
    </row>
    <row r="435" spans="1:43" x14ac:dyDescent="0.2">
      <c r="A435" s="145">
        <v>868</v>
      </c>
      <c r="B435" s="109" t="s">
        <v>1956</v>
      </c>
      <c r="C435" s="110">
        <v>298</v>
      </c>
      <c r="D435" s="131">
        <v>15.057915057900001</v>
      </c>
      <c r="E435" s="110">
        <v>227.4809160305</v>
      </c>
      <c r="F435" s="131">
        <v>2.3489932886</v>
      </c>
      <c r="G435" s="131">
        <v>23.4899328859</v>
      </c>
      <c r="H435" s="131">
        <v>64.093959731499993</v>
      </c>
      <c r="I435" s="131">
        <v>12.4161073826</v>
      </c>
      <c r="J435" s="131">
        <v>3.4722222222000001</v>
      </c>
      <c r="K435" s="131">
        <v>3.4722222222000001</v>
      </c>
      <c r="L435" s="131">
        <v>13.8888888889</v>
      </c>
      <c r="M435" s="131">
        <v>0</v>
      </c>
      <c r="N435" s="110">
        <v>116</v>
      </c>
      <c r="O435" s="131">
        <v>2.5603448275999998</v>
      </c>
      <c r="P435" s="146">
        <v>1.31</v>
      </c>
      <c r="Q435" s="131">
        <v>18.75</v>
      </c>
      <c r="R435" s="110">
        <v>7</v>
      </c>
      <c r="S435" s="131">
        <v>53.125</v>
      </c>
      <c r="T435" s="110">
        <v>-7</v>
      </c>
      <c r="U435" s="131">
        <v>23.4375</v>
      </c>
      <c r="V435" s="131">
        <v>4.6875</v>
      </c>
      <c r="W435" s="147">
        <v>87</v>
      </c>
      <c r="X435" s="147">
        <v>16</v>
      </c>
      <c r="Y435" s="147">
        <v>54</v>
      </c>
      <c r="Z435" s="147">
        <v>17</v>
      </c>
      <c r="AA435" s="147">
        <v>24</v>
      </c>
      <c r="AB435" s="147">
        <v>7</v>
      </c>
      <c r="AC435" s="147">
        <v>6</v>
      </c>
      <c r="AD435" s="147">
        <v>11</v>
      </c>
      <c r="AE435" s="148">
        <v>0</v>
      </c>
      <c r="AF435" s="131">
        <v>7.4349442378999999</v>
      </c>
      <c r="AG435" s="149" t="s">
        <v>3449</v>
      </c>
      <c r="AH435" s="149">
        <v>4.7223994894999999</v>
      </c>
      <c r="AI435" s="149">
        <v>3.1589023612</v>
      </c>
      <c r="AJ435" s="149">
        <v>15.6668793874</v>
      </c>
      <c r="AK435" s="149">
        <v>26.6432673899</v>
      </c>
      <c r="AL435" s="149">
        <v>3.3503509891999999</v>
      </c>
      <c r="AM435" s="149">
        <v>14.231014677699999</v>
      </c>
      <c r="AN435" s="149">
        <v>6.1901723037999998</v>
      </c>
      <c r="AO435" s="149">
        <v>0.47862156989999999</v>
      </c>
      <c r="AP435" s="149">
        <v>8.2322910019000002</v>
      </c>
      <c r="AQ435" s="149">
        <v>7.6579451180999998</v>
      </c>
    </row>
    <row r="436" spans="1:43" x14ac:dyDescent="0.2">
      <c r="A436" s="145">
        <v>869</v>
      </c>
      <c r="B436" s="109" t="s">
        <v>1955</v>
      </c>
      <c r="C436" s="110">
        <v>1112</v>
      </c>
      <c r="D436" s="131">
        <v>8.0660835763000005</v>
      </c>
      <c r="E436" s="110">
        <v>539.80582524270005</v>
      </c>
      <c r="F436" s="131">
        <v>9.4424460432000004</v>
      </c>
      <c r="G436" s="131">
        <v>23.741007194200002</v>
      </c>
      <c r="H436" s="131">
        <v>59.4424460432</v>
      </c>
      <c r="I436" s="131">
        <v>16.816546762600002</v>
      </c>
      <c r="J436" s="131">
        <v>1.8173557473999999</v>
      </c>
      <c r="K436" s="131">
        <v>0.90867787369999997</v>
      </c>
      <c r="L436" s="131">
        <v>7.2694229895999998</v>
      </c>
      <c r="M436" s="131">
        <v>6.3607451159000004</v>
      </c>
      <c r="N436" s="110">
        <v>445</v>
      </c>
      <c r="O436" s="131">
        <v>2.4898876404000001</v>
      </c>
      <c r="P436" s="146">
        <v>2.06</v>
      </c>
      <c r="Q436" s="131">
        <v>19.902912621399999</v>
      </c>
      <c r="R436" s="110">
        <v>10</v>
      </c>
      <c r="S436" s="131">
        <v>64.077669902899999</v>
      </c>
      <c r="T436" s="110">
        <v>-12</v>
      </c>
      <c r="U436" s="131">
        <v>14.5631067961</v>
      </c>
      <c r="V436" s="131">
        <v>1.4563106796</v>
      </c>
      <c r="W436" s="147">
        <v>156</v>
      </c>
      <c r="X436" s="147">
        <v>24</v>
      </c>
      <c r="Y436" s="147">
        <v>47</v>
      </c>
      <c r="Z436" s="147">
        <v>85</v>
      </c>
      <c r="AA436" s="147">
        <v>52</v>
      </c>
      <c r="AB436" s="147">
        <v>10</v>
      </c>
      <c r="AC436" s="147">
        <v>13</v>
      </c>
      <c r="AD436" s="147">
        <v>29</v>
      </c>
      <c r="AE436" s="148">
        <v>2.5477707006000001</v>
      </c>
      <c r="AF436" s="131">
        <v>4.6082949308999996</v>
      </c>
      <c r="AG436" s="131">
        <v>2.11</v>
      </c>
      <c r="AH436" s="149">
        <v>5.6075568913999998</v>
      </c>
      <c r="AI436" s="149">
        <v>1.8634607128</v>
      </c>
      <c r="AJ436" s="149">
        <v>17.312151137800001</v>
      </c>
      <c r="AK436" s="149">
        <v>26.655216831299999</v>
      </c>
      <c r="AL436" s="149">
        <v>5.2211249462999998</v>
      </c>
      <c r="AM436" s="149">
        <v>10.038643194500001</v>
      </c>
      <c r="AN436" s="149">
        <v>9.5491627308000009</v>
      </c>
      <c r="AO436" s="149">
        <v>0.54100472310000003</v>
      </c>
      <c r="AP436" s="149">
        <v>15.0708458566</v>
      </c>
      <c r="AQ436" s="149">
        <v>2.1811936453</v>
      </c>
    </row>
    <row r="437" spans="1:43" x14ac:dyDescent="0.2">
      <c r="A437" s="145">
        <v>870</v>
      </c>
      <c r="B437" s="109" t="s">
        <v>1954</v>
      </c>
      <c r="C437" s="110">
        <v>4331</v>
      </c>
      <c r="D437" s="131">
        <v>6.0479921645000001</v>
      </c>
      <c r="E437" s="110">
        <v>975.45045045050006</v>
      </c>
      <c r="F437" s="131">
        <v>26.829831447699998</v>
      </c>
      <c r="G437" s="131">
        <v>22.581389979200001</v>
      </c>
      <c r="H437" s="131">
        <v>57.030708843200003</v>
      </c>
      <c r="I437" s="131">
        <v>20.3879011776</v>
      </c>
      <c r="J437" s="131">
        <v>4.1685965725000003</v>
      </c>
      <c r="K437" s="131">
        <v>2.0842982862000001</v>
      </c>
      <c r="L437" s="131">
        <v>10.4214914312</v>
      </c>
      <c r="M437" s="131">
        <v>7.6424270496000002</v>
      </c>
      <c r="N437" s="110">
        <v>1813</v>
      </c>
      <c r="O437" s="131">
        <v>2.3574186430999999</v>
      </c>
      <c r="P437" s="146">
        <v>4.4400000000000004</v>
      </c>
      <c r="Q437" s="131">
        <v>21.123595505600001</v>
      </c>
      <c r="R437" s="110">
        <v>13</v>
      </c>
      <c r="S437" s="131">
        <v>54.382022471900001</v>
      </c>
      <c r="T437" s="110">
        <v>-13</v>
      </c>
      <c r="U437" s="131">
        <v>22.4719101124</v>
      </c>
      <c r="V437" s="131">
        <v>2.0224719101000002</v>
      </c>
      <c r="W437" s="147">
        <v>1052</v>
      </c>
      <c r="X437" s="147">
        <v>41</v>
      </c>
      <c r="Y437" s="147">
        <v>216</v>
      </c>
      <c r="Z437" s="147">
        <v>795</v>
      </c>
      <c r="AA437" s="147">
        <v>221</v>
      </c>
      <c r="AB437" s="147">
        <v>13</v>
      </c>
      <c r="AC437" s="147">
        <v>42</v>
      </c>
      <c r="AD437" s="147">
        <v>166</v>
      </c>
      <c r="AE437" s="148">
        <v>1.8154311648999999</v>
      </c>
      <c r="AF437" s="131">
        <v>4.6915317850999996</v>
      </c>
      <c r="AG437" s="149">
        <v>8.11</v>
      </c>
      <c r="AH437" s="149">
        <v>13.2319906453</v>
      </c>
      <c r="AI437" s="149">
        <v>2.4709973228000002</v>
      </c>
      <c r="AJ437" s="149">
        <v>15.604517340099999</v>
      </c>
      <c r="AK437" s="149">
        <v>24.0699141459</v>
      </c>
      <c r="AL437" s="149">
        <v>6.5606055944000001</v>
      </c>
      <c r="AM437" s="149">
        <v>11.271809705500001</v>
      </c>
      <c r="AN437" s="149">
        <v>6.9114072067999999</v>
      </c>
      <c r="AO437" s="149">
        <v>0.14155152779999999</v>
      </c>
      <c r="AP437" s="149">
        <v>13.0965935317</v>
      </c>
      <c r="AQ437" s="149">
        <v>3.3910822537</v>
      </c>
    </row>
    <row r="438" spans="1:43" x14ac:dyDescent="0.2">
      <c r="A438" s="145">
        <v>872</v>
      </c>
      <c r="B438" s="109" t="s">
        <v>1953</v>
      </c>
      <c r="C438" s="110">
        <v>1829</v>
      </c>
      <c r="D438" s="131">
        <v>18.152454780399999</v>
      </c>
      <c r="E438" s="110">
        <v>125.1025991792</v>
      </c>
      <c r="F438" s="131">
        <v>6.1235647894999996</v>
      </c>
      <c r="G438" s="131">
        <v>19.682886823400001</v>
      </c>
      <c r="H438" s="131">
        <v>62.165117550600002</v>
      </c>
      <c r="I438" s="131">
        <v>18.151995626000001</v>
      </c>
      <c r="J438" s="131">
        <v>3.2679738561999998</v>
      </c>
      <c r="K438" s="131">
        <v>1.0893246187000001</v>
      </c>
      <c r="L438" s="131">
        <v>11.4379084967</v>
      </c>
      <c r="M438" s="131">
        <v>9.2592592593000003</v>
      </c>
      <c r="N438" s="110">
        <v>796</v>
      </c>
      <c r="O438" s="131">
        <v>2.2763819095</v>
      </c>
      <c r="P438" s="146">
        <v>14.62</v>
      </c>
      <c r="Q438" s="131">
        <v>8.3276450511999993</v>
      </c>
      <c r="R438" s="110">
        <v>17</v>
      </c>
      <c r="S438" s="131">
        <v>73.993174061399998</v>
      </c>
      <c r="T438" s="110">
        <v>-15</v>
      </c>
      <c r="U438" s="131">
        <v>16.518771331100002</v>
      </c>
      <c r="V438" s="131">
        <v>1.1604095563000001</v>
      </c>
      <c r="W438" s="147">
        <v>580</v>
      </c>
      <c r="X438" s="147">
        <v>214</v>
      </c>
      <c r="Y438" s="147">
        <v>120</v>
      </c>
      <c r="Z438" s="147">
        <v>246</v>
      </c>
      <c r="AA438" s="147">
        <v>167</v>
      </c>
      <c r="AB438" s="147">
        <v>65</v>
      </c>
      <c r="AC438" s="147">
        <v>25</v>
      </c>
      <c r="AD438" s="147">
        <v>77</v>
      </c>
      <c r="AE438" s="148">
        <v>1.9252548131</v>
      </c>
      <c r="AF438" s="131">
        <v>5.9750135795999997</v>
      </c>
      <c r="AG438" s="131">
        <v>1.3</v>
      </c>
      <c r="AH438" s="149">
        <v>6.8729070323999997</v>
      </c>
      <c r="AI438" s="149">
        <v>0.71227342790000003</v>
      </c>
      <c r="AJ438" s="149">
        <v>7.6542816138000003</v>
      </c>
      <c r="AK438" s="149">
        <v>45.527029181899998</v>
      </c>
      <c r="AL438" s="149">
        <v>3.6676766066000002</v>
      </c>
      <c r="AM438" s="149">
        <v>8.4409716684999996</v>
      </c>
      <c r="AN438" s="149">
        <v>11.6355711476</v>
      </c>
      <c r="AO438" s="149">
        <v>1.1321958219999999</v>
      </c>
      <c r="AP438" s="149">
        <v>8.4037633551000006</v>
      </c>
      <c r="AQ438" s="149">
        <v>2.3919630043</v>
      </c>
    </row>
    <row r="439" spans="1:43" x14ac:dyDescent="0.2">
      <c r="A439" s="145">
        <v>877</v>
      </c>
      <c r="B439" s="109" t="s">
        <v>1952</v>
      </c>
      <c r="C439" s="110">
        <v>501</v>
      </c>
      <c r="D439" s="131">
        <v>7.9741379309999996</v>
      </c>
      <c r="E439" s="110">
        <v>69.0082644628</v>
      </c>
      <c r="F439" s="131">
        <v>7.1856287424999996</v>
      </c>
      <c r="G439" s="131">
        <v>17.964071856299999</v>
      </c>
      <c r="H439" s="131">
        <v>61.876247505000002</v>
      </c>
      <c r="I439" s="131">
        <v>20.159680638699999</v>
      </c>
      <c r="J439" s="131">
        <v>1.996007984</v>
      </c>
      <c r="K439" s="131">
        <v>1.996007984</v>
      </c>
      <c r="L439" s="131">
        <v>11.9760479042</v>
      </c>
      <c r="M439" s="131">
        <v>3.9920159681</v>
      </c>
      <c r="N439" s="110">
        <v>214</v>
      </c>
      <c r="O439" s="131">
        <v>2.2897196262000001</v>
      </c>
      <c r="P439" s="146">
        <v>7.26</v>
      </c>
      <c r="Q439" s="131">
        <v>6.2586926287000004</v>
      </c>
      <c r="R439" s="110">
        <v>4</v>
      </c>
      <c r="S439" s="131">
        <v>76.216968011099993</v>
      </c>
      <c r="T439" s="110">
        <v>-7</v>
      </c>
      <c r="U439" s="131">
        <v>17.524339360199999</v>
      </c>
      <c r="V439" s="131">
        <v>0</v>
      </c>
      <c r="W439" s="147">
        <v>156</v>
      </c>
      <c r="X439" s="147">
        <v>92</v>
      </c>
      <c r="Y439" s="147">
        <v>8</v>
      </c>
      <c r="Z439" s="147">
        <v>56</v>
      </c>
      <c r="AA439" s="147">
        <v>60</v>
      </c>
      <c r="AB439" s="147">
        <v>33</v>
      </c>
      <c r="AC439" s="147">
        <v>6</v>
      </c>
      <c r="AD439" s="147">
        <v>21</v>
      </c>
      <c r="AE439" s="148">
        <v>1.5325670497999999</v>
      </c>
      <c r="AF439" s="131">
        <v>4.0080160320999996</v>
      </c>
      <c r="AG439" s="131">
        <v>1.6</v>
      </c>
      <c r="AH439" s="149" t="s">
        <v>3450</v>
      </c>
      <c r="AI439" s="149" t="s">
        <v>3450</v>
      </c>
      <c r="AJ439" s="149" t="s">
        <v>3450</v>
      </c>
      <c r="AK439" s="149" t="s">
        <v>3450</v>
      </c>
      <c r="AL439" s="149" t="s">
        <v>3450</v>
      </c>
      <c r="AM439" s="149" t="s">
        <v>3450</v>
      </c>
      <c r="AN439" s="149" t="s">
        <v>3450</v>
      </c>
      <c r="AO439" s="149" t="s">
        <v>3450</v>
      </c>
      <c r="AP439" s="149" t="s">
        <v>3450</v>
      </c>
      <c r="AQ439" s="149" t="s">
        <v>3450</v>
      </c>
    </row>
    <row r="440" spans="1:43" x14ac:dyDescent="0.2">
      <c r="A440" s="145">
        <v>879</v>
      </c>
      <c r="B440" s="109" t="s">
        <v>1951</v>
      </c>
      <c r="C440" s="110">
        <v>3002</v>
      </c>
      <c r="D440" s="131">
        <v>5.7414582599999999</v>
      </c>
      <c r="E440" s="110">
        <v>87.014492753599995</v>
      </c>
      <c r="F440" s="131">
        <v>6.0626249166999999</v>
      </c>
      <c r="G440" s="131">
        <v>19.187208527599999</v>
      </c>
      <c r="H440" s="131">
        <v>59.427048634199998</v>
      </c>
      <c r="I440" s="131">
        <v>21.385742838100001</v>
      </c>
      <c r="J440" s="131">
        <v>3.3366700033000001</v>
      </c>
      <c r="K440" s="131">
        <v>2.0020020019999998</v>
      </c>
      <c r="L440" s="131">
        <v>10.677344010700001</v>
      </c>
      <c r="M440" s="131">
        <v>9.6763430097000001</v>
      </c>
      <c r="N440" s="110">
        <v>1303</v>
      </c>
      <c r="O440" s="131">
        <v>2.2586339217</v>
      </c>
      <c r="P440" s="146">
        <v>34.5</v>
      </c>
      <c r="Q440" s="131">
        <v>5.7208899162</v>
      </c>
      <c r="R440" s="110">
        <v>17</v>
      </c>
      <c r="S440" s="131">
        <v>47.154001733599998</v>
      </c>
      <c r="T440" s="110">
        <v>-18</v>
      </c>
      <c r="U440" s="131">
        <v>46.344986998000003</v>
      </c>
      <c r="V440" s="131">
        <v>0.78012135220000001</v>
      </c>
      <c r="W440" s="147">
        <v>1864</v>
      </c>
      <c r="X440" s="147">
        <v>198</v>
      </c>
      <c r="Y440" s="147">
        <v>298</v>
      </c>
      <c r="Z440" s="147">
        <v>1368</v>
      </c>
      <c r="AA440" s="147">
        <v>268</v>
      </c>
      <c r="AB440" s="147">
        <v>73</v>
      </c>
      <c r="AC440" s="147">
        <v>56</v>
      </c>
      <c r="AD440" s="147">
        <v>139</v>
      </c>
      <c r="AE440" s="148">
        <v>2.3901808785999998</v>
      </c>
      <c r="AF440" s="131">
        <v>6.1412487206000002</v>
      </c>
      <c r="AG440" s="131">
        <v>2.14</v>
      </c>
      <c r="AH440" s="149">
        <v>6.6526923473000004</v>
      </c>
      <c r="AI440" s="149">
        <v>0.88656747189999996</v>
      </c>
      <c r="AJ440" s="149">
        <v>8.3674100546000005</v>
      </c>
      <c r="AK440" s="149">
        <v>51.2903336655</v>
      </c>
      <c r="AL440" s="149">
        <v>3.2438747809000001</v>
      </c>
      <c r="AM440" s="149">
        <v>5.7111439469</v>
      </c>
      <c r="AN440" s="149">
        <v>8.8931651833000007</v>
      </c>
      <c r="AO440" s="149">
        <v>0.25428679430000001</v>
      </c>
      <c r="AP440" s="149">
        <v>8.2437029655000007</v>
      </c>
      <c r="AQ440" s="149">
        <v>2.4775780901000002</v>
      </c>
    </row>
    <row r="441" spans="1:43" x14ac:dyDescent="0.2">
      <c r="A441" s="145">
        <v>880</v>
      </c>
      <c r="B441" s="109" t="s">
        <v>1950</v>
      </c>
      <c r="C441" s="110">
        <v>1761</v>
      </c>
      <c r="D441" s="131">
        <v>-5.4242749731000002</v>
      </c>
      <c r="E441" s="110">
        <v>49.176207763199997</v>
      </c>
      <c r="F441" s="131">
        <v>4.5996592845000004</v>
      </c>
      <c r="G441" s="131">
        <v>17.206132878999998</v>
      </c>
      <c r="H441" s="131">
        <v>60.760931288999998</v>
      </c>
      <c r="I441" s="131">
        <v>22.032935831900001</v>
      </c>
      <c r="J441" s="131">
        <v>4.5045045044999998</v>
      </c>
      <c r="K441" s="131">
        <v>3.9414414413999999</v>
      </c>
      <c r="L441" s="131">
        <v>7.3198198198000002</v>
      </c>
      <c r="M441" s="131">
        <v>9.0090090089999997</v>
      </c>
      <c r="N441" s="110">
        <v>801</v>
      </c>
      <c r="O441" s="131">
        <v>2.1523096129999999</v>
      </c>
      <c r="P441" s="146">
        <v>35.81</v>
      </c>
      <c r="Q441" s="131">
        <v>4.3076923077</v>
      </c>
      <c r="R441" s="110">
        <v>8</v>
      </c>
      <c r="S441" s="131">
        <v>64.307692307699995</v>
      </c>
      <c r="T441" s="110">
        <v>-15</v>
      </c>
      <c r="U441" s="131">
        <v>29.538461538499998</v>
      </c>
      <c r="V441" s="131">
        <v>1.8461538462</v>
      </c>
      <c r="W441" s="147">
        <v>623</v>
      </c>
      <c r="X441" s="147">
        <v>290</v>
      </c>
      <c r="Y441" s="147">
        <v>95</v>
      </c>
      <c r="Z441" s="147">
        <v>238</v>
      </c>
      <c r="AA441" s="147">
        <v>222</v>
      </c>
      <c r="AB441" s="147">
        <v>118</v>
      </c>
      <c r="AC441" s="147">
        <v>27</v>
      </c>
      <c r="AD441" s="147">
        <v>77</v>
      </c>
      <c r="AE441" s="148">
        <v>1.1088709676999999</v>
      </c>
      <c r="AF441" s="131">
        <v>0</v>
      </c>
      <c r="AG441" s="149">
        <v>2.12</v>
      </c>
      <c r="AH441" s="149">
        <v>3.4013989169999999</v>
      </c>
      <c r="AI441" s="149">
        <v>0.32716606500000001</v>
      </c>
      <c r="AJ441" s="149">
        <v>7.6263537905999996</v>
      </c>
      <c r="AK441" s="149">
        <v>56.001805054199998</v>
      </c>
      <c r="AL441" s="149">
        <v>3.4803700361000001</v>
      </c>
      <c r="AM441" s="149">
        <v>3.7060018051000001</v>
      </c>
      <c r="AN441" s="149">
        <v>8.6924638988999998</v>
      </c>
      <c r="AO441" s="149">
        <v>9.5893501800000003E-2</v>
      </c>
      <c r="AP441" s="149">
        <v>6.7633122743999996</v>
      </c>
      <c r="AQ441" s="149">
        <v>5.6972021661000003</v>
      </c>
    </row>
    <row r="442" spans="1:43" x14ac:dyDescent="0.2">
      <c r="A442" s="145">
        <v>883</v>
      </c>
      <c r="B442" s="109" t="s">
        <v>1949</v>
      </c>
      <c r="C442" s="110">
        <v>2161</v>
      </c>
      <c r="D442" s="131">
        <v>1.5030530766000001</v>
      </c>
      <c r="E442" s="110">
        <v>555.52699228790004</v>
      </c>
      <c r="F442" s="131">
        <v>8.2832022211999998</v>
      </c>
      <c r="G442" s="131">
        <v>20.592318371099999</v>
      </c>
      <c r="H442" s="131">
        <v>58.1675150393</v>
      </c>
      <c r="I442" s="131">
        <v>21.240166589499999</v>
      </c>
      <c r="J442" s="131">
        <v>3.7166085946999998</v>
      </c>
      <c r="K442" s="131">
        <v>1.8583042972999999</v>
      </c>
      <c r="L442" s="131">
        <v>6.9686411149999996</v>
      </c>
      <c r="M442" s="131">
        <v>9.2915214866000007</v>
      </c>
      <c r="N442" s="110">
        <v>966</v>
      </c>
      <c r="O442" s="131">
        <v>2.2101449275</v>
      </c>
      <c r="P442" s="146">
        <v>3.89</v>
      </c>
      <c r="Q442" s="131">
        <v>15.8163265306</v>
      </c>
      <c r="R442" s="110">
        <v>12</v>
      </c>
      <c r="S442" s="131">
        <v>66.071428571400006</v>
      </c>
      <c r="T442" s="110">
        <v>-13</v>
      </c>
      <c r="U442" s="131">
        <v>17.3469387755</v>
      </c>
      <c r="V442" s="131">
        <v>0.76530612239999996</v>
      </c>
      <c r="W442" s="147">
        <v>605</v>
      </c>
      <c r="X442" s="147">
        <v>52</v>
      </c>
      <c r="Y442" s="147">
        <v>208</v>
      </c>
      <c r="Z442" s="147">
        <v>345</v>
      </c>
      <c r="AA442" s="147">
        <v>139</v>
      </c>
      <c r="AB442" s="147">
        <v>13</v>
      </c>
      <c r="AC442" s="147">
        <v>28</v>
      </c>
      <c r="AD442" s="147">
        <v>98</v>
      </c>
      <c r="AE442" s="148">
        <v>0.47528517110000001</v>
      </c>
      <c r="AF442" s="131">
        <v>1.8256503879999999</v>
      </c>
      <c r="AG442" s="149">
        <v>5.74</v>
      </c>
      <c r="AH442" s="149">
        <v>4.2254297046999998</v>
      </c>
      <c r="AI442" s="149">
        <v>1.1624063464000001</v>
      </c>
      <c r="AJ442" s="149">
        <v>12.9682679595</v>
      </c>
      <c r="AK442" s="149">
        <v>42.3259144998</v>
      </c>
      <c r="AL442" s="149">
        <v>8.5500220360999997</v>
      </c>
      <c r="AM442" s="149">
        <v>8.6767298368999999</v>
      </c>
      <c r="AN442" s="149">
        <v>7.8889378581000003</v>
      </c>
      <c r="AO442" s="149">
        <v>0.30299691490000003</v>
      </c>
      <c r="AP442" s="149">
        <v>7.4537241075000003</v>
      </c>
      <c r="AQ442" s="149">
        <v>2.7159541647999998</v>
      </c>
    </row>
    <row r="443" spans="1:43" x14ac:dyDescent="0.2">
      <c r="A443" s="145">
        <v>884</v>
      </c>
      <c r="B443" s="109" t="s">
        <v>1948</v>
      </c>
      <c r="C443" s="110">
        <v>2526</v>
      </c>
      <c r="D443" s="131">
        <v>3.1020408163000002</v>
      </c>
      <c r="E443" s="110">
        <v>517.62295081970001</v>
      </c>
      <c r="F443" s="131">
        <v>10.8867775139</v>
      </c>
      <c r="G443" s="131">
        <v>17.458432303999999</v>
      </c>
      <c r="H443" s="131">
        <v>58.273950910499998</v>
      </c>
      <c r="I443" s="131">
        <v>24.267616785400001</v>
      </c>
      <c r="J443" s="131">
        <v>3.1739734180000001</v>
      </c>
      <c r="K443" s="131">
        <v>1.5869867090000001</v>
      </c>
      <c r="L443" s="131">
        <v>6.7446935131999997</v>
      </c>
      <c r="M443" s="131">
        <v>9.1251735767</v>
      </c>
      <c r="N443" s="110">
        <v>1123</v>
      </c>
      <c r="O443" s="131">
        <v>2.2190560997</v>
      </c>
      <c r="P443" s="146">
        <v>4.88</v>
      </c>
      <c r="Q443" s="131">
        <v>17.078189300399998</v>
      </c>
      <c r="R443" s="110">
        <v>13</v>
      </c>
      <c r="S443" s="131">
        <v>62.7572016461</v>
      </c>
      <c r="T443" s="110">
        <v>-16</v>
      </c>
      <c r="U443" s="131">
        <v>19.753086419799999</v>
      </c>
      <c r="V443" s="131">
        <v>0.41152263369999997</v>
      </c>
      <c r="W443" s="147">
        <v>464</v>
      </c>
      <c r="X443" s="147">
        <v>38</v>
      </c>
      <c r="Y443" s="147">
        <v>44</v>
      </c>
      <c r="Z443" s="147">
        <v>382</v>
      </c>
      <c r="AA443" s="147">
        <v>140</v>
      </c>
      <c r="AB443" s="147">
        <v>15</v>
      </c>
      <c r="AC443" s="147">
        <v>23</v>
      </c>
      <c r="AD443" s="147">
        <v>102</v>
      </c>
      <c r="AE443" s="148">
        <v>2.48</v>
      </c>
      <c r="AF443" s="131">
        <v>0</v>
      </c>
      <c r="AG443" s="131">
        <v>2.39</v>
      </c>
      <c r="AH443" s="149">
        <v>6.7907265943999997</v>
      </c>
      <c r="AI443" s="149">
        <v>1.8298099130000001</v>
      </c>
      <c r="AJ443" s="149">
        <v>13.843489074400001</v>
      </c>
      <c r="AK443" s="149">
        <v>35.8545034642</v>
      </c>
      <c r="AL443" s="149">
        <v>3.3887013679</v>
      </c>
      <c r="AM443" s="149">
        <v>10.6812933025</v>
      </c>
      <c r="AN443" s="149">
        <v>11.263101794300001</v>
      </c>
      <c r="AO443" s="149">
        <v>0.19097530639999999</v>
      </c>
      <c r="AP443" s="149">
        <v>8.9625155445000004</v>
      </c>
      <c r="AQ443" s="149">
        <v>1.7898383372</v>
      </c>
    </row>
    <row r="444" spans="1:43" x14ac:dyDescent="0.2">
      <c r="A444" s="145">
        <v>885</v>
      </c>
      <c r="B444" s="109" t="s">
        <v>1947</v>
      </c>
      <c r="C444" s="110">
        <v>2129</v>
      </c>
      <c r="D444" s="131">
        <v>14.956803455699999</v>
      </c>
      <c r="E444" s="110">
        <v>558.79265091859997</v>
      </c>
      <c r="F444" s="131">
        <v>6.2940347580999996</v>
      </c>
      <c r="G444" s="131">
        <v>21.277595115099999</v>
      </c>
      <c r="H444" s="131">
        <v>59.464537341499998</v>
      </c>
      <c r="I444" s="131">
        <v>19.2578675434</v>
      </c>
      <c r="J444" s="131">
        <v>5.6710775047000004</v>
      </c>
      <c r="K444" s="131">
        <v>1.4177693762000001</v>
      </c>
      <c r="L444" s="131">
        <v>12.7599243856</v>
      </c>
      <c r="M444" s="131">
        <v>5.1984877127000004</v>
      </c>
      <c r="N444" s="110">
        <v>896</v>
      </c>
      <c r="O444" s="131">
        <v>2.3470982142999999</v>
      </c>
      <c r="P444" s="146">
        <v>3.81</v>
      </c>
      <c r="Q444" s="131">
        <v>15.0793650794</v>
      </c>
      <c r="R444" s="110">
        <v>4</v>
      </c>
      <c r="S444" s="131">
        <v>54.497354497400003</v>
      </c>
      <c r="T444" s="110">
        <v>-6</v>
      </c>
      <c r="U444" s="131">
        <v>28.571428571399998</v>
      </c>
      <c r="V444" s="131">
        <v>1.8518518519</v>
      </c>
      <c r="W444" s="147">
        <v>306</v>
      </c>
      <c r="X444" s="147">
        <v>45</v>
      </c>
      <c r="Y444" s="147">
        <v>73</v>
      </c>
      <c r="Z444" s="147">
        <v>188</v>
      </c>
      <c r="AA444" s="147">
        <v>122</v>
      </c>
      <c r="AB444" s="147">
        <v>13</v>
      </c>
      <c r="AC444" s="147">
        <v>26</v>
      </c>
      <c r="AD444" s="147">
        <v>83</v>
      </c>
      <c r="AE444" s="148">
        <v>0.92975206610000005</v>
      </c>
      <c r="AF444" s="131">
        <v>10.6280193237</v>
      </c>
      <c r="AG444" s="149">
        <v>1.66</v>
      </c>
      <c r="AH444" s="149">
        <v>6.3295460087000004</v>
      </c>
      <c r="AI444" s="149">
        <v>0.98015311839999997</v>
      </c>
      <c r="AJ444" s="149">
        <v>13.1906178378</v>
      </c>
      <c r="AK444" s="149">
        <v>35.836543619300002</v>
      </c>
      <c r="AL444" s="149">
        <v>7.3292046618000004</v>
      </c>
      <c r="AM444" s="149">
        <v>10.211147413100001</v>
      </c>
      <c r="AN444" s="149">
        <v>8.1533135026999997</v>
      </c>
      <c r="AO444" s="149">
        <v>8.7774906099999994E-2</v>
      </c>
      <c r="AP444" s="149">
        <v>10.0843614376</v>
      </c>
      <c r="AQ444" s="149">
        <v>4.1936899595000003</v>
      </c>
    </row>
    <row r="445" spans="1:43" x14ac:dyDescent="0.2">
      <c r="A445" s="145">
        <v>886</v>
      </c>
      <c r="B445" s="109" t="s">
        <v>1946</v>
      </c>
      <c r="C445" s="110">
        <v>3018</v>
      </c>
      <c r="D445" s="131">
        <v>13.6723163842</v>
      </c>
      <c r="E445" s="110">
        <v>207.5653370014</v>
      </c>
      <c r="F445" s="131">
        <v>3.9430086150000001</v>
      </c>
      <c r="G445" s="131">
        <v>22.5977468522</v>
      </c>
      <c r="H445" s="131">
        <v>57.090788601699998</v>
      </c>
      <c r="I445" s="131">
        <v>20.311464546100002</v>
      </c>
      <c r="J445" s="131">
        <v>3.3590863285000001</v>
      </c>
      <c r="K445" s="131">
        <v>0.6718172657</v>
      </c>
      <c r="L445" s="131">
        <v>7.0540812899000001</v>
      </c>
      <c r="M445" s="131">
        <v>9.4054417199000007</v>
      </c>
      <c r="N445" s="110">
        <v>1283</v>
      </c>
      <c r="O445" s="131">
        <v>2.3109898675</v>
      </c>
      <c r="P445" s="146">
        <v>14.54</v>
      </c>
      <c r="Q445" s="131">
        <v>7.8146611341999996</v>
      </c>
      <c r="R445" s="110">
        <v>22</v>
      </c>
      <c r="S445" s="131">
        <v>40.940525587800003</v>
      </c>
      <c r="T445" s="110">
        <v>-20</v>
      </c>
      <c r="U445" s="131">
        <v>49.5159059474</v>
      </c>
      <c r="V445" s="131">
        <v>1.7289073306</v>
      </c>
      <c r="W445" s="147">
        <v>1120</v>
      </c>
      <c r="X445" s="147">
        <v>96</v>
      </c>
      <c r="Y445" s="147">
        <v>263</v>
      </c>
      <c r="Z445" s="147">
        <v>761</v>
      </c>
      <c r="AA445" s="147">
        <v>220</v>
      </c>
      <c r="AB445" s="147">
        <v>34</v>
      </c>
      <c r="AC445" s="147">
        <v>45</v>
      </c>
      <c r="AD445" s="147">
        <v>141</v>
      </c>
      <c r="AE445" s="148">
        <v>1.4037433155000001</v>
      </c>
      <c r="AF445" s="131">
        <v>13.4715025907</v>
      </c>
      <c r="AG445" s="131">
        <v>3.54</v>
      </c>
      <c r="AH445" s="149">
        <v>4.6085809605000003</v>
      </c>
      <c r="AI445" s="149">
        <v>0.56249515090000002</v>
      </c>
      <c r="AJ445" s="149">
        <v>11.723174800200001</v>
      </c>
      <c r="AK445" s="149">
        <v>38.885871673499999</v>
      </c>
      <c r="AL445" s="149">
        <v>8.1852742649000003</v>
      </c>
      <c r="AM445" s="149">
        <v>8.0417410194999999</v>
      </c>
      <c r="AN445" s="149">
        <v>5.6210722321000004</v>
      </c>
      <c r="AO445" s="149">
        <v>0.55861587400000001</v>
      </c>
      <c r="AP445" s="149">
        <v>8.9300954301999997</v>
      </c>
      <c r="AQ445" s="149">
        <v>7.5490728528000002</v>
      </c>
    </row>
    <row r="446" spans="1:43" x14ac:dyDescent="0.2">
      <c r="A446" s="145">
        <v>888</v>
      </c>
      <c r="B446" s="109" t="s">
        <v>1945</v>
      </c>
      <c r="C446" s="110">
        <v>1174</v>
      </c>
      <c r="D446" s="131">
        <v>-8.5106382999999994E-2</v>
      </c>
      <c r="E446" s="110">
        <v>88.270676691700004</v>
      </c>
      <c r="F446" s="131">
        <v>6.6439522997999996</v>
      </c>
      <c r="G446" s="131">
        <v>19.505962521299999</v>
      </c>
      <c r="H446" s="131">
        <v>57.069846677999998</v>
      </c>
      <c r="I446" s="131">
        <v>23.4241908007</v>
      </c>
      <c r="J446" s="131">
        <v>5.9549128031</v>
      </c>
      <c r="K446" s="131">
        <v>3.4028073160000001</v>
      </c>
      <c r="L446" s="131">
        <v>5.1042109740999999</v>
      </c>
      <c r="M446" s="131">
        <v>6.8056146321000002</v>
      </c>
      <c r="N446" s="147">
        <v>512</v>
      </c>
      <c r="O446" s="131">
        <v>2.271484375</v>
      </c>
      <c r="P446" s="146">
        <v>13.3</v>
      </c>
      <c r="Q446" s="131">
        <v>6.1654135337999998</v>
      </c>
      <c r="R446" s="110">
        <v>14</v>
      </c>
      <c r="S446" s="131">
        <v>74.586466165399997</v>
      </c>
      <c r="T446" s="110">
        <v>-15</v>
      </c>
      <c r="U446" s="131">
        <v>19.2481203008</v>
      </c>
      <c r="V446" s="131">
        <v>0</v>
      </c>
      <c r="W446" s="147">
        <v>615</v>
      </c>
      <c r="X446" s="147">
        <v>150</v>
      </c>
      <c r="Y446" s="147">
        <v>30</v>
      </c>
      <c r="Z446" s="147">
        <v>435</v>
      </c>
      <c r="AA446" s="147">
        <v>113</v>
      </c>
      <c r="AB446" s="147">
        <v>48</v>
      </c>
      <c r="AC446" s="147">
        <v>10</v>
      </c>
      <c r="AD446" s="147">
        <v>55</v>
      </c>
      <c r="AE446" s="148">
        <v>0.34542314340000002</v>
      </c>
      <c r="AF446" s="131">
        <v>0.85397096500000003</v>
      </c>
      <c r="AG446" s="149" t="s">
        <v>3449</v>
      </c>
      <c r="AH446" s="149">
        <v>4.8927886570999997</v>
      </c>
      <c r="AI446" s="149">
        <v>0.87744784710000001</v>
      </c>
      <c r="AJ446" s="149">
        <v>10.4770759486</v>
      </c>
      <c r="AK446" s="149">
        <v>37.201464350000002</v>
      </c>
      <c r="AL446" s="149">
        <v>3.5679005172</v>
      </c>
      <c r="AM446" s="149">
        <v>7.8795978847999999</v>
      </c>
      <c r="AN446" s="149">
        <v>10.848974373900001</v>
      </c>
      <c r="AO446" s="149">
        <v>0.60433494099999996</v>
      </c>
      <c r="AP446" s="149">
        <v>11.6915567436</v>
      </c>
      <c r="AQ446" s="149">
        <v>6.8743099541000001</v>
      </c>
    </row>
    <row r="447" spans="1:43" x14ac:dyDescent="0.2">
      <c r="A447" s="145">
        <v>889</v>
      </c>
      <c r="B447" s="109" t="s">
        <v>2423</v>
      </c>
      <c r="C447" s="110">
        <v>1973</v>
      </c>
      <c r="D447" s="131">
        <v>6.0752688171999996</v>
      </c>
      <c r="E447" s="110">
        <v>331.59663865549999</v>
      </c>
      <c r="F447" s="131">
        <v>6.9437404967000003</v>
      </c>
      <c r="G447" s="131">
        <v>20.577800304099998</v>
      </c>
      <c r="H447" s="131">
        <v>58.945767866200001</v>
      </c>
      <c r="I447" s="131">
        <v>20.476431829700001</v>
      </c>
      <c r="J447" s="131">
        <v>3.5943517329999999</v>
      </c>
      <c r="K447" s="131">
        <v>1.0269576380000001</v>
      </c>
      <c r="L447" s="131">
        <v>7.7021822850000001</v>
      </c>
      <c r="M447" s="131">
        <v>8.729139923</v>
      </c>
      <c r="N447" s="110">
        <v>843</v>
      </c>
      <c r="O447" s="131">
        <v>2.2835112692999999</v>
      </c>
      <c r="P447" s="146">
        <v>5.95</v>
      </c>
      <c r="Q447" s="131">
        <v>13.9495798319</v>
      </c>
      <c r="R447" s="110">
        <v>16</v>
      </c>
      <c r="S447" s="131">
        <v>79.159663865499994</v>
      </c>
      <c r="T447" s="110">
        <v>-17</v>
      </c>
      <c r="U447" s="131">
        <v>6.0504201680999996</v>
      </c>
      <c r="V447" s="131">
        <v>0.8403361345</v>
      </c>
      <c r="W447" s="147">
        <v>429</v>
      </c>
      <c r="X447" s="147">
        <v>90</v>
      </c>
      <c r="Y447" s="147">
        <v>109</v>
      </c>
      <c r="Z447" s="147">
        <v>230</v>
      </c>
      <c r="AA447" s="147">
        <v>116</v>
      </c>
      <c r="AB447" s="147">
        <v>30</v>
      </c>
      <c r="AC447" s="147">
        <v>18</v>
      </c>
      <c r="AD447" s="147">
        <v>68</v>
      </c>
      <c r="AE447" s="148">
        <v>6.7708333332999997</v>
      </c>
      <c r="AF447" s="131">
        <v>12.2601279318</v>
      </c>
      <c r="AG447" s="149">
        <v>1.82</v>
      </c>
      <c r="AH447" s="149">
        <v>8.4255360815000007</v>
      </c>
      <c r="AI447" s="149">
        <v>1.3463233134000001</v>
      </c>
      <c r="AJ447" s="149">
        <v>13.5464603936</v>
      </c>
      <c r="AK447" s="149">
        <v>34.319005189499997</v>
      </c>
      <c r="AL447" s="149">
        <v>3.6473122491000001</v>
      </c>
      <c r="AM447" s="149">
        <v>8.1709585822000008</v>
      </c>
      <c r="AN447" s="149">
        <v>8.8857338685999991</v>
      </c>
      <c r="AO447" s="149">
        <v>0.61686086360000003</v>
      </c>
      <c r="AP447" s="149">
        <v>14.682267698</v>
      </c>
      <c r="AQ447" s="149">
        <v>2.7024380690999998</v>
      </c>
    </row>
    <row r="448" spans="1:43" x14ac:dyDescent="0.2">
      <c r="A448" s="145">
        <v>901</v>
      </c>
      <c r="B448" s="109" t="s">
        <v>1944</v>
      </c>
      <c r="C448" s="110">
        <v>2473</v>
      </c>
      <c r="D448" s="131">
        <v>0.48760666400000002</v>
      </c>
      <c r="E448" s="110">
        <v>41.011608623500003</v>
      </c>
      <c r="F448" s="131">
        <v>1.8600889608</v>
      </c>
      <c r="G448" s="131">
        <v>24.0194096239</v>
      </c>
      <c r="H448" s="131">
        <v>55.802668823300003</v>
      </c>
      <c r="I448" s="131">
        <v>20.177921552800001</v>
      </c>
      <c r="J448" s="131">
        <v>3.6637492367000002</v>
      </c>
      <c r="K448" s="131">
        <v>1.6283329941</v>
      </c>
      <c r="L448" s="131">
        <v>12.212497455699999</v>
      </c>
      <c r="M448" s="131">
        <v>7.7345817219999997</v>
      </c>
      <c r="N448" s="110">
        <v>988</v>
      </c>
      <c r="O448" s="131">
        <v>2.4524291497999999</v>
      </c>
      <c r="P448" s="146">
        <v>60.3</v>
      </c>
      <c r="Q448" s="131">
        <v>3.5020746888000001</v>
      </c>
      <c r="R448" s="110">
        <v>46</v>
      </c>
      <c r="S448" s="131">
        <v>53.659751037299998</v>
      </c>
      <c r="T448" s="110">
        <v>-72</v>
      </c>
      <c r="U448" s="131">
        <v>41.161825726099998</v>
      </c>
      <c r="V448" s="131">
        <v>1.6763485477</v>
      </c>
      <c r="W448" s="147">
        <v>1332</v>
      </c>
      <c r="X448" s="147">
        <v>547</v>
      </c>
      <c r="Y448" s="147">
        <v>332</v>
      </c>
      <c r="Z448" s="147">
        <v>453</v>
      </c>
      <c r="AA448" s="147">
        <v>327</v>
      </c>
      <c r="AB448" s="147">
        <v>191</v>
      </c>
      <c r="AC448" s="147">
        <v>36</v>
      </c>
      <c r="AD448" s="147">
        <v>100</v>
      </c>
      <c r="AE448" s="148">
        <v>0.75503355699999997</v>
      </c>
      <c r="AF448" s="131">
        <v>2.8513238289</v>
      </c>
      <c r="AG448" s="131">
        <v>0.9</v>
      </c>
      <c r="AH448" s="149">
        <v>2.2120948333000001</v>
      </c>
      <c r="AI448" s="149">
        <v>0.55302370830000003</v>
      </c>
      <c r="AJ448" s="149">
        <v>2.4476419684000001</v>
      </c>
      <c r="AK448" s="149">
        <v>67.0643658149</v>
      </c>
      <c r="AL448" s="149">
        <v>3.1338010138999999</v>
      </c>
      <c r="AM448" s="149">
        <v>3.1952480926</v>
      </c>
      <c r="AN448" s="149">
        <v>8.6077116084000007</v>
      </c>
      <c r="AO448" s="149">
        <v>0.1228941574</v>
      </c>
      <c r="AP448" s="149">
        <v>3.7482718009</v>
      </c>
      <c r="AQ448" s="149">
        <v>6.2266373086</v>
      </c>
    </row>
    <row r="449" spans="1:43" x14ac:dyDescent="0.2">
      <c r="A449" s="145">
        <v>902</v>
      </c>
      <c r="B449" s="109" t="s">
        <v>1943</v>
      </c>
      <c r="C449" s="110">
        <v>9320</v>
      </c>
      <c r="D449" s="131">
        <v>3.3603193967</v>
      </c>
      <c r="E449" s="110">
        <v>192.72125723740001</v>
      </c>
      <c r="F449" s="131">
        <v>8.0686695278999991</v>
      </c>
      <c r="G449" s="131">
        <v>19.656652360500001</v>
      </c>
      <c r="H449" s="131">
        <v>58.497854077299998</v>
      </c>
      <c r="I449" s="131">
        <v>21.845493562200001</v>
      </c>
      <c r="J449" s="131">
        <v>4.3850267379999996</v>
      </c>
      <c r="K449" s="131">
        <v>1.6042780749000001</v>
      </c>
      <c r="L449" s="131">
        <v>8.3422459893000003</v>
      </c>
      <c r="M449" s="131">
        <v>9.8395721925000004</v>
      </c>
      <c r="N449" s="110">
        <v>4149</v>
      </c>
      <c r="O449" s="131">
        <v>2.1932995903000001</v>
      </c>
      <c r="P449" s="146">
        <v>48.36</v>
      </c>
      <c r="Q449" s="131">
        <v>7.5857792475999997</v>
      </c>
      <c r="R449" s="110">
        <v>66</v>
      </c>
      <c r="S449" s="131">
        <v>49.8553121124</v>
      </c>
      <c r="T449" s="110">
        <v>-54</v>
      </c>
      <c r="U449" s="131">
        <v>41.897478296800003</v>
      </c>
      <c r="V449" s="131">
        <v>0.66143034310000004</v>
      </c>
      <c r="W449" s="147">
        <v>5997</v>
      </c>
      <c r="X449" s="147">
        <v>498</v>
      </c>
      <c r="Y449" s="147">
        <v>1443</v>
      </c>
      <c r="Z449" s="147">
        <v>4056</v>
      </c>
      <c r="AA449" s="147">
        <v>754</v>
      </c>
      <c r="AB449" s="147">
        <v>166</v>
      </c>
      <c r="AC449" s="147">
        <v>116</v>
      </c>
      <c r="AD449" s="147">
        <v>472</v>
      </c>
      <c r="AE449" s="148">
        <v>0.67269287369999997</v>
      </c>
      <c r="AF449" s="131">
        <v>2.1233676611000001</v>
      </c>
      <c r="AG449" s="149">
        <v>3.62</v>
      </c>
      <c r="AH449" s="149">
        <v>6.3141209654999999</v>
      </c>
      <c r="AI449" s="149">
        <v>0.85619430370000005</v>
      </c>
      <c r="AJ449" s="149">
        <v>13.9849229924</v>
      </c>
      <c r="AK449" s="149">
        <v>32.832430543400001</v>
      </c>
      <c r="AL449" s="149">
        <v>4.4482164699000002</v>
      </c>
      <c r="AM449" s="149">
        <v>8.5457177804000004</v>
      </c>
      <c r="AN449" s="149">
        <v>11.143006914500001</v>
      </c>
      <c r="AO449" s="149">
        <v>0.47427672799999998</v>
      </c>
      <c r="AP449" s="149">
        <v>13.977434412499999</v>
      </c>
      <c r="AQ449" s="149">
        <v>3.1926312374000001</v>
      </c>
    </row>
    <row r="450" spans="1:43" x14ac:dyDescent="0.2">
      <c r="A450" s="145">
        <v>903</v>
      </c>
      <c r="B450" s="109" t="s">
        <v>1942</v>
      </c>
      <c r="C450" s="110">
        <v>2664</v>
      </c>
      <c r="D450" s="131">
        <v>-0.78212290500000003</v>
      </c>
      <c r="E450" s="110">
        <v>125.7196790939</v>
      </c>
      <c r="F450" s="131">
        <v>4.5045045044999998</v>
      </c>
      <c r="G450" s="131">
        <v>19.969969970000001</v>
      </c>
      <c r="H450" s="131">
        <v>59.271771771799997</v>
      </c>
      <c r="I450" s="131">
        <v>20.7582582583</v>
      </c>
      <c r="J450" s="131">
        <v>7.1983330176000004</v>
      </c>
      <c r="K450" s="131">
        <v>1.8942981624999999</v>
      </c>
      <c r="L450" s="131">
        <v>10.229210077699999</v>
      </c>
      <c r="M450" s="131">
        <v>8.3349119150999993</v>
      </c>
      <c r="N450" s="110">
        <v>1168</v>
      </c>
      <c r="O450" s="131">
        <v>2.25</v>
      </c>
      <c r="P450" s="146">
        <v>21.19</v>
      </c>
      <c r="Q450" s="131">
        <v>7.5106282474999997</v>
      </c>
      <c r="R450" s="110">
        <v>33</v>
      </c>
      <c r="S450" s="131">
        <v>56.117146906000002</v>
      </c>
      <c r="T450" s="110">
        <v>-32</v>
      </c>
      <c r="U450" s="131">
        <v>35.569201700500003</v>
      </c>
      <c r="V450" s="131">
        <v>0.80302314600000002</v>
      </c>
      <c r="W450" s="147">
        <v>1322</v>
      </c>
      <c r="X450" s="147">
        <v>238</v>
      </c>
      <c r="Y450" s="147">
        <v>553</v>
      </c>
      <c r="Z450" s="147">
        <v>531</v>
      </c>
      <c r="AA450" s="147">
        <v>233</v>
      </c>
      <c r="AB450" s="147">
        <v>93</v>
      </c>
      <c r="AC450" s="147">
        <v>45</v>
      </c>
      <c r="AD450" s="147">
        <v>95</v>
      </c>
      <c r="AE450" s="148">
        <v>0.65645514220000001</v>
      </c>
      <c r="AF450" s="131">
        <v>5.3252187143</v>
      </c>
      <c r="AG450" s="149">
        <v>2.52</v>
      </c>
      <c r="AH450" s="149">
        <v>4.1142643415000002</v>
      </c>
      <c r="AI450" s="149">
        <v>0.50960774230000006</v>
      </c>
      <c r="AJ450" s="149">
        <v>6.9708728785999998</v>
      </c>
      <c r="AK450" s="149">
        <v>52.947776894699999</v>
      </c>
      <c r="AL450" s="149">
        <v>2.7163495255000001</v>
      </c>
      <c r="AM450" s="149">
        <v>5.9610079948000001</v>
      </c>
      <c r="AN450" s="149">
        <v>9.5282621907999996</v>
      </c>
      <c r="AO450" s="149">
        <v>0.36467343029999999</v>
      </c>
      <c r="AP450" s="149">
        <v>7.7422974426</v>
      </c>
      <c r="AQ450" s="149">
        <v>5.0539997195000002</v>
      </c>
    </row>
    <row r="451" spans="1:43" x14ac:dyDescent="0.2">
      <c r="A451" s="145">
        <v>904</v>
      </c>
      <c r="B451" s="109" t="s">
        <v>1941</v>
      </c>
      <c r="C451" s="110">
        <v>1169</v>
      </c>
      <c r="D451" s="131">
        <v>-8.4573218480999994</v>
      </c>
      <c r="E451" s="110">
        <v>31.766304347799998</v>
      </c>
      <c r="F451" s="131">
        <v>2.9940119759999999</v>
      </c>
      <c r="G451" s="131">
        <v>20.958083832300002</v>
      </c>
      <c r="H451" s="131">
        <v>58.426005132599997</v>
      </c>
      <c r="I451" s="131">
        <v>20.615911035100002</v>
      </c>
      <c r="J451" s="131">
        <v>0.85543199319999996</v>
      </c>
      <c r="K451" s="131">
        <v>0.85543199319999996</v>
      </c>
      <c r="L451" s="131">
        <v>11.120615911</v>
      </c>
      <c r="M451" s="131">
        <v>8.5543199316000003</v>
      </c>
      <c r="N451" s="110">
        <v>480</v>
      </c>
      <c r="O451" s="131">
        <v>2.375</v>
      </c>
      <c r="P451" s="146">
        <v>36.799999999999997</v>
      </c>
      <c r="Q451" s="131">
        <v>3.2608695652000002</v>
      </c>
      <c r="R451" s="110">
        <v>25</v>
      </c>
      <c r="S451" s="131">
        <v>43.641304347800002</v>
      </c>
      <c r="T451" s="110">
        <v>-19</v>
      </c>
      <c r="U451" s="131">
        <v>52.5</v>
      </c>
      <c r="V451" s="131">
        <v>0.59782608699999995</v>
      </c>
      <c r="W451" s="147">
        <v>571</v>
      </c>
      <c r="X451" s="147">
        <v>275</v>
      </c>
      <c r="Y451" s="147">
        <v>101</v>
      </c>
      <c r="Z451" s="147">
        <v>195</v>
      </c>
      <c r="AA451" s="147">
        <v>167</v>
      </c>
      <c r="AB451" s="147">
        <v>97</v>
      </c>
      <c r="AC451" s="147">
        <v>18</v>
      </c>
      <c r="AD451" s="147">
        <v>52</v>
      </c>
      <c r="AE451" s="148">
        <v>2.7350427349999999</v>
      </c>
      <c r="AF451" s="131">
        <v>0</v>
      </c>
      <c r="AG451" s="149">
        <v>2.31</v>
      </c>
      <c r="AH451" s="149">
        <v>1.9477479165</v>
      </c>
      <c r="AI451" s="149">
        <v>0.1685551082</v>
      </c>
      <c r="AJ451" s="149">
        <v>3.3336454724000002</v>
      </c>
      <c r="AK451" s="149">
        <v>68.882854199799993</v>
      </c>
      <c r="AL451" s="149">
        <v>2.6313325218000001</v>
      </c>
      <c r="AM451" s="149">
        <v>1.8353778444</v>
      </c>
      <c r="AN451" s="149">
        <v>6.8452102256999998</v>
      </c>
      <c r="AO451" s="149">
        <v>9.3641726999999994E-3</v>
      </c>
      <c r="AP451" s="149">
        <v>2.2099447514000001</v>
      </c>
      <c r="AQ451" s="149">
        <v>7.7816274932000002</v>
      </c>
    </row>
    <row r="452" spans="1:43" x14ac:dyDescent="0.2">
      <c r="A452" s="145">
        <v>905</v>
      </c>
      <c r="B452" s="109" t="s">
        <v>1940</v>
      </c>
      <c r="C452" s="110">
        <v>2392</v>
      </c>
      <c r="D452" s="131">
        <v>0.46199076020000002</v>
      </c>
      <c r="E452" s="110">
        <v>138.98895990700001</v>
      </c>
      <c r="F452" s="131">
        <v>3.4280936455000002</v>
      </c>
      <c r="G452" s="131">
        <v>20.7775919732</v>
      </c>
      <c r="H452" s="131">
        <v>59.908026755900003</v>
      </c>
      <c r="I452" s="131">
        <v>19.3143812709</v>
      </c>
      <c r="J452" s="131">
        <v>2.5120368432000002</v>
      </c>
      <c r="K452" s="131">
        <v>1.6746912288</v>
      </c>
      <c r="L452" s="131">
        <v>12.560184216</v>
      </c>
      <c r="M452" s="131">
        <v>6.6987649151999999</v>
      </c>
      <c r="N452" s="110">
        <v>1038</v>
      </c>
      <c r="O452" s="131">
        <v>2.2687861271999998</v>
      </c>
      <c r="P452" s="146">
        <v>17.21</v>
      </c>
      <c r="Q452" s="131">
        <v>7.3298429319</v>
      </c>
      <c r="R452" s="110">
        <v>31</v>
      </c>
      <c r="S452" s="131">
        <v>68.295520651499999</v>
      </c>
      <c r="T452" s="110">
        <v>-28</v>
      </c>
      <c r="U452" s="131">
        <v>23.502036067500001</v>
      </c>
      <c r="V452" s="131">
        <v>0.87260034900000005</v>
      </c>
      <c r="W452" s="147">
        <v>784</v>
      </c>
      <c r="X452" s="147">
        <v>218</v>
      </c>
      <c r="Y452" s="147">
        <v>218</v>
      </c>
      <c r="Z452" s="147">
        <v>348</v>
      </c>
      <c r="AA452" s="147">
        <v>223</v>
      </c>
      <c r="AB452" s="147">
        <v>85</v>
      </c>
      <c r="AC452" s="147">
        <v>46</v>
      </c>
      <c r="AD452" s="147">
        <v>92</v>
      </c>
      <c r="AE452" s="148">
        <v>1.2679628063999999</v>
      </c>
      <c r="AF452" s="131">
        <v>2.9623360134999999</v>
      </c>
      <c r="AG452" s="149">
        <v>3.06</v>
      </c>
      <c r="AH452" s="149">
        <v>3.1163078191000002</v>
      </c>
      <c r="AI452" s="149">
        <v>0.66961986200000001</v>
      </c>
      <c r="AJ452" s="149">
        <v>6.8352735139999998</v>
      </c>
      <c r="AK452" s="149">
        <v>52.704234057900003</v>
      </c>
      <c r="AL452" s="149">
        <v>3.0132893788000001</v>
      </c>
      <c r="AM452" s="149">
        <v>4.5173586072000003</v>
      </c>
      <c r="AN452" s="149">
        <v>14.340166889900001</v>
      </c>
      <c r="AO452" s="149">
        <v>0.1957350366</v>
      </c>
      <c r="AP452" s="149">
        <v>5.7020706707000004</v>
      </c>
      <c r="AQ452" s="149">
        <v>5.5320902442</v>
      </c>
    </row>
    <row r="453" spans="1:43" x14ac:dyDescent="0.2">
      <c r="A453" s="145">
        <v>906</v>
      </c>
      <c r="B453" s="109" t="s">
        <v>1939</v>
      </c>
      <c r="C453" s="110">
        <v>905</v>
      </c>
      <c r="D453" s="131">
        <v>-1.9501625135</v>
      </c>
      <c r="E453" s="110">
        <v>24.808114035100001</v>
      </c>
      <c r="F453" s="131">
        <v>3.3149171271000002</v>
      </c>
      <c r="G453" s="131">
        <v>22.541436464099998</v>
      </c>
      <c r="H453" s="131">
        <v>58.232044198899999</v>
      </c>
      <c r="I453" s="131">
        <v>19.226519336999999</v>
      </c>
      <c r="J453" s="131">
        <v>7.7220077219999999</v>
      </c>
      <c r="K453" s="131">
        <v>1.1031439602999999</v>
      </c>
      <c r="L453" s="131">
        <v>13.2377275234</v>
      </c>
      <c r="M453" s="131">
        <v>8.8251516822999996</v>
      </c>
      <c r="N453" s="110">
        <v>379</v>
      </c>
      <c r="O453" s="131">
        <v>2.364116095</v>
      </c>
      <c r="P453" s="146">
        <v>36.479999999999997</v>
      </c>
      <c r="Q453" s="131">
        <v>2.0536692222999999</v>
      </c>
      <c r="R453" s="110">
        <v>21</v>
      </c>
      <c r="S453" s="131">
        <v>53.203723986900002</v>
      </c>
      <c r="T453" s="110">
        <v>5</v>
      </c>
      <c r="U453" s="131">
        <v>35.733844468800001</v>
      </c>
      <c r="V453" s="131">
        <v>9.0087623220000008</v>
      </c>
      <c r="W453" s="147">
        <v>583</v>
      </c>
      <c r="X453" s="147">
        <v>240</v>
      </c>
      <c r="Y453" s="147">
        <v>102</v>
      </c>
      <c r="Z453" s="147">
        <v>241</v>
      </c>
      <c r="AA453" s="147">
        <v>148</v>
      </c>
      <c r="AB453" s="147">
        <v>84</v>
      </c>
      <c r="AC453" s="147">
        <v>21</v>
      </c>
      <c r="AD453" s="147">
        <v>43</v>
      </c>
      <c r="AE453" s="148">
        <v>0.82474226799999995</v>
      </c>
      <c r="AF453" s="131">
        <v>1.1148272018000001</v>
      </c>
      <c r="AG453" s="131">
        <v>1.65</v>
      </c>
      <c r="AH453" s="149">
        <v>2.6211116777000001</v>
      </c>
      <c r="AI453" s="149">
        <v>0.1835798062</v>
      </c>
      <c r="AJ453" s="149">
        <v>1.5094339622999999</v>
      </c>
      <c r="AK453" s="149">
        <v>79.673635900099995</v>
      </c>
      <c r="AL453" s="149">
        <v>0.74451810299999999</v>
      </c>
      <c r="AM453" s="149">
        <v>1.7848036716</v>
      </c>
      <c r="AN453" s="149">
        <v>6.7006629270999998</v>
      </c>
      <c r="AO453" s="149">
        <v>0.14278429370000001</v>
      </c>
      <c r="AP453" s="149">
        <v>3.0596634370000002</v>
      </c>
      <c r="AQ453" s="149">
        <v>1.8867924528</v>
      </c>
    </row>
    <row r="454" spans="1:43" x14ac:dyDescent="0.2">
      <c r="A454" s="145">
        <v>907</v>
      </c>
      <c r="B454" s="109" t="s">
        <v>1938</v>
      </c>
      <c r="C454" s="110">
        <v>2624</v>
      </c>
      <c r="D454" s="131">
        <v>-4.5471080393000003</v>
      </c>
      <c r="E454" s="110">
        <v>118.5720741075</v>
      </c>
      <c r="F454" s="131">
        <v>4.8780487805000003</v>
      </c>
      <c r="G454" s="131">
        <v>19.245426829300001</v>
      </c>
      <c r="H454" s="131">
        <v>57.698170731700003</v>
      </c>
      <c r="I454" s="131">
        <v>23.056402438999999</v>
      </c>
      <c r="J454" s="131">
        <v>4.1635124904999996</v>
      </c>
      <c r="K454" s="131">
        <v>2.6495079485000002</v>
      </c>
      <c r="L454" s="131">
        <v>8.7055261165999998</v>
      </c>
      <c r="M454" s="131">
        <v>8.3270249810999992</v>
      </c>
      <c r="N454" s="110">
        <v>1162</v>
      </c>
      <c r="O454" s="131">
        <v>2.2125645439000001</v>
      </c>
      <c r="P454" s="146">
        <v>22.13</v>
      </c>
      <c r="Q454" s="131">
        <v>7.9909706545999999</v>
      </c>
      <c r="R454" s="110">
        <v>28</v>
      </c>
      <c r="S454" s="131">
        <v>55.169300225699999</v>
      </c>
      <c r="T454" s="110">
        <v>-27</v>
      </c>
      <c r="U454" s="131">
        <v>35.846501128699998</v>
      </c>
      <c r="V454" s="131">
        <v>0.99322799100000003</v>
      </c>
      <c r="W454" s="147">
        <v>988</v>
      </c>
      <c r="X454" s="147">
        <v>272</v>
      </c>
      <c r="Y454" s="147">
        <v>388</v>
      </c>
      <c r="Z454" s="147">
        <v>328</v>
      </c>
      <c r="AA454" s="147">
        <v>233</v>
      </c>
      <c r="AB454" s="147">
        <v>102</v>
      </c>
      <c r="AC454" s="147">
        <v>47</v>
      </c>
      <c r="AD454" s="147">
        <v>84</v>
      </c>
      <c r="AE454" s="148">
        <v>2.9585798817</v>
      </c>
      <c r="AF454" s="131">
        <v>1.8559762435</v>
      </c>
      <c r="AG454" s="131">
        <v>3.08</v>
      </c>
      <c r="AH454" s="149">
        <v>4.1468388851000002</v>
      </c>
      <c r="AI454" s="149">
        <v>0.58383652580000001</v>
      </c>
      <c r="AJ454" s="149">
        <v>10.0491862279</v>
      </c>
      <c r="AK454" s="149">
        <v>49.310193145900001</v>
      </c>
      <c r="AL454" s="149">
        <v>5.2185388091</v>
      </c>
      <c r="AM454" s="149">
        <v>4.0708601592000004</v>
      </c>
      <c r="AN454" s="149">
        <v>12.960371096099999</v>
      </c>
      <c r="AO454" s="149">
        <v>0.25592834009999998</v>
      </c>
      <c r="AP454" s="149">
        <v>5.3664973807000003</v>
      </c>
      <c r="AQ454" s="149">
        <v>4.2828008157999999</v>
      </c>
    </row>
    <row r="455" spans="1:43" x14ac:dyDescent="0.2">
      <c r="A455" s="145">
        <v>908</v>
      </c>
      <c r="B455" s="109" t="s">
        <v>1937</v>
      </c>
      <c r="C455" s="110">
        <v>1324</v>
      </c>
      <c r="D455" s="131">
        <v>-5.1575931231999999</v>
      </c>
      <c r="E455" s="110">
        <v>21.358283594100001</v>
      </c>
      <c r="F455" s="131">
        <v>1.9637462236000001</v>
      </c>
      <c r="G455" s="131">
        <v>23.036253776399999</v>
      </c>
      <c r="H455" s="131">
        <v>57.250755286999997</v>
      </c>
      <c r="I455" s="131">
        <v>19.712990936600001</v>
      </c>
      <c r="J455" s="131">
        <v>3.7735849056999999</v>
      </c>
      <c r="K455" s="131">
        <v>0</v>
      </c>
      <c r="L455" s="131">
        <v>12.075471698099999</v>
      </c>
      <c r="M455" s="131">
        <v>6.0377358490999997</v>
      </c>
      <c r="N455" s="110">
        <v>501</v>
      </c>
      <c r="O455" s="131">
        <v>2.5708582834000002</v>
      </c>
      <c r="P455" s="146">
        <v>61.99</v>
      </c>
      <c r="Q455" s="131">
        <v>2.3060796645999999</v>
      </c>
      <c r="R455" s="110">
        <v>27</v>
      </c>
      <c r="S455" s="131">
        <v>40.5741009515</v>
      </c>
      <c r="T455" s="110">
        <v>26</v>
      </c>
      <c r="U455" s="131">
        <v>56.039348492199998</v>
      </c>
      <c r="V455" s="131">
        <v>1.0804708918000001</v>
      </c>
      <c r="W455" s="147">
        <v>628</v>
      </c>
      <c r="X455" s="147">
        <v>355</v>
      </c>
      <c r="Y455" s="147">
        <v>147</v>
      </c>
      <c r="Z455" s="147">
        <v>126</v>
      </c>
      <c r="AA455" s="147">
        <v>205</v>
      </c>
      <c r="AB455" s="147">
        <v>131</v>
      </c>
      <c r="AC455" s="147">
        <v>24</v>
      </c>
      <c r="AD455" s="147">
        <v>50</v>
      </c>
      <c r="AE455" s="148">
        <v>0.754147813</v>
      </c>
      <c r="AF455" s="131">
        <v>0</v>
      </c>
      <c r="AG455" s="131">
        <v>3.09</v>
      </c>
      <c r="AH455" s="149">
        <v>1.4965781755000001</v>
      </c>
      <c r="AI455" s="149">
        <v>0.9551026547</v>
      </c>
      <c r="AJ455" s="149">
        <v>4.7905542604000004</v>
      </c>
      <c r="AK455" s="149">
        <v>61.006242009499999</v>
      </c>
      <c r="AL455" s="149">
        <v>2.1282996165000001</v>
      </c>
      <c r="AM455" s="149">
        <v>3.8580130857000001</v>
      </c>
      <c r="AN455" s="149">
        <v>11.521395803600001</v>
      </c>
      <c r="AO455" s="149">
        <v>0.94758216139999996</v>
      </c>
      <c r="AP455" s="149">
        <v>8.7688952395000008</v>
      </c>
      <c r="AQ455" s="149">
        <v>1.3912912687000001</v>
      </c>
    </row>
    <row r="456" spans="1:43" x14ac:dyDescent="0.2">
      <c r="A456" s="145">
        <v>909</v>
      </c>
      <c r="B456" s="109" t="s">
        <v>1936</v>
      </c>
      <c r="C456" s="110">
        <v>1463</v>
      </c>
      <c r="D456" s="131">
        <v>4.2022792022999997</v>
      </c>
      <c r="E456" s="110">
        <v>93.482428115000005</v>
      </c>
      <c r="F456" s="131">
        <v>7.3137388927</v>
      </c>
      <c r="G456" s="131">
        <v>19.685577580299999</v>
      </c>
      <c r="H456" s="131">
        <v>56.185919343800002</v>
      </c>
      <c r="I456" s="131">
        <v>24.128503075899999</v>
      </c>
      <c r="J456" s="131">
        <v>2.7463096463999999</v>
      </c>
      <c r="K456" s="131">
        <v>0.68657741159999996</v>
      </c>
      <c r="L456" s="131">
        <v>9.6120837623999993</v>
      </c>
      <c r="M456" s="131">
        <v>17.164435290099998</v>
      </c>
      <c r="N456" s="110">
        <v>594</v>
      </c>
      <c r="O456" s="131">
        <v>2.3939393939000002</v>
      </c>
      <c r="P456" s="146">
        <v>15.65</v>
      </c>
      <c r="Q456" s="131">
        <v>4.9075844486999998</v>
      </c>
      <c r="R456" s="110">
        <v>9</v>
      </c>
      <c r="S456" s="131">
        <v>50.860420650099996</v>
      </c>
      <c r="T456" s="110">
        <v>-8</v>
      </c>
      <c r="U456" s="131">
        <v>42.893562778800003</v>
      </c>
      <c r="V456" s="131">
        <v>1.3384321224</v>
      </c>
      <c r="W456" s="147">
        <v>1034</v>
      </c>
      <c r="X456" s="147">
        <v>136</v>
      </c>
      <c r="Y456" s="147">
        <v>646</v>
      </c>
      <c r="Z456" s="147">
        <v>252</v>
      </c>
      <c r="AA456" s="147">
        <v>131</v>
      </c>
      <c r="AB456" s="147">
        <v>46</v>
      </c>
      <c r="AC456" s="147">
        <v>25</v>
      </c>
      <c r="AD456" s="147">
        <v>60</v>
      </c>
      <c r="AE456" s="148">
        <v>2.0215633422999999</v>
      </c>
      <c r="AF456" s="131">
        <v>11.772853185600001</v>
      </c>
      <c r="AG456" s="131">
        <v>3.17</v>
      </c>
      <c r="AH456" s="149">
        <v>3.7382392473000001</v>
      </c>
      <c r="AI456" s="149">
        <v>0.73924731180000003</v>
      </c>
      <c r="AJ456" s="149">
        <v>6.4936155914000002</v>
      </c>
      <c r="AK456" s="149">
        <v>45.077284946200002</v>
      </c>
      <c r="AL456" s="149">
        <v>2.9653897849000002</v>
      </c>
      <c r="AM456" s="149">
        <v>3.7802419354999999</v>
      </c>
      <c r="AN456" s="149">
        <v>18.481182795700001</v>
      </c>
      <c r="AO456" s="149">
        <v>0.42002688170000002</v>
      </c>
      <c r="AP456" s="149">
        <v>11.6599462366</v>
      </c>
      <c r="AQ456" s="149">
        <v>4.4690860214999999</v>
      </c>
    </row>
    <row r="457" spans="1:43" x14ac:dyDescent="0.2">
      <c r="A457" s="145">
        <v>921</v>
      </c>
      <c r="B457" s="109" t="s">
        <v>1935</v>
      </c>
      <c r="C457" s="110">
        <v>795</v>
      </c>
      <c r="D457" s="131">
        <v>-1.2422360247999999</v>
      </c>
      <c r="E457" s="110">
        <v>168.78980891719999</v>
      </c>
      <c r="F457" s="131">
        <v>3.5220125786000001</v>
      </c>
      <c r="G457" s="131">
        <v>19.874213836500001</v>
      </c>
      <c r="H457" s="131">
        <v>57.358490566</v>
      </c>
      <c r="I457" s="131">
        <v>22.767295597499999</v>
      </c>
      <c r="J457" s="131">
        <v>4.9782202862</v>
      </c>
      <c r="K457" s="131">
        <v>3.7336652146999998</v>
      </c>
      <c r="L457" s="131">
        <v>8.7118855008999994</v>
      </c>
      <c r="M457" s="131">
        <v>13.6901057872</v>
      </c>
      <c r="N457" s="110">
        <v>351</v>
      </c>
      <c r="O457" s="131">
        <v>2.2393162392999999</v>
      </c>
      <c r="P457" s="146">
        <v>4.71</v>
      </c>
      <c r="Q457" s="131">
        <v>7.4468085106000004</v>
      </c>
      <c r="R457" s="110">
        <v>9</v>
      </c>
      <c r="S457" s="131">
        <v>60.212765957400002</v>
      </c>
      <c r="T457" s="110">
        <v>-9</v>
      </c>
      <c r="U457" s="131">
        <v>21.914893617000001</v>
      </c>
      <c r="V457" s="131">
        <v>10.425531914900001</v>
      </c>
      <c r="W457" s="147">
        <v>124</v>
      </c>
      <c r="X457" s="147">
        <v>37</v>
      </c>
      <c r="Y457" s="147">
        <v>24</v>
      </c>
      <c r="Z457" s="147">
        <v>63</v>
      </c>
      <c r="AA457" s="147">
        <v>56</v>
      </c>
      <c r="AB457" s="147">
        <v>15</v>
      </c>
      <c r="AC457" s="147">
        <v>9</v>
      </c>
      <c r="AD457" s="147">
        <v>32</v>
      </c>
      <c r="AE457" s="148">
        <v>1.7543859649</v>
      </c>
      <c r="AF457" s="131">
        <v>0</v>
      </c>
      <c r="AG457" s="131">
        <v>1.1100000000000001</v>
      </c>
      <c r="AH457" s="149">
        <v>4.5699986829999997</v>
      </c>
      <c r="AI457" s="149">
        <v>0.4872909259</v>
      </c>
      <c r="AJ457" s="149">
        <v>13.5124456736</v>
      </c>
      <c r="AK457" s="149">
        <v>42.407480574200001</v>
      </c>
      <c r="AL457" s="149">
        <v>3.0027657052999999</v>
      </c>
      <c r="AM457" s="149">
        <v>10.6150401686</v>
      </c>
      <c r="AN457" s="149">
        <v>8.3102857895</v>
      </c>
      <c r="AO457" s="149">
        <v>1.3170025E-2</v>
      </c>
      <c r="AP457" s="149">
        <v>10.7994205189</v>
      </c>
      <c r="AQ457" s="149">
        <v>2.6866851047</v>
      </c>
    </row>
    <row r="458" spans="1:43" x14ac:dyDescent="0.2">
      <c r="A458" s="145">
        <v>922</v>
      </c>
      <c r="B458" s="109" t="s">
        <v>1934</v>
      </c>
      <c r="C458" s="110">
        <v>1248</v>
      </c>
      <c r="D458" s="131">
        <v>6.5755764303999999</v>
      </c>
      <c r="E458" s="110">
        <v>80.412371133999997</v>
      </c>
      <c r="F458" s="131">
        <v>3.5256410256000001</v>
      </c>
      <c r="G458" s="131">
        <v>19.391025640999999</v>
      </c>
      <c r="H458" s="131">
        <v>56.25</v>
      </c>
      <c r="I458" s="131">
        <v>24.358974359000001</v>
      </c>
      <c r="J458" s="131">
        <v>4.8115477144999996</v>
      </c>
      <c r="K458" s="131">
        <v>1.6038492382</v>
      </c>
      <c r="L458" s="131">
        <v>9.6230954289999993</v>
      </c>
      <c r="M458" s="131">
        <v>4.8115477144999996</v>
      </c>
      <c r="N458" s="110">
        <v>540</v>
      </c>
      <c r="O458" s="131">
        <v>2.2629629630000001</v>
      </c>
      <c r="P458" s="146">
        <v>15.52</v>
      </c>
      <c r="Q458" s="131">
        <v>3.9354838710000002</v>
      </c>
      <c r="R458" s="110">
        <v>6</v>
      </c>
      <c r="S458" s="131">
        <v>48.258064516099999</v>
      </c>
      <c r="T458" s="110">
        <v>-20</v>
      </c>
      <c r="U458" s="131">
        <v>39.870967741900003</v>
      </c>
      <c r="V458" s="131">
        <v>7.9354838709999997</v>
      </c>
      <c r="W458" s="147">
        <v>345</v>
      </c>
      <c r="X458" s="147">
        <v>60</v>
      </c>
      <c r="Y458" s="147">
        <v>150</v>
      </c>
      <c r="Z458" s="147">
        <v>135</v>
      </c>
      <c r="AA458" s="147">
        <v>85</v>
      </c>
      <c r="AB458" s="147">
        <v>22</v>
      </c>
      <c r="AC458" s="147">
        <v>25</v>
      </c>
      <c r="AD458" s="147">
        <v>38</v>
      </c>
      <c r="AE458" s="148">
        <v>0.47095761380000001</v>
      </c>
      <c r="AF458" s="131">
        <v>2.4449877751</v>
      </c>
      <c r="AG458" s="149">
        <v>2.17</v>
      </c>
      <c r="AH458" s="149">
        <v>3.2309570770999998</v>
      </c>
      <c r="AI458" s="149">
        <v>0.2160232929</v>
      </c>
      <c r="AJ458" s="149">
        <v>10.2658025735</v>
      </c>
      <c r="AK458" s="149">
        <v>49.553864938499999</v>
      </c>
      <c r="AL458" s="149">
        <v>6.4994834226</v>
      </c>
      <c r="AM458" s="149">
        <v>5.8608058608000002</v>
      </c>
      <c r="AN458" s="149">
        <v>9.5801634263000004</v>
      </c>
      <c r="AO458" s="149">
        <v>1.8784634200000001E-2</v>
      </c>
      <c r="AP458" s="149">
        <v>6.3022447638000001</v>
      </c>
      <c r="AQ458" s="149">
        <v>4.7243354935999999</v>
      </c>
    </row>
    <row r="459" spans="1:43" x14ac:dyDescent="0.2">
      <c r="A459" s="145">
        <v>923</v>
      </c>
      <c r="B459" s="109" t="s">
        <v>1933</v>
      </c>
      <c r="C459" s="110">
        <v>1523</v>
      </c>
      <c r="D459" s="131">
        <v>0.1973684211</v>
      </c>
      <c r="E459" s="110">
        <v>99.347684279199996</v>
      </c>
      <c r="F459" s="131">
        <v>3.4799737359999998</v>
      </c>
      <c r="G459" s="131">
        <v>21.930400525300001</v>
      </c>
      <c r="H459" s="131">
        <v>57.583716349299998</v>
      </c>
      <c r="I459" s="131">
        <v>20.485883125400001</v>
      </c>
      <c r="J459" s="131">
        <v>3.9344262295000001</v>
      </c>
      <c r="K459" s="131">
        <v>1.3114754098000001</v>
      </c>
      <c r="L459" s="131">
        <v>15.0819672131</v>
      </c>
      <c r="M459" s="131">
        <v>7.2131147541000002</v>
      </c>
      <c r="N459" s="110">
        <v>633</v>
      </c>
      <c r="O459" s="131">
        <v>2.3712480252999999</v>
      </c>
      <c r="P459" s="146">
        <v>15.33</v>
      </c>
      <c r="Q459" s="131">
        <v>6.2827225131000004</v>
      </c>
      <c r="R459" s="110">
        <v>16</v>
      </c>
      <c r="S459" s="131">
        <v>57.787958115199999</v>
      </c>
      <c r="T459" s="110">
        <v>-16</v>
      </c>
      <c r="U459" s="131">
        <v>34.882198952899998</v>
      </c>
      <c r="V459" s="131">
        <v>1.0471204188000001</v>
      </c>
      <c r="W459" s="147">
        <v>499</v>
      </c>
      <c r="X459" s="147">
        <v>178</v>
      </c>
      <c r="Y459" s="147">
        <v>80</v>
      </c>
      <c r="Z459" s="147">
        <v>241</v>
      </c>
      <c r="AA459" s="147">
        <v>155</v>
      </c>
      <c r="AB459" s="147">
        <v>70</v>
      </c>
      <c r="AC459" s="147">
        <v>21</v>
      </c>
      <c r="AD459" s="147">
        <v>64</v>
      </c>
      <c r="AE459" s="148">
        <v>0.27662517289999999</v>
      </c>
      <c r="AF459" s="131">
        <v>0.64432989689999998</v>
      </c>
      <c r="AG459" s="131">
        <v>1.24</v>
      </c>
      <c r="AH459" s="149">
        <v>2.1359697302999998</v>
      </c>
      <c r="AI459" s="149">
        <v>0.70181862569999998</v>
      </c>
      <c r="AJ459" s="149">
        <v>3.8264372025000002</v>
      </c>
      <c r="AK459" s="149">
        <v>63.194190162300004</v>
      </c>
      <c r="AL459" s="149">
        <v>3.905773221</v>
      </c>
      <c r="AM459" s="149">
        <v>4.3695837910000002</v>
      </c>
      <c r="AN459" s="149">
        <v>5.3826437201999999</v>
      </c>
      <c r="AO459" s="149">
        <v>0.14646649580000001</v>
      </c>
      <c r="AP459" s="149">
        <v>5.7488099597</v>
      </c>
      <c r="AQ459" s="149">
        <v>6.1210789699000001</v>
      </c>
    </row>
    <row r="460" spans="1:43" x14ac:dyDescent="0.2">
      <c r="A460" s="145">
        <v>924</v>
      </c>
      <c r="B460" s="109" t="s">
        <v>1932</v>
      </c>
      <c r="C460" s="110">
        <v>491</v>
      </c>
      <c r="D460" s="131">
        <v>-1.8</v>
      </c>
      <c r="E460" s="110">
        <v>22.543617998199998</v>
      </c>
      <c r="F460" s="131">
        <v>1.83299389</v>
      </c>
      <c r="G460" s="131">
        <v>18.940936863499999</v>
      </c>
      <c r="H460" s="131">
        <v>57.433808554000002</v>
      </c>
      <c r="I460" s="131">
        <v>23.625254582499998</v>
      </c>
      <c r="J460" s="131">
        <v>2.0533880902999999</v>
      </c>
      <c r="K460" s="131">
        <v>0</v>
      </c>
      <c r="L460" s="131">
        <v>10.2669404517</v>
      </c>
      <c r="M460" s="131">
        <v>10.2669404517</v>
      </c>
      <c r="N460" s="110">
        <v>220</v>
      </c>
      <c r="O460" s="131">
        <v>2.2227272726999998</v>
      </c>
      <c r="P460" s="146">
        <v>21.78</v>
      </c>
      <c r="Q460" s="131">
        <v>2.7076640661</v>
      </c>
      <c r="R460" s="110">
        <v>11</v>
      </c>
      <c r="S460" s="131">
        <v>45.204222120200001</v>
      </c>
      <c r="T460" s="110">
        <v>-19</v>
      </c>
      <c r="U460" s="131">
        <v>45.020651675099998</v>
      </c>
      <c r="V460" s="131">
        <v>7.0674621385999998</v>
      </c>
      <c r="W460" s="147">
        <v>175</v>
      </c>
      <c r="X460" s="147">
        <v>98</v>
      </c>
      <c r="Y460" s="147">
        <v>17</v>
      </c>
      <c r="Z460" s="147">
        <v>60</v>
      </c>
      <c r="AA460" s="147">
        <v>59</v>
      </c>
      <c r="AB460" s="147">
        <v>32</v>
      </c>
      <c r="AC460" s="147">
        <v>9</v>
      </c>
      <c r="AD460" s="147">
        <v>18</v>
      </c>
      <c r="AE460" s="148">
        <v>0.62893081760000003</v>
      </c>
      <c r="AF460" s="131">
        <v>0</v>
      </c>
      <c r="AG460" s="131">
        <v>3.31</v>
      </c>
      <c r="AH460" s="149">
        <v>0.71337113590000001</v>
      </c>
      <c r="AI460" s="149">
        <v>1.3901591365999999</v>
      </c>
      <c r="AJ460" s="149">
        <v>4.4448509236999998</v>
      </c>
      <c r="AK460" s="149">
        <v>67.806841046299994</v>
      </c>
      <c r="AL460" s="149">
        <v>2.2864459483999999</v>
      </c>
      <c r="AM460" s="149">
        <v>3.2193158953999998</v>
      </c>
      <c r="AN460" s="149">
        <v>9.5299067130000008</v>
      </c>
      <c r="AO460" s="149">
        <v>5.4874702800000001E-2</v>
      </c>
      <c r="AP460" s="149">
        <v>3.2193158953999998</v>
      </c>
      <c r="AQ460" s="149">
        <v>2.7986098409000002</v>
      </c>
    </row>
    <row r="461" spans="1:43" x14ac:dyDescent="0.2">
      <c r="A461" s="145">
        <v>925</v>
      </c>
      <c r="B461" s="109" t="s">
        <v>1931</v>
      </c>
      <c r="C461" s="110">
        <v>819</v>
      </c>
      <c r="D461" s="131">
        <v>10.5263157895</v>
      </c>
      <c r="E461" s="110">
        <v>122.6047904192</v>
      </c>
      <c r="F461" s="131">
        <v>3.1746031746000001</v>
      </c>
      <c r="G461" s="131">
        <v>21.123321123299998</v>
      </c>
      <c r="H461" s="131">
        <v>59.218559218599999</v>
      </c>
      <c r="I461" s="131">
        <v>19.658119658099999</v>
      </c>
      <c r="J461" s="131">
        <v>2.4570024570000002</v>
      </c>
      <c r="K461" s="131">
        <v>1.2285012285000001</v>
      </c>
      <c r="L461" s="131">
        <v>11.0565110565</v>
      </c>
      <c r="M461" s="131">
        <v>8.5995085995</v>
      </c>
      <c r="N461" s="110">
        <v>341</v>
      </c>
      <c r="O461" s="131">
        <v>2.3665689150000002</v>
      </c>
      <c r="P461" s="146">
        <v>6.68</v>
      </c>
      <c r="Q461" s="131">
        <v>5.1051051050999998</v>
      </c>
      <c r="R461" s="110">
        <v>8</v>
      </c>
      <c r="S461" s="131">
        <v>67.417417417400003</v>
      </c>
      <c r="T461" s="110">
        <v>-7</v>
      </c>
      <c r="U461" s="131">
        <v>26.426426426399999</v>
      </c>
      <c r="V461" s="131">
        <v>1.0510510511</v>
      </c>
      <c r="W461" s="147">
        <v>202</v>
      </c>
      <c r="X461" s="147">
        <v>96</v>
      </c>
      <c r="Y461" s="147">
        <v>32</v>
      </c>
      <c r="Z461" s="147">
        <v>74</v>
      </c>
      <c r="AA461" s="147">
        <v>77</v>
      </c>
      <c r="AB461" s="147">
        <v>37</v>
      </c>
      <c r="AC461" s="147">
        <v>14</v>
      </c>
      <c r="AD461" s="147">
        <v>26</v>
      </c>
      <c r="AE461" s="148">
        <v>0</v>
      </c>
      <c r="AF461" s="131">
        <v>12.690355329899999</v>
      </c>
      <c r="AG461" s="131">
        <v>1.1100000000000001</v>
      </c>
      <c r="AH461" s="149">
        <v>3.4759358289</v>
      </c>
      <c r="AI461" s="149">
        <v>1.0313216195999999</v>
      </c>
      <c r="AJ461" s="149">
        <v>6.7226890756</v>
      </c>
      <c r="AK461" s="149">
        <v>55.296664120199999</v>
      </c>
      <c r="AL461" s="149">
        <v>2.2281639928999999</v>
      </c>
      <c r="AM461" s="149">
        <v>5.8441558442000003</v>
      </c>
      <c r="AN461" s="149">
        <v>8.6834733893999996</v>
      </c>
      <c r="AO461" s="149">
        <v>1.27323657E-2</v>
      </c>
      <c r="AP461" s="149">
        <v>8.5179526356000004</v>
      </c>
      <c r="AQ461" s="149">
        <v>3.4759358289</v>
      </c>
    </row>
    <row r="462" spans="1:43" x14ac:dyDescent="0.2">
      <c r="A462" s="145">
        <v>927</v>
      </c>
      <c r="B462" s="109" t="s">
        <v>1930</v>
      </c>
      <c r="C462" s="110">
        <v>707</v>
      </c>
      <c r="D462" s="131">
        <v>6.1561561561999998</v>
      </c>
      <c r="E462" s="110">
        <v>127.3873873874</v>
      </c>
      <c r="F462" s="131">
        <v>9.0523338047999999</v>
      </c>
      <c r="G462" s="131">
        <v>18.953323903800001</v>
      </c>
      <c r="H462" s="131">
        <v>56.859971711500002</v>
      </c>
      <c r="I462" s="131">
        <v>24.186704384700001</v>
      </c>
      <c r="J462" s="131">
        <v>7.0921985815999999</v>
      </c>
      <c r="K462" s="131">
        <v>1.4184397163</v>
      </c>
      <c r="L462" s="131">
        <v>8.5106382978999999</v>
      </c>
      <c r="M462" s="131">
        <v>7.0921985815999999</v>
      </c>
      <c r="N462" s="110">
        <v>347</v>
      </c>
      <c r="O462" s="131">
        <v>1.9942363111999999</v>
      </c>
      <c r="P462" s="146">
        <v>5.55</v>
      </c>
      <c r="Q462" s="131">
        <v>7.2595281306999997</v>
      </c>
      <c r="R462" s="110">
        <v>1</v>
      </c>
      <c r="S462" s="131">
        <v>49.001814881999998</v>
      </c>
      <c r="T462" s="110">
        <v>-3</v>
      </c>
      <c r="U462" s="131">
        <v>43.194192377500002</v>
      </c>
      <c r="V462" s="131">
        <v>0.5444646098</v>
      </c>
      <c r="W462" s="147">
        <v>586</v>
      </c>
      <c r="X462" s="147">
        <v>38</v>
      </c>
      <c r="Y462" s="147">
        <v>11</v>
      </c>
      <c r="Z462" s="147">
        <v>537</v>
      </c>
      <c r="AA462" s="147">
        <v>48</v>
      </c>
      <c r="AB462" s="147">
        <v>16</v>
      </c>
      <c r="AC462" s="147">
        <v>4</v>
      </c>
      <c r="AD462" s="147">
        <v>28</v>
      </c>
      <c r="AE462" s="148">
        <v>0.93240093239999999</v>
      </c>
      <c r="AF462" s="131">
        <v>7.3313782990999998</v>
      </c>
      <c r="AG462" s="131">
        <v>1.42</v>
      </c>
      <c r="AH462" s="149">
        <v>2.5462261290999999</v>
      </c>
      <c r="AI462" s="149">
        <v>0.5607759927</v>
      </c>
      <c r="AJ462" s="149">
        <v>7.5477417399000002</v>
      </c>
      <c r="AK462" s="149">
        <v>41.618672324899997</v>
      </c>
      <c r="AL462" s="149">
        <v>7.9266444377000003</v>
      </c>
      <c r="AM462" s="149">
        <v>7.8811761139999996</v>
      </c>
      <c r="AN462" s="149">
        <v>8.0024249773000005</v>
      </c>
      <c r="AO462" s="149">
        <v>0.45468323729999999</v>
      </c>
      <c r="AP462" s="149">
        <v>10.957866020000001</v>
      </c>
      <c r="AQ462" s="149">
        <v>7.2446195817000003</v>
      </c>
    </row>
    <row r="463" spans="1:43" x14ac:dyDescent="0.2">
      <c r="A463" s="145">
        <v>928</v>
      </c>
      <c r="B463" s="109" t="s">
        <v>1929</v>
      </c>
      <c r="C463" s="110">
        <v>6927</v>
      </c>
      <c r="D463" s="131">
        <v>10.0047641734</v>
      </c>
      <c r="E463" s="110">
        <v>1273.3455882353001</v>
      </c>
      <c r="F463" s="131">
        <v>12.0109715606</v>
      </c>
      <c r="G463" s="131">
        <v>19.618882633199998</v>
      </c>
      <c r="H463" s="131">
        <v>60.819979789199998</v>
      </c>
      <c r="I463" s="131">
        <v>19.5611375776</v>
      </c>
      <c r="J463" s="131">
        <v>5.3782978414000002</v>
      </c>
      <c r="K463" s="131">
        <v>1.5989534123</v>
      </c>
      <c r="L463" s="131">
        <v>12.210189694</v>
      </c>
      <c r="M463" s="131">
        <v>6.8318918526000001</v>
      </c>
      <c r="N463" s="110">
        <v>3056</v>
      </c>
      <c r="O463" s="131">
        <v>2.25</v>
      </c>
      <c r="P463" s="146">
        <v>5.44</v>
      </c>
      <c r="Q463" s="131">
        <v>33.518518518500002</v>
      </c>
      <c r="R463" s="110">
        <v>22</v>
      </c>
      <c r="S463" s="131">
        <v>29.814814814799998</v>
      </c>
      <c r="T463" s="110">
        <v>-31</v>
      </c>
      <c r="U463" s="131">
        <v>34.629629629599997</v>
      </c>
      <c r="V463" s="131">
        <v>2.0370370370000002</v>
      </c>
      <c r="W463" s="147">
        <v>2440</v>
      </c>
      <c r="X463" s="147">
        <v>32</v>
      </c>
      <c r="Y463" s="147">
        <v>691</v>
      </c>
      <c r="Z463" s="147">
        <v>1717</v>
      </c>
      <c r="AA463" s="147">
        <v>380</v>
      </c>
      <c r="AB463" s="147">
        <v>12</v>
      </c>
      <c r="AC463" s="147">
        <v>77</v>
      </c>
      <c r="AD463" s="147">
        <v>291</v>
      </c>
      <c r="AE463" s="148">
        <v>0.76335877860000001</v>
      </c>
      <c r="AF463" s="131">
        <v>3.1042128603000001</v>
      </c>
      <c r="AG463" s="131">
        <v>3.35</v>
      </c>
      <c r="AH463" s="149">
        <v>6.2366881035999997</v>
      </c>
      <c r="AI463" s="149">
        <v>1.5633077607000001</v>
      </c>
      <c r="AJ463" s="149">
        <v>12.175603300300001</v>
      </c>
      <c r="AK463" s="149">
        <v>39.6989185053</v>
      </c>
      <c r="AL463" s="149">
        <v>7.6759238198000004</v>
      </c>
      <c r="AM463" s="149">
        <v>7.2582146032999999</v>
      </c>
      <c r="AN463" s="149">
        <v>7.6924667590000002</v>
      </c>
      <c r="AO463" s="149">
        <v>0.25641555859999998</v>
      </c>
      <c r="AP463" s="149">
        <v>7.524969499</v>
      </c>
      <c r="AQ463" s="149">
        <v>6.2677061147000002</v>
      </c>
    </row>
    <row r="464" spans="1:43" x14ac:dyDescent="0.2">
      <c r="A464" s="145">
        <v>929</v>
      </c>
      <c r="B464" s="109" t="s">
        <v>1928</v>
      </c>
      <c r="C464" s="110">
        <v>4057</v>
      </c>
      <c r="D464" s="131">
        <v>2.0115665074</v>
      </c>
      <c r="E464" s="110">
        <v>1443.7722419929</v>
      </c>
      <c r="F464" s="131">
        <v>8.6270643332999999</v>
      </c>
      <c r="G464" s="131">
        <v>17.0076411141</v>
      </c>
      <c r="H464" s="131">
        <v>54.227261523300001</v>
      </c>
      <c r="I464" s="131">
        <v>28.765097362599999</v>
      </c>
      <c r="J464" s="131">
        <v>2.4679170780000002</v>
      </c>
      <c r="K464" s="131">
        <v>0.7403751234</v>
      </c>
      <c r="L464" s="131">
        <v>4.4422507403999996</v>
      </c>
      <c r="M464" s="131">
        <v>12.0927936821</v>
      </c>
      <c r="N464" s="110">
        <v>1949</v>
      </c>
      <c r="O464" s="131">
        <v>2.0359158543000002</v>
      </c>
      <c r="P464" s="146">
        <v>2.81</v>
      </c>
      <c r="Q464" s="131">
        <v>41.071428571399998</v>
      </c>
      <c r="R464" s="110">
        <v>9</v>
      </c>
      <c r="S464" s="131">
        <v>8.5714285714000003</v>
      </c>
      <c r="T464" s="110">
        <v>-10</v>
      </c>
      <c r="U464" s="131">
        <v>49.285714285700003</v>
      </c>
      <c r="V464" s="131">
        <v>1.0714285714</v>
      </c>
      <c r="W464" s="147" t="s">
        <v>3449</v>
      </c>
      <c r="X464" s="147" t="s">
        <v>3449</v>
      </c>
      <c r="Y464" s="147">
        <v>147</v>
      </c>
      <c r="Z464" s="147">
        <v>837</v>
      </c>
      <c r="AA464" s="147" t="s">
        <v>3449</v>
      </c>
      <c r="AB464" s="147" t="s">
        <v>3449</v>
      </c>
      <c r="AC464" s="147">
        <v>31</v>
      </c>
      <c r="AD464" s="147">
        <v>197</v>
      </c>
      <c r="AE464" s="148">
        <v>4.1214750542000003</v>
      </c>
      <c r="AF464" s="131">
        <v>0.98231827110000003</v>
      </c>
      <c r="AG464" s="149">
        <v>2.52</v>
      </c>
      <c r="AH464" s="149">
        <v>13.432871648400001</v>
      </c>
      <c r="AI464" s="149">
        <v>1.7043135937</v>
      </c>
      <c r="AJ464" s="149">
        <v>16.008545572399999</v>
      </c>
      <c r="AK464" s="149">
        <v>22.5809548957</v>
      </c>
      <c r="AL464" s="149">
        <v>4.4360162269999996</v>
      </c>
      <c r="AM464" s="149">
        <v>12.703137377299999</v>
      </c>
      <c r="AN464" s="149">
        <v>5.7370556182000003</v>
      </c>
      <c r="AO464" s="149">
        <v>0.48488921959999998</v>
      </c>
      <c r="AP464" s="149">
        <v>14.887539307200001</v>
      </c>
      <c r="AQ464" s="149">
        <v>3.5430519216</v>
      </c>
    </row>
    <row r="465" spans="1:43" x14ac:dyDescent="0.2">
      <c r="A465" s="145">
        <v>931</v>
      </c>
      <c r="B465" s="109" t="s">
        <v>1927</v>
      </c>
      <c r="C465" s="110">
        <v>502</v>
      </c>
      <c r="D465" s="131">
        <v>0.4</v>
      </c>
      <c r="E465" s="110">
        <v>77.112135176699994</v>
      </c>
      <c r="F465" s="131">
        <v>2.9880478088000002</v>
      </c>
      <c r="G465" s="131">
        <v>27.2908366534</v>
      </c>
      <c r="H465" s="131">
        <v>55.776892430300002</v>
      </c>
      <c r="I465" s="131">
        <v>16.932270916299998</v>
      </c>
      <c r="J465" s="131">
        <v>1.978239367</v>
      </c>
      <c r="K465" s="131">
        <v>0</v>
      </c>
      <c r="L465" s="131">
        <v>5.9347181008999996</v>
      </c>
      <c r="M465" s="131">
        <v>7.9129574679000001</v>
      </c>
      <c r="N465" s="110">
        <v>197</v>
      </c>
      <c r="O465" s="131">
        <v>2.5177664974999998</v>
      </c>
      <c r="P465" s="146">
        <v>6.51</v>
      </c>
      <c r="Q465" s="131">
        <v>4.3209876542999996</v>
      </c>
      <c r="R465" s="110">
        <v>6</v>
      </c>
      <c r="S465" s="131">
        <v>63.425925925900003</v>
      </c>
      <c r="T465" s="110">
        <v>-5</v>
      </c>
      <c r="U465" s="131">
        <v>31.944444444399998</v>
      </c>
      <c r="V465" s="131">
        <v>0.30864197529999998</v>
      </c>
      <c r="W465" s="147">
        <v>166</v>
      </c>
      <c r="X465" s="147">
        <v>84</v>
      </c>
      <c r="Y465" s="147">
        <v>24</v>
      </c>
      <c r="Z465" s="147">
        <v>58</v>
      </c>
      <c r="AA465" s="147">
        <v>62</v>
      </c>
      <c r="AB465" s="147">
        <v>32</v>
      </c>
      <c r="AC465" s="147">
        <v>10</v>
      </c>
      <c r="AD465" s="147">
        <v>20</v>
      </c>
      <c r="AE465" s="148">
        <v>0.43859649119999999</v>
      </c>
      <c r="AF465" s="131">
        <v>0</v>
      </c>
      <c r="AG465" s="149" t="s">
        <v>3449</v>
      </c>
      <c r="AH465" s="149">
        <v>0.81572892699999999</v>
      </c>
      <c r="AI465" s="149">
        <v>1.3804643379999999</v>
      </c>
      <c r="AJ465" s="149">
        <v>2.7818448023000002</v>
      </c>
      <c r="AK465" s="149">
        <v>60.112947082200002</v>
      </c>
      <c r="AL465" s="149">
        <v>6.0447605103999997</v>
      </c>
      <c r="AM465" s="149">
        <v>4.5178832880000002</v>
      </c>
      <c r="AN465" s="149">
        <v>4.3087220246999998</v>
      </c>
      <c r="AO465" s="149">
        <v>0.18824513700000001</v>
      </c>
      <c r="AP465" s="149">
        <v>5.0198703199999999</v>
      </c>
      <c r="AQ465" s="149">
        <v>9.9142438819999992</v>
      </c>
    </row>
    <row r="466" spans="1:43" x14ac:dyDescent="0.2">
      <c r="A466" s="145">
        <v>932</v>
      </c>
      <c r="B466" s="109" t="s">
        <v>1926</v>
      </c>
      <c r="C466" s="110">
        <v>229</v>
      </c>
      <c r="D466" s="131">
        <v>-10.546875</v>
      </c>
      <c r="E466" s="110">
        <v>11.225490196100001</v>
      </c>
      <c r="F466" s="131">
        <v>0.43668122269999998</v>
      </c>
      <c r="G466" s="131">
        <v>21.834061135399999</v>
      </c>
      <c r="H466" s="131">
        <v>58.951965065499998</v>
      </c>
      <c r="I466" s="131">
        <v>19.2139737991</v>
      </c>
      <c r="J466" s="131">
        <v>0</v>
      </c>
      <c r="K466" s="131">
        <v>0</v>
      </c>
      <c r="L466" s="131">
        <v>0</v>
      </c>
      <c r="M466" s="131">
        <v>4.3103448275999998</v>
      </c>
      <c r="N466" s="110">
        <v>95</v>
      </c>
      <c r="O466" s="131">
        <v>2.3684210526</v>
      </c>
      <c r="P466" s="146">
        <v>20.399999999999999</v>
      </c>
      <c r="Q466" s="131">
        <v>1.3718765311000001</v>
      </c>
      <c r="R466" s="110">
        <v>5</v>
      </c>
      <c r="S466" s="131">
        <v>50.171484566399997</v>
      </c>
      <c r="T466" s="110">
        <v>-20</v>
      </c>
      <c r="U466" s="131">
        <v>39.490445859899999</v>
      </c>
      <c r="V466" s="131">
        <v>8.9661930426000005</v>
      </c>
      <c r="W466" s="147">
        <v>109</v>
      </c>
      <c r="X466" s="147">
        <v>65</v>
      </c>
      <c r="Y466" s="147">
        <v>16</v>
      </c>
      <c r="Z466" s="147">
        <v>28</v>
      </c>
      <c r="AA466" s="147" t="s">
        <v>3449</v>
      </c>
      <c r="AB466" s="147">
        <v>24</v>
      </c>
      <c r="AC466" s="147" t="s">
        <v>3449</v>
      </c>
      <c r="AD466" s="147">
        <v>10</v>
      </c>
      <c r="AE466" s="148">
        <v>1.5151515151999999</v>
      </c>
      <c r="AF466" s="131">
        <v>0</v>
      </c>
      <c r="AG466" s="149" t="s">
        <v>3449</v>
      </c>
      <c r="AH466" s="149">
        <v>1.9968051118000001</v>
      </c>
      <c r="AI466" s="149">
        <v>7.9872204500000002E-2</v>
      </c>
      <c r="AJ466" s="149">
        <v>2.0367412141000001</v>
      </c>
      <c r="AK466" s="149">
        <v>84.105431309899998</v>
      </c>
      <c r="AL466" s="149">
        <v>0.3194888179</v>
      </c>
      <c r="AM466" s="149">
        <v>2.3162939297</v>
      </c>
      <c r="AN466" s="149">
        <v>4.5127795526999996</v>
      </c>
      <c r="AO466" s="149">
        <v>0</v>
      </c>
      <c r="AP466" s="149">
        <v>2.5159744409</v>
      </c>
      <c r="AQ466" s="149">
        <v>0.51916932910000002</v>
      </c>
    </row>
    <row r="467" spans="1:43" x14ac:dyDescent="0.2">
      <c r="A467" s="145">
        <v>934</v>
      </c>
      <c r="B467" s="109" t="s">
        <v>1925</v>
      </c>
      <c r="C467" s="110">
        <v>2425</v>
      </c>
      <c r="D467" s="131">
        <v>3.9434204886000002</v>
      </c>
      <c r="E467" s="110">
        <v>894.83394833950001</v>
      </c>
      <c r="F467" s="131">
        <v>11.175257732</v>
      </c>
      <c r="G467" s="131">
        <v>15.010309278399999</v>
      </c>
      <c r="H467" s="131">
        <v>51.340206185600003</v>
      </c>
      <c r="I467" s="131">
        <v>33.649484536099997</v>
      </c>
      <c r="J467" s="131">
        <v>3.3071517155999999</v>
      </c>
      <c r="K467" s="131">
        <v>0</v>
      </c>
      <c r="L467" s="131">
        <v>6.6143034311999997</v>
      </c>
      <c r="M467" s="131">
        <v>8.2678792889999997</v>
      </c>
      <c r="N467" s="110">
        <v>1222</v>
      </c>
      <c r="O467" s="131">
        <v>1.9566284779000001</v>
      </c>
      <c r="P467" s="146">
        <v>2.71</v>
      </c>
      <c r="Q467" s="131">
        <v>27.636363636399999</v>
      </c>
      <c r="R467" s="110">
        <v>12</v>
      </c>
      <c r="S467" s="131">
        <v>20</v>
      </c>
      <c r="T467" s="110">
        <v>-11</v>
      </c>
      <c r="U467" s="131">
        <v>51.272727272700003</v>
      </c>
      <c r="V467" s="131">
        <v>1.0909090909000001</v>
      </c>
      <c r="W467" s="147">
        <v>732</v>
      </c>
      <c r="X467" s="147">
        <v>24</v>
      </c>
      <c r="Y467" s="147">
        <v>87</v>
      </c>
      <c r="Z467" s="147">
        <v>621</v>
      </c>
      <c r="AA467" s="147">
        <v>180</v>
      </c>
      <c r="AB467" s="147">
        <v>6</v>
      </c>
      <c r="AC467" s="147">
        <v>21</v>
      </c>
      <c r="AD467" s="147">
        <v>153</v>
      </c>
      <c r="AE467" s="148">
        <v>6.0248447205</v>
      </c>
      <c r="AF467" s="131">
        <v>1.6563146998</v>
      </c>
      <c r="AG467" s="131">
        <v>2.5299999999999998</v>
      </c>
      <c r="AH467" s="149">
        <v>14.1621501225</v>
      </c>
      <c r="AI467" s="149">
        <v>1.0468483183999999</v>
      </c>
      <c r="AJ467" s="149">
        <v>14.2549558245</v>
      </c>
      <c r="AK467" s="149">
        <v>28.706659737199999</v>
      </c>
      <c r="AL467" s="149">
        <v>2.4315093919000001</v>
      </c>
      <c r="AM467" s="149">
        <v>11.3594179226</v>
      </c>
      <c r="AN467" s="149">
        <v>8.8351028287000002</v>
      </c>
      <c r="AO467" s="149">
        <v>0.2301581409</v>
      </c>
      <c r="AP467" s="149">
        <v>13.4865246121</v>
      </c>
      <c r="AQ467" s="149">
        <v>1.4292078104999999</v>
      </c>
    </row>
    <row r="468" spans="1:43" x14ac:dyDescent="0.2">
      <c r="A468" s="145">
        <v>935</v>
      </c>
      <c r="B468" s="109" t="s">
        <v>1924</v>
      </c>
      <c r="C468" s="110">
        <v>464</v>
      </c>
      <c r="D468" s="131">
        <v>-5.1124744376000004</v>
      </c>
      <c r="E468" s="110">
        <v>50.655021834099998</v>
      </c>
      <c r="F468" s="131">
        <v>1.5086206897000001</v>
      </c>
      <c r="G468" s="131">
        <v>23.275862068999999</v>
      </c>
      <c r="H468" s="131">
        <v>55.818965517199999</v>
      </c>
      <c r="I468" s="131">
        <v>20.905172413799999</v>
      </c>
      <c r="J468" s="131">
        <v>2.1598272137999999</v>
      </c>
      <c r="K468" s="131">
        <v>4.3196544275999997</v>
      </c>
      <c r="L468" s="131">
        <v>2.1598272137999999</v>
      </c>
      <c r="M468" s="131">
        <v>12.958963282899999</v>
      </c>
      <c r="N468" s="110">
        <v>194</v>
      </c>
      <c r="O468" s="131">
        <v>2.3247422680000001</v>
      </c>
      <c r="P468" s="146">
        <v>9.16</v>
      </c>
      <c r="Q468" s="131">
        <v>4.6002190581000004</v>
      </c>
      <c r="R468" s="110">
        <v>9</v>
      </c>
      <c r="S468" s="131">
        <v>45.345016429399998</v>
      </c>
      <c r="T468" s="110">
        <v>-10</v>
      </c>
      <c r="U468" s="131">
        <v>49.1785323111</v>
      </c>
      <c r="V468" s="131">
        <v>0.87623220150000003</v>
      </c>
      <c r="W468" s="147">
        <v>260</v>
      </c>
      <c r="X468" s="147">
        <v>92</v>
      </c>
      <c r="Y468" s="147">
        <v>57</v>
      </c>
      <c r="Z468" s="147">
        <v>111</v>
      </c>
      <c r="AA468" s="147">
        <v>63</v>
      </c>
      <c r="AB468" s="147">
        <v>32</v>
      </c>
      <c r="AC468" s="147">
        <v>6</v>
      </c>
      <c r="AD468" s="147">
        <v>25</v>
      </c>
      <c r="AE468" s="148">
        <v>0.89285714289999996</v>
      </c>
      <c r="AF468" s="131">
        <v>0</v>
      </c>
      <c r="AG468" s="131">
        <v>1.3</v>
      </c>
      <c r="AH468" s="149">
        <v>1.5402038505</v>
      </c>
      <c r="AI468" s="149">
        <v>0.20385050960000001</v>
      </c>
      <c r="AJ468" s="149">
        <v>4.5073612684000004</v>
      </c>
      <c r="AK468" s="149">
        <v>69.943374858400006</v>
      </c>
      <c r="AL468" s="149">
        <v>2.1744054359999998</v>
      </c>
      <c r="AM468" s="149">
        <v>3.7372593430999999</v>
      </c>
      <c r="AN468" s="149">
        <v>4.9603624009000002</v>
      </c>
      <c r="AO468" s="149">
        <v>0.20385050960000001</v>
      </c>
      <c r="AP468" s="149">
        <v>4.3488108719999996</v>
      </c>
      <c r="AQ468" s="149">
        <v>2.7406568515999998</v>
      </c>
    </row>
    <row r="469" spans="1:43" x14ac:dyDescent="0.2">
      <c r="A469" s="145">
        <v>936</v>
      </c>
      <c r="B469" s="109" t="s">
        <v>1923</v>
      </c>
      <c r="C469" s="110">
        <v>247</v>
      </c>
      <c r="D469" s="131">
        <v>-7.4906367040999999</v>
      </c>
      <c r="E469" s="110">
        <v>25.025329280600001</v>
      </c>
      <c r="F469" s="131">
        <v>6.0728744938999997</v>
      </c>
      <c r="G469" s="131">
        <v>23.8866396761</v>
      </c>
      <c r="H469" s="131">
        <v>57.894736842100002</v>
      </c>
      <c r="I469" s="131">
        <v>18.218623481800002</v>
      </c>
      <c r="J469" s="131">
        <v>3.9840637449999998</v>
      </c>
      <c r="K469" s="131">
        <v>7.9681274899999996</v>
      </c>
      <c r="L469" s="131">
        <v>11.952191235100001</v>
      </c>
      <c r="M469" s="131">
        <v>15.936254980099999</v>
      </c>
      <c r="N469" s="110">
        <v>108</v>
      </c>
      <c r="O469" s="131">
        <v>2.2777777777999999</v>
      </c>
      <c r="P469" s="146">
        <v>9.8699999999999992</v>
      </c>
      <c r="Q469" s="131">
        <v>1.9211324569999999</v>
      </c>
      <c r="R469" s="110">
        <v>2</v>
      </c>
      <c r="S469" s="131">
        <v>37.2093023256</v>
      </c>
      <c r="T469" s="110">
        <v>-5</v>
      </c>
      <c r="U469" s="131">
        <v>45.298281092000003</v>
      </c>
      <c r="V469" s="131">
        <v>15.5712841254</v>
      </c>
      <c r="W469" s="147" t="s">
        <v>3449</v>
      </c>
      <c r="X469" s="147">
        <v>30</v>
      </c>
      <c r="Y469" s="147" t="s">
        <v>3449</v>
      </c>
      <c r="Z469" s="147">
        <v>37</v>
      </c>
      <c r="AA469" s="147" t="s">
        <v>3449</v>
      </c>
      <c r="AB469" s="147">
        <v>10</v>
      </c>
      <c r="AC469" s="147" t="s">
        <v>3449</v>
      </c>
      <c r="AD469" s="147">
        <v>13</v>
      </c>
      <c r="AE469" s="148">
        <v>1.6528925619999999</v>
      </c>
      <c r="AF469" s="131">
        <v>0</v>
      </c>
      <c r="AG469" s="149" t="s">
        <v>3449</v>
      </c>
      <c r="AH469" s="149">
        <v>3.8149737721000001</v>
      </c>
      <c r="AI469" s="149">
        <v>0.28612303290000002</v>
      </c>
      <c r="AJ469" s="149">
        <v>5.7224606581000002</v>
      </c>
      <c r="AK469" s="149">
        <v>67.095851216</v>
      </c>
      <c r="AL469" s="149">
        <v>3.6242250834999998</v>
      </c>
      <c r="AM469" s="149">
        <v>2.5274201239999998</v>
      </c>
      <c r="AN469" s="149">
        <v>9.0128755364999993</v>
      </c>
      <c r="AO469" s="149">
        <v>0</v>
      </c>
      <c r="AP469" s="149">
        <v>2.3366714354</v>
      </c>
      <c r="AQ469" s="149">
        <v>2.2889842632000001</v>
      </c>
    </row>
    <row r="470" spans="1:43" x14ac:dyDescent="0.2">
      <c r="A470" s="145">
        <v>938</v>
      </c>
      <c r="B470" s="109" t="s">
        <v>1922</v>
      </c>
      <c r="C470" s="110">
        <v>4829</v>
      </c>
      <c r="D470" s="131">
        <v>5.0239234450000003</v>
      </c>
      <c r="E470" s="110">
        <v>87.150333874799998</v>
      </c>
      <c r="F470" s="131">
        <v>10.436943466600001</v>
      </c>
      <c r="G470" s="131">
        <v>13.3153862083</v>
      </c>
      <c r="H470" s="131">
        <v>54.814661420599997</v>
      </c>
      <c r="I470" s="131">
        <v>31.869952371099998</v>
      </c>
      <c r="J470" s="131">
        <v>3.1049472158999998</v>
      </c>
      <c r="K470" s="131">
        <v>1.6559718484999999</v>
      </c>
      <c r="L470" s="131">
        <v>7.2448768370999996</v>
      </c>
      <c r="M470" s="131">
        <v>12.6267853446</v>
      </c>
      <c r="N470" s="110">
        <v>2470</v>
      </c>
      <c r="O470" s="131">
        <v>1.9157894737000001</v>
      </c>
      <c r="P470" s="146">
        <v>55.41</v>
      </c>
      <c r="Q470" s="131">
        <v>4.6982291289999996</v>
      </c>
      <c r="R470" s="110">
        <v>53</v>
      </c>
      <c r="S470" s="131">
        <v>39.320563787499999</v>
      </c>
      <c r="T470" s="110">
        <v>-46</v>
      </c>
      <c r="U470" s="131">
        <v>47.126852186500003</v>
      </c>
      <c r="V470" s="131">
        <v>8.8543548970000003</v>
      </c>
      <c r="W470" s="147">
        <v>1813</v>
      </c>
      <c r="X470" s="147">
        <v>279</v>
      </c>
      <c r="Y470" s="147">
        <v>183</v>
      </c>
      <c r="Z470" s="147">
        <v>1351</v>
      </c>
      <c r="AA470" s="147">
        <v>395</v>
      </c>
      <c r="AB470" s="147">
        <v>101</v>
      </c>
      <c r="AC470" s="147">
        <v>64</v>
      </c>
      <c r="AD470" s="147">
        <v>230</v>
      </c>
      <c r="AE470" s="148">
        <v>1.2691697515</v>
      </c>
      <c r="AF470" s="131">
        <v>6.8922305764000003</v>
      </c>
      <c r="AG470" s="149">
        <v>1.37</v>
      </c>
      <c r="AH470" s="149">
        <v>6.4762239263000003</v>
      </c>
      <c r="AI470" s="149">
        <v>1.3210013854</v>
      </c>
      <c r="AJ470" s="149">
        <v>9.3133524557000005</v>
      </c>
      <c r="AK470" s="149">
        <v>51.589299303399997</v>
      </c>
      <c r="AL470" s="149">
        <v>2.5463911491000002</v>
      </c>
      <c r="AM470" s="149">
        <v>6.2089016371000003</v>
      </c>
      <c r="AN470" s="149">
        <v>6.6518371089999997</v>
      </c>
      <c r="AO470" s="149">
        <v>0.2282971375</v>
      </c>
      <c r="AP470" s="149">
        <v>8.5523619973000002</v>
      </c>
      <c r="AQ470" s="149">
        <v>2.6088313917999999</v>
      </c>
    </row>
    <row r="471" spans="1:43" x14ac:dyDescent="0.2">
      <c r="A471" s="145">
        <v>939</v>
      </c>
      <c r="B471" s="109" t="s">
        <v>1921</v>
      </c>
      <c r="C471" s="110">
        <v>15929</v>
      </c>
      <c r="D471" s="131">
        <v>1.4779894247000001</v>
      </c>
      <c r="E471" s="110">
        <v>1075.5570560432</v>
      </c>
      <c r="F471" s="131">
        <v>10.597024295300001</v>
      </c>
      <c r="G471" s="131">
        <v>18.212066043099998</v>
      </c>
      <c r="H471" s="131">
        <v>58.434302216100001</v>
      </c>
      <c r="I471" s="131">
        <v>23.353631740899999</v>
      </c>
      <c r="J471" s="131">
        <v>4.4530858003000002</v>
      </c>
      <c r="K471" s="131">
        <v>1.3171098846</v>
      </c>
      <c r="L471" s="131">
        <v>7.5263421977</v>
      </c>
      <c r="M471" s="131">
        <v>10.0351229303</v>
      </c>
      <c r="N471" s="110">
        <v>7390</v>
      </c>
      <c r="O471" s="131">
        <v>2.1102841678000002</v>
      </c>
      <c r="P471" s="146">
        <v>14.81</v>
      </c>
      <c r="Q471" s="131">
        <v>25.637583892599999</v>
      </c>
      <c r="R471" s="110">
        <v>60</v>
      </c>
      <c r="S471" s="131">
        <v>44.899328859100002</v>
      </c>
      <c r="T471" s="110">
        <v>-59</v>
      </c>
      <c r="U471" s="131">
        <v>28.389261744999999</v>
      </c>
      <c r="V471" s="131">
        <v>1.0738255033999999</v>
      </c>
      <c r="W471" s="147">
        <v>6415</v>
      </c>
      <c r="X471" s="147">
        <v>187</v>
      </c>
      <c r="Y471" s="147">
        <v>1863</v>
      </c>
      <c r="Z471" s="147">
        <v>4365</v>
      </c>
      <c r="AA471" s="147">
        <v>833</v>
      </c>
      <c r="AB471" s="147">
        <v>56</v>
      </c>
      <c r="AC471" s="147">
        <v>129</v>
      </c>
      <c r="AD471" s="147">
        <v>648</v>
      </c>
      <c r="AE471" s="148">
        <v>0.42850146909999998</v>
      </c>
      <c r="AF471" s="131">
        <v>0.99595393710000002</v>
      </c>
      <c r="AG471" s="149">
        <v>2.83</v>
      </c>
      <c r="AH471" s="149">
        <v>8.4191667041000002</v>
      </c>
      <c r="AI471" s="149">
        <v>1.1551897330000001</v>
      </c>
      <c r="AJ471" s="149">
        <v>12.799292343199999</v>
      </c>
      <c r="AK471" s="149">
        <v>30.4757192762</v>
      </c>
      <c r="AL471" s="149">
        <v>8.8037301908999996</v>
      </c>
      <c r="AM471" s="149">
        <v>9.9469257409999994</v>
      </c>
      <c r="AN471" s="149">
        <v>7.2392389690999996</v>
      </c>
      <c r="AO471" s="149">
        <v>0.3530787568</v>
      </c>
      <c r="AP471" s="149">
        <v>11.313512946199999</v>
      </c>
      <c r="AQ471" s="149">
        <v>5.4311159087999998</v>
      </c>
    </row>
    <row r="472" spans="1:43" x14ac:dyDescent="0.2">
      <c r="A472" s="145">
        <v>940</v>
      </c>
      <c r="B472" s="109" t="s">
        <v>1920</v>
      </c>
      <c r="C472" s="110">
        <v>166</v>
      </c>
      <c r="D472" s="131">
        <v>-3.4883720930000002</v>
      </c>
      <c r="E472" s="110">
        <v>36.644591611499997</v>
      </c>
      <c r="F472" s="131">
        <v>1.8072289157000001</v>
      </c>
      <c r="G472" s="131">
        <v>21.686746987999999</v>
      </c>
      <c r="H472" s="131">
        <v>58.433734939799997</v>
      </c>
      <c r="I472" s="131">
        <v>19.879518072300002</v>
      </c>
      <c r="J472" s="131">
        <v>0</v>
      </c>
      <c r="K472" s="131">
        <v>0</v>
      </c>
      <c r="L472" s="131">
        <v>17.6470588235</v>
      </c>
      <c r="M472" s="131">
        <v>5.8823529411999997</v>
      </c>
      <c r="N472" s="110">
        <v>73</v>
      </c>
      <c r="O472" s="131">
        <v>2.2739726026999998</v>
      </c>
      <c r="P472" s="146">
        <v>4.53</v>
      </c>
      <c r="Q472" s="131">
        <v>3.0634573303999999</v>
      </c>
      <c r="R472" s="110">
        <v>5</v>
      </c>
      <c r="S472" s="131">
        <v>46.170678336999998</v>
      </c>
      <c r="T472" s="110">
        <v>2</v>
      </c>
      <c r="U472" s="131">
        <v>50.109409190400001</v>
      </c>
      <c r="V472" s="131">
        <v>0.65645514220000001</v>
      </c>
      <c r="W472" s="147">
        <v>84</v>
      </c>
      <c r="X472" s="147">
        <v>39</v>
      </c>
      <c r="Y472" s="147">
        <v>10</v>
      </c>
      <c r="Z472" s="147">
        <v>35</v>
      </c>
      <c r="AA472" s="147">
        <v>31</v>
      </c>
      <c r="AB472" s="147">
        <v>17</v>
      </c>
      <c r="AC472" s="147">
        <v>6</v>
      </c>
      <c r="AD472" s="147">
        <v>8</v>
      </c>
      <c r="AE472" s="148">
        <v>1.0638297872</v>
      </c>
      <c r="AF472" s="131">
        <v>0</v>
      </c>
      <c r="AG472" s="149" t="s">
        <v>3449</v>
      </c>
      <c r="AH472" s="149">
        <v>1.9497178040000001</v>
      </c>
      <c r="AI472" s="149">
        <v>5.13083633E-2</v>
      </c>
      <c r="AJ472" s="149">
        <v>2.2575679836</v>
      </c>
      <c r="AK472" s="149">
        <v>63.878912262699998</v>
      </c>
      <c r="AL472" s="149">
        <v>10.364289379200001</v>
      </c>
      <c r="AM472" s="149">
        <v>1.7957927142000001</v>
      </c>
      <c r="AN472" s="149">
        <v>1.9497178040000001</v>
      </c>
      <c r="AO472" s="149">
        <v>0.20523345309999999</v>
      </c>
      <c r="AP472" s="149">
        <v>2.6680348896999999</v>
      </c>
      <c r="AQ472" s="149">
        <v>10.774756285300001</v>
      </c>
    </row>
    <row r="473" spans="1:43" x14ac:dyDescent="0.2">
      <c r="A473" s="145">
        <v>941</v>
      </c>
      <c r="B473" s="109" t="s">
        <v>1919</v>
      </c>
      <c r="C473" s="110">
        <v>2471</v>
      </c>
      <c r="D473" s="131">
        <v>8.7109546854000008</v>
      </c>
      <c r="E473" s="110">
        <v>328.15405046479998</v>
      </c>
      <c r="F473" s="131">
        <v>4.8158640226999996</v>
      </c>
      <c r="G473" s="131">
        <v>22.0558478349</v>
      </c>
      <c r="H473" s="131">
        <v>57.911776608700002</v>
      </c>
      <c r="I473" s="131">
        <v>20.0323755565</v>
      </c>
      <c r="J473" s="131">
        <v>1.2247397428</v>
      </c>
      <c r="K473" s="131">
        <v>1.2247397428</v>
      </c>
      <c r="L473" s="131">
        <v>7.3484384568000003</v>
      </c>
      <c r="M473" s="131">
        <v>5.3072055522000001</v>
      </c>
      <c r="N473" s="110">
        <v>1042</v>
      </c>
      <c r="O473" s="131">
        <v>2.3493282149999999</v>
      </c>
      <c r="P473" s="146">
        <v>7.53</v>
      </c>
      <c r="Q473" s="131">
        <v>12.350597609599999</v>
      </c>
      <c r="R473" s="110">
        <v>23</v>
      </c>
      <c r="S473" s="131">
        <v>66.666666666699996</v>
      </c>
      <c r="T473" s="110">
        <v>-13</v>
      </c>
      <c r="U473" s="131">
        <v>17.131474103599999</v>
      </c>
      <c r="V473" s="131">
        <v>3.8512616201999998</v>
      </c>
      <c r="W473" s="147">
        <v>443</v>
      </c>
      <c r="X473" s="147">
        <v>77</v>
      </c>
      <c r="Y473" s="147">
        <v>68</v>
      </c>
      <c r="Z473" s="147">
        <v>298</v>
      </c>
      <c r="AA473" s="147">
        <v>138</v>
      </c>
      <c r="AB473" s="147">
        <v>27</v>
      </c>
      <c r="AC473" s="147">
        <v>15</v>
      </c>
      <c r="AD473" s="147">
        <v>96</v>
      </c>
      <c r="AE473" s="148">
        <v>2.8545941124</v>
      </c>
      <c r="AF473" s="131">
        <v>3.3319450228999998</v>
      </c>
      <c r="AG473" s="149">
        <v>1.69</v>
      </c>
      <c r="AH473" s="149">
        <v>3.8207462953000002</v>
      </c>
      <c r="AI473" s="149">
        <v>0.52222817349999995</v>
      </c>
      <c r="AJ473" s="149">
        <v>12.2835207999</v>
      </c>
      <c r="AK473" s="149">
        <v>39.939296554199998</v>
      </c>
      <c r="AL473" s="149">
        <v>6.9898232458000003</v>
      </c>
      <c r="AM473" s="149">
        <v>7.5031244420999998</v>
      </c>
      <c r="AN473" s="149">
        <v>6.4497411177000004</v>
      </c>
      <c r="AO473" s="149">
        <v>0.24549187650000001</v>
      </c>
      <c r="AP473" s="149">
        <v>7.1371183716999997</v>
      </c>
      <c r="AQ473" s="149">
        <v>8.5341903232000007</v>
      </c>
    </row>
    <row r="474" spans="1:43" x14ac:dyDescent="0.2">
      <c r="A474" s="145">
        <v>942</v>
      </c>
      <c r="B474" s="109" t="s">
        <v>1918</v>
      </c>
      <c r="C474" s="110">
        <v>43632</v>
      </c>
      <c r="D474" s="131">
        <v>2.3672664992999999</v>
      </c>
      <c r="E474" s="110">
        <v>2022.8094575800001</v>
      </c>
      <c r="F474" s="131">
        <v>13.9484781812</v>
      </c>
      <c r="G474" s="131">
        <v>16.811056105599999</v>
      </c>
      <c r="H474" s="131">
        <v>59.078199486599999</v>
      </c>
      <c r="I474" s="131">
        <v>24.110744407799999</v>
      </c>
      <c r="J474" s="131">
        <v>4.7844699311000003</v>
      </c>
      <c r="K474" s="131">
        <v>2.0831902571000001</v>
      </c>
      <c r="L474" s="131">
        <v>8.7219284389999991</v>
      </c>
      <c r="M474" s="131">
        <v>11.285854909199999</v>
      </c>
      <c r="N474" s="110">
        <v>20867</v>
      </c>
      <c r="O474" s="131">
        <v>2.0450472036999998</v>
      </c>
      <c r="P474" s="146">
        <v>21.57</v>
      </c>
      <c r="Q474" s="131">
        <v>49.9072356215</v>
      </c>
      <c r="R474" s="110">
        <v>151</v>
      </c>
      <c r="S474" s="131">
        <v>28.014842300600002</v>
      </c>
      <c r="T474" s="110">
        <v>-147</v>
      </c>
      <c r="U474" s="131">
        <v>20.129870129899999</v>
      </c>
      <c r="V474" s="131">
        <v>1.9480519481</v>
      </c>
      <c r="W474" s="147">
        <v>28616</v>
      </c>
      <c r="X474" s="147">
        <v>85</v>
      </c>
      <c r="Y474" s="147">
        <v>5693</v>
      </c>
      <c r="Z474" s="147">
        <v>22838</v>
      </c>
      <c r="AA474" s="147">
        <v>3251</v>
      </c>
      <c r="AB474" s="147">
        <v>33</v>
      </c>
      <c r="AC474" s="147">
        <v>402</v>
      </c>
      <c r="AD474" s="147">
        <v>2816</v>
      </c>
      <c r="AE474" s="148">
        <v>0.22943575799999999</v>
      </c>
      <c r="AF474" s="131">
        <v>2.5604096654999999</v>
      </c>
      <c r="AG474" s="149">
        <v>4.04</v>
      </c>
      <c r="AH474" s="149">
        <v>7.6011180881999998</v>
      </c>
      <c r="AI474" s="149">
        <v>2.1369324199999999</v>
      </c>
      <c r="AJ474" s="149">
        <v>16.912753307399999</v>
      </c>
      <c r="AK474" s="149">
        <v>26.626827439900001</v>
      </c>
      <c r="AL474" s="149">
        <v>5.8848344871</v>
      </c>
      <c r="AM474" s="149">
        <v>10.848247751800001</v>
      </c>
      <c r="AN474" s="149">
        <v>7.0293270529000003</v>
      </c>
      <c r="AO474" s="149">
        <v>0.48438348850000001</v>
      </c>
      <c r="AP474" s="149">
        <v>15.0620199034</v>
      </c>
      <c r="AQ474" s="149">
        <v>3.4028243564</v>
      </c>
    </row>
    <row r="475" spans="1:43" x14ac:dyDescent="0.2">
      <c r="A475" s="145">
        <v>943</v>
      </c>
      <c r="B475" s="109" t="s">
        <v>1917</v>
      </c>
      <c r="C475" s="110">
        <v>685</v>
      </c>
      <c r="D475" s="131">
        <v>-1.4388489208999999</v>
      </c>
      <c r="E475" s="110">
        <v>154.9773755656</v>
      </c>
      <c r="F475" s="131">
        <v>2.4817518247999999</v>
      </c>
      <c r="G475" s="131">
        <v>24.0875912409</v>
      </c>
      <c r="H475" s="131">
        <v>57.226277372299997</v>
      </c>
      <c r="I475" s="131">
        <v>18.686131386900001</v>
      </c>
      <c r="J475" s="131">
        <v>1.4727540501</v>
      </c>
      <c r="K475" s="131">
        <v>0</v>
      </c>
      <c r="L475" s="131">
        <v>1.4727540501</v>
      </c>
      <c r="M475" s="131">
        <v>7.3637702504</v>
      </c>
      <c r="N475" s="110">
        <v>275</v>
      </c>
      <c r="O475" s="131">
        <v>2.4727272726999998</v>
      </c>
      <c r="P475" s="146">
        <v>4.42</v>
      </c>
      <c r="Q475" s="131">
        <v>7.2398190045000002</v>
      </c>
      <c r="R475" s="110">
        <v>9</v>
      </c>
      <c r="S475" s="131">
        <v>89.366515837099996</v>
      </c>
      <c r="T475" s="110">
        <v>-9</v>
      </c>
      <c r="U475" s="131">
        <v>2.7149321266999999</v>
      </c>
      <c r="V475" s="131">
        <v>0.67873303169999999</v>
      </c>
      <c r="W475" s="147">
        <v>183</v>
      </c>
      <c r="X475" s="147">
        <v>83</v>
      </c>
      <c r="Y475" s="147">
        <v>33</v>
      </c>
      <c r="Z475" s="147">
        <v>67</v>
      </c>
      <c r="AA475" s="147">
        <v>65</v>
      </c>
      <c r="AB475" s="147">
        <v>31</v>
      </c>
      <c r="AC475" s="147">
        <v>11</v>
      </c>
      <c r="AD475" s="147">
        <v>23</v>
      </c>
      <c r="AE475" s="148">
        <v>1.1940298507</v>
      </c>
      <c r="AF475" s="131">
        <v>2.9197080292000002</v>
      </c>
      <c r="AG475" s="149">
        <v>1.19</v>
      </c>
      <c r="AH475" s="149">
        <v>4.4130626655</v>
      </c>
      <c r="AI475" s="149">
        <v>0.61782877319999996</v>
      </c>
      <c r="AJ475" s="149">
        <v>6.8402471315</v>
      </c>
      <c r="AK475" s="149">
        <v>45.160341276799997</v>
      </c>
      <c r="AL475" s="149">
        <v>7.3403942335999997</v>
      </c>
      <c r="AM475" s="149">
        <v>5.6192997940999998</v>
      </c>
      <c r="AN475" s="149">
        <v>7.3256840247000001</v>
      </c>
      <c r="AO475" s="149">
        <v>0.35304501319999998</v>
      </c>
      <c r="AP475" s="149">
        <v>5.7958223007000003</v>
      </c>
      <c r="AQ475" s="149">
        <v>11.8270079435</v>
      </c>
    </row>
    <row r="476" spans="1:43" x14ac:dyDescent="0.2">
      <c r="A476" s="145">
        <v>944</v>
      </c>
      <c r="B476" s="109" t="s">
        <v>1916</v>
      </c>
      <c r="C476" s="110">
        <v>5843</v>
      </c>
      <c r="D476" s="131">
        <v>-2.2909698996999999</v>
      </c>
      <c r="E476" s="110">
        <v>574.53294001970005</v>
      </c>
      <c r="F476" s="131">
        <v>7.2565462946999997</v>
      </c>
      <c r="G476" s="131">
        <v>18.295396200599999</v>
      </c>
      <c r="H476" s="131">
        <v>56.221119287999997</v>
      </c>
      <c r="I476" s="131">
        <v>25.4834845114</v>
      </c>
      <c r="J476" s="131">
        <v>3.2379004772000002</v>
      </c>
      <c r="K476" s="131">
        <v>2.5562372188000002</v>
      </c>
      <c r="L476" s="131">
        <v>6.3053851397000003</v>
      </c>
      <c r="M476" s="131">
        <v>9.0320381731000001</v>
      </c>
      <c r="N476" s="110">
        <v>2635</v>
      </c>
      <c r="O476" s="131">
        <v>2.1848197343</v>
      </c>
      <c r="P476" s="146">
        <v>10.17</v>
      </c>
      <c r="Q476" s="131">
        <v>20.845624385400001</v>
      </c>
      <c r="R476" s="110">
        <v>57</v>
      </c>
      <c r="S476" s="131">
        <v>70.993117010800006</v>
      </c>
      <c r="T476" s="110">
        <v>-60</v>
      </c>
      <c r="U476" s="131">
        <v>7.8662733530000004</v>
      </c>
      <c r="V476" s="131">
        <v>0.29498525069999998</v>
      </c>
      <c r="W476" s="147">
        <v>3404</v>
      </c>
      <c r="X476" s="147">
        <v>120</v>
      </c>
      <c r="Y476" s="147">
        <v>1408</v>
      </c>
      <c r="Z476" s="147">
        <v>1876</v>
      </c>
      <c r="AA476" s="147">
        <v>467</v>
      </c>
      <c r="AB476" s="147">
        <v>41</v>
      </c>
      <c r="AC476" s="147">
        <v>111</v>
      </c>
      <c r="AD476" s="147">
        <v>315</v>
      </c>
      <c r="AE476" s="148">
        <v>1.5884221673000001</v>
      </c>
      <c r="AF476" s="131">
        <v>1.1764705881999999</v>
      </c>
      <c r="AG476" s="131">
        <v>2.75</v>
      </c>
      <c r="AH476" s="149">
        <v>5.2129828621999996</v>
      </c>
      <c r="AI476" s="149">
        <v>1.2637534211000001</v>
      </c>
      <c r="AJ476" s="149">
        <v>9.6030565199000009</v>
      </c>
      <c r="AK476" s="149">
        <v>47.319116107299998</v>
      </c>
      <c r="AL476" s="149">
        <v>8.2217446410000008</v>
      </c>
      <c r="AM476" s="149">
        <v>7.2280083026000002</v>
      </c>
      <c r="AN476" s="149">
        <v>5.5619845336999996</v>
      </c>
      <c r="AO476" s="149">
        <v>0.2204221083</v>
      </c>
      <c r="AP476" s="149">
        <v>8.7783104645000005</v>
      </c>
      <c r="AQ476" s="149">
        <v>3.3742951085000001</v>
      </c>
    </row>
    <row r="477" spans="1:43" x14ac:dyDescent="0.2">
      <c r="A477" s="145">
        <v>945</v>
      </c>
      <c r="B477" s="109" t="s">
        <v>1915</v>
      </c>
      <c r="C477" s="110">
        <v>1008</v>
      </c>
      <c r="D477" s="131">
        <v>12.5</v>
      </c>
      <c r="E477" s="110">
        <v>148.23529411760001</v>
      </c>
      <c r="F477" s="131">
        <v>1.7857142856999999</v>
      </c>
      <c r="G477" s="131">
        <v>21.825396825399999</v>
      </c>
      <c r="H477" s="131">
        <v>60.218253968299997</v>
      </c>
      <c r="I477" s="131">
        <v>17.956349206300001</v>
      </c>
      <c r="J477" s="131">
        <v>6.9790628116000004</v>
      </c>
      <c r="K477" s="131">
        <v>2.9910269191999999</v>
      </c>
      <c r="L477" s="131">
        <v>16.9491525424</v>
      </c>
      <c r="M477" s="131">
        <v>9.9700897307999998</v>
      </c>
      <c r="N477" s="110">
        <v>423</v>
      </c>
      <c r="O477" s="131">
        <v>2.3404255318999998</v>
      </c>
      <c r="P477" s="146">
        <v>6.8</v>
      </c>
      <c r="Q477" s="131">
        <v>8.6510263930000004</v>
      </c>
      <c r="R477" s="110">
        <v>7</v>
      </c>
      <c r="S477" s="131">
        <v>70.674486803500002</v>
      </c>
      <c r="T477" s="110">
        <v>-13</v>
      </c>
      <c r="U477" s="131">
        <v>19.794721407600001</v>
      </c>
      <c r="V477" s="131">
        <v>0.87976539590000002</v>
      </c>
      <c r="W477" s="147">
        <v>345</v>
      </c>
      <c r="X477" s="147">
        <v>104</v>
      </c>
      <c r="Y477" s="147">
        <v>85</v>
      </c>
      <c r="Z477" s="147">
        <v>156</v>
      </c>
      <c r="AA477" s="147">
        <v>98</v>
      </c>
      <c r="AB477" s="147">
        <v>37</v>
      </c>
      <c r="AC477" s="147">
        <v>18</v>
      </c>
      <c r="AD477" s="147">
        <v>43</v>
      </c>
      <c r="AE477" s="148">
        <v>0</v>
      </c>
      <c r="AF477" s="131">
        <v>1.0131712259000001</v>
      </c>
      <c r="AG477" s="149">
        <v>1.4</v>
      </c>
      <c r="AH477" s="149">
        <v>2.5336322870000001</v>
      </c>
      <c r="AI477" s="149">
        <v>0.32511210759999998</v>
      </c>
      <c r="AJ477" s="149">
        <v>4.6188340807000001</v>
      </c>
      <c r="AK477" s="149">
        <v>61.872197309400001</v>
      </c>
      <c r="AL477" s="149">
        <v>4.7197309417</v>
      </c>
      <c r="AM477" s="149">
        <v>5.9641255605000003</v>
      </c>
      <c r="AN477" s="149">
        <v>7.4327354259999998</v>
      </c>
      <c r="AO477" s="149">
        <v>0.31390134530000002</v>
      </c>
      <c r="AP477" s="149">
        <v>5.3699551569999997</v>
      </c>
      <c r="AQ477" s="149">
        <v>2.6121076233</v>
      </c>
    </row>
    <row r="478" spans="1:43" x14ac:dyDescent="0.2">
      <c r="A478" s="145">
        <v>946</v>
      </c>
      <c r="B478" s="109" t="s">
        <v>1914</v>
      </c>
      <c r="C478" s="110">
        <v>233</v>
      </c>
      <c r="D478" s="131">
        <v>2.1929824561000002</v>
      </c>
      <c r="E478" s="110">
        <v>66.381766381800006</v>
      </c>
      <c r="F478" s="131">
        <v>4.2918454936000003</v>
      </c>
      <c r="G478" s="131">
        <v>21.459227467800002</v>
      </c>
      <c r="H478" s="131">
        <v>52.789699570800003</v>
      </c>
      <c r="I478" s="131">
        <v>25.751072961399998</v>
      </c>
      <c r="J478" s="131">
        <v>8.5470085470000008</v>
      </c>
      <c r="K478" s="131">
        <v>4.2735042735000004</v>
      </c>
      <c r="L478" s="131">
        <v>8.5470085470000008</v>
      </c>
      <c r="M478" s="131">
        <v>12.820512820499999</v>
      </c>
      <c r="N478" s="110">
        <v>102</v>
      </c>
      <c r="O478" s="131">
        <v>2.2745098039</v>
      </c>
      <c r="P478" s="146">
        <v>3.51</v>
      </c>
      <c r="Q478" s="131">
        <v>5.0847457626999999</v>
      </c>
      <c r="R478" s="110">
        <v>4</v>
      </c>
      <c r="S478" s="131">
        <v>69.774011299400001</v>
      </c>
      <c r="T478" s="110">
        <v>-3</v>
      </c>
      <c r="U478" s="131">
        <v>24.8587570621</v>
      </c>
      <c r="V478" s="131">
        <v>0.2824858757</v>
      </c>
      <c r="W478" s="147" t="s">
        <v>3449</v>
      </c>
      <c r="X478" s="147">
        <v>51</v>
      </c>
      <c r="Y478" s="147" t="s">
        <v>3449</v>
      </c>
      <c r="Z478" s="147">
        <v>12</v>
      </c>
      <c r="AA478" s="147" t="s">
        <v>3449</v>
      </c>
      <c r="AB478" s="147">
        <v>20</v>
      </c>
      <c r="AC478" s="147" t="s">
        <v>3449</v>
      </c>
      <c r="AD478" s="147">
        <v>9</v>
      </c>
      <c r="AE478" s="148">
        <v>0</v>
      </c>
      <c r="AF478" s="131">
        <v>0</v>
      </c>
      <c r="AG478" s="149" t="s">
        <v>3449</v>
      </c>
      <c r="AH478" s="149">
        <v>0.2659574468</v>
      </c>
      <c r="AI478" s="149">
        <v>0.1329787234</v>
      </c>
      <c r="AJ478" s="149">
        <v>6.3386524822999997</v>
      </c>
      <c r="AK478" s="149">
        <v>76.152482269499998</v>
      </c>
      <c r="AL478" s="149">
        <v>5.1418439716000002</v>
      </c>
      <c r="AM478" s="149">
        <v>1.1524822695000001</v>
      </c>
      <c r="AN478" s="149">
        <v>4.0780141843999997</v>
      </c>
      <c r="AO478" s="149">
        <v>0</v>
      </c>
      <c r="AP478" s="149">
        <v>1.3297872340000001</v>
      </c>
      <c r="AQ478" s="149">
        <v>4.9202127659999997</v>
      </c>
    </row>
    <row r="479" spans="1:43" x14ac:dyDescent="0.2">
      <c r="A479" s="145">
        <v>947</v>
      </c>
      <c r="B479" s="109" t="s">
        <v>1913</v>
      </c>
      <c r="C479" s="110">
        <v>329</v>
      </c>
      <c r="D479" s="131">
        <v>21.851851851900001</v>
      </c>
      <c r="E479" s="110">
        <v>133.7398373984</v>
      </c>
      <c r="F479" s="131">
        <v>4.8632218844999997</v>
      </c>
      <c r="G479" s="131">
        <v>27.051671732500001</v>
      </c>
      <c r="H479" s="131">
        <v>56.534954407299999</v>
      </c>
      <c r="I479" s="131">
        <v>16.4133738602</v>
      </c>
      <c r="J479" s="131">
        <v>3.0257186082</v>
      </c>
      <c r="K479" s="131">
        <v>0</v>
      </c>
      <c r="L479" s="131">
        <v>6.0514372163000001</v>
      </c>
      <c r="M479" s="131">
        <v>3.0257186082</v>
      </c>
      <c r="N479" s="110">
        <v>125</v>
      </c>
      <c r="O479" s="131">
        <v>2.6320000000000001</v>
      </c>
      <c r="P479" s="146">
        <v>2.46</v>
      </c>
      <c r="Q479" s="131">
        <v>9.8765432098999995</v>
      </c>
      <c r="R479" s="110">
        <v>7</v>
      </c>
      <c r="S479" s="131">
        <v>62.962962963000003</v>
      </c>
      <c r="T479" s="110">
        <v>-5</v>
      </c>
      <c r="U479" s="131">
        <v>26.3374485597</v>
      </c>
      <c r="V479" s="131">
        <v>0.82304526749999996</v>
      </c>
      <c r="W479" s="147">
        <v>93</v>
      </c>
      <c r="X479" s="147">
        <v>21</v>
      </c>
      <c r="Y479" s="147">
        <v>30</v>
      </c>
      <c r="Z479" s="147">
        <v>42</v>
      </c>
      <c r="AA479" s="147" t="s">
        <v>3449</v>
      </c>
      <c r="AB479" s="147">
        <v>7</v>
      </c>
      <c r="AC479" s="147" t="s">
        <v>3449</v>
      </c>
      <c r="AD479" s="147">
        <v>19</v>
      </c>
      <c r="AE479" s="148">
        <v>0</v>
      </c>
      <c r="AF479" s="131">
        <v>12.3456790123</v>
      </c>
      <c r="AG479" s="149" t="s">
        <v>3449</v>
      </c>
      <c r="AH479" s="149">
        <v>3.2612427050999999</v>
      </c>
      <c r="AI479" s="149">
        <v>0.92687950569999999</v>
      </c>
      <c r="AJ479" s="149">
        <v>9.9210435977000007</v>
      </c>
      <c r="AK479" s="149">
        <v>40.370751802299999</v>
      </c>
      <c r="AL479" s="149">
        <v>4.6000686576999996</v>
      </c>
      <c r="AM479" s="149">
        <v>4.8746996223999997</v>
      </c>
      <c r="AN479" s="149">
        <v>9.8180569859000002</v>
      </c>
      <c r="AO479" s="149">
        <v>0.17164435289999999</v>
      </c>
      <c r="AP479" s="149">
        <v>13.4225883968</v>
      </c>
      <c r="AQ479" s="149">
        <v>6.3851699278999998</v>
      </c>
    </row>
    <row r="480" spans="1:43" x14ac:dyDescent="0.2">
      <c r="A480" s="145">
        <v>948</v>
      </c>
      <c r="B480" s="109" t="s">
        <v>1912</v>
      </c>
      <c r="C480" s="110">
        <v>777</v>
      </c>
      <c r="D480" s="131">
        <v>6.4383561644</v>
      </c>
      <c r="E480" s="110">
        <v>172.6666666667</v>
      </c>
      <c r="F480" s="131">
        <v>2.8314028314000002</v>
      </c>
      <c r="G480" s="131">
        <v>22.0077220077</v>
      </c>
      <c r="H480" s="131">
        <v>61.389961390000003</v>
      </c>
      <c r="I480" s="131">
        <v>16.6023166023</v>
      </c>
      <c r="J480" s="131">
        <v>10.376134889799999</v>
      </c>
      <c r="K480" s="131">
        <v>1.2970168611999999</v>
      </c>
      <c r="L480" s="131">
        <v>12.9701686122</v>
      </c>
      <c r="M480" s="131">
        <v>7.7821011672999996</v>
      </c>
      <c r="N480" s="110">
        <v>340</v>
      </c>
      <c r="O480" s="131">
        <v>2.2705882353</v>
      </c>
      <c r="P480" s="146">
        <v>4.5</v>
      </c>
      <c r="Q480" s="131">
        <v>8.3885209713000002</v>
      </c>
      <c r="R480" s="110">
        <v>11</v>
      </c>
      <c r="S480" s="131">
        <v>67.549668874199995</v>
      </c>
      <c r="T480" s="110">
        <v>-14</v>
      </c>
      <c r="U480" s="131">
        <v>20.9713024283</v>
      </c>
      <c r="V480" s="131">
        <v>3.0905077262999998</v>
      </c>
      <c r="W480" s="147">
        <v>195</v>
      </c>
      <c r="X480" s="147">
        <v>82</v>
      </c>
      <c r="Y480" s="147">
        <v>38</v>
      </c>
      <c r="Z480" s="147">
        <v>75</v>
      </c>
      <c r="AA480" s="147">
        <v>61</v>
      </c>
      <c r="AB480" s="147">
        <v>28</v>
      </c>
      <c r="AC480" s="147">
        <v>7</v>
      </c>
      <c r="AD480" s="147">
        <v>26</v>
      </c>
      <c r="AE480" s="148">
        <v>1.0471204188000001</v>
      </c>
      <c r="AF480" s="131">
        <v>5.1413881748000003</v>
      </c>
      <c r="AG480" s="149" t="s">
        <v>3449</v>
      </c>
      <c r="AH480" s="149">
        <v>4.0869243115999998</v>
      </c>
      <c r="AI480" s="149">
        <v>0.77787381160000002</v>
      </c>
      <c r="AJ480" s="149">
        <v>5.6426719348000001</v>
      </c>
      <c r="AK480" s="149">
        <v>54.7228052846</v>
      </c>
      <c r="AL480" s="149">
        <v>5.2722558341000001</v>
      </c>
      <c r="AM480" s="149">
        <v>7.0379059142999996</v>
      </c>
      <c r="AN480" s="149">
        <v>4.6302012593999997</v>
      </c>
      <c r="AO480" s="149">
        <v>0.30868008400000002</v>
      </c>
      <c r="AP480" s="149">
        <v>8.7294727743999996</v>
      </c>
      <c r="AQ480" s="149">
        <v>3.9264106679999999</v>
      </c>
    </row>
    <row r="481" spans="1:43" x14ac:dyDescent="0.2">
      <c r="A481" s="145">
        <v>951</v>
      </c>
      <c r="B481" s="109" t="s">
        <v>1911</v>
      </c>
      <c r="C481" s="110">
        <v>1106</v>
      </c>
      <c r="D481" s="131">
        <v>-3.2370953630999999</v>
      </c>
      <c r="E481" s="110">
        <v>96.090356212000003</v>
      </c>
      <c r="F481" s="131">
        <v>4.068716094</v>
      </c>
      <c r="G481" s="131">
        <v>17.2694394213</v>
      </c>
      <c r="H481" s="131">
        <v>60.126582278500003</v>
      </c>
      <c r="I481" s="131">
        <v>22.603978300200001</v>
      </c>
      <c r="J481" s="131">
        <v>7.2496601721999996</v>
      </c>
      <c r="K481" s="131">
        <v>0.90620752149999995</v>
      </c>
      <c r="L481" s="131">
        <v>7.2496601721999996</v>
      </c>
      <c r="M481" s="131">
        <v>10.8744902583</v>
      </c>
      <c r="N481" s="110">
        <v>517</v>
      </c>
      <c r="O481" s="131">
        <v>2.1121856867000002</v>
      </c>
      <c r="P481" s="146">
        <v>11.51</v>
      </c>
      <c r="Q481" s="131">
        <v>7.6048951048999998</v>
      </c>
      <c r="R481" s="110">
        <v>11</v>
      </c>
      <c r="S481" s="131">
        <v>72.465034965000001</v>
      </c>
      <c r="T481" s="110">
        <v>-11</v>
      </c>
      <c r="U481" s="131">
        <v>19.842657342700001</v>
      </c>
      <c r="V481" s="131">
        <v>8.7412587400000005E-2</v>
      </c>
      <c r="W481" s="147">
        <v>526</v>
      </c>
      <c r="X481" s="147">
        <v>158</v>
      </c>
      <c r="Y481" s="147">
        <v>165</v>
      </c>
      <c r="Z481" s="147">
        <v>203</v>
      </c>
      <c r="AA481" s="147">
        <v>129</v>
      </c>
      <c r="AB481" s="147">
        <v>55</v>
      </c>
      <c r="AC481" s="147">
        <v>28</v>
      </c>
      <c r="AD481" s="147">
        <v>46</v>
      </c>
      <c r="AE481" s="148">
        <v>1.8181818182</v>
      </c>
      <c r="AF481" s="131">
        <v>0</v>
      </c>
      <c r="AG481" s="149">
        <v>1.73</v>
      </c>
      <c r="AH481" s="149">
        <v>4.5288779577999998</v>
      </c>
      <c r="AI481" s="149">
        <v>0.37316597400000001</v>
      </c>
      <c r="AJ481" s="149">
        <v>7.4209142565999997</v>
      </c>
      <c r="AK481" s="149">
        <v>55.0335001272</v>
      </c>
      <c r="AL481" s="149">
        <v>5.8604020014999998</v>
      </c>
      <c r="AM481" s="149">
        <v>3.1379865999000001</v>
      </c>
      <c r="AN481" s="149">
        <v>8.5404121788000005</v>
      </c>
      <c r="AO481" s="149">
        <v>0.13569671780000001</v>
      </c>
      <c r="AP481" s="149">
        <v>4.2320413874999998</v>
      </c>
      <c r="AQ481" s="149">
        <v>5.7247052836999996</v>
      </c>
    </row>
    <row r="482" spans="1:43" x14ac:dyDescent="0.2">
      <c r="A482" s="145">
        <v>952</v>
      </c>
      <c r="B482" s="109" t="s">
        <v>1910</v>
      </c>
      <c r="C482" s="110">
        <v>1046</v>
      </c>
      <c r="D482" s="131">
        <v>-2.7881040892</v>
      </c>
      <c r="E482" s="110">
        <v>74.026893135199998</v>
      </c>
      <c r="F482" s="131">
        <v>3.2504780114999998</v>
      </c>
      <c r="G482" s="131">
        <v>23.231357552599999</v>
      </c>
      <c r="H482" s="131">
        <v>56.022944550699997</v>
      </c>
      <c r="I482" s="131">
        <v>20.745697896700001</v>
      </c>
      <c r="J482" s="131">
        <v>4.7460844803000004</v>
      </c>
      <c r="K482" s="131">
        <v>1.8984337921000001</v>
      </c>
      <c r="L482" s="131">
        <v>10.4413858567</v>
      </c>
      <c r="M482" s="131">
        <v>18.984337921200002</v>
      </c>
      <c r="N482" s="110">
        <v>430</v>
      </c>
      <c r="O482" s="131">
        <v>2.3744186047000002</v>
      </c>
      <c r="P482" s="146">
        <v>14.13</v>
      </c>
      <c r="Q482" s="131">
        <v>5.5476529160999997</v>
      </c>
      <c r="R482" s="110">
        <v>4</v>
      </c>
      <c r="S482" s="131">
        <v>71.1237553343</v>
      </c>
      <c r="T482" s="110">
        <v>-4</v>
      </c>
      <c r="U482" s="131">
        <v>23.044096728300001</v>
      </c>
      <c r="V482" s="131">
        <v>0.28449502129999998</v>
      </c>
      <c r="W482" s="147">
        <v>446</v>
      </c>
      <c r="X482" s="147">
        <v>184</v>
      </c>
      <c r="Y482" s="147">
        <v>95</v>
      </c>
      <c r="Z482" s="147">
        <v>167</v>
      </c>
      <c r="AA482" s="147">
        <v>123</v>
      </c>
      <c r="AB482" s="147">
        <v>61</v>
      </c>
      <c r="AC482" s="147">
        <v>21</v>
      </c>
      <c r="AD482" s="147">
        <v>41</v>
      </c>
      <c r="AE482" s="148">
        <v>0</v>
      </c>
      <c r="AF482" s="131">
        <v>0</v>
      </c>
      <c r="AG482" s="149">
        <v>2.54</v>
      </c>
      <c r="AH482" s="149">
        <v>2.9300962745999999</v>
      </c>
      <c r="AI482" s="149">
        <v>0.47090832980000003</v>
      </c>
      <c r="AJ482" s="149">
        <v>4.7823357053000004</v>
      </c>
      <c r="AK482" s="149">
        <v>60.7994976978</v>
      </c>
      <c r="AL482" s="149">
        <v>3.9242360820000002</v>
      </c>
      <c r="AM482" s="149">
        <v>2.7417329427000001</v>
      </c>
      <c r="AN482" s="149">
        <v>8.8321473420000007</v>
      </c>
      <c r="AO482" s="149">
        <v>0.33486814570000001</v>
      </c>
      <c r="AP482" s="149">
        <v>4.8241942235000002</v>
      </c>
      <c r="AQ482" s="149">
        <v>7.5868564252999997</v>
      </c>
    </row>
    <row r="483" spans="1:43" x14ac:dyDescent="0.2">
      <c r="A483" s="145">
        <v>953</v>
      </c>
      <c r="B483" s="109" t="s">
        <v>1909</v>
      </c>
      <c r="C483" s="110">
        <v>1374</v>
      </c>
      <c r="D483" s="131">
        <v>1.3274336282999999</v>
      </c>
      <c r="E483" s="110">
        <v>121.164021164</v>
      </c>
      <c r="F483" s="131">
        <v>4.7307132459999996</v>
      </c>
      <c r="G483" s="131">
        <v>21.106259097500001</v>
      </c>
      <c r="H483" s="131">
        <v>56.186317321700002</v>
      </c>
      <c r="I483" s="131">
        <v>22.7074235808</v>
      </c>
      <c r="J483" s="131">
        <v>2.8880866425999998</v>
      </c>
      <c r="K483" s="131">
        <v>2.1660649819</v>
      </c>
      <c r="L483" s="131">
        <v>10.8303249097</v>
      </c>
      <c r="M483" s="131">
        <v>9.3862815883999993</v>
      </c>
      <c r="N483" s="110">
        <v>576</v>
      </c>
      <c r="O483" s="131">
        <v>2.3246527777999999</v>
      </c>
      <c r="P483" s="146">
        <v>11.34</v>
      </c>
      <c r="Q483" s="131">
        <v>6.4601769912</v>
      </c>
      <c r="R483" s="110">
        <v>10</v>
      </c>
      <c r="S483" s="131">
        <v>67.4336283186</v>
      </c>
      <c r="T483" s="110">
        <v>-12</v>
      </c>
      <c r="U483" s="131">
        <v>25.9292035398</v>
      </c>
      <c r="V483" s="131">
        <v>0.17699115039999999</v>
      </c>
      <c r="W483" s="147">
        <v>433</v>
      </c>
      <c r="X483" s="147">
        <v>160</v>
      </c>
      <c r="Y483" s="147">
        <v>87</v>
      </c>
      <c r="Z483" s="147">
        <v>186</v>
      </c>
      <c r="AA483" s="147">
        <v>136</v>
      </c>
      <c r="AB483" s="147">
        <v>58</v>
      </c>
      <c r="AC483" s="147">
        <v>29</v>
      </c>
      <c r="AD483" s="147">
        <v>49</v>
      </c>
      <c r="AE483" s="148">
        <v>2</v>
      </c>
      <c r="AF483" s="131">
        <v>0</v>
      </c>
      <c r="AG483" s="131">
        <v>2.2200000000000002</v>
      </c>
      <c r="AH483" s="149">
        <v>2.2768341163999999</v>
      </c>
      <c r="AI483" s="149">
        <v>0.94868088179999999</v>
      </c>
      <c r="AJ483" s="149">
        <v>7.1647994217999997</v>
      </c>
      <c r="AK483" s="149">
        <v>48.970003613999999</v>
      </c>
      <c r="AL483" s="149">
        <v>4.4362125045000003</v>
      </c>
      <c r="AM483" s="149">
        <v>7.1376942537000003</v>
      </c>
      <c r="AN483" s="149">
        <v>9.9837368992000002</v>
      </c>
      <c r="AO483" s="149">
        <v>0.3885074087</v>
      </c>
      <c r="AP483" s="149">
        <v>5.8637513552999998</v>
      </c>
      <c r="AQ483" s="149">
        <v>7.7159378388000004</v>
      </c>
    </row>
    <row r="484" spans="1:43" x14ac:dyDescent="0.2">
      <c r="A484" s="145">
        <v>954</v>
      </c>
      <c r="B484" s="109" t="s">
        <v>1908</v>
      </c>
      <c r="C484" s="110">
        <v>5004</v>
      </c>
      <c r="D484" s="131">
        <v>6.3775510204000003</v>
      </c>
      <c r="E484" s="110">
        <v>290.25522041760001</v>
      </c>
      <c r="F484" s="131">
        <v>13.8289368505</v>
      </c>
      <c r="G484" s="131">
        <v>20.323741007199999</v>
      </c>
      <c r="H484" s="131">
        <v>58.633093525200003</v>
      </c>
      <c r="I484" s="131">
        <v>21.043165467600002</v>
      </c>
      <c r="J484" s="131">
        <v>3.8376085638999999</v>
      </c>
      <c r="K484" s="131">
        <v>2.2217733791000001</v>
      </c>
      <c r="L484" s="131">
        <v>9.8969905069999999</v>
      </c>
      <c r="M484" s="131">
        <v>8.4831347203000007</v>
      </c>
      <c r="N484" s="110">
        <v>2256</v>
      </c>
      <c r="O484" s="131">
        <v>2.1688829787000001</v>
      </c>
      <c r="P484" s="146">
        <v>17.239999999999998</v>
      </c>
      <c r="Q484" s="131">
        <v>13.5181975737</v>
      </c>
      <c r="R484" s="110">
        <v>35</v>
      </c>
      <c r="S484" s="131">
        <v>64.413633737699996</v>
      </c>
      <c r="T484" s="110">
        <v>-33</v>
      </c>
      <c r="U484" s="131">
        <v>22.010398613500001</v>
      </c>
      <c r="V484" s="131">
        <v>5.7770075099999998E-2</v>
      </c>
      <c r="W484" s="147">
        <v>3099</v>
      </c>
      <c r="X484" s="147">
        <v>204</v>
      </c>
      <c r="Y484" s="147">
        <v>1219</v>
      </c>
      <c r="Z484" s="147">
        <v>1676</v>
      </c>
      <c r="AA484" s="147">
        <v>417</v>
      </c>
      <c r="AB484" s="147">
        <v>75</v>
      </c>
      <c r="AC484" s="147">
        <v>86</v>
      </c>
      <c r="AD484" s="147">
        <v>256</v>
      </c>
      <c r="AE484" s="148">
        <v>4.1538461538</v>
      </c>
      <c r="AF484" s="131">
        <v>1.0339123241999999</v>
      </c>
      <c r="AG484" s="149">
        <v>5.41</v>
      </c>
      <c r="AH484" s="149">
        <v>8.2608581413</v>
      </c>
      <c r="AI484" s="149">
        <v>0.4466748995</v>
      </c>
      <c r="AJ484" s="149">
        <v>14.065004335399999</v>
      </c>
      <c r="AK484" s="149">
        <v>39.433511127499997</v>
      </c>
      <c r="AL484" s="149">
        <v>3.5944191913000001</v>
      </c>
      <c r="AM484" s="149">
        <v>6.4715310438999998</v>
      </c>
      <c r="AN484" s="149">
        <v>8.4132531069999992</v>
      </c>
      <c r="AO484" s="149">
        <v>0.23121994800000001</v>
      </c>
      <c r="AP484" s="149">
        <v>7.4489608240000003</v>
      </c>
      <c r="AQ484" s="149">
        <v>8.2135631519000007</v>
      </c>
    </row>
    <row r="485" spans="1:43" x14ac:dyDescent="0.2">
      <c r="A485" s="145">
        <v>955</v>
      </c>
      <c r="B485" s="109" t="s">
        <v>1907</v>
      </c>
      <c r="C485" s="110">
        <v>4197</v>
      </c>
      <c r="D485" s="131">
        <v>3.3743842365000001</v>
      </c>
      <c r="E485" s="110">
        <v>156.19650167469999</v>
      </c>
      <c r="F485" s="131">
        <v>6.8858708600999998</v>
      </c>
      <c r="G485" s="131">
        <v>20.1334286395</v>
      </c>
      <c r="H485" s="131">
        <v>59.089826066199997</v>
      </c>
      <c r="I485" s="131">
        <v>20.7767452943</v>
      </c>
      <c r="J485" s="131">
        <v>5.9923298178</v>
      </c>
      <c r="K485" s="131">
        <v>1.4381591563</v>
      </c>
      <c r="L485" s="131">
        <v>10.067114094000001</v>
      </c>
      <c r="M485" s="131">
        <v>6.9511025887000004</v>
      </c>
      <c r="N485" s="110">
        <v>1837</v>
      </c>
      <c r="O485" s="131">
        <v>2.2487751769000002</v>
      </c>
      <c r="P485" s="146">
        <v>26.87</v>
      </c>
      <c r="Q485" s="131">
        <v>9.1213700670000009</v>
      </c>
      <c r="R485" s="110">
        <v>55</v>
      </c>
      <c r="S485" s="131">
        <v>65.376023827300003</v>
      </c>
      <c r="T485" s="110">
        <v>-62</v>
      </c>
      <c r="U485" s="131">
        <v>24.683544303800002</v>
      </c>
      <c r="V485" s="131">
        <v>0.8190618019</v>
      </c>
      <c r="W485" s="147">
        <v>1603</v>
      </c>
      <c r="X485" s="147">
        <v>333</v>
      </c>
      <c r="Y485" s="147">
        <v>591</v>
      </c>
      <c r="Z485" s="147">
        <v>679</v>
      </c>
      <c r="AA485" s="147">
        <v>349</v>
      </c>
      <c r="AB485" s="147">
        <v>123</v>
      </c>
      <c r="AC485" s="147">
        <v>61</v>
      </c>
      <c r="AD485" s="147">
        <v>165</v>
      </c>
      <c r="AE485" s="148">
        <v>1.6306954436000001</v>
      </c>
      <c r="AF485" s="131">
        <v>0.24009603839999999</v>
      </c>
      <c r="AG485" s="149">
        <v>3.45</v>
      </c>
      <c r="AH485" s="149">
        <v>5.011738018</v>
      </c>
      <c r="AI485" s="149">
        <v>0.79396481230000004</v>
      </c>
      <c r="AJ485" s="149">
        <v>8.3775157605999997</v>
      </c>
      <c r="AK485" s="149">
        <v>43.747197383299998</v>
      </c>
      <c r="AL485" s="149">
        <v>4.6055234627999999</v>
      </c>
      <c r="AM485" s="149">
        <v>5.5129118198000002</v>
      </c>
      <c r="AN485" s="149">
        <v>12.5530848566</v>
      </c>
      <c r="AO485" s="149">
        <v>0.32180633590000002</v>
      </c>
      <c r="AP485" s="149">
        <v>7.2749333965999998</v>
      </c>
      <c r="AQ485" s="149">
        <v>7.4331988077000002</v>
      </c>
    </row>
    <row r="486" spans="1:43" x14ac:dyDescent="0.2">
      <c r="A486" s="145">
        <v>956</v>
      </c>
      <c r="B486" s="109" t="s">
        <v>1906</v>
      </c>
      <c r="C486" s="110">
        <v>3224</v>
      </c>
      <c r="D486" s="131">
        <v>5.8089924516</v>
      </c>
      <c r="E486" s="110">
        <v>214.07702523239999</v>
      </c>
      <c r="F486" s="131">
        <v>4.7456575682000004</v>
      </c>
      <c r="G486" s="131">
        <v>19.509925558300001</v>
      </c>
      <c r="H486" s="131">
        <v>57.878411910700002</v>
      </c>
      <c r="I486" s="131">
        <v>22.611662531</v>
      </c>
      <c r="J486" s="131">
        <v>3.0845157310000002</v>
      </c>
      <c r="K486" s="131">
        <v>1.5422578655000001</v>
      </c>
      <c r="L486" s="131">
        <v>8.3281924737999997</v>
      </c>
      <c r="M486" s="131">
        <v>10.178901912400001</v>
      </c>
      <c r="N486" s="110">
        <v>1442</v>
      </c>
      <c r="O486" s="131">
        <v>2.1976421636999999</v>
      </c>
      <c r="P486" s="146">
        <v>15.06</v>
      </c>
      <c r="Q486" s="131">
        <v>8.6493679308000004</v>
      </c>
      <c r="R486" s="110">
        <v>29</v>
      </c>
      <c r="S486" s="131">
        <v>67.465069860300005</v>
      </c>
      <c r="T486" s="110">
        <v>-25</v>
      </c>
      <c r="U486" s="131">
        <v>23.020625415800001</v>
      </c>
      <c r="V486" s="131">
        <v>0.86493679310000005</v>
      </c>
      <c r="W486" s="147">
        <v>1274</v>
      </c>
      <c r="X486" s="147">
        <v>182</v>
      </c>
      <c r="Y486" s="147">
        <v>458</v>
      </c>
      <c r="Z486" s="147">
        <v>634</v>
      </c>
      <c r="AA486" s="147">
        <v>216</v>
      </c>
      <c r="AB486" s="147">
        <v>66</v>
      </c>
      <c r="AC486" s="147">
        <v>30</v>
      </c>
      <c r="AD486" s="147">
        <v>120</v>
      </c>
      <c r="AE486" s="148">
        <v>1.8474374254999999</v>
      </c>
      <c r="AF486" s="131">
        <v>0</v>
      </c>
      <c r="AG486" s="149">
        <v>2.06</v>
      </c>
      <c r="AH486" s="149">
        <v>5.1324779203000004</v>
      </c>
      <c r="AI486" s="149">
        <v>1.003166139</v>
      </c>
      <c r="AJ486" s="149">
        <v>7.4987502082999997</v>
      </c>
      <c r="AK486" s="149">
        <v>39.766705549100003</v>
      </c>
      <c r="AL486" s="149">
        <v>6.1789701715999996</v>
      </c>
      <c r="AM486" s="149">
        <v>5.9890018329999997</v>
      </c>
      <c r="AN486" s="149">
        <v>14.1776370605</v>
      </c>
      <c r="AO486" s="149">
        <v>0.21329778369999999</v>
      </c>
      <c r="AP486" s="149">
        <v>7.1154807532</v>
      </c>
      <c r="AQ486" s="149">
        <v>8.7785369104999997</v>
      </c>
    </row>
    <row r="487" spans="1:43" x14ac:dyDescent="0.2">
      <c r="A487" s="145">
        <v>957</v>
      </c>
      <c r="B487" s="109" t="s">
        <v>1905</v>
      </c>
      <c r="C487" s="110">
        <v>5026</v>
      </c>
      <c r="D487" s="131">
        <v>-1.9892580100000001E-2</v>
      </c>
      <c r="E487" s="110">
        <v>84.698348500199998</v>
      </c>
      <c r="F487" s="131">
        <v>6.4265817747999998</v>
      </c>
      <c r="G487" s="131">
        <v>19.200159172300001</v>
      </c>
      <c r="H487" s="131">
        <v>57.699960206900002</v>
      </c>
      <c r="I487" s="131">
        <v>23.0998806208</v>
      </c>
      <c r="J487" s="131">
        <v>3.9718002183999999</v>
      </c>
      <c r="K487" s="131">
        <v>1.1915400654999999</v>
      </c>
      <c r="L487" s="131">
        <v>7.7450104260000003</v>
      </c>
      <c r="M487" s="131">
        <v>8.7379604806</v>
      </c>
      <c r="N487" s="110">
        <v>2268</v>
      </c>
      <c r="O487" s="131">
        <v>2.1759259259000001</v>
      </c>
      <c r="P487" s="146">
        <v>59.34</v>
      </c>
      <c r="Q487" s="131">
        <v>5.1364095655000002</v>
      </c>
      <c r="R487" s="110">
        <v>37</v>
      </c>
      <c r="S487" s="131">
        <v>47.894914112499997</v>
      </c>
      <c r="T487" s="110">
        <v>-8</v>
      </c>
      <c r="U487" s="131">
        <v>46.210845402499999</v>
      </c>
      <c r="V487" s="131">
        <v>0.75783091950000003</v>
      </c>
      <c r="W487" s="147">
        <v>2974</v>
      </c>
      <c r="X487" s="147">
        <v>447</v>
      </c>
      <c r="Y487" s="147">
        <v>1183</v>
      </c>
      <c r="Z487" s="147">
        <v>1344</v>
      </c>
      <c r="AA487" s="147">
        <v>467</v>
      </c>
      <c r="AB487" s="147">
        <v>165</v>
      </c>
      <c r="AC487" s="147">
        <v>87</v>
      </c>
      <c r="AD487" s="147">
        <v>215</v>
      </c>
      <c r="AE487" s="148">
        <v>0.22338049139999999</v>
      </c>
      <c r="AF487" s="131">
        <v>7.9302141158000001</v>
      </c>
      <c r="AG487" s="131">
        <v>3.53</v>
      </c>
      <c r="AH487" s="149">
        <v>6.2771877810000003</v>
      </c>
      <c r="AI487" s="149">
        <v>0.74363897059999995</v>
      </c>
      <c r="AJ487" s="149">
        <v>9.3440909863999995</v>
      </c>
      <c r="AK487" s="149">
        <v>42.542953656199998</v>
      </c>
      <c r="AL487" s="149">
        <v>4.6100755790000001</v>
      </c>
      <c r="AM487" s="149">
        <v>6.2188631558000003</v>
      </c>
      <c r="AN487" s="149">
        <v>12.671024812300001</v>
      </c>
      <c r="AO487" s="149">
        <v>0.1992758026</v>
      </c>
      <c r="AP487" s="149">
        <v>7.6842693626000003</v>
      </c>
      <c r="AQ487" s="149">
        <v>4.6951323240000002</v>
      </c>
    </row>
    <row r="488" spans="1:43" x14ac:dyDescent="0.2">
      <c r="A488" s="145">
        <v>958</v>
      </c>
      <c r="B488" s="109" t="s">
        <v>1904</v>
      </c>
      <c r="C488" s="110">
        <v>962</v>
      </c>
      <c r="D488" s="131">
        <v>-7.3217726396999998</v>
      </c>
      <c r="E488" s="110">
        <v>60.275689223100002</v>
      </c>
      <c r="F488" s="131">
        <v>3.5343035343000002</v>
      </c>
      <c r="G488" s="131">
        <v>21.829521829499999</v>
      </c>
      <c r="H488" s="131">
        <v>58.41995842</v>
      </c>
      <c r="I488" s="131">
        <v>19.750519750500001</v>
      </c>
      <c r="J488" s="131">
        <v>5.2029136316000004</v>
      </c>
      <c r="K488" s="131">
        <v>1.0405827263</v>
      </c>
      <c r="L488" s="131">
        <v>6.2434963579999998</v>
      </c>
      <c r="M488" s="131">
        <v>13.5275754422</v>
      </c>
      <c r="N488" s="110">
        <v>401</v>
      </c>
      <c r="O488" s="131">
        <v>2.3591022443999998</v>
      </c>
      <c r="P488" s="146">
        <v>15.96</v>
      </c>
      <c r="Q488" s="131">
        <v>4.5028142589</v>
      </c>
      <c r="R488" s="110">
        <v>14</v>
      </c>
      <c r="S488" s="131">
        <v>56.597873671000002</v>
      </c>
      <c r="T488" s="110">
        <v>1</v>
      </c>
      <c r="U488" s="131">
        <v>38.3364602877</v>
      </c>
      <c r="V488" s="131">
        <v>0.5628517824</v>
      </c>
      <c r="W488" s="147">
        <v>369</v>
      </c>
      <c r="X488" s="147">
        <v>179</v>
      </c>
      <c r="Y488" s="147">
        <v>59</v>
      </c>
      <c r="Z488" s="147">
        <v>131</v>
      </c>
      <c r="AA488" s="147">
        <v>117</v>
      </c>
      <c r="AB488" s="147">
        <v>68</v>
      </c>
      <c r="AC488" s="147">
        <v>13</v>
      </c>
      <c r="AD488" s="147">
        <v>36</v>
      </c>
      <c r="AE488" s="148">
        <v>0.63025210080000005</v>
      </c>
      <c r="AF488" s="131">
        <v>0</v>
      </c>
      <c r="AG488" s="131">
        <v>2.4</v>
      </c>
      <c r="AH488" s="149">
        <v>3.3769063181000001</v>
      </c>
      <c r="AI488" s="149">
        <v>0.30259017189999998</v>
      </c>
      <c r="AJ488" s="149">
        <v>5.7855240861999997</v>
      </c>
      <c r="AK488" s="149">
        <v>52.965383684300001</v>
      </c>
      <c r="AL488" s="149">
        <v>3.2558702493</v>
      </c>
      <c r="AM488" s="149">
        <v>3.3042846768</v>
      </c>
      <c r="AN488" s="149">
        <v>12.7450980392</v>
      </c>
      <c r="AO488" s="149">
        <v>0.36310820620000001</v>
      </c>
      <c r="AP488" s="149">
        <v>8.0488985718000006</v>
      </c>
      <c r="AQ488" s="149">
        <v>6.0154926167999996</v>
      </c>
    </row>
    <row r="489" spans="1:43" x14ac:dyDescent="0.2">
      <c r="A489" s="145">
        <v>959</v>
      </c>
      <c r="B489" s="109" t="s">
        <v>1903</v>
      </c>
      <c r="C489" s="110">
        <v>541</v>
      </c>
      <c r="D489" s="131">
        <v>0.18518518519999999</v>
      </c>
      <c r="E489" s="110">
        <v>68.742058449799998</v>
      </c>
      <c r="F489" s="131">
        <v>2.5878003697</v>
      </c>
      <c r="G489" s="131">
        <v>21.8114602588</v>
      </c>
      <c r="H489" s="131">
        <v>56.931608133099999</v>
      </c>
      <c r="I489" s="131">
        <v>21.2569316081</v>
      </c>
      <c r="J489" s="131">
        <v>0</v>
      </c>
      <c r="K489" s="131">
        <v>1.8535681185999999</v>
      </c>
      <c r="L489" s="131">
        <v>14.828544948999999</v>
      </c>
      <c r="M489" s="131">
        <v>7.4142724744999997</v>
      </c>
      <c r="N489" s="110">
        <v>201</v>
      </c>
      <c r="O489" s="131">
        <v>2.6567164178999998</v>
      </c>
      <c r="P489" s="146">
        <v>7.87</v>
      </c>
      <c r="Q489" s="131">
        <v>5.0441361916999998</v>
      </c>
      <c r="R489" s="110">
        <v>0</v>
      </c>
      <c r="S489" s="131">
        <v>73.392181588900002</v>
      </c>
      <c r="T489" s="110">
        <v>2</v>
      </c>
      <c r="U489" s="131">
        <v>21.5636822194</v>
      </c>
      <c r="V489" s="131">
        <v>0</v>
      </c>
      <c r="W489" s="147">
        <v>220</v>
      </c>
      <c r="X489" s="147">
        <v>134</v>
      </c>
      <c r="Y489" s="147">
        <v>50</v>
      </c>
      <c r="Z489" s="147">
        <v>36</v>
      </c>
      <c r="AA489" s="147">
        <v>77</v>
      </c>
      <c r="AB489" s="147">
        <v>50</v>
      </c>
      <c r="AC489" s="147">
        <v>10</v>
      </c>
      <c r="AD489" s="147">
        <v>17</v>
      </c>
      <c r="AE489" s="148">
        <v>0</v>
      </c>
      <c r="AF489" s="131">
        <v>0</v>
      </c>
      <c r="AG489" s="149" t="s">
        <v>3449</v>
      </c>
      <c r="AH489" s="149">
        <v>1.6186046512000001</v>
      </c>
      <c r="AI489" s="149">
        <v>3.7209302299999997E-2</v>
      </c>
      <c r="AJ489" s="149">
        <v>8</v>
      </c>
      <c r="AK489" s="149">
        <v>61.823255813999999</v>
      </c>
      <c r="AL489" s="149">
        <v>3.4604651163</v>
      </c>
      <c r="AM489" s="149">
        <v>1.4697674419</v>
      </c>
      <c r="AN489" s="149">
        <v>7.2744186047000001</v>
      </c>
      <c r="AO489" s="149">
        <v>5.5813953499999999E-2</v>
      </c>
      <c r="AP489" s="149">
        <v>5.2465116279000004</v>
      </c>
      <c r="AQ489" s="149">
        <v>5.3209302326000003</v>
      </c>
    </row>
    <row r="490" spans="1:43" x14ac:dyDescent="0.2">
      <c r="A490" s="145">
        <v>960</v>
      </c>
      <c r="B490" s="109" t="s">
        <v>1902</v>
      </c>
      <c r="C490" s="110">
        <v>1108</v>
      </c>
      <c r="D490" s="131">
        <v>-4.8927038627000004</v>
      </c>
      <c r="E490" s="110">
        <v>94.781864841699999</v>
      </c>
      <c r="F490" s="131">
        <v>4.7833935018</v>
      </c>
      <c r="G490" s="131">
        <v>21.660649819500001</v>
      </c>
      <c r="H490" s="131">
        <v>57.400722021699998</v>
      </c>
      <c r="I490" s="131">
        <v>20.9386281588</v>
      </c>
      <c r="J490" s="131">
        <v>2.6714158503999998</v>
      </c>
      <c r="K490" s="131">
        <v>0.89047195010000002</v>
      </c>
      <c r="L490" s="131">
        <v>8.9047195013000007</v>
      </c>
      <c r="M490" s="131">
        <v>13.357079252</v>
      </c>
      <c r="N490" s="110">
        <v>464</v>
      </c>
      <c r="O490" s="131">
        <v>2.3232758621</v>
      </c>
      <c r="P490" s="146">
        <v>11.69</v>
      </c>
      <c r="Q490" s="131">
        <v>6.7348678601999996</v>
      </c>
      <c r="R490" s="110">
        <v>11</v>
      </c>
      <c r="S490" s="131">
        <v>70.417732310299996</v>
      </c>
      <c r="T490" s="110">
        <v>-11</v>
      </c>
      <c r="U490" s="131">
        <v>22.506393861900001</v>
      </c>
      <c r="V490" s="131">
        <v>0.34100596760000002</v>
      </c>
      <c r="W490" s="147">
        <v>518</v>
      </c>
      <c r="X490" s="147">
        <v>150</v>
      </c>
      <c r="Y490" s="147">
        <v>211</v>
      </c>
      <c r="Z490" s="147">
        <v>157</v>
      </c>
      <c r="AA490" s="147">
        <v>120</v>
      </c>
      <c r="AB490" s="147">
        <v>61</v>
      </c>
      <c r="AC490" s="147">
        <v>23</v>
      </c>
      <c r="AD490" s="147">
        <v>36</v>
      </c>
      <c r="AE490" s="148">
        <v>1.2068965517000001</v>
      </c>
      <c r="AF490" s="131">
        <v>0.86132644270000003</v>
      </c>
      <c r="AG490" s="131">
        <v>2.5499999999999998</v>
      </c>
      <c r="AH490" s="149">
        <v>2.7532154340999999</v>
      </c>
      <c r="AI490" s="149">
        <v>0.19091639869999999</v>
      </c>
      <c r="AJ490" s="149">
        <v>6.8629421221999998</v>
      </c>
      <c r="AK490" s="149">
        <v>55.7475884244</v>
      </c>
      <c r="AL490" s="149">
        <v>5.1045016076999996</v>
      </c>
      <c r="AM490" s="149">
        <v>2.6929260450000001</v>
      </c>
      <c r="AN490" s="149">
        <v>13.2737138264</v>
      </c>
      <c r="AO490" s="149">
        <v>0.1105305466</v>
      </c>
      <c r="AP490" s="149">
        <v>3.4063504823000001</v>
      </c>
      <c r="AQ490" s="149">
        <v>7.4356913183</v>
      </c>
    </row>
    <row r="491" spans="1:43" x14ac:dyDescent="0.2">
      <c r="A491" s="145">
        <v>971</v>
      </c>
      <c r="B491" s="109" t="s">
        <v>1901</v>
      </c>
      <c r="C491" s="110">
        <v>1513</v>
      </c>
      <c r="D491" s="131">
        <v>14.188679245299999</v>
      </c>
      <c r="E491" s="110">
        <v>197.7777777778</v>
      </c>
      <c r="F491" s="131">
        <v>9.9801718439999991</v>
      </c>
      <c r="G491" s="131">
        <v>17.580964970299998</v>
      </c>
      <c r="H491" s="131">
        <v>59.087904824900001</v>
      </c>
      <c r="I491" s="131">
        <v>23.331130204899999</v>
      </c>
      <c r="J491" s="131">
        <v>1.9880715706000001</v>
      </c>
      <c r="K491" s="131">
        <v>1.9880715706000001</v>
      </c>
      <c r="L491" s="131">
        <v>5.9642147117000004</v>
      </c>
      <c r="M491" s="131">
        <v>13.253810470499999</v>
      </c>
      <c r="N491" s="110">
        <v>686</v>
      </c>
      <c r="O491" s="131">
        <v>2.1836734694</v>
      </c>
      <c r="P491" s="146">
        <v>7.65</v>
      </c>
      <c r="Q491" s="131">
        <v>10.9660574413</v>
      </c>
      <c r="R491" s="110">
        <v>10</v>
      </c>
      <c r="S491" s="131">
        <v>53.133159268900002</v>
      </c>
      <c r="T491" s="110">
        <v>-11</v>
      </c>
      <c r="U491" s="131">
        <v>35.248041775499999</v>
      </c>
      <c r="V491" s="131">
        <v>0.65274151439999994</v>
      </c>
      <c r="W491" s="147">
        <v>397</v>
      </c>
      <c r="X491" s="147">
        <v>72</v>
      </c>
      <c r="Y491" s="147">
        <v>82</v>
      </c>
      <c r="Z491" s="147">
        <v>243</v>
      </c>
      <c r="AA491" s="147">
        <v>98</v>
      </c>
      <c r="AB491" s="147">
        <v>19</v>
      </c>
      <c r="AC491" s="147">
        <v>19</v>
      </c>
      <c r="AD491" s="147">
        <v>60</v>
      </c>
      <c r="AE491" s="148">
        <v>2.2756005056999999</v>
      </c>
      <c r="AF491" s="131">
        <v>24.8104755341</v>
      </c>
      <c r="AG491" s="131">
        <v>2.2599999999999998</v>
      </c>
      <c r="AH491" s="149">
        <v>9.8705085327000006</v>
      </c>
      <c r="AI491" s="149">
        <v>1.5521824886</v>
      </c>
      <c r="AJ491" s="149">
        <v>11.954377840699999</v>
      </c>
      <c r="AK491" s="149">
        <v>43.967069719599998</v>
      </c>
      <c r="AL491" s="149">
        <v>1.8780550552999999</v>
      </c>
      <c r="AM491" s="149">
        <v>6.2087299544999999</v>
      </c>
      <c r="AN491" s="149">
        <v>9.7504502186999993</v>
      </c>
      <c r="AO491" s="149">
        <v>0.1715118772</v>
      </c>
      <c r="AP491" s="149">
        <v>9.2273389932000001</v>
      </c>
      <c r="AQ491" s="149">
        <v>1.4578509561999999</v>
      </c>
    </row>
    <row r="492" spans="1:43" x14ac:dyDescent="0.2">
      <c r="A492" s="145">
        <v>972</v>
      </c>
      <c r="B492" s="109" t="s">
        <v>1900</v>
      </c>
      <c r="C492" s="110">
        <v>41</v>
      </c>
      <c r="D492" s="131">
        <v>-16.326530612199999</v>
      </c>
      <c r="E492" s="110">
        <v>29.4964028777</v>
      </c>
      <c r="F492" s="131">
        <v>2.4390243902000002</v>
      </c>
      <c r="G492" s="131">
        <v>2.4390243902000002</v>
      </c>
      <c r="H492" s="131">
        <v>65.853658536599994</v>
      </c>
      <c r="I492" s="131">
        <v>31.707317073199999</v>
      </c>
      <c r="J492" s="131">
        <v>0</v>
      </c>
      <c r="K492" s="131">
        <v>0</v>
      </c>
      <c r="L492" s="131">
        <v>0</v>
      </c>
      <c r="M492" s="131">
        <v>0</v>
      </c>
      <c r="N492" s="110">
        <v>21</v>
      </c>
      <c r="O492" s="131">
        <v>1.9523809524</v>
      </c>
      <c r="P492" s="146">
        <v>1.39</v>
      </c>
      <c r="Q492" s="131">
        <v>11.4285714286</v>
      </c>
      <c r="R492" s="110">
        <v>-4</v>
      </c>
      <c r="S492" s="131">
        <v>52.857142857100001</v>
      </c>
      <c r="T492" s="110">
        <v>3</v>
      </c>
      <c r="U492" s="131">
        <v>30</v>
      </c>
      <c r="V492" s="131">
        <v>5.7142857142999999</v>
      </c>
      <c r="W492" s="147">
        <v>46</v>
      </c>
      <c r="X492" s="147">
        <v>15</v>
      </c>
      <c r="Y492" s="147">
        <v>8</v>
      </c>
      <c r="Z492" s="147">
        <v>23</v>
      </c>
      <c r="AA492" s="147" t="s">
        <v>3449</v>
      </c>
      <c r="AB492" s="147">
        <v>5</v>
      </c>
      <c r="AC492" s="147" t="s">
        <v>3449</v>
      </c>
      <c r="AD492" s="147" t="s">
        <v>3449</v>
      </c>
      <c r="AE492" s="148">
        <v>0</v>
      </c>
      <c r="AF492" s="131">
        <v>0</v>
      </c>
      <c r="AG492" s="149" t="s">
        <v>3449</v>
      </c>
      <c r="AH492" s="149">
        <v>2.5297619048</v>
      </c>
      <c r="AI492" s="149">
        <v>0</v>
      </c>
      <c r="AJ492" s="149">
        <v>3.8690476189999998</v>
      </c>
      <c r="AK492" s="149">
        <v>78.273809523799997</v>
      </c>
      <c r="AL492" s="149">
        <v>0</v>
      </c>
      <c r="AM492" s="149">
        <v>4.3154761905000001</v>
      </c>
      <c r="AN492" s="149">
        <v>7.2916666667000003</v>
      </c>
      <c r="AO492" s="149">
        <v>0</v>
      </c>
      <c r="AP492" s="149">
        <v>0.59523809520000004</v>
      </c>
      <c r="AQ492" s="149">
        <v>0</v>
      </c>
    </row>
    <row r="493" spans="1:43" x14ac:dyDescent="0.2">
      <c r="A493" s="145">
        <v>973</v>
      </c>
      <c r="B493" s="109" t="s">
        <v>1899</v>
      </c>
      <c r="C493" s="110">
        <v>644</v>
      </c>
      <c r="D493" s="131">
        <v>-5.8479532163999997</v>
      </c>
      <c r="E493" s="110">
        <v>163.45177664970001</v>
      </c>
      <c r="F493" s="131">
        <v>4.1925465838999996</v>
      </c>
      <c r="G493" s="131">
        <v>17.0807453416</v>
      </c>
      <c r="H493" s="131">
        <v>58.229813664600002</v>
      </c>
      <c r="I493" s="131">
        <v>24.689440993800002</v>
      </c>
      <c r="J493" s="131">
        <v>6.2745098039</v>
      </c>
      <c r="K493" s="131">
        <v>1.568627451</v>
      </c>
      <c r="L493" s="131">
        <v>7.8431372549000002</v>
      </c>
      <c r="M493" s="131">
        <v>9.4117647058999996</v>
      </c>
      <c r="N493" s="110">
        <v>296</v>
      </c>
      <c r="O493" s="131">
        <v>2.1452702703000002</v>
      </c>
      <c r="P493" s="146">
        <v>3.94</v>
      </c>
      <c r="Q493" s="131">
        <v>9.8484848485000001</v>
      </c>
      <c r="R493" s="110">
        <v>4</v>
      </c>
      <c r="S493" s="131">
        <v>66.414141414100001</v>
      </c>
      <c r="T493" s="110">
        <v>-4</v>
      </c>
      <c r="U493" s="131">
        <v>22.979797979800001</v>
      </c>
      <c r="V493" s="131">
        <v>0.75757575759999995</v>
      </c>
      <c r="W493" s="147">
        <v>116</v>
      </c>
      <c r="X493" s="147">
        <v>38</v>
      </c>
      <c r="Y493" s="147">
        <v>36</v>
      </c>
      <c r="Z493" s="147">
        <v>42</v>
      </c>
      <c r="AA493" s="147">
        <v>37</v>
      </c>
      <c r="AB493" s="147">
        <v>13</v>
      </c>
      <c r="AC493" s="147">
        <v>8</v>
      </c>
      <c r="AD493" s="147">
        <v>16</v>
      </c>
      <c r="AE493" s="148">
        <v>3.0030030029999999</v>
      </c>
      <c r="AF493" s="131">
        <v>0</v>
      </c>
      <c r="AG493" s="131">
        <v>2.69</v>
      </c>
      <c r="AH493" s="149">
        <v>3.8050734311999999</v>
      </c>
      <c r="AI493" s="149">
        <v>0.41722296399999997</v>
      </c>
      <c r="AJ493" s="149">
        <v>18.958611481999998</v>
      </c>
      <c r="AK493" s="149">
        <v>41.3384512684</v>
      </c>
      <c r="AL493" s="149">
        <v>1.8024032043</v>
      </c>
      <c r="AM493" s="149">
        <v>5.0400534045000001</v>
      </c>
      <c r="AN493" s="149">
        <v>12.0493991989</v>
      </c>
      <c r="AO493" s="149">
        <v>0.41722296399999997</v>
      </c>
      <c r="AP493" s="149">
        <v>9.9132176234999996</v>
      </c>
      <c r="AQ493" s="149">
        <v>2.2029372497000002</v>
      </c>
    </row>
    <row r="494" spans="1:43" x14ac:dyDescent="0.2">
      <c r="A494" s="145">
        <v>975</v>
      </c>
      <c r="B494" s="109" t="s">
        <v>1898</v>
      </c>
      <c r="C494" s="110">
        <v>215</v>
      </c>
      <c r="D494" s="131">
        <v>6.4356435644000003</v>
      </c>
      <c r="E494" s="110">
        <v>58.423913043500001</v>
      </c>
      <c r="F494" s="131">
        <v>4.6511627906999999</v>
      </c>
      <c r="G494" s="131">
        <v>18.139534883700001</v>
      </c>
      <c r="H494" s="131">
        <v>59.534883720899998</v>
      </c>
      <c r="I494" s="131">
        <v>22.325581395299999</v>
      </c>
      <c r="J494" s="131">
        <v>9.5923261391000008</v>
      </c>
      <c r="K494" s="131">
        <v>4.7961630695000004</v>
      </c>
      <c r="L494" s="131">
        <v>14.388489208599999</v>
      </c>
      <c r="M494" s="131">
        <v>0</v>
      </c>
      <c r="N494" s="110">
        <v>95</v>
      </c>
      <c r="O494" s="131">
        <v>2.2315789474000001</v>
      </c>
      <c r="P494" s="146">
        <v>3.68</v>
      </c>
      <c r="Q494" s="131">
        <v>4.3835616438000002</v>
      </c>
      <c r="R494" s="110">
        <v>1</v>
      </c>
      <c r="S494" s="131">
        <v>65.205479452099993</v>
      </c>
      <c r="T494" s="110">
        <v>-4</v>
      </c>
      <c r="U494" s="131">
        <v>30.410958904099999</v>
      </c>
      <c r="V494" s="131">
        <v>0</v>
      </c>
      <c r="W494" s="147" t="s">
        <v>3449</v>
      </c>
      <c r="X494" s="147">
        <v>16</v>
      </c>
      <c r="Y494" s="147" t="s">
        <v>3449</v>
      </c>
      <c r="Z494" s="147">
        <v>42</v>
      </c>
      <c r="AA494" s="147" t="s">
        <v>3449</v>
      </c>
      <c r="AB494" s="147">
        <v>7</v>
      </c>
      <c r="AC494" s="147" t="s">
        <v>3449</v>
      </c>
      <c r="AD494" s="147">
        <v>11</v>
      </c>
      <c r="AE494" s="148">
        <v>1.4925373134</v>
      </c>
      <c r="AF494" s="131">
        <v>0</v>
      </c>
      <c r="AG494" s="149" t="s">
        <v>3449</v>
      </c>
      <c r="AH494" s="149">
        <v>2.9603612643999999</v>
      </c>
      <c r="AI494" s="149">
        <v>0</v>
      </c>
      <c r="AJ494" s="149">
        <v>12.644254892099999</v>
      </c>
      <c r="AK494" s="149">
        <v>63.020572002000002</v>
      </c>
      <c r="AL494" s="149">
        <v>5.0175614700000003E-2</v>
      </c>
      <c r="AM494" s="149">
        <v>6.1716006020999998</v>
      </c>
      <c r="AN494" s="149">
        <v>4.6161565479000002</v>
      </c>
      <c r="AO494" s="149">
        <v>0</v>
      </c>
      <c r="AP494" s="149">
        <v>4.5659809332999997</v>
      </c>
      <c r="AQ494" s="149">
        <v>0.90316106370000004</v>
      </c>
    </row>
    <row r="495" spans="1:43" x14ac:dyDescent="0.2">
      <c r="A495" s="145">
        <v>976</v>
      </c>
      <c r="B495" s="109" t="s">
        <v>1897</v>
      </c>
      <c r="C495" s="110">
        <v>342</v>
      </c>
      <c r="D495" s="131">
        <v>9.2651757188000001</v>
      </c>
      <c r="E495" s="110">
        <v>108.2278481013</v>
      </c>
      <c r="F495" s="131">
        <v>7.6023391812999996</v>
      </c>
      <c r="G495" s="131">
        <v>21.345029239799999</v>
      </c>
      <c r="H495" s="131">
        <v>61.111111111100001</v>
      </c>
      <c r="I495" s="131">
        <v>17.5438596491</v>
      </c>
      <c r="J495" s="131">
        <v>5.9347181008999996</v>
      </c>
      <c r="K495" s="131">
        <v>2.9673590503999998</v>
      </c>
      <c r="L495" s="131">
        <v>8.9020771513000003</v>
      </c>
      <c r="M495" s="131">
        <v>2.9673590503999998</v>
      </c>
      <c r="N495" s="110">
        <v>143</v>
      </c>
      <c r="O495" s="131">
        <v>2.3776223775999998</v>
      </c>
      <c r="P495" s="146">
        <v>3.16</v>
      </c>
      <c r="Q495" s="131">
        <v>7.2555205046999998</v>
      </c>
      <c r="R495" s="110">
        <v>-1</v>
      </c>
      <c r="S495" s="131">
        <v>52.681388012600003</v>
      </c>
      <c r="T495" s="110">
        <v>-1</v>
      </c>
      <c r="U495" s="131">
        <v>35.962145110400002</v>
      </c>
      <c r="V495" s="131">
        <v>4.1009463722000001</v>
      </c>
      <c r="W495" s="147">
        <v>82</v>
      </c>
      <c r="X495" s="147">
        <v>25</v>
      </c>
      <c r="Y495" s="147">
        <v>12</v>
      </c>
      <c r="Z495" s="147">
        <v>45</v>
      </c>
      <c r="AA495" s="147" t="s">
        <v>3449</v>
      </c>
      <c r="AB495" s="147">
        <v>9</v>
      </c>
      <c r="AC495" s="147" t="s">
        <v>3449</v>
      </c>
      <c r="AD495" s="147">
        <v>11</v>
      </c>
      <c r="AE495" s="148">
        <v>0.62111801239999997</v>
      </c>
      <c r="AF495" s="131">
        <v>6.0240963855</v>
      </c>
      <c r="AG495" s="149" t="s">
        <v>3449</v>
      </c>
      <c r="AH495" s="149">
        <v>2.9796987556999999</v>
      </c>
      <c r="AI495" s="149">
        <v>1.0150622135</v>
      </c>
      <c r="AJ495" s="149">
        <v>10.117878192499999</v>
      </c>
      <c r="AK495" s="149">
        <v>56.581532416500004</v>
      </c>
      <c r="AL495" s="149">
        <v>1.9318925999000001</v>
      </c>
      <c r="AM495" s="149">
        <v>5.3045186639999997</v>
      </c>
      <c r="AN495" s="149">
        <v>5.8284217419999997</v>
      </c>
      <c r="AO495" s="149">
        <v>9.8231827100000002E-2</v>
      </c>
      <c r="AP495" s="149">
        <v>10.248853962</v>
      </c>
      <c r="AQ495" s="149">
        <v>2.6850032744000001</v>
      </c>
    </row>
    <row r="496" spans="1:43" x14ac:dyDescent="0.2">
      <c r="A496" s="145">
        <v>977</v>
      </c>
      <c r="B496" s="109" t="s">
        <v>1896</v>
      </c>
      <c r="C496" s="110">
        <v>1140</v>
      </c>
      <c r="D496" s="131">
        <v>13.3200795229</v>
      </c>
      <c r="E496" s="110">
        <v>195.20547945210001</v>
      </c>
      <c r="F496" s="131">
        <v>8.1578947367999994</v>
      </c>
      <c r="G496" s="131">
        <v>19.649122807000001</v>
      </c>
      <c r="H496" s="131">
        <v>61.4035087719</v>
      </c>
      <c r="I496" s="131">
        <v>18.947368421099998</v>
      </c>
      <c r="J496" s="131">
        <v>1.7520805957000001</v>
      </c>
      <c r="K496" s="131">
        <v>2.6281208935999998</v>
      </c>
      <c r="L496" s="131">
        <v>11.3885238721</v>
      </c>
      <c r="M496" s="131">
        <v>7.8843626806999998</v>
      </c>
      <c r="N496" s="110">
        <v>506</v>
      </c>
      <c r="O496" s="131">
        <v>2.2450592884999998</v>
      </c>
      <c r="P496" s="146">
        <v>5.84</v>
      </c>
      <c r="Q496" s="131">
        <v>11.643835616400001</v>
      </c>
      <c r="R496" s="110">
        <v>16</v>
      </c>
      <c r="S496" s="131">
        <v>52.739726027400003</v>
      </c>
      <c r="T496" s="110">
        <v>-15</v>
      </c>
      <c r="U496" s="131">
        <v>34.9315068493</v>
      </c>
      <c r="V496" s="131">
        <v>0.68493150680000003</v>
      </c>
      <c r="W496" s="147">
        <v>171</v>
      </c>
      <c r="X496" s="147">
        <v>54</v>
      </c>
      <c r="Y496" s="147">
        <v>51</v>
      </c>
      <c r="Z496" s="147">
        <v>66</v>
      </c>
      <c r="AA496" s="147">
        <v>58</v>
      </c>
      <c r="AB496" s="147">
        <v>17</v>
      </c>
      <c r="AC496" s="147">
        <v>14</v>
      </c>
      <c r="AD496" s="147">
        <v>27</v>
      </c>
      <c r="AE496" s="148">
        <v>2.1466905187999998</v>
      </c>
      <c r="AF496" s="131">
        <v>5.3811659192999999</v>
      </c>
      <c r="AG496" s="149">
        <v>2.62</v>
      </c>
      <c r="AH496" s="149">
        <v>8.0437185312999997</v>
      </c>
      <c r="AI496" s="149">
        <v>1.9034753776</v>
      </c>
      <c r="AJ496" s="149">
        <v>11.224364484800001</v>
      </c>
      <c r="AK496" s="149">
        <v>41.839616848799999</v>
      </c>
      <c r="AL496" s="149">
        <v>4.3227311801999999</v>
      </c>
      <c r="AM496" s="149">
        <v>7.2454869213000004</v>
      </c>
      <c r="AN496" s="149">
        <v>13.7418641778</v>
      </c>
      <c r="AO496" s="149">
        <v>3.6841458899999999E-2</v>
      </c>
      <c r="AP496" s="149">
        <v>6.7911089278999999</v>
      </c>
      <c r="AQ496" s="149">
        <v>1.4122559253</v>
      </c>
    </row>
    <row r="497" spans="1:43" x14ac:dyDescent="0.2">
      <c r="A497" s="145">
        <v>979</v>
      </c>
      <c r="B497" s="109" t="s">
        <v>1895</v>
      </c>
      <c r="C497" s="110">
        <v>7255</v>
      </c>
      <c r="D497" s="131">
        <v>7.2273130358</v>
      </c>
      <c r="E497" s="110">
        <v>738.79837067209996</v>
      </c>
      <c r="F497" s="131">
        <v>18.8559614059</v>
      </c>
      <c r="G497" s="131">
        <v>20.096485182599999</v>
      </c>
      <c r="H497" s="131">
        <v>58.594073053099997</v>
      </c>
      <c r="I497" s="131">
        <v>21.309441764300001</v>
      </c>
      <c r="J497" s="131">
        <v>4.2891732963999996</v>
      </c>
      <c r="K497" s="131">
        <v>2.2137668627</v>
      </c>
      <c r="L497" s="131">
        <v>9.6852300241999991</v>
      </c>
      <c r="M497" s="131">
        <v>11.4839156001</v>
      </c>
      <c r="N497" s="110">
        <v>3261</v>
      </c>
      <c r="O497" s="131">
        <v>2.1864458755</v>
      </c>
      <c r="P497" s="146">
        <v>9.82</v>
      </c>
      <c r="Q497" s="131">
        <v>26.9582909461</v>
      </c>
      <c r="R497" s="110">
        <v>51</v>
      </c>
      <c r="S497" s="131">
        <v>37.131230925700002</v>
      </c>
      <c r="T497" s="110">
        <v>-42</v>
      </c>
      <c r="U497" s="131">
        <v>35.096642929799998</v>
      </c>
      <c r="V497" s="131">
        <v>0.81383519839999996</v>
      </c>
      <c r="W497" s="147">
        <v>4187</v>
      </c>
      <c r="X497" s="147">
        <v>42</v>
      </c>
      <c r="Y497" s="147">
        <v>1520</v>
      </c>
      <c r="Z497" s="147">
        <v>2625</v>
      </c>
      <c r="AA497" s="147">
        <v>457</v>
      </c>
      <c r="AB497" s="147">
        <v>13</v>
      </c>
      <c r="AC497" s="147">
        <v>97</v>
      </c>
      <c r="AD497" s="147">
        <v>347</v>
      </c>
      <c r="AE497" s="148">
        <v>2.8184281843000001</v>
      </c>
      <c r="AF497" s="131">
        <v>1.1204481793000001</v>
      </c>
      <c r="AG497" s="149">
        <v>4.3899999999999997</v>
      </c>
      <c r="AH497" s="149">
        <v>10.926751908</v>
      </c>
      <c r="AI497" s="149">
        <v>1.1894142135000001</v>
      </c>
      <c r="AJ497" s="149">
        <v>18.5290910893</v>
      </c>
      <c r="AK497" s="149">
        <v>27.398156407999998</v>
      </c>
      <c r="AL497" s="149">
        <v>3.5305778570999999</v>
      </c>
      <c r="AM497" s="149">
        <v>10.5401922886</v>
      </c>
      <c r="AN497" s="149">
        <v>10.857369412200001</v>
      </c>
      <c r="AO497" s="149">
        <v>0.35087719299999998</v>
      </c>
      <c r="AP497" s="149">
        <v>10.924769551000001</v>
      </c>
      <c r="AQ497" s="149">
        <v>2.0120923778000002</v>
      </c>
    </row>
    <row r="498" spans="1:43" x14ac:dyDescent="0.2">
      <c r="A498" s="145">
        <v>980</v>
      </c>
      <c r="B498" s="109" t="s">
        <v>1894</v>
      </c>
      <c r="C498" s="110">
        <v>610</v>
      </c>
      <c r="D498" s="131">
        <v>-3.4810126582000001</v>
      </c>
      <c r="E498" s="110">
        <v>180.47337278110001</v>
      </c>
      <c r="F498" s="131">
        <v>4.4262295081999996</v>
      </c>
      <c r="G498" s="131">
        <v>14.5901639344</v>
      </c>
      <c r="H498" s="131">
        <v>62.786885245900002</v>
      </c>
      <c r="I498" s="131">
        <v>22.622950819700002</v>
      </c>
      <c r="J498" s="131">
        <v>3.2362459547000002</v>
      </c>
      <c r="K498" s="131">
        <v>1.6181229773000001</v>
      </c>
      <c r="L498" s="131">
        <v>8.0906148866999992</v>
      </c>
      <c r="M498" s="131">
        <v>12.944983818800001</v>
      </c>
      <c r="N498" s="110">
        <v>292</v>
      </c>
      <c r="O498" s="131">
        <v>2.0684931507000002</v>
      </c>
      <c r="P498" s="146">
        <v>3.38</v>
      </c>
      <c r="Q498" s="131">
        <v>13.313609467499999</v>
      </c>
      <c r="R498" s="110">
        <v>12</v>
      </c>
      <c r="S498" s="131">
        <v>48.816568047300002</v>
      </c>
      <c r="T498" s="110">
        <v>-9</v>
      </c>
      <c r="U498" s="131">
        <v>35.502958579900003</v>
      </c>
      <c r="V498" s="131">
        <v>2.3668639052999998</v>
      </c>
      <c r="W498" s="147">
        <v>128</v>
      </c>
      <c r="X498" s="147">
        <v>15</v>
      </c>
      <c r="Y498" s="147">
        <v>76</v>
      </c>
      <c r="Z498" s="147">
        <v>37</v>
      </c>
      <c r="AA498" s="147">
        <v>32</v>
      </c>
      <c r="AB498" s="147">
        <v>4</v>
      </c>
      <c r="AC498" s="147">
        <v>8</v>
      </c>
      <c r="AD498" s="147">
        <v>20</v>
      </c>
      <c r="AE498" s="148">
        <v>3.6474164133999998</v>
      </c>
      <c r="AF498" s="131">
        <v>6.5897858319999996</v>
      </c>
      <c r="AG498" s="149">
        <v>2.08</v>
      </c>
      <c r="AH498" s="149">
        <v>6.3720073665000001</v>
      </c>
      <c r="AI498" s="149">
        <v>0.4972375691</v>
      </c>
      <c r="AJ498" s="149">
        <v>15.3775322284</v>
      </c>
      <c r="AK498" s="149">
        <v>45.930018416199999</v>
      </c>
      <c r="AL498" s="149">
        <v>3.3517495396000001</v>
      </c>
      <c r="AM498" s="149">
        <v>7.8637200736999997</v>
      </c>
      <c r="AN498" s="149">
        <v>10.773480663000001</v>
      </c>
      <c r="AO498" s="149">
        <v>0.1289134438</v>
      </c>
      <c r="AP498" s="149">
        <v>5.2117863719999997</v>
      </c>
      <c r="AQ498" s="149">
        <v>3.0939226518999998</v>
      </c>
    </row>
    <row r="499" spans="1:43" x14ac:dyDescent="0.2">
      <c r="A499" s="145">
        <v>981</v>
      </c>
      <c r="B499" s="109" t="s">
        <v>1893</v>
      </c>
      <c r="C499" s="110">
        <v>4992</v>
      </c>
      <c r="D499" s="131">
        <v>17.183098591499999</v>
      </c>
      <c r="E499" s="110">
        <v>252.5037936267</v>
      </c>
      <c r="F499" s="131">
        <v>24.419070512800001</v>
      </c>
      <c r="G499" s="131">
        <v>19.411057692300002</v>
      </c>
      <c r="H499" s="131">
        <v>63.601762820499999</v>
      </c>
      <c r="I499" s="131">
        <v>16.987179487199999</v>
      </c>
      <c r="J499" s="131">
        <v>5.2573046204000002</v>
      </c>
      <c r="K499" s="131">
        <v>4.2462845010999999</v>
      </c>
      <c r="L499" s="131">
        <v>8.694773026</v>
      </c>
      <c r="M499" s="131">
        <v>9.5035891213999992</v>
      </c>
      <c r="N499" s="110">
        <v>2147</v>
      </c>
      <c r="O499" s="131">
        <v>2.2789939449999999</v>
      </c>
      <c r="P499" s="146">
        <v>19.77</v>
      </c>
      <c r="Q499" s="131">
        <v>13.983903420500001</v>
      </c>
      <c r="R499" s="110">
        <v>64</v>
      </c>
      <c r="S499" s="131">
        <v>46.529175050299997</v>
      </c>
      <c r="T499" s="110">
        <v>-67</v>
      </c>
      <c r="U499" s="131">
        <v>39.185110664</v>
      </c>
      <c r="V499" s="131">
        <v>0.3018108652</v>
      </c>
      <c r="W499" s="147">
        <v>3135</v>
      </c>
      <c r="X499" s="147">
        <v>258</v>
      </c>
      <c r="Y499" s="147">
        <v>691</v>
      </c>
      <c r="Z499" s="147">
        <v>2186</v>
      </c>
      <c r="AA499" s="147">
        <v>341</v>
      </c>
      <c r="AB499" s="147">
        <v>39</v>
      </c>
      <c r="AC499" s="147">
        <v>66</v>
      </c>
      <c r="AD499" s="147">
        <v>236</v>
      </c>
      <c r="AE499" s="148">
        <v>2.8383381325000001</v>
      </c>
      <c r="AF499" s="131">
        <v>1.0212418300999999</v>
      </c>
      <c r="AG499" s="131">
        <v>4.76</v>
      </c>
      <c r="AH499" s="149">
        <v>14.7852402829</v>
      </c>
      <c r="AI499" s="149">
        <v>2.0783198425</v>
      </c>
      <c r="AJ499" s="149">
        <v>12.433457303300001</v>
      </c>
      <c r="AK499" s="149">
        <v>42.3320936338</v>
      </c>
      <c r="AL499" s="149">
        <v>1.8413184569000001</v>
      </c>
      <c r="AM499" s="149">
        <v>7.4236126304000001</v>
      </c>
      <c r="AN499" s="149">
        <v>6.2823598046000004</v>
      </c>
      <c r="AO499" s="149">
        <v>0.55786479980000003</v>
      </c>
      <c r="AP499" s="149">
        <v>7.5220593597000001</v>
      </c>
      <c r="AQ499" s="149">
        <v>1.6699482242999999</v>
      </c>
    </row>
    <row r="500" spans="1:43" x14ac:dyDescent="0.2">
      <c r="A500" s="145">
        <v>982</v>
      </c>
      <c r="B500" s="109" t="s">
        <v>1892</v>
      </c>
      <c r="C500" s="110">
        <v>1681</v>
      </c>
      <c r="D500" s="131">
        <v>8.5917312661</v>
      </c>
      <c r="E500" s="110">
        <v>602.50896057349996</v>
      </c>
      <c r="F500" s="131">
        <v>9.5181439618999999</v>
      </c>
      <c r="G500" s="131">
        <v>19.571683521699999</v>
      </c>
      <c r="H500" s="131">
        <v>58.834027364699999</v>
      </c>
      <c r="I500" s="131">
        <v>21.594289113599999</v>
      </c>
      <c r="J500" s="131">
        <v>3.5810205909000001</v>
      </c>
      <c r="K500" s="131">
        <v>0</v>
      </c>
      <c r="L500" s="131">
        <v>4.7746941211999996</v>
      </c>
      <c r="M500" s="131">
        <v>7.7588779469000002</v>
      </c>
      <c r="N500" s="110">
        <v>748</v>
      </c>
      <c r="O500" s="131">
        <v>2.2205882353000002</v>
      </c>
      <c r="P500" s="146">
        <v>2.79</v>
      </c>
      <c r="Q500" s="131">
        <v>16.370106761599999</v>
      </c>
      <c r="R500" s="110">
        <v>15</v>
      </c>
      <c r="S500" s="131">
        <v>52.669039145900001</v>
      </c>
      <c r="T500" s="110">
        <v>-16</v>
      </c>
      <c r="U500" s="131">
        <v>30.249110320300002</v>
      </c>
      <c r="V500" s="131">
        <v>0.71174377219999996</v>
      </c>
      <c r="W500" s="147">
        <v>923</v>
      </c>
      <c r="X500" s="147">
        <v>16</v>
      </c>
      <c r="Y500" s="147">
        <v>735</v>
      </c>
      <c r="Z500" s="147">
        <v>172</v>
      </c>
      <c r="AA500" s="147">
        <v>74</v>
      </c>
      <c r="AB500" s="147">
        <v>6</v>
      </c>
      <c r="AC500" s="147">
        <v>16</v>
      </c>
      <c r="AD500" s="147">
        <v>52</v>
      </c>
      <c r="AE500" s="148">
        <v>3.6144578313000002</v>
      </c>
      <c r="AF500" s="131">
        <v>19.701492537299998</v>
      </c>
      <c r="AG500" s="149">
        <v>4.13</v>
      </c>
      <c r="AH500" s="149">
        <v>9.1889078878999992</v>
      </c>
      <c r="AI500" s="149">
        <v>1.0259460263</v>
      </c>
      <c r="AJ500" s="149">
        <v>14.0361311427</v>
      </c>
      <c r="AK500" s="149">
        <v>30.756077614999999</v>
      </c>
      <c r="AL500" s="149">
        <v>5.7467846257000001</v>
      </c>
      <c r="AM500" s="149">
        <v>9.9249126458999992</v>
      </c>
      <c r="AN500" s="149">
        <v>9.9918221694000007</v>
      </c>
      <c r="AO500" s="149">
        <v>0.94416771990000004</v>
      </c>
      <c r="AP500" s="149">
        <v>9.3822020667999997</v>
      </c>
      <c r="AQ500" s="149">
        <v>4.564716378</v>
      </c>
    </row>
    <row r="501" spans="1:43" x14ac:dyDescent="0.2">
      <c r="A501" s="145">
        <v>983</v>
      </c>
      <c r="B501" s="109" t="s">
        <v>1891</v>
      </c>
      <c r="C501" s="110">
        <v>1750</v>
      </c>
      <c r="D501" s="131">
        <v>11.040609137100001</v>
      </c>
      <c r="E501" s="110">
        <v>207.100591716</v>
      </c>
      <c r="F501" s="131">
        <v>14.857142857099999</v>
      </c>
      <c r="G501" s="131">
        <v>20.399999999999999</v>
      </c>
      <c r="H501" s="131">
        <v>63.6</v>
      </c>
      <c r="I501" s="131">
        <v>16</v>
      </c>
      <c r="J501" s="131">
        <v>3.4119988627</v>
      </c>
      <c r="K501" s="131">
        <v>1.1373329541999999</v>
      </c>
      <c r="L501" s="131">
        <v>5.6866647711000002</v>
      </c>
      <c r="M501" s="131">
        <v>8.5299971567000004</v>
      </c>
      <c r="N501" s="110">
        <v>777</v>
      </c>
      <c r="O501" s="131">
        <v>2.2277992277999998</v>
      </c>
      <c r="P501" s="146">
        <v>8.4499999999999993</v>
      </c>
      <c r="Q501" s="131">
        <v>13.017751479299999</v>
      </c>
      <c r="R501" s="110">
        <v>21</v>
      </c>
      <c r="S501" s="131">
        <v>46.982248520699997</v>
      </c>
      <c r="T501" s="110">
        <v>-21</v>
      </c>
      <c r="U501" s="131">
        <v>39.289940828399999</v>
      </c>
      <c r="V501" s="131">
        <v>0.71005917159999998</v>
      </c>
      <c r="W501" s="147">
        <v>870</v>
      </c>
      <c r="X501" s="147">
        <v>50</v>
      </c>
      <c r="Y501" s="147">
        <v>295</v>
      </c>
      <c r="Z501" s="147">
        <v>525</v>
      </c>
      <c r="AA501" s="147">
        <v>113</v>
      </c>
      <c r="AB501" s="147">
        <v>18</v>
      </c>
      <c r="AC501" s="147">
        <v>24</v>
      </c>
      <c r="AD501" s="147">
        <v>71</v>
      </c>
      <c r="AE501" s="148">
        <v>2.8409090908999999</v>
      </c>
      <c r="AF501" s="131">
        <v>27.120600115399998</v>
      </c>
      <c r="AG501" s="149">
        <v>3.9</v>
      </c>
      <c r="AH501" s="149">
        <v>11.7454068241</v>
      </c>
      <c r="AI501" s="149">
        <v>1.3861548556000001</v>
      </c>
      <c r="AJ501" s="149">
        <v>13.000328084</v>
      </c>
      <c r="AK501" s="149">
        <v>41.765091863499997</v>
      </c>
      <c r="AL501" s="149">
        <v>2.5426509186000001</v>
      </c>
      <c r="AM501" s="149">
        <v>7.4146981626999997</v>
      </c>
      <c r="AN501" s="149">
        <v>5.7250656168000003</v>
      </c>
      <c r="AO501" s="149">
        <v>0.72998687659999995</v>
      </c>
      <c r="AP501" s="149">
        <v>7.9396325459000003</v>
      </c>
      <c r="AQ501" s="149">
        <v>3.3956692912999999</v>
      </c>
    </row>
    <row r="502" spans="1:43" x14ac:dyDescent="0.2">
      <c r="A502" s="145">
        <v>985</v>
      </c>
      <c r="B502" s="109" t="s">
        <v>1890</v>
      </c>
      <c r="C502" s="110">
        <v>570</v>
      </c>
      <c r="D502" s="131">
        <v>-1.2131715771</v>
      </c>
      <c r="E502" s="110">
        <v>47.029702970300001</v>
      </c>
      <c r="F502" s="131">
        <v>3.8596491228000001</v>
      </c>
      <c r="G502" s="131">
        <v>20.701754386000001</v>
      </c>
      <c r="H502" s="131">
        <v>56.491228070200002</v>
      </c>
      <c r="I502" s="131">
        <v>22.807017543899999</v>
      </c>
      <c r="J502" s="131">
        <v>5.2631578947</v>
      </c>
      <c r="K502" s="131">
        <v>1.7543859649</v>
      </c>
      <c r="L502" s="131">
        <v>7.0175438595999999</v>
      </c>
      <c r="M502" s="131">
        <v>12.280701754400001</v>
      </c>
      <c r="N502" s="110">
        <v>242</v>
      </c>
      <c r="O502" s="131">
        <v>2.3140495867999999</v>
      </c>
      <c r="P502" s="146">
        <v>12.12</v>
      </c>
      <c r="Q502" s="131">
        <v>4.2975206612000001</v>
      </c>
      <c r="R502" s="110">
        <v>1</v>
      </c>
      <c r="S502" s="131">
        <v>62.975206611600001</v>
      </c>
      <c r="T502" s="110">
        <v>3</v>
      </c>
      <c r="U502" s="131">
        <v>32.5619834711</v>
      </c>
      <c r="V502" s="131">
        <v>0.16528925620000001</v>
      </c>
      <c r="W502" s="147">
        <v>194</v>
      </c>
      <c r="X502" s="147">
        <v>155</v>
      </c>
      <c r="Y502" s="147">
        <v>10</v>
      </c>
      <c r="Z502" s="147">
        <v>29</v>
      </c>
      <c r="AA502" s="147">
        <v>72</v>
      </c>
      <c r="AB502" s="147">
        <v>51</v>
      </c>
      <c r="AC502" s="147">
        <v>8</v>
      </c>
      <c r="AD502" s="147">
        <v>13</v>
      </c>
      <c r="AE502" s="148">
        <v>0.34602076120000003</v>
      </c>
      <c r="AF502" s="131">
        <v>0</v>
      </c>
      <c r="AG502" s="131">
        <v>1.4</v>
      </c>
      <c r="AH502" s="149">
        <v>1.4993686869</v>
      </c>
      <c r="AI502" s="149">
        <v>0.28409090910000001</v>
      </c>
      <c r="AJ502" s="149">
        <v>4.8611111110999996</v>
      </c>
      <c r="AK502" s="149">
        <v>48.895202020200003</v>
      </c>
      <c r="AL502" s="149">
        <v>7.5757575758</v>
      </c>
      <c r="AM502" s="149">
        <v>4.8611111110999996</v>
      </c>
      <c r="AN502" s="149">
        <v>15.214646464599999</v>
      </c>
      <c r="AO502" s="149">
        <v>1.1521464645999999</v>
      </c>
      <c r="AP502" s="149">
        <v>5.0189393939000002</v>
      </c>
      <c r="AQ502" s="149">
        <v>6.2184343434000002</v>
      </c>
    </row>
    <row r="503" spans="1:43" x14ac:dyDescent="0.2">
      <c r="A503" s="145">
        <v>987</v>
      </c>
      <c r="B503" s="109" t="s">
        <v>1889</v>
      </c>
      <c r="C503" s="110">
        <v>482</v>
      </c>
      <c r="D503" s="131">
        <v>-0.82304526749999996</v>
      </c>
      <c r="E503" s="110">
        <v>93.774319066100006</v>
      </c>
      <c r="F503" s="131">
        <v>3.5269709543999999</v>
      </c>
      <c r="G503" s="131">
        <v>19.087136929500002</v>
      </c>
      <c r="H503" s="131">
        <v>56.846473029000002</v>
      </c>
      <c r="I503" s="131">
        <v>24.0663900415</v>
      </c>
      <c r="J503" s="131">
        <v>2.0618556700999999</v>
      </c>
      <c r="K503" s="131">
        <v>2.0618556700999999</v>
      </c>
      <c r="L503" s="131">
        <v>12.3711340206</v>
      </c>
      <c r="M503" s="131">
        <v>10.3092783505</v>
      </c>
      <c r="N503" s="110">
        <v>214</v>
      </c>
      <c r="O503" s="131">
        <v>2.2336448598</v>
      </c>
      <c r="P503" s="146">
        <v>5.14</v>
      </c>
      <c r="Q503" s="131">
        <v>8.1871345028999993</v>
      </c>
      <c r="R503" s="110">
        <v>5</v>
      </c>
      <c r="S503" s="131">
        <v>50.292397660799999</v>
      </c>
      <c r="T503" s="110">
        <v>-1</v>
      </c>
      <c r="U503" s="131">
        <v>40.740740740699998</v>
      </c>
      <c r="V503" s="131">
        <v>0.77972709549999997</v>
      </c>
      <c r="W503" s="147">
        <v>86</v>
      </c>
      <c r="X503" s="147">
        <v>27</v>
      </c>
      <c r="Y503" s="147">
        <v>10</v>
      </c>
      <c r="Z503" s="147">
        <v>49</v>
      </c>
      <c r="AA503" s="147" t="s">
        <v>3449</v>
      </c>
      <c r="AB503" s="147">
        <v>13</v>
      </c>
      <c r="AC503" s="147" t="s">
        <v>3449</v>
      </c>
      <c r="AD503" s="147">
        <v>18</v>
      </c>
      <c r="AE503" s="148">
        <v>3.4749034749000001</v>
      </c>
      <c r="AF503" s="131">
        <v>8.2135523613999997</v>
      </c>
      <c r="AG503" s="149" t="s">
        <v>3449</v>
      </c>
      <c r="AH503" s="149">
        <v>6.1720430108000004</v>
      </c>
      <c r="AI503" s="149">
        <v>0.38709677419999999</v>
      </c>
      <c r="AJ503" s="149">
        <v>9.2258064516000005</v>
      </c>
      <c r="AK503" s="149">
        <v>59.161290322600003</v>
      </c>
      <c r="AL503" s="149">
        <v>0.55913978490000005</v>
      </c>
      <c r="AM503" s="149">
        <v>7.1182795699000003</v>
      </c>
      <c r="AN503" s="149">
        <v>5.9139784946000002</v>
      </c>
      <c r="AO503" s="149">
        <v>0.51612903229999996</v>
      </c>
      <c r="AP503" s="149">
        <v>5.0967741934999999</v>
      </c>
      <c r="AQ503" s="149">
        <v>1.6559139785000001</v>
      </c>
    </row>
    <row r="504" spans="1:43" x14ac:dyDescent="0.2">
      <c r="A504" s="145">
        <v>988</v>
      </c>
      <c r="B504" s="109" t="s">
        <v>1888</v>
      </c>
      <c r="C504" s="110">
        <v>1529</v>
      </c>
      <c r="D504" s="131">
        <v>4.2974079126999998</v>
      </c>
      <c r="E504" s="110">
        <v>91.011904761899999</v>
      </c>
      <c r="F504" s="131">
        <v>4.6435578810000004</v>
      </c>
      <c r="G504" s="131">
        <v>19.162851537000002</v>
      </c>
      <c r="H504" s="131">
        <v>61.216481360400003</v>
      </c>
      <c r="I504" s="131">
        <v>19.620667102700001</v>
      </c>
      <c r="J504" s="131">
        <v>7.7695046941000001</v>
      </c>
      <c r="K504" s="131">
        <v>3.2372936225000002</v>
      </c>
      <c r="L504" s="131">
        <v>11.654257041099999</v>
      </c>
      <c r="M504" s="131">
        <v>12.949174490100001</v>
      </c>
      <c r="N504" s="110">
        <v>677</v>
      </c>
      <c r="O504" s="131">
        <v>2.234859675</v>
      </c>
      <c r="P504" s="146">
        <v>16.8</v>
      </c>
      <c r="Q504" s="131">
        <v>6.4688427300000004</v>
      </c>
      <c r="R504" s="110">
        <v>15</v>
      </c>
      <c r="S504" s="131">
        <v>58.575667655799997</v>
      </c>
      <c r="T504" s="110">
        <v>-16</v>
      </c>
      <c r="U504" s="131">
        <v>34.0652818991</v>
      </c>
      <c r="V504" s="131">
        <v>0.89020771509999996</v>
      </c>
      <c r="W504" s="147">
        <v>496</v>
      </c>
      <c r="X504" s="147">
        <v>163</v>
      </c>
      <c r="Y504" s="147">
        <v>93</v>
      </c>
      <c r="Z504" s="147">
        <v>240</v>
      </c>
      <c r="AA504" s="147">
        <v>151</v>
      </c>
      <c r="AB504" s="147">
        <v>58</v>
      </c>
      <c r="AC504" s="147">
        <v>26</v>
      </c>
      <c r="AD504" s="147">
        <v>67</v>
      </c>
      <c r="AE504" s="148">
        <v>3.6363636364</v>
      </c>
      <c r="AF504" s="131">
        <v>2.5889967638</v>
      </c>
      <c r="AG504" s="131">
        <v>1.22</v>
      </c>
      <c r="AH504" s="149">
        <v>3.7752533841</v>
      </c>
      <c r="AI504" s="149">
        <v>0.79586422690000003</v>
      </c>
      <c r="AJ504" s="149">
        <v>11.2305285355</v>
      </c>
      <c r="AK504" s="149">
        <v>38.745663560300002</v>
      </c>
      <c r="AL504" s="149">
        <v>2.2855588055</v>
      </c>
      <c r="AM504" s="149">
        <v>6.3056934902000004</v>
      </c>
      <c r="AN504" s="149">
        <v>20.0462553568</v>
      </c>
      <c r="AO504" s="149">
        <v>0.26528807560000001</v>
      </c>
      <c r="AP504" s="149">
        <v>7.9178287191000001</v>
      </c>
      <c r="AQ504" s="149">
        <v>4.6867560030000002</v>
      </c>
    </row>
    <row r="505" spans="1:43" x14ac:dyDescent="0.2">
      <c r="A505" s="145">
        <v>989</v>
      </c>
      <c r="B505" s="109" t="s">
        <v>1887</v>
      </c>
      <c r="C505" s="110">
        <v>1158</v>
      </c>
      <c r="D505" s="131">
        <v>13.196480938400001</v>
      </c>
      <c r="E505" s="110">
        <v>254.5054945055</v>
      </c>
      <c r="F505" s="131">
        <v>8.8946459413000003</v>
      </c>
      <c r="G505" s="131">
        <v>21.243523316099999</v>
      </c>
      <c r="H505" s="131">
        <v>60.621761657999997</v>
      </c>
      <c r="I505" s="131">
        <v>18.1347150259</v>
      </c>
      <c r="J505" s="131">
        <v>6.0527453523999997</v>
      </c>
      <c r="K505" s="131">
        <v>1.7293558149999999</v>
      </c>
      <c r="L505" s="131">
        <v>11.2408127972</v>
      </c>
      <c r="M505" s="131">
        <v>9.5114569823000004</v>
      </c>
      <c r="N505" s="110">
        <v>520</v>
      </c>
      <c r="O505" s="131">
        <v>2.2000000000000002</v>
      </c>
      <c r="P505" s="146">
        <v>4.55</v>
      </c>
      <c r="Q505" s="131">
        <v>11.184210526299999</v>
      </c>
      <c r="R505" s="110">
        <v>10</v>
      </c>
      <c r="S505" s="131">
        <v>51.973684210499997</v>
      </c>
      <c r="T505" s="110">
        <v>-10</v>
      </c>
      <c r="U505" s="131">
        <v>36.4035087719</v>
      </c>
      <c r="V505" s="131">
        <v>0.43859649119999999</v>
      </c>
      <c r="W505" s="147">
        <v>369</v>
      </c>
      <c r="X505" s="147">
        <v>52</v>
      </c>
      <c r="Y505" s="147">
        <v>145</v>
      </c>
      <c r="Z505" s="147">
        <v>172</v>
      </c>
      <c r="AA505" s="147">
        <v>82</v>
      </c>
      <c r="AB505" s="147">
        <v>14</v>
      </c>
      <c r="AC505" s="147">
        <v>17</v>
      </c>
      <c r="AD505" s="147">
        <v>51</v>
      </c>
      <c r="AE505" s="148">
        <v>6.0344827586000003</v>
      </c>
      <c r="AF505" s="131">
        <v>1.7746228926000001</v>
      </c>
      <c r="AG505" s="131">
        <v>3.38</v>
      </c>
      <c r="AH505" s="149">
        <v>5.6648308418999997</v>
      </c>
      <c r="AI505" s="149">
        <v>0.3596717995</v>
      </c>
      <c r="AJ505" s="149">
        <v>11.8354501517</v>
      </c>
      <c r="AK505" s="149">
        <v>48.443295492899999</v>
      </c>
      <c r="AL505" s="149">
        <v>2.5851410588000001</v>
      </c>
      <c r="AM505" s="149">
        <v>8.8119590873</v>
      </c>
      <c r="AN505" s="149">
        <v>12.3187591323</v>
      </c>
      <c r="AO505" s="149">
        <v>0.29223333709999999</v>
      </c>
      <c r="AP505" s="149">
        <v>3.3157244014999998</v>
      </c>
      <c r="AQ505" s="149">
        <v>2.7649769585000001</v>
      </c>
    </row>
    <row r="506" spans="1:43" x14ac:dyDescent="0.2">
      <c r="A506" s="145">
        <v>990</v>
      </c>
      <c r="B506" s="109" t="s">
        <v>1886</v>
      </c>
      <c r="C506" s="110">
        <v>217</v>
      </c>
      <c r="D506" s="131">
        <v>5.3398058252</v>
      </c>
      <c r="E506" s="110">
        <v>147.61904761900001</v>
      </c>
      <c r="F506" s="131">
        <v>8.2949308756000004</v>
      </c>
      <c r="G506" s="131">
        <v>15.668202765</v>
      </c>
      <c r="H506" s="131">
        <v>59.447004608299999</v>
      </c>
      <c r="I506" s="131">
        <v>24.884792626700001</v>
      </c>
      <c r="J506" s="131">
        <v>4.6728971963000001</v>
      </c>
      <c r="K506" s="131">
        <v>0</v>
      </c>
      <c r="L506" s="131">
        <v>4.6728971963000001</v>
      </c>
      <c r="M506" s="131">
        <v>18.691588785</v>
      </c>
      <c r="N506" s="110">
        <v>108</v>
      </c>
      <c r="O506" s="131">
        <v>1.9907407407</v>
      </c>
      <c r="P506" s="146">
        <v>1.47</v>
      </c>
      <c r="Q506" s="131">
        <v>16.326530612199999</v>
      </c>
      <c r="R506" s="110">
        <v>3</v>
      </c>
      <c r="S506" s="131">
        <v>53.741496598600001</v>
      </c>
      <c r="T506" s="110">
        <v>-4</v>
      </c>
      <c r="U506" s="131">
        <v>20.408163265300001</v>
      </c>
      <c r="V506" s="131">
        <v>9.5238095238000007</v>
      </c>
      <c r="W506" s="147">
        <v>68</v>
      </c>
      <c r="X506" s="147">
        <v>11</v>
      </c>
      <c r="Y506" s="147">
        <v>18</v>
      </c>
      <c r="Z506" s="147">
        <v>39</v>
      </c>
      <c r="AA506" s="147" t="s">
        <v>3449</v>
      </c>
      <c r="AB506" s="147">
        <v>5</v>
      </c>
      <c r="AC506" s="147" t="s">
        <v>3449</v>
      </c>
      <c r="AD506" s="147">
        <v>5</v>
      </c>
      <c r="AE506" s="148">
        <v>4.1666666667000003</v>
      </c>
      <c r="AF506" s="131">
        <v>4.5248868778000002</v>
      </c>
      <c r="AG506" s="149" t="s">
        <v>3449</v>
      </c>
      <c r="AH506" s="149">
        <v>7.0600632244000003</v>
      </c>
      <c r="AI506" s="149">
        <v>1.6332982086000001</v>
      </c>
      <c r="AJ506" s="149">
        <v>20.073761854600001</v>
      </c>
      <c r="AK506" s="149">
        <v>45.100105374100004</v>
      </c>
      <c r="AL506" s="149">
        <v>5.2687038988000001</v>
      </c>
      <c r="AM506" s="149">
        <v>6.5331928346000003</v>
      </c>
      <c r="AN506" s="149">
        <v>1.0537407798</v>
      </c>
      <c r="AO506" s="149">
        <v>0</v>
      </c>
      <c r="AP506" s="149">
        <v>3.3719704952999998</v>
      </c>
      <c r="AQ506" s="149">
        <v>1.3171759747</v>
      </c>
    </row>
    <row r="507" spans="1:43" x14ac:dyDescent="0.2">
      <c r="A507" s="145">
        <v>991</v>
      </c>
      <c r="B507" s="109" t="s">
        <v>1885</v>
      </c>
      <c r="C507" s="110">
        <v>606</v>
      </c>
      <c r="D507" s="131">
        <v>3.4129692832999998</v>
      </c>
      <c r="E507" s="110">
        <v>197.39413680780001</v>
      </c>
      <c r="F507" s="131">
        <v>4.2904290428999996</v>
      </c>
      <c r="G507" s="131">
        <v>15.6765676568</v>
      </c>
      <c r="H507" s="131">
        <v>63.036303630399999</v>
      </c>
      <c r="I507" s="131">
        <v>21.2871287129</v>
      </c>
      <c r="J507" s="131">
        <v>3.2948929159999998</v>
      </c>
      <c r="K507" s="131">
        <v>0</v>
      </c>
      <c r="L507" s="131">
        <v>8.2372322899999997</v>
      </c>
      <c r="M507" s="131">
        <v>16.474464579900001</v>
      </c>
      <c r="N507" s="110">
        <v>279</v>
      </c>
      <c r="O507" s="131">
        <v>2.1290322581000001</v>
      </c>
      <c r="P507" s="146">
        <v>3.07</v>
      </c>
      <c r="Q507" s="131">
        <v>11.726384364799999</v>
      </c>
      <c r="R507" s="110">
        <v>-2</v>
      </c>
      <c r="S507" s="131">
        <v>50.814332247599999</v>
      </c>
      <c r="T507" s="110">
        <v>2</v>
      </c>
      <c r="U507" s="131">
        <v>33.224755700300001</v>
      </c>
      <c r="V507" s="131">
        <v>4.2345276873</v>
      </c>
      <c r="W507" s="147">
        <v>113</v>
      </c>
      <c r="X507" s="147">
        <v>22</v>
      </c>
      <c r="Y507" s="147">
        <v>11</v>
      </c>
      <c r="Z507" s="147">
        <v>80</v>
      </c>
      <c r="AA507" s="147">
        <v>33</v>
      </c>
      <c r="AB507" s="147">
        <v>9</v>
      </c>
      <c r="AC507" s="147">
        <v>6</v>
      </c>
      <c r="AD507" s="147">
        <v>18</v>
      </c>
      <c r="AE507" s="148">
        <v>0.9615384615</v>
      </c>
      <c r="AF507" s="131">
        <v>9.9833610649000004</v>
      </c>
      <c r="AG507" s="131">
        <v>1.64</v>
      </c>
      <c r="AH507" s="149">
        <v>8.1231295424999992</v>
      </c>
      <c r="AI507" s="149">
        <v>0.21376656690000001</v>
      </c>
      <c r="AJ507" s="149">
        <v>14.66438649</v>
      </c>
      <c r="AK507" s="149">
        <v>52.821718683199997</v>
      </c>
      <c r="AL507" s="149">
        <v>1.4322359982999999</v>
      </c>
      <c r="AM507" s="149">
        <v>6.6267635742</v>
      </c>
      <c r="AN507" s="149">
        <v>6.0495938435000003</v>
      </c>
      <c r="AO507" s="149">
        <v>0</v>
      </c>
      <c r="AP507" s="149">
        <v>5.7716973065000001</v>
      </c>
      <c r="AQ507" s="149">
        <v>1.175716118</v>
      </c>
    </row>
    <row r="508" spans="1:43" x14ac:dyDescent="0.2">
      <c r="A508" s="145">
        <v>992</v>
      </c>
      <c r="B508" s="109" t="s">
        <v>1884</v>
      </c>
      <c r="C508" s="110">
        <v>2321</v>
      </c>
      <c r="D508" s="131">
        <v>13.330078125</v>
      </c>
      <c r="E508" s="110">
        <v>444.63601532569999</v>
      </c>
      <c r="F508" s="131">
        <v>15.3813011633</v>
      </c>
      <c r="G508" s="131">
        <v>19.000430848800001</v>
      </c>
      <c r="H508" s="131">
        <v>61.826798793599998</v>
      </c>
      <c r="I508" s="131">
        <v>19.172770357600001</v>
      </c>
      <c r="J508" s="131">
        <v>5.1802287934000004</v>
      </c>
      <c r="K508" s="131">
        <v>3.8851715951000001</v>
      </c>
      <c r="L508" s="131">
        <v>7.3386574574000001</v>
      </c>
      <c r="M508" s="131">
        <v>7.3386574574000001</v>
      </c>
      <c r="N508" s="110">
        <v>1093</v>
      </c>
      <c r="O508" s="131">
        <v>2.0960658737000002</v>
      </c>
      <c r="P508" s="146">
        <v>5.22</v>
      </c>
      <c r="Q508" s="131">
        <v>22.370936902499999</v>
      </c>
      <c r="R508" s="110">
        <v>10</v>
      </c>
      <c r="S508" s="131">
        <v>41.491395793499997</v>
      </c>
      <c r="T508" s="110">
        <v>-8</v>
      </c>
      <c r="U508" s="131">
        <v>28.107074569800002</v>
      </c>
      <c r="V508" s="131">
        <v>8.0305927342000007</v>
      </c>
      <c r="W508" s="147">
        <v>1117</v>
      </c>
      <c r="X508" s="147">
        <v>40</v>
      </c>
      <c r="Y508" s="147">
        <v>297</v>
      </c>
      <c r="Z508" s="147">
        <v>780</v>
      </c>
      <c r="AA508" s="147">
        <v>195</v>
      </c>
      <c r="AB508" s="147">
        <v>12</v>
      </c>
      <c r="AC508" s="147">
        <v>45</v>
      </c>
      <c r="AD508" s="147">
        <v>138</v>
      </c>
      <c r="AE508" s="148">
        <v>4.5016077169999997</v>
      </c>
      <c r="AF508" s="131">
        <v>4.7805302042999998</v>
      </c>
      <c r="AG508" s="149">
        <v>2.85</v>
      </c>
      <c r="AH508" s="149">
        <v>17.0109748225</v>
      </c>
      <c r="AI508" s="149">
        <v>1.471917366</v>
      </c>
      <c r="AJ508" s="149">
        <v>9.9741768883000006</v>
      </c>
      <c r="AK508" s="149">
        <v>37.559715945800001</v>
      </c>
      <c r="AL508" s="149">
        <v>2.8469980633</v>
      </c>
      <c r="AM508" s="149">
        <v>7.3273079405999999</v>
      </c>
      <c r="AN508" s="149">
        <v>9.5997417688999995</v>
      </c>
      <c r="AO508" s="149">
        <v>5.1646223400000003E-2</v>
      </c>
      <c r="AP508" s="149">
        <v>8.5603615235999992</v>
      </c>
      <c r="AQ508" s="149">
        <v>1.9173660426000001</v>
      </c>
    </row>
    <row r="509" spans="1:43" x14ac:dyDescent="0.2">
      <c r="A509" s="145">
        <v>993</v>
      </c>
      <c r="B509" s="109" t="s">
        <v>1883</v>
      </c>
      <c r="C509" s="110">
        <v>405</v>
      </c>
      <c r="D509" s="131">
        <v>2.0151133501</v>
      </c>
      <c r="E509" s="110">
        <v>139.17525773200001</v>
      </c>
      <c r="F509" s="131">
        <v>4.4444444444000002</v>
      </c>
      <c r="G509" s="131">
        <v>20</v>
      </c>
      <c r="H509" s="131">
        <v>56.2962962963</v>
      </c>
      <c r="I509" s="131">
        <v>23.7037037037</v>
      </c>
      <c r="J509" s="131">
        <v>2.4096385541999998</v>
      </c>
      <c r="K509" s="131">
        <v>0</v>
      </c>
      <c r="L509" s="131">
        <v>12.0481927711</v>
      </c>
      <c r="M509" s="131">
        <v>9.6385542168999994</v>
      </c>
      <c r="N509" s="110">
        <v>175</v>
      </c>
      <c r="O509" s="131">
        <v>2.2742857142999999</v>
      </c>
      <c r="P509" s="146">
        <v>2.91</v>
      </c>
      <c r="Q509" s="131">
        <v>7.9584775086999997</v>
      </c>
      <c r="R509" s="110">
        <v>2</v>
      </c>
      <c r="S509" s="131">
        <v>67.820069204199996</v>
      </c>
      <c r="T509" s="110">
        <v>0</v>
      </c>
      <c r="U509" s="131">
        <v>23.183391003499999</v>
      </c>
      <c r="V509" s="131">
        <v>1.0380622837</v>
      </c>
      <c r="W509" s="147">
        <v>112</v>
      </c>
      <c r="X509" s="147">
        <v>34</v>
      </c>
      <c r="Y509" s="147">
        <v>43</v>
      </c>
      <c r="Z509" s="147">
        <v>35</v>
      </c>
      <c r="AA509" s="147">
        <v>31</v>
      </c>
      <c r="AB509" s="147">
        <v>14</v>
      </c>
      <c r="AC509" s="147">
        <v>4</v>
      </c>
      <c r="AD509" s="147">
        <v>13</v>
      </c>
      <c r="AE509" s="148">
        <v>9.4527363183999995</v>
      </c>
      <c r="AF509" s="131">
        <v>0</v>
      </c>
      <c r="AG509" s="149" t="s">
        <v>3449</v>
      </c>
      <c r="AH509" s="149">
        <v>7.6706147772</v>
      </c>
      <c r="AI509" s="149">
        <v>0.53581500280000005</v>
      </c>
      <c r="AJ509" s="149">
        <v>12.295544275199999</v>
      </c>
      <c r="AK509" s="149">
        <v>44.5854483926</v>
      </c>
      <c r="AL509" s="149">
        <v>1.6920473773</v>
      </c>
      <c r="AM509" s="149">
        <v>7.6142131979999998</v>
      </c>
      <c r="AN509" s="149">
        <v>10.4624929498</v>
      </c>
      <c r="AO509" s="149">
        <v>2.8200789600000001E-2</v>
      </c>
      <c r="AP509" s="149">
        <v>8.2628313592999998</v>
      </c>
      <c r="AQ509" s="149">
        <v>2.5662718556000002</v>
      </c>
    </row>
    <row r="510" spans="1:43" x14ac:dyDescent="0.2">
      <c r="A510" s="145">
        <v>995</v>
      </c>
      <c r="B510" s="109" t="s">
        <v>1882</v>
      </c>
      <c r="C510" s="110">
        <v>2378</v>
      </c>
      <c r="D510" s="131">
        <v>9.0325538743999996</v>
      </c>
      <c r="E510" s="110">
        <v>317.06666666669997</v>
      </c>
      <c r="F510" s="131">
        <v>17.872161480199999</v>
      </c>
      <c r="G510" s="131">
        <v>18.250630782199998</v>
      </c>
      <c r="H510" s="131">
        <v>63.456686290999997</v>
      </c>
      <c r="I510" s="131">
        <v>18.292682926800001</v>
      </c>
      <c r="J510" s="131">
        <v>4.2060988433000004</v>
      </c>
      <c r="K510" s="131">
        <v>1.2618296529999999</v>
      </c>
      <c r="L510" s="131">
        <v>8.4121976866000008</v>
      </c>
      <c r="M510" s="131">
        <v>5.8885383807</v>
      </c>
      <c r="N510" s="110">
        <v>1136</v>
      </c>
      <c r="O510" s="131">
        <v>2.0651408451000002</v>
      </c>
      <c r="P510" s="146">
        <v>7.5</v>
      </c>
      <c r="Q510" s="131">
        <v>20.8</v>
      </c>
      <c r="R510" s="110">
        <v>29</v>
      </c>
      <c r="S510" s="131">
        <v>48.4</v>
      </c>
      <c r="T510" s="110">
        <v>-31</v>
      </c>
      <c r="U510" s="131">
        <v>28</v>
      </c>
      <c r="V510" s="131">
        <v>2.8</v>
      </c>
      <c r="W510" s="147">
        <v>1245</v>
      </c>
      <c r="X510" s="147">
        <v>45</v>
      </c>
      <c r="Y510" s="147">
        <v>327</v>
      </c>
      <c r="Z510" s="147">
        <v>873</v>
      </c>
      <c r="AA510" s="147">
        <v>192</v>
      </c>
      <c r="AB510" s="147">
        <v>16</v>
      </c>
      <c r="AC510" s="147">
        <v>41</v>
      </c>
      <c r="AD510" s="147">
        <v>135</v>
      </c>
      <c r="AE510" s="148">
        <v>2.4006001499999998</v>
      </c>
      <c r="AF510" s="131">
        <v>0.8631851532</v>
      </c>
      <c r="AG510" s="131">
        <v>4.04</v>
      </c>
      <c r="AH510" s="149">
        <v>7.5278810408999997</v>
      </c>
      <c r="AI510" s="149">
        <v>2.1232484987000002</v>
      </c>
      <c r="AJ510" s="149">
        <v>15.270231627099999</v>
      </c>
      <c r="AK510" s="149">
        <v>38.175579067800001</v>
      </c>
      <c r="AL510" s="149">
        <v>5.6548470117000003</v>
      </c>
      <c r="AM510" s="149">
        <v>9.0434658279000004</v>
      </c>
      <c r="AN510" s="149">
        <v>7.3277094652999999</v>
      </c>
      <c r="AO510" s="149">
        <v>0.1572776666</v>
      </c>
      <c r="AP510" s="149">
        <v>9.0434658279000004</v>
      </c>
      <c r="AQ510" s="149">
        <v>2.4378038319000002</v>
      </c>
    </row>
    <row r="511" spans="1:43" x14ac:dyDescent="0.2">
      <c r="A511" s="145">
        <v>1001</v>
      </c>
      <c r="B511" s="109" t="s">
        <v>1881</v>
      </c>
      <c r="C511" s="110">
        <v>789</v>
      </c>
      <c r="D511" s="131">
        <v>9.8885793872000001</v>
      </c>
      <c r="E511" s="110">
        <v>113.5251798561</v>
      </c>
      <c r="F511" s="131">
        <v>4.6894803548999997</v>
      </c>
      <c r="G511" s="131">
        <v>26.742712294</v>
      </c>
      <c r="H511" s="131">
        <v>58.681875792100001</v>
      </c>
      <c r="I511" s="131">
        <v>14.5754119138</v>
      </c>
      <c r="J511" s="131">
        <v>5.0922978994000001</v>
      </c>
      <c r="K511" s="131">
        <v>1.2730744749</v>
      </c>
      <c r="L511" s="131">
        <v>15.2768936983</v>
      </c>
      <c r="M511" s="131">
        <v>5.0922978994000001</v>
      </c>
      <c r="N511" s="110">
        <v>299</v>
      </c>
      <c r="O511" s="131">
        <v>2.6153846154</v>
      </c>
      <c r="P511" s="146">
        <v>6.95</v>
      </c>
      <c r="Q511" s="131">
        <v>5.7553956834999997</v>
      </c>
      <c r="R511" s="110">
        <v>9</v>
      </c>
      <c r="S511" s="131">
        <v>55.683453237400002</v>
      </c>
      <c r="T511" s="110">
        <v>-2</v>
      </c>
      <c r="U511" s="131">
        <v>36.115107913700001</v>
      </c>
      <c r="V511" s="131">
        <v>2.4460431654999999</v>
      </c>
      <c r="W511" s="147">
        <v>234</v>
      </c>
      <c r="X511" s="147">
        <v>85</v>
      </c>
      <c r="Y511" s="147">
        <v>53</v>
      </c>
      <c r="Z511" s="147">
        <v>96</v>
      </c>
      <c r="AA511" s="147">
        <v>75</v>
      </c>
      <c r="AB511" s="147">
        <v>32</v>
      </c>
      <c r="AC511" s="147">
        <v>11</v>
      </c>
      <c r="AD511" s="147">
        <v>32</v>
      </c>
      <c r="AE511" s="148">
        <v>1.7045454545000001</v>
      </c>
      <c r="AF511" s="131">
        <v>1.2722646310000001</v>
      </c>
      <c r="AG511" s="149" t="s">
        <v>3449</v>
      </c>
      <c r="AH511" s="149">
        <v>9.2223524813999997</v>
      </c>
      <c r="AI511" s="149">
        <v>49.198905822599997</v>
      </c>
      <c r="AJ511" s="149">
        <v>1.1332551778</v>
      </c>
      <c r="AK511" s="149">
        <v>35.404454865200002</v>
      </c>
      <c r="AL511" s="149">
        <v>7.8155529500000001E-2</v>
      </c>
      <c r="AM511" s="149">
        <v>3.1262211800999999</v>
      </c>
      <c r="AN511" s="149" t="s">
        <v>3450</v>
      </c>
      <c r="AO511" s="149" t="s">
        <v>3450</v>
      </c>
      <c r="AP511" s="149">
        <v>1.5240328252999999</v>
      </c>
      <c r="AQ511" s="149">
        <v>0.156311059</v>
      </c>
    </row>
    <row r="512" spans="1:43" x14ac:dyDescent="0.2">
      <c r="A512" s="145">
        <v>1002</v>
      </c>
      <c r="B512" s="109" t="s">
        <v>1880</v>
      </c>
      <c r="C512" s="110">
        <v>3280</v>
      </c>
      <c r="D512" s="131">
        <v>-0.54578532440000005</v>
      </c>
      <c r="E512" s="110">
        <v>57.644991212699999</v>
      </c>
      <c r="F512" s="131">
        <v>7.0121951219999996</v>
      </c>
      <c r="G512" s="131">
        <v>21.798780487799998</v>
      </c>
      <c r="H512" s="131">
        <v>59.664634146300003</v>
      </c>
      <c r="I512" s="131">
        <v>18.536585365899999</v>
      </c>
      <c r="J512" s="131">
        <v>4.8750761731000001</v>
      </c>
      <c r="K512" s="131">
        <v>1.2187690433</v>
      </c>
      <c r="L512" s="131">
        <v>9.1407678244999993</v>
      </c>
      <c r="M512" s="131">
        <v>9.1407678244999993</v>
      </c>
      <c r="N512" s="110">
        <v>1348</v>
      </c>
      <c r="O512" s="131">
        <v>2.3902077150999999</v>
      </c>
      <c r="P512" s="146">
        <v>56.9</v>
      </c>
      <c r="Q512" s="131">
        <v>3.6861506056</v>
      </c>
      <c r="R512" s="110">
        <v>51</v>
      </c>
      <c r="S512" s="131">
        <v>49.5523959979</v>
      </c>
      <c r="T512" s="110">
        <v>-51</v>
      </c>
      <c r="U512" s="131">
        <v>42.829559417200002</v>
      </c>
      <c r="V512" s="131">
        <v>3.9318939792999998</v>
      </c>
      <c r="W512" s="147">
        <v>1690</v>
      </c>
      <c r="X512" s="147">
        <v>375</v>
      </c>
      <c r="Y512" s="147">
        <v>443</v>
      </c>
      <c r="Z512" s="147">
        <v>872</v>
      </c>
      <c r="AA512" s="147">
        <v>377</v>
      </c>
      <c r="AB512" s="147">
        <v>153</v>
      </c>
      <c r="AC512" s="147">
        <v>62</v>
      </c>
      <c r="AD512" s="147">
        <v>162</v>
      </c>
      <c r="AE512" s="148">
        <v>1.0928961748999999</v>
      </c>
      <c r="AF512" s="131">
        <v>8.4464555052999994</v>
      </c>
      <c r="AG512" s="149">
        <v>1.37</v>
      </c>
      <c r="AH512" s="149">
        <v>17.489126798299999</v>
      </c>
      <c r="AI512" s="149">
        <v>34.2505854801</v>
      </c>
      <c r="AJ512" s="149">
        <v>3.6885245902000001</v>
      </c>
      <c r="AK512" s="149">
        <v>38.006022080999998</v>
      </c>
      <c r="AL512" s="149">
        <v>0.38474406160000002</v>
      </c>
      <c r="AM512" s="149">
        <v>2.3168283707000001</v>
      </c>
      <c r="AN512" s="149" t="s">
        <v>3450</v>
      </c>
      <c r="AO512" s="149" t="s">
        <v>3450</v>
      </c>
      <c r="AP512" s="149">
        <v>3.6048845768</v>
      </c>
      <c r="AQ512" s="149">
        <v>6.6912010699999996E-2</v>
      </c>
    </row>
    <row r="513" spans="1:43" x14ac:dyDescent="0.2">
      <c r="A513" s="145">
        <v>1004</v>
      </c>
      <c r="B513" s="109" t="s">
        <v>1879</v>
      </c>
      <c r="C513" s="110">
        <v>1929</v>
      </c>
      <c r="D513" s="131">
        <v>1.8479408659000001</v>
      </c>
      <c r="E513" s="110">
        <v>17.833040584300001</v>
      </c>
      <c r="F513" s="131">
        <v>17.677553136299998</v>
      </c>
      <c r="G513" s="131">
        <v>21.8766200104</v>
      </c>
      <c r="H513" s="131">
        <v>60.290305858000004</v>
      </c>
      <c r="I513" s="131">
        <v>17.833074131699998</v>
      </c>
      <c r="J513" s="131">
        <v>1.028277635</v>
      </c>
      <c r="K513" s="131">
        <v>0</v>
      </c>
      <c r="L513" s="131">
        <v>10.282776349600001</v>
      </c>
      <c r="M513" s="131">
        <v>8.2262210797000002</v>
      </c>
      <c r="N513" s="110">
        <v>711</v>
      </c>
      <c r="O513" s="131">
        <v>2.3459915612</v>
      </c>
      <c r="P513" s="146">
        <v>108.17</v>
      </c>
      <c r="Q513" s="131">
        <v>2.4979184013000002</v>
      </c>
      <c r="R513" s="110">
        <v>76</v>
      </c>
      <c r="S513" s="131">
        <v>44.527708391200001</v>
      </c>
      <c r="T513" s="110">
        <v>-89</v>
      </c>
      <c r="U513" s="131">
        <v>38.236654639699999</v>
      </c>
      <c r="V513" s="131">
        <v>14.7377185679</v>
      </c>
      <c r="W513" s="147">
        <v>1098</v>
      </c>
      <c r="X513" s="147">
        <v>250</v>
      </c>
      <c r="Y513" s="147">
        <v>138</v>
      </c>
      <c r="Z513" s="147">
        <v>710</v>
      </c>
      <c r="AA513" s="147">
        <v>242</v>
      </c>
      <c r="AB513" s="147">
        <v>95</v>
      </c>
      <c r="AC513" s="147">
        <v>34</v>
      </c>
      <c r="AD513" s="147">
        <v>113</v>
      </c>
      <c r="AE513" s="148">
        <v>1.0521500456999999</v>
      </c>
      <c r="AF513" s="131">
        <v>5.1124744376000004</v>
      </c>
      <c r="AG513" s="131">
        <v>0.76</v>
      </c>
      <c r="AH513" s="149">
        <v>13.9444981361</v>
      </c>
      <c r="AI513" s="149">
        <v>39.251691288099998</v>
      </c>
      <c r="AJ513" s="149">
        <v>2.0433522020999999</v>
      </c>
      <c r="AK513" s="149">
        <v>40.066270882200001</v>
      </c>
      <c r="AL513" s="149">
        <v>0.20709650700000001</v>
      </c>
      <c r="AM513" s="149">
        <v>1.8086428275999999</v>
      </c>
      <c r="AN513" s="149" t="s">
        <v>3450</v>
      </c>
      <c r="AO513" s="149" t="s">
        <v>3450</v>
      </c>
      <c r="AP513" s="149">
        <v>2.5265773851</v>
      </c>
      <c r="AQ513" s="149">
        <v>0.1104514704</v>
      </c>
    </row>
    <row r="514" spans="1:43" x14ac:dyDescent="0.2">
      <c r="A514" s="145">
        <v>1005</v>
      </c>
      <c r="B514" s="109" t="s">
        <v>1878</v>
      </c>
      <c r="C514" s="110">
        <v>1736</v>
      </c>
      <c r="D514" s="131">
        <v>-5.7570523899999997E-2</v>
      </c>
      <c r="E514" s="110">
        <v>43.066236665799998</v>
      </c>
      <c r="F514" s="131">
        <v>3.4562211982000002</v>
      </c>
      <c r="G514" s="131">
        <v>22.6958525346</v>
      </c>
      <c r="H514" s="131">
        <v>59.907834101399999</v>
      </c>
      <c r="I514" s="131">
        <v>17.396313364099999</v>
      </c>
      <c r="J514" s="131">
        <v>2.2988505746999999</v>
      </c>
      <c r="K514" s="131">
        <v>1.1494252873999999</v>
      </c>
      <c r="L514" s="131">
        <v>14.9425287356</v>
      </c>
      <c r="M514" s="131">
        <v>8.6206896551999996</v>
      </c>
      <c r="N514" s="110">
        <v>682</v>
      </c>
      <c r="O514" s="131">
        <v>2.4970674487000002</v>
      </c>
      <c r="P514" s="146">
        <v>40.31</v>
      </c>
      <c r="Q514" s="131">
        <v>3.2482023307999999</v>
      </c>
      <c r="R514" s="110">
        <v>28</v>
      </c>
      <c r="S514" s="131">
        <v>49.094966526199997</v>
      </c>
      <c r="T514" s="110">
        <v>-57</v>
      </c>
      <c r="U514" s="131">
        <v>39.5735184726</v>
      </c>
      <c r="V514" s="131">
        <v>8.0833126704999998</v>
      </c>
      <c r="W514" s="147">
        <v>874</v>
      </c>
      <c r="X514" s="147">
        <v>242</v>
      </c>
      <c r="Y514" s="147">
        <v>334</v>
      </c>
      <c r="Z514" s="147">
        <v>298</v>
      </c>
      <c r="AA514" s="147">
        <v>167</v>
      </c>
      <c r="AB514" s="147">
        <v>79</v>
      </c>
      <c r="AC514" s="147">
        <v>27</v>
      </c>
      <c r="AD514" s="147">
        <v>61</v>
      </c>
      <c r="AE514" s="148">
        <v>2.2415940224000002</v>
      </c>
      <c r="AF514" s="131">
        <v>17.6940639269</v>
      </c>
      <c r="AG514" s="149">
        <v>0.4</v>
      </c>
      <c r="AH514" s="149">
        <v>9.1525934861000007</v>
      </c>
      <c r="AI514" s="149">
        <v>39.731604342600001</v>
      </c>
      <c r="AJ514" s="149">
        <v>5.3528347406999996</v>
      </c>
      <c r="AK514" s="149">
        <v>41.752110977100003</v>
      </c>
      <c r="AL514" s="149">
        <v>1.5078407699999999E-2</v>
      </c>
      <c r="AM514" s="149">
        <v>1.5379975875</v>
      </c>
      <c r="AN514" s="149" t="s">
        <v>3450</v>
      </c>
      <c r="AO514" s="149" t="s">
        <v>3450</v>
      </c>
      <c r="AP514" s="149">
        <v>2.2466827503000002</v>
      </c>
      <c r="AQ514" s="149">
        <v>0.18094089259999999</v>
      </c>
    </row>
    <row r="515" spans="1:43" x14ac:dyDescent="0.2">
      <c r="A515" s="145">
        <v>1007</v>
      </c>
      <c r="B515" s="109" t="s">
        <v>1877</v>
      </c>
      <c r="C515" s="110">
        <v>659</v>
      </c>
      <c r="D515" s="131">
        <v>-5.4519368723000001</v>
      </c>
      <c r="E515" s="110">
        <v>17.625033431399999</v>
      </c>
      <c r="F515" s="131">
        <v>2.5796661608</v>
      </c>
      <c r="G515" s="131">
        <v>22.0030349014</v>
      </c>
      <c r="H515" s="131">
        <v>59.787556904399999</v>
      </c>
      <c r="I515" s="131">
        <v>18.209408194200002</v>
      </c>
      <c r="J515" s="131">
        <v>10.5660377358</v>
      </c>
      <c r="K515" s="131">
        <v>3.0188679244999999</v>
      </c>
      <c r="L515" s="131">
        <v>12.075471698099999</v>
      </c>
      <c r="M515" s="131">
        <v>9.0566037735999991</v>
      </c>
      <c r="N515" s="110">
        <v>253</v>
      </c>
      <c r="O515" s="131">
        <v>2.5494071146000001</v>
      </c>
      <c r="P515" s="146">
        <v>37.39</v>
      </c>
      <c r="Q515" s="131">
        <v>2.0883534137000002</v>
      </c>
      <c r="R515" s="110">
        <v>21</v>
      </c>
      <c r="S515" s="131">
        <v>35.796519410999998</v>
      </c>
      <c r="T515" s="110">
        <v>26</v>
      </c>
      <c r="U515" s="131">
        <v>60.803212851399998</v>
      </c>
      <c r="V515" s="131">
        <v>1.311914324</v>
      </c>
      <c r="W515" s="147">
        <v>304</v>
      </c>
      <c r="X515" s="147">
        <v>193</v>
      </c>
      <c r="Y515" s="147">
        <v>47</v>
      </c>
      <c r="Z515" s="147">
        <v>64</v>
      </c>
      <c r="AA515" s="147">
        <v>105</v>
      </c>
      <c r="AB515" s="147">
        <v>74</v>
      </c>
      <c r="AC515" s="147">
        <v>13</v>
      </c>
      <c r="AD515" s="147">
        <v>18</v>
      </c>
      <c r="AE515" s="148">
        <v>0.87463556850000002</v>
      </c>
      <c r="AF515" s="131">
        <v>0</v>
      </c>
      <c r="AG515" s="149">
        <v>1.2</v>
      </c>
      <c r="AH515" s="149">
        <v>9.1836734694000004</v>
      </c>
      <c r="AI515" s="149">
        <v>50.809289232899999</v>
      </c>
      <c r="AJ515" s="149">
        <v>2.6741731175000001</v>
      </c>
      <c r="AK515" s="149">
        <v>32.6530612245</v>
      </c>
      <c r="AL515" s="149">
        <v>0.35186488389999998</v>
      </c>
      <c r="AM515" s="149">
        <v>0.45742434900000001</v>
      </c>
      <c r="AN515" s="149" t="s">
        <v>3450</v>
      </c>
      <c r="AO515" s="149" t="s">
        <v>3450</v>
      </c>
      <c r="AP515" s="149">
        <v>3.0964109782000002</v>
      </c>
      <c r="AQ515" s="149">
        <v>0.77410274450000005</v>
      </c>
    </row>
    <row r="516" spans="1:43" x14ac:dyDescent="0.2">
      <c r="A516" s="145">
        <v>1008</v>
      </c>
      <c r="B516" s="109" t="s">
        <v>1876</v>
      </c>
      <c r="C516" s="110">
        <v>4206</v>
      </c>
      <c r="D516" s="131">
        <v>7.2412034676000001</v>
      </c>
      <c r="E516" s="110">
        <v>109.5883272538</v>
      </c>
      <c r="F516" s="131">
        <v>6.6571564431999999</v>
      </c>
      <c r="G516" s="131">
        <v>22.705658583000002</v>
      </c>
      <c r="H516" s="131">
        <v>58.511650023800001</v>
      </c>
      <c r="I516" s="131">
        <v>18.7826913932</v>
      </c>
      <c r="J516" s="131">
        <v>5.2225519287999997</v>
      </c>
      <c r="K516" s="131">
        <v>0.94955489609999999</v>
      </c>
      <c r="L516" s="131">
        <v>12.581602373899999</v>
      </c>
      <c r="M516" s="131">
        <v>7.5964391690999999</v>
      </c>
      <c r="N516" s="110">
        <v>1648</v>
      </c>
      <c r="O516" s="131">
        <v>2.4969660193999998</v>
      </c>
      <c r="P516" s="146">
        <v>38.380000000000003</v>
      </c>
      <c r="Q516" s="131">
        <v>5.2850820099</v>
      </c>
      <c r="R516" s="110">
        <v>61</v>
      </c>
      <c r="S516" s="131">
        <v>59.385576672699997</v>
      </c>
      <c r="T516" s="110">
        <v>-45</v>
      </c>
      <c r="U516" s="131">
        <v>33.168445717300003</v>
      </c>
      <c r="V516" s="131">
        <v>2.1608956000999999</v>
      </c>
      <c r="W516" s="147">
        <v>2407</v>
      </c>
      <c r="X516" s="147">
        <v>414</v>
      </c>
      <c r="Y516" s="147">
        <v>627</v>
      </c>
      <c r="Z516" s="147">
        <v>1366</v>
      </c>
      <c r="AA516" s="147">
        <v>400</v>
      </c>
      <c r="AB516" s="147">
        <v>158</v>
      </c>
      <c r="AC516" s="147">
        <v>68</v>
      </c>
      <c r="AD516" s="147">
        <v>174</v>
      </c>
      <c r="AE516" s="148">
        <v>1.4631685165999999</v>
      </c>
      <c r="AF516" s="131">
        <v>5.0227218368999997</v>
      </c>
      <c r="AG516" s="131">
        <v>2.06</v>
      </c>
      <c r="AH516" s="149">
        <v>9.4171483622000007</v>
      </c>
      <c r="AI516" s="149">
        <v>38.210500963400001</v>
      </c>
      <c r="AJ516" s="149">
        <v>7.7312138727999997</v>
      </c>
      <c r="AK516" s="149">
        <v>33.634393063600001</v>
      </c>
      <c r="AL516" s="149">
        <v>0.36729287090000001</v>
      </c>
      <c r="AM516" s="149">
        <v>3.7873314065999999</v>
      </c>
      <c r="AN516" s="149" t="s">
        <v>3450</v>
      </c>
      <c r="AO516" s="149" t="s">
        <v>3450</v>
      </c>
      <c r="AP516" s="149">
        <v>6.4788053950000002</v>
      </c>
      <c r="AQ516" s="149">
        <v>0.1144026975</v>
      </c>
    </row>
    <row r="517" spans="1:43" x14ac:dyDescent="0.2">
      <c r="A517" s="145">
        <v>1009</v>
      </c>
      <c r="B517" s="109" t="s">
        <v>1875</v>
      </c>
      <c r="C517" s="110">
        <v>2180</v>
      </c>
      <c r="D517" s="131">
        <v>12.6033057851</v>
      </c>
      <c r="E517" s="110">
        <v>137.97468354430001</v>
      </c>
      <c r="F517" s="131">
        <v>14.1743119266</v>
      </c>
      <c r="G517" s="131">
        <v>23.807339449499999</v>
      </c>
      <c r="H517" s="131">
        <v>61.055045871600001</v>
      </c>
      <c r="I517" s="131">
        <v>15.1376146789</v>
      </c>
      <c r="J517" s="131">
        <v>5.5788005579000002</v>
      </c>
      <c r="K517" s="131">
        <v>2.7894002789000001</v>
      </c>
      <c r="L517" s="131">
        <v>15.3417015342</v>
      </c>
      <c r="M517" s="131">
        <v>5.5788005579000002</v>
      </c>
      <c r="N517" s="110">
        <v>854</v>
      </c>
      <c r="O517" s="131">
        <v>2.5070257611</v>
      </c>
      <c r="P517" s="146">
        <v>15.8</v>
      </c>
      <c r="Q517" s="131">
        <v>8.2592121982000002</v>
      </c>
      <c r="R517" s="110">
        <v>35</v>
      </c>
      <c r="S517" s="131">
        <v>58.513341804299998</v>
      </c>
      <c r="T517" s="110">
        <v>-26</v>
      </c>
      <c r="U517" s="131">
        <v>30.622617534900002</v>
      </c>
      <c r="V517" s="131">
        <v>2.6048284625</v>
      </c>
      <c r="W517" s="147">
        <v>1768</v>
      </c>
      <c r="X517" s="147">
        <v>187</v>
      </c>
      <c r="Y517" s="147">
        <v>583</v>
      </c>
      <c r="Z517" s="147">
        <v>998</v>
      </c>
      <c r="AA517" s="147">
        <v>217</v>
      </c>
      <c r="AB517" s="147">
        <v>72</v>
      </c>
      <c r="AC517" s="147">
        <v>41</v>
      </c>
      <c r="AD517" s="147">
        <v>104</v>
      </c>
      <c r="AE517" s="148">
        <v>3.0558482613</v>
      </c>
      <c r="AF517" s="131">
        <v>8.9834515366000005</v>
      </c>
      <c r="AG517" s="149">
        <v>2.21</v>
      </c>
      <c r="AH517" s="149">
        <v>10.874961216299999</v>
      </c>
      <c r="AI517" s="149">
        <v>32.578343158499997</v>
      </c>
      <c r="AJ517" s="149">
        <v>5.4142103629999996</v>
      </c>
      <c r="AK517" s="149">
        <v>40.055848588300002</v>
      </c>
      <c r="AL517" s="149">
        <v>0.94632330129999997</v>
      </c>
      <c r="AM517" s="149">
        <v>3.3974557865000001</v>
      </c>
      <c r="AN517" s="149" t="s">
        <v>3450</v>
      </c>
      <c r="AO517" s="149" t="s">
        <v>3450</v>
      </c>
      <c r="AP517" s="149">
        <v>6.0347502327000004</v>
      </c>
      <c r="AQ517" s="149">
        <v>0.4033509153</v>
      </c>
    </row>
    <row r="518" spans="1:43" x14ac:dyDescent="0.2">
      <c r="A518" s="145">
        <v>1010</v>
      </c>
      <c r="B518" s="109" t="s">
        <v>1874</v>
      </c>
      <c r="C518" s="110">
        <v>4351</v>
      </c>
      <c r="D518" s="131">
        <v>-0.25217790000000001</v>
      </c>
      <c r="E518" s="110">
        <v>40.892857142899999</v>
      </c>
      <c r="F518" s="131">
        <v>5.5619397839999998</v>
      </c>
      <c r="G518" s="131">
        <v>20.501034245</v>
      </c>
      <c r="H518" s="131">
        <v>58.216501953600002</v>
      </c>
      <c r="I518" s="131">
        <v>21.282463801399999</v>
      </c>
      <c r="J518" s="131">
        <v>3.451052571</v>
      </c>
      <c r="K518" s="131">
        <v>1.6104911998</v>
      </c>
      <c r="L518" s="131">
        <v>10.583227884499999</v>
      </c>
      <c r="M518" s="131">
        <v>11.9636489129</v>
      </c>
      <c r="N518" s="110">
        <v>1826</v>
      </c>
      <c r="O518" s="131">
        <v>2.3335158816999999</v>
      </c>
      <c r="P518" s="146">
        <v>106.4</v>
      </c>
      <c r="Q518" s="131">
        <v>2.9151777318000001</v>
      </c>
      <c r="R518" s="110">
        <v>62</v>
      </c>
      <c r="S518" s="131">
        <v>47.272898250899999</v>
      </c>
      <c r="T518" s="110">
        <v>-84</v>
      </c>
      <c r="U518" s="131">
        <v>46.464171525300003</v>
      </c>
      <c r="V518" s="131">
        <v>3.3477524920000001</v>
      </c>
      <c r="W518" s="147">
        <v>2324</v>
      </c>
      <c r="X518" s="147">
        <v>693</v>
      </c>
      <c r="Y518" s="147">
        <v>766</v>
      </c>
      <c r="Z518" s="147">
        <v>865</v>
      </c>
      <c r="AA518" s="147">
        <v>506</v>
      </c>
      <c r="AB518" s="147">
        <v>272</v>
      </c>
      <c r="AC518" s="147">
        <v>63</v>
      </c>
      <c r="AD518" s="147">
        <v>171</v>
      </c>
      <c r="AE518" s="148">
        <v>0.91943957970000001</v>
      </c>
      <c r="AF518" s="131">
        <v>3.2124827903000002</v>
      </c>
      <c r="AG518" s="149">
        <v>2.0699999999999998</v>
      </c>
      <c r="AH518" s="149">
        <v>10.4456465739</v>
      </c>
      <c r="AI518" s="149">
        <v>42.1561051005</v>
      </c>
      <c r="AJ518" s="149">
        <v>3.6965481709999999</v>
      </c>
      <c r="AK518" s="149">
        <v>37.6867594024</v>
      </c>
      <c r="AL518" s="149">
        <v>0.45079855740000002</v>
      </c>
      <c r="AM518" s="149">
        <v>1.8096342092</v>
      </c>
      <c r="AN518" s="149" t="s">
        <v>3450</v>
      </c>
      <c r="AO518" s="149" t="s">
        <v>3450</v>
      </c>
      <c r="AP518" s="149">
        <v>3.4840288511000002</v>
      </c>
      <c r="AQ518" s="149">
        <v>7.0839773300000006E-2</v>
      </c>
    </row>
    <row r="519" spans="1:43" x14ac:dyDescent="0.2">
      <c r="A519" s="145">
        <v>1021</v>
      </c>
      <c r="B519" s="109" t="s">
        <v>1873</v>
      </c>
      <c r="C519" s="110">
        <v>1259</v>
      </c>
      <c r="D519" s="131">
        <v>29.793814433000001</v>
      </c>
      <c r="E519" s="110">
        <v>273.10195227769998</v>
      </c>
      <c r="F519" s="131">
        <v>12.7084988086</v>
      </c>
      <c r="G519" s="131">
        <v>18.506751390000002</v>
      </c>
      <c r="H519" s="131">
        <v>62.986497219999997</v>
      </c>
      <c r="I519" s="131">
        <v>18.506751390000002</v>
      </c>
      <c r="J519" s="131">
        <v>5.5888223552999996</v>
      </c>
      <c r="K519" s="131">
        <v>1.5968063872</v>
      </c>
      <c r="L519" s="131">
        <v>7.1856287424999996</v>
      </c>
      <c r="M519" s="131">
        <v>6.3872255489</v>
      </c>
      <c r="N519" s="110">
        <v>547</v>
      </c>
      <c r="O519" s="131">
        <v>2.2632541132999999</v>
      </c>
      <c r="P519" s="146">
        <v>4.6100000000000003</v>
      </c>
      <c r="Q519" s="131">
        <v>11.3978494624</v>
      </c>
      <c r="R519" s="110">
        <v>15</v>
      </c>
      <c r="S519" s="131">
        <v>66.236559139799994</v>
      </c>
      <c r="T519" s="110">
        <v>-15</v>
      </c>
      <c r="U519" s="131">
        <v>18.924731182799999</v>
      </c>
      <c r="V519" s="131">
        <v>3.4408602150999998</v>
      </c>
      <c r="W519" s="147">
        <v>526</v>
      </c>
      <c r="X519" s="147">
        <v>75</v>
      </c>
      <c r="Y519" s="147">
        <v>252</v>
      </c>
      <c r="Z519" s="147">
        <v>199</v>
      </c>
      <c r="AA519" s="147">
        <v>132</v>
      </c>
      <c r="AB519" s="147">
        <v>27</v>
      </c>
      <c r="AC519" s="147">
        <v>27</v>
      </c>
      <c r="AD519" s="147">
        <v>78</v>
      </c>
      <c r="AE519" s="148">
        <v>0.75642965200000001</v>
      </c>
      <c r="AF519" s="131">
        <v>4.9792531120000003</v>
      </c>
      <c r="AG519" s="131">
        <v>1.04</v>
      </c>
      <c r="AH519" s="149">
        <v>13.819342169900001</v>
      </c>
      <c r="AI519" s="149">
        <v>30.216003927300001</v>
      </c>
      <c r="AJ519" s="149">
        <v>4.5900834561000003</v>
      </c>
      <c r="AK519" s="149">
        <v>35.567010309300002</v>
      </c>
      <c r="AL519" s="149">
        <v>2.3073146784</v>
      </c>
      <c r="AM519" s="149">
        <v>3.3627884143000002</v>
      </c>
      <c r="AN519" s="149" t="s">
        <v>3450</v>
      </c>
      <c r="AO519" s="149" t="s">
        <v>3450</v>
      </c>
      <c r="AP519" s="149">
        <v>9.0083456063000007</v>
      </c>
      <c r="AQ519" s="149">
        <v>0.44182621500000002</v>
      </c>
    </row>
    <row r="520" spans="1:43" x14ac:dyDescent="0.2">
      <c r="A520" s="145">
        <v>1023</v>
      </c>
      <c r="B520" s="109" t="s">
        <v>1872</v>
      </c>
      <c r="C520" s="110">
        <v>2710</v>
      </c>
      <c r="D520" s="131">
        <v>7.3692551505999999</v>
      </c>
      <c r="E520" s="110">
        <v>309.00798175599999</v>
      </c>
      <c r="F520" s="131">
        <v>7.3800738007</v>
      </c>
      <c r="G520" s="131">
        <v>23.579335793399999</v>
      </c>
      <c r="H520" s="131">
        <v>59.926199261999997</v>
      </c>
      <c r="I520" s="131">
        <v>16.494464944600001</v>
      </c>
      <c r="J520" s="131">
        <v>4.7497259772999998</v>
      </c>
      <c r="K520" s="131">
        <v>3.2882718304999998</v>
      </c>
      <c r="L520" s="131">
        <v>8.7687248813000007</v>
      </c>
      <c r="M520" s="131">
        <v>4.3843624406000004</v>
      </c>
      <c r="N520" s="110">
        <v>1101</v>
      </c>
      <c r="O520" s="131">
        <v>2.4423251589000001</v>
      </c>
      <c r="P520" s="146">
        <v>8.77</v>
      </c>
      <c r="Q520" s="131">
        <v>13.2571428571</v>
      </c>
      <c r="R520" s="110">
        <v>28</v>
      </c>
      <c r="S520" s="131">
        <v>74.628571428599997</v>
      </c>
      <c r="T520" s="110">
        <v>-27</v>
      </c>
      <c r="U520" s="131">
        <v>11.7714285714</v>
      </c>
      <c r="V520" s="131">
        <v>0.34285714290000002</v>
      </c>
      <c r="W520" s="147">
        <v>845</v>
      </c>
      <c r="X520" s="147">
        <v>124</v>
      </c>
      <c r="Y520" s="147">
        <v>278</v>
      </c>
      <c r="Z520" s="147">
        <v>443</v>
      </c>
      <c r="AA520" s="147">
        <v>215</v>
      </c>
      <c r="AB520" s="147">
        <v>40</v>
      </c>
      <c r="AC520" s="147">
        <v>48</v>
      </c>
      <c r="AD520" s="147">
        <v>127</v>
      </c>
      <c r="AE520" s="148">
        <v>0.42955326459999998</v>
      </c>
      <c r="AF520" s="131">
        <v>2.1536252692</v>
      </c>
      <c r="AG520" s="149">
        <v>0.76</v>
      </c>
      <c r="AH520" s="149">
        <v>13.1569985242</v>
      </c>
      <c r="AI520" s="149">
        <v>32.273810875199999</v>
      </c>
      <c r="AJ520" s="149">
        <v>7.957770462</v>
      </c>
      <c r="AK520" s="149">
        <v>32.478147349300002</v>
      </c>
      <c r="AL520" s="149">
        <v>0.34056079010000001</v>
      </c>
      <c r="AM520" s="149">
        <v>5.8689976160999997</v>
      </c>
      <c r="AN520" s="149" t="s">
        <v>3450</v>
      </c>
      <c r="AO520" s="149" t="s">
        <v>3450</v>
      </c>
      <c r="AP520" s="149">
        <v>6.9247360654000003</v>
      </c>
      <c r="AQ520" s="149">
        <v>0.17028039510000001</v>
      </c>
    </row>
    <row r="521" spans="1:43" x14ac:dyDescent="0.2">
      <c r="A521" s="145">
        <v>1024</v>
      </c>
      <c r="B521" s="109" t="s">
        <v>1871</v>
      </c>
      <c r="C521" s="110">
        <v>31043</v>
      </c>
      <c r="D521" s="131">
        <v>10.745246334400001</v>
      </c>
      <c r="E521" s="110">
        <v>1523.9567992145001</v>
      </c>
      <c r="F521" s="131">
        <v>35.576458460799998</v>
      </c>
      <c r="G521" s="131">
        <v>20.094707341399999</v>
      </c>
      <c r="H521" s="131">
        <v>62.635698869300001</v>
      </c>
      <c r="I521" s="131">
        <v>17.2695937893</v>
      </c>
      <c r="J521" s="131">
        <v>5.0668043633000002</v>
      </c>
      <c r="K521" s="131">
        <v>1.6136319628</v>
      </c>
      <c r="L521" s="131">
        <v>11.359969018299999</v>
      </c>
      <c r="M521" s="131">
        <v>8.6813399600000007</v>
      </c>
      <c r="N521" s="110">
        <v>13700</v>
      </c>
      <c r="O521" s="131">
        <v>2.2251094890999998</v>
      </c>
      <c r="P521" s="146">
        <v>20.37</v>
      </c>
      <c r="Q521" s="131">
        <v>38.125613346400002</v>
      </c>
      <c r="R521" s="110">
        <v>149</v>
      </c>
      <c r="S521" s="131">
        <v>42.051030421999997</v>
      </c>
      <c r="T521" s="110">
        <v>-139</v>
      </c>
      <c r="U521" s="131">
        <v>17.6153091266</v>
      </c>
      <c r="V521" s="131">
        <v>2.2080471049999999</v>
      </c>
      <c r="W521" s="147">
        <v>17083</v>
      </c>
      <c r="X521" s="147">
        <v>110</v>
      </c>
      <c r="Y521" s="147">
        <v>6038</v>
      </c>
      <c r="Z521" s="147">
        <v>10935</v>
      </c>
      <c r="AA521" s="147">
        <v>1506</v>
      </c>
      <c r="AB521" s="147">
        <v>38</v>
      </c>
      <c r="AC521" s="147">
        <v>268</v>
      </c>
      <c r="AD521" s="147">
        <v>1200</v>
      </c>
      <c r="AE521" s="148">
        <v>2.5235959568999999</v>
      </c>
      <c r="AF521" s="131">
        <v>0.45629359229999999</v>
      </c>
      <c r="AG521" s="131">
        <v>4.03</v>
      </c>
      <c r="AH521" s="149">
        <v>14.9363387371</v>
      </c>
      <c r="AI521" s="149">
        <v>16.355762824799999</v>
      </c>
      <c r="AJ521" s="149">
        <v>18.376637797000001</v>
      </c>
      <c r="AK521" s="149">
        <v>30.457472795899999</v>
      </c>
      <c r="AL521" s="149">
        <v>0.97157450590000005</v>
      </c>
      <c r="AM521" s="149">
        <v>6.0200607003000002</v>
      </c>
      <c r="AN521" s="149" t="s">
        <v>3450</v>
      </c>
      <c r="AO521" s="149" t="s">
        <v>3450</v>
      </c>
      <c r="AP521" s="149">
        <v>12.367680805399999</v>
      </c>
      <c r="AQ521" s="149">
        <v>0.23317788140000001</v>
      </c>
    </row>
    <row r="522" spans="1:43" x14ac:dyDescent="0.2">
      <c r="A522" s="145">
        <v>1025</v>
      </c>
      <c r="B522" s="109" t="s">
        <v>1870</v>
      </c>
      <c r="C522" s="110">
        <v>989</v>
      </c>
      <c r="D522" s="131">
        <v>14.600231749700001</v>
      </c>
      <c r="E522" s="110">
        <v>173.81370826009999</v>
      </c>
      <c r="F522" s="131">
        <v>11.729019211300001</v>
      </c>
      <c r="G522" s="131">
        <v>22.649140546000002</v>
      </c>
      <c r="H522" s="131">
        <v>62.689585439799998</v>
      </c>
      <c r="I522" s="131">
        <v>14.6612740142</v>
      </c>
      <c r="J522" s="131">
        <v>4.0424456796000001</v>
      </c>
      <c r="K522" s="131">
        <v>4.0424456796000001</v>
      </c>
      <c r="L522" s="131">
        <v>15.1591712986</v>
      </c>
      <c r="M522" s="131">
        <v>3.0318342597000001</v>
      </c>
      <c r="N522" s="110">
        <v>384</v>
      </c>
      <c r="O522" s="131">
        <v>2.5416666666999999</v>
      </c>
      <c r="P522" s="146">
        <v>5.69</v>
      </c>
      <c r="Q522" s="131">
        <v>8.3916083916000002</v>
      </c>
      <c r="R522" s="110">
        <v>17</v>
      </c>
      <c r="S522" s="131">
        <v>54.720279720299999</v>
      </c>
      <c r="T522" s="110">
        <v>-21</v>
      </c>
      <c r="U522" s="131">
        <v>36.188811188800003</v>
      </c>
      <c r="V522" s="131">
        <v>0.69930069930000005</v>
      </c>
      <c r="W522" s="147">
        <v>390</v>
      </c>
      <c r="X522" s="147">
        <v>43</v>
      </c>
      <c r="Y522" s="147">
        <v>149</v>
      </c>
      <c r="Z522" s="147">
        <v>198</v>
      </c>
      <c r="AA522" s="147">
        <v>89</v>
      </c>
      <c r="AB522" s="147">
        <v>15</v>
      </c>
      <c r="AC522" s="147">
        <v>25</v>
      </c>
      <c r="AD522" s="147">
        <v>49</v>
      </c>
      <c r="AE522" s="148">
        <v>2.7586206896999999</v>
      </c>
      <c r="AF522" s="131">
        <v>6.0975609756000004</v>
      </c>
      <c r="AG522" s="149">
        <v>0.61</v>
      </c>
      <c r="AH522" s="149">
        <v>21.455938697299999</v>
      </c>
      <c r="AI522" s="149">
        <v>30.3271441202</v>
      </c>
      <c r="AJ522" s="149">
        <v>5.7471264368000003</v>
      </c>
      <c r="AK522" s="149">
        <v>25.9357500737</v>
      </c>
      <c r="AL522" s="149">
        <v>0.58944886529999996</v>
      </c>
      <c r="AM522" s="149">
        <v>5.0397877983999999</v>
      </c>
      <c r="AN522" s="149" t="s">
        <v>3450</v>
      </c>
      <c r="AO522" s="149" t="s">
        <v>3450</v>
      </c>
      <c r="AP522" s="149">
        <v>9.9616858237999999</v>
      </c>
      <c r="AQ522" s="149">
        <v>0.50103153550000001</v>
      </c>
    </row>
    <row r="523" spans="1:43" x14ac:dyDescent="0.2">
      <c r="A523" s="145">
        <v>1026</v>
      </c>
      <c r="B523" s="109" t="s">
        <v>1869</v>
      </c>
      <c r="C523" s="110">
        <v>3627</v>
      </c>
      <c r="D523" s="131">
        <v>5.2219321149000004</v>
      </c>
      <c r="E523" s="110">
        <v>274.56472369419998</v>
      </c>
      <c r="F523" s="131">
        <v>10.862972153299999</v>
      </c>
      <c r="G523" s="131">
        <v>21.670802316</v>
      </c>
      <c r="H523" s="131">
        <v>60.545905707199999</v>
      </c>
      <c r="I523" s="131">
        <v>17.783291976800001</v>
      </c>
      <c r="J523" s="131">
        <v>3.3287101248000002</v>
      </c>
      <c r="K523" s="131">
        <v>1.6643550624000001</v>
      </c>
      <c r="L523" s="131">
        <v>9.7087378640999997</v>
      </c>
      <c r="M523" s="131">
        <v>6.9348127600999998</v>
      </c>
      <c r="N523" s="110">
        <v>1484</v>
      </c>
      <c r="O523" s="131">
        <v>2.4204851752000001</v>
      </c>
      <c r="P523" s="146">
        <v>13.21</v>
      </c>
      <c r="Q523" s="131">
        <v>11.0606060606</v>
      </c>
      <c r="R523" s="110">
        <v>37</v>
      </c>
      <c r="S523" s="131">
        <v>73.030303030300004</v>
      </c>
      <c r="T523" s="110">
        <v>-40</v>
      </c>
      <c r="U523" s="131">
        <v>14.696969697</v>
      </c>
      <c r="V523" s="131">
        <v>1.2121212121</v>
      </c>
      <c r="W523" s="147">
        <v>1462</v>
      </c>
      <c r="X523" s="147">
        <v>163</v>
      </c>
      <c r="Y523" s="147">
        <v>476</v>
      </c>
      <c r="Z523" s="147">
        <v>823</v>
      </c>
      <c r="AA523" s="147">
        <v>266</v>
      </c>
      <c r="AB523" s="147">
        <v>57</v>
      </c>
      <c r="AC523" s="147">
        <v>53</v>
      </c>
      <c r="AD523" s="147">
        <v>156</v>
      </c>
      <c r="AE523" s="148">
        <v>1.207115629</v>
      </c>
      <c r="AF523" s="131">
        <v>1.1145165784</v>
      </c>
      <c r="AG523" s="149">
        <v>0.75</v>
      </c>
      <c r="AH523" s="149">
        <v>14.4428387925</v>
      </c>
      <c r="AI523" s="149">
        <v>41.064547206199997</v>
      </c>
      <c r="AJ523" s="149">
        <v>7.9720616570000002</v>
      </c>
      <c r="AK523" s="149">
        <v>22.6236351959</v>
      </c>
      <c r="AL523" s="149">
        <v>0.46563904950000001</v>
      </c>
      <c r="AM523" s="149">
        <v>5.5154142581999999</v>
      </c>
      <c r="AN523" s="149" t="s">
        <v>3450</v>
      </c>
      <c r="AO523" s="149" t="s">
        <v>3450</v>
      </c>
      <c r="AP523" s="149">
        <v>7.4020552343999997</v>
      </c>
      <c r="AQ523" s="149">
        <v>0</v>
      </c>
    </row>
    <row r="524" spans="1:43" x14ac:dyDescent="0.2">
      <c r="A524" s="145">
        <v>1030</v>
      </c>
      <c r="B524" s="109" t="s">
        <v>1868</v>
      </c>
      <c r="C524" s="110">
        <v>5858</v>
      </c>
      <c r="D524" s="131">
        <v>14.9754661433</v>
      </c>
      <c r="E524" s="110">
        <v>212.32330554550001</v>
      </c>
      <c r="F524" s="131">
        <v>15.6879481052</v>
      </c>
      <c r="G524" s="131">
        <v>22.669853192200002</v>
      </c>
      <c r="H524" s="131">
        <v>61.573916012300003</v>
      </c>
      <c r="I524" s="131">
        <v>15.7562307955</v>
      </c>
      <c r="J524" s="131">
        <v>4.6507622082999998</v>
      </c>
      <c r="K524" s="131">
        <v>2.9282576866999999</v>
      </c>
      <c r="L524" s="131">
        <v>11.713030746699999</v>
      </c>
      <c r="M524" s="131">
        <v>4.1340108518000003</v>
      </c>
      <c r="N524" s="110">
        <v>2231</v>
      </c>
      <c r="O524" s="131">
        <v>2.5997310623000001</v>
      </c>
      <c r="P524" s="146">
        <v>27.59</v>
      </c>
      <c r="Q524" s="131">
        <v>9.8181818181999994</v>
      </c>
      <c r="R524" s="110">
        <v>57</v>
      </c>
      <c r="S524" s="131">
        <v>65.745454545499996</v>
      </c>
      <c r="T524" s="110">
        <v>-52</v>
      </c>
      <c r="U524" s="131">
        <v>24.036363636400001</v>
      </c>
      <c r="V524" s="131">
        <v>0.4</v>
      </c>
      <c r="W524" s="147">
        <v>2958</v>
      </c>
      <c r="X524" s="147">
        <v>452</v>
      </c>
      <c r="Y524" s="147">
        <v>1103</v>
      </c>
      <c r="Z524" s="147">
        <v>1403</v>
      </c>
      <c r="AA524" s="147">
        <v>479</v>
      </c>
      <c r="AB524" s="147">
        <v>115</v>
      </c>
      <c r="AC524" s="147">
        <v>86</v>
      </c>
      <c r="AD524" s="147">
        <v>278</v>
      </c>
      <c r="AE524" s="148">
        <v>1.5540015540000001</v>
      </c>
      <c r="AF524" s="131">
        <v>16.137613051999999</v>
      </c>
      <c r="AG524" s="131">
        <v>1.79</v>
      </c>
      <c r="AH524" s="149">
        <v>14.989962079</v>
      </c>
      <c r="AI524" s="149">
        <v>29.143430738300001</v>
      </c>
      <c r="AJ524" s="149">
        <v>10.963640419400001</v>
      </c>
      <c r="AK524" s="149">
        <v>28.401739906300001</v>
      </c>
      <c r="AL524" s="149">
        <v>0.48516618340000001</v>
      </c>
      <c r="AM524" s="149">
        <v>5.3256747714000001</v>
      </c>
      <c r="AN524" s="149" t="s">
        <v>3450</v>
      </c>
      <c r="AO524" s="149" t="s">
        <v>3450</v>
      </c>
      <c r="AP524" s="149">
        <v>9.7312067811999992</v>
      </c>
      <c r="AQ524" s="149">
        <v>0.19518179790000001</v>
      </c>
    </row>
    <row r="525" spans="1:43" x14ac:dyDescent="0.2">
      <c r="A525" s="145">
        <v>1031</v>
      </c>
      <c r="B525" s="109" t="s">
        <v>1867</v>
      </c>
      <c r="C525" s="110">
        <v>9884</v>
      </c>
      <c r="D525" s="131">
        <v>13.635318463999999</v>
      </c>
      <c r="E525" s="110">
        <v>1025.3112033195</v>
      </c>
      <c r="F525" s="131">
        <v>21.823148522899999</v>
      </c>
      <c r="G525" s="131">
        <v>21.833265884300001</v>
      </c>
      <c r="H525" s="131">
        <v>60.066774585200001</v>
      </c>
      <c r="I525" s="131">
        <v>18.0999595306</v>
      </c>
      <c r="J525" s="131">
        <v>4.6629498225999999</v>
      </c>
      <c r="K525" s="131">
        <v>1.8246325393</v>
      </c>
      <c r="L525" s="131">
        <v>12.1642169285</v>
      </c>
      <c r="M525" s="131">
        <v>8.2108464267999999</v>
      </c>
      <c r="N525" s="110">
        <v>4034</v>
      </c>
      <c r="O525" s="131">
        <v>2.3673772930000001</v>
      </c>
      <c r="P525" s="146">
        <v>9.64</v>
      </c>
      <c r="Q525" s="131">
        <v>26.150627615099999</v>
      </c>
      <c r="R525" s="110">
        <v>67</v>
      </c>
      <c r="S525" s="131">
        <v>61.924686192499998</v>
      </c>
      <c r="T525" s="110">
        <v>-66</v>
      </c>
      <c r="U525" s="131">
        <v>10.460251046</v>
      </c>
      <c r="V525" s="131">
        <v>1.4644351464000001</v>
      </c>
      <c r="W525" s="147">
        <v>5139</v>
      </c>
      <c r="X525" s="147">
        <v>144</v>
      </c>
      <c r="Y525" s="147">
        <v>1921</v>
      </c>
      <c r="Z525" s="147">
        <v>3074</v>
      </c>
      <c r="AA525" s="147">
        <v>575</v>
      </c>
      <c r="AB525" s="147">
        <v>30</v>
      </c>
      <c r="AC525" s="147">
        <v>102</v>
      </c>
      <c r="AD525" s="147">
        <v>443</v>
      </c>
      <c r="AE525" s="148">
        <v>0.92102233479999995</v>
      </c>
      <c r="AF525" s="131">
        <v>7.9332790887</v>
      </c>
      <c r="AG525" s="131">
        <v>2.4300000000000002</v>
      </c>
      <c r="AH525" s="149">
        <v>15.0315289493</v>
      </c>
      <c r="AI525" s="149">
        <v>33.965277209100002</v>
      </c>
      <c r="AJ525" s="149">
        <v>11.4978298256</v>
      </c>
      <c r="AK525" s="149">
        <v>21.4929162231</v>
      </c>
      <c r="AL525" s="149">
        <v>0.55278028010000002</v>
      </c>
      <c r="AM525" s="149">
        <v>6.0396363934000004</v>
      </c>
      <c r="AN525" s="149" t="s">
        <v>3450</v>
      </c>
      <c r="AO525" s="149" t="s">
        <v>3450</v>
      </c>
      <c r="AP525" s="149">
        <v>10.7566947834</v>
      </c>
      <c r="AQ525" s="149">
        <v>9.8272049799999997E-2</v>
      </c>
    </row>
    <row r="526" spans="1:43" x14ac:dyDescent="0.2">
      <c r="A526" s="145">
        <v>1032</v>
      </c>
      <c r="B526" s="109" t="s">
        <v>1866</v>
      </c>
      <c r="C526" s="110">
        <v>2403</v>
      </c>
      <c r="D526" s="131">
        <v>1.6067653277</v>
      </c>
      <c r="E526" s="110">
        <v>103.488372093</v>
      </c>
      <c r="F526" s="131">
        <v>7.7819392426</v>
      </c>
      <c r="G526" s="131">
        <v>23.054515189300002</v>
      </c>
      <c r="H526" s="131">
        <v>61.714523512299998</v>
      </c>
      <c r="I526" s="131">
        <v>15.2309612984</v>
      </c>
      <c r="J526" s="131">
        <v>3.3208800331999999</v>
      </c>
      <c r="K526" s="131">
        <v>1.6604400166</v>
      </c>
      <c r="L526" s="131">
        <v>6.2266500623000001</v>
      </c>
      <c r="M526" s="131">
        <v>4.9813200497999999</v>
      </c>
      <c r="N526" s="110">
        <v>905</v>
      </c>
      <c r="O526" s="131">
        <v>2.6254143646000001</v>
      </c>
      <c r="P526" s="146">
        <v>23.22</v>
      </c>
      <c r="Q526" s="131">
        <v>6.0865837977000004</v>
      </c>
      <c r="R526" s="110">
        <v>35</v>
      </c>
      <c r="S526" s="131">
        <v>74.410630089999998</v>
      </c>
      <c r="T526" s="110">
        <v>-29</v>
      </c>
      <c r="U526" s="131">
        <v>19.074153450499999</v>
      </c>
      <c r="V526" s="131">
        <v>0.42863266179999998</v>
      </c>
      <c r="W526" s="147">
        <v>1200</v>
      </c>
      <c r="X526" s="147">
        <v>332</v>
      </c>
      <c r="Y526" s="147">
        <v>179</v>
      </c>
      <c r="Z526" s="147">
        <v>689</v>
      </c>
      <c r="AA526" s="147">
        <v>247</v>
      </c>
      <c r="AB526" s="147">
        <v>107</v>
      </c>
      <c r="AC526" s="147">
        <v>30</v>
      </c>
      <c r="AD526" s="147">
        <v>110</v>
      </c>
      <c r="AE526" s="148">
        <v>1.9743336624000001</v>
      </c>
      <c r="AF526" s="131">
        <v>1.6168148747</v>
      </c>
      <c r="AG526" s="149">
        <v>0.46</v>
      </c>
      <c r="AH526" s="149">
        <v>7.8377183285000003</v>
      </c>
      <c r="AI526" s="149">
        <v>41.410568206900003</v>
      </c>
      <c r="AJ526" s="149">
        <v>6.0026531063000004</v>
      </c>
      <c r="AK526" s="149">
        <v>31.870439973500002</v>
      </c>
      <c r="AL526" s="149">
        <v>0.60800353750000002</v>
      </c>
      <c r="AM526" s="149">
        <v>4.0902056157000004</v>
      </c>
      <c r="AN526" s="149" t="s">
        <v>3450</v>
      </c>
      <c r="AO526" s="149" t="s">
        <v>3450</v>
      </c>
      <c r="AP526" s="149">
        <v>7.7271722307999999</v>
      </c>
      <c r="AQ526" s="149">
        <v>0.30952907359999998</v>
      </c>
    </row>
    <row r="527" spans="1:43" x14ac:dyDescent="0.2">
      <c r="A527" s="145">
        <v>1033</v>
      </c>
      <c r="B527" s="109" t="s">
        <v>1865</v>
      </c>
      <c r="C527" s="110">
        <v>2641</v>
      </c>
      <c r="D527" s="131">
        <v>26.122254059199999</v>
      </c>
      <c r="E527" s="110">
        <v>255.9108527132</v>
      </c>
      <c r="F527" s="131">
        <v>13.0632336236</v>
      </c>
      <c r="G527" s="131">
        <v>24.0060583112</v>
      </c>
      <c r="H527" s="131">
        <v>62.552063612300003</v>
      </c>
      <c r="I527" s="131">
        <v>13.4418780765</v>
      </c>
      <c r="J527" s="131">
        <v>5.3221820946999996</v>
      </c>
      <c r="K527" s="131">
        <v>1.9007793195</v>
      </c>
      <c r="L527" s="131">
        <v>15.586390420100001</v>
      </c>
      <c r="M527" s="131">
        <v>3.801558639</v>
      </c>
      <c r="N527" s="110">
        <v>1076</v>
      </c>
      <c r="O527" s="131">
        <v>2.4302973978</v>
      </c>
      <c r="P527" s="146">
        <v>10.32</v>
      </c>
      <c r="Q527" s="131">
        <v>12.439261418899999</v>
      </c>
      <c r="R527" s="110">
        <v>34</v>
      </c>
      <c r="S527" s="131">
        <v>69.5821185617</v>
      </c>
      <c r="T527" s="110">
        <v>-37</v>
      </c>
      <c r="U527" s="131">
        <v>15.937803692899999</v>
      </c>
      <c r="V527" s="131">
        <v>2.0408163264999999</v>
      </c>
      <c r="W527" s="147">
        <v>1365</v>
      </c>
      <c r="X527" s="147">
        <v>134</v>
      </c>
      <c r="Y527" s="147">
        <v>449</v>
      </c>
      <c r="Z527" s="147">
        <v>782</v>
      </c>
      <c r="AA527" s="147">
        <v>209</v>
      </c>
      <c r="AB527" s="147">
        <v>41</v>
      </c>
      <c r="AC527" s="147">
        <v>47</v>
      </c>
      <c r="AD527" s="147">
        <v>121</v>
      </c>
      <c r="AE527" s="148">
        <v>1.6977928693</v>
      </c>
      <c r="AF527" s="131">
        <v>12.123582323000001</v>
      </c>
      <c r="AG527" s="131">
        <v>0.99</v>
      </c>
      <c r="AH527" s="149">
        <v>19.989346118</v>
      </c>
      <c r="AI527" s="149">
        <v>30.842988413899999</v>
      </c>
      <c r="AJ527" s="149">
        <v>8.0703156213000007</v>
      </c>
      <c r="AK527" s="149">
        <v>26.954321480899999</v>
      </c>
      <c r="AL527" s="149">
        <v>0.4128379278</v>
      </c>
      <c r="AM527" s="149">
        <v>6.5388200826</v>
      </c>
      <c r="AN527" s="149" t="s">
        <v>3450</v>
      </c>
      <c r="AO527" s="149" t="s">
        <v>3450</v>
      </c>
      <c r="AP527" s="149">
        <v>5.8729524571000002</v>
      </c>
      <c r="AQ527" s="149">
        <v>0.42615528029999999</v>
      </c>
    </row>
    <row r="528" spans="1:43" x14ac:dyDescent="0.2">
      <c r="A528" s="145">
        <v>1037</v>
      </c>
      <c r="B528" s="109" t="s">
        <v>1864</v>
      </c>
      <c r="C528" s="110">
        <v>2831</v>
      </c>
      <c r="D528" s="131">
        <v>18.7998321444</v>
      </c>
      <c r="E528" s="110">
        <v>300.53078556259999</v>
      </c>
      <c r="F528" s="131">
        <v>6.6407629813</v>
      </c>
      <c r="G528" s="131">
        <v>25.8212645708</v>
      </c>
      <c r="H528" s="131">
        <v>60.649947015199999</v>
      </c>
      <c r="I528" s="131">
        <v>13.528788413999999</v>
      </c>
      <c r="J528" s="131">
        <v>2.8378857751000002</v>
      </c>
      <c r="K528" s="131">
        <v>0.70947144380000005</v>
      </c>
      <c r="L528" s="131">
        <v>11.7062788223</v>
      </c>
      <c r="M528" s="131">
        <v>3.5473572189000002</v>
      </c>
      <c r="N528" s="110">
        <v>1087</v>
      </c>
      <c r="O528" s="131">
        <v>2.5869365224999998</v>
      </c>
      <c r="P528" s="146">
        <v>9.42</v>
      </c>
      <c r="Q528" s="131">
        <v>10.4872881356</v>
      </c>
      <c r="R528" s="110">
        <v>30</v>
      </c>
      <c r="S528" s="131">
        <v>73.1991525424</v>
      </c>
      <c r="T528" s="110">
        <v>-26</v>
      </c>
      <c r="U528" s="131">
        <v>16.313559322</v>
      </c>
      <c r="V528" s="131">
        <v>0</v>
      </c>
      <c r="W528" s="147">
        <v>882</v>
      </c>
      <c r="X528" s="147">
        <v>129</v>
      </c>
      <c r="Y528" s="147">
        <v>227</v>
      </c>
      <c r="Z528" s="147">
        <v>526</v>
      </c>
      <c r="AA528" s="147">
        <v>207</v>
      </c>
      <c r="AB528" s="147">
        <v>44</v>
      </c>
      <c r="AC528" s="147">
        <v>36</v>
      </c>
      <c r="AD528" s="147">
        <v>127</v>
      </c>
      <c r="AE528" s="148">
        <v>0.51150895139999997</v>
      </c>
      <c r="AF528" s="131">
        <v>11.1913357401</v>
      </c>
      <c r="AG528" s="149">
        <v>0.36</v>
      </c>
      <c r="AH528" s="149">
        <v>22.0936187647</v>
      </c>
      <c r="AI528" s="149">
        <v>33.125064017200003</v>
      </c>
      <c r="AJ528" s="149">
        <v>5.8383693537000001</v>
      </c>
      <c r="AK528" s="149">
        <v>25.678582402899998</v>
      </c>
      <c r="AL528" s="149">
        <v>0.59407968860000004</v>
      </c>
      <c r="AM528" s="149">
        <v>6.3914780293</v>
      </c>
      <c r="AN528" s="149" t="s">
        <v>3450</v>
      </c>
      <c r="AO528" s="149" t="s">
        <v>3450</v>
      </c>
      <c r="AP528" s="149">
        <v>5.8383693537000001</v>
      </c>
      <c r="AQ528" s="149">
        <v>0.163884052</v>
      </c>
    </row>
    <row r="529" spans="1:43" x14ac:dyDescent="0.2">
      <c r="A529" s="145">
        <v>1039</v>
      </c>
      <c r="B529" s="109" t="s">
        <v>1863</v>
      </c>
      <c r="C529" s="110">
        <v>1788</v>
      </c>
      <c r="D529" s="131">
        <v>9.8955132144999993</v>
      </c>
      <c r="E529" s="110">
        <v>107.7108433735</v>
      </c>
      <c r="F529" s="131">
        <v>9.3959731544</v>
      </c>
      <c r="G529" s="131">
        <v>24.7203579418</v>
      </c>
      <c r="H529" s="131">
        <v>61.0178970917</v>
      </c>
      <c r="I529" s="131">
        <v>14.2617449664</v>
      </c>
      <c r="J529" s="131">
        <v>5.0321498462000003</v>
      </c>
      <c r="K529" s="131">
        <v>2.7956388035000002</v>
      </c>
      <c r="L529" s="131">
        <v>10.064299692500001</v>
      </c>
      <c r="M529" s="131">
        <v>6.7095331283000004</v>
      </c>
      <c r="N529" s="110">
        <v>704</v>
      </c>
      <c r="O529" s="131">
        <v>2.5269886364</v>
      </c>
      <c r="P529" s="146">
        <v>16.600000000000001</v>
      </c>
      <c r="Q529" s="131">
        <v>7.9136690646999996</v>
      </c>
      <c r="R529" s="110">
        <v>31</v>
      </c>
      <c r="S529" s="131">
        <v>76.079136690599995</v>
      </c>
      <c r="T529" s="110">
        <v>-26</v>
      </c>
      <c r="U529" s="131">
        <v>15.5275779376</v>
      </c>
      <c r="V529" s="131">
        <v>0.47961630700000002</v>
      </c>
      <c r="W529" s="147">
        <v>603</v>
      </c>
      <c r="X529" s="147">
        <v>231</v>
      </c>
      <c r="Y529" s="147">
        <v>221</v>
      </c>
      <c r="Z529" s="147">
        <v>151</v>
      </c>
      <c r="AA529" s="147">
        <v>152</v>
      </c>
      <c r="AB529" s="147">
        <v>81</v>
      </c>
      <c r="AC529" s="147">
        <v>19</v>
      </c>
      <c r="AD529" s="147">
        <v>52</v>
      </c>
      <c r="AE529" s="148">
        <v>1.1627906977</v>
      </c>
      <c r="AF529" s="131">
        <v>0</v>
      </c>
      <c r="AG529" s="149">
        <v>1.1200000000000001</v>
      </c>
      <c r="AH529" s="149">
        <v>10.262807717899999</v>
      </c>
      <c r="AI529" s="149">
        <v>33.782435129699998</v>
      </c>
      <c r="AJ529" s="149">
        <v>6.5036593480000002</v>
      </c>
      <c r="AK529" s="149">
        <v>33.832335329300001</v>
      </c>
      <c r="AL529" s="149">
        <v>0.41583499670000001</v>
      </c>
      <c r="AM529" s="149">
        <v>6.4371257484999997</v>
      </c>
      <c r="AN529" s="149" t="s">
        <v>3450</v>
      </c>
      <c r="AO529" s="149" t="s">
        <v>3450</v>
      </c>
      <c r="AP529" s="149">
        <v>7.9673985363000002</v>
      </c>
      <c r="AQ529" s="149">
        <v>8.3166999300000002E-2</v>
      </c>
    </row>
    <row r="530" spans="1:43" x14ac:dyDescent="0.2">
      <c r="A530" s="145">
        <v>1040</v>
      </c>
      <c r="B530" s="109" t="s">
        <v>1862</v>
      </c>
      <c r="C530" s="110">
        <v>7678</v>
      </c>
      <c r="D530" s="131">
        <v>7.8673784770999999</v>
      </c>
      <c r="E530" s="110">
        <v>495.67462879279998</v>
      </c>
      <c r="F530" s="131">
        <v>11.2268820005</v>
      </c>
      <c r="G530" s="131">
        <v>22.050013024199998</v>
      </c>
      <c r="H530" s="131">
        <v>59.650950768400001</v>
      </c>
      <c r="I530" s="131">
        <v>18.299036207299999</v>
      </c>
      <c r="J530" s="131">
        <v>3.9228506047999998</v>
      </c>
      <c r="K530" s="131">
        <v>2.3537103628999998</v>
      </c>
      <c r="L530" s="131">
        <v>7.7149395226999999</v>
      </c>
      <c r="M530" s="131">
        <v>6.0150375939999998</v>
      </c>
      <c r="N530" s="110">
        <v>3077</v>
      </c>
      <c r="O530" s="131">
        <v>2.4559636009000001</v>
      </c>
      <c r="P530" s="146">
        <v>15.49</v>
      </c>
      <c r="Q530" s="131">
        <v>17.817947062599998</v>
      </c>
      <c r="R530" s="110">
        <v>61</v>
      </c>
      <c r="S530" s="131">
        <v>65.655261459000002</v>
      </c>
      <c r="T530" s="110">
        <v>-53</v>
      </c>
      <c r="U530" s="131">
        <v>16.204002582299999</v>
      </c>
      <c r="V530" s="131">
        <v>0.3227888961</v>
      </c>
      <c r="W530" s="147">
        <v>5502</v>
      </c>
      <c r="X530" s="147">
        <v>170</v>
      </c>
      <c r="Y530" s="147">
        <v>1002</v>
      </c>
      <c r="Z530" s="147">
        <v>4330</v>
      </c>
      <c r="AA530" s="147">
        <v>556</v>
      </c>
      <c r="AB530" s="147">
        <v>66</v>
      </c>
      <c r="AC530" s="147">
        <v>92</v>
      </c>
      <c r="AD530" s="147">
        <v>398</v>
      </c>
      <c r="AE530" s="148">
        <v>0.67093626110000004</v>
      </c>
      <c r="AF530" s="131">
        <v>3.9624884426999998</v>
      </c>
      <c r="AG530" s="131">
        <v>1.04</v>
      </c>
      <c r="AH530" s="149">
        <v>13.8420142226</v>
      </c>
      <c r="AI530" s="149">
        <v>24.735729386900001</v>
      </c>
      <c r="AJ530" s="149">
        <v>18.366327119000001</v>
      </c>
      <c r="AK530" s="149">
        <v>25.024024601200001</v>
      </c>
      <c r="AL530" s="149">
        <v>0.77647511049999995</v>
      </c>
      <c r="AM530" s="149">
        <v>7.2227561022</v>
      </c>
      <c r="AN530" s="149" t="s">
        <v>3450</v>
      </c>
      <c r="AO530" s="149" t="s">
        <v>3450</v>
      </c>
      <c r="AP530" s="149">
        <v>9.6290601575999997</v>
      </c>
      <c r="AQ530" s="149">
        <v>4.61272343E-2</v>
      </c>
    </row>
    <row r="531" spans="1:43" x14ac:dyDescent="0.2">
      <c r="A531" s="145">
        <v>1041</v>
      </c>
      <c r="B531" s="109" t="s">
        <v>1861</v>
      </c>
      <c r="C531" s="110">
        <v>1030</v>
      </c>
      <c r="D531" s="131">
        <v>18.937644341799999</v>
      </c>
      <c r="E531" s="110">
        <v>82.864038616299993</v>
      </c>
      <c r="F531" s="131">
        <v>6.5048543689000002</v>
      </c>
      <c r="G531" s="131">
        <v>23.300970873800001</v>
      </c>
      <c r="H531" s="131">
        <v>63.300970873799997</v>
      </c>
      <c r="I531" s="131">
        <v>13.3980582524</v>
      </c>
      <c r="J531" s="131">
        <v>2.8999516674999999</v>
      </c>
      <c r="K531" s="131">
        <v>1.9333011116000001</v>
      </c>
      <c r="L531" s="131">
        <v>6.7665538908</v>
      </c>
      <c r="M531" s="131">
        <v>7.7332044466000003</v>
      </c>
      <c r="N531" s="110">
        <v>404</v>
      </c>
      <c r="O531" s="131">
        <v>2.5346534652999999</v>
      </c>
      <c r="P531" s="146">
        <v>12.43</v>
      </c>
      <c r="Q531" s="131">
        <v>5.8728881737999998</v>
      </c>
      <c r="R531" s="110">
        <v>22</v>
      </c>
      <c r="S531" s="131">
        <v>68.382944489099998</v>
      </c>
      <c r="T531" s="110">
        <v>-28</v>
      </c>
      <c r="U531" s="131">
        <v>25.261464199500001</v>
      </c>
      <c r="V531" s="131">
        <v>0.4827031376</v>
      </c>
      <c r="W531" s="147">
        <v>401</v>
      </c>
      <c r="X531" s="147">
        <v>144</v>
      </c>
      <c r="Y531" s="147">
        <v>148</v>
      </c>
      <c r="Z531" s="147">
        <v>109</v>
      </c>
      <c r="AA531" s="147">
        <v>124</v>
      </c>
      <c r="AB531" s="147">
        <v>50</v>
      </c>
      <c r="AC531" s="147">
        <v>22</v>
      </c>
      <c r="AD531" s="147">
        <v>52</v>
      </c>
      <c r="AE531" s="148">
        <v>1.0893246187000001</v>
      </c>
      <c r="AF531" s="131">
        <v>9.5785440613000006</v>
      </c>
      <c r="AG531" s="149" t="s">
        <v>3449</v>
      </c>
      <c r="AH531" s="149">
        <v>9.7600518807000007</v>
      </c>
      <c r="AI531" s="149">
        <v>30.1556420233</v>
      </c>
      <c r="AJ531" s="149">
        <v>4.7665369650000002</v>
      </c>
      <c r="AK531" s="149">
        <v>39.656290531800003</v>
      </c>
      <c r="AL531" s="149">
        <v>0.55123216600000002</v>
      </c>
      <c r="AM531" s="149">
        <v>7.8145265887999997</v>
      </c>
      <c r="AN531" s="149" t="s">
        <v>3450</v>
      </c>
      <c r="AO531" s="149" t="s">
        <v>3450</v>
      </c>
      <c r="AP531" s="149">
        <v>6.8741893645000003</v>
      </c>
      <c r="AQ531" s="149">
        <v>0.32425421529999998</v>
      </c>
    </row>
    <row r="532" spans="1:43" x14ac:dyDescent="0.2">
      <c r="A532" s="145">
        <v>1051</v>
      </c>
      <c r="B532" s="109" t="s">
        <v>1860</v>
      </c>
      <c r="C532" s="110">
        <v>5460</v>
      </c>
      <c r="D532" s="131">
        <v>-0.56456018939999997</v>
      </c>
      <c r="E532" s="110">
        <v>781.11587982829997</v>
      </c>
      <c r="F532" s="131">
        <v>10.9706959707</v>
      </c>
      <c r="G532" s="131">
        <v>21.666666666699999</v>
      </c>
      <c r="H532" s="131">
        <v>55.054945054900003</v>
      </c>
      <c r="I532" s="131">
        <v>23.278388278400001</v>
      </c>
      <c r="J532" s="131">
        <v>2.9490369551</v>
      </c>
      <c r="K532" s="131">
        <v>1.6588332873</v>
      </c>
      <c r="L532" s="131">
        <v>8.2941664362999994</v>
      </c>
      <c r="M532" s="131">
        <v>6.0823887199</v>
      </c>
      <c r="N532" s="110">
        <v>2254</v>
      </c>
      <c r="O532" s="131">
        <v>2.4059449866999998</v>
      </c>
      <c r="P532" s="146">
        <v>6.99</v>
      </c>
      <c r="Q532" s="131">
        <v>23.4957020057</v>
      </c>
      <c r="R532" s="110">
        <v>64</v>
      </c>
      <c r="S532" s="131">
        <v>50.859598853900003</v>
      </c>
      <c r="T532" s="110">
        <v>-69</v>
      </c>
      <c r="U532" s="131">
        <v>23.638968481399999</v>
      </c>
      <c r="V532" s="131">
        <v>2.0057306590000001</v>
      </c>
      <c r="W532" s="147">
        <v>1559</v>
      </c>
      <c r="X532" s="147">
        <v>64</v>
      </c>
      <c r="Y532" s="147">
        <v>321</v>
      </c>
      <c r="Z532" s="147">
        <v>1174</v>
      </c>
      <c r="AA532" s="147">
        <v>342</v>
      </c>
      <c r="AB532" s="147">
        <v>22</v>
      </c>
      <c r="AC532" s="147">
        <v>42</v>
      </c>
      <c r="AD532" s="147">
        <v>278</v>
      </c>
      <c r="AE532" s="148">
        <v>0.29081844620000002</v>
      </c>
      <c r="AF532" s="131">
        <v>10.4810031817</v>
      </c>
      <c r="AG532" s="131">
        <v>0.61</v>
      </c>
      <c r="AH532" s="149">
        <v>16.659569938299999</v>
      </c>
      <c r="AI532" s="149">
        <v>16.7181179476</v>
      </c>
      <c r="AJ532" s="149">
        <v>16.845859058999999</v>
      </c>
      <c r="AK532" s="149">
        <v>23.632105599300001</v>
      </c>
      <c r="AL532" s="149">
        <v>0.84096231639999997</v>
      </c>
      <c r="AM532" s="149">
        <v>10.4002554822</v>
      </c>
      <c r="AN532" s="149" t="s">
        <v>3450</v>
      </c>
      <c r="AO532" s="149" t="s">
        <v>3450</v>
      </c>
      <c r="AP532" s="149">
        <v>14.5837768789</v>
      </c>
      <c r="AQ532" s="149">
        <v>4.7902916800000001E-2</v>
      </c>
    </row>
    <row r="533" spans="1:43" x14ac:dyDescent="0.2">
      <c r="A533" s="145">
        <v>1052</v>
      </c>
      <c r="B533" s="109" t="s">
        <v>1859</v>
      </c>
      <c r="C533" s="110">
        <v>6361</v>
      </c>
      <c r="D533" s="131">
        <v>9.1829728801999995</v>
      </c>
      <c r="E533" s="110">
        <v>1325.2083333333001</v>
      </c>
      <c r="F533" s="131">
        <v>19.9811350417</v>
      </c>
      <c r="G533" s="131">
        <v>22.072001257699998</v>
      </c>
      <c r="H533" s="131">
        <v>62.993240056600001</v>
      </c>
      <c r="I533" s="131">
        <v>14.9347586857</v>
      </c>
      <c r="J533" s="131">
        <v>5.2368483693999996</v>
      </c>
      <c r="K533" s="131">
        <v>2.5390779973000002</v>
      </c>
      <c r="L533" s="131">
        <v>10.7910814885</v>
      </c>
      <c r="M533" s="131">
        <v>4.2846941204000002</v>
      </c>
      <c r="N533" s="110">
        <v>2559</v>
      </c>
      <c r="O533" s="131">
        <v>2.4603360688000002</v>
      </c>
      <c r="P533" s="146">
        <v>4.8</v>
      </c>
      <c r="Q533" s="131">
        <v>32.776617954099997</v>
      </c>
      <c r="R533" s="110">
        <v>54</v>
      </c>
      <c r="S533" s="131">
        <v>43.215031315200001</v>
      </c>
      <c r="T533" s="110">
        <v>-64</v>
      </c>
      <c r="U533" s="131">
        <v>16.492693110600001</v>
      </c>
      <c r="V533" s="131">
        <v>7.5156576199999998</v>
      </c>
      <c r="W533" s="147">
        <v>2361</v>
      </c>
      <c r="X533" s="147">
        <v>40</v>
      </c>
      <c r="Y533" s="147">
        <v>1243</v>
      </c>
      <c r="Z533" s="147">
        <v>1078</v>
      </c>
      <c r="AA533" s="147">
        <v>273</v>
      </c>
      <c r="AB533" s="147">
        <v>9</v>
      </c>
      <c r="AC533" s="147">
        <v>64</v>
      </c>
      <c r="AD533" s="147">
        <v>200</v>
      </c>
      <c r="AE533" s="148">
        <v>1.6862170087999999</v>
      </c>
      <c r="AF533" s="131">
        <v>24.689339437499999</v>
      </c>
      <c r="AG533" s="149">
        <v>3.17</v>
      </c>
      <c r="AH533" s="149">
        <v>19.2598235257</v>
      </c>
      <c r="AI533" s="149">
        <v>20.4786389894</v>
      </c>
      <c r="AJ533" s="149">
        <v>13.6481939948</v>
      </c>
      <c r="AK533" s="149">
        <v>24.090649400099998</v>
      </c>
      <c r="AL533" s="149">
        <v>1.1489874944</v>
      </c>
      <c r="AM533" s="149">
        <v>11.426394972400001</v>
      </c>
      <c r="AN533" s="149" t="s">
        <v>3450</v>
      </c>
      <c r="AO533" s="149" t="s">
        <v>3450</v>
      </c>
      <c r="AP533" s="149">
        <v>9.2934679109000005</v>
      </c>
      <c r="AQ533" s="149">
        <v>0.1904399162</v>
      </c>
    </row>
    <row r="534" spans="1:43" x14ac:dyDescent="0.2">
      <c r="A534" s="145">
        <v>1053</v>
      </c>
      <c r="B534" s="109" t="s">
        <v>1858</v>
      </c>
      <c r="C534" s="110">
        <v>1484</v>
      </c>
      <c r="D534" s="131">
        <v>2.6279391424999998</v>
      </c>
      <c r="E534" s="110">
        <v>533.81294964029996</v>
      </c>
      <c r="F534" s="131">
        <v>17.520215633399999</v>
      </c>
      <c r="G534" s="131">
        <v>22.169811320800001</v>
      </c>
      <c r="H534" s="131">
        <v>65.161725067399999</v>
      </c>
      <c r="I534" s="131">
        <v>12.6684636119</v>
      </c>
      <c r="J534" s="131">
        <v>10.1385603244</v>
      </c>
      <c r="K534" s="131">
        <v>1.3518080432999999</v>
      </c>
      <c r="L534" s="131">
        <v>11.4903683677</v>
      </c>
      <c r="M534" s="131">
        <v>3.3795201080999999</v>
      </c>
      <c r="N534" s="110">
        <v>605</v>
      </c>
      <c r="O534" s="131">
        <v>2.4247933883999999</v>
      </c>
      <c r="P534" s="146">
        <v>2.78</v>
      </c>
      <c r="Q534" s="131">
        <v>17.689530685899999</v>
      </c>
      <c r="R534" s="110">
        <v>11</v>
      </c>
      <c r="S534" s="131">
        <v>57.761732852000002</v>
      </c>
      <c r="T534" s="110">
        <v>-15</v>
      </c>
      <c r="U534" s="131">
        <v>22.382671480100001</v>
      </c>
      <c r="V534" s="131">
        <v>2.1660649819</v>
      </c>
      <c r="W534" s="147">
        <v>2357</v>
      </c>
      <c r="X534" s="147">
        <v>32</v>
      </c>
      <c r="Y534" s="147">
        <v>540</v>
      </c>
      <c r="Z534" s="147">
        <v>1785</v>
      </c>
      <c r="AA534" s="147">
        <v>92</v>
      </c>
      <c r="AB534" s="147">
        <v>9</v>
      </c>
      <c r="AC534" s="147">
        <v>13</v>
      </c>
      <c r="AD534" s="147">
        <v>70</v>
      </c>
      <c r="AE534" s="148">
        <v>3.6474164133999998</v>
      </c>
      <c r="AF534" s="131">
        <v>0</v>
      </c>
      <c r="AG534" s="131">
        <v>2.85</v>
      </c>
      <c r="AH534" s="149">
        <v>14.437743880799999</v>
      </c>
      <c r="AI534" s="149">
        <v>25.221709826200001</v>
      </c>
      <c r="AJ534" s="149">
        <v>10.322809506900001</v>
      </c>
      <c r="AK534" s="149">
        <v>31.252217098300001</v>
      </c>
      <c r="AL534" s="149">
        <v>0.2128414331</v>
      </c>
      <c r="AM534" s="149">
        <v>6.1724015608</v>
      </c>
      <c r="AN534" s="149" t="s">
        <v>3450</v>
      </c>
      <c r="AO534" s="149" t="s">
        <v>3450</v>
      </c>
      <c r="AP534" s="149">
        <v>10.819439517599999</v>
      </c>
      <c r="AQ534" s="149">
        <v>0.99326002130000002</v>
      </c>
    </row>
    <row r="535" spans="1:43" x14ac:dyDescent="0.2">
      <c r="A535" s="145">
        <v>1054</v>
      </c>
      <c r="B535" s="109" t="s">
        <v>1857</v>
      </c>
      <c r="C535" s="110">
        <v>13849</v>
      </c>
      <c r="D535" s="131">
        <v>14.303400462200001</v>
      </c>
      <c r="E535" s="110">
        <v>1430.6818181818001</v>
      </c>
      <c r="F535" s="131">
        <v>21.7849664236</v>
      </c>
      <c r="G535" s="131">
        <v>19.914795292099999</v>
      </c>
      <c r="H535" s="131">
        <v>61.787854718799998</v>
      </c>
      <c r="I535" s="131">
        <v>18.297349989200001</v>
      </c>
      <c r="J535" s="131">
        <v>5.4612976043000003</v>
      </c>
      <c r="K535" s="131">
        <v>1.3835287264</v>
      </c>
      <c r="L535" s="131">
        <v>10.776960605799999</v>
      </c>
      <c r="M535" s="131">
        <v>8.2283550571999999</v>
      </c>
      <c r="N535" s="110">
        <v>6012</v>
      </c>
      <c r="O535" s="131">
        <v>2.2761144378</v>
      </c>
      <c r="P535" s="146">
        <v>9.68</v>
      </c>
      <c r="Q535" s="131">
        <v>33.436213991800003</v>
      </c>
      <c r="R535" s="110">
        <v>87</v>
      </c>
      <c r="S535" s="131">
        <v>36.111111111100001</v>
      </c>
      <c r="T535" s="110">
        <v>-85</v>
      </c>
      <c r="U535" s="131">
        <v>23.456790123499999</v>
      </c>
      <c r="V535" s="131">
        <v>6.9958847737000003</v>
      </c>
      <c r="W535" s="147">
        <v>7281</v>
      </c>
      <c r="X535" s="147">
        <v>49</v>
      </c>
      <c r="Y535" s="147">
        <v>2289</v>
      </c>
      <c r="Z535" s="147">
        <v>4943</v>
      </c>
      <c r="AA535" s="147">
        <v>811</v>
      </c>
      <c r="AB535" s="147">
        <v>18</v>
      </c>
      <c r="AC535" s="147">
        <v>103</v>
      </c>
      <c r="AD535" s="147">
        <v>690</v>
      </c>
      <c r="AE535" s="148">
        <v>2.2801302932</v>
      </c>
      <c r="AF535" s="131">
        <v>1.9954179292000001</v>
      </c>
      <c r="AG535" s="149">
        <v>3.95</v>
      </c>
      <c r="AH535" s="149">
        <v>13.674143962</v>
      </c>
      <c r="AI535" s="149">
        <v>21.449889284699999</v>
      </c>
      <c r="AJ535" s="149">
        <v>17.464137864600001</v>
      </c>
      <c r="AK535" s="149">
        <v>26.183370238399998</v>
      </c>
      <c r="AL535" s="149">
        <v>0.80228490740000002</v>
      </c>
      <c r="AM535" s="149">
        <v>7.7917910207999999</v>
      </c>
      <c r="AN535" s="149" t="s">
        <v>3450</v>
      </c>
      <c r="AO535" s="149" t="s">
        <v>3450</v>
      </c>
      <c r="AP535" s="149">
        <v>12.1112929624</v>
      </c>
      <c r="AQ535" s="149">
        <v>0.13478386440000001</v>
      </c>
    </row>
    <row r="536" spans="1:43" x14ac:dyDescent="0.2">
      <c r="A536" s="145">
        <v>1055</v>
      </c>
      <c r="B536" s="109" t="s">
        <v>1856</v>
      </c>
      <c r="C536" s="110">
        <v>1412</v>
      </c>
      <c r="D536" s="131">
        <v>30.138248847900002</v>
      </c>
      <c r="E536" s="110">
        <v>1307.4074074073999</v>
      </c>
      <c r="F536" s="131">
        <v>21.033994334300001</v>
      </c>
      <c r="G536" s="131">
        <v>20.750708215300001</v>
      </c>
      <c r="H536" s="131">
        <v>67.351274787500003</v>
      </c>
      <c r="I536" s="131">
        <v>11.898016997199999</v>
      </c>
      <c r="J536" s="131">
        <v>2.1436227224</v>
      </c>
      <c r="K536" s="131">
        <v>2.8581636298999999</v>
      </c>
      <c r="L536" s="131">
        <v>10.718113612</v>
      </c>
      <c r="M536" s="131">
        <v>3.5727045372999999</v>
      </c>
      <c r="N536" s="110">
        <v>600</v>
      </c>
      <c r="O536" s="131">
        <v>2.3450000000000002</v>
      </c>
      <c r="P536" s="146">
        <v>1.08</v>
      </c>
      <c r="Q536" s="131">
        <v>27.272727272699999</v>
      </c>
      <c r="R536" s="110">
        <v>11</v>
      </c>
      <c r="S536" s="131">
        <v>47.272727272700003</v>
      </c>
      <c r="T536" s="110">
        <v>-7</v>
      </c>
      <c r="U536" s="131">
        <v>20</v>
      </c>
      <c r="V536" s="131">
        <v>5.4545454544999998</v>
      </c>
      <c r="W536" s="147">
        <v>424</v>
      </c>
      <c r="X536" s="147">
        <v>9</v>
      </c>
      <c r="Y536" s="147">
        <v>226</v>
      </c>
      <c r="Z536" s="147">
        <v>189</v>
      </c>
      <c r="AA536" s="147">
        <v>71</v>
      </c>
      <c r="AB536" s="147">
        <v>4</v>
      </c>
      <c r="AC536" s="147">
        <v>15</v>
      </c>
      <c r="AD536" s="147">
        <v>52</v>
      </c>
      <c r="AE536" s="148">
        <v>1.4285714286</v>
      </c>
      <c r="AF536" s="131">
        <v>30.803906837</v>
      </c>
      <c r="AG536" s="149">
        <v>1.44</v>
      </c>
      <c r="AH536" s="149">
        <v>20.205278592399999</v>
      </c>
      <c r="AI536" s="149">
        <v>19.208211143700002</v>
      </c>
      <c r="AJ536" s="149">
        <v>7.5366568914999998</v>
      </c>
      <c r="AK536" s="149">
        <v>37.741935483900001</v>
      </c>
      <c r="AL536" s="149">
        <v>0.26392961879999999</v>
      </c>
      <c r="AM536" s="149">
        <v>9.1202346041000002</v>
      </c>
      <c r="AN536" s="149" t="s">
        <v>3450</v>
      </c>
      <c r="AO536" s="149" t="s">
        <v>3450</v>
      </c>
      <c r="AP536" s="149">
        <v>5.3079178885999996</v>
      </c>
      <c r="AQ536" s="149">
        <v>0.55718475069999995</v>
      </c>
    </row>
    <row r="537" spans="1:43" x14ac:dyDescent="0.2">
      <c r="A537" s="145">
        <v>1056</v>
      </c>
      <c r="B537" s="109" t="s">
        <v>1855</v>
      </c>
      <c r="C537" s="110">
        <v>1165</v>
      </c>
      <c r="D537" s="131">
        <v>20.2270381837</v>
      </c>
      <c r="E537" s="110">
        <v>350.90361445780002</v>
      </c>
      <c r="F537" s="131">
        <v>19.570815450600001</v>
      </c>
      <c r="G537" s="131">
        <v>22.832618025799999</v>
      </c>
      <c r="H537" s="131">
        <v>64.120171673800002</v>
      </c>
      <c r="I537" s="131">
        <v>13.0472103004</v>
      </c>
      <c r="J537" s="131">
        <v>2.6281208935999998</v>
      </c>
      <c r="K537" s="131">
        <v>4.3802014893000001</v>
      </c>
      <c r="L537" s="131">
        <v>5.2562417870999996</v>
      </c>
      <c r="M537" s="131">
        <v>1.7520805957000001</v>
      </c>
      <c r="N537" s="110">
        <v>475</v>
      </c>
      <c r="O537" s="131">
        <v>2.4378947368000001</v>
      </c>
      <c r="P537" s="146">
        <v>3.32</v>
      </c>
      <c r="Q537" s="131">
        <v>13.173652694599999</v>
      </c>
      <c r="R537" s="110">
        <v>13</v>
      </c>
      <c r="S537" s="131">
        <v>47.904191616799999</v>
      </c>
      <c r="T537" s="110">
        <v>-14</v>
      </c>
      <c r="U537" s="131">
        <v>38.323353293399997</v>
      </c>
      <c r="V537" s="131">
        <v>0.5988023952</v>
      </c>
      <c r="W537" s="147">
        <v>139</v>
      </c>
      <c r="X537" s="147">
        <v>28</v>
      </c>
      <c r="Y537" s="147">
        <v>23</v>
      </c>
      <c r="Z537" s="147">
        <v>88</v>
      </c>
      <c r="AA537" s="147">
        <v>65</v>
      </c>
      <c r="AB537" s="147">
        <v>11</v>
      </c>
      <c r="AC537" s="147">
        <v>10</v>
      </c>
      <c r="AD537" s="147">
        <v>44</v>
      </c>
      <c r="AE537" s="148">
        <v>4.6594982078999996</v>
      </c>
      <c r="AF537" s="131">
        <v>0</v>
      </c>
      <c r="AG537" s="131">
        <v>0.54</v>
      </c>
      <c r="AH537" s="149">
        <v>16.682170542600002</v>
      </c>
      <c r="AI537" s="149">
        <v>24.868217054300001</v>
      </c>
      <c r="AJ537" s="149">
        <v>7.9379844961000003</v>
      </c>
      <c r="AK537" s="149">
        <v>26.170542635699999</v>
      </c>
      <c r="AL537" s="149">
        <v>1.2403100775</v>
      </c>
      <c r="AM537" s="149">
        <v>12.124031007799999</v>
      </c>
      <c r="AN537" s="149" t="s">
        <v>3450</v>
      </c>
      <c r="AO537" s="149" t="s">
        <v>3450</v>
      </c>
      <c r="AP537" s="149">
        <v>10.6356589147</v>
      </c>
      <c r="AQ537" s="149">
        <v>9.3023255799999996E-2</v>
      </c>
    </row>
    <row r="538" spans="1:43" x14ac:dyDescent="0.2">
      <c r="A538" s="145">
        <v>1057</v>
      </c>
      <c r="B538" s="109" t="s">
        <v>1854</v>
      </c>
      <c r="C538" s="110">
        <v>401</v>
      </c>
      <c r="D538" s="131">
        <v>7.2192513369000002</v>
      </c>
      <c r="E538" s="110">
        <v>320.8</v>
      </c>
      <c r="F538" s="131">
        <v>7.2319201995000002</v>
      </c>
      <c r="G538" s="131">
        <v>21.9451371571</v>
      </c>
      <c r="H538" s="131">
        <v>67.082294264300003</v>
      </c>
      <c r="I538" s="131">
        <v>10.972568578600001</v>
      </c>
      <c r="J538" s="131">
        <v>5.0251256280999996</v>
      </c>
      <c r="K538" s="131">
        <v>5.0251256280999996</v>
      </c>
      <c r="L538" s="131">
        <v>7.5376884422000003</v>
      </c>
      <c r="M538" s="131">
        <v>0</v>
      </c>
      <c r="N538" s="110">
        <v>151</v>
      </c>
      <c r="O538" s="131">
        <v>2.6423841060000002</v>
      </c>
      <c r="P538" s="146">
        <v>1.25</v>
      </c>
      <c r="Q538" s="131">
        <v>12.9032258065</v>
      </c>
      <c r="R538" s="110">
        <v>4</v>
      </c>
      <c r="S538" s="131">
        <v>66.129032258099997</v>
      </c>
      <c r="T538" s="110">
        <v>-5</v>
      </c>
      <c r="U538" s="131">
        <v>19.354838709700001</v>
      </c>
      <c r="V538" s="131">
        <v>1.6129032258</v>
      </c>
      <c r="W538" s="147">
        <v>151</v>
      </c>
      <c r="X538" s="147">
        <v>16</v>
      </c>
      <c r="Y538" s="147">
        <v>8</v>
      </c>
      <c r="Z538" s="147">
        <v>127</v>
      </c>
      <c r="AA538" s="147" t="s">
        <v>3449</v>
      </c>
      <c r="AB538" s="147">
        <v>5</v>
      </c>
      <c r="AC538" s="147" t="s">
        <v>3449</v>
      </c>
      <c r="AD538" s="147">
        <v>16</v>
      </c>
      <c r="AE538" s="148">
        <v>0.58479532160000003</v>
      </c>
      <c r="AF538" s="131">
        <v>2.5575447570000001</v>
      </c>
      <c r="AG538" s="149" t="s">
        <v>3449</v>
      </c>
      <c r="AH538" s="149">
        <v>8.7111111110999992</v>
      </c>
      <c r="AI538" s="149">
        <v>21.066666666700002</v>
      </c>
      <c r="AJ538" s="149">
        <v>10.0444444444</v>
      </c>
      <c r="AK538" s="149">
        <v>39.111111111100001</v>
      </c>
      <c r="AL538" s="149">
        <v>1.8666666667</v>
      </c>
      <c r="AM538" s="149">
        <v>5.0666666666999998</v>
      </c>
      <c r="AN538" s="149" t="s">
        <v>3450</v>
      </c>
      <c r="AO538" s="149" t="s">
        <v>3450</v>
      </c>
      <c r="AP538" s="149">
        <v>12.266666666700001</v>
      </c>
      <c r="AQ538" s="149">
        <v>1.6</v>
      </c>
    </row>
    <row r="539" spans="1:43" x14ac:dyDescent="0.2">
      <c r="A539" s="145">
        <v>1058</v>
      </c>
      <c r="B539" s="109" t="s">
        <v>1853</v>
      </c>
      <c r="C539" s="110">
        <v>14243</v>
      </c>
      <c r="D539" s="131">
        <v>5.9431716751000003</v>
      </c>
      <c r="E539" s="110">
        <v>1107.5427682736999</v>
      </c>
      <c r="F539" s="131">
        <v>17.5875868848</v>
      </c>
      <c r="G539" s="131">
        <v>18.6617987783</v>
      </c>
      <c r="H539" s="131">
        <v>59.362493856599997</v>
      </c>
      <c r="I539" s="131">
        <v>21.975707365000002</v>
      </c>
      <c r="J539" s="131">
        <v>4.2325056432999997</v>
      </c>
      <c r="K539" s="131">
        <v>1.6930022573000001</v>
      </c>
      <c r="L539" s="131">
        <v>8.8882618509999993</v>
      </c>
      <c r="M539" s="131">
        <v>7.7595936795</v>
      </c>
      <c r="N539" s="110">
        <v>6583</v>
      </c>
      <c r="O539" s="131">
        <v>2.1260823332999998</v>
      </c>
      <c r="P539" s="146">
        <v>12.86</v>
      </c>
      <c r="Q539" s="131">
        <v>28.560311284000001</v>
      </c>
      <c r="R539" s="110">
        <v>77</v>
      </c>
      <c r="S539" s="131">
        <v>29.260700389099998</v>
      </c>
      <c r="T539" s="110">
        <v>-63</v>
      </c>
      <c r="U539" s="131">
        <v>41.4007782101</v>
      </c>
      <c r="V539" s="131">
        <v>0.77821011669999995</v>
      </c>
      <c r="W539" s="147">
        <v>5183</v>
      </c>
      <c r="X539" s="147">
        <v>153</v>
      </c>
      <c r="Y539" s="147">
        <v>481</v>
      </c>
      <c r="Z539" s="147">
        <v>4549</v>
      </c>
      <c r="AA539" s="147">
        <v>850</v>
      </c>
      <c r="AB539" s="147">
        <v>29</v>
      </c>
      <c r="AC539" s="147">
        <v>111</v>
      </c>
      <c r="AD539" s="147">
        <v>710</v>
      </c>
      <c r="AE539" s="148">
        <v>0.91861633409999999</v>
      </c>
      <c r="AF539" s="131">
        <v>7.6176787638999999</v>
      </c>
      <c r="AG539" s="149">
        <v>2.66</v>
      </c>
      <c r="AH539" s="149">
        <v>17.054615646599999</v>
      </c>
      <c r="AI539" s="149">
        <v>20.052231179700001</v>
      </c>
      <c r="AJ539" s="149">
        <v>14.0411036675</v>
      </c>
      <c r="AK539" s="149">
        <v>22.311797433900001</v>
      </c>
      <c r="AL539" s="149">
        <v>0.83796979680000006</v>
      </c>
      <c r="AM539" s="149">
        <v>9.0723288293</v>
      </c>
      <c r="AN539" s="149" t="s">
        <v>3450</v>
      </c>
      <c r="AO539" s="149" t="s">
        <v>3450</v>
      </c>
      <c r="AP539" s="149">
        <v>16.003179289199998</v>
      </c>
      <c r="AQ539" s="149">
        <v>0.14533893489999999</v>
      </c>
    </row>
    <row r="540" spans="1:43" x14ac:dyDescent="0.2">
      <c r="A540" s="145">
        <v>1059</v>
      </c>
      <c r="B540" s="109" t="s">
        <v>1852</v>
      </c>
      <c r="C540" s="110">
        <v>27847</v>
      </c>
      <c r="D540" s="131">
        <v>5.7855948944</v>
      </c>
      <c r="E540" s="110">
        <v>1020.0366300365999</v>
      </c>
      <c r="F540" s="131">
        <v>19.718461593699999</v>
      </c>
      <c r="G540" s="131">
        <v>18.5549610371</v>
      </c>
      <c r="H540" s="131">
        <v>60.1465148849</v>
      </c>
      <c r="I540" s="131">
        <v>21.298524078</v>
      </c>
      <c r="J540" s="131">
        <v>4.2321535150000003</v>
      </c>
      <c r="K540" s="131">
        <v>1.7000958564999999</v>
      </c>
      <c r="L540" s="131">
        <v>11.285742706800001</v>
      </c>
      <c r="M540" s="131">
        <v>8.7175127958999994</v>
      </c>
      <c r="N540" s="110">
        <v>12593</v>
      </c>
      <c r="O540" s="131">
        <v>2.1679504487000001</v>
      </c>
      <c r="P540" s="146">
        <v>27.3</v>
      </c>
      <c r="Q540" s="131">
        <v>19.963302752299999</v>
      </c>
      <c r="R540" s="110">
        <v>135</v>
      </c>
      <c r="S540" s="131">
        <v>28.440366972500001</v>
      </c>
      <c r="T540" s="110">
        <v>-134</v>
      </c>
      <c r="U540" s="131">
        <v>50.458715596300003</v>
      </c>
      <c r="V540" s="131">
        <v>1.1376146788999999</v>
      </c>
      <c r="W540" s="147">
        <v>11888</v>
      </c>
      <c r="X540" s="147">
        <v>112</v>
      </c>
      <c r="Y540" s="147">
        <v>2118</v>
      </c>
      <c r="Z540" s="147">
        <v>9658</v>
      </c>
      <c r="AA540" s="147">
        <v>1487</v>
      </c>
      <c r="AB540" s="147">
        <v>48</v>
      </c>
      <c r="AC540" s="147">
        <v>214</v>
      </c>
      <c r="AD540" s="147">
        <v>1225</v>
      </c>
      <c r="AE540" s="148">
        <v>1.6482748987</v>
      </c>
      <c r="AF540" s="131">
        <v>22.002444716100001</v>
      </c>
      <c r="AG540" s="131">
        <v>4.0199999999999996</v>
      </c>
      <c r="AH540" s="149">
        <v>13.549130161100001</v>
      </c>
      <c r="AI540" s="149">
        <v>18.852535858300001</v>
      </c>
      <c r="AJ540" s="149">
        <v>17.387403072200001</v>
      </c>
      <c r="AK540" s="149">
        <v>23.229184802300001</v>
      </c>
      <c r="AL540" s="149">
        <v>0.5209658627</v>
      </c>
      <c r="AM540" s="149">
        <v>7.7769891118999999</v>
      </c>
      <c r="AN540" s="149" t="s">
        <v>3450</v>
      </c>
      <c r="AO540" s="149" t="s">
        <v>3450</v>
      </c>
      <c r="AP540" s="149">
        <v>17.919082885800002</v>
      </c>
      <c r="AQ540" s="149">
        <v>0.1098179968</v>
      </c>
    </row>
    <row r="541" spans="1:43" x14ac:dyDescent="0.2">
      <c r="A541" s="145">
        <v>1061</v>
      </c>
      <c r="B541" s="109" t="s">
        <v>1851</v>
      </c>
      <c r="C541" s="110">
        <v>82257</v>
      </c>
      <c r="D541" s="131">
        <v>6.1503916584000002</v>
      </c>
      <c r="E541" s="110">
        <v>2826.7010309277998</v>
      </c>
      <c r="F541" s="131">
        <v>24.407649197000001</v>
      </c>
      <c r="G541" s="131">
        <v>16.238131709200001</v>
      </c>
      <c r="H541" s="131">
        <v>64.333734515000003</v>
      </c>
      <c r="I541" s="131">
        <v>19.428133775799999</v>
      </c>
      <c r="J541" s="131">
        <v>5.6237343547999998</v>
      </c>
      <c r="K541" s="131">
        <v>1.8054505086999999</v>
      </c>
      <c r="L541" s="131">
        <v>10.393539414899999</v>
      </c>
      <c r="M541" s="131">
        <v>9.5640081001000006</v>
      </c>
      <c r="N541" s="110">
        <v>41369</v>
      </c>
      <c r="O541" s="131">
        <v>1.9255722883999999</v>
      </c>
      <c r="P541" s="146">
        <v>29.1</v>
      </c>
      <c r="Q541" s="131">
        <v>47.815617475099998</v>
      </c>
      <c r="R541" s="110">
        <v>121</v>
      </c>
      <c r="S541" s="131">
        <v>27.863777089799999</v>
      </c>
      <c r="T541" s="110">
        <v>-116</v>
      </c>
      <c r="U541" s="131">
        <v>22.325421396599999</v>
      </c>
      <c r="V541" s="131">
        <v>1.9951840384999999</v>
      </c>
      <c r="W541" s="147">
        <v>82060</v>
      </c>
      <c r="X541" s="147">
        <v>171</v>
      </c>
      <c r="Y541" s="147">
        <v>7364</v>
      </c>
      <c r="Z541" s="147">
        <v>74525</v>
      </c>
      <c r="AA541" s="147">
        <v>8233</v>
      </c>
      <c r="AB541" s="147">
        <v>49</v>
      </c>
      <c r="AC541" s="147">
        <v>654</v>
      </c>
      <c r="AD541" s="147">
        <v>7530</v>
      </c>
      <c r="AE541" s="148">
        <v>1.1509006118</v>
      </c>
      <c r="AF541" s="131">
        <v>4.3979803687999999</v>
      </c>
      <c r="AG541" s="131">
        <v>4.01</v>
      </c>
      <c r="AH541" s="149">
        <v>12.9405393697</v>
      </c>
      <c r="AI541" s="149">
        <v>14.137116863399999</v>
      </c>
      <c r="AJ541" s="149">
        <v>25.023719267800001</v>
      </c>
      <c r="AK541" s="149">
        <v>14.976280732199999</v>
      </c>
      <c r="AL541" s="149">
        <v>0.60738654830000005</v>
      </c>
      <c r="AM541" s="149">
        <v>10.5157586916</v>
      </c>
      <c r="AN541" s="149" t="s">
        <v>3450</v>
      </c>
      <c r="AO541" s="149" t="s">
        <v>3450</v>
      </c>
      <c r="AP541" s="149">
        <v>20.765948229199999</v>
      </c>
      <c r="AQ541" s="149">
        <v>0.10830715909999999</v>
      </c>
    </row>
    <row r="542" spans="1:43" x14ac:dyDescent="0.2">
      <c r="A542" s="145">
        <v>1062</v>
      </c>
      <c r="B542" s="109" t="s">
        <v>1850</v>
      </c>
      <c r="C542" s="110">
        <v>7432</v>
      </c>
      <c r="D542" s="131">
        <v>11.5580906635</v>
      </c>
      <c r="E542" s="110">
        <v>260.13300665029999</v>
      </c>
      <c r="F542" s="131">
        <v>13.1996770721</v>
      </c>
      <c r="G542" s="131">
        <v>21.111410118399998</v>
      </c>
      <c r="H542" s="131">
        <v>63.616792249699998</v>
      </c>
      <c r="I542" s="131">
        <v>15.2717976319</v>
      </c>
      <c r="J542" s="131">
        <v>5.6949152541999997</v>
      </c>
      <c r="K542" s="131">
        <v>1.0847457626999999</v>
      </c>
      <c r="L542" s="131">
        <v>12.203389830500001</v>
      </c>
      <c r="M542" s="131">
        <v>7.4576271185999996</v>
      </c>
      <c r="N542" s="110">
        <v>3113</v>
      </c>
      <c r="O542" s="131">
        <v>2.3636363636</v>
      </c>
      <c r="P542" s="146">
        <v>28.57</v>
      </c>
      <c r="Q542" s="131">
        <v>10.979020979</v>
      </c>
      <c r="R542" s="110">
        <v>73</v>
      </c>
      <c r="S542" s="131">
        <v>62.972027971999999</v>
      </c>
      <c r="T542" s="110">
        <v>-74</v>
      </c>
      <c r="U542" s="131">
        <v>24.405594405599999</v>
      </c>
      <c r="V542" s="131">
        <v>1.6433566434</v>
      </c>
      <c r="W542" s="147">
        <v>3724</v>
      </c>
      <c r="X542" s="147">
        <v>322</v>
      </c>
      <c r="Y542" s="147">
        <v>1651</v>
      </c>
      <c r="Z542" s="147">
        <v>1751</v>
      </c>
      <c r="AA542" s="147">
        <v>511</v>
      </c>
      <c r="AB542" s="147">
        <v>114</v>
      </c>
      <c r="AC542" s="147">
        <v>111</v>
      </c>
      <c r="AD542" s="147">
        <v>286</v>
      </c>
      <c r="AE542" s="148">
        <v>0.79202112059999996</v>
      </c>
      <c r="AF542" s="131">
        <v>18.254736551000001</v>
      </c>
      <c r="AG542" s="149">
        <v>2.4500000000000002</v>
      </c>
      <c r="AH542" s="149">
        <v>17.704962243800001</v>
      </c>
      <c r="AI542" s="149">
        <v>23.291981301700002</v>
      </c>
      <c r="AJ542" s="149">
        <v>10.765012585399999</v>
      </c>
      <c r="AK542" s="149">
        <v>27.4676375405</v>
      </c>
      <c r="AL542" s="149">
        <v>1.2360661633000001</v>
      </c>
      <c r="AM542" s="149">
        <v>9.0704782452000003</v>
      </c>
      <c r="AN542" s="149" t="s">
        <v>3450</v>
      </c>
      <c r="AO542" s="149" t="s">
        <v>3450</v>
      </c>
      <c r="AP542" s="149">
        <v>9.8345918734000008</v>
      </c>
      <c r="AQ542" s="149">
        <v>9.4390506999999998E-2</v>
      </c>
    </row>
    <row r="543" spans="1:43" x14ac:dyDescent="0.2">
      <c r="A543" s="145">
        <v>1063</v>
      </c>
      <c r="B543" s="109" t="s">
        <v>1849</v>
      </c>
      <c r="C543" s="110">
        <v>7436</v>
      </c>
      <c r="D543" s="131">
        <v>12.4111866969</v>
      </c>
      <c r="E543" s="110">
        <v>1022.833562586</v>
      </c>
      <c r="F543" s="131">
        <v>16.299085529900001</v>
      </c>
      <c r="G543" s="131">
        <v>17.509413663299998</v>
      </c>
      <c r="H543" s="131">
        <v>56.091984938099998</v>
      </c>
      <c r="I543" s="131">
        <v>26.3986013986</v>
      </c>
      <c r="J543" s="131">
        <v>2.8622052610000002</v>
      </c>
      <c r="K543" s="131">
        <v>1.7718413521</v>
      </c>
      <c r="L543" s="131">
        <v>7.2236608968000002</v>
      </c>
      <c r="M543" s="131">
        <v>8.5866157829999992</v>
      </c>
      <c r="N543" s="110">
        <v>3313</v>
      </c>
      <c r="O543" s="131">
        <v>2.2088741322000001</v>
      </c>
      <c r="P543" s="146">
        <v>7.27</v>
      </c>
      <c r="Q543" s="131">
        <v>34.068965517199999</v>
      </c>
      <c r="R543" s="110">
        <v>49</v>
      </c>
      <c r="S543" s="131">
        <v>43.862068965500001</v>
      </c>
      <c r="T543" s="110">
        <v>-39</v>
      </c>
      <c r="U543" s="131">
        <v>21.931034482800001</v>
      </c>
      <c r="V543" s="131">
        <v>0.13793103449999999</v>
      </c>
      <c r="W543" s="147">
        <v>2377</v>
      </c>
      <c r="X543" s="147">
        <v>50</v>
      </c>
      <c r="Y543" s="147">
        <v>225</v>
      </c>
      <c r="Z543" s="147">
        <v>2102</v>
      </c>
      <c r="AA543" s="147">
        <v>574</v>
      </c>
      <c r="AB543" s="147">
        <v>19</v>
      </c>
      <c r="AC543" s="147">
        <v>45</v>
      </c>
      <c r="AD543" s="147">
        <v>510</v>
      </c>
      <c r="AE543" s="148">
        <v>1.7885744794</v>
      </c>
      <c r="AF543" s="131">
        <v>7.5651442980999999</v>
      </c>
      <c r="AG543" s="131">
        <v>0.7</v>
      </c>
      <c r="AH543" s="149">
        <v>29.023159144899999</v>
      </c>
      <c r="AI543" s="149">
        <v>15.973871733999999</v>
      </c>
      <c r="AJ543" s="149">
        <v>9.6385095011999997</v>
      </c>
      <c r="AK543" s="149">
        <v>23.611935867</v>
      </c>
      <c r="AL543" s="149">
        <v>0.39711995249999998</v>
      </c>
      <c r="AM543" s="149">
        <v>10.6851247031</v>
      </c>
      <c r="AN543" s="149" t="s">
        <v>3450</v>
      </c>
      <c r="AO543" s="149" t="s">
        <v>3450</v>
      </c>
      <c r="AP543" s="149">
        <v>9.9057304037999998</v>
      </c>
      <c r="AQ543" s="149">
        <v>0.10020783849999999</v>
      </c>
    </row>
    <row r="544" spans="1:43" x14ac:dyDescent="0.2">
      <c r="A544" s="145">
        <v>1064</v>
      </c>
      <c r="B544" s="109" t="s">
        <v>1848</v>
      </c>
      <c r="C544" s="110">
        <v>1451</v>
      </c>
      <c r="D544" s="131">
        <v>16.921837228000001</v>
      </c>
      <c r="E544" s="110">
        <v>213.3823529412</v>
      </c>
      <c r="F544" s="131">
        <v>15.7822191592</v>
      </c>
      <c r="G544" s="131">
        <v>23.914541695400001</v>
      </c>
      <c r="H544" s="131">
        <v>61.130254996600002</v>
      </c>
      <c r="I544" s="131">
        <v>14.9552033081</v>
      </c>
      <c r="J544" s="131">
        <v>4.1222947441000004</v>
      </c>
      <c r="K544" s="131">
        <v>0.68704912399999996</v>
      </c>
      <c r="L544" s="131">
        <v>12.3668842322</v>
      </c>
      <c r="M544" s="131">
        <v>2.7481964959999998</v>
      </c>
      <c r="N544" s="110">
        <v>569</v>
      </c>
      <c r="O544" s="131">
        <v>2.5289982425000002</v>
      </c>
      <c r="P544" s="146">
        <v>6.8</v>
      </c>
      <c r="Q544" s="131">
        <v>10.0740740741</v>
      </c>
      <c r="R544" s="110">
        <v>13</v>
      </c>
      <c r="S544" s="131">
        <v>62.962962963000003</v>
      </c>
      <c r="T544" s="110">
        <v>-15</v>
      </c>
      <c r="U544" s="131">
        <v>26.666666666699999</v>
      </c>
      <c r="V544" s="131">
        <v>0.29629629629999998</v>
      </c>
      <c r="W544" s="147">
        <v>451</v>
      </c>
      <c r="X544" s="147">
        <v>110</v>
      </c>
      <c r="Y544" s="147">
        <v>168</v>
      </c>
      <c r="Z544" s="147">
        <v>173</v>
      </c>
      <c r="AA544" s="147">
        <v>109</v>
      </c>
      <c r="AB544" s="147">
        <v>32</v>
      </c>
      <c r="AC544" s="147">
        <v>16</v>
      </c>
      <c r="AD544" s="147">
        <v>61</v>
      </c>
      <c r="AE544" s="148">
        <v>1.3412816692</v>
      </c>
      <c r="AF544" s="131">
        <v>24.105186267299999</v>
      </c>
      <c r="AG544" s="131">
        <v>0.75</v>
      </c>
      <c r="AH544" s="149">
        <v>13.712200208600001</v>
      </c>
      <c r="AI544" s="149">
        <v>19.264859228399999</v>
      </c>
      <c r="AJ544" s="149">
        <v>7.0646506777999996</v>
      </c>
      <c r="AK544" s="149">
        <v>37.434827945800002</v>
      </c>
      <c r="AL544" s="149">
        <v>0.70385818560000002</v>
      </c>
      <c r="AM544" s="149">
        <v>10.218978102199999</v>
      </c>
      <c r="AN544" s="149" t="s">
        <v>3450</v>
      </c>
      <c r="AO544" s="149" t="s">
        <v>3450</v>
      </c>
      <c r="AP544" s="149">
        <v>10.766423357700001</v>
      </c>
      <c r="AQ544" s="149">
        <v>0.26068821689999999</v>
      </c>
    </row>
    <row r="545" spans="1:43" x14ac:dyDescent="0.2">
      <c r="A545" s="145">
        <v>1065</v>
      </c>
      <c r="B545" s="109" t="s">
        <v>1847</v>
      </c>
      <c r="C545" s="110">
        <v>5126</v>
      </c>
      <c r="D545" s="131">
        <v>12.6098418278</v>
      </c>
      <c r="E545" s="110">
        <v>592.60115606939996</v>
      </c>
      <c r="F545" s="131">
        <v>26.492391728400001</v>
      </c>
      <c r="G545" s="131">
        <v>23.039406945</v>
      </c>
      <c r="H545" s="131">
        <v>64.611783066699999</v>
      </c>
      <c r="I545" s="131">
        <v>12.348809988299999</v>
      </c>
      <c r="J545" s="131">
        <v>7.0817350251000004</v>
      </c>
      <c r="K545" s="131">
        <v>1.7704337563000001</v>
      </c>
      <c r="L545" s="131">
        <v>12.983180879300001</v>
      </c>
      <c r="M545" s="131">
        <v>5.9014458542000003</v>
      </c>
      <c r="N545" s="110">
        <v>2036</v>
      </c>
      <c r="O545" s="131">
        <v>2.4980353635000001</v>
      </c>
      <c r="P545" s="146">
        <v>8.65</v>
      </c>
      <c r="Q545" s="131">
        <v>20.115606936399999</v>
      </c>
      <c r="R545" s="110">
        <v>62</v>
      </c>
      <c r="S545" s="131">
        <v>48.439306358400003</v>
      </c>
      <c r="T545" s="110">
        <v>-57</v>
      </c>
      <c r="U545" s="131">
        <v>26.8208092486</v>
      </c>
      <c r="V545" s="131">
        <v>4.6242774565999998</v>
      </c>
      <c r="W545" s="147">
        <v>4525</v>
      </c>
      <c r="X545" s="147">
        <v>58</v>
      </c>
      <c r="Y545" s="147">
        <v>1978</v>
      </c>
      <c r="Z545" s="147">
        <v>2489</v>
      </c>
      <c r="AA545" s="147">
        <v>464</v>
      </c>
      <c r="AB545" s="147">
        <v>24</v>
      </c>
      <c r="AC545" s="147">
        <v>99</v>
      </c>
      <c r="AD545" s="147">
        <v>341</v>
      </c>
      <c r="AE545" s="148">
        <v>2.6452732003000001</v>
      </c>
      <c r="AF545" s="131">
        <v>9.8098098098000008</v>
      </c>
      <c r="AG545" s="131">
        <v>2.96</v>
      </c>
      <c r="AH545" s="149">
        <v>17.020186494499999</v>
      </c>
      <c r="AI545" s="149">
        <v>23.875397069400002</v>
      </c>
      <c r="AJ545" s="149">
        <v>11.589302182599999</v>
      </c>
      <c r="AK545" s="149">
        <v>27.9126959729</v>
      </c>
      <c r="AL545" s="149">
        <v>0.88123783170000003</v>
      </c>
      <c r="AM545" s="149">
        <v>8.6689209960000007</v>
      </c>
      <c r="AN545" s="149" t="s">
        <v>3450</v>
      </c>
      <c r="AO545" s="149" t="s">
        <v>3450</v>
      </c>
      <c r="AP545" s="149">
        <v>9.6731222461000002</v>
      </c>
      <c r="AQ545" s="149">
        <v>0.23567988519999999</v>
      </c>
    </row>
    <row r="546" spans="1:43" x14ac:dyDescent="0.2">
      <c r="A546" s="145">
        <v>1066</v>
      </c>
      <c r="B546" s="109" t="s">
        <v>1846</v>
      </c>
      <c r="C546" s="110">
        <v>1726</v>
      </c>
      <c r="D546" s="131">
        <v>6.0196560197000002</v>
      </c>
      <c r="E546" s="110">
        <v>43.918575063600002</v>
      </c>
      <c r="F546" s="131">
        <v>7.3001158749000004</v>
      </c>
      <c r="G546" s="131">
        <v>22.421784472799999</v>
      </c>
      <c r="H546" s="131">
        <v>60.486674391699999</v>
      </c>
      <c r="I546" s="131">
        <v>17.0915411356</v>
      </c>
      <c r="J546" s="131">
        <v>5.2401746725000002</v>
      </c>
      <c r="K546" s="131">
        <v>1.1644832606</v>
      </c>
      <c r="L546" s="131">
        <v>9.3158660843999996</v>
      </c>
      <c r="M546" s="131">
        <v>6.9868995632999997</v>
      </c>
      <c r="N546" s="110">
        <v>695</v>
      </c>
      <c r="O546" s="131">
        <v>2.4546762590000002</v>
      </c>
      <c r="P546" s="146">
        <v>39.299999999999997</v>
      </c>
      <c r="Q546" s="131">
        <v>3.0310748853999998</v>
      </c>
      <c r="R546" s="110">
        <v>33</v>
      </c>
      <c r="S546" s="131">
        <v>36.398369842100003</v>
      </c>
      <c r="T546" s="110">
        <v>-63</v>
      </c>
      <c r="U546" s="131">
        <v>54.533876719299997</v>
      </c>
      <c r="V546" s="131">
        <v>6.0366785531999998</v>
      </c>
      <c r="W546" s="147">
        <v>468</v>
      </c>
      <c r="X546" s="147">
        <v>139</v>
      </c>
      <c r="Y546" s="147">
        <v>95</v>
      </c>
      <c r="Z546" s="147">
        <v>234</v>
      </c>
      <c r="AA546" s="147">
        <v>144</v>
      </c>
      <c r="AB546" s="147">
        <v>54</v>
      </c>
      <c r="AC546" s="147">
        <v>19</v>
      </c>
      <c r="AD546" s="147">
        <v>71</v>
      </c>
      <c r="AE546" s="148">
        <v>0.34965034969999997</v>
      </c>
      <c r="AF546" s="131">
        <v>1.7751479290000001</v>
      </c>
      <c r="AG546" s="149">
        <v>0.7</v>
      </c>
      <c r="AH546" s="149">
        <v>22.4612306153</v>
      </c>
      <c r="AI546" s="149">
        <v>22.728030682</v>
      </c>
      <c r="AJ546" s="149">
        <v>6.7200266800000001</v>
      </c>
      <c r="AK546" s="149">
        <v>35.734533933599998</v>
      </c>
      <c r="AL546" s="149">
        <v>0.7837251959</v>
      </c>
      <c r="AM546" s="149">
        <v>4.7357011838999998</v>
      </c>
      <c r="AN546" s="149" t="s">
        <v>3450</v>
      </c>
      <c r="AO546" s="149" t="s">
        <v>3450</v>
      </c>
      <c r="AP546" s="149">
        <v>6.31982658</v>
      </c>
      <c r="AQ546" s="149">
        <v>0.21677505420000001</v>
      </c>
    </row>
    <row r="547" spans="1:43" x14ac:dyDescent="0.2">
      <c r="A547" s="145">
        <v>1067</v>
      </c>
      <c r="B547" s="109" t="s">
        <v>1845</v>
      </c>
      <c r="C547" s="110">
        <v>2294</v>
      </c>
      <c r="D547" s="131">
        <v>4.7010497490000001</v>
      </c>
      <c r="E547" s="110">
        <v>368.81028938909998</v>
      </c>
      <c r="F547" s="131">
        <v>12.2493461203</v>
      </c>
      <c r="G547" s="131">
        <v>22.493461203100001</v>
      </c>
      <c r="H547" s="131">
        <v>59.241499564100003</v>
      </c>
      <c r="I547" s="131">
        <v>18.2650392328</v>
      </c>
      <c r="J547" s="131">
        <v>4.3725404460000004</v>
      </c>
      <c r="K547" s="131">
        <v>0.87450808920000001</v>
      </c>
      <c r="L547" s="131">
        <v>13.117621337999999</v>
      </c>
      <c r="M547" s="131">
        <v>7.4333187582000004</v>
      </c>
      <c r="N547" s="110">
        <v>913</v>
      </c>
      <c r="O547" s="131">
        <v>2.4687842278000001</v>
      </c>
      <c r="P547" s="146">
        <v>6.22</v>
      </c>
      <c r="Q547" s="131">
        <v>10.416666666699999</v>
      </c>
      <c r="R547" s="110">
        <v>19</v>
      </c>
      <c r="S547" s="131">
        <v>64.743589743599998</v>
      </c>
      <c r="T547" s="110">
        <v>-22</v>
      </c>
      <c r="U547" s="131">
        <v>23.717948717900001</v>
      </c>
      <c r="V547" s="131">
        <v>1.1217948717999999</v>
      </c>
      <c r="W547" s="147">
        <v>427</v>
      </c>
      <c r="X547" s="147">
        <v>64</v>
      </c>
      <c r="Y547" s="147">
        <v>55</v>
      </c>
      <c r="Z547" s="147">
        <v>308</v>
      </c>
      <c r="AA547" s="147">
        <v>142</v>
      </c>
      <c r="AB547" s="147">
        <v>27</v>
      </c>
      <c r="AC547" s="147">
        <v>21</v>
      </c>
      <c r="AD547" s="147">
        <v>94</v>
      </c>
      <c r="AE547" s="148">
        <v>0.29732408329999999</v>
      </c>
      <c r="AF547" s="131">
        <v>8.7757788504000001</v>
      </c>
      <c r="AG547" s="131">
        <v>0.66</v>
      </c>
      <c r="AH547" s="149">
        <v>20.576851042600001</v>
      </c>
      <c r="AI547" s="149">
        <v>18.491696841100001</v>
      </c>
      <c r="AJ547" s="149">
        <v>8.2781870396000006</v>
      </c>
      <c r="AK547" s="149">
        <v>24.7971032588</v>
      </c>
      <c r="AL547" s="149">
        <v>1.0238481708</v>
      </c>
      <c r="AM547" s="149">
        <v>16.506430265999999</v>
      </c>
      <c r="AN547" s="149" t="s">
        <v>3450</v>
      </c>
      <c r="AO547" s="149" t="s">
        <v>3450</v>
      </c>
      <c r="AP547" s="149">
        <v>9.7640154825999996</v>
      </c>
      <c r="AQ547" s="149">
        <v>7.4915719800000002E-2</v>
      </c>
    </row>
    <row r="548" spans="1:43" x14ac:dyDescent="0.2">
      <c r="A548" s="145">
        <v>1068</v>
      </c>
      <c r="B548" s="109" t="s">
        <v>1844</v>
      </c>
      <c r="C548" s="110">
        <v>1402</v>
      </c>
      <c r="D548" s="131">
        <v>12.339743589699999</v>
      </c>
      <c r="E548" s="110">
        <v>157.17488789239999</v>
      </c>
      <c r="F548" s="131">
        <v>27.032810270999999</v>
      </c>
      <c r="G548" s="131">
        <v>15.0499286733</v>
      </c>
      <c r="H548" s="131">
        <v>61.697574893000002</v>
      </c>
      <c r="I548" s="131">
        <v>23.252496433699999</v>
      </c>
      <c r="J548" s="131">
        <v>2.1574973031</v>
      </c>
      <c r="K548" s="131">
        <v>0.71916576769999996</v>
      </c>
      <c r="L548" s="131">
        <v>5.7533261416999997</v>
      </c>
      <c r="M548" s="131">
        <v>11.506652283399999</v>
      </c>
      <c r="N548" s="110">
        <v>672</v>
      </c>
      <c r="O548" s="131">
        <v>2.0550595237999998</v>
      </c>
      <c r="P548" s="146">
        <v>8.92</v>
      </c>
      <c r="Q548" s="131">
        <v>7.5027995520999999</v>
      </c>
      <c r="R548" s="110">
        <v>4</v>
      </c>
      <c r="S548" s="131">
        <v>33.706606942900002</v>
      </c>
      <c r="T548" s="110">
        <v>-3</v>
      </c>
      <c r="U548" s="131">
        <v>54.199328107500001</v>
      </c>
      <c r="V548" s="131">
        <v>4.5912653975</v>
      </c>
      <c r="W548" s="147">
        <v>654</v>
      </c>
      <c r="X548" s="147">
        <v>56</v>
      </c>
      <c r="Y548" s="147">
        <v>24</v>
      </c>
      <c r="Z548" s="147">
        <v>574</v>
      </c>
      <c r="AA548" s="147">
        <v>130</v>
      </c>
      <c r="AB548" s="147">
        <v>21</v>
      </c>
      <c r="AC548" s="147">
        <v>12</v>
      </c>
      <c r="AD548" s="147">
        <v>97</v>
      </c>
      <c r="AE548" s="148">
        <v>1.4629049112000001</v>
      </c>
      <c r="AF548" s="131">
        <v>5.0687907314</v>
      </c>
      <c r="AG548" s="149" t="s">
        <v>3449</v>
      </c>
      <c r="AH548" s="149">
        <v>23.060517195399999</v>
      </c>
      <c r="AI548" s="149">
        <v>19.488136496900001</v>
      </c>
      <c r="AJ548" s="149">
        <v>10.930418555099999</v>
      </c>
      <c r="AK548" s="149">
        <v>28.739002932599998</v>
      </c>
      <c r="AL548" s="149">
        <v>1.2529992002000001</v>
      </c>
      <c r="AM548" s="149">
        <v>5.5985070647999997</v>
      </c>
      <c r="AN548" s="149" t="s">
        <v>3450</v>
      </c>
      <c r="AO548" s="149" t="s">
        <v>3450</v>
      </c>
      <c r="AP548" s="149">
        <v>9.9440149293999998</v>
      </c>
      <c r="AQ548" s="149">
        <v>0</v>
      </c>
    </row>
    <row r="549" spans="1:43" x14ac:dyDescent="0.2">
      <c r="A549" s="145">
        <v>1069</v>
      </c>
      <c r="B549" s="109" t="s">
        <v>1843</v>
      </c>
      <c r="C549" s="110">
        <v>4317</v>
      </c>
      <c r="D549" s="131">
        <v>2.1533364883999999</v>
      </c>
      <c r="E549" s="110">
        <v>366.1577608142</v>
      </c>
      <c r="F549" s="131">
        <v>22.654621264799999</v>
      </c>
      <c r="G549" s="131">
        <v>14.454482279400001</v>
      </c>
      <c r="H549" s="131">
        <v>58.512856150099999</v>
      </c>
      <c r="I549" s="131">
        <v>27.0326615705</v>
      </c>
      <c r="J549" s="131">
        <v>4.6051116739999998</v>
      </c>
      <c r="K549" s="131">
        <v>1.3815335021999999</v>
      </c>
      <c r="L549" s="131">
        <v>4.6051116739999998</v>
      </c>
      <c r="M549" s="131">
        <v>10.822012433799999</v>
      </c>
      <c r="N549" s="110">
        <v>2056</v>
      </c>
      <c r="O549" s="131">
        <v>2.0539883267999999</v>
      </c>
      <c r="P549" s="146">
        <v>11.79</v>
      </c>
      <c r="Q549" s="131">
        <v>17.8117048346</v>
      </c>
      <c r="R549" s="110">
        <v>55</v>
      </c>
      <c r="S549" s="131">
        <v>42.663273961000002</v>
      </c>
      <c r="T549" s="110">
        <v>-51</v>
      </c>
      <c r="U549" s="131">
        <v>37.913486005099998</v>
      </c>
      <c r="V549" s="131">
        <v>1.6115351993</v>
      </c>
      <c r="W549" s="147">
        <v>2239</v>
      </c>
      <c r="X549" s="147">
        <v>127</v>
      </c>
      <c r="Y549" s="147">
        <v>551</v>
      </c>
      <c r="Z549" s="147">
        <v>1561</v>
      </c>
      <c r="AA549" s="147">
        <v>399</v>
      </c>
      <c r="AB549" s="147">
        <v>34</v>
      </c>
      <c r="AC549" s="147">
        <v>58</v>
      </c>
      <c r="AD549" s="147">
        <v>307</v>
      </c>
      <c r="AE549" s="148">
        <v>1.1323425335999999</v>
      </c>
      <c r="AF549" s="131">
        <v>1.3623978202</v>
      </c>
      <c r="AG549" s="131">
        <v>1.03</v>
      </c>
      <c r="AH549" s="149">
        <v>22.410679230500001</v>
      </c>
      <c r="AI549" s="149">
        <v>20.235571260299999</v>
      </c>
      <c r="AJ549" s="149">
        <v>7.7424420886999998</v>
      </c>
      <c r="AK549" s="149">
        <v>28.158617981900001</v>
      </c>
      <c r="AL549" s="149">
        <v>1.6097369453999999</v>
      </c>
      <c r="AM549" s="149">
        <v>7.3184138202</v>
      </c>
      <c r="AN549" s="149" t="s">
        <v>3450</v>
      </c>
      <c r="AO549" s="149" t="s">
        <v>3450</v>
      </c>
      <c r="AP549" s="149">
        <v>12.0612485277</v>
      </c>
      <c r="AQ549" s="149">
        <v>0.18060463290000001</v>
      </c>
    </row>
    <row r="550" spans="1:43" x14ac:dyDescent="0.2">
      <c r="A550" s="145">
        <v>1081</v>
      </c>
      <c r="B550" s="109" t="s">
        <v>1842</v>
      </c>
      <c r="C550" s="110">
        <v>6624</v>
      </c>
      <c r="D550" s="131">
        <v>13.250128226999999</v>
      </c>
      <c r="E550" s="110">
        <v>157.2276287681</v>
      </c>
      <c r="F550" s="131">
        <v>12.2735507246</v>
      </c>
      <c r="G550" s="131">
        <v>23.7922705314</v>
      </c>
      <c r="H550" s="131">
        <v>60.597826087000001</v>
      </c>
      <c r="I550" s="131">
        <v>15.609903381600001</v>
      </c>
      <c r="J550" s="131">
        <v>3.0293850348000002</v>
      </c>
      <c r="K550" s="131">
        <v>1.0602847622</v>
      </c>
      <c r="L550" s="131">
        <v>7.1190548318999998</v>
      </c>
      <c r="M550" s="131">
        <v>6.5131778248999996</v>
      </c>
      <c r="N550" s="110">
        <v>2603</v>
      </c>
      <c r="O550" s="131">
        <v>2.5024971187</v>
      </c>
      <c r="P550" s="146">
        <v>42.13</v>
      </c>
      <c r="Q550" s="131">
        <v>9.0090090089999997</v>
      </c>
      <c r="R550" s="110">
        <v>112</v>
      </c>
      <c r="S550" s="131">
        <v>68.942626837399999</v>
      </c>
      <c r="T550" s="110">
        <v>-118</v>
      </c>
      <c r="U550" s="131">
        <v>21.503082029400002</v>
      </c>
      <c r="V550" s="131">
        <v>0.5452821242</v>
      </c>
      <c r="W550" s="147">
        <v>2846</v>
      </c>
      <c r="X550" s="147">
        <v>462</v>
      </c>
      <c r="Y550" s="147">
        <v>879</v>
      </c>
      <c r="Z550" s="147">
        <v>1505</v>
      </c>
      <c r="AA550" s="147">
        <v>561</v>
      </c>
      <c r="AB550" s="147">
        <v>155</v>
      </c>
      <c r="AC550" s="147">
        <v>104</v>
      </c>
      <c r="AD550" s="147">
        <v>302</v>
      </c>
      <c r="AE550" s="148">
        <v>1.4776632301999999</v>
      </c>
      <c r="AF550" s="131">
        <v>4.3223217042000002</v>
      </c>
      <c r="AG550" s="131">
        <v>1.19</v>
      </c>
      <c r="AH550" s="149">
        <v>14.7105529089</v>
      </c>
      <c r="AI550" s="149">
        <v>40.431163081699999</v>
      </c>
      <c r="AJ550" s="149">
        <v>6.3904528174999999</v>
      </c>
      <c r="AK550" s="149">
        <v>24.8448101631</v>
      </c>
      <c r="AL550" s="149">
        <v>0.7458736346</v>
      </c>
      <c r="AM550" s="149">
        <v>5.2884846735000002</v>
      </c>
      <c r="AN550" s="149" t="s">
        <v>3450</v>
      </c>
      <c r="AO550" s="149" t="s">
        <v>3450</v>
      </c>
      <c r="AP550" s="149">
        <v>7.2614407391000002</v>
      </c>
      <c r="AQ550" s="149">
        <v>0.134738463</v>
      </c>
    </row>
    <row r="551" spans="1:43" x14ac:dyDescent="0.2">
      <c r="A551" s="145">
        <v>1082</v>
      </c>
      <c r="B551" s="109" t="s">
        <v>1841</v>
      </c>
      <c r="C551" s="110">
        <v>2559</v>
      </c>
      <c r="D551" s="131">
        <v>16.689466484299999</v>
      </c>
      <c r="E551" s="110">
        <v>476.53631284919999</v>
      </c>
      <c r="F551" s="131">
        <v>27.119968737800001</v>
      </c>
      <c r="G551" s="131">
        <v>22.5478702618</v>
      </c>
      <c r="H551" s="131">
        <v>64.361078546300007</v>
      </c>
      <c r="I551" s="131">
        <v>13.0910511919</v>
      </c>
      <c r="J551" s="131">
        <v>4.7058823528999998</v>
      </c>
      <c r="K551" s="131">
        <v>1.568627451</v>
      </c>
      <c r="L551" s="131">
        <v>10.980392156900001</v>
      </c>
      <c r="M551" s="131">
        <v>4.3137254902000004</v>
      </c>
      <c r="N551" s="110">
        <v>1013</v>
      </c>
      <c r="O551" s="131">
        <v>2.5034550839</v>
      </c>
      <c r="P551" s="146">
        <v>5.37</v>
      </c>
      <c r="Q551" s="131">
        <v>17.537313432800001</v>
      </c>
      <c r="R551" s="110">
        <v>28</v>
      </c>
      <c r="S551" s="131">
        <v>64.552238806000005</v>
      </c>
      <c r="T551" s="110">
        <v>-30</v>
      </c>
      <c r="U551" s="131">
        <v>16.417910447800001</v>
      </c>
      <c r="V551" s="131">
        <v>1.4925373134</v>
      </c>
      <c r="W551" s="147">
        <v>1199</v>
      </c>
      <c r="X551" s="147">
        <v>64</v>
      </c>
      <c r="Y551" s="147">
        <v>729</v>
      </c>
      <c r="Z551" s="147">
        <v>406</v>
      </c>
      <c r="AA551" s="147">
        <v>168</v>
      </c>
      <c r="AB551" s="147">
        <v>21</v>
      </c>
      <c r="AC551" s="147">
        <v>42</v>
      </c>
      <c r="AD551" s="147">
        <v>105</v>
      </c>
      <c r="AE551" s="148">
        <v>6.3922942207000002</v>
      </c>
      <c r="AF551" s="131">
        <v>1.2274959083000001</v>
      </c>
      <c r="AG551" s="131">
        <v>1.53</v>
      </c>
      <c r="AH551" s="149">
        <v>21.9603188062</v>
      </c>
      <c r="AI551" s="149">
        <v>22.7403764626</v>
      </c>
      <c r="AJ551" s="149">
        <v>10.2764117348</v>
      </c>
      <c r="AK551" s="149">
        <v>28.641682211300001</v>
      </c>
      <c r="AL551" s="149">
        <v>0.72918433100000002</v>
      </c>
      <c r="AM551" s="149">
        <v>3.5441750042</v>
      </c>
      <c r="AN551" s="149" t="s">
        <v>3450</v>
      </c>
      <c r="AO551" s="149" t="s">
        <v>3450</v>
      </c>
      <c r="AP551" s="149">
        <v>11.6669492963</v>
      </c>
      <c r="AQ551" s="149">
        <v>0.30523995250000002</v>
      </c>
    </row>
    <row r="552" spans="1:43" x14ac:dyDescent="0.2">
      <c r="A552" s="145">
        <v>1083</v>
      </c>
      <c r="B552" s="109" t="s">
        <v>1840</v>
      </c>
      <c r="C552" s="110">
        <v>3333</v>
      </c>
      <c r="D552" s="131">
        <v>6.6559999999999997</v>
      </c>
      <c r="E552" s="110">
        <v>199.4614003591</v>
      </c>
      <c r="F552" s="131">
        <v>12.571257125700001</v>
      </c>
      <c r="G552" s="131">
        <v>24.722472247199999</v>
      </c>
      <c r="H552" s="131">
        <v>60.546054605499997</v>
      </c>
      <c r="I552" s="131">
        <v>14.731473147299999</v>
      </c>
      <c r="J552" s="131">
        <v>3.0179568431999999</v>
      </c>
      <c r="K552" s="131">
        <v>0.30179568429999998</v>
      </c>
      <c r="L552" s="131">
        <v>8.4502791609999992</v>
      </c>
      <c r="M552" s="131">
        <v>4.2251395804999996</v>
      </c>
      <c r="N552" s="110">
        <v>1253</v>
      </c>
      <c r="O552" s="131">
        <v>2.6081404628999998</v>
      </c>
      <c r="P552" s="146">
        <v>16.71</v>
      </c>
      <c r="Q552" s="131">
        <v>8.3333333333000006</v>
      </c>
      <c r="R552" s="110">
        <v>37</v>
      </c>
      <c r="S552" s="131">
        <v>73.021582733800003</v>
      </c>
      <c r="T552" s="110">
        <v>-33</v>
      </c>
      <c r="U552" s="131">
        <v>16.546762589899998</v>
      </c>
      <c r="V552" s="131">
        <v>2.0983213428999998</v>
      </c>
      <c r="W552" s="147">
        <v>1738</v>
      </c>
      <c r="X552" s="147">
        <v>218</v>
      </c>
      <c r="Y552" s="147">
        <v>757</v>
      </c>
      <c r="Z552" s="147">
        <v>763</v>
      </c>
      <c r="AA552" s="147">
        <v>286</v>
      </c>
      <c r="AB552" s="147">
        <v>88</v>
      </c>
      <c r="AC552" s="147">
        <v>53</v>
      </c>
      <c r="AD552" s="147">
        <v>145</v>
      </c>
      <c r="AE552" s="148">
        <v>0.7215007215</v>
      </c>
      <c r="AF552" s="131">
        <v>6.3888043808999999</v>
      </c>
      <c r="AG552" s="131">
        <v>0.94</v>
      </c>
      <c r="AH552" s="149">
        <v>9.7146674301000004</v>
      </c>
      <c r="AI552" s="149">
        <v>44.5080637465</v>
      </c>
      <c r="AJ552" s="149">
        <v>6.1551674778000001</v>
      </c>
      <c r="AK552" s="149">
        <v>26.281133696000001</v>
      </c>
      <c r="AL552" s="149">
        <v>0.44851607980000002</v>
      </c>
      <c r="AM552" s="149">
        <v>5.3058497948000003</v>
      </c>
      <c r="AN552" s="149" t="s">
        <v>3450</v>
      </c>
      <c r="AO552" s="149" t="s">
        <v>3450</v>
      </c>
      <c r="AP552" s="149">
        <v>7.4911728218000002</v>
      </c>
      <c r="AQ552" s="149">
        <v>9.5428952999999997E-3</v>
      </c>
    </row>
    <row r="553" spans="1:43" x14ac:dyDescent="0.2">
      <c r="A553" s="145">
        <v>1084</v>
      </c>
      <c r="B553" s="109" t="s">
        <v>1839</v>
      </c>
      <c r="C553" s="110">
        <v>1630</v>
      </c>
      <c r="D553" s="131">
        <v>-2.2195560888000001</v>
      </c>
      <c r="E553" s="110">
        <v>274.4107744108</v>
      </c>
      <c r="F553" s="131">
        <v>7.0552147238999998</v>
      </c>
      <c r="G553" s="131">
        <v>17.055214723900001</v>
      </c>
      <c r="H553" s="131">
        <v>63.558282208599998</v>
      </c>
      <c r="I553" s="131">
        <v>19.386503067500001</v>
      </c>
      <c r="J553" s="131">
        <v>4.9140049140000004</v>
      </c>
      <c r="K553" s="131">
        <v>0</v>
      </c>
      <c r="L553" s="131">
        <v>11.670761670799999</v>
      </c>
      <c r="M553" s="131">
        <v>2.4570024570000002</v>
      </c>
      <c r="N553" s="110">
        <v>699</v>
      </c>
      <c r="O553" s="131">
        <v>2.2904148784</v>
      </c>
      <c r="P553" s="146">
        <v>5.94</v>
      </c>
      <c r="Q553" s="131">
        <v>16.582064297799999</v>
      </c>
      <c r="R553" s="110">
        <v>24</v>
      </c>
      <c r="S553" s="131">
        <v>63.620981387500002</v>
      </c>
      <c r="T553" s="110">
        <v>-21</v>
      </c>
      <c r="U553" s="131">
        <v>19.796954314699999</v>
      </c>
      <c r="V553" s="131">
        <v>0</v>
      </c>
      <c r="W553" s="147">
        <v>632</v>
      </c>
      <c r="X553" s="147">
        <v>82</v>
      </c>
      <c r="Y553" s="147">
        <v>132</v>
      </c>
      <c r="Z553" s="147">
        <v>418</v>
      </c>
      <c r="AA553" s="147">
        <v>154</v>
      </c>
      <c r="AB553" s="147">
        <v>25</v>
      </c>
      <c r="AC553" s="147">
        <v>20</v>
      </c>
      <c r="AD553" s="147">
        <v>109</v>
      </c>
      <c r="AE553" s="148">
        <v>1.2755102040999999</v>
      </c>
      <c r="AF553" s="131">
        <v>4.9019607842999999</v>
      </c>
      <c r="AG553" s="149" t="s">
        <v>3449</v>
      </c>
      <c r="AH553" s="149">
        <v>19.581511555300001</v>
      </c>
      <c r="AI553" s="149">
        <v>27.826358525900002</v>
      </c>
      <c r="AJ553" s="149">
        <v>5.5121798876000003</v>
      </c>
      <c r="AK553" s="149">
        <v>33.619612742000001</v>
      </c>
      <c r="AL553" s="149">
        <v>0.35915053089999999</v>
      </c>
      <c r="AM553" s="149">
        <v>6.0118675827999999</v>
      </c>
      <c r="AN553" s="149" t="s">
        <v>3450</v>
      </c>
      <c r="AO553" s="149" t="s">
        <v>3450</v>
      </c>
      <c r="AP553" s="149">
        <v>6.6364772017</v>
      </c>
      <c r="AQ553" s="149">
        <v>0.2498438476</v>
      </c>
    </row>
    <row r="554" spans="1:43" x14ac:dyDescent="0.2">
      <c r="A554" s="145">
        <v>1085</v>
      </c>
      <c r="B554" s="109" t="s">
        <v>1838</v>
      </c>
      <c r="C554" s="110">
        <v>2874</v>
      </c>
      <c r="D554" s="131">
        <v>19.451371571100001</v>
      </c>
      <c r="E554" s="110">
        <v>444.20401854710002</v>
      </c>
      <c r="F554" s="131">
        <v>22.233820459299999</v>
      </c>
      <c r="G554" s="131">
        <v>25.2957550452</v>
      </c>
      <c r="H554" s="131">
        <v>60.577592205999998</v>
      </c>
      <c r="I554" s="131">
        <v>14.1266527488</v>
      </c>
      <c r="J554" s="131">
        <v>4.8143053645</v>
      </c>
      <c r="K554" s="131">
        <v>0.68775790920000002</v>
      </c>
      <c r="L554" s="131">
        <v>12.7235213205</v>
      </c>
      <c r="M554" s="131">
        <v>4.4704264099</v>
      </c>
      <c r="N554" s="110">
        <v>1083</v>
      </c>
      <c r="O554" s="131">
        <v>2.6334256693999998</v>
      </c>
      <c r="P554" s="146">
        <v>6.47</v>
      </c>
      <c r="Q554" s="131">
        <v>12.597200622100001</v>
      </c>
      <c r="R554" s="110">
        <v>25</v>
      </c>
      <c r="S554" s="131">
        <v>72.783825816499998</v>
      </c>
      <c r="T554" s="110">
        <v>-23</v>
      </c>
      <c r="U554" s="131">
        <v>14.463452566100001</v>
      </c>
      <c r="V554" s="131">
        <v>0.15552099529999999</v>
      </c>
      <c r="W554" s="147">
        <v>947</v>
      </c>
      <c r="X554" s="147">
        <v>78</v>
      </c>
      <c r="Y554" s="147">
        <v>459</v>
      </c>
      <c r="Z554" s="147">
        <v>410</v>
      </c>
      <c r="AA554" s="147">
        <v>172</v>
      </c>
      <c r="AB554" s="147">
        <v>29</v>
      </c>
      <c r="AC554" s="147">
        <v>38</v>
      </c>
      <c r="AD554" s="147">
        <v>105</v>
      </c>
      <c r="AE554" s="148">
        <v>2.3083264632999998</v>
      </c>
      <c r="AF554" s="131">
        <v>1.3740982479999999</v>
      </c>
      <c r="AG554" s="131">
        <v>1.5</v>
      </c>
      <c r="AH554" s="149">
        <v>14.067694167399999</v>
      </c>
      <c r="AI554" s="149">
        <v>25.007555152599998</v>
      </c>
      <c r="AJ554" s="149">
        <v>12.405560592300001</v>
      </c>
      <c r="AK554" s="149">
        <v>27.470534904800001</v>
      </c>
      <c r="AL554" s="149">
        <v>0.63463281959999995</v>
      </c>
      <c r="AM554" s="149">
        <v>6.2103354488000004</v>
      </c>
      <c r="AN554" s="149" t="s">
        <v>3450</v>
      </c>
      <c r="AO554" s="149" t="s">
        <v>3450</v>
      </c>
      <c r="AP554" s="149">
        <v>13.689936536699999</v>
      </c>
      <c r="AQ554" s="149">
        <v>4.5330915700000002E-2</v>
      </c>
    </row>
    <row r="555" spans="1:43" x14ac:dyDescent="0.2">
      <c r="A555" s="145">
        <v>1086</v>
      </c>
      <c r="B555" s="109" t="s">
        <v>1837</v>
      </c>
      <c r="C555" s="110">
        <v>3249</v>
      </c>
      <c r="D555" s="131">
        <v>10.435078178099999</v>
      </c>
      <c r="E555" s="110">
        <v>164.923857868</v>
      </c>
      <c r="F555" s="131">
        <v>11.3573407202</v>
      </c>
      <c r="G555" s="131">
        <v>24.3459526008</v>
      </c>
      <c r="H555" s="131">
        <v>61.126500461699997</v>
      </c>
      <c r="I555" s="131">
        <v>14.5275469375</v>
      </c>
      <c r="J555" s="131">
        <v>3.3898305084999998</v>
      </c>
      <c r="K555" s="131">
        <v>2.1571648689999998</v>
      </c>
      <c r="L555" s="131">
        <v>10.7858243451</v>
      </c>
      <c r="M555" s="131">
        <v>5.2388289675999999</v>
      </c>
      <c r="N555" s="110">
        <v>1266</v>
      </c>
      <c r="O555" s="131">
        <v>2.5434439178999999</v>
      </c>
      <c r="P555" s="146">
        <v>19.7</v>
      </c>
      <c r="Q555" s="131">
        <v>7.0486815415999997</v>
      </c>
      <c r="R555" s="110">
        <v>35</v>
      </c>
      <c r="S555" s="131">
        <v>77.281947261699997</v>
      </c>
      <c r="T555" s="110">
        <v>-33</v>
      </c>
      <c r="U555" s="131">
        <v>15.111561866100001</v>
      </c>
      <c r="V555" s="131">
        <v>0.55780933060000004</v>
      </c>
      <c r="W555" s="147">
        <v>1444</v>
      </c>
      <c r="X555" s="147">
        <v>336</v>
      </c>
      <c r="Y555" s="147">
        <v>479</v>
      </c>
      <c r="Z555" s="147">
        <v>629</v>
      </c>
      <c r="AA555" s="147">
        <v>306</v>
      </c>
      <c r="AB555" s="147">
        <v>110</v>
      </c>
      <c r="AC555" s="147">
        <v>52</v>
      </c>
      <c r="AD555" s="147">
        <v>144</v>
      </c>
      <c r="AE555" s="148">
        <v>0.86393088549999997</v>
      </c>
      <c r="AF555" s="131">
        <v>3.9718912312999999</v>
      </c>
      <c r="AG555" s="131">
        <v>0.99</v>
      </c>
      <c r="AH555" s="149">
        <v>22.858758126800002</v>
      </c>
      <c r="AI555" s="149">
        <v>35.993592763599999</v>
      </c>
      <c r="AJ555" s="149">
        <v>4.4756430792000002</v>
      </c>
      <c r="AK555" s="149">
        <v>25.723169697500001</v>
      </c>
      <c r="AL555" s="149">
        <v>0.81974936399999998</v>
      </c>
      <c r="AM555" s="149">
        <v>2.9869028549999999</v>
      </c>
      <c r="AN555" s="149" t="s">
        <v>3450</v>
      </c>
      <c r="AO555" s="149" t="s">
        <v>3450</v>
      </c>
      <c r="AP555" s="149">
        <v>6.7935550740000004</v>
      </c>
      <c r="AQ555" s="149">
        <v>1.8844812999999998E-2</v>
      </c>
    </row>
    <row r="556" spans="1:43" x14ac:dyDescent="0.2">
      <c r="A556" s="145">
        <v>1088</v>
      </c>
      <c r="B556" s="109" t="s">
        <v>1836</v>
      </c>
      <c r="C556" s="110">
        <v>2343</v>
      </c>
      <c r="D556" s="131">
        <v>22.8631358154</v>
      </c>
      <c r="E556" s="110">
        <v>332.8125</v>
      </c>
      <c r="F556" s="131">
        <v>8.5360648740999991</v>
      </c>
      <c r="G556" s="131">
        <v>21.638924455800002</v>
      </c>
      <c r="H556" s="131">
        <v>58.557405036299997</v>
      </c>
      <c r="I556" s="131">
        <v>19.803670507900001</v>
      </c>
      <c r="J556" s="131">
        <v>7.269617276</v>
      </c>
      <c r="K556" s="131">
        <v>1.7104981826000001</v>
      </c>
      <c r="L556" s="131">
        <v>12.401111823800001</v>
      </c>
      <c r="M556" s="131">
        <v>6.4143681846999998</v>
      </c>
      <c r="N556" s="110">
        <v>958</v>
      </c>
      <c r="O556" s="131">
        <v>2.4123173277999999</v>
      </c>
      <c r="P556" s="146">
        <v>7.04</v>
      </c>
      <c r="Q556" s="131">
        <v>19.313304721000002</v>
      </c>
      <c r="R556" s="110">
        <v>75</v>
      </c>
      <c r="S556" s="131">
        <v>68.955650929900003</v>
      </c>
      <c r="T556" s="110">
        <v>-73</v>
      </c>
      <c r="U556" s="131">
        <v>11.731044349099999</v>
      </c>
      <c r="V556" s="131">
        <v>0</v>
      </c>
      <c r="W556" s="147">
        <v>671</v>
      </c>
      <c r="X556" s="147">
        <v>108</v>
      </c>
      <c r="Y556" s="147">
        <v>139</v>
      </c>
      <c r="Z556" s="147">
        <v>424</v>
      </c>
      <c r="AA556" s="147">
        <v>165</v>
      </c>
      <c r="AB556" s="147">
        <v>31</v>
      </c>
      <c r="AC556" s="147">
        <v>21</v>
      </c>
      <c r="AD556" s="147">
        <v>113</v>
      </c>
      <c r="AE556" s="148">
        <v>0.87293889430000005</v>
      </c>
      <c r="AF556" s="131">
        <v>10.1098901099</v>
      </c>
      <c r="AG556" s="131">
        <v>0.77</v>
      </c>
      <c r="AH556" s="149">
        <v>17.7649769585</v>
      </c>
      <c r="AI556" s="149">
        <v>34.838709677399997</v>
      </c>
      <c r="AJ556" s="149">
        <v>6.2788018433000001</v>
      </c>
      <c r="AK556" s="149">
        <v>26.33640553</v>
      </c>
      <c r="AL556" s="149">
        <v>0.87557603689999997</v>
      </c>
      <c r="AM556" s="149">
        <v>5.2880184332000004</v>
      </c>
      <c r="AN556" s="149" t="s">
        <v>3450</v>
      </c>
      <c r="AO556" s="149" t="s">
        <v>3450</v>
      </c>
      <c r="AP556" s="149">
        <v>7.9608294931000003</v>
      </c>
      <c r="AQ556" s="149">
        <v>6.9124424000000004E-2</v>
      </c>
    </row>
    <row r="557" spans="1:43" x14ac:dyDescent="0.2">
      <c r="A557" s="145">
        <v>1089</v>
      </c>
      <c r="B557" s="109" t="s">
        <v>1835</v>
      </c>
      <c r="C557" s="110">
        <v>2275</v>
      </c>
      <c r="D557" s="131">
        <v>15.248226950399999</v>
      </c>
      <c r="E557" s="110">
        <v>233.57289527719999</v>
      </c>
      <c r="F557" s="131">
        <v>10.4175824176</v>
      </c>
      <c r="G557" s="131">
        <v>23.3406593407</v>
      </c>
      <c r="H557" s="131">
        <v>62.329670329700001</v>
      </c>
      <c r="I557" s="131">
        <v>14.329670329700001</v>
      </c>
      <c r="J557" s="131">
        <v>1.3321492007</v>
      </c>
      <c r="K557" s="131">
        <v>0.88809946709999998</v>
      </c>
      <c r="L557" s="131">
        <v>7.1047957370999999</v>
      </c>
      <c r="M557" s="131">
        <v>3.9964476020999999</v>
      </c>
      <c r="N557" s="110">
        <v>908</v>
      </c>
      <c r="O557" s="131">
        <v>2.4911894273000001</v>
      </c>
      <c r="P557" s="146">
        <v>9.74</v>
      </c>
      <c r="Q557" s="131">
        <v>12.538540596100001</v>
      </c>
      <c r="R557" s="110">
        <v>27</v>
      </c>
      <c r="S557" s="131">
        <v>67.728674203500006</v>
      </c>
      <c r="T557" s="110">
        <v>-27</v>
      </c>
      <c r="U557" s="131">
        <v>19.527235354599998</v>
      </c>
      <c r="V557" s="131">
        <v>0.20554984579999999</v>
      </c>
      <c r="W557" s="147">
        <v>729</v>
      </c>
      <c r="X557" s="147">
        <v>94</v>
      </c>
      <c r="Y557" s="147">
        <v>273</v>
      </c>
      <c r="Z557" s="147">
        <v>362</v>
      </c>
      <c r="AA557" s="147">
        <v>155</v>
      </c>
      <c r="AB557" s="147">
        <v>34</v>
      </c>
      <c r="AC557" s="147">
        <v>33</v>
      </c>
      <c r="AD557" s="147">
        <v>88</v>
      </c>
      <c r="AE557" s="148">
        <v>6.2862669245999996</v>
      </c>
      <c r="AF557" s="131">
        <v>17.415215398699999</v>
      </c>
      <c r="AG557" s="149">
        <v>0.72</v>
      </c>
      <c r="AH557" s="149">
        <v>18.741633199500001</v>
      </c>
      <c r="AI557" s="149">
        <v>30.3435966087</v>
      </c>
      <c r="AJ557" s="149">
        <v>6.9611780454999996</v>
      </c>
      <c r="AK557" s="149">
        <v>23.650156180300002</v>
      </c>
      <c r="AL557" s="149">
        <v>1.2345679011999999</v>
      </c>
      <c r="AM557" s="149">
        <v>6.2769596906</v>
      </c>
      <c r="AN557" s="149" t="s">
        <v>3450</v>
      </c>
      <c r="AO557" s="149" t="s">
        <v>3450</v>
      </c>
      <c r="AP557" s="149">
        <v>12.271307452</v>
      </c>
      <c r="AQ557" s="149">
        <v>8.9245872399999995E-2</v>
      </c>
    </row>
    <row r="558" spans="1:43" x14ac:dyDescent="0.2">
      <c r="A558" s="145">
        <v>1091</v>
      </c>
      <c r="B558" s="109" t="s">
        <v>1834</v>
      </c>
      <c r="C558" s="110">
        <v>1460</v>
      </c>
      <c r="D558" s="131">
        <v>26.626192541199998</v>
      </c>
      <c r="E558" s="110">
        <v>202.216066482</v>
      </c>
      <c r="F558" s="131">
        <v>9.9315068492999998</v>
      </c>
      <c r="G558" s="131">
        <v>19.520547945200001</v>
      </c>
      <c r="H558" s="131">
        <v>67.123287671200004</v>
      </c>
      <c r="I558" s="131">
        <v>13.356164383599999</v>
      </c>
      <c r="J558" s="131">
        <v>2.7416038382000001</v>
      </c>
      <c r="K558" s="131">
        <v>0.68540095960000003</v>
      </c>
      <c r="L558" s="131">
        <v>11.651816312499999</v>
      </c>
      <c r="M558" s="131">
        <v>3.4270047978</v>
      </c>
      <c r="N558" s="110">
        <v>589</v>
      </c>
      <c r="O558" s="131">
        <v>2.4685908318999998</v>
      </c>
      <c r="P558" s="146">
        <v>7.22</v>
      </c>
      <c r="Q558" s="131">
        <v>7.4688796679999996</v>
      </c>
      <c r="R558" s="110">
        <v>19</v>
      </c>
      <c r="S558" s="131">
        <v>67.496542185300001</v>
      </c>
      <c r="T558" s="110">
        <v>-17</v>
      </c>
      <c r="U558" s="131">
        <v>17.427385892099998</v>
      </c>
      <c r="V558" s="131">
        <v>7.6071922545000001</v>
      </c>
      <c r="W558" s="147">
        <v>293</v>
      </c>
      <c r="X558" s="147">
        <v>64</v>
      </c>
      <c r="Y558" s="147">
        <v>76</v>
      </c>
      <c r="Z558" s="147">
        <v>153</v>
      </c>
      <c r="AA558" s="147">
        <v>75</v>
      </c>
      <c r="AB558" s="147">
        <v>27</v>
      </c>
      <c r="AC558" s="147">
        <v>9</v>
      </c>
      <c r="AD558" s="147">
        <v>39</v>
      </c>
      <c r="AE558" s="148">
        <v>0.47543581620000003</v>
      </c>
      <c r="AF558" s="131">
        <v>6.7204301075000004</v>
      </c>
      <c r="AG558" s="149" t="s">
        <v>3449</v>
      </c>
      <c r="AH558" s="149">
        <v>16.590531561500001</v>
      </c>
      <c r="AI558" s="149">
        <v>26.2458471761</v>
      </c>
      <c r="AJ558" s="149">
        <v>11.5656146179</v>
      </c>
      <c r="AK558" s="149">
        <v>23.2350498339</v>
      </c>
      <c r="AL558" s="149">
        <v>0.68521594679999998</v>
      </c>
      <c r="AM558" s="149">
        <v>7.4127906977000002</v>
      </c>
      <c r="AN558" s="149" t="s">
        <v>3450</v>
      </c>
      <c r="AO558" s="149" t="s">
        <v>3450</v>
      </c>
      <c r="AP558" s="149">
        <v>13.5174418605</v>
      </c>
      <c r="AQ558" s="149">
        <v>0.26993355479999998</v>
      </c>
    </row>
    <row r="559" spans="1:43" x14ac:dyDescent="0.2">
      <c r="A559" s="145">
        <v>1093</v>
      </c>
      <c r="B559" s="109" t="s">
        <v>1833</v>
      </c>
      <c r="C559" s="110">
        <v>7163</v>
      </c>
      <c r="D559" s="131">
        <v>17.0807453416</v>
      </c>
      <c r="E559" s="110">
        <v>281.12244897959999</v>
      </c>
      <c r="F559" s="131">
        <v>10.805528409900001</v>
      </c>
      <c r="G559" s="131">
        <v>23.049001814899999</v>
      </c>
      <c r="H559" s="131">
        <v>62.697193913200003</v>
      </c>
      <c r="I559" s="131">
        <v>14.253804272</v>
      </c>
      <c r="J559" s="131">
        <v>4.0764689345000003</v>
      </c>
      <c r="K559" s="131">
        <v>0.98397526010000003</v>
      </c>
      <c r="L559" s="131">
        <v>10.6831599663</v>
      </c>
      <c r="M559" s="131">
        <v>5.4821478774000001</v>
      </c>
      <c r="N559" s="110">
        <v>2791</v>
      </c>
      <c r="O559" s="131">
        <v>2.5438910785000002</v>
      </c>
      <c r="P559" s="146">
        <v>25.48</v>
      </c>
      <c r="Q559" s="131">
        <v>11.0761979576</v>
      </c>
      <c r="R559" s="110">
        <v>80</v>
      </c>
      <c r="S559" s="131">
        <v>68.695993715599997</v>
      </c>
      <c r="T559" s="110">
        <v>-72</v>
      </c>
      <c r="U559" s="131">
        <v>19.874312647299998</v>
      </c>
      <c r="V559" s="131">
        <v>0.35349567949999999</v>
      </c>
      <c r="W559" s="147">
        <v>2621</v>
      </c>
      <c r="X559" s="147">
        <v>359</v>
      </c>
      <c r="Y559" s="147">
        <v>804</v>
      </c>
      <c r="Z559" s="147">
        <v>1458</v>
      </c>
      <c r="AA559" s="147">
        <v>543</v>
      </c>
      <c r="AB559" s="147">
        <v>114</v>
      </c>
      <c r="AC559" s="147">
        <v>98</v>
      </c>
      <c r="AD559" s="147">
        <v>331</v>
      </c>
      <c r="AE559" s="148">
        <v>0.23094688220000001</v>
      </c>
      <c r="AF559" s="131">
        <v>1.9707207206999999</v>
      </c>
      <c r="AG559" s="131">
        <v>0.68</v>
      </c>
      <c r="AH559" s="149">
        <v>16.500290754000002</v>
      </c>
      <c r="AI559" s="149">
        <v>29.763520062000001</v>
      </c>
      <c r="AJ559" s="149">
        <v>10.820895522400001</v>
      </c>
      <c r="AK559" s="149">
        <v>26.831750339199999</v>
      </c>
      <c r="AL559" s="149">
        <v>1.0176390772999999</v>
      </c>
      <c r="AM559" s="149">
        <v>6.2899786779999998</v>
      </c>
      <c r="AN559" s="149" t="s">
        <v>3450</v>
      </c>
      <c r="AO559" s="149" t="s">
        <v>3450</v>
      </c>
      <c r="AP559" s="149">
        <v>8.4173289397000008</v>
      </c>
      <c r="AQ559" s="149">
        <v>0.1017639077</v>
      </c>
    </row>
    <row r="560" spans="1:43" x14ac:dyDescent="0.2">
      <c r="A560" s="145">
        <v>1094</v>
      </c>
      <c r="B560" s="109" t="s">
        <v>1832</v>
      </c>
      <c r="C560" s="110">
        <v>3965</v>
      </c>
      <c r="D560" s="131">
        <v>17.690709409299998</v>
      </c>
      <c r="E560" s="110">
        <v>383.83349467570002</v>
      </c>
      <c r="F560" s="131">
        <v>12.5094577554</v>
      </c>
      <c r="G560" s="131">
        <v>23.354350567499999</v>
      </c>
      <c r="H560" s="131">
        <v>63.2030264817</v>
      </c>
      <c r="I560" s="131">
        <v>13.442622950800001</v>
      </c>
      <c r="J560" s="131">
        <v>5.3687843537999997</v>
      </c>
      <c r="K560" s="131">
        <v>1.5339383868000001</v>
      </c>
      <c r="L560" s="131">
        <v>13.294132685699999</v>
      </c>
      <c r="M560" s="131">
        <v>6.1357535472000002</v>
      </c>
      <c r="N560" s="110">
        <v>1550</v>
      </c>
      <c r="O560" s="131">
        <v>2.5309677419000001</v>
      </c>
      <c r="P560" s="146">
        <v>10.33</v>
      </c>
      <c r="Q560" s="131">
        <v>14.230396902200001</v>
      </c>
      <c r="R560" s="110">
        <v>51</v>
      </c>
      <c r="S560" s="131">
        <v>75.701839303</v>
      </c>
      <c r="T560" s="110">
        <v>-49</v>
      </c>
      <c r="U560" s="131">
        <v>9.0997095836999993</v>
      </c>
      <c r="V560" s="131">
        <v>0.968054211</v>
      </c>
      <c r="W560" s="147">
        <v>2716</v>
      </c>
      <c r="X560" s="147">
        <v>139</v>
      </c>
      <c r="Y560" s="147">
        <v>337</v>
      </c>
      <c r="Z560" s="147">
        <v>2240</v>
      </c>
      <c r="AA560" s="147">
        <v>247</v>
      </c>
      <c r="AB560" s="147">
        <v>53</v>
      </c>
      <c r="AC560" s="147">
        <v>32</v>
      </c>
      <c r="AD560" s="147">
        <v>162</v>
      </c>
      <c r="AE560" s="148">
        <v>0.76605774900000001</v>
      </c>
      <c r="AF560" s="131">
        <v>11.6943866944</v>
      </c>
      <c r="AG560" s="131">
        <v>0.75</v>
      </c>
      <c r="AH560" s="149">
        <v>14.0157093765</v>
      </c>
      <c r="AI560" s="149">
        <v>24.3004418262</v>
      </c>
      <c r="AJ560" s="149">
        <v>9.2865324824000002</v>
      </c>
      <c r="AK560" s="149">
        <v>32.5478645066</v>
      </c>
      <c r="AL560" s="149">
        <v>1.0145639012000001</v>
      </c>
      <c r="AM560" s="149">
        <v>6.8892161675999999</v>
      </c>
      <c r="AN560" s="149" t="s">
        <v>3450</v>
      </c>
      <c r="AO560" s="149" t="s">
        <v>3450</v>
      </c>
      <c r="AP560" s="149">
        <v>11.274750450000001</v>
      </c>
      <c r="AQ560" s="149">
        <v>0.27818687609999998</v>
      </c>
    </row>
    <row r="561" spans="1:43" x14ac:dyDescent="0.2">
      <c r="A561" s="145">
        <v>1095</v>
      </c>
      <c r="B561" s="109" t="s">
        <v>1831</v>
      </c>
      <c r="C561" s="110">
        <v>4794</v>
      </c>
      <c r="D561" s="131">
        <v>30.024410089500002</v>
      </c>
      <c r="E561" s="110">
        <v>526.81318681319999</v>
      </c>
      <c r="F561" s="131">
        <v>11.3475177305</v>
      </c>
      <c r="G561" s="131">
        <v>22.7158948686</v>
      </c>
      <c r="H561" s="131">
        <v>63.141426783500002</v>
      </c>
      <c r="I561" s="131">
        <v>14.1426783479</v>
      </c>
      <c r="J561" s="131">
        <v>5.2626039363999997</v>
      </c>
      <c r="K561" s="131">
        <v>0.84201662980000003</v>
      </c>
      <c r="L561" s="131">
        <v>14.103778549599999</v>
      </c>
      <c r="M561" s="131">
        <v>2.9470582044000002</v>
      </c>
      <c r="N561" s="110">
        <v>1945</v>
      </c>
      <c r="O561" s="131">
        <v>2.4473007712000001</v>
      </c>
      <c r="P561" s="146">
        <v>9.1</v>
      </c>
      <c r="Q561" s="131">
        <v>22.283205268900002</v>
      </c>
      <c r="R561" s="110">
        <v>100</v>
      </c>
      <c r="S561" s="131">
        <v>64.3249176729</v>
      </c>
      <c r="T561" s="110">
        <v>-97</v>
      </c>
      <c r="U561" s="131">
        <v>12.1844127333</v>
      </c>
      <c r="V561" s="131">
        <v>1.2074643249000001</v>
      </c>
      <c r="W561" s="147">
        <v>3264</v>
      </c>
      <c r="X561" s="147">
        <v>132</v>
      </c>
      <c r="Y561" s="147">
        <v>219</v>
      </c>
      <c r="Z561" s="147">
        <v>2913</v>
      </c>
      <c r="AA561" s="147">
        <v>299</v>
      </c>
      <c r="AB561" s="147">
        <v>45</v>
      </c>
      <c r="AC561" s="147">
        <v>27</v>
      </c>
      <c r="AD561" s="147">
        <v>227</v>
      </c>
      <c r="AE561" s="148">
        <v>0.66698427819999995</v>
      </c>
      <c r="AF561" s="131">
        <v>7.9076725795999998</v>
      </c>
      <c r="AG561" s="131">
        <v>0.91</v>
      </c>
      <c r="AH561" s="149">
        <v>17.520280905700002</v>
      </c>
      <c r="AI561" s="149">
        <v>26.6376074585</v>
      </c>
      <c r="AJ561" s="149">
        <v>10.879041046099999</v>
      </c>
      <c r="AK561" s="149">
        <v>20.1235016346</v>
      </c>
      <c r="AL561" s="149">
        <v>0.78096621870000005</v>
      </c>
      <c r="AM561" s="149">
        <v>9.92856278</v>
      </c>
      <c r="AN561" s="149" t="s">
        <v>3450</v>
      </c>
      <c r="AO561" s="149" t="s">
        <v>3450</v>
      </c>
      <c r="AP561" s="149">
        <v>13.585179803899999</v>
      </c>
      <c r="AQ561" s="149">
        <v>0.14529604069999999</v>
      </c>
    </row>
    <row r="562" spans="1:43" x14ac:dyDescent="0.2">
      <c r="A562" s="145">
        <v>1097</v>
      </c>
      <c r="B562" s="109" t="s">
        <v>1830</v>
      </c>
      <c r="C562" s="110">
        <v>3398</v>
      </c>
      <c r="D562" s="131">
        <v>12.1082151105</v>
      </c>
      <c r="E562" s="110">
        <v>286.7510548523</v>
      </c>
      <c r="F562" s="131">
        <v>18.628605061799998</v>
      </c>
      <c r="G562" s="131">
        <v>23.366686286099998</v>
      </c>
      <c r="H562" s="131">
        <v>60.977045320800002</v>
      </c>
      <c r="I562" s="131">
        <v>15.6562683932</v>
      </c>
      <c r="J562" s="131">
        <v>2.6611472501</v>
      </c>
      <c r="K562" s="131">
        <v>2.0697811946</v>
      </c>
      <c r="L562" s="131">
        <v>11.8273211118</v>
      </c>
      <c r="M562" s="131">
        <v>5.3222945003</v>
      </c>
      <c r="N562" s="110">
        <v>1340</v>
      </c>
      <c r="O562" s="131">
        <v>2.4917910447999998</v>
      </c>
      <c r="P562" s="146">
        <v>11.85</v>
      </c>
      <c r="Q562" s="131">
        <v>11.714770798</v>
      </c>
      <c r="R562" s="110">
        <v>26</v>
      </c>
      <c r="S562" s="131">
        <v>56.960950764000003</v>
      </c>
      <c r="T562" s="110">
        <v>-24</v>
      </c>
      <c r="U562" s="131">
        <v>31.2393887946</v>
      </c>
      <c r="V562" s="131">
        <v>8.48896435E-2</v>
      </c>
      <c r="W562" s="147">
        <v>1393</v>
      </c>
      <c r="X562" s="147">
        <v>96</v>
      </c>
      <c r="Y562" s="147">
        <v>709</v>
      </c>
      <c r="Z562" s="147">
        <v>588</v>
      </c>
      <c r="AA562" s="147">
        <v>243</v>
      </c>
      <c r="AB562" s="147">
        <v>39</v>
      </c>
      <c r="AC562" s="147">
        <v>62</v>
      </c>
      <c r="AD562" s="147">
        <v>142</v>
      </c>
      <c r="AE562" s="148">
        <v>1.8457481871999999</v>
      </c>
      <c r="AF562" s="131">
        <v>17.516902274100001</v>
      </c>
      <c r="AG562" s="131">
        <v>1.93</v>
      </c>
      <c r="AH562" s="149">
        <v>18.1499342394</v>
      </c>
      <c r="AI562" s="149">
        <v>32.2555896537</v>
      </c>
      <c r="AJ562" s="149">
        <v>5.2827707145999998</v>
      </c>
      <c r="AK562" s="149">
        <v>34.5791319597</v>
      </c>
      <c r="AL562" s="149">
        <v>0.3836036826</v>
      </c>
      <c r="AM562" s="149">
        <v>2.8825076721</v>
      </c>
      <c r="AN562" s="149" t="s">
        <v>3450</v>
      </c>
      <c r="AO562" s="149" t="s">
        <v>3450</v>
      </c>
      <c r="AP562" s="149">
        <v>6.0718982902</v>
      </c>
      <c r="AQ562" s="149">
        <v>0.1753616835</v>
      </c>
    </row>
    <row r="563" spans="1:43" x14ac:dyDescent="0.2">
      <c r="A563" s="145">
        <v>1098</v>
      </c>
      <c r="B563" s="109" t="s">
        <v>1829</v>
      </c>
      <c r="C563" s="110">
        <v>7046</v>
      </c>
      <c r="D563" s="131">
        <v>6.9033530572000004</v>
      </c>
      <c r="E563" s="110">
        <v>155.71270718229999</v>
      </c>
      <c r="F563" s="131">
        <v>9.4663638944000006</v>
      </c>
      <c r="G563" s="131">
        <v>22.424070394600001</v>
      </c>
      <c r="H563" s="131">
        <v>61.155265398799997</v>
      </c>
      <c r="I563" s="131">
        <v>16.420664206600001</v>
      </c>
      <c r="J563" s="131">
        <v>4.4238316089999996</v>
      </c>
      <c r="K563" s="131">
        <v>1.8551551908999999</v>
      </c>
      <c r="L563" s="131">
        <v>10.702818408800001</v>
      </c>
      <c r="M563" s="131">
        <v>5.9935783090000001</v>
      </c>
      <c r="N563" s="110">
        <v>2794</v>
      </c>
      <c r="O563" s="131">
        <v>2.4767358626</v>
      </c>
      <c r="P563" s="146">
        <v>45.25</v>
      </c>
      <c r="Q563" s="131">
        <v>6.9757174393000003</v>
      </c>
      <c r="R563" s="110">
        <v>87</v>
      </c>
      <c r="S563" s="131">
        <v>71.876379690899995</v>
      </c>
      <c r="T563" s="110">
        <v>-70</v>
      </c>
      <c r="U563" s="131">
        <v>20.684326710800001</v>
      </c>
      <c r="V563" s="131">
        <v>0.46357615889999998</v>
      </c>
      <c r="W563" s="147">
        <v>3100</v>
      </c>
      <c r="X563" s="147">
        <v>630</v>
      </c>
      <c r="Y563" s="147">
        <v>978</v>
      </c>
      <c r="Z563" s="147">
        <v>1492</v>
      </c>
      <c r="AA563" s="147">
        <v>575</v>
      </c>
      <c r="AB563" s="147">
        <v>201</v>
      </c>
      <c r="AC563" s="147">
        <v>87</v>
      </c>
      <c r="AD563" s="147">
        <v>287</v>
      </c>
      <c r="AE563" s="148">
        <v>0.58327932599999999</v>
      </c>
      <c r="AF563" s="131">
        <v>15.6067677946</v>
      </c>
      <c r="AG563" s="131">
        <v>1.62</v>
      </c>
      <c r="AH563" s="149">
        <v>11.8092258255</v>
      </c>
      <c r="AI563" s="149">
        <v>39.562809183500001</v>
      </c>
      <c r="AJ563" s="149">
        <v>7.8220794047000002</v>
      </c>
      <c r="AK563" s="149">
        <v>27.863515284799998</v>
      </c>
      <c r="AL563" s="149">
        <v>1.2050230434</v>
      </c>
      <c r="AM563" s="149">
        <v>4.6467379815000003</v>
      </c>
      <c r="AN563" s="149" t="s">
        <v>3450</v>
      </c>
      <c r="AO563" s="149" t="s">
        <v>3450</v>
      </c>
      <c r="AP563" s="149">
        <v>6.3718236015</v>
      </c>
      <c r="AQ563" s="149">
        <v>8.8791171599999996E-2</v>
      </c>
    </row>
    <row r="564" spans="1:43" x14ac:dyDescent="0.2">
      <c r="A564" s="145">
        <v>1099</v>
      </c>
      <c r="B564" s="109" t="s">
        <v>1828</v>
      </c>
      <c r="C564" s="110">
        <v>3024</v>
      </c>
      <c r="D564" s="131">
        <v>18.541748334000001</v>
      </c>
      <c r="E564" s="110">
        <v>448.66468842730001</v>
      </c>
      <c r="F564" s="131">
        <v>7.5727513228000003</v>
      </c>
      <c r="G564" s="131">
        <v>20.568783068799998</v>
      </c>
      <c r="H564" s="131">
        <v>63.955026455000002</v>
      </c>
      <c r="I564" s="131">
        <v>15.476190476199999</v>
      </c>
      <c r="J564" s="131">
        <v>4.0248197216000001</v>
      </c>
      <c r="K564" s="131">
        <v>2.3478115043000001</v>
      </c>
      <c r="L564" s="131">
        <v>11.4036558779</v>
      </c>
      <c r="M564" s="131">
        <v>6.0372295824000002</v>
      </c>
      <c r="N564" s="110">
        <v>1253</v>
      </c>
      <c r="O564" s="131">
        <v>2.3998403830999999</v>
      </c>
      <c r="P564" s="146">
        <v>6.74</v>
      </c>
      <c r="Q564" s="131">
        <v>17.8729689808</v>
      </c>
      <c r="R564" s="110">
        <v>31</v>
      </c>
      <c r="S564" s="131">
        <v>64.697193500699996</v>
      </c>
      <c r="T564" s="110">
        <v>-32</v>
      </c>
      <c r="U564" s="131">
        <v>16.543574593799999</v>
      </c>
      <c r="V564" s="131">
        <v>0.88626292470000001</v>
      </c>
      <c r="W564" s="147">
        <v>1095</v>
      </c>
      <c r="X564" s="147">
        <v>91</v>
      </c>
      <c r="Y564" s="147">
        <v>279</v>
      </c>
      <c r="Z564" s="147">
        <v>725</v>
      </c>
      <c r="AA564" s="147">
        <v>230</v>
      </c>
      <c r="AB564" s="147">
        <v>32</v>
      </c>
      <c r="AC564" s="147">
        <v>32</v>
      </c>
      <c r="AD564" s="147">
        <v>166</v>
      </c>
      <c r="AE564" s="148">
        <v>0.52122114669999997</v>
      </c>
      <c r="AF564" s="131">
        <v>15.373864430499999</v>
      </c>
      <c r="AG564" s="149" t="s">
        <v>3449</v>
      </c>
      <c r="AH564" s="149">
        <v>19.353945546799999</v>
      </c>
      <c r="AI564" s="149">
        <v>27.817258883200001</v>
      </c>
      <c r="AJ564" s="149">
        <v>7.5311490540000001</v>
      </c>
      <c r="AK564" s="149">
        <v>28.084910013799998</v>
      </c>
      <c r="AL564" s="149">
        <v>0.3045685279</v>
      </c>
      <c r="AM564" s="149">
        <v>6.9866174435000001</v>
      </c>
      <c r="AN564" s="149" t="s">
        <v>3450</v>
      </c>
      <c r="AO564" s="149" t="s">
        <v>3450</v>
      </c>
      <c r="AP564" s="149">
        <v>9.5800646054000005</v>
      </c>
      <c r="AQ564" s="149">
        <v>0.1938163359</v>
      </c>
    </row>
    <row r="565" spans="1:43" x14ac:dyDescent="0.2">
      <c r="A565" s="145">
        <v>1100</v>
      </c>
      <c r="B565" s="109" t="s">
        <v>1827</v>
      </c>
      <c r="C565" s="110">
        <v>921</v>
      </c>
      <c r="D565" s="131">
        <v>32.517985611500002</v>
      </c>
      <c r="E565" s="110">
        <v>128.4518828452</v>
      </c>
      <c r="F565" s="131">
        <v>9.1205211726000002</v>
      </c>
      <c r="G565" s="131">
        <v>24.9728555917</v>
      </c>
      <c r="H565" s="131">
        <v>61.237785016300002</v>
      </c>
      <c r="I565" s="131">
        <v>13.789359392</v>
      </c>
      <c r="J565" s="131">
        <v>2.2062879205999999</v>
      </c>
      <c r="K565" s="131">
        <v>1.1031439602999999</v>
      </c>
      <c r="L565" s="131">
        <v>7.7220077219999999</v>
      </c>
      <c r="M565" s="131">
        <v>4.4125758410999998</v>
      </c>
      <c r="N565" s="110">
        <v>347</v>
      </c>
      <c r="O565" s="131">
        <v>2.6340057636999998</v>
      </c>
      <c r="P565" s="146">
        <v>7.17</v>
      </c>
      <c r="Q565" s="131">
        <v>6.5096952908999999</v>
      </c>
      <c r="R565" s="110">
        <v>6</v>
      </c>
      <c r="S565" s="131">
        <v>62.049861495800002</v>
      </c>
      <c r="T565" s="110">
        <v>-8</v>
      </c>
      <c r="U565" s="131">
        <v>31.301939058199999</v>
      </c>
      <c r="V565" s="131">
        <v>0.1385041551</v>
      </c>
      <c r="W565" s="147">
        <v>202</v>
      </c>
      <c r="X565" s="147">
        <v>67</v>
      </c>
      <c r="Y565" s="147">
        <v>52</v>
      </c>
      <c r="Z565" s="147">
        <v>83</v>
      </c>
      <c r="AA565" s="147">
        <v>58</v>
      </c>
      <c r="AB565" s="147">
        <v>24</v>
      </c>
      <c r="AC565" s="147">
        <v>12</v>
      </c>
      <c r="AD565" s="147">
        <v>22</v>
      </c>
      <c r="AE565" s="148">
        <v>0.26315789470000001</v>
      </c>
      <c r="AF565" s="131">
        <v>23.917995444199999</v>
      </c>
      <c r="AG565" s="149" t="s">
        <v>3449</v>
      </c>
      <c r="AH565" s="149">
        <v>26.294697903799999</v>
      </c>
      <c r="AI565" s="149">
        <v>31.781750924800001</v>
      </c>
      <c r="AJ565" s="149">
        <v>3.5141800246999999</v>
      </c>
      <c r="AK565" s="149">
        <v>26.294697903799999</v>
      </c>
      <c r="AL565" s="149">
        <v>0.2466091245</v>
      </c>
      <c r="AM565" s="149">
        <v>3.7607891491999998</v>
      </c>
      <c r="AN565" s="149" t="s">
        <v>3450</v>
      </c>
      <c r="AO565" s="149" t="s">
        <v>3450</v>
      </c>
      <c r="AP565" s="149">
        <v>6.6892725030999998</v>
      </c>
      <c r="AQ565" s="149">
        <v>0.46239210850000001</v>
      </c>
    </row>
    <row r="566" spans="1:43" x14ac:dyDescent="0.2">
      <c r="A566" s="145">
        <v>1102</v>
      </c>
      <c r="B566" s="109" t="s">
        <v>1826</v>
      </c>
      <c r="C566" s="110">
        <v>4208</v>
      </c>
      <c r="D566" s="131">
        <v>4.4427897741000004</v>
      </c>
      <c r="E566" s="110">
        <v>472.27833894499997</v>
      </c>
      <c r="F566" s="131">
        <v>9.1017110266000003</v>
      </c>
      <c r="G566" s="131">
        <v>23.5503802281</v>
      </c>
      <c r="H566" s="131">
        <v>58.745247148300002</v>
      </c>
      <c r="I566" s="131">
        <v>17.704372623600001</v>
      </c>
      <c r="J566" s="131">
        <v>4.7749791095000003</v>
      </c>
      <c r="K566" s="131">
        <v>0</v>
      </c>
      <c r="L566" s="131">
        <v>7.1624686642000004</v>
      </c>
      <c r="M566" s="131">
        <v>7.4012176196999997</v>
      </c>
      <c r="N566" s="110">
        <v>1683</v>
      </c>
      <c r="O566" s="131">
        <v>2.4789067141999999</v>
      </c>
      <c r="P566" s="146">
        <v>8.91</v>
      </c>
      <c r="Q566" s="131">
        <v>20.6935123043</v>
      </c>
      <c r="R566" s="110">
        <v>61</v>
      </c>
      <c r="S566" s="131">
        <v>63.9821029083</v>
      </c>
      <c r="T566" s="110">
        <v>-67</v>
      </c>
      <c r="U566" s="131">
        <v>13.9821029083</v>
      </c>
      <c r="V566" s="131">
        <v>1.3422818792</v>
      </c>
      <c r="W566" s="147">
        <v>2022</v>
      </c>
      <c r="X566" s="147">
        <v>115</v>
      </c>
      <c r="Y566" s="147">
        <v>724</v>
      </c>
      <c r="Z566" s="147">
        <v>1183</v>
      </c>
      <c r="AA566" s="147">
        <v>305</v>
      </c>
      <c r="AB566" s="147">
        <v>32</v>
      </c>
      <c r="AC566" s="147">
        <v>49</v>
      </c>
      <c r="AD566" s="147">
        <v>224</v>
      </c>
      <c r="AE566" s="148">
        <v>0.96670247050000002</v>
      </c>
      <c r="AF566" s="131">
        <v>3.8759689921999998</v>
      </c>
      <c r="AG566" s="131">
        <v>0.43</v>
      </c>
      <c r="AH566" s="149">
        <v>16.205787781400002</v>
      </c>
      <c r="AI566" s="149">
        <v>32.829581993600002</v>
      </c>
      <c r="AJ566" s="149">
        <v>10.7073954984</v>
      </c>
      <c r="AK566" s="149">
        <v>17.974276527299999</v>
      </c>
      <c r="AL566" s="149">
        <v>1.3054662378999999</v>
      </c>
      <c r="AM566" s="149">
        <v>8.3472668809999995</v>
      </c>
      <c r="AN566" s="149" t="s">
        <v>3450</v>
      </c>
      <c r="AO566" s="149" t="s">
        <v>3450</v>
      </c>
      <c r="AP566" s="149">
        <v>11.8520900322</v>
      </c>
      <c r="AQ566" s="149">
        <v>0.12218649519999999</v>
      </c>
    </row>
    <row r="567" spans="1:43" x14ac:dyDescent="0.2">
      <c r="A567" s="145">
        <v>1103</v>
      </c>
      <c r="B567" s="109" t="s">
        <v>1825</v>
      </c>
      <c r="C567" s="110">
        <v>10195</v>
      </c>
      <c r="D567" s="131">
        <v>14.0252768147</v>
      </c>
      <c r="E567" s="110">
        <v>1748.7135506003001</v>
      </c>
      <c r="F567" s="131">
        <v>16.8415890142</v>
      </c>
      <c r="G567" s="131">
        <v>18.460029426199998</v>
      </c>
      <c r="H567" s="131">
        <v>63.6194212849</v>
      </c>
      <c r="I567" s="131">
        <v>17.920549288899998</v>
      </c>
      <c r="J567" s="131">
        <v>7.6426799007000001</v>
      </c>
      <c r="K567" s="131">
        <v>0.79404466500000004</v>
      </c>
      <c r="L567" s="131">
        <v>11.513647642700001</v>
      </c>
      <c r="M567" s="131">
        <v>7.6426799007000001</v>
      </c>
      <c r="N567" s="110">
        <v>4626</v>
      </c>
      <c r="O567" s="131">
        <v>2.1750972762999998</v>
      </c>
      <c r="P567" s="146">
        <v>5.83</v>
      </c>
      <c r="Q567" s="131">
        <v>51.794871794899997</v>
      </c>
      <c r="R567" s="110">
        <v>56</v>
      </c>
      <c r="S567" s="131">
        <v>25.299145299100001</v>
      </c>
      <c r="T567" s="110">
        <v>-55</v>
      </c>
      <c r="U567" s="131">
        <v>21.709401709400002</v>
      </c>
      <c r="V567" s="131">
        <v>1.1965811966</v>
      </c>
      <c r="W567" s="147">
        <v>13730</v>
      </c>
      <c r="X567" s="147">
        <v>15</v>
      </c>
      <c r="Y567" s="147">
        <v>2745</v>
      </c>
      <c r="Z567" s="147">
        <v>10970</v>
      </c>
      <c r="AA567" s="147">
        <v>1129</v>
      </c>
      <c r="AB567" s="147">
        <v>6</v>
      </c>
      <c r="AC567" s="147">
        <v>162</v>
      </c>
      <c r="AD567" s="147">
        <v>961</v>
      </c>
      <c r="AE567" s="148">
        <v>1.3056379821999999</v>
      </c>
      <c r="AF567" s="131">
        <v>10</v>
      </c>
      <c r="AG567" s="131">
        <v>2.67</v>
      </c>
      <c r="AH567" s="149">
        <v>14.6478961955</v>
      </c>
      <c r="AI567" s="149">
        <v>22.650541698200001</v>
      </c>
      <c r="AJ567" s="149">
        <v>17.869740488800002</v>
      </c>
      <c r="AK567" s="149">
        <v>18.150037792900001</v>
      </c>
      <c r="AL567" s="149">
        <v>0.77790375410000001</v>
      </c>
      <c r="AM567" s="149">
        <v>7.5050390526999999</v>
      </c>
      <c r="AN567" s="149" t="s">
        <v>3450</v>
      </c>
      <c r="AO567" s="149" t="s">
        <v>3450</v>
      </c>
      <c r="AP567" s="149">
        <v>17.831947593900001</v>
      </c>
      <c r="AQ567" s="149">
        <v>0.1354245402</v>
      </c>
    </row>
    <row r="568" spans="1:43" x14ac:dyDescent="0.2">
      <c r="A568" s="145">
        <v>1104</v>
      </c>
      <c r="B568" s="109" t="s">
        <v>1824</v>
      </c>
      <c r="C568" s="110">
        <v>4640</v>
      </c>
      <c r="D568" s="131">
        <v>5.5505004549999999</v>
      </c>
      <c r="E568" s="110">
        <v>210.04979628789999</v>
      </c>
      <c r="F568" s="131">
        <v>25.991379310300001</v>
      </c>
      <c r="G568" s="131">
        <v>22.737068965500001</v>
      </c>
      <c r="H568" s="131">
        <v>61.099137931000001</v>
      </c>
      <c r="I568" s="131">
        <v>16.1637931034</v>
      </c>
      <c r="J568" s="131">
        <v>4.0895393887000004</v>
      </c>
      <c r="K568" s="131">
        <v>1.7219113215999999</v>
      </c>
      <c r="L568" s="131">
        <v>10.546706844599999</v>
      </c>
      <c r="M568" s="131">
        <v>6.8876452862999997</v>
      </c>
      <c r="N568" s="110">
        <v>1755</v>
      </c>
      <c r="O568" s="131">
        <v>2.6045584046000001</v>
      </c>
      <c r="P568" s="146">
        <v>22.09</v>
      </c>
      <c r="Q568" s="131">
        <v>10.643115942</v>
      </c>
      <c r="R568" s="110">
        <v>68</v>
      </c>
      <c r="S568" s="131">
        <v>64.1757246377</v>
      </c>
      <c r="T568" s="110">
        <v>-73</v>
      </c>
      <c r="U568" s="131">
        <v>24.818840579700002</v>
      </c>
      <c r="V568" s="131">
        <v>0.36231884060000003</v>
      </c>
      <c r="W568" s="147">
        <v>3331</v>
      </c>
      <c r="X568" s="147">
        <v>272</v>
      </c>
      <c r="Y568" s="147">
        <v>1350</v>
      </c>
      <c r="Z568" s="147">
        <v>1709</v>
      </c>
      <c r="AA568" s="147">
        <v>318</v>
      </c>
      <c r="AB568" s="147">
        <v>88</v>
      </c>
      <c r="AC568" s="147">
        <v>61</v>
      </c>
      <c r="AD568" s="147">
        <v>169</v>
      </c>
      <c r="AE568" s="148">
        <v>1.1782032401</v>
      </c>
      <c r="AF568" s="131">
        <v>1.9346517626999999</v>
      </c>
      <c r="AG568" s="131">
        <v>1.53</v>
      </c>
      <c r="AH568" s="149">
        <v>21.2817833507</v>
      </c>
      <c r="AI568" s="149">
        <v>27.830024381699999</v>
      </c>
      <c r="AJ568" s="149">
        <v>6.9226750261000003</v>
      </c>
      <c r="AK568" s="149">
        <v>30.355276907</v>
      </c>
      <c r="AL568" s="149">
        <v>0.53988157439999995</v>
      </c>
      <c r="AM568" s="149">
        <v>4.3800069661999999</v>
      </c>
      <c r="AN568" s="149" t="s">
        <v>3450</v>
      </c>
      <c r="AO568" s="149" t="s">
        <v>3450</v>
      </c>
      <c r="AP568" s="149">
        <v>8.1591779867999996</v>
      </c>
      <c r="AQ568" s="149">
        <v>0.28735632179999998</v>
      </c>
    </row>
    <row r="569" spans="1:43" x14ac:dyDescent="0.2">
      <c r="A569" s="145">
        <v>1107</v>
      </c>
      <c r="B569" s="109" t="s">
        <v>1823</v>
      </c>
      <c r="C569" s="110">
        <v>4308</v>
      </c>
      <c r="D569" s="131">
        <v>1.6517225106</v>
      </c>
      <c r="E569" s="110">
        <v>301.46955913229999</v>
      </c>
      <c r="F569" s="131">
        <v>20.2181987001</v>
      </c>
      <c r="G569" s="131">
        <v>23.653667595200002</v>
      </c>
      <c r="H569" s="131">
        <v>60.3296193129</v>
      </c>
      <c r="I569" s="131">
        <v>16.016713091900002</v>
      </c>
      <c r="J569" s="131">
        <v>2.7752081406000002</v>
      </c>
      <c r="K569" s="131">
        <v>1.6188714153999999</v>
      </c>
      <c r="L569" s="131">
        <v>12.488436632699999</v>
      </c>
      <c r="M569" s="131">
        <v>9.4819611470999998</v>
      </c>
      <c r="N569" s="110">
        <v>1712</v>
      </c>
      <c r="O569" s="131">
        <v>2.4789719626000002</v>
      </c>
      <c r="P569" s="146">
        <v>14.29</v>
      </c>
      <c r="Q569" s="131">
        <v>9.3969144460000003</v>
      </c>
      <c r="R569" s="110">
        <v>29</v>
      </c>
      <c r="S569" s="131">
        <v>57.223001402500003</v>
      </c>
      <c r="T569" s="110">
        <v>-21</v>
      </c>
      <c r="U569" s="131">
        <v>31.7671809257</v>
      </c>
      <c r="V569" s="131">
        <v>1.6129032258</v>
      </c>
      <c r="W569" s="147">
        <v>2290</v>
      </c>
      <c r="X569" s="147">
        <v>164</v>
      </c>
      <c r="Y569" s="147">
        <v>433</v>
      </c>
      <c r="Z569" s="147">
        <v>1693</v>
      </c>
      <c r="AA569" s="147">
        <v>300</v>
      </c>
      <c r="AB569" s="147">
        <v>65</v>
      </c>
      <c r="AC569" s="147">
        <v>43</v>
      </c>
      <c r="AD569" s="147">
        <v>192</v>
      </c>
      <c r="AE569" s="148">
        <v>0.77319587629999997</v>
      </c>
      <c r="AF569" s="131">
        <v>2.0571428571000001</v>
      </c>
      <c r="AG569" s="149">
        <v>3.48</v>
      </c>
      <c r="AH569" s="149">
        <v>13.3411449615</v>
      </c>
      <c r="AI569" s="149">
        <v>36.750920656200002</v>
      </c>
      <c r="AJ569" s="149">
        <v>8.4700368261999994</v>
      </c>
      <c r="AK569" s="149">
        <v>29.938064948099999</v>
      </c>
      <c r="AL569" s="149">
        <v>0.77000334780000002</v>
      </c>
      <c r="AM569" s="149">
        <v>2.0924004017</v>
      </c>
      <c r="AN569" s="149" t="s">
        <v>3450</v>
      </c>
      <c r="AO569" s="149" t="s">
        <v>3450</v>
      </c>
      <c r="AP569" s="149">
        <v>8.5202544359000001</v>
      </c>
      <c r="AQ569" s="149">
        <v>3.3478406400000001E-2</v>
      </c>
    </row>
    <row r="570" spans="1:43" x14ac:dyDescent="0.2">
      <c r="A570" s="145">
        <v>1121</v>
      </c>
      <c r="B570" s="109" t="s">
        <v>1822</v>
      </c>
      <c r="C570" s="110">
        <v>659</v>
      </c>
      <c r="D570" s="131">
        <v>14.6086956522</v>
      </c>
      <c r="E570" s="110">
        <v>186.15819209040001</v>
      </c>
      <c r="F570" s="131">
        <v>12.8983308042</v>
      </c>
      <c r="G570" s="131">
        <v>19.575113808800001</v>
      </c>
      <c r="H570" s="131">
        <v>69.347496206399995</v>
      </c>
      <c r="I570" s="131">
        <v>11.0773899848</v>
      </c>
      <c r="J570" s="131">
        <v>3.0280090839999998</v>
      </c>
      <c r="K570" s="131">
        <v>1.5140045419999999</v>
      </c>
      <c r="L570" s="131">
        <v>10.598031794100001</v>
      </c>
      <c r="M570" s="131">
        <v>6.0560181680999996</v>
      </c>
      <c r="N570" s="110">
        <v>269</v>
      </c>
      <c r="O570" s="131">
        <v>2.4386617099999999</v>
      </c>
      <c r="P570" s="146">
        <v>3.54</v>
      </c>
      <c r="Q570" s="131">
        <v>8.4269662920999995</v>
      </c>
      <c r="R570" s="110">
        <v>13</v>
      </c>
      <c r="S570" s="131">
        <v>72.191011235999994</v>
      </c>
      <c r="T570" s="110">
        <v>-11</v>
      </c>
      <c r="U570" s="131">
        <v>17.977528089900002</v>
      </c>
      <c r="V570" s="131">
        <v>1.404494382</v>
      </c>
      <c r="W570" s="147">
        <v>247</v>
      </c>
      <c r="X570" s="147">
        <v>54</v>
      </c>
      <c r="Y570" s="147">
        <v>48</v>
      </c>
      <c r="Z570" s="147">
        <v>145</v>
      </c>
      <c r="AA570" s="147">
        <v>53</v>
      </c>
      <c r="AB570" s="147">
        <v>11</v>
      </c>
      <c r="AC570" s="147">
        <v>9</v>
      </c>
      <c r="AD570" s="147">
        <v>33</v>
      </c>
      <c r="AE570" s="148">
        <v>7.0287539935999996</v>
      </c>
      <c r="AF570" s="131">
        <v>9.1603053434999993</v>
      </c>
      <c r="AG570" s="131">
        <v>1.06</v>
      </c>
      <c r="AH570" s="149">
        <v>24.606505771199998</v>
      </c>
      <c r="AI570" s="149">
        <v>40.398740818500002</v>
      </c>
      <c r="AJ570" s="149">
        <v>2.4658971668</v>
      </c>
      <c r="AK570" s="149">
        <v>23.3997901364</v>
      </c>
      <c r="AL570" s="149">
        <v>0.57712486880000002</v>
      </c>
      <c r="AM570" s="149">
        <v>2.203567681</v>
      </c>
      <c r="AN570" s="149" t="s">
        <v>3450</v>
      </c>
      <c r="AO570" s="149" t="s">
        <v>3450</v>
      </c>
      <c r="AP570" s="149">
        <v>5.8761804826999997</v>
      </c>
      <c r="AQ570" s="149">
        <v>0.10493179430000001</v>
      </c>
    </row>
    <row r="571" spans="1:43" x14ac:dyDescent="0.2">
      <c r="A571" s="145">
        <v>1122</v>
      </c>
      <c r="B571" s="109" t="s">
        <v>1821</v>
      </c>
      <c r="C571" s="110">
        <v>1012</v>
      </c>
      <c r="D571" s="131">
        <v>10.480349345</v>
      </c>
      <c r="E571" s="110">
        <v>149.9259259259</v>
      </c>
      <c r="F571" s="131">
        <v>10.9683794466</v>
      </c>
      <c r="G571" s="131">
        <v>20.750988142299999</v>
      </c>
      <c r="H571" s="131">
        <v>63.537549407100002</v>
      </c>
      <c r="I571" s="131">
        <v>15.711462450599999</v>
      </c>
      <c r="J571" s="131">
        <v>5.9494298463000002</v>
      </c>
      <c r="K571" s="131">
        <v>0.99157164109999996</v>
      </c>
      <c r="L571" s="131">
        <v>6.9410014874000003</v>
      </c>
      <c r="M571" s="131">
        <v>6.9410014874000003</v>
      </c>
      <c r="N571" s="110">
        <v>391</v>
      </c>
      <c r="O571" s="131">
        <v>2.5626598464999999</v>
      </c>
      <c r="P571" s="146">
        <v>6.75</v>
      </c>
      <c r="Q571" s="131">
        <v>9.6726190475999996</v>
      </c>
      <c r="R571" s="110">
        <v>22</v>
      </c>
      <c r="S571" s="131">
        <v>60.863095238100001</v>
      </c>
      <c r="T571" s="110">
        <v>-17</v>
      </c>
      <c r="U571" s="131">
        <v>29.017857142899999</v>
      </c>
      <c r="V571" s="131">
        <v>0.44642857139999997</v>
      </c>
      <c r="W571" s="147">
        <v>554</v>
      </c>
      <c r="X571" s="147">
        <v>105</v>
      </c>
      <c r="Y571" s="147">
        <v>313</v>
      </c>
      <c r="Z571" s="147">
        <v>136</v>
      </c>
      <c r="AA571" s="147">
        <v>100</v>
      </c>
      <c r="AB571" s="147">
        <v>32</v>
      </c>
      <c r="AC571" s="147">
        <v>24</v>
      </c>
      <c r="AD571" s="147">
        <v>44</v>
      </c>
      <c r="AE571" s="148">
        <v>2.8953229398999998</v>
      </c>
      <c r="AF571" s="131">
        <v>1.9512195122</v>
      </c>
      <c r="AG571" s="131">
        <v>1.49</v>
      </c>
      <c r="AH571" s="149">
        <v>23.6235595391</v>
      </c>
      <c r="AI571" s="149">
        <v>34.314980793899998</v>
      </c>
      <c r="AJ571" s="149">
        <v>5.0576184379000004</v>
      </c>
      <c r="AK571" s="149">
        <v>26.4084507042</v>
      </c>
      <c r="AL571" s="149">
        <v>0.64020486560000001</v>
      </c>
      <c r="AM571" s="149">
        <v>4.6414852753</v>
      </c>
      <c r="AN571" s="149" t="s">
        <v>3450</v>
      </c>
      <c r="AO571" s="149" t="s">
        <v>3450</v>
      </c>
      <c r="AP571" s="149">
        <v>4.7375160050999998</v>
      </c>
      <c r="AQ571" s="149">
        <v>0.28809218949999998</v>
      </c>
    </row>
    <row r="572" spans="1:43" x14ac:dyDescent="0.2">
      <c r="A572" s="145">
        <v>1123</v>
      </c>
      <c r="B572" s="109" t="s">
        <v>1820</v>
      </c>
      <c r="C572" s="110">
        <v>1959</v>
      </c>
      <c r="D572" s="131">
        <v>8.1125827815000005</v>
      </c>
      <c r="E572" s="110">
        <v>136.8016759777</v>
      </c>
      <c r="F572" s="131">
        <v>15.6202143951</v>
      </c>
      <c r="G572" s="131">
        <v>24.910668708500001</v>
      </c>
      <c r="H572" s="131">
        <v>62.582950484900003</v>
      </c>
      <c r="I572" s="131">
        <v>12.506380806499999</v>
      </c>
      <c r="J572" s="131">
        <v>3.0659172201999998</v>
      </c>
      <c r="K572" s="131">
        <v>1.0219724067</v>
      </c>
      <c r="L572" s="131">
        <v>8.1757792540000001</v>
      </c>
      <c r="M572" s="131">
        <v>6.6428206438000004</v>
      </c>
      <c r="N572" s="110">
        <v>726</v>
      </c>
      <c r="O572" s="131">
        <v>2.6432506886999998</v>
      </c>
      <c r="P572" s="146">
        <v>14.32</v>
      </c>
      <c r="Q572" s="131">
        <v>7.2575017445999999</v>
      </c>
      <c r="R572" s="110">
        <v>33</v>
      </c>
      <c r="S572" s="131">
        <v>66.434054431299998</v>
      </c>
      <c r="T572" s="110">
        <v>-29</v>
      </c>
      <c r="U572" s="131">
        <v>25.610607117899999</v>
      </c>
      <c r="V572" s="131">
        <v>0.69783670620000005</v>
      </c>
      <c r="W572" s="147">
        <v>2820</v>
      </c>
      <c r="X572" s="147">
        <v>190</v>
      </c>
      <c r="Y572" s="147">
        <v>278</v>
      </c>
      <c r="Z572" s="147">
        <v>2352</v>
      </c>
      <c r="AA572" s="147">
        <v>183</v>
      </c>
      <c r="AB572" s="147">
        <v>63</v>
      </c>
      <c r="AC572" s="147">
        <v>32</v>
      </c>
      <c r="AD572" s="147">
        <v>88</v>
      </c>
      <c r="AE572" s="148">
        <v>2.7329192547000001</v>
      </c>
      <c r="AF572" s="131">
        <v>7.1501532175999998</v>
      </c>
      <c r="AG572" s="131">
        <v>1.38</v>
      </c>
      <c r="AH572" s="149">
        <v>12.504184800799999</v>
      </c>
      <c r="AI572" s="149">
        <v>50.468697689999999</v>
      </c>
      <c r="AJ572" s="149">
        <v>5.6243722799000002</v>
      </c>
      <c r="AK572" s="149">
        <v>21.677268162000001</v>
      </c>
      <c r="AL572" s="149">
        <v>0.61935051890000004</v>
      </c>
      <c r="AM572" s="149">
        <v>2.3100100435000002</v>
      </c>
      <c r="AN572" s="149" t="s">
        <v>3450</v>
      </c>
      <c r="AO572" s="149" t="s">
        <v>3450</v>
      </c>
      <c r="AP572" s="149">
        <v>6.0763307666999999</v>
      </c>
      <c r="AQ572" s="149">
        <v>0.4519584868</v>
      </c>
    </row>
    <row r="573" spans="1:43" x14ac:dyDescent="0.2">
      <c r="A573" s="145">
        <v>1125</v>
      </c>
      <c r="B573" s="109" t="s">
        <v>1819</v>
      </c>
      <c r="C573" s="110">
        <v>5608</v>
      </c>
      <c r="D573" s="131">
        <v>12.7689523427</v>
      </c>
      <c r="E573" s="110">
        <v>234.93925429410001</v>
      </c>
      <c r="F573" s="131">
        <v>16.868758915800001</v>
      </c>
      <c r="G573" s="131">
        <v>21.790299571999999</v>
      </c>
      <c r="H573" s="131">
        <v>63.659058487899998</v>
      </c>
      <c r="I573" s="131">
        <v>14.5506419401</v>
      </c>
      <c r="J573" s="131">
        <v>6.8394528438000002</v>
      </c>
      <c r="K573" s="131">
        <v>1.2598992081</v>
      </c>
      <c r="L573" s="131">
        <v>11.3390928726</v>
      </c>
      <c r="M573" s="131">
        <v>6.2994960403000002</v>
      </c>
      <c r="N573" s="110">
        <v>2347</v>
      </c>
      <c r="O573" s="131">
        <v>2.3728163613</v>
      </c>
      <c r="P573" s="146">
        <v>23.87</v>
      </c>
      <c r="Q573" s="131">
        <v>11.9665271967</v>
      </c>
      <c r="R573" s="110">
        <v>55</v>
      </c>
      <c r="S573" s="131">
        <v>52.384937238500001</v>
      </c>
      <c r="T573" s="110">
        <v>-61</v>
      </c>
      <c r="U573" s="131">
        <v>34.142259414199998</v>
      </c>
      <c r="V573" s="131">
        <v>1.5062761506</v>
      </c>
      <c r="W573" s="147">
        <v>3552</v>
      </c>
      <c r="X573" s="147">
        <v>216</v>
      </c>
      <c r="Y573" s="147">
        <v>1892</v>
      </c>
      <c r="Z573" s="147">
        <v>1444</v>
      </c>
      <c r="AA573" s="147">
        <v>382</v>
      </c>
      <c r="AB573" s="147">
        <v>87</v>
      </c>
      <c r="AC573" s="147">
        <v>85</v>
      </c>
      <c r="AD573" s="147">
        <v>210</v>
      </c>
      <c r="AE573" s="148">
        <v>0.91017016220000002</v>
      </c>
      <c r="AF573" s="131">
        <v>25.1443471782</v>
      </c>
      <c r="AG573" s="149">
        <v>1.07</v>
      </c>
      <c r="AH573" s="149">
        <v>16.303139761000001</v>
      </c>
      <c r="AI573" s="149">
        <v>33.808002222799999</v>
      </c>
      <c r="AJ573" s="149">
        <v>9.2317310363999994</v>
      </c>
      <c r="AK573" s="149">
        <v>30.2861906085</v>
      </c>
      <c r="AL573" s="149">
        <v>0.56960266739999998</v>
      </c>
      <c r="AM573" s="149">
        <v>3.5982217283</v>
      </c>
      <c r="AN573" s="149" t="s">
        <v>3450</v>
      </c>
      <c r="AO573" s="149" t="s">
        <v>3450</v>
      </c>
      <c r="AP573" s="149">
        <v>5.9808280077999996</v>
      </c>
      <c r="AQ573" s="149">
        <v>8.3356487899999998E-2</v>
      </c>
    </row>
    <row r="574" spans="1:43" x14ac:dyDescent="0.2">
      <c r="A574" s="145">
        <v>1127</v>
      </c>
      <c r="B574" s="109" t="s">
        <v>1818</v>
      </c>
      <c r="C574" s="110">
        <v>1514</v>
      </c>
      <c r="D574" s="131">
        <v>16.730917501899999</v>
      </c>
      <c r="E574" s="110">
        <v>362.20095693780002</v>
      </c>
      <c r="F574" s="131">
        <v>9.8414795244000004</v>
      </c>
      <c r="G574" s="131">
        <v>20.475561426700001</v>
      </c>
      <c r="H574" s="131">
        <v>66.908850726599994</v>
      </c>
      <c r="I574" s="131">
        <v>12.6155878468</v>
      </c>
      <c r="J574" s="131">
        <v>3.3658700773999999</v>
      </c>
      <c r="K574" s="131">
        <v>3.3658700773999999</v>
      </c>
      <c r="L574" s="131">
        <v>10.097610232199999</v>
      </c>
      <c r="M574" s="131">
        <v>6.7317401547999998</v>
      </c>
      <c r="N574" s="110">
        <v>636</v>
      </c>
      <c r="O574" s="131">
        <v>2.3537735848999999</v>
      </c>
      <c r="P574" s="146">
        <v>4.18</v>
      </c>
      <c r="Q574" s="131">
        <v>17.590361445799999</v>
      </c>
      <c r="R574" s="110">
        <v>19</v>
      </c>
      <c r="S574" s="131">
        <v>58.313253011999997</v>
      </c>
      <c r="T574" s="110">
        <v>-17</v>
      </c>
      <c r="U574" s="131">
        <v>22.8915662651</v>
      </c>
      <c r="V574" s="131">
        <v>1.2048192770999999</v>
      </c>
      <c r="W574" s="147">
        <v>595</v>
      </c>
      <c r="X574" s="147">
        <v>42</v>
      </c>
      <c r="Y574" s="147">
        <v>176</v>
      </c>
      <c r="Z574" s="147">
        <v>377</v>
      </c>
      <c r="AA574" s="147">
        <v>87</v>
      </c>
      <c r="AB574" s="147">
        <v>13</v>
      </c>
      <c r="AC574" s="147">
        <v>20</v>
      </c>
      <c r="AD574" s="147">
        <v>54</v>
      </c>
      <c r="AE574" s="148">
        <v>1.2987012987</v>
      </c>
      <c r="AF574" s="131">
        <v>6.7430883345000003</v>
      </c>
      <c r="AG574" s="131">
        <v>0.89</v>
      </c>
      <c r="AH574" s="149">
        <v>18.611521417999999</v>
      </c>
      <c r="AI574" s="149">
        <v>42.667229373300003</v>
      </c>
      <c r="AJ574" s="149">
        <v>4.8955475839</v>
      </c>
      <c r="AK574" s="149">
        <v>20.2574382781</v>
      </c>
      <c r="AL574" s="149">
        <v>0.90736442289999997</v>
      </c>
      <c r="AM574" s="149">
        <v>4.7267355982000003</v>
      </c>
      <c r="AN574" s="149" t="s">
        <v>3450</v>
      </c>
      <c r="AO574" s="149" t="s">
        <v>3450</v>
      </c>
      <c r="AP574" s="149">
        <v>7.4488288667999996</v>
      </c>
      <c r="AQ574" s="149">
        <v>0.31652247309999998</v>
      </c>
    </row>
    <row r="575" spans="1:43" x14ac:dyDescent="0.2">
      <c r="A575" s="145">
        <v>1128</v>
      </c>
      <c r="B575" s="109" t="s">
        <v>1817</v>
      </c>
      <c r="C575" s="110">
        <v>2730</v>
      </c>
      <c r="D575" s="131">
        <v>13.3250311333</v>
      </c>
      <c r="E575" s="110">
        <v>217.01112877579999</v>
      </c>
      <c r="F575" s="131">
        <v>8.9010989010999992</v>
      </c>
      <c r="G575" s="131">
        <v>23.333333333300001</v>
      </c>
      <c r="H575" s="131">
        <v>62.2710622711</v>
      </c>
      <c r="I575" s="131">
        <v>14.395604395599999</v>
      </c>
      <c r="J575" s="131">
        <v>5.4774511594000002</v>
      </c>
      <c r="K575" s="131">
        <v>1.4606536425000001</v>
      </c>
      <c r="L575" s="131">
        <v>10.589738908199999</v>
      </c>
      <c r="M575" s="131">
        <v>5.8426145700000003</v>
      </c>
      <c r="N575" s="110">
        <v>1100</v>
      </c>
      <c r="O575" s="131">
        <v>2.4490909091000002</v>
      </c>
      <c r="P575" s="146">
        <v>12.58</v>
      </c>
      <c r="Q575" s="131">
        <v>10.5431309904</v>
      </c>
      <c r="R575" s="110">
        <v>32</v>
      </c>
      <c r="S575" s="131">
        <v>70.926517571900007</v>
      </c>
      <c r="T575" s="110">
        <v>-32</v>
      </c>
      <c r="U575" s="131">
        <v>17.4920127796</v>
      </c>
      <c r="V575" s="131">
        <v>1.0383386581</v>
      </c>
      <c r="W575" s="147">
        <v>925</v>
      </c>
      <c r="X575" s="147">
        <v>135</v>
      </c>
      <c r="Y575" s="147">
        <v>291</v>
      </c>
      <c r="Z575" s="147">
        <v>499</v>
      </c>
      <c r="AA575" s="147">
        <v>199</v>
      </c>
      <c r="AB575" s="147">
        <v>47</v>
      </c>
      <c r="AC575" s="147">
        <v>41</v>
      </c>
      <c r="AD575" s="147">
        <v>111</v>
      </c>
      <c r="AE575" s="148">
        <v>2.207686018</v>
      </c>
      <c r="AF575" s="131">
        <v>13.3779264214</v>
      </c>
      <c r="AG575" s="131">
        <v>1.67</v>
      </c>
      <c r="AH575" s="149">
        <v>25.372612948299999</v>
      </c>
      <c r="AI575" s="149">
        <v>36.5160689334</v>
      </c>
      <c r="AJ575" s="149">
        <v>6.3809967395999996</v>
      </c>
      <c r="AK575" s="149">
        <v>24.1150442478</v>
      </c>
      <c r="AL575" s="149">
        <v>0.57056357710000005</v>
      </c>
      <c r="AM575" s="149">
        <v>2.0959478342</v>
      </c>
      <c r="AN575" s="149" t="s">
        <v>3450</v>
      </c>
      <c r="AO575" s="149" t="s">
        <v>3450</v>
      </c>
      <c r="AP575" s="149">
        <v>4.6809501630000003</v>
      </c>
      <c r="AQ575" s="149">
        <v>0.1746623195</v>
      </c>
    </row>
    <row r="576" spans="1:43" x14ac:dyDescent="0.2">
      <c r="A576" s="145">
        <v>1129</v>
      </c>
      <c r="B576" s="109" t="s">
        <v>1816</v>
      </c>
      <c r="C576" s="110">
        <v>700</v>
      </c>
      <c r="D576" s="131">
        <v>-3.9780521262000001</v>
      </c>
      <c r="E576" s="110">
        <v>86.956521739099998</v>
      </c>
      <c r="F576" s="131">
        <v>8</v>
      </c>
      <c r="G576" s="131">
        <v>20.857142857100001</v>
      </c>
      <c r="H576" s="131">
        <v>62.571428571399998</v>
      </c>
      <c r="I576" s="131">
        <v>16.571428571399998</v>
      </c>
      <c r="J576" s="131">
        <v>8.5046066619000005</v>
      </c>
      <c r="K576" s="131">
        <v>2.8348688872999999</v>
      </c>
      <c r="L576" s="131">
        <v>2.8348688872999999</v>
      </c>
      <c r="M576" s="131">
        <v>7.0871722183000001</v>
      </c>
      <c r="N576" s="110">
        <v>271</v>
      </c>
      <c r="O576" s="131">
        <v>2.5092250922999999</v>
      </c>
      <c r="P576" s="146">
        <v>8.0500000000000007</v>
      </c>
      <c r="Q576" s="131">
        <v>5.5970149253999999</v>
      </c>
      <c r="R576" s="110">
        <v>9</v>
      </c>
      <c r="S576" s="131">
        <v>80.597014925400003</v>
      </c>
      <c r="T576" s="110">
        <v>-7</v>
      </c>
      <c r="U576" s="131">
        <v>13.432835820899999</v>
      </c>
      <c r="V576" s="131">
        <v>0.37313432839999999</v>
      </c>
      <c r="W576" s="147">
        <v>201</v>
      </c>
      <c r="X576" s="147">
        <v>111</v>
      </c>
      <c r="Y576" s="147">
        <v>42</v>
      </c>
      <c r="Z576" s="147">
        <v>48</v>
      </c>
      <c r="AA576" s="147">
        <v>62</v>
      </c>
      <c r="AB576" s="147">
        <v>40</v>
      </c>
      <c r="AC576" s="147">
        <v>6</v>
      </c>
      <c r="AD576" s="147">
        <v>16</v>
      </c>
      <c r="AE576" s="148">
        <v>1.6447368420999999</v>
      </c>
      <c r="AF576" s="131">
        <v>0</v>
      </c>
      <c r="AG576" s="131">
        <v>1.55</v>
      </c>
      <c r="AH576" s="149">
        <v>11.431143114299999</v>
      </c>
      <c r="AI576" s="149">
        <v>35.463546354599998</v>
      </c>
      <c r="AJ576" s="149">
        <v>2.8802880287999999</v>
      </c>
      <c r="AK576" s="149">
        <v>42.394239423899997</v>
      </c>
      <c r="AL576" s="149">
        <v>0.45004500450000001</v>
      </c>
      <c r="AM576" s="149">
        <v>1.6201620162000001</v>
      </c>
      <c r="AN576" s="149" t="s">
        <v>3450</v>
      </c>
      <c r="AO576" s="149" t="s">
        <v>3450</v>
      </c>
      <c r="AP576" s="149">
        <v>5.3105310531000001</v>
      </c>
      <c r="AQ576" s="149">
        <v>0.40504050409999998</v>
      </c>
    </row>
    <row r="577" spans="1:43" x14ac:dyDescent="0.2">
      <c r="A577" s="145">
        <v>1131</v>
      </c>
      <c r="B577" s="109" t="s">
        <v>1815</v>
      </c>
      <c r="C577" s="110">
        <v>854</v>
      </c>
      <c r="D577" s="131">
        <v>2.1531100477999998</v>
      </c>
      <c r="E577" s="110">
        <v>83.725490196099997</v>
      </c>
      <c r="F577" s="131">
        <v>10.3044496487</v>
      </c>
      <c r="G577" s="131">
        <v>18.969555035100001</v>
      </c>
      <c r="H577" s="131">
        <v>63.700234192000003</v>
      </c>
      <c r="I577" s="131">
        <v>17.330210772800001</v>
      </c>
      <c r="J577" s="131">
        <v>8.1775700935</v>
      </c>
      <c r="K577" s="131">
        <v>2.3364485981000001</v>
      </c>
      <c r="L577" s="131">
        <v>4.6728971963000001</v>
      </c>
      <c r="M577" s="131">
        <v>5.8411214953000004</v>
      </c>
      <c r="N577" s="110">
        <v>344</v>
      </c>
      <c r="O577" s="131">
        <v>2.4447674418999998</v>
      </c>
      <c r="P577" s="146">
        <v>10.199999999999999</v>
      </c>
      <c r="Q577" s="131">
        <v>6.5686274510000002</v>
      </c>
      <c r="R577" s="110">
        <v>18</v>
      </c>
      <c r="S577" s="131">
        <v>71.078431372500006</v>
      </c>
      <c r="T577" s="110">
        <v>-13</v>
      </c>
      <c r="U577" s="131">
        <v>22.254901960800002</v>
      </c>
      <c r="V577" s="131">
        <v>9.8039215700000001E-2</v>
      </c>
      <c r="W577" s="147">
        <v>425</v>
      </c>
      <c r="X577" s="147">
        <v>115</v>
      </c>
      <c r="Y577" s="147">
        <v>148</v>
      </c>
      <c r="Z577" s="147">
        <v>162</v>
      </c>
      <c r="AA577" s="147">
        <v>86</v>
      </c>
      <c r="AB577" s="147">
        <v>39</v>
      </c>
      <c r="AC577" s="147">
        <v>15</v>
      </c>
      <c r="AD577" s="147">
        <v>32</v>
      </c>
      <c r="AE577" s="148">
        <v>3.3505154638999999</v>
      </c>
      <c r="AF577" s="131">
        <v>15.063731170300001</v>
      </c>
      <c r="AG577" s="149" t="s">
        <v>3449</v>
      </c>
      <c r="AH577" s="149">
        <v>11.581067472300001</v>
      </c>
      <c r="AI577" s="149">
        <v>47.767707284300002</v>
      </c>
      <c r="AJ577" s="149">
        <v>3.3903994629</v>
      </c>
      <c r="AK577" s="149">
        <v>26.283987915400001</v>
      </c>
      <c r="AL577" s="149">
        <v>0.67136623029999998</v>
      </c>
      <c r="AM577" s="149">
        <v>4.2967438737999997</v>
      </c>
      <c r="AN577" s="149" t="s">
        <v>3450</v>
      </c>
      <c r="AO577" s="149" t="s">
        <v>3450</v>
      </c>
      <c r="AP577" s="149">
        <v>5.0688150386000004</v>
      </c>
      <c r="AQ577" s="149">
        <v>0.63779791880000003</v>
      </c>
    </row>
    <row r="578" spans="1:43" x14ac:dyDescent="0.2">
      <c r="A578" s="145">
        <v>1132</v>
      </c>
      <c r="B578" s="109" t="s">
        <v>1814</v>
      </c>
      <c r="C578" s="110">
        <v>1905</v>
      </c>
      <c r="D578" s="131">
        <v>4.7278724574000002</v>
      </c>
      <c r="E578" s="110">
        <v>60.7849393746</v>
      </c>
      <c r="F578" s="131">
        <v>7.1391076115000001</v>
      </c>
      <c r="G578" s="131">
        <v>24.199475065600001</v>
      </c>
      <c r="H578" s="131">
        <v>58.320209973799997</v>
      </c>
      <c r="I578" s="131">
        <v>17.480314960600001</v>
      </c>
      <c r="J578" s="131">
        <v>3.6668412782000002</v>
      </c>
      <c r="K578" s="131">
        <v>0.52383446830000002</v>
      </c>
      <c r="L578" s="131">
        <v>11.000523834499999</v>
      </c>
      <c r="M578" s="131">
        <v>6.2860136197000003</v>
      </c>
      <c r="N578" s="110">
        <v>711</v>
      </c>
      <c r="O578" s="131">
        <v>2.6300984529</v>
      </c>
      <c r="P578" s="146">
        <v>31.34</v>
      </c>
      <c r="Q578" s="131">
        <v>4.6266751755</v>
      </c>
      <c r="R578" s="110">
        <v>26</v>
      </c>
      <c r="S578" s="131">
        <v>58.200382897300003</v>
      </c>
      <c r="T578" s="110">
        <v>-4</v>
      </c>
      <c r="U578" s="131">
        <v>36.407147415399997</v>
      </c>
      <c r="V578" s="131">
        <v>0.76579451180000002</v>
      </c>
      <c r="W578" s="147">
        <v>904</v>
      </c>
      <c r="X578" s="147">
        <v>379</v>
      </c>
      <c r="Y578" s="147">
        <v>172</v>
      </c>
      <c r="Z578" s="147">
        <v>353</v>
      </c>
      <c r="AA578" s="147">
        <v>223</v>
      </c>
      <c r="AB578" s="147">
        <v>144</v>
      </c>
      <c r="AC578" s="147">
        <v>26</v>
      </c>
      <c r="AD578" s="147">
        <v>53</v>
      </c>
      <c r="AE578" s="148">
        <v>1.5911872705000001</v>
      </c>
      <c r="AF578" s="131">
        <v>1.5723270439999999</v>
      </c>
      <c r="AG578" s="149">
        <v>0.73</v>
      </c>
      <c r="AH578" s="149">
        <v>11.524822694999999</v>
      </c>
      <c r="AI578" s="149">
        <v>49.226305609299999</v>
      </c>
      <c r="AJ578" s="149">
        <v>2.1921341070000002</v>
      </c>
      <c r="AK578" s="149">
        <v>32.559638942600003</v>
      </c>
      <c r="AL578" s="149">
        <v>0.14506769829999999</v>
      </c>
      <c r="AM578" s="149">
        <v>1.0960670535000001</v>
      </c>
      <c r="AN578" s="149" t="s">
        <v>3450</v>
      </c>
      <c r="AO578" s="149" t="s">
        <v>3450</v>
      </c>
      <c r="AP578" s="149">
        <v>3.2076079948</v>
      </c>
      <c r="AQ578" s="149">
        <v>0</v>
      </c>
    </row>
    <row r="579" spans="1:43" x14ac:dyDescent="0.2">
      <c r="A579" s="145">
        <v>1135</v>
      </c>
      <c r="B579" s="109" t="s">
        <v>1813</v>
      </c>
      <c r="C579" s="110">
        <v>1238</v>
      </c>
      <c r="D579" s="131">
        <v>-9.2375366568999997</v>
      </c>
      <c r="E579" s="110">
        <v>32.786016949199997</v>
      </c>
      <c r="F579" s="131">
        <v>4.6849757674000001</v>
      </c>
      <c r="G579" s="131">
        <v>23.021001615500001</v>
      </c>
      <c r="H579" s="131">
        <v>58.6429725363</v>
      </c>
      <c r="I579" s="131">
        <v>18.3360258481</v>
      </c>
      <c r="J579" s="131">
        <v>3.1834460804</v>
      </c>
      <c r="K579" s="131">
        <v>1.5917230402</v>
      </c>
      <c r="L579" s="131">
        <v>7.9586152009999998</v>
      </c>
      <c r="M579" s="131">
        <v>8.7544767210999996</v>
      </c>
      <c r="N579" s="110">
        <v>463</v>
      </c>
      <c r="O579" s="131">
        <v>2.6025917927000002</v>
      </c>
      <c r="P579" s="146">
        <v>37.76</v>
      </c>
      <c r="Q579" s="131">
        <v>3.8593708697000002</v>
      </c>
      <c r="R579" s="110">
        <v>35</v>
      </c>
      <c r="S579" s="131">
        <v>48.268569918099999</v>
      </c>
      <c r="T579" s="110">
        <v>-13</v>
      </c>
      <c r="U579" s="131">
        <v>46.6032249537</v>
      </c>
      <c r="V579" s="131">
        <v>1.2688342585000001</v>
      </c>
      <c r="W579" s="147">
        <v>721</v>
      </c>
      <c r="X579" s="147">
        <v>306</v>
      </c>
      <c r="Y579" s="147">
        <v>171</v>
      </c>
      <c r="Z579" s="147">
        <v>244</v>
      </c>
      <c r="AA579" s="147">
        <v>182</v>
      </c>
      <c r="AB579" s="147">
        <v>121</v>
      </c>
      <c r="AC579" s="147">
        <v>23</v>
      </c>
      <c r="AD579" s="147">
        <v>38</v>
      </c>
      <c r="AE579" s="148">
        <v>4.6793760832000002</v>
      </c>
      <c r="AF579" s="131">
        <v>7.7220077219999999</v>
      </c>
      <c r="AG579" s="131">
        <v>1.18</v>
      </c>
      <c r="AH579" s="149">
        <v>7.6761854859999996</v>
      </c>
      <c r="AI579" s="149">
        <v>54.1524757663</v>
      </c>
      <c r="AJ579" s="149">
        <v>2.279276919</v>
      </c>
      <c r="AK579" s="149">
        <v>31.438302331700001</v>
      </c>
      <c r="AL579" s="149">
        <v>7.85957558E-2</v>
      </c>
      <c r="AM579" s="149">
        <v>1.7029080430000001</v>
      </c>
      <c r="AN579" s="149" t="s">
        <v>3450</v>
      </c>
      <c r="AO579" s="149" t="s">
        <v>3450</v>
      </c>
      <c r="AP579" s="149">
        <v>2.4102698454000002</v>
      </c>
      <c r="AQ579" s="149">
        <v>2.61985853E-2</v>
      </c>
    </row>
    <row r="580" spans="1:43" x14ac:dyDescent="0.2">
      <c r="A580" s="145">
        <v>1136</v>
      </c>
      <c r="B580" s="109" t="s">
        <v>1812</v>
      </c>
      <c r="C580" s="110">
        <v>2888</v>
      </c>
      <c r="D580" s="131">
        <v>1.3689013689</v>
      </c>
      <c r="E580" s="110">
        <v>95.187870797599999</v>
      </c>
      <c r="F580" s="131">
        <v>10.6994459834</v>
      </c>
      <c r="G580" s="131">
        <v>22.6454293629</v>
      </c>
      <c r="H580" s="131">
        <v>60.353185595600003</v>
      </c>
      <c r="I580" s="131">
        <v>17.001385041599999</v>
      </c>
      <c r="J580" s="131">
        <v>4.1616091554999999</v>
      </c>
      <c r="K580" s="131">
        <v>1.7340038148000001</v>
      </c>
      <c r="L580" s="131">
        <v>10.4040228889</v>
      </c>
      <c r="M580" s="131">
        <v>10.057222125899999</v>
      </c>
      <c r="N580" s="110">
        <v>1132</v>
      </c>
      <c r="O580" s="131">
        <v>2.5141342756</v>
      </c>
      <c r="P580" s="146">
        <v>30.34</v>
      </c>
      <c r="Q580" s="131">
        <v>6.1553653720000003</v>
      </c>
      <c r="R580" s="110">
        <v>52</v>
      </c>
      <c r="S580" s="131">
        <v>58.492429229800003</v>
      </c>
      <c r="T580" s="110">
        <v>-32</v>
      </c>
      <c r="U580" s="131">
        <v>34.4305464121</v>
      </c>
      <c r="V580" s="131">
        <v>0.92165898619999997</v>
      </c>
      <c r="W580" s="147">
        <v>1575</v>
      </c>
      <c r="X580" s="147">
        <v>307</v>
      </c>
      <c r="Y580" s="147">
        <v>691</v>
      </c>
      <c r="Z580" s="147">
        <v>577</v>
      </c>
      <c r="AA580" s="147">
        <v>254</v>
      </c>
      <c r="AB580" s="147">
        <v>107</v>
      </c>
      <c r="AC580" s="147">
        <v>39</v>
      </c>
      <c r="AD580" s="147">
        <v>108</v>
      </c>
      <c r="AE580" s="148">
        <v>2.245508982</v>
      </c>
      <c r="AF580" s="131">
        <v>1.7229496899000001</v>
      </c>
      <c r="AG580" s="131">
        <v>1.6</v>
      </c>
      <c r="AH580" s="149">
        <v>21.429282372799999</v>
      </c>
      <c r="AI580" s="149">
        <v>33.233801134700002</v>
      </c>
      <c r="AJ580" s="149">
        <v>3.3442818752000001</v>
      </c>
      <c r="AK580" s="149">
        <v>34.637205135899997</v>
      </c>
      <c r="AL580" s="149">
        <v>0.49766099330000002</v>
      </c>
      <c r="AM580" s="149">
        <v>1.7020005972000001</v>
      </c>
      <c r="AN580" s="149" t="s">
        <v>3450</v>
      </c>
      <c r="AO580" s="149" t="s">
        <v>3450</v>
      </c>
      <c r="AP580" s="149">
        <v>4.7974519756999996</v>
      </c>
      <c r="AQ580" s="149">
        <v>0.22892405690000001</v>
      </c>
    </row>
    <row r="581" spans="1:43" x14ac:dyDescent="0.2">
      <c r="A581" s="145">
        <v>1137</v>
      </c>
      <c r="B581" s="109" t="s">
        <v>1811</v>
      </c>
      <c r="C581" s="110">
        <v>2695</v>
      </c>
      <c r="D581" s="131">
        <v>15.864144454</v>
      </c>
      <c r="E581" s="110">
        <v>722.52010723859996</v>
      </c>
      <c r="F581" s="131">
        <v>29.944341372899999</v>
      </c>
      <c r="G581" s="131">
        <v>23.191094619699999</v>
      </c>
      <c r="H581" s="131">
        <v>62.8942486085</v>
      </c>
      <c r="I581" s="131">
        <v>13.914656771800001</v>
      </c>
      <c r="J581" s="131">
        <v>5.6285178236000002</v>
      </c>
      <c r="K581" s="131">
        <v>1.1257035647</v>
      </c>
      <c r="L581" s="131">
        <v>13.508442776700001</v>
      </c>
      <c r="M581" s="131">
        <v>4.1275797372999996</v>
      </c>
      <c r="N581" s="110">
        <v>1083</v>
      </c>
      <c r="O581" s="131">
        <v>2.4662973223</v>
      </c>
      <c r="P581" s="146">
        <v>3.73</v>
      </c>
      <c r="Q581" s="131">
        <v>23.860589812299999</v>
      </c>
      <c r="R581" s="110">
        <v>22</v>
      </c>
      <c r="S581" s="131">
        <v>35.388739946400001</v>
      </c>
      <c r="T581" s="110">
        <v>-25</v>
      </c>
      <c r="U581" s="131">
        <v>39.678284182299997</v>
      </c>
      <c r="V581" s="131">
        <v>1.0723860590000001</v>
      </c>
      <c r="W581" s="147">
        <v>1064</v>
      </c>
      <c r="X581" s="147">
        <v>32</v>
      </c>
      <c r="Y581" s="147">
        <v>417</v>
      </c>
      <c r="Z581" s="147">
        <v>615</v>
      </c>
      <c r="AA581" s="147">
        <v>155</v>
      </c>
      <c r="AB581" s="147">
        <v>11</v>
      </c>
      <c r="AC581" s="147">
        <v>29</v>
      </c>
      <c r="AD581" s="147">
        <v>115</v>
      </c>
      <c r="AE581" s="148">
        <v>1.9491525424</v>
      </c>
      <c r="AF581" s="131">
        <v>8.6956521738999992</v>
      </c>
      <c r="AG581" s="131">
        <v>2.0499999999999998</v>
      </c>
      <c r="AH581" s="149">
        <v>29.9109393379</v>
      </c>
      <c r="AI581" s="149">
        <v>29.3228028903</v>
      </c>
      <c r="AJ581" s="149">
        <v>7.6289699210000004</v>
      </c>
      <c r="AK581" s="149">
        <v>22.4500084019</v>
      </c>
      <c r="AL581" s="149">
        <v>0.42009746260000003</v>
      </c>
      <c r="AM581" s="149">
        <v>4.5706603931999998</v>
      </c>
      <c r="AN581" s="149" t="s">
        <v>3450</v>
      </c>
      <c r="AO581" s="149" t="s">
        <v>3450</v>
      </c>
      <c r="AP581" s="149">
        <v>5.4780709124999998</v>
      </c>
      <c r="AQ581" s="149">
        <v>0</v>
      </c>
    </row>
    <row r="582" spans="1:43" x14ac:dyDescent="0.2">
      <c r="A582" s="145">
        <v>1139</v>
      </c>
      <c r="B582" s="109" t="s">
        <v>1810</v>
      </c>
      <c r="C582" s="110">
        <v>2665</v>
      </c>
      <c r="D582" s="131">
        <v>21.081326669700001</v>
      </c>
      <c r="E582" s="110">
        <v>150.73529411760001</v>
      </c>
      <c r="F582" s="131">
        <v>14.859287054399999</v>
      </c>
      <c r="G582" s="131">
        <v>20.9005628518</v>
      </c>
      <c r="H582" s="131">
        <v>63.001876172599999</v>
      </c>
      <c r="I582" s="131">
        <v>16.0975609756</v>
      </c>
      <c r="J582" s="131">
        <v>4.8661800487000004</v>
      </c>
      <c r="K582" s="131">
        <v>1.871607711</v>
      </c>
      <c r="L582" s="131">
        <v>9.3580385551000003</v>
      </c>
      <c r="M582" s="131">
        <v>10.1066816395</v>
      </c>
      <c r="N582" s="110">
        <v>1151</v>
      </c>
      <c r="O582" s="131">
        <v>2.2901824500000001</v>
      </c>
      <c r="P582" s="146">
        <v>17.68</v>
      </c>
      <c r="Q582" s="131">
        <v>9.6828992072000002</v>
      </c>
      <c r="R582" s="110">
        <v>38</v>
      </c>
      <c r="S582" s="131">
        <v>64.892412230999994</v>
      </c>
      <c r="T582" s="110">
        <v>-37</v>
      </c>
      <c r="U582" s="131">
        <v>24.688561721399999</v>
      </c>
      <c r="V582" s="131">
        <v>0.73612684029999997</v>
      </c>
      <c r="W582" s="147">
        <v>1627</v>
      </c>
      <c r="X582" s="147">
        <v>178</v>
      </c>
      <c r="Y582" s="147">
        <v>141</v>
      </c>
      <c r="Z582" s="147">
        <v>1308</v>
      </c>
      <c r="AA582" s="147">
        <v>207</v>
      </c>
      <c r="AB582" s="147">
        <v>67</v>
      </c>
      <c r="AC582" s="147">
        <v>28</v>
      </c>
      <c r="AD582" s="147">
        <v>112</v>
      </c>
      <c r="AE582" s="148">
        <v>2.1529324425</v>
      </c>
      <c r="AF582" s="131">
        <v>5.2473763118000001</v>
      </c>
      <c r="AG582" s="149">
        <v>1.98</v>
      </c>
      <c r="AH582" s="149">
        <v>11.780665429100001</v>
      </c>
      <c r="AI582" s="149">
        <v>33.885477652399999</v>
      </c>
      <c r="AJ582" s="149">
        <v>7.1969156076000003</v>
      </c>
      <c r="AK582" s="149">
        <v>32.129087533899998</v>
      </c>
      <c r="AL582" s="149">
        <v>0.84249607309999996</v>
      </c>
      <c r="AM582" s="149">
        <v>4.1839211766000002</v>
      </c>
      <c r="AN582" s="149" t="s">
        <v>3450</v>
      </c>
      <c r="AO582" s="149" t="s">
        <v>3450</v>
      </c>
      <c r="AP582" s="149">
        <v>8.9533057261</v>
      </c>
      <c r="AQ582" s="149">
        <v>0.58546337280000005</v>
      </c>
    </row>
    <row r="583" spans="1:43" x14ac:dyDescent="0.2">
      <c r="A583" s="145">
        <v>1140</v>
      </c>
      <c r="B583" s="109" t="s">
        <v>1809</v>
      </c>
      <c r="C583" s="110">
        <v>7186</v>
      </c>
      <c r="D583" s="131">
        <v>10.451890562599999</v>
      </c>
      <c r="E583" s="110">
        <v>265.85275619679999</v>
      </c>
      <c r="F583" s="131">
        <v>25.160033398300001</v>
      </c>
      <c r="G583" s="131">
        <v>20.609518508200001</v>
      </c>
      <c r="H583" s="131">
        <v>63.080990815500002</v>
      </c>
      <c r="I583" s="131">
        <v>16.309490676300001</v>
      </c>
      <c r="J583" s="131">
        <v>4.6095823438999997</v>
      </c>
      <c r="K583" s="131">
        <v>0.97779019420000002</v>
      </c>
      <c r="L583" s="131">
        <v>12.990641151</v>
      </c>
      <c r="M583" s="131">
        <v>7.6826372398</v>
      </c>
      <c r="N583" s="110">
        <v>3044</v>
      </c>
      <c r="O583" s="131">
        <v>2.3291721419</v>
      </c>
      <c r="P583" s="146">
        <v>27.03</v>
      </c>
      <c r="Q583" s="131">
        <v>11.333333333300001</v>
      </c>
      <c r="R583" s="110">
        <v>77</v>
      </c>
      <c r="S583" s="131">
        <v>51.259259259300002</v>
      </c>
      <c r="T583" s="110">
        <v>-69</v>
      </c>
      <c r="U583" s="131">
        <v>36.851851851900001</v>
      </c>
      <c r="V583" s="131">
        <v>0.55555555560000003</v>
      </c>
      <c r="W583" s="147">
        <v>3915</v>
      </c>
      <c r="X583" s="147">
        <v>206</v>
      </c>
      <c r="Y583" s="147">
        <v>1640</v>
      </c>
      <c r="Z583" s="147">
        <v>2069</v>
      </c>
      <c r="AA583" s="147">
        <v>480</v>
      </c>
      <c r="AB583" s="147">
        <v>74</v>
      </c>
      <c r="AC583" s="147">
        <v>97</v>
      </c>
      <c r="AD583" s="147">
        <v>309</v>
      </c>
      <c r="AE583" s="148">
        <v>3.8530465949999999</v>
      </c>
      <c r="AF583" s="131">
        <v>8.9514066496000009</v>
      </c>
      <c r="AG583" s="131">
        <v>1.93</v>
      </c>
      <c r="AH583" s="149">
        <v>18.594531402200001</v>
      </c>
      <c r="AI583" s="149">
        <v>28.882249788900001</v>
      </c>
      <c r="AJ583" s="149">
        <v>9.8460739104999995</v>
      </c>
      <c r="AK583" s="149">
        <v>29.135545885599999</v>
      </c>
      <c r="AL583" s="149">
        <v>0.92225758260000001</v>
      </c>
      <c r="AM583" s="149">
        <v>5.2672598557999999</v>
      </c>
      <c r="AN583" s="149" t="s">
        <v>3450</v>
      </c>
      <c r="AO583" s="149" t="s">
        <v>3450</v>
      </c>
      <c r="AP583" s="149">
        <v>6.8779632395999997</v>
      </c>
      <c r="AQ583" s="149">
        <v>0.16886406440000001</v>
      </c>
    </row>
    <row r="584" spans="1:43" x14ac:dyDescent="0.2">
      <c r="A584" s="145">
        <v>1142</v>
      </c>
      <c r="B584" s="109" t="s">
        <v>1808</v>
      </c>
      <c r="C584" s="110">
        <v>698</v>
      </c>
      <c r="D584" s="131">
        <v>10.793650793699999</v>
      </c>
      <c r="E584" s="110">
        <v>112.3993558776</v>
      </c>
      <c r="F584" s="131">
        <v>6.8767908309000001</v>
      </c>
      <c r="G584" s="131">
        <v>22.2063037249</v>
      </c>
      <c r="H584" s="131">
        <v>64.469914040099994</v>
      </c>
      <c r="I584" s="131">
        <v>13.323782234999999</v>
      </c>
      <c r="J584" s="131">
        <v>4.2704626335000002</v>
      </c>
      <c r="K584" s="131">
        <v>1.4234875444999999</v>
      </c>
      <c r="L584" s="131">
        <v>17.081850533800001</v>
      </c>
      <c r="M584" s="131">
        <v>9.9644128114000008</v>
      </c>
      <c r="N584" s="110">
        <v>276</v>
      </c>
      <c r="O584" s="131">
        <v>2.4818840579999999</v>
      </c>
      <c r="P584" s="146">
        <v>6.21</v>
      </c>
      <c r="Q584" s="131">
        <v>6.2700964629999998</v>
      </c>
      <c r="R584" s="110">
        <v>10</v>
      </c>
      <c r="S584" s="131">
        <v>66.237942122199996</v>
      </c>
      <c r="T584" s="110">
        <v>-10</v>
      </c>
      <c r="U584" s="131">
        <v>27.009646302299998</v>
      </c>
      <c r="V584" s="131">
        <v>0.48231511249999998</v>
      </c>
      <c r="W584" s="147">
        <v>328</v>
      </c>
      <c r="X584" s="147">
        <v>74</v>
      </c>
      <c r="Y584" s="147">
        <v>122</v>
      </c>
      <c r="Z584" s="147">
        <v>132</v>
      </c>
      <c r="AA584" s="147">
        <v>80</v>
      </c>
      <c r="AB584" s="147">
        <v>32</v>
      </c>
      <c r="AC584" s="147">
        <v>13</v>
      </c>
      <c r="AD584" s="147">
        <v>35</v>
      </c>
      <c r="AE584" s="148">
        <v>0.62893081760000003</v>
      </c>
      <c r="AF584" s="131">
        <v>1.4534883721</v>
      </c>
      <c r="AG584" s="149" t="s">
        <v>3449</v>
      </c>
      <c r="AH584" s="149">
        <v>20.057859209299998</v>
      </c>
      <c r="AI584" s="149">
        <v>32.594021214999998</v>
      </c>
      <c r="AJ584" s="149">
        <v>5.0626808099999998</v>
      </c>
      <c r="AK584" s="149">
        <v>33.847637415599998</v>
      </c>
      <c r="AL584" s="149">
        <v>0.43394406940000002</v>
      </c>
      <c r="AM584" s="149">
        <v>1.3018322083</v>
      </c>
      <c r="AN584" s="149" t="s">
        <v>3450</v>
      </c>
      <c r="AO584" s="149" t="s">
        <v>3450</v>
      </c>
      <c r="AP584" s="149">
        <v>5.7859209257000002</v>
      </c>
      <c r="AQ584" s="149">
        <v>0.5785920926</v>
      </c>
    </row>
    <row r="585" spans="1:43" x14ac:dyDescent="0.2">
      <c r="A585" s="145">
        <v>1143</v>
      </c>
      <c r="B585" s="109" t="s">
        <v>1807</v>
      </c>
      <c r="C585" s="110">
        <v>4530</v>
      </c>
      <c r="D585" s="131">
        <v>20.191032104000001</v>
      </c>
      <c r="E585" s="110">
        <v>296.66011787820003</v>
      </c>
      <c r="F585" s="131">
        <v>19.403973509899998</v>
      </c>
      <c r="G585" s="131">
        <v>23.8631346578</v>
      </c>
      <c r="H585" s="131">
        <v>63.554083885200001</v>
      </c>
      <c r="I585" s="131">
        <v>12.582781456999999</v>
      </c>
      <c r="J585" s="131">
        <v>4.9085229807999999</v>
      </c>
      <c r="K585" s="131">
        <v>2.6773761714000002</v>
      </c>
      <c r="L585" s="131">
        <v>11.6019634092</v>
      </c>
      <c r="M585" s="131">
        <v>8.9245872378000008</v>
      </c>
      <c r="N585" s="110">
        <v>1822</v>
      </c>
      <c r="O585" s="131">
        <v>2.4549945114999998</v>
      </c>
      <c r="P585" s="146">
        <v>15.27</v>
      </c>
      <c r="Q585" s="131">
        <v>10.835509138400001</v>
      </c>
      <c r="R585" s="110">
        <v>45</v>
      </c>
      <c r="S585" s="131">
        <v>67.689295039200005</v>
      </c>
      <c r="T585" s="110">
        <v>-46</v>
      </c>
      <c r="U585" s="131">
        <v>19.7780678851</v>
      </c>
      <c r="V585" s="131">
        <v>1.6971279372999999</v>
      </c>
      <c r="W585" s="147">
        <v>1856</v>
      </c>
      <c r="X585" s="147">
        <v>174</v>
      </c>
      <c r="Y585" s="147">
        <v>664</v>
      </c>
      <c r="Z585" s="147">
        <v>1018</v>
      </c>
      <c r="AA585" s="147">
        <v>306</v>
      </c>
      <c r="AB585" s="147">
        <v>64</v>
      </c>
      <c r="AC585" s="147">
        <v>67</v>
      </c>
      <c r="AD585" s="147">
        <v>175</v>
      </c>
      <c r="AE585" s="148">
        <v>1.0703363913999999</v>
      </c>
      <c r="AF585" s="131">
        <v>10.4640582348</v>
      </c>
      <c r="AG585" s="131">
        <v>1.22</v>
      </c>
      <c r="AH585" s="149">
        <v>14.7484756098</v>
      </c>
      <c r="AI585" s="149">
        <v>37.576219512199998</v>
      </c>
      <c r="AJ585" s="149">
        <v>6.6310975609999998</v>
      </c>
      <c r="AK585" s="149">
        <v>28.5442073171</v>
      </c>
      <c r="AL585" s="149">
        <v>1.0956554878</v>
      </c>
      <c r="AM585" s="149">
        <v>4.3445121951000001</v>
      </c>
      <c r="AN585" s="149" t="s">
        <v>3450</v>
      </c>
      <c r="AO585" s="149" t="s">
        <v>3450</v>
      </c>
      <c r="AP585" s="149">
        <v>6.5358231706999996</v>
      </c>
      <c r="AQ585" s="149">
        <v>8.5746951200000004E-2</v>
      </c>
    </row>
    <row r="586" spans="1:43" x14ac:dyDescent="0.2">
      <c r="A586" s="145">
        <v>1145</v>
      </c>
      <c r="B586" s="109" t="s">
        <v>1806</v>
      </c>
      <c r="C586" s="110">
        <v>888</v>
      </c>
      <c r="D586" s="131">
        <v>4.7169811320999999</v>
      </c>
      <c r="E586" s="110">
        <v>72.727272727300004</v>
      </c>
      <c r="F586" s="131">
        <v>5.6306306305999998</v>
      </c>
      <c r="G586" s="131">
        <v>21.9594594595</v>
      </c>
      <c r="H586" s="131">
        <v>60.585585585600001</v>
      </c>
      <c r="I586" s="131">
        <v>17.454954955000002</v>
      </c>
      <c r="J586" s="131">
        <v>3.3519553072999999</v>
      </c>
      <c r="K586" s="131">
        <v>2.2346368714999998</v>
      </c>
      <c r="L586" s="131">
        <v>14.525139664799999</v>
      </c>
      <c r="M586" s="131">
        <v>4.4692737429999996</v>
      </c>
      <c r="N586" s="110">
        <v>345</v>
      </c>
      <c r="O586" s="131">
        <v>2.5391304348000001</v>
      </c>
      <c r="P586" s="146">
        <v>12.21</v>
      </c>
      <c r="Q586" s="131">
        <v>5.4963084494999999</v>
      </c>
      <c r="R586" s="110">
        <v>20</v>
      </c>
      <c r="S586" s="131">
        <v>73.256767842499997</v>
      </c>
      <c r="T586" s="110">
        <v>-19</v>
      </c>
      <c r="U586" s="131">
        <v>20.918785890100001</v>
      </c>
      <c r="V586" s="131">
        <v>0.32813781790000002</v>
      </c>
      <c r="W586" s="147">
        <v>324</v>
      </c>
      <c r="X586" s="147">
        <v>155</v>
      </c>
      <c r="Y586" s="147">
        <v>68</v>
      </c>
      <c r="Z586" s="147">
        <v>101</v>
      </c>
      <c r="AA586" s="147">
        <v>111</v>
      </c>
      <c r="AB586" s="147">
        <v>61</v>
      </c>
      <c r="AC586" s="147">
        <v>23</v>
      </c>
      <c r="AD586" s="147">
        <v>27</v>
      </c>
      <c r="AE586" s="148">
        <v>1.25</v>
      </c>
      <c r="AF586" s="131">
        <v>15.503875968999999</v>
      </c>
      <c r="AG586" s="131">
        <v>0.67</v>
      </c>
      <c r="AH586" s="149">
        <v>8.8128904964999997</v>
      </c>
      <c r="AI586" s="149">
        <v>46.728049983600002</v>
      </c>
      <c r="AJ586" s="149">
        <v>2.5978296613</v>
      </c>
      <c r="AK586" s="149">
        <v>34.824071029300001</v>
      </c>
      <c r="AL586" s="149">
        <v>1.6113120684</v>
      </c>
      <c r="AM586" s="149">
        <v>2.5649457414999999</v>
      </c>
      <c r="AN586" s="149" t="s">
        <v>3450</v>
      </c>
      <c r="AO586" s="149" t="s">
        <v>3450</v>
      </c>
      <c r="AP586" s="149">
        <v>2.3676422229999998</v>
      </c>
      <c r="AQ586" s="149">
        <v>0</v>
      </c>
    </row>
    <row r="587" spans="1:43" x14ac:dyDescent="0.2">
      <c r="A587" s="145">
        <v>1146</v>
      </c>
      <c r="B587" s="109" t="s">
        <v>1805</v>
      </c>
      <c r="C587" s="110">
        <v>2261</v>
      </c>
      <c r="D587" s="131">
        <v>30.542725173200001</v>
      </c>
      <c r="E587" s="110">
        <v>763.85135135140001</v>
      </c>
      <c r="F587" s="131">
        <v>23.175586023899999</v>
      </c>
      <c r="G587" s="131">
        <v>20.477664750100001</v>
      </c>
      <c r="H587" s="131">
        <v>64.8385670057</v>
      </c>
      <c r="I587" s="131">
        <v>14.683768244099999</v>
      </c>
      <c r="J587" s="131">
        <v>7.5421472937000003</v>
      </c>
      <c r="K587" s="131">
        <v>3.1055900621000001</v>
      </c>
      <c r="L587" s="131">
        <v>14.1969831411</v>
      </c>
      <c r="M587" s="131">
        <v>0.88731144630000003</v>
      </c>
      <c r="N587" s="110">
        <v>918</v>
      </c>
      <c r="O587" s="131">
        <v>2.4313725490000002</v>
      </c>
      <c r="P587" s="146">
        <v>2.96</v>
      </c>
      <c r="Q587" s="131">
        <v>21.088435374100001</v>
      </c>
      <c r="R587" s="110">
        <v>10</v>
      </c>
      <c r="S587" s="131">
        <v>68.707482993200003</v>
      </c>
      <c r="T587" s="110">
        <v>-8</v>
      </c>
      <c r="U587" s="131">
        <v>10.204081632699999</v>
      </c>
      <c r="V587" s="131">
        <v>0</v>
      </c>
      <c r="W587" s="147">
        <v>701</v>
      </c>
      <c r="X587" s="147">
        <v>220</v>
      </c>
      <c r="Y587" s="147">
        <v>173</v>
      </c>
      <c r="Z587" s="147">
        <v>308</v>
      </c>
      <c r="AA587" s="147">
        <v>137</v>
      </c>
      <c r="AB587" s="147">
        <v>19</v>
      </c>
      <c r="AC587" s="147">
        <v>28</v>
      </c>
      <c r="AD587" s="147">
        <v>90</v>
      </c>
      <c r="AE587" s="148">
        <v>4.3604651163000003</v>
      </c>
      <c r="AF587" s="131">
        <v>11.483693155699999</v>
      </c>
      <c r="AG587" s="149">
        <v>1.91</v>
      </c>
      <c r="AH587" s="149">
        <v>17.625199079800002</v>
      </c>
      <c r="AI587" s="149">
        <v>33.003008317099997</v>
      </c>
      <c r="AJ587" s="149">
        <v>8.6533356928000007</v>
      </c>
      <c r="AK587" s="149">
        <v>27.711909396599999</v>
      </c>
      <c r="AL587" s="149">
        <v>0.44239957530000001</v>
      </c>
      <c r="AM587" s="149">
        <v>4.6717395150999996</v>
      </c>
      <c r="AN587" s="149" t="s">
        <v>3450</v>
      </c>
      <c r="AO587" s="149" t="s">
        <v>3450</v>
      </c>
      <c r="AP587" s="149">
        <v>7.4854008140000001</v>
      </c>
      <c r="AQ587" s="149">
        <v>3.5391965999999997E-2</v>
      </c>
    </row>
    <row r="588" spans="1:43" x14ac:dyDescent="0.2">
      <c r="A588" s="145">
        <v>1147</v>
      </c>
      <c r="B588" s="109" t="s">
        <v>1804</v>
      </c>
      <c r="C588" s="110">
        <v>1520</v>
      </c>
      <c r="D588" s="131">
        <v>11.3553113553</v>
      </c>
      <c r="E588" s="110">
        <v>183.57487922710001</v>
      </c>
      <c r="F588" s="131">
        <v>18.355263157900001</v>
      </c>
      <c r="G588" s="131">
        <v>22.828947368400001</v>
      </c>
      <c r="H588" s="131">
        <v>59.210526315800003</v>
      </c>
      <c r="I588" s="131">
        <v>17.960526315799999</v>
      </c>
      <c r="J588" s="131">
        <v>4.5916693997999998</v>
      </c>
      <c r="K588" s="131">
        <v>1.3119055427999999</v>
      </c>
      <c r="L588" s="131">
        <v>8.5273860282000005</v>
      </c>
      <c r="M588" s="131">
        <v>7.2154804853999996</v>
      </c>
      <c r="N588" s="110">
        <v>620</v>
      </c>
      <c r="O588" s="131">
        <v>2.4225806452</v>
      </c>
      <c r="P588" s="146">
        <v>8.2799999999999994</v>
      </c>
      <c r="Q588" s="131">
        <v>9.6501809409000003</v>
      </c>
      <c r="R588" s="110">
        <v>16</v>
      </c>
      <c r="S588" s="131">
        <v>38.359469240000003</v>
      </c>
      <c r="T588" s="110">
        <v>-10</v>
      </c>
      <c r="U588" s="131">
        <v>51.869722557300001</v>
      </c>
      <c r="V588" s="131">
        <v>0.1206272618</v>
      </c>
      <c r="W588" s="147">
        <v>889</v>
      </c>
      <c r="X588" s="147">
        <v>46</v>
      </c>
      <c r="Y588" s="147">
        <v>551</v>
      </c>
      <c r="Z588" s="147">
        <v>292</v>
      </c>
      <c r="AA588" s="147">
        <v>103</v>
      </c>
      <c r="AB588" s="147">
        <v>17</v>
      </c>
      <c r="AC588" s="147">
        <v>18</v>
      </c>
      <c r="AD588" s="147">
        <v>68</v>
      </c>
      <c r="AE588" s="148">
        <v>0.72254335260000002</v>
      </c>
      <c r="AF588" s="131">
        <v>6.5573770492000003</v>
      </c>
      <c r="AG588" s="131">
        <v>1.77</v>
      </c>
      <c r="AH588" s="149">
        <v>11.936416185000001</v>
      </c>
      <c r="AI588" s="149">
        <v>22.456647398800001</v>
      </c>
      <c r="AJ588" s="149">
        <v>9.5086705202000008</v>
      </c>
      <c r="AK588" s="149">
        <v>31.502890173400001</v>
      </c>
      <c r="AL588" s="149">
        <v>2.6878612717000001</v>
      </c>
      <c r="AM588" s="149">
        <v>11.4161849711</v>
      </c>
      <c r="AN588" s="149" t="s">
        <v>3450</v>
      </c>
      <c r="AO588" s="149" t="s">
        <v>3450</v>
      </c>
      <c r="AP588" s="149">
        <v>9.5086705202000008</v>
      </c>
      <c r="AQ588" s="149">
        <v>0.43352601159999998</v>
      </c>
    </row>
    <row r="589" spans="1:43" x14ac:dyDescent="0.2">
      <c r="A589" s="145">
        <v>1150</v>
      </c>
      <c r="B589" s="109" t="s">
        <v>1803</v>
      </c>
      <c r="C589" s="110">
        <v>2097</v>
      </c>
      <c r="D589" s="131">
        <v>6.7175572518999997</v>
      </c>
      <c r="E589" s="110">
        <v>150.75485262399999</v>
      </c>
      <c r="F589" s="131">
        <v>13.30472103</v>
      </c>
      <c r="G589" s="131">
        <v>22.317596566500001</v>
      </c>
      <c r="H589" s="131">
        <v>59.704339532699997</v>
      </c>
      <c r="I589" s="131">
        <v>17.978063900799999</v>
      </c>
      <c r="J589" s="131">
        <v>5.3204353083000004</v>
      </c>
      <c r="K589" s="131">
        <v>1.9347037485</v>
      </c>
      <c r="L589" s="131">
        <v>8.7061668682000004</v>
      </c>
      <c r="M589" s="131">
        <v>6.2877871825999998</v>
      </c>
      <c r="N589" s="110">
        <v>842</v>
      </c>
      <c r="O589" s="131">
        <v>2.4394299287000001</v>
      </c>
      <c r="P589" s="146">
        <v>13.91</v>
      </c>
      <c r="Q589" s="131">
        <v>10.2951763859</v>
      </c>
      <c r="R589" s="110">
        <v>30</v>
      </c>
      <c r="S589" s="131">
        <v>67.314614830799997</v>
      </c>
      <c r="T589" s="110">
        <v>-30</v>
      </c>
      <c r="U589" s="131">
        <v>21.598272138199999</v>
      </c>
      <c r="V589" s="131">
        <v>0.79193664509999995</v>
      </c>
      <c r="W589" s="147">
        <v>1566</v>
      </c>
      <c r="X589" s="147">
        <v>159</v>
      </c>
      <c r="Y589" s="147">
        <v>720</v>
      </c>
      <c r="Z589" s="147">
        <v>687</v>
      </c>
      <c r="AA589" s="147">
        <v>205</v>
      </c>
      <c r="AB589" s="147">
        <v>60</v>
      </c>
      <c r="AC589" s="147">
        <v>45</v>
      </c>
      <c r="AD589" s="147">
        <v>100</v>
      </c>
      <c r="AE589" s="148">
        <v>1.9916142558000001</v>
      </c>
      <c r="AF589" s="131">
        <v>0</v>
      </c>
      <c r="AG589" s="149">
        <v>2.99</v>
      </c>
      <c r="AH589" s="149">
        <v>16.972401256000001</v>
      </c>
      <c r="AI589" s="149">
        <v>36.688150718899998</v>
      </c>
      <c r="AJ589" s="149">
        <v>6.7922657411999996</v>
      </c>
      <c r="AK589" s="149">
        <v>29.862832589700002</v>
      </c>
      <c r="AL589" s="149">
        <v>0.62799537270000005</v>
      </c>
      <c r="AM589" s="149">
        <v>2.4789291026</v>
      </c>
      <c r="AN589" s="149" t="s">
        <v>3450</v>
      </c>
      <c r="AO589" s="149" t="s">
        <v>3450</v>
      </c>
      <c r="AP589" s="149">
        <v>6.4452156668000002</v>
      </c>
      <c r="AQ589" s="149">
        <v>3.3052388000000002E-2</v>
      </c>
    </row>
    <row r="590" spans="1:43" x14ac:dyDescent="0.2">
      <c r="A590" s="145">
        <v>1151</v>
      </c>
      <c r="B590" s="109" t="s">
        <v>1802</v>
      </c>
      <c r="C590" s="110">
        <v>8970</v>
      </c>
      <c r="D590" s="131">
        <v>8.6877499091000008</v>
      </c>
      <c r="E590" s="110">
        <v>189.9618805591</v>
      </c>
      <c r="F590" s="131">
        <v>13.143812709000001</v>
      </c>
      <c r="G590" s="131">
        <v>22.4080267559</v>
      </c>
      <c r="H590" s="131">
        <v>58.461538461499998</v>
      </c>
      <c r="I590" s="131">
        <v>19.130434782599998</v>
      </c>
      <c r="J590" s="131">
        <v>3.9060320294999999</v>
      </c>
      <c r="K590" s="131">
        <v>1.5624128118</v>
      </c>
      <c r="L590" s="131">
        <v>9.5976787009999995</v>
      </c>
      <c r="M590" s="131">
        <v>7.2540594832999998</v>
      </c>
      <c r="N590" s="110">
        <v>3692</v>
      </c>
      <c r="O590" s="131">
        <v>2.3897616467999998</v>
      </c>
      <c r="P590" s="146">
        <v>47.22</v>
      </c>
      <c r="Q590" s="131">
        <v>8.3015671326000007</v>
      </c>
      <c r="R590" s="110">
        <v>93</v>
      </c>
      <c r="S590" s="131">
        <v>62.113511224100002</v>
      </c>
      <c r="T590" s="110">
        <v>-77</v>
      </c>
      <c r="U590" s="131">
        <v>28.759000423500002</v>
      </c>
      <c r="V590" s="131">
        <v>0.82592121979999999</v>
      </c>
      <c r="W590" s="147">
        <v>5481</v>
      </c>
      <c r="X590" s="147">
        <v>537</v>
      </c>
      <c r="Y590" s="147">
        <v>1365</v>
      </c>
      <c r="Z590" s="147">
        <v>3579</v>
      </c>
      <c r="AA590" s="147">
        <v>804</v>
      </c>
      <c r="AB590" s="147">
        <v>206</v>
      </c>
      <c r="AC590" s="147">
        <v>118</v>
      </c>
      <c r="AD590" s="147">
        <v>480</v>
      </c>
      <c r="AE590" s="148">
        <v>1.2192148256999999</v>
      </c>
      <c r="AF590" s="131">
        <v>4.6791443849999999</v>
      </c>
      <c r="AG590" s="131">
        <v>2.41</v>
      </c>
      <c r="AH590" s="149">
        <v>19.9747844754</v>
      </c>
      <c r="AI590" s="149">
        <v>34.2794834225</v>
      </c>
      <c r="AJ590" s="149">
        <v>8.5664633522999996</v>
      </c>
      <c r="AK590" s="149">
        <v>25.3007121682</v>
      </c>
      <c r="AL590" s="149">
        <v>0.56564555149999995</v>
      </c>
      <c r="AM590" s="149">
        <v>3.3972808123</v>
      </c>
      <c r="AN590" s="149" t="s">
        <v>3450</v>
      </c>
      <c r="AO590" s="149" t="s">
        <v>3450</v>
      </c>
      <c r="AP590" s="149">
        <v>7.2886496063999999</v>
      </c>
      <c r="AQ590" s="149">
        <v>0.18059767609999999</v>
      </c>
    </row>
    <row r="591" spans="1:43" x14ac:dyDescent="0.2">
      <c r="A591" s="145">
        <v>1201</v>
      </c>
      <c r="B591" s="109" t="s">
        <v>1801</v>
      </c>
      <c r="C591" s="110">
        <v>9537</v>
      </c>
      <c r="D591" s="131">
        <v>7.6289357860000004</v>
      </c>
      <c r="E591" s="110">
        <v>934.08423114590005</v>
      </c>
      <c r="F591" s="131">
        <v>16.2944322114</v>
      </c>
      <c r="G591" s="131">
        <v>19.523959316300001</v>
      </c>
      <c r="H591" s="131">
        <v>59.735765964099997</v>
      </c>
      <c r="I591" s="131">
        <v>20.7402747195</v>
      </c>
      <c r="J591" s="131">
        <v>5.0691730910999997</v>
      </c>
      <c r="K591" s="131">
        <v>1.3729010454999999</v>
      </c>
      <c r="L591" s="131">
        <v>9.7159150913999994</v>
      </c>
      <c r="M591" s="131">
        <v>8.4486218185999995</v>
      </c>
      <c r="N591" s="110">
        <v>4200</v>
      </c>
      <c r="O591" s="131">
        <v>2.1892857143</v>
      </c>
      <c r="P591" s="146">
        <v>10.210000000000001</v>
      </c>
      <c r="Q591" s="131">
        <v>24.533856722300001</v>
      </c>
      <c r="R591" s="110">
        <v>26</v>
      </c>
      <c r="S591" s="131">
        <v>34.249263984300001</v>
      </c>
      <c r="T591" s="110">
        <v>-29</v>
      </c>
      <c r="U591" s="131">
        <v>39.450441609400002</v>
      </c>
      <c r="V591" s="131">
        <v>1.766437684</v>
      </c>
      <c r="W591" s="147">
        <v>6757</v>
      </c>
      <c r="X591" s="147">
        <v>95</v>
      </c>
      <c r="Y591" s="147">
        <v>1787</v>
      </c>
      <c r="Z591" s="147">
        <v>4875</v>
      </c>
      <c r="AA591" s="147">
        <v>804</v>
      </c>
      <c r="AB591" s="147">
        <v>38</v>
      </c>
      <c r="AC591" s="147">
        <v>89</v>
      </c>
      <c r="AD591" s="147">
        <v>677</v>
      </c>
      <c r="AE591" s="148">
        <v>2.0408163264999999</v>
      </c>
      <c r="AF591" s="131">
        <v>12.832955893499999</v>
      </c>
      <c r="AG591" s="131">
        <v>1.79</v>
      </c>
      <c r="AH591" s="149" t="s">
        <v>3450</v>
      </c>
      <c r="AI591" s="149">
        <v>33.958837772400003</v>
      </c>
      <c r="AJ591" s="149">
        <v>34.836561743300003</v>
      </c>
      <c r="AK591" s="149">
        <v>28.8740920097</v>
      </c>
      <c r="AL591" s="149" t="s">
        <v>3450</v>
      </c>
      <c r="AM591" s="149" t="s">
        <v>3450</v>
      </c>
      <c r="AN591" s="149" t="s">
        <v>3450</v>
      </c>
      <c r="AO591" s="149" t="s">
        <v>3450</v>
      </c>
      <c r="AP591" s="149" t="s">
        <v>3450</v>
      </c>
      <c r="AQ591" s="149" t="s">
        <v>3450</v>
      </c>
    </row>
    <row r="592" spans="1:43" x14ac:dyDescent="0.2">
      <c r="A592" s="145">
        <v>1202</v>
      </c>
      <c r="B592" s="109" t="s">
        <v>1800</v>
      </c>
      <c r="C592" s="110">
        <v>1433</v>
      </c>
      <c r="D592" s="131">
        <v>9.8926380367999993</v>
      </c>
      <c r="E592" s="110">
        <v>23.016382910400001</v>
      </c>
      <c r="F592" s="131">
        <v>24.982554082299998</v>
      </c>
      <c r="G592" s="131">
        <v>13.886950453600001</v>
      </c>
      <c r="H592" s="131">
        <v>61.967899511500001</v>
      </c>
      <c r="I592" s="131">
        <v>24.145150034899999</v>
      </c>
      <c r="J592" s="131">
        <v>5.6677293658999996</v>
      </c>
      <c r="K592" s="131">
        <v>0.70846617069999995</v>
      </c>
      <c r="L592" s="131">
        <v>12.043924902600001</v>
      </c>
      <c r="M592" s="131">
        <v>10.6269925611</v>
      </c>
      <c r="N592" s="110">
        <v>711</v>
      </c>
      <c r="O592" s="131">
        <v>1.9409282699999999</v>
      </c>
      <c r="P592" s="146">
        <v>62.26</v>
      </c>
      <c r="Q592" s="131">
        <v>1.5436565363999999</v>
      </c>
      <c r="R592" s="110">
        <v>17</v>
      </c>
      <c r="S592" s="131">
        <v>40.311947258399996</v>
      </c>
      <c r="T592" s="110">
        <v>-82</v>
      </c>
      <c r="U592" s="131">
        <v>6.0138285898000001</v>
      </c>
      <c r="V592" s="131">
        <v>52.130567615399997</v>
      </c>
      <c r="W592" s="147">
        <v>1348</v>
      </c>
      <c r="X592" s="147">
        <v>43</v>
      </c>
      <c r="Y592" s="147">
        <v>137</v>
      </c>
      <c r="Z592" s="147">
        <v>1168</v>
      </c>
      <c r="AA592" s="147">
        <v>166</v>
      </c>
      <c r="AB592" s="147">
        <v>18</v>
      </c>
      <c r="AC592" s="147">
        <v>18</v>
      </c>
      <c r="AD592" s="147">
        <v>130</v>
      </c>
      <c r="AE592" s="148">
        <v>0.37174721189999999</v>
      </c>
      <c r="AF592" s="131">
        <v>96.011816839000005</v>
      </c>
      <c r="AG592" s="149" t="s">
        <v>3449</v>
      </c>
      <c r="AH592" s="149" t="s">
        <v>3450</v>
      </c>
      <c r="AI592" s="149">
        <v>38.303341902299998</v>
      </c>
      <c r="AJ592" s="149">
        <v>17.7377892031</v>
      </c>
      <c r="AK592" s="149">
        <v>40.616966581</v>
      </c>
      <c r="AL592" s="149" t="s">
        <v>3450</v>
      </c>
      <c r="AM592" s="149" t="s">
        <v>3450</v>
      </c>
      <c r="AN592" s="149" t="s">
        <v>3450</v>
      </c>
      <c r="AO592" s="149" t="s">
        <v>3450</v>
      </c>
      <c r="AP592" s="149" t="s">
        <v>3450</v>
      </c>
      <c r="AQ592" s="149" t="s">
        <v>3450</v>
      </c>
    </row>
    <row r="593" spans="1:43" x14ac:dyDescent="0.2">
      <c r="A593" s="145">
        <v>1203</v>
      </c>
      <c r="B593" s="109" t="s">
        <v>1799</v>
      </c>
      <c r="C593" s="110">
        <v>1750</v>
      </c>
      <c r="D593" s="131">
        <v>10.829639011999999</v>
      </c>
      <c r="E593" s="110">
        <v>37.321390488399999</v>
      </c>
      <c r="F593" s="131">
        <v>6.8</v>
      </c>
      <c r="G593" s="131">
        <v>24.857142857100001</v>
      </c>
      <c r="H593" s="131">
        <v>59.142857142899999</v>
      </c>
      <c r="I593" s="131">
        <v>16</v>
      </c>
      <c r="J593" s="131">
        <v>4.0287769783999998</v>
      </c>
      <c r="K593" s="131">
        <v>0.57553956829999997</v>
      </c>
      <c r="L593" s="131">
        <v>7.4820143884999997</v>
      </c>
      <c r="M593" s="131">
        <v>6.3309352517999997</v>
      </c>
      <c r="N593" s="110">
        <v>685</v>
      </c>
      <c r="O593" s="131">
        <v>2.5211678832</v>
      </c>
      <c r="P593" s="146">
        <v>46.89</v>
      </c>
      <c r="Q593" s="131">
        <v>1.6631130063999999</v>
      </c>
      <c r="R593" s="110">
        <v>18</v>
      </c>
      <c r="S593" s="131">
        <v>34.307036247299997</v>
      </c>
      <c r="T593" s="110">
        <v>-37</v>
      </c>
      <c r="U593" s="131">
        <v>18.5501066098</v>
      </c>
      <c r="V593" s="131">
        <v>45.479744136500003</v>
      </c>
      <c r="W593" s="147">
        <v>412</v>
      </c>
      <c r="X593" s="147">
        <v>104</v>
      </c>
      <c r="Y593" s="147">
        <v>110</v>
      </c>
      <c r="Z593" s="147">
        <v>198</v>
      </c>
      <c r="AA593" s="147">
        <v>101</v>
      </c>
      <c r="AB593" s="147">
        <v>35</v>
      </c>
      <c r="AC593" s="147">
        <v>17</v>
      </c>
      <c r="AD593" s="147">
        <v>49</v>
      </c>
      <c r="AE593" s="148">
        <v>0.72992700730000004</v>
      </c>
      <c r="AF593" s="131">
        <v>2.9222676797</v>
      </c>
      <c r="AG593" s="149" t="s">
        <v>3449</v>
      </c>
      <c r="AH593" s="149" t="s">
        <v>3450</v>
      </c>
      <c r="AI593" s="149">
        <v>47.966101694899997</v>
      </c>
      <c r="AJ593" s="149">
        <v>11.5254237288</v>
      </c>
      <c r="AK593" s="149">
        <v>38.305084745800002</v>
      </c>
      <c r="AL593" s="149" t="s">
        <v>3450</v>
      </c>
      <c r="AM593" s="149" t="s">
        <v>3450</v>
      </c>
      <c r="AN593" s="149" t="s">
        <v>3450</v>
      </c>
      <c r="AO593" s="149" t="s">
        <v>3450</v>
      </c>
      <c r="AP593" s="149" t="s">
        <v>3450</v>
      </c>
      <c r="AQ593" s="149" t="s">
        <v>3450</v>
      </c>
    </row>
    <row r="594" spans="1:43" x14ac:dyDescent="0.2">
      <c r="A594" s="145">
        <v>1205</v>
      </c>
      <c r="B594" s="109" t="s">
        <v>1798</v>
      </c>
      <c r="C594" s="110">
        <v>3995</v>
      </c>
      <c r="D594" s="131">
        <v>0.68044354839999999</v>
      </c>
      <c r="E594" s="110">
        <v>75.292122125899994</v>
      </c>
      <c r="F594" s="131">
        <v>5.8573216521000004</v>
      </c>
      <c r="G594" s="131">
        <v>21.001251564499999</v>
      </c>
      <c r="H594" s="131">
        <v>59.774718397999997</v>
      </c>
      <c r="I594" s="131">
        <v>19.2240300375</v>
      </c>
      <c r="J594" s="131">
        <v>4.7666833919</v>
      </c>
      <c r="K594" s="131">
        <v>1.5052684395</v>
      </c>
      <c r="L594" s="131">
        <v>10.5368790768</v>
      </c>
      <c r="M594" s="131">
        <v>6.7737079779</v>
      </c>
      <c r="N594" s="110">
        <v>1592</v>
      </c>
      <c r="O594" s="131">
        <v>2.4648241205999999</v>
      </c>
      <c r="P594" s="146">
        <v>53.06</v>
      </c>
      <c r="Q594" s="131">
        <v>2.4482109228</v>
      </c>
      <c r="R594" s="110">
        <v>40</v>
      </c>
      <c r="S594" s="131">
        <v>53.446327683600003</v>
      </c>
      <c r="T594" s="110">
        <v>-62</v>
      </c>
      <c r="U594" s="131">
        <v>20.301318267399999</v>
      </c>
      <c r="V594" s="131">
        <v>23.8041431262</v>
      </c>
      <c r="W594" s="147">
        <v>2026</v>
      </c>
      <c r="X594" s="147">
        <v>238</v>
      </c>
      <c r="Y594" s="147">
        <v>685</v>
      </c>
      <c r="Z594" s="147">
        <v>1103</v>
      </c>
      <c r="AA594" s="147">
        <v>292</v>
      </c>
      <c r="AB594" s="147">
        <v>100</v>
      </c>
      <c r="AC594" s="147">
        <v>57</v>
      </c>
      <c r="AD594" s="147">
        <v>135</v>
      </c>
      <c r="AE594" s="148">
        <v>2.1750663129999999</v>
      </c>
      <c r="AF594" s="131">
        <v>3.5158211954</v>
      </c>
      <c r="AG594" s="131">
        <v>1.06</v>
      </c>
      <c r="AH594" s="149" t="s">
        <v>3450</v>
      </c>
      <c r="AI594" s="149">
        <v>39.0188679245</v>
      </c>
      <c r="AJ594" s="149">
        <v>20.528301886800001</v>
      </c>
      <c r="AK594" s="149">
        <v>39.396226415100003</v>
      </c>
      <c r="AL594" s="149" t="s">
        <v>3450</v>
      </c>
      <c r="AM594" s="149" t="s">
        <v>3450</v>
      </c>
      <c r="AN594" s="149" t="s">
        <v>3450</v>
      </c>
      <c r="AO594" s="149" t="s">
        <v>3450</v>
      </c>
      <c r="AP594" s="149" t="s">
        <v>3450</v>
      </c>
      <c r="AQ594" s="149" t="s">
        <v>3450</v>
      </c>
    </row>
    <row r="595" spans="1:43" x14ac:dyDescent="0.2">
      <c r="A595" s="145">
        <v>1206</v>
      </c>
      <c r="B595" s="109" t="s">
        <v>1797</v>
      </c>
      <c r="C595" s="110">
        <v>3845</v>
      </c>
      <c r="D595" s="131">
        <v>2.6428190068999999</v>
      </c>
      <c r="E595" s="110">
        <v>65.070231849699994</v>
      </c>
      <c r="F595" s="131">
        <v>21.118335500699999</v>
      </c>
      <c r="G595" s="131">
        <v>19.011703511099999</v>
      </c>
      <c r="H595" s="131">
        <v>57.607282184699997</v>
      </c>
      <c r="I595" s="131">
        <v>23.381014304299999</v>
      </c>
      <c r="J595" s="131">
        <v>4.4543429844000002</v>
      </c>
      <c r="K595" s="131">
        <v>2.0961614044000001</v>
      </c>
      <c r="L595" s="131">
        <v>9.4327263199000004</v>
      </c>
      <c r="M595" s="131">
        <v>11.266867548800001</v>
      </c>
      <c r="N595" s="110">
        <v>1665</v>
      </c>
      <c r="O595" s="131">
        <v>2.2576576576999998</v>
      </c>
      <c r="P595" s="146">
        <v>59.09</v>
      </c>
      <c r="Q595" s="131">
        <v>3.7595258255999999</v>
      </c>
      <c r="R595" s="110">
        <v>51</v>
      </c>
      <c r="S595" s="131">
        <v>10.533446231999999</v>
      </c>
      <c r="T595" s="110">
        <v>-61</v>
      </c>
      <c r="U595" s="131">
        <v>30.990685859399999</v>
      </c>
      <c r="V595" s="131">
        <v>54.716342083000001</v>
      </c>
      <c r="W595" s="147">
        <v>1407</v>
      </c>
      <c r="X595" s="147">
        <v>102</v>
      </c>
      <c r="Y595" s="147">
        <v>440</v>
      </c>
      <c r="Z595" s="147">
        <v>865</v>
      </c>
      <c r="AA595" s="147">
        <v>220</v>
      </c>
      <c r="AB595" s="147">
        <v>35</v>
      </c>
      <c r="AC595" s="147">
        <v>39</v>
      </c>
      <c r="AD595" s="147">
        <v>146</v>
      </c>
      <c r="AE595" s="148">
        <v>1.4077163712</v>
      </c>
      <c r="AF595" s="131">
        <v>1.5868817772999999</v>
      </c>
      <c r="AG595" s="131">
        <v>2.93</v>
      </c>
      <c r="AH595" s="149" t="s">
        <v>3450</v>
      </c>
      <c r="AI595" s="149">
        <v>41.704857928499997</v>
      </c>
      <c r="AJ595" s="149">
        <v>24.381301558200001</v>
      </c>
      <c r="AK595" s="149">
        <v>31.989000916599998</v>
      </c>
      <c r="AL595" s="149" t="s">
        <v>3450</v>
      </c>
      <c r="AM595" s="149" t="s">
        <v>3450</v>
      </c>
      <c r="AN595" s="149" t="s">
        <v>3450</v>
      </c>
      <c r="AO595" s="149" t="s">
        <v>3450</v>
      </c>
      <c r="AP595" s="149" t="s">
        <v>3450</v>
      </c>
      <c r="AQ595" s="149" t="s">
        <v>3450</v>
      </c>
    </row>
    <row r="596" spans="1:43" x14ac:dyDescent="0.2">
      <c r="A596" s="145">
        <v>1207</v>
      </c>
      <c r="B596" s="109" t="s">
        <v>1796</v>
      </c>
      <c r="C596" s="110">
        <v>1961</v>
      </c>
      <c r="D596" s="131">
        <v>0.56410256410000004</v>
      </c>
      <c r="E596" s="110">
        <v>158.40064620359999</v>
      </c>
      <c r="F596" s="131">
        <v>13.1565527792</v>
      </c>
      <c r="G596" s="131">
        <v>18.714941356499999</v>
      </c>
      <c r="H596" s="131">
        <v>60.836308006099998</v>
      </c>
      <c r="I596" s="131">
        <v>20.4487506374</v>
      </c>
      <c r="J596" s="131">
        <v>5.0851767098999998</v>
      </c>
      <c r="K596" s="131">
        <v>0.508517671</v>
      </c>
      <c r="L596" s="131">
        <v>7.6277650648000002</v>
      </c>
      <c r="M596" s="131">
        <v>8.1362827358000001</v>
      </c>
      <c r="N596" s="110">
        <v>857</v>
      </c>
      <c r="O596" s="131">
        <v>2.2567094515999999</v>
      </c>
      <c r="P596" s="146">
        <v>12.38</v>
      </c>
      <c r="Q596" s="131">
        <v>6.7687348912000003</v>
      </c>
      <c r="R596" s="110">
        <v>16</v>
      </c>
      <c r="S596" s="131">
        <v>23.609991942000001</v>
      </c>
      <c r="T596" s="110">
        <v>-11</v>
      </c>
      <c r="U596" s="131">
        <v>58.1788879936</v>
      </c>
      <c r="V596" s="131">
        <v>11.4423851732</v>
      </c>
      <c r="W596" s="147">
        <v>993</v>
      </c>
      <c r="X596" s="147">
        <v>41</v>
      </c>
      <c r="Y596" s="147">
        <v>292</v>
      </c>
      <c r="Z596" s="147">
        <v>660</v>
      </c>
      <c r="AA596" s="147">
        <v>131</v>
      </c>
      <c r="AB596" s="147">
        <v>13</v>
      </c>
      <c r="AC596" s="147">
        <v>22</v>
      </c>
      <c r="AD596" s="147">
        <v>96</v>
      </c>
      <c r="AE596" s="148">
        <v>2.2593320235999999</v>
      </c>
      <c r="AF596" s="131">
        <v>2.0253164557000001</v>
      </c>
      <c r="AG596" s="131">
        <v>1.17</v>
      </c>
      <c r="AH596" s="149" t="s">
        <v>3450</v>
      </c>
      <c r="AI596" s="149">
        <v>32.7160493827</v>
      </c>
      <c r="AJ596" s="149">
        <v>21.141975308599999</v>
      </c>
      <c r="AK596" s="149">
        <v>42.129629629599997</v>
      </c>
      <c r="AL596" s="149" t="s">
        <v>3450</v>
      </c>
      <c r="AM596" s="149" t="s">
        <v>3450</v>
      </c>
      <c r="AN596" s="149" t="s">
        <v>3450</v>
      </c>
      <c r="AO596" s="149" t="s">
        <v>3450</v>
      </c>
      <c r="AP596" s="149" t="s">
        <v>3450</v>
      </c>
      <c r="AQ596" s="149" t="s">
        <v>3450</v>
      </c>
    </row>
    <row r="597" spans="1:43" x14ac:dyDescent="0.2">
      <c r="A597" s="145">
        <v>1208</v>
      </c>
      <c r="B597" s="109" t="s">
        <v>1795</v>
      </c>
      <c r="C597" s="110">
        <v>431</v>
      </c>
      <c r="D597" s="131">
        <v>5.1219512194999997</v>
      </c>
      <c r="E597" s="110">
        <v>4.1382621219000004</v>
      </c>
      <c r="F597" s="131">
        <v>19.025522041799999</v>
      </c>
      <c r="G597" s="131">
        <v>13.6890951276</v>
      </c>
      <c r="H597" s="131">
        <v>58.7006960557</v>
      </c>
      <c r="I597" s="131">
        <v>27.610208816699998</v>
      </c>
      <c r="J597" s="131">
        <v>4.5506257110000004</v>
      </c>
      <c r="K597" s="131">
        <v>2.2753128555000002</v>
      </c>
      <c r="L597" s="131">
        <v>9.1012514221000007</v>
      </c>
      <c r="M597" s="131">
        <v>6.8259385665999996</v>
      </c>
      <c r="N597" s="110">
        <v>202</v>
      </c>
      <c r="O597" s="131">
        <v>2.0792079208000001</v>
      </c>
      <c r="P597" s="146">
        <v>104.15</v>
      </c>
      <c r="Q597" s="131">
        <v>0.82589071349999998</v>
      </c>
      <c r="R597" s="110">
        <v>-10</v>
      </c>
      <c r="S597" s="131">
        <v>6.4726783827999999</v>
      </c>
      <c r="T597" s="110">
        <v>-82</v>
      </c>
      <c r="U597" s="131">
        <v>12.8781331029</v>
      </c>
      <c r="V597" s="131">
        <v>79.823297800800006</v>
      </c>
      <c r="W597" s="147">
        <v>280</v>
      </c>
      <c r="X597" s="147">
        <v>22</v>
      </c>
      <c r="Y597" s="147">
        <v>135</v>
      </c>
      <c r="Z597" s="147">
        <v>123</v>
      </c>
      <c r="AA597" s="147">
        <v>50</v>
      </c>
      <c r="AB597" s="147">
        <v>9</v>
      </c>
      <c r="AC597" s="147">
        <v>9</v>
      </c>
      <c r="AD597" s="147">
        <v>32</v>
      </c>
      <c r="AE597" s="148">
        <v>1.5923566879</v>
      </c>
      <c r="AF597" s="131">
        <v>0</v>
      </c>
      <c r="AG597" s="149" t="s">
        <v>3449</v>
      </c>
      <c r="AH597" s="149" t="s">
        <v>3450</v>
      </c>
      <c r="AI597" s="149">
        <v>35.460992907799998</v>
      </c>
      <c r="AJ597" s="149">
        <v>17.730496453899999</v>
      </c>
      <c r="AK597" s="149">
        <v>43.262411347499999</v>
      </c>
      <c r="AL597" s="149" t="s">
        <v>3450</v>
      </c>
      <c r="AM597" s="149" t="s">
        <v>3450</v>
      </c>
      <c r="AN597" s="149" t="s">
        <v>3450</v>
      </c>
      <c r="AO597" s="149" t="s">
        <v>3450</v>
      </c>
      <c r="AP597" s="149" t="s">
        <v>3450</v>
      </c>
      <c r="AQ597" s="149" t="s">
        <v>3450</v>
      </c>
    </row>
    <row r="598" spans="1:43" x14ac:dyDescent="0.2">
      <c r="A598" s="145">
        <v>1209</v>
      </c>
      <c r="B598" s="109" t="s">
        <v>1794</v>
      </c>
      <c r="C598" s="110">
        <v>528</v>
      </c>
      <c r="D598" s="131">
        <v>-10.6598984772</v>
      </c>
      <c r="E598" s="110">
        <v>6.3377745769000002</v>
      </c>
      <c r="F598" s="131">
        <v>8.7121212120999996</v>
      </c>
      <c r="G598" s="131">
        <v>17.613636363600001</v>
      </c>
      <c r="H598" s="131">
        <v>56.25</v>
      </c>
      <c r="I598" s="131">
        <v>26.136363636399999</v>
      </c>
      <c r="J598" s="131">
        <v>5.6179775281</v>
      </c>
      <c r="K598" s="131">
        <v>5.6179775281</v>
      </c>
      <c r="L598" s="131">
        <v>7.4906367040999999</v>
      </c>
      <c r="M598" s="131">
        <v>14.9812734082</v>
      </c>
      <c r="N598" s="110">
        <v>233</v>
      </c>
      <c r="O598" s="131">
        <v>2.2403433476000001</v>
      </c>
      <c r="P598" s="146">
        <v>83.31</v>
      </c>
      <c r="Q598" s="131">
        <v>1.3187867162</v>
      </c>
      <c r="R598" s="110">
        <v>5</v>
      </c>
      <c r="S598" s="131">
        <v>11.569356192300001</v>
      </c>
      <c r="T598" s="110">
        <v>-143</v>
      </c>
      <c r="U598" s="131">
        <v>28.821484234500002</v>
      </c>
      <c r="V598" s="131">
        <v>58.290372857000001</v>
      </c>
      <c r="W598" s="147">
        <v>215</v>
      </c>
      <c r="X598" s="147">
        <v>67</v>
      </c>
      <c r="Y598" s="147">
        <v>69</v>
      </c>
      <c r="Z598" s="147">
        <v>79</v>
      </c>
      <c r="AA598" s="147">
        <v>65</v>
      </c>
      <c r="AB598" s="147">
        <v>32</v>
      </c>
      <c r="AC598" s="147">
        <v>9</v>
      </c>
      <c r="AD598" s="147">
        <v>24</v>
      </c>
      <c r="AE598" s="148">
        <v>0.73170731710000003</v>
      </c>
      <c r="AF598" s="131">
        <v>0</v>
      </c>
      <c r="AG598" s="149">
        <v>1.67</v>
      </c>
      <c r="AH598" s="149" t="s">
        <v>3450</v>
      </c>
      <c r="AI598" s="149">
        <v>35.582822085899998</v>
      </c>
      <c r="AJ598" s="149">
        <v>17.1779141104</v>
      </c>
      <c r="AK598" s="149">
        <v>42.944785276099999</v>
      </c>
      <c r="AL598" s="149" t="s">
        <v>3450</v>
      </c>
      <c r="AM598" s="149" t="s">
        <v>3450</v>
      </c>
      <c r="AN598" s="149" t="s">
        <v>3450</v>
      </c>
      <c r="AO598" s="149" t="s">
        <v>3450</v>
      </c>
      <c r="AP598" s="149" t="s">
        <v>3450</v>
      </c>
      <c r="AQ598" s="149" t="s">
        <v>3450</v>
      </c>
    </row>
    <row r="599" spans="1:43" x14ac:dyDescent="0.2">
      <c r="A599" s="145">
        <v>1210</v>
      </c>
      <c r="B599" s="109" t="s">
        <v>1793</v>
      </c>
      <c r="C599" s="110">
        <v>180</v>
      </c>
      <c r="D599" s="131">
        <v>1.6949152542000001</v>
      </c>
      <c r="E599" s="110">
        <v>5.1194539249000002</v>
      </c>
      <c r="F599" s="131">
        <v>12.222222222199999</v>
      </c>
      <c r="G599" s="131">
        <v>11.666666666699999</v>
      </c>
      <c r="H599" s="131">
        <v>62.222222222200003</v>
      </c>
      <c r="I599" s="131">
        <v>26.111111111100001</v>
      </c>
      <c r="J599" s="131">
        <v>5.4644808743000004</v>
      </c>
      <c r="K599" s="131">
        <v>0</v>
      </c>
      <c r="L599" s="131">
        <v>5.4644808743000004</v>
      </c>
      <c r="M599" s="131">
        <v>5.4644808743000004</v>
      </c>
      <c r="N599" s="110">
        <v>90</v>
      </c>
      <c r="O599" s="131">
        <v>1.9888888889</v>
      </c>
      <c r="P599" s="146">
        <v>35.159999999999997</v>
      </c>
      <c r="Q599" s="131">
        <v>1.3663535440000001</v>
      </c>
      <c r="R599" s="110">
        <v>6</v>
      </c>
      <c r="S599" s="131">
        <v>30.4582977512</v>
      </c>
      <c r="T599" s="110">
        <v>-93</v>
      </c>
      <c r="U599" s="131">
        <v>10.902362653000001</v>
      </c>
      <c r="V599" s="131">
        <v>57.272986051799997</v>
      </c>
      <c r="W599" s="147" t="s">
        <v>3449</v>
      </c>
      <c r="X599" s="147">
        <v>15</v>
      </c>
      <c r="Y599" s="147" t="s">
        <v>3449</v>
      </c>
      <c r="Z599" s="147">
        <v>25</v>
      </c>
      <c r="AA599" s="147" t="s">
        <v>3449</v>
      </c>
      <c r="AB599" s="147">
        <v>4</v>
      </c>
      <c r="AC599" s="147" t="s">
        <v>3449</v>
      </c>
      <c r="AD599" s="147">
        <v>15</v>
      </c>
      <c r="AE599" s="148">
        <v>2.8901734104000001</v>
      </c>
      <c r="AF599" s="131">
        <v>0</v>
      </c>
      <c r="AG599" s="149" t="s">
        <v>3449</v>
      </c>
      <c r="AH599" s="149" t="s">
        <v>3450</v>
      </c>
      <c r="AI599" s="149">
        <v>45.283018867899997</v>
      </c>
      <c r="AJ599" s="149">
        <v>5.6603773584999999</v>
      </c>
      <c r="AK599" s="149">
        <v>47.169811320800001</v>
      </c>
      <c r="AL599" s="149" t="s">
        <v>3450</v>
      </c>
      <c r="AM599" s="149" t="s">
        <v>3450</v>
      </c>
      <c r="AN599" s="149" t="s">
        <v>3450</v>
      </c>
      <c r="AO599" s="149" t="s">
        <v>3450</v>
      </c>
      <c r="AP599" s="149" t="s">
        <v>3450</v>
      </c>
      <c r="AQ599" s="149" t="s">
        <v>3450</v>
      </c>
    </row>
    <row r="600" spans="1:43" x14ac:dyDescent="0.2">
      <c r="A600" s="145">
        <v>1211</v>
      </c>
      <c r="B600" s="109" t="s">
        <v>1792</v>
      </c>
      <c r="C600" s="110">
        <v>474</v>
      </c>
      <c r="D600" s="131">
        <v>-9.5419847327999996</v>
      </c>
      <c r="E600" s="110">
        <v>7.7743152369999997</v>
      </c>
      <c r="F600" s="131">
        <v>1.0548523207</v>
      </c>
      <c r="G600" s="131">
        <v>22.573839662400001</v>
      </c>
      <c r="H600" s="131">
        <v>59.493670886099999</v>
      </c>
      <c r="I600" s="131">
        <v>17.9324894515</v>
      </c>
      <c r="J600" s="131">
        <v>2.0898641588000002</v>
      </c>
      <c r="K600" s="131">
        <v>0</v>
      </c>
      <c r="L600" s="131">
        <v>6.2695924764999997</v>
      </c>
      <c r="M600" s="131">
        <v>6.2695924764999997</v>
      </c>
      <c r="N600" s="110">
        <v>164</v>
      </c>
      <c r="O600" s="131">
        <v>2.8841463415000002</v>
      </c>
      <c r="P600" s="146">
        <v>60.97</v>
      </c>
      <c r="Q600" s="131">
        <v>0.78740157479999995</v>
      </c>
      <c r="R600" s="110">
        <v>17</v>
      </c>
      <c r="S600" s="131">
        <v>28.100393700800002</v>
      </c>
      <c r="T600" s="110">
        <v>-32</v>
      </c>
      <c r="U600" s="131">
        <v>27.0669291339</v>
      </c>
      <c r="V600" s="131">
        <v>44.045275590599999</v>
      </c>
      <c r="W600" s="147">
        <v>185</v>
      </c>
      <c r="X600" s="147">
        <v>116</v>
      </c>
      <c r="Y600" s="147">
        <v>18</v>
      </c>
      <c r="Z600" s="147">
        <v>51</v>
      </c>
      <c r="AA600" s="147">
        <v>70</v>
      </c>
      <c r="AB600" s="147">
        <v>45</v>
      </c>
      <c r="AC600" s="147">
        <v>9</v>
      </c>
      <c r="AD600" s="147">
        <v>16</v>
      </c>
      <c r="AE600" s="148">
        <v>1.6666666667000001</v>
      </c>
      <c r="AF600" s="131">
        <v>0</v>
      </c>
      <c r="AG600" s="149" t="s">
        <v>3449</v>
      </c>
      <c r="AH600" s="149" t="s">
        <v>3450</v>
      </c>
      <c r="AI600" s="149">
        <v>57.051282051299999</v>
      </c>
      <c r="AJ600" s="149">
        <v>14.102564102600001</v>
      </c>
      <c r="AK600" s="149">
        <v>28.8461538462</v>
      </c>
      <c r="AL600" s="149" t="s">
        <v>3450</v>
      </c>
      <c r="AM600" s="149" t="s">
        <v>3450</v>
      </c>
      <c r="AN600" s="149" t="s">
        <v>3450</v>
      </c>
      <c r="AO600" s="149" t="s">
        <v>3450</v>
      </c>
      <c r="AP600" s="149" t="s">
        <v>3450</v>
      </c>
      <c r="AQ600" s="149" t="s">
        <v>3450</v>
      </c>
    </row>
    <row r="601" spans="1:43" x14ac:dyDescent="0.2">
      <c r="A601" s="145">
        <v>1212</v>
      </c>
      <c r="B601" s="109" t="s">
        <v>1791</v>
      </c>
      <c r="C601" s="110">
        <v>150</v>
      </c>
      <c r="D601" s="131">
        <v>4.1666666667000003</v>
      </c>
      <c r="E601" s="110">
        <v>1.9260400616</v>
      </c>
      <c r="F601" s="131">
        <v>14.666666666699999</v>
      </c>
      <c r="G601" s="131">
        <v>8.6666666666999994</v>
      </c>
      <c r="H601" s="131">
        <v>55.333333333299997</v>
      </c>
      <c r="I601" s="131">
        <v>36</v>
      </c>
      <c r="J601" s="131">
        <v>0</v>
      </c>
      <c r="K601" s="131">
        <v>0</v>
      </c>
      <c r="L601" s="131">
        <v>6.6006600659999997</v>
      </c>
      <c r="M601" s="131">
        <v>19.801980197999999</v>
      </c>
      <c r="N601" s="110">
        <v>78</v>
      </c>
      <c r="O601" s="131">
        <v>1.8846153846</v>
      </c>
      <c r="P601" s="146">
        <v>77.88</v>
      </c>
      <c r="Q601" s="131">
        <v>0.79681274899999999</v>
      </c>
      <c r="R601" s="110">
        <v>17</v>
      </c>
      <c r="S601" s="131">
        <v>38.748232874999999</v>
      </c>
      <c r="T601" s="110">
        <v>-127</v>
      </c>
      <c r="U601" s="131">
        <v>3.1101400847999998</v>
      </c>
      <c r="V601" s="131">
        <v>57.344814291200002</v>
      </c>
      <c r="W601" s="147" t="s">
        <v>3449</v>
      </c>
      <c r="X601" s="147" t="s">
        <v>3449</v>
      </c>
      <c r="Y601" s="147">
        <v>0</v>
      </c>
      <c r="Z601" s="147">
        <v>58</v>
      </c>
      <c r="AA601" s="147" t="s">
        <v>3449</v>
      </c>
      <c r="AB601" s="147" t="s">
        <v>3449</v>
      </c>
      <c r="AC601" s="147">
        <v>0</v>
      </c>
      <c r="AD601" s="147">
        <v>18</v>
      </c>
      <c r="AE601" s="148">
        <v>1.1627906977</v>
      </c>
      <c r="AF601" s="131">
        <v>0</v>
      </c>
      <c r="AG601" s="149" t="s">
        <v>3449</v>
      </c>
      <c r="AH601" s="149" t="s">
        <v>3450</v>
      </c>
      <c r="AI601" s="149">
        <v>40.677966101700001</v>
      </c>
      <c r="AJ601" s="149">
        <v>10.1694915254</v>
      </c>
      <c r="AK601" s="149">
        <v>47.457627118600001</v>
      </c>
      <c r="AL601" s="149" t="s">
        <v>3450</v>
      </c>
      <c r="AM601" s="149" t="s">
        <v>3450</v>
      </c>
      <c r="AN601" s="149" t="s">
        <v>3450</v>
      </c>
      <c r="AO601" s="149" t="s">
        <v>3450</v>
      </c>
      <c r="AP601" s="149" t="s">
        <v>3450</v>
      </c>
      <c r="AQ601" s="149" t="s">
        <v>3450</v>
      </c>
    </row>
    <row r="602" spans="1:43" x14ac:dyDescent="0.2">
      <c r="A602" s="145">
        <v>1213</v>
      </c>
      <c r="B602" s="109" t="s">
        <v>1790</v>
      </c>
      <c r="C602" s="110">
        <v>5413</v>
      </c>
      <c r="D602" s="131">
        <v>9.7303871882999999</v>
      </c>
      <c r="E602" s="110">
        <v>331.47581139009998</v>
      </c>
      <c r="F602" s="131">
        <v>9.7727692592000004</v>
      </c>
      <c r="G602" s="131">
        <v>20.838721596199999</v>
      </c>
      <c r="H602" s="131">
        <v>58.211712543899999</v>
      </c>
      <c r="I602" s="131">
        <v>20.94956586</v>
      </c>
      <c r="J602" s="131">
        <v>4.2447171725999997</v>
      </c>
      <c r="K602" s="131">
        <v>1.4764233644</v>
      </c>
      <c r="L602" s="131">
        <v>7.9357755835999999</v>
      </c>
      <c r="M602" s="131">
        <v>7.9357755835999999</v>
      </c>
      <c r="N602" s="110">
        <v>2210</v>
      </c>
      <c r="O602" s="131">
        <v>2.4063348416000001</v>
      </c>
      <c r="P602" s="146">
        <v>16.329999999999998</v>
      </c>
      <c r="Q602" s="131">
        <v>12.952731737300001</v>
      </c>
      <c r="R602" s="110">
        <v>45</v>
      </c>
      <c r="S602" s="131">
        <v>32.289748311799997</v>
      </c>
      <c r="T602" s="110">
        <v>-35</v>
      </c>
      <c r="U602" s="131">
        <v>41.006752609000003</v>
      </c>
      <c r="V602" s="131">
        <v>13.7507673419</v>
      </c>
      <c r="W602" s="147">
        <v>2891</v>
      </c>
      <c r="X602" s="147">
        <v>106</v>
      </c>
      <c r="Y602" s="147">
        <v>1107</v>
      </c>
      <c r="Z602" s="147">
        <v>1678</v>
      </c>
      <c r="AA602" s="147">
        <v>276</v>
      </c>
      <c r="AB602" s="147">
        <v>39</v>
      </c>
      <c r="AC602" s="147">
        <v>50</v>
      </c>
      <c r="AD602" s="147">
        <v>187</v>
      </c>
      <c r="AE602" s="148">
        <v>0.7439310885</v>
      </c>
      <c r="AF602" s="131">
        <v>5.5741360089</v>
      </c>
      <c r="AG602" s="149">
        <v>1.31</v>
      </c>
      <c r="AH602" s="149" t="s">
        <v>3450</v>
      </c>
      <c r="AI602" s="149">
        <v>39.921171171200001</v>
      </c>
      <c r="AJ602" s="149">
        <v>17.680180180200001</v>
      </c>
      <c r="AK602" s="149">
        <v>40.596846846799998</v>
      </c>
      <c r="AL602" s="149" t="s">
        <v>3450</v>
      </c>
      <c r="AM602" s="149" t="s">
        <v>3450</v>
      </c>
      <c r="AN602" s="149" t="s">
        <v>3450</v>
      </c>
      <c r="AO602" s="149" t="s">
        <v>3450</v>
      </c>
      <c r="AP602" s="149" t="s">
        <v>3450</v>
      </c>
      <c r="AQ602" s="149" t="s">
        <v>3450</v>
      </c>
    </row>
    <row r="603" spans="1:43" x14ac:dyDescent="0.2">
      <c r="A603" s="145">
        <v>1214</v>
      </c>
      <c r="B603" s="109" t="s">
        <v>1789</v>
      </c>
      <c r="C603" s="110">
        <v>2051</v>
      </c>
      <c r="D603" s="131">
        <v>6.4901349948</v>
      </c>
      <c r="E603" s="110">
        <v>106.3796680498</v>
      </c>
      <c r="F603" s="131">
        <v>6.9722086787000004</v>
      </c>
      <c r="G603" s="131">
        <v>25.743539736700001</v>
      </c>
      <c r="H603" s="131">
        <v>58.313018040000003</v>
      </c>
      <c r="I603" s="131">
        <v>15.9434422233</v>
      </c>
      <c r="J603" s="131">
        <v>3.9273441335000001</v>
      </c>
      <c r="K603" s="131">
        <v>0.98183603340000003</v>
      </c>
      <c r="L603" s="131">
        <v>10.8001963672</v>
      </c>
      <c r="M603" s="131">
        <v>4.4182621502000003</v>
      </c>
      <c r="N603" s="110">
        <v>792</v>
      </c>
      <c r="O603" s="131">
        <v>2.5669191918999998</v>
      </c>
      <c r="P603" s="146">
        <v>19.28</v>
      </c>
      <c r="Q603" s="131">
        <v>5.4404145077999999</v>
      </c>
      <c r="R603" s="110">
        <v>29</v>
      </c>
      <c r="S603" s="131">
        <v>16.269430051800001</v>
      </c>
      <c r="T603" s="110">
        <v>-31</v>
      </c>
      <c r="U603" s="131">
        <v>48.549222797900001</v>
      </c>
      <c r="V603" s="131">
        <v>29.740932642499999</v>
      </c>
      <c r="W603" s="147">
        <v>703</v>
      </c>
      <c r="X603" s="147">
        <v>37</v>
      </c>
      <c r="Y603" s="147">
        <v>350</v>
      </c>
      <c r="Z603" s="147">
        <v>316</v>
      </c>
      <c r="AA603" s="147">
        <v>117</v>
      </c>
      <c r="AB603" s="147">
        <v>16</v>
      </c>
      <c r="AC603" s="147">
        <v>30</v>
      </c>
      <c r="AD603" s="147">
        <v>71</v>
      </c>
      <c r="AE603" s="148">
        <v>0.43668122269999998</v>
      </c>
      <c r="AF603" s="131">
        <v>5.5780933063000004</v>
      </c>
      <c r="AG603" s="149" t="s">
        <v>3449</v>
      </c>
      <c r="AH603" s="149" t="s">
        <v>3450</v>
      </c>
      <c r="AI603" s="149">
        <v>48.027210884399999</v>
      </c>
      <c r="AJ603" s="149">
        <v>16.054421768699999</v>
      </c>
      <c r="AK603" s="149">
        <v>34.693877551</v>
      </c>
      <c r="AL603" s="149" t="s">
        <v>3450</v>
      </c>
      <c r="AM603" s="149" t="s">
        <v>3450</v>
      </c>
      <c r="AN603" s="149" t="s">
        <v>3450</v>
      </c>
      <c r="AO603" s="149" t="s">
        <v>3450</v>
      </c>
      <c r="AP603" s="149" t="s">
        <v>3450</v>
      </c>
      <c r="AQ603" s="149" t="s">
        <v>3450</v>
      </c>
    </row>
    <row r="604" spans="1:43" x14ac:dyDescent="0.2">
      <c r="A604" s="145">
        <v>1215</v>
      </c>
      <c r="B604" s="109" t="s">
        <v>1788</v>
      </c>
      <c r="C604" s="110">
        <v>678</v>
      </c>
      <c r="D604" s="131">
        <v>2.4169184289999999</v>
      </c>
      <c r="E604" s="110">
        <v>51.015801354399997</v>
      </c>
      <c r="F604" s="131">
        <v>15.9292035398</v>
      </c>
      <c r="G604" s="131">
        <v>15.191740413</v>
      </c>
      <c r="H604" s="131">
        <v>57.5221238938</v>
      </c>
      <c r="I604" s="131">
        <v>27.286135693199999</v>
      </c>
      <c r="J604" s="131">
        <v>5.9746079164000001</v>
      </c>
      <c r="K604" s="131">
        <v>0</v>
      </c>
      <c r="L604" s="131">
        <v>4.4809559373000001</v>
      </c>
      <c r="M604" s="131">
        <v>4.4809559373000001</v>
      </c>
      <c r="N604" s="110">
        <v>301</v>
      </c>
      <c r="O604" s="131">
        <v>2.0996677740999998</v>
      </c>
      <c r="P604" s="146">
        <v>13.29</v>
      </c>
      <c r="Q604" s="131">
        <v>4.7040971167999999</v>
      </c>
      <c r="R604" s="110">
        <v>14</v>
      </c>
      <c r="S604" s="131">
        <v>32.701062215500002</v>
      </c>
      <c r="T604" s="110">
        <v>-18</v>
      </c>
      <c r="U604" s="131">
        <v>51.517450682899998</v>
      </c>
      <c r="V604" s="131">
        <v>11.0773899848</v>
      </c>
      <c r="W604" s="147">
        <v>262</v>
      </c>
      <c r="X604" s="147">
        <v>65</v>
      </c>
      <c r="Y604" s="147">
        <v>48</v>
      </c>
      <c r="Z604" s="147">
        <v>149</v>
      </c>
      <c r="AA604" s="147">
        <v>76</v>
      </c>
      <c r="AB604" s="147">
        <v>29</v>
      </c>
      <c r="AC604" s="147">
        <v>13</v>
      </c>
      <c r="AD604" s="147">
        <v>34</v>
      </c>
      <c r="AE604" s="148">
        <v>1.9267822736</v>
      </c>
      <c r="AF604" s="131">
        <v>23.564064801200001</v>
      </c>
      <c r="AG604" s="149" t="s">
        <v>3449</v>
      </c>
      <c r="AH604" s="149" t="s">
        <v>3450</v>
      </c>
      <c r="AI604" s="149">
        <v>41.860465116299999</v>
      </c>
      <c r="AJ604" s="149">
        <v>16.279069767399999</v>
      </c>
      <c r="AK604" s="149">
        <v>39.534883720899998</v>
      </c>
      <c r="AL604" s="149" t="s">
        <v>3450</v>
      </c>
      <c r="AM604" s="149" t="s">
        <v>3450</v>
      </c>
      <c r="AN604" s="149" t="s">
        <v>3450</v>
      </c>
      <c r="AO604" s="149" t="s">
        <v>3450</v>
      </c>
      <c r="AP604" s="149" t="s">
        <v>3450</v>
      </c>
      <c r="AQ604" s="149" t="s">
        <v>3450</v>
      </c>
    </row>
    <row r="605" spans="1:43" x14ac:dyDescent="0.2">
      <c r="A605" s="145">
        <v>1216</v>
      </c>
      <c r="B605" s="109" t="s">
        <v>1787</v>
      </c>
      <c r="C605" s="110">
        <v>1957</v>
      </c>
      <c r="D605" s="131">
        <v>-12.6339285714</v>
      </c>
      <c r="E605" s="110">
        <v>13.517060367499999</v>
      </c>
      <c r="F605" s="131">
        <v>6.8983137455000003</v>
      </c>
      <c r="G605" s="131">
        <v>18.8553909044</v>
      </c>
      <c r="H605" s="131">
        <v>59.683188553900003</v>
      </c>
      <c r="I605" s="131">
        <v>21.461420541599999</v>
      </c>
      <c r="J605" s="131">
        <v>4.0962621608000003</v>
      </c>
      <c r="K605" s="131">
        <v>1.0240655402000001</v>
      </c>
      <c r="L605" s="131">
        <v>10.2406554019</v>
      </c>
      <c r="M605" s="131">
        <v>11.2647209421</v>
      </c>
      <c r="N605" s="110">
        <v>800</v>
      </c>
      <c r="O605" s="131">
        <v>2.4037500000000001</v>
      </c>
      <c r="P605" s="146">
        <v>144.78</v>
      </c>
      <c r="Q605" s="131">
        <v>0.89119170979999995</v>
      </c>
      <c r="R605" s="110">
        <v>42</v>
      </c>
      <c r="S605" s="131">
        <v>12.925734024200001</v>
      </c>
      <c r="T605" s="110">
        <v>-297</v>
      </c>
      <c r="U605" s="131">
        <v>20.317789291899999</v>
      </c>
      <c r="V605" s="131">
        <v>65.865284974100007</v>
      </c>
      <c r="W605" s="147">
        <v>433</v>
      </c>
      <c r="X605" s="147">
        <v>116</v>
      </c>
      <c r="Y605" s="147">
        <v>139</v>
      </c>
      <c r="Z605" s="147">
        <v>178</v>
      </c>
      <c r="AA605" s="147">
        <v>128</v>
      </c>
      <c r="AB605" s="147">
        <v>45</v>
      </c>
      <c r="AC605" s="147">
        <v>19</v>
      </c>
      <c r="AD605" s="147">
        <v>64</v>
      </c>
      <c r="AE605" s="148">
        <v>0.83487940630000002</v>
      </c>
      <c r="AF605" s="131">
        <v>4.0180813660999997</v>
      </c>
      <c r="AG605" s="149" t="s">
        <v>3449</v>
      </c>
      <c r="AH605" s="149" t="s">
        <v>3450</v>
      </c>
      <c r="AI605" s="149">
        <v>46.520146520099999</v>
      </c>
      <c r="AJ605" s="149">
        <v>13.553113553099999</v>
      </c>
      <c r="AK605" s="149">
        <v>37.7289377289</v>
      </c>
      <c r="AL605" s="149" t="s">
        <v>3450</v>
      </c>
      <c r="AM605" s="149" t="s">
        <v>3450</v>
      </c>
      <c r="AN605" s="149" t="s">
        <v>3450</v>
      </c>
      <c r="AO605" s="149" t="s">
        <v>3450</v>
      </c>
      <c r="AP605" s="149" t="s">
        <v>3450</v>
      </c>
      <c r="AQ605" s="149" t="s">
        <v>3450</v>
      </c>
    </row>
    <row r="606" spans="1:43" x14ac:dyDescent="0.2">
      <c r="A606" s="145">
        <v>1217</v>
      </c>
      <c r="B606" s="109" t="s">
        <v>1786</v>
      </c>
      <c r="C606" s="110">
        <v>383</v>
      </c>
      <c r="D606" s="131">
        <v>-2.5445292621000002</v>
      </c>
      <c r="E606" s="110">
        <v>23.268529769099999</v>
      </c>
      <c r="F606" s="131">
        <v>24.0208877285</v>
      </c>
      <c r="G606" s="131">
        <v>22.193211488300001</v>
      </c>
      <c r="H606" s="131">
        <v>62.140992167100002</v>
      </c>
      <c r="I606" s="131">
        <v>15.6657963446</v>
      </c>
      <c r="J606" s="131">
        <v>5.3191489362000004</v>
      </c>
      <c r="K606" s="131">
        <v>2.6595744681000002</v>
      </c>
      <c r="L606" s="131">
        <v>18.617021276599999</v>
      </c>
      <c r="M606" s="131">
        <v>10.638297872300001</v>
      </c>
      <c r="N606" s="110">
        <v>165</v>
      </c>
      <c r="O606" s="131">
        <v>2.2727272727000001</v>
      </c>
      <c r="P606" s="146">
        <v>16.46</v>
      </c>
      <c r="Q606" s="131">
        <v>1.2773722627999999</v>
      </c>
      <c r="R606" s="110">
        <v>2</v>
      </c>
      <c r="S606" s="131">
        <v>33.7591240876</v>
      </c>
      <c r="T606" s="110">
        <v>-4</v>
      </c>
      <c r="U606" s="131">
        <v>46.654501216500002</v>
      </c>
      <c r="V606" s="131">
        <v>18.309002433100002</v>
      </c>
      <c r="W606" s="147">
        <v>92</v>
      </c>
      <c r="X606" s="147">
        <v>27</v>
      </c>
      <c r="Y606" s="147">
        <v>11</v>
      </c>
      <c r="Z606" s="147">
        <v>54</v>
      </c>
      <c r="AA606" s="147">
        <v>31</v>
      </c>
      <c r="AB606" s="147">
        <v>9</v>
      </c>
      <c r="AC606" s="147">
        <v>5</v>
      </c>
      <c r="AD606" s="147">
        <v>17</v>
      </c>
      <c r="AE606" s="148">
        <v>7.5117370892000004</v>
      </c>
      <c r="AF606" s="131">
        <v>38.461538461499998</v>
      </c>
      <c r="AG606" s="149" t="s">
        <v>3449</v>
      </c>
      <c r="AH606" s="149" t="s">
        <v>3450</v>
      </c>
      <c r="AI606" s="149">
        <v>31.460674157300001</v>
      </c>
      <c r="AJ606" s="149">
        <v>16.853932584300001</v>
      </c>
      <c r="AK606" s="149">
        <v>50.561797752799997</v>
      </c>
      <c r="AL606" s="149" t="s">
        <v>3450</v>
      </c>
      <c r="AM606" s="149" t="s">
        <v>3450</v>
      </c>
      <c r="AN606" s="149" t="s">
        <v>3450</v>
      </c>
      <c r="AO606" s="149" t="s">
        <v>3450</v>
      </c>
      <c r="AP606" s="149" t="s">
        <v>3450</v>
      </c>
      <c r="AQ606" s="149" t="s">
        <v>3450</v>
      </c>
    </row>
    <row r="607" spans="1:43" x14ac:dyDescent="0.2">
      <c r="A607" s="145">
        <v>1218</v>
      </c>
      <c r="B607" s="109" t="s">
        <v>1785</v>
      </c>
      <c r="C607" s="110">
        <v>830</v>
      </c>
      <c r="D607" s="131">
        <v>-5.5745164960000002</v>
      </c>
      <c r="E607" s="110">
        <v>12.8324056895</v>
      </c>
      <c r="F607" s="131">
        <v>1.3253012047999999</v>
      </c>
      <c r="G607" s="131">
        <v>21.2048192771</v>
      </c>
      <c r="H607" s="131">
        <v>58.7951807229</v>
      </c>
      <c r="I607" s="131">
        <v>20</v>
      </c>
      <c r="J607" s="131">
        <v>7.1471113757999998</v>
      </c>
      <c r="K607" s="131">
        <v>0</v>
      </c>
      <c r="L607" s="131">
        <v>10.720667063700001</v>
      </c>
      <c r="M607" s="131">
        <v>7.1471113757999998</v>
      </c>
      <c r="N607" s="110">
        <v>317</v>
      </c>
      <c r="O607" s="131">
        <v>2.5583596215000002</v>
      </c>
      <c r="P607" s="146">
        <v>64.680000000000007</v>
      </c>
      <c r="Q607" s="131">
        <v>1.2662137121999999</v>
      </c>
      <c r="R607" s="110">
        <v>22</v>
      </c>
      <c r="S607" s="131">
        <v>37.801111797399997</v>
      </c>
      <c r="T607" s="110">
        <v>-97</v>
      </c>
      <c r="U607" s="131">
        <v>18.900555898699999</v>
      </c>
      <c r="V607" s="131">
        <v>42.032118591699998</v>
      </c>
      <c r="W607" s="147">
        <v>311</v>
      </c>
      <c r="X607" s="147">
        <v>163</v>
      </c>
      <c r="Y607" s="147">
        <v>42</v>
      </c>
      <c r="Z607" s="147">
        <v>106</v>
      </c>
      <c r="AA607" s="147">
        <v>109</v>
      </c>
      <c r="AB607" s="147">
        <v>65</v>
      </c>
      <c r="AC607" s="147">
        <v>10</v>
      </c>
      <c r="AD607" s="147">
        <v>34</v>
      </c>
      <c r="AE607" s="148">
        <v>0.47021943570000002</v>
      </c>
      <c r="AF607" s="131">
        <v>0</v>
      </c>
      <c r="AG607" s="149" t="s">
        <v>3449</v>
      </c>
      <c r="AH607" s="149" t="s">
        <v>3450</v>
      </c>
      <c r="AI607" s="149">
        <v>48.207171314699998</v>
      </c>
      <c r="AJ607" s="149">
        <v>5.1792828684999996</v>
      </c>
      <c r="AK607" s="149">
        <v>45.8167330677</v>
      </c>
      <c r="AL607" s="149" t="s">
        <v>3450</v>
      </c>
      <c r="AM607" s="149" t="s">
        <v>3450</v>
      </c>
      <c r="AN607" s="149" t="s">
        <v>3450</v>
      </c>
      <c r="AO607" s="149" t="s">
        <v>3450</v>
      </c>
      <c r="AP607" s="149" t="s">
        <v>3450</v>
      </c>
      <c r="AQ607" s="149" t="s">
        <v>3450</v>
      </c>
    </row>
    <row r="608" spans="1:43" x14ac:dyDescent="0.2">
      <c r="A608" s="145">
        <v>1219</v>
      </c>
      <c r="B608" s="109" t="s">
        <v>1784</v>
      </c>
      <c r="C608" s="110">
        <v>702</v>
      </c>
      <c r="D608" s="131">
        <v>0.14265335239999999</v>
      </c>
      <c r="E608" s="110">
        <v>8.7443946187999995</v>
      </c>
      <c r="F608" s="131">
        <v>0.85470085470000001</v>
      </c>
      <c r="G608" s="131">
        <v>24.501424501399999</v>
      </c>
      <c r="H608" s="131">
        <v>58.404558404600003</v>
      </c>
      <c r="I608" s="131">
        <v>17.094017094000002</v>
      </c>
      <c r="J608" s="131">
        <v>7.1479628306</v>
      </c>
      <c r="K608" s="131">
        <v>0</v>
      </c>
      <c r="L608" s="131">
        <v>11.4367405289</v>
      </c>
      <c r="M608" s="131">
        <v>7.1479628306</v>
      </c>
      <c r="N608" s="110">
        <v>266</v>
      </c>
      <c r="O608" s="131">
        <v>2.6165413534000002</v>
      </c>
      <c r="P608" s="146">
        <v>80.28</v>
      </c>
      <c r="Q608" s="131">
        <v>0.78534031410000005</v>
      </c>
      <c r="R608" s="110">
        <v>19</v>
      </c>
      <c r="S608" s="131">
        <v>38.681126900999999</v>
      </c>
      <c r="T608" s="110">
        <v>-93</v>
      </c>
      <c r="U608" s="131">
        <v>11.3562702568</v>
      </c>
      <c r="V608" s="131">
        <v>49.177262528</v>
      </c>
      <c r="W608" s="147">
        <v>196</v>
      </c>
      <c r="X608" s="147">
        <v>111</v>
      </c>
      <c r="Y608" s="147">
        <v>15</v>
      </c>
      <c r="Z608" s="147">
        <v>70</v>
      </c>
      <c r="AA608" s="147">
        <v>70</v>
      </c>
      <c r="AB608" s="147">
        <v>39</v>
      </c>
      <c r="AC608" s="147">
        <v>10</v>
      </c>
      <c r="AD608" s="147">
        <v>21</v>
      </c>
      <c r="AE608" s="148">
        <v>0.37950664140000001</v>
      </c>
      <c r="AF608" s="131">
        <v>0</v>
      </c>
      <c r="AG608" s="149" t="s">
        <v>3449</v>
      </c>
      <c r="AH608" s="149" t="s">
        <v>3450</v>
      </c>
      <c r="AI608" s="149">
        <v>37.931034482800001</v>
      </c>
      <c r="AJ608" s="149">
        <v>0.76628352489999996</v>
      </c>
      <c r="AK608" s="149">
        <v>59.770114942500001</v>
      </c>
      <c r="AL608" s="149" t="s">
        <v>3450</v>
      </c>
      <c r="AM608" s="149" t="s">
        <v>3450</v>
      </c>
      <c r="AN608" s="149" t="s">
        <v>3450</v>
      </c>
      <c r="AO608" s="149" t="s">
        <v>3450</v>
      </c>
      <c r="AP608" s="149" t="s">
        <v>3450</v>
      </c>
      <c r="AQ608" s="149" t="s">
        <v>3450</v>
      </c>
    </row>
    <row r="609" spans="1:43" x14ac:dyDescent="0.2">
      <c r="A609" s="145">
        <v>1220</v>
      </c>
      <c r="B609" s="109" t="s">
        <v>1783</v>
      </c>
      <c r="C609" s="110">
        <v>405</v>
      </c>
      <c r="D609" s="131">
        <v>-6.6820276498000002</v>
      </c>
      <c r="E609" s="110">
        <v>4.1804293972000002</v>
      </c>
      <c r="F609" s="131">
        <v>20.4938271605</v>
      </c>
      <c r="G609" s="131">
        <v>17.2839506173</v>
      </c>
      <c r="H609" s="131">
        <v>57.037037036999997</v>
      </c>
      <c r="I609" s="131">
        <v>25.679012345699999</v>
      </c>
      <c r="J609" s="131">
        <v>7.4719800747000003</v>
      </c>
      <c r="K609" s="131">
        <v>0</v>
      </c>
      <c r="L609" s="131">
        <v>4.9813200497999999</v>
      </c>
      <c r="M609" s="131">
        <v>12.4533001245</v>
      </c>
      <c r="N609" s="110">
        <v>171</v>
      </c>
      <c r="O609" s="131">
        <v>2.2573099415</v>
      </c>
      <c r="P609" s="146">
        <v>96.88</v>
      </c>
      <c r="Q609" s="131">
        <v>1.1350737797999999</v>
      </c>
      <c r="R609" s="110">
        <v>5</v>
      </c>
      <c r="S609" s="131">
        <v>11.536477143700001</v>
      </c>
      <c r="T609" s="110">
        <v>-186</v>
      </c>
      <c r="U609" s="131">
        <v>22.794345268800001</v>
      </c>
      <c r="V609" s="131">
        <v>64.534103807700006</v>
      </c>
      <c r="W609" s="147">
        <v>238</v>
      </c>
      <c r="X609" s="147">
        <v>34</v>
      </c>
      <c r="Y609" s="147">
        <v>21</v>
      </c>
      <c r="Z609" s="147">
        <v>183</v>
      </c>
      <c r="AA609" s="147" t="s">
        <v>3449</v>
      </c>
      <c r="AB609" s="147">
        <v>14</v>
      </c>
      <c r="AC609" s="147" t="s">
        <v>3449</v>
      </c>
      <c r="AD609" s="147">
        <v>34</v>
      </c>
      <c r="AE609" s="148">
        <v>1.4662756598</v>
      </c>
      <c r="AF609" s="131">
        <v>0</v>
      </c>
      <c r="AG609" s="149" t="s">
        <v>3449</v>
      </c>
      <c r="AH609" s="149" t="s">
        <v>3450</v>
      </c>
      <c r="AI609" s="149">
        <v>36.842105263199997</v>
      </c>
      <c r="AJ609" s="149">
        <v>9.6491228069999995</v>
      </c>
      <c r="AK609" s="149">
        <v>49.122807017500001</v>
      </c>
      <c r="AL609" s="149" t="s">
        <v>3450</v>
      </c>
      <c r="AM609" s="149" t="s">
        <v>3450</v>
      </c>
      <c r="AN609" s="149" t="s">
        <v>3450</v>
      </c>
      <c r="AO609" s="149" t="s">
        <v>3450</v>
      </c>
      <c r="AP609" s="149" t="s">
        <v>3450</v>
      </c>
      <c r="AQ609" s="149" t="s">
        <v>3450</v>
      </c>
    </row>
    <row r="610" spans="1:43" x14ac:dyDescent="0.2">
      <c r="A610" s="145">
        <v>1301</v>
      </c>
      <c r="B610" s="109" t="s">
        <v>1782</v>
      </c>
      <c r="C610" s="110">
        <v>16106</v>
      </c>
      <c r="D610" s="131">
        <v>11.9638512339</v>
      </c>
      <c r="E610" s="110">
        <v>162.80198119880001</v>
      </c>
      <c r="F610" s="131">
        <v>16.5528374519</v>
      </c>
      <c r="G610" s="131">
        <v>19.9863404942</v>
      </c>
      <c r="H610" s="131">
        <v>61.281509996300002</v>
      </c>
      <c r="I610" s="131">
        <v>18.732149509500001</v>
      </c>
      <c r="J610" s="131">
        <v>4.1280960721</v>
      </c>
      <c r="K610" s="131">
        <v>1.5636727546</v>
      </c>
      <c r="L610" s="131">
        <v>8.8816612459000002</v>
      </c>
      <c r="M610" s="131">
        <v>7.8183637727999997</v>
      </c>
      <c r="N610" s="110">
        <v>6944</v>
      </c>
      <c r="O610" s="131">
        <v>2.2743375576</v>
      </c>
      <c r="P610" s="146">
        <v>98.93</v>
      </c>
      <c r="Q610" s="131">
        <v>5.8787878787999999</v>
      </c>
      <c r="R610" s="110">
        <v>140</v>
      </c>
      <c r="S610" s="131">
        <v>47.0505050505</v>
      </c>
      <c r="T610" s="110">
        <v>-196</v>
      </c>
      <c r="U610" s="131">
        <v>44.191919191899999</v>
      </c>
      <c r="V610" s="131">
        <v>2.8787878787999999</v>
      </c>
      <c r="W610" s="147">
        <v>6871</v>
      </c>
      <c r="X610" s="147">
        <v>522</v>
      </c>
      <c r="Y610" s="147">
        <v>1902</v>
      </c>
      <c r="Z610" s="147">
        <v>4447</v>
      </c>
      <c r="AA610" s="147">
        <v>1334</v>
      </c>
      <c r="AB610" s="147">
        <v>202</v>
      </c>
      <c r="AC610" s="147">
        <v>247</v>
      </c>
      <c r="AD610" s="147">
        <v>885</v>
      </c>
      <c r="AE610" s="148">
        <v>1.5160852951999999</v>
      </c>
      <c r="AF610" s="131">
        <v>18.971061093199999</v>
      </c>
      <c r="AG610" s="149">
        <v>1.59</v>
      </c>
      <c r="AH610" s="149">
        <v>19.8313187804</v>
      </c>
      <c r="AI610" s="149">
        <v>25.744181851</v>
      </c>
      <c r="AJ610" s="149">
        <v>13.151722893700001</v>
      </c>
      <c r="AK610" s="149">
        <v>33.686631787800003</v>
      </c>
      <c r="AL610" s="149">
        <v>0.46003968969999998</v>
      </c>
      <c r="AM610" s="149">
        <v>4.5643153527000004</v>
      </c>
      <c r="AN610" s="149" t="s">
        <v>3450</v>
      </c>
      <c r="AO610" s="149" t="s">
        <v>3450</v>
      </c>
      <c r="AP610" s="149">
        <v>2.5617896446000001</v>
      </c>
      <c r="AQ610" s="149" t="s">
        <v>3450</v>
      </c>
    </row>
    <row r="611" spans="1:43" x14ac:dyDescent="0.2">
      <c r="A611" s="145">
        <v>1311</v>
      </c>
      <c r="B611" s="109" t="s">
        <v>1781</v>
      </c>
      <c r="C611" s="110">
        <v>2326</v>
      </c>
      <c r="D611" s="131">
        <v>11.079274116500001</v>
      </c>
      <c r="E611" s="110">
        <v>162.0905923345</v>
      </c>
      <c r="F611" s="131">
        <v>24.720550300900001</v>
      </c>
      <c r="G611" s="131">
        <v>15.5631986242</v>
      </c>
      <c r="H611" s="131">
        <v>61.564918314700002</v>
      </c>
      <c r="I611" s="131">
        <v>22.871883060999998</v>
      </c>
      <c r="J611" s="131">
        <v>3.8751345533000001</v>
      </c>
      <c r="K611" s="131">
        <v>2.1528525296000001</v>
      </c>
      <c r="L611" s="131">
        <v>6.8891280947000002</v>
      </c>
      <c r="M611" s="131">
        <v>6.8891280947000002</v>
      </c>
      <c r="N611" s="110">
        <v>1099</v>
      </c>
      <c r="O611" s="131">
        <v>2.0746132847999998</v>
      </c>
      <c r="P611" s="146">
        <v>14.35</v>
      </c>
      <c r="Q611" s="131">
        <v>6.6155988857999999</v>
      </c>
      <c r="R611" s="110">
        <v>19</v>
      </c>
      <c r="S611" s="131">
        <v>39.693593314799998</v>
      </c>
      <c r="T611" s="110">
        <v>-24</v>
      </c>
      <c r="U611" s="131">
        <v>51.740947075199998</v>
      </c>
      <c r="V611" s="131">
        <v>1.9498607241999999</v>
      </c>
      <c r="W611" s="147">
        <v>658</v>
      </c>
      <c r="X611" s="147">
        <v>107</v>
      </c>
      <c r="Y611" s="147">
        <v>100</v>
      </c>
      <c r="Z611" s="147">
        <v>451</v>
      </c>
      <c r="AA611" s="147">
        <v>196</v>
      </c>
      <c r="AB611" s="147">
        <v>38</v>
      </c>
      <c r="AC611" s="147">
        <v>26</v>
      </c>
      <c r="AD611" s="147">
        <v>132</v>
      </c>
      <c r="AE611" s="148">
        <v>1.1620400258000001</v>
      </c>
      <c r="AF611" s="131">
        <v>7.0206230803</v>
      </c>
      <c r="AG611" s="149">
        <v>1.21</v>
      </c>
      <c r="AH611" s="149">
        <v>30.2798982188</v>
      </c>
      <c r="AI611" s="149">
        <v>21.4058524173</v>
      </c>
      <c r="AJ611" s="149">
        <v>12.181933842199999</v>
      </c>
      <c r="AK611" s="149">
        <v>28.753180661599998</v>
      </c>
      <c r="AL611" s="149">
        <v>0.60432569970000005</v>
      </c>
      <c r="AM611" s="149">
        <v>3.3715012723000002</v>
      </c>
      <c r="AN611" s="149" t="s">
        <v>3450</v>
      </c>
      <c r="AO611" s="149" t="s">
        <v>3450</v>
      </c>
      <c r="AP611" s="149">
        <v>3.4033078880000001</v>
      </c>
      <c r="AQ611" s="149" t="s">
        <v>3450</v>
      </c>
    </row>
    <row r="612" spans="1:43" x14ac:dyDescent="0.2">
      <c r="A612" s="145">
        <v>1321</v>
      </c>
      <c r="B612" s="109" t="s">
        <v>1780</v>
      </c>
      <c r="C612" s="110">
        <v>5350</v>
      </c>
      <c r="D612" s="131">
        <v>12.088833019100001</v>
      </c>
      <c r="E612" s="110">
        <v>305.71428571429999</v>
      </c>
      <c r="F612" s="131">
        <v>25.682242990700001</v>
      </c>
      <c r="G612" s="131">
        <v>17.476635514000002</v>
      </c>
      <c r="H612" s="131">
        <v>64.971962616799999</v>
      </c>
      <c r="I612" s="131">
        <v>17.551401869199999</v>
      </c>
      <c r="J612" s="131">
        <v>5.2765476302999996</v>
      </c>
      <c r="K612" s="131">
        <v>2.6382738150999998</v>
      </c>
      <c r="L612" s="131">
        <v>9.4224064825999996</v>
      </c>
      <c r="M612" s="131">
        <v>3.3920663336999999</v>
      </c>
      <c r="N612" s="110">
        <v>2348</v>
      </c>
      <c r="O612" s="131">
        <v>2.2419080068000001</v>
      </c>
      <c r="P612" s="146">
        <v>17.5</v>
      </c>
      <c r="Q612" s="131">
        <v>10.8061749571</v>
      </c>
      <c r="R612" s="110">
        <v>59</v>
      </c>
      <c r="S612" s="131">
        <v>47.512864493999999</v>
      </c>
      <c r="T612" s="110">
        <v>-54</v>
      </c>
      <c r="U612" s="131">
        <v>40.194396798200003</v>
      </c>
      <c r="V612" s="131">
        <v>1.4865637507</v>
      </c>
      <c r="W612" s="147">
        <v>3725</v>
      </c>
      <c r="X612" s="147">
        <v>159</v>
      </c>
      <c r="Y612" s="147">
        <v>789</v>
      </c>
      <c r="Z612" s="147">
        <v>2777</v>
      </c>
      <c r="AA612" s="147">
        <v>917</v>
      </c>
      <c r="AB612" s="147">
        <v>63</v>
      </c>
      <c r="AC612" s="147">
        <v>136</v>
      </c>
      <c r="AD612" s="147">
        <v>718</v>
      </c>
      <c r="AE612" s="148">
        <v>1.5521924719</v>
      </c>
      <c r="AF612" s="131">
        <v>9.1047040971000008</v>
      </c>
      <c r="AG612" s="149">
        <v>0.74</v>
      </c>
      <c r="AH612" s="149">
        <v>32.253062490300003</v>
      </c>
      <c r="AI612" s="149">
        <v>12.777174755800001</v>
      </c>
      <c r="AJ612" s="149">
        <v>8.4664289037000007</v>
      </c>
      <c r="AK612" s="149">
        <v>39.246394789900002</v>
      </c>
      <c r="AL612" s="149">
        <v>0.341138161</v>
      </c>
      <c r="AM612" s="149">
        <v>5.5202356955000003</v>
      </c>
      <c r="AN612" s="149" t="s">
        <v>3450</v>
      </c>
      <c r="AO612" s="149" t="s">
        <v>3450</v>
      </c>
      <c r="AP612" s="149">
        <v>1.3955652038999999</v>
      </c>
      <c r="AQ612" s="149" t="s">
        <v>3450</v>
      </c>
    </row>
    <row r="613" spans="1:43" x14ac:dyDescent="0.2">
      <c r="A613" s="145">
        <v>1322</v>
      </c>
      <c r="B613" s="109" t="s">
        <v>1779</v>
      </c>
      <c r="C613" s="110">
        <v>16506</v>
      </c>
      <c r="D613" s="131">
        <v>5.4898702627000002</v>
      </c>
      <c r="E613" s="110">
        <v>1196.0869565216999</v>
      </c>
      <c r="F613" s="131">
        <v>29.153035259900001</v>
      </c>
      <c r="G613" s="131">
        <v>17.6905367745</v>
      </c>
      <c r="H613" s="131">
        <v>62.977099236599997</v>
      </c>
      <c r="I613" s="131">
        <v>19.332363988899999</v>
      </c>
      <c r="J613" s="131">
        <v>5.8363984558000004</v>
      </c>
      <c r="K613" s="131">
        <v>2.6750159589</v>
      </c>
      <c r="L613" s="131">
        <v>11.1864303736</v>
      </c>
      <c r="M613" s="131">
        <v>6.0187859074999999</v>
      </c>
      <c r="N613" s="110">
        <v>7314</v>
      </c>
      <c r="O613" s="131">
        <v>2.2203992342999999</v>
      </c>
      <c r="P613" s="146">
        <v>13.8</v>
      </c>
      <c r="Q613" s="131">
        <v>33.285094066600003</v>
      </c>
      <c r="R613" s="110">
        <v>96</v>
      </c>
      <c r="S613" s="131">
        <v>38.494934876999999</v>
      </c>
      <c r="T613" s="110">
        <v>-88</v>
      </c>
      <c r="U613" s="131">
        <v>23.516642547</v>
      </c>
      <c r="V613" s="131">
        <v>4.7033285094000004</v>
      </c>
      <c r="W613" s="147">
        <v>15135</v>
      </c>
      <c r="X613" s="147">
        <v>136</v>
      </c>
      <c r="Y613" s="147">
        <v>2692</v>
      </c>
      <c r="Z613" s="147">
        <v>12307</v>
      </c>
      <c r="AA613" s="147">
        <v>2589</v>
      </c>
      <c r="AB613" s="147">
        <v>41</v>
      </c>
      <c r="AC613" s="147">
        <v>294</v>
      </c>
      <c r="AD613" s="147">
        <v>2254</v>
      </c>
      <c r="AE613" s="148">
        <v>0.355104629</v>
      </c>
      <c r="AF613" s="131">
        <v>4.3026615035000004</v>
      </c>
      <c r="AG613" s="149">
        <v>1.45</v>
      </c>
      <c r="AH613" s="149">
        <v>25.699569903899999</v>
      </c>
      <c r="AI613" s="149">
        <v>11.883396166300001</v>
      </c>
      <c r="AJ613" s="149">
        <v>13.2055434609</v>
      </c>
      <c r="AK613" s="149">
        <v>37.721021610999998</v>
      </c>
      <c r="AL613" s="149">
        <v>0.96107895710000002</v>
      </c>
      <c r="AM613" s="149">
        <v>6.7222428715999998</v>
      </c>
      <c r="AN613" s="149" t="s">
        <v>3450</v>
      </c>
      <c r="AO613" s="149" t="s">
        <v>3450</v>
      </c>
      <c r="AP613" s="149">
        <v>3.8071470291999998</v>
      </c>
      <c r="AQ613" s="149" t="s">
        <v>3450</v>
      </c>
    </row>
    <row r="614" spans="1:43" x14ac:dyDescent="0.2">
      <c r="A614" s="145">
        <v>1323</v>
      </c>
      <c r="B614" s="109" t="s">
        <v>1778</v>
      </c>
      <c r="C614" s="110">
        <v>7299</v>
      </c>
      <c r="D614" s="131">
        <v>5.5378831694999997</v>
      </c>
      <c r="E614" s="110">
        <v>1158.5714285714</v>
      </c>
      <c r="F614" s="131">
        <v>25.291135772000001</v>
      </c>
      <c r="G614" s="131">
        <v>16.865324016999999</v>
      </c>
      <c r="H614" s="131">
        <v>62.5291135772</v>
      </c>
      <c r="I614" s="131">
        <v>20.605562405800001</v>
      </c>
      <c r="J614" s="131">
        <v>4.9470935825</v>
      </c>
      <c r="K614" s="131">
        <v>2.1987082589</v>
      </c>
      <c r="L614" s="131">
        <v>7.8328981723000002</v>
      </c>
      <c r="M614" s="131">
        <v>6.7335440429000002</v>
      </c>
      <c r="N614" s="110">
        <v>3178</v>
      </c>
      <c r="O614" s="131">
        <v>2.2690371303000001</v>
      </c>
      <c r="P614" s="146">
        <v>6.3</v>
      </c>
      <c r="Q614" s="131">
        <v>30.612244898</v>
      </c>
      <c r="R614" s="110">
        <v>65</v>
      </c>
      <c r="S614" s="131">
        <v>53.061224489799997</v>
      </c>
      <c r="T614" s="110">
        <v>-59</v>
      </c>
      <c r="U614" s="131">
        <v>14.128728414399999</v>
      </c>
      <c r="V614" s="131">
        <v>2.1978021978000002</v>
      </c>
      <c r="W614" s="147">
        <v>4381</v>
      </c>
      <c r="X614" s="147">
        <v>69</v>
      </c>
      <c r="Y614" s="147">
        <v>739</v>
      </c>
      <c r="Z614" s="147">
        <v>3573</v>
      </c>
      <c r="AA614" s="147">
        <v>1144</v>
      </c>
      <c r="AB614" s="147">
        <v>19</v>
      </c>
      <c r="AC614" s="147">
        <v>122</v>
      </c>
      <c r="AD614" s="147">
        <v>1003</v>
      </c>
      <c r="AE614" s="148">
        <v>3.4061879080000002</v>
      </c>
      <c r="AF614" s="131">
        <v>14.36417406</v>
      </c>
      <c r="AG614" s="149">
        <v>1.52</v>
      </c>
      <c r="AH614" s="149">
        <v>34.579340844500003</v>
      </c>
      <c r="AI614" s="149">
        <v>10.813941244600001</v>
      </c>
      <c r="AJ614" s="149">
        <v>9.2766136674999995</v>
      </c>
      <c r="AK614" s="149">
        <v>36.285142676600003</v>
      </c>
      <c r="AL614" s="149">
        <v>0.82131199330000004</v>
      </c>
      <c r="AM614" s="149">
        <v>5.7281246708999998</v>
      </c>
      <c r="AN614" s="149" t="s">
        <v>3450</v>
      </c>
      <c r="AO614" s="149" t="s">
        <v>3450</v>
      </c>
      <c r="AP614" s="149">
        <v>2.4955249026000001</v>
      </c>
      <c r="AQ614" s="149" t="s">
        <v>3450</v>
      </c>
    </row>
    <row r="615" spans="1:43" x14ac:dyDescent="0.2">
      <c r="A615" s="145">
        <v>1331</v>
      </c>
      <c r="B615" s="109" t="s">
        <v>1777</v>
      </c>
      <c r="C615" s="110">
        <v>13300</v>
      </c>
      <c r="D615" s="131">
        <v>8.8023560208999996</v>
      </c>
      <c r="E615" s="110">
        <v>452.84303711270002</v>
      </c>
      <c r="F615" s="131">
        <v>23.338345864699999</v>
      </c>
      <c r="G615" s="131">
        <v>18.962406014999999</v>
      </c>
      <c r="H615" s="131">
        <v>61.962406014999999</v>
      </c>
      <c r="I615" s="131">
        <v>19.0751879699</v>
      </c>
      <c r="J615" s="131">
        <v>4.3203092431999996</v>
      </c>
      <c r="K615" s="131">
        <v>1.8190775761</v>
      </c>
      <c r="L615" s="131">
        <v>9.4743623754000001</v>
      </c>
      <c r="M615" s="131">
        <v>6.4425664153</v>
      </c>
      <c r="N615" s="110">
        <v>5854</v>
      </c>
      <c r="O615" s="131">
        <v>2.2295866073999999</v>
      </c>
      <c r="P615" s="146">
        <v>29.37</v>
      </c>
      <c r="Q615" s="131">
        <v>16.598778004100001</v>
      </c>
      <c r="R615" s="110">
        <v>123</v>
      </c>
      <c r="S615" s="131">
        <v>55.736591989099999</v>
      </c>
      <c r="T615" s="110">
        <v>-114</v>
      </c>
      <c r="U615" s="131">
        <v>26.510522742700001</v>
      </c>
      <c r="V615" s="131">
        <v>1.1541072641000001</v>
      </c>
      <c r="W615" s="147">
        <v>6880</v>
      </c>
      <c r="X615" s="147">
        <v>284</v>
      </c>
      <c r="Y615" s="147">
        <v>2683</v>
      </c>
      <c r="Z615" s="147">
        <v>3913</v>
      </c>
      <c r="AA615" s="147">
        <v>1120</v>
      </c>
      <c r="AB615" s="147">
        <v>105</v>
      </c>
      <c r="AC615" s="147">
        <v>185</v>
      </c>
      <c r="AD615" s="147">
        <v>830</v>
      </c>
      <c r="AE615" s="148">
        <v>1.2451960031</v>
      </c>
      <c r="AF615" s="131">
        <v>9.1086025691000003</v>
      </c>
      <c r="AG615" s="149">
        <v>1.53</v>
      </c>
      <c r="AH615" s="149">
        <v>34.724091520899997</v>
      </c>
      <c r="AI615" s="149">
        <v>14.664647824099999</v>
      </c>
      <c r="AJ615" s="149">
        <v>15.763795424</v>
      </c>
      <c r="AK615" s="149">
        <v>26.945939883400001</v>
      </c>
      <c r="AL615" s="149">
        <v>0.39255271419999999</v>
      </c>
      <c r="AM615" s="149">
        <v>5.2994616419999998</v>
      </c>
      <c r="AN615" s="149" t="s">
        <v>3450</v>
      </c>
      <c r="AO615" s="149" t="s">
        <v>3450</v>
      </c>
      <c r="AP615" s="149">
        <v>2.2095109915000002</v>
      </c>
      <c r="AQ615" s="149" t="s">
        <v>3450</v>
      </c>
    </row>
    <row r="616" spans="1:43" x14ac:dyDescent="0.2">
      <c r="A616" s="145">
        <v>1341</v>
      </c>
      <c r="B616" s="109" t="s">
        <v>1776</v>
      </c>
      <c r="C616" s="110">
        <v>7059</v>
      </c>
      <c r="D616" s="131">
        <v>16.9483101392</v>
      </c>
      <c r="E616" s="110">
        <v>345.85987261150001</v>
      </c>
      <c r="F616" s="131">
        <v>21.419464513400001</v>
      </c>
      <c r="G616" s="131">
        <v>18.317042073900001</v>
      </c>
      <c r="H616" s="131">
        <v>64.980875478100003</v>
      </c>
      <c r="I616" s="131">
        <v>16.702082447900001</v>
      </c>
      <c r="J616" s="131">
        <v>5.0912176495999999</v>
      </c>
      <c r="K616" s="131">
        <v>3.2527223872</v>
      </c>
      <c r="L616" s="131">
        <v>10.8895488615</v>
      </c>
      <c r="M616" s="131">
        <v>5.9397539244999997</v>
      </c>
      <c r="N616" s="110">
        <v>3047</v>
      </c>
      <c r="O616" s="131">
        <v>2.2812602559999999</v>
      </c>
      <c r="P616" s="146">
        <v>20.41</v>
      </c>
      <c r="Q616" s="131">
        <v>10.595703125</v>
      </c>
      <c r="R616" s="110">
        <v>58</v>
      </c>
      <c r="S616" s="131">
        <v>51.26953125</v>
      </c>
      <c r="T616" s="110">
        <v>-42</v>
      </c>
      <c r="U616" s="131">
        <v>37.548828125</v>
      </c>
      <c r="V616" s="131">
        <v>0.5859375</v>
      </c>
      <c r="W616" s="147">
        <v>4444</v>
      </c>
      <c r="X616" s="147">
        <v>220</v>
      </c>
      <c r="Y616" s="147">
        <v>1039</v>
      </c>
      <c r="Z616" s="147">
        <v>3185</v>
      </c>
      <c r="AA616" s="147">
        <v>768</v>
      </c>
      <c r="AB616" s="147">
        <v>75</v>
      </c>
      <c r="AC616" s="147">
        <v>141</v>
      </c>
      <c r="AD616" s="147">
        <v>552</v>
      </c>
      <c r="AE616" s="148">
        <v>1.4046622833</v>
      </c>
      <c r="AF616" s="131">
        <v>1.4438348253</v>
      </c>
      <c r="AG616" s="131">
        <v>0.96</v>
      </c>
      <c r="AH616" s="149">
        <v>21.508756174199998</v>
      </c>
      <c r="AI616" s="149">
        <v>21.632240682500001</v>
      </c>
      <c r="AJ616" s="149">
        <v>12.393354288299999</v>
      </c>
      <c r="AK616" s="149">
        <v>36.472833408200003</v>
      </c>
      <c r="AL616" s="149">
        <v>0.4714863044</v>
      </c>
      <c r="AM616" s="149">
        <v>4.2995060619999999</v>
      </c>
      <c r="AN616" s="149" t="s">
        <v>3450</v>
      </c>
      <c r="AO616" s="149" t="s">
        <v>3450</v>
      </c>
      <c r="AP616" s="149">
        <v>3.2218230804000001</v>
      </c>
      <c r="AQ616" s="149" t="s">
        <v>3450</v>
      </c>
    </row>
    <row r="617" spans="1:43" x14ac:dyDescent="0.2">
      <c r="A617" s="145">
        <v>1342</v>
      </c>
      <c r="B617" s="109" t="s">
        <v>1775</v>
      </c>
      <c r="C617" s="110">
        <v>5227</v>
      </c>
      <c r="D617" s="131">
        <v>12.3602751505</v>
      </c>
      <c r="E617" s="110">
        <v>393.89600602860003</v>
      </c>
      <c r="F617" s="131">
        <v>21.044576238800001</v>
      </c>
      <c r="G617" s="131">
        <v>20.853261909299999</v>
      </c>
      <c r="H617" s="131">
        <v>62.7128371915</v>
      </c>
      <c r="I617" s="131">
        <v>16.433900899200001</v>
      </c>
      <c r="J617" s="131">
        <v>4.7901896915000002</v>
      </c>
      <c r="K617" s="131">
        <v>2.1076834643</v>
      </c>
      <c r="L617" s="131">
        <v>9.7719869707000004</v>
      </c>
      <c r="M617" s="131">
        <v>6.1314428050999998</v>
      </c>
      <c r="N617" s="110">
        <v>2211</v>
      </c>
      <c r="O617" s="131">
        <v>2.3455450023000002</v>
      </c>
      <c r="P617" s="146">
        <v>13.27</v>
      </c>
      <c r="Q617" s="131">
        <v>10.665658093799999</v>
      </c>
      <c r="R617" s="110">
        <v>29</v>
      </c>
      <c r="S617" s="131">
        <v>50.302571860800001</v>
      </c>
      <c r="T617" s="110">
        <v>-18</v>
      </c>
      <c r="U617" s="131">
        <v>37.972768532499998</v>
      </c>
      <c r="V617" s="131">
        <v>1.0590015129000001</v>
      </c>
      <c r="W617" s="147">
        <v>1261</v>
      </c>
      <c r="X617" s="147">
        <v>172</v>
      </c>
      <c r="Y617" s="147">
        <v>252</v>
      </c>
      <c r="Z617" s="147">
        <v>837</v>
      </c>
      <c r="AA617" s="147">
        <v>377</v>
      </c>
      <c r="AB617" s="147">
        <v>66</v>
      </c>
      <c r="AC617" s="147">
        <v>71</v>
      </c>
      <c r="AD617" s="147">
        <v>240</v>
      </c>
      <c r="AE617" s="148">
        <v>0.98928276999999998</v>
      </c>
      <c r="AF617" s="131">
        <v>1.7205123303000001</v>
      </c>
      <c r="AG617" s="131">
        <v>1.48</v>
      </c>
      <c r="AH617" s="149">
        <v>23.001631321400001</v>
      </c>
      <c r="AI617" s="149">
        <v>11.4518760196</v>
      </c>
      <c r="AJ617" s="149">
        <v>14.779771615</v>
      </c>
      <c r="AK617" s="149">
        <v>42.969004894000001</v>
      </c>
      <c r="AL617" s="149">
        <v>0.79934747149999996</v>
      </c>
      <c r="AM617" s="149">
        <v>4.2251223491000003</v>
      </c>
      <c r="AN617" s="149" t="s">
        <v>3450</v>
      </c>
      <c r="AO617" s="149" t="s">
        <v>3450</v>
      </c>
      <c r="AP617" s="149">
        <v>2.7732463295000001</v>
      </c>
      <c r="AQ617" s="149" t="s">
        <v>3450</v>
      </c>
    </row>
    <row r="618" spans="1:43" x14ac:dyDescent="0.2">
      <c r="A618" s="145">
        <v>1343</v>
      </c>
      <c r="B618" s="109" t="s">
        <v>1774</v>
      </c>
      <c r="C618" s="110">
        <v>177</v>
      </c>
      <c r="D618" s="131">
        <v>-11.055276381900001</v>
      </c>
      <c r="E618" s="110">
        <v>3.5301156760999999</v>
      </c>
      <c r="F618" s="131">
        <v>3.3898305084999998</v>
      </c>
      <c r="G618" s="131">
        <v>17.514124293799998</v>
      </c>
      <c r="H618" s="131">
        <v>59.887005649700001</v>
      </c>
      <c r="I618" s="131">
        <v>22.598870056500001</v>
      </c>
      <c r="J618" s="131">
        <v>0</v>
      </c>
      <c r="K618" s="131">
        <v>5.7142857142999999</v>
      </c>
      <c r="L618" s="131">
        <v>5.7142857142999999</v>
      </c>
      <c r="M618" s="131">
        <v>0</v>
      </c>
      <c r="N618" s="110">
        <v>79</v>
      </c>
      <c r="O618" s="131">
        <v>2.2151898734</v>
      </c>
      <c r="P618" s="146">
        <v>50.14</v>
      </c>
      <c r="Q618" s="131">
        <v>0.63757720659999995</v>
      </c>
      <c r="R618" s="110">
        <v>2</v>
      </c>
      <c r="S618" s="131">
        <v>33.492727635000001</v>
      </c>
      <c r="T618" s="110">
        <v>-23</v>
      </c>
      <c r="U618" s="131">
        <v>34.269774855500003</v>
      </c>
      <c r="V618" s="131">
        <v>31.599920302800001</v>
      </c>
      <c r="W618" s="147">
        <v>44</v>
      </c>
      <c r="X618" s="147">
        <v>8</v>
      </c>
      <c r="Y618" s="147">
        <v>0</v>
      </c>
      <c r="Z618" s="147">
        <v>36</v>
      </c>
      <c r="AA618" s="147">
        <v>14</v>
      </c>
      <c r="AB618" s="147">
        <v>4</v>
      </c>
      <c r="AC618" s="147">
        <v>0</v>
      </c>
      <c r="AD618" s="147">
        <v>10</v>
      </c>
      <c r="AE618" s="148">
        <v>0.52356020940000003</v>
      </c>
      <c r="AF618" s="131">
        <v>0</v>
      </c>
      <c r="AG618" s="149" t="s">
        <v>3449</v>
      </c>
      <c r="AH618" s="149">
        <v>12.6543209877</v>
      </c>
      <c r="AI618" s="149">
        <v>33.641975308600003</v>
      </c>
      <c r="AJ618" s="149">
        <v>10.1851851852</v>
      </c>
      <c r="AK618" s="149">
        <v>41.666666666700003</v>
      </c>
      <c r="AL618" s="149">
        <v>0</v>
      </c>
      <c r="AM618" s="149">
        <v>0.61728395059999996</v>
      </c>
      <c r="AN618" s="149" t="s">
        <v>3450</v>
      </c>
      <c r="AO618" s="149" t="s">
        <v>3450</v>
      </c>
      <c r="AP618" s="149">
        <v>1.2345679011999999</v>
      </c>
      <c r="AQ618" s="149" t="s">
        <v>3450</v>
      </c>
    </row>
    <row r="619" spans="1:43" x14ac:dyDescent="0.2">
      <c r="A619" s="145">
        <v>1344</v>
      </c>
      <c r="B619" s="109" t="s">
        <v>1773</v>
      </c>
      <c r="C619" s="110">
        <v>8883</v>
      </c>
      <c r="D619" s="131">
        <v>13.159235668799999</v>
      </c>
      <c r="E619" s="110">
        <v>3655.5555555556002</v>
      </c>
      <c r="F619" s="131">
        <v>31.3295057976</v>
      </c>
      <c r="G619" s="131">
        <v>18.282111899099998</v>
      </c>
      <c r="H619" s="131">
        <v>63.109309917799997</v>
      </c>
      <c r="I619" s="131">
        <v>18.608578182999999</v>
      </c>
      <c r="J619" s="131">
        <v>4.6498440601000004</v>
      </c>
      <c r="K619" s="131">
        <v>1.8145732916999999</v>
      </c>
      <c r="L619" s="131">
        <v>11.0008505812</v>
      </c>
      <c r="M619" s="131">
        <v>8.3924014742999997</v>
      </c>
      <c r="N619" s="110">
        <v>4043</v>
      </c>
      <c r="O619" s="131">
        <v>2.1711600297000002</v>
      </c>
      <c r="P619" s="146">
        <v>2.4300000000000002</v>
      </c>
      <c r="Q619" s="131">
        <v>66.25</v>
      </c>
      <c r="R619" s="110">
        <v>21</v>
      </c>
      <c r="S619" s="131">
        <v>24.166666666699999</v>
      </c>
      <c r="T619" s="110">
        <v>-21</v>
      </c>
      <c r="U619" s="131">
        <v>5.8333333332999997</v>
      </c>
      <c r="V619" s="131">
        <v>3.75</v>
      </c>
      <c r="W619" s="147">
        <v>5302</v>
      </c>
      <c r="X619" s="147">
        <v>6</v>
      </c>
      <c r="Y619" s="147">
        <v>1351</v>
      </c>
      <c r="Z619" s="147">
        <v>3945</v>
      </c>
      <c r="AA619" s="147" t="s">
        <v>3449</v>
      </c>
      <c r="AB619" s="147" t="s">
        <v>3449</v>
      </c>
      <c r="AC619" s="147">
        <v>99</v>
      </c>
      <c r="AD619" s="147">
        <v>746</v>
      </c>
      <c r="AE619" s="148">
        <v>1.0526315789</v>
      </c>
      <c r="AF619" s="131">
        <v>10.6765695718</v>
      </c>
      <c r="AG619" s="149">
        <v>1.97</v>
      </c>
      <c r="AH619" s="149">
        <v>27.1650241141</v>
      </c>
      <c r="AI619" s="149">
        <v>11.5642692388</v>
      </c>
      <c r="AJ619" s="149">
        <v>20.979240931</v>
      </c>
      <c r="AK619" s="149">
        <v>30.876494023900001</v>
      </c>
      <c r="AL619" s="149">
        <v>1.0589222059000001</v>
      </c>
      <c r="AM619" s="149">
        <v>5.6825330257999997</v>
      </c>
      <c r="AN619" s="149" t="s">
        <v>3450</v>
      </c>
      <c r="AO619" s="149" t="s">
        <v>3450</v>
      </c>
      <c r="AP619" s="149">
        <v>2.6735164605000001</v>
      </c>
      <c r="AQ619" s="149" t="s">
        <v>3450</v>
      </c>
    </row>
    <row r="620" spans="1:43" x14ac:dyDescent="0.2">
      <c r="A620" s="145">
        <v>1345</v>
      </c>
      <c r="B620" s="109" t="s">
        <v>1772</v>
      </c>
      <c r="C620" s="110">
        <v>3825</v>
      </c>
      <c r="D620" s="131">
        <v>22.0485003191</v>
      </c>
      <c r="E620" s="110">
        <v>331.16883116880001</v>
      </c>
      <c r="F620" s="131">
        <v>23.320261437900001</v>
      </c>
      <c r="G620" s="131">
        <v>21.725490196100001</v>
      </c>
      <c r="H620" s="131">
        <v>65.411764705899998</v>
      </c>
      <c r="I620" s="131">
        <v>12.862745098</v>
      </c>
      <c r="J620" s="131">
        <v>4.2244224421999998</v>
      </c>
      <c r="K620" s="131">
        <v>1.3201320132000001</v>
      </c>
      <c r="L620" s="131">
        <v>12.9372937294</v>
      </c>
      <c r="M620" s="131">
        <v>6.0726072606999999</v>
      </c>
      <c r="N620" s="110">
        <v>1562</v>
      </c>
      <c r="O620" s="131">
        <v>2.4244558259</v>
      </c>
      <c r="P620" s="146">
        <v>11.55</v>
      </c>
      <c r="Q620" s="131">
        <v>8.9254766030999999</v>
      </c>
      <c r="R620" s="110">
        <v>22</v>
      </c>
      <c r="S620" s="131">
        <v>55.285961871799998</v>
      </c>
      <c r="T620" s="110">
        <v>-17</v>
      </c>
      <c r="U620" s="131">
        <v>34.228769497400002</v>
      </c>
      <c r="V620" s="131">
        <v>1.5597920276999999</v>
      </c>
      <c r="W620" s="147">
        <v>1424</v>
      </c>
      <c r="X620" s="147">
        <v>112</v>
      </c>
      <c r="Y620" s="147">
        <v>701</v>
      </c>
      <c r="Z620" s="147">
        <v>611</v>
      </c>
      <c r="AA620" s="147">
        <v>262</v>
      </c>
      <c r="AB620" s="147">
        <v>30</v>
      </c>
      <c r="AC620" s="147">
        <v>63</v>
      </c>
      <c r="AD620" s="147">
        <v>169</v>
      </c>
      <c r="AE620" s="148">
        <v>3.7634408601999998</v>
      </c>
      <c r="AF620" s="131">
        <v>13.487475915199999</v>
      </c>
      <c r="AG620" s="149">
        <v>0.99</v>
      </c>
      <c r="AH620" s="149">
        <v>18.554740559599999</v>
      </c>
      <c r="AI620" s="149">
        <v>11.328443357799999</v>
      </c>
      <c r="AJ620" s="149">
        <v>16.218418907899999</v>
      </c>
      <c r="AK620" s="149">
        <v>43.792447704399997</v>
      </c>
      <c r="AL620" s="149">
        <v>0.43466449330000001</v>
      </c>
      <c r="AM620" s="149">
        <v>7.2534637327000002</v>
      </c>
      <c r="AN620" s="149" t="s">
        <v>3450</v>
      </c>
      <c r="AO620" s="149" t="s">
        <v>3450</v>
      </c>
      <c r="AP620" s="149">
        <v>2.4178212442000002</v>
      </c>
      <c r="AQ620" s="149" t="s">
        <v>3450</v>
      </c>
    </row>
    <row r="621" spans="1:43" x14ac:dyDescent="0.2">
      <c r="A621" s="145">
        <v>1346</v>
      </c>
      <c r="B621" s="109" t="s">
        <v>1771</v>
      </c>
      <c r="C621" s="110">
        <v>9190</v>
      </c>
      <c r="D621" s="131">
        <v>8.6673761380999998</v>
      </c>
      <c r="E621" s="110">
        <v>316.78731471909998</v>
      </c>
      <c r="F621" s="131">
        <v>29.8150163221</v>
      </c>
      <c r="G621" s="131">
        <v>20.4026115343</v>
      </c>
      <c r="H621" s="131">
        <v>64.733405876000006</v>
      </c>
      <c r="I621" s="131">
        <v>14.863982589800001</v>
      </c>
      <c r="J621" s="131">
        <v>4.9891540130000003</v>
      </c>
      <c r="K621" s="131">
        <v>1.9522776573</v>
      </c>
      <c r="L621" s="131">
        <v>11.062906724499999</v>
      </c>
      <c r="M621" s="131">
        <v>5.6399132320999996</v>
      </c>
      <c r="N621" s="110">
        <v>3902</v>
      </c>
      <c r="O621" s="131">
        <v>2.3313685290000001</v>
      </c>
      <c r="P621" s="146">
        <v>29.01</v>
      </c>
      <c r="Q621" s="131">
        <v>7.0936639118000002</v>
      </c>
      <c r="R621" s="110">
        <v>54</v>
      </c>
      <c r="S621" s="131">
        <v>47.417355371900001</v>
      </c>
      <c r="T621" s="110">
        <v>-44</v>
      </c>
      <c r="U621" s="131">
        <v>42.803030303</v>
      </c>
      <c r="V621" s="131">
        <v>2.6859504132000001</v>
      </c>
      <c r="W621" s="147">
        <v>2965</v>
      </c>
      <c r="X621" s="147">
        <v>187</v>
      </c>
      <c r="Y621" s="147">
        <v>914</v>
      </c>
      <c r="Z621" s="147">
        <v>1864</v>
      </c>
      <c r="AA621" s="147">
        <v>617</v>
      </c>
      <c r="AB621" s="147">
        <v>69</v>
      </c>
      <c r="AC621" s="147">
        <v>140</v>
      </c>
      <c r="AD621" s="147">
        <v>408</v>
      </c>
      <c r="AE621" s="148">
        <v>1.1943040882</v>
      </c>
      <c r="AF621" s="131">
        <v>9.5996509218000003</v>
      </c>
      <c r="AG621" s="149">
        <v>2.11</v>
      </c>
      <c r="AH621" s="149">
        <v>20.334158415800001</v>
      </c>
      <c r="AI621" s="149">
        <v>12.5123762376</v>
      </c>
      <c r="AJ621" s="149">
        <v>16.745049505000001</v>
      </c>
      <c r="AK621" s="149">
        <v>42.487623762399998</v>
      </c>
      <c r="AL621" s="149">
        <v>1.2376237623999999</v>
      </c>
      <c r="AM621" s="149">
        <v>4.2821782178000003</v>
      </c>
      <c r="AN621" s="149" t="s">
        <v>3450</v>
      </c>
      <c r="AO621" s="149" t="s">
        <v>3450</v>
      </c>
      <c r="AP621" s="149">
        <v>2.4009900989999999</v>
      </c>
      <c r="AQ621" s="149" t="s">
        <v>3450</v>
      </c>
    </row>
    <row r="622" spans="1:43" x14ac:dyDescent="0.2">
      <c r="A622" s="145">
        <v>1347</v>
      </c>
      <c r="B622" s="109" t="s">
        <v>1770</v>
      </c>
      <c r="C622" s="110">
        <v>3293</v>
      </c>
      <c r="D622" s="131">
        <v>10.503355704700001</v>
      </c>
      <c r="E622" s="110">
        <v>243.9259259259</v>
      </c>
      <c r="F622" s="131">
        <v>17.1879744913</v>
      </c>
      <c r="G622" s="131">
        <v>19.6477376253</v>
      </c>
      <c r="H622" s="131">
        <v>64.804129972699997</v>
      </c>
      <c r="I622" s="131">
        <v>15.5481324021</v>
      </c>
      <c r="J622" s="131">
        <v>6.3607451159000004</v>
      </c>
      <c r="K622" s="131">
        <v>1.5144631228000001</v>
      </c>
      <c r="L622" s="131">
        <v>9.6925639860999997</v>
      </c>
      <c r="M622" s="131">
        <v>5.4520672422000001</v>
      </c>
      <c r="N622" s="110">
        <v>1406</v>
      </c>
      <c r="O622" s="131">
        <v>2.3243243243</v>
      </c>
      <c r="P622" s="146">
        <v>13.5</v>
      </c>
      <c r="Q622" s="131">
        <v>13.7370753323</v>
      </c>
      <c r="R622" s="110">
        <v>46</v>
      </c>
      <c r="S622" s="131">
        <v>60.782865583499998</v>
      </c>
      <c r="T622" s="110">
        <v>-46</v>
      </c>
      <c r="U622" s="131">
        <v>21.861152141800002</v>
      </c>
      <c r="V622" s="131">
        <v>3.6189069424000002</v>
      </c>
      <c r="W622" s="147">
        <v>1469</v>
      </c>
      <c r="X622" s="147">
        <v>117</v>
      </c>
      <c r="Y622" s="147">
        <v>501</v>
      </c>
      <c r="Z622" s="147">
        <v>851</v>
      </c>
      <c r="AA622" s="147">
        <v>261</v>
      </c>
      <c r="AB622" s="147">
        <v>43</v>
      </c>
      <c r="AC622" s="147">
        <v>51</v>
      </c>
      <c r="AD622" s="147">
        <v>167</v>
      </c>
      <c r="AE622" s="148">
        <v>1.9267822736</v>
      </c>
      <c r="AF622" s="131">
        <v>0.60295447690000004</v>
      </c>
      <c r="AG622" s="149">
        <v>1.51</v>
      </c>
      <c r="AH622" s="149">
        <v>29.9607843137</v>
      </c>
      <c r="AI622" s="149">
        <v>13.071895424799999</v>
      </c>
      <c r="AJ622" s="149">
        <v>8.8104575162999996</v>
      </c>
      <c r="AK622" s="149">
        <v>40.235294117599999</v>
      </c>
      <c r="AL622" s="149">
        <v>0.52287581699999996</v>
      </c>
      <c r="AM622" s="149">
        <v>4.5228758170000001</v>
      </c>
      <c r="AN622" s="149" t="s">
        <v>3450</v>
      </c>
      <c r="AO622" s="149" t="s">
        <v>3450</v>
      </c>
      <c r="AP622" s="149">
        <v>2.8758169935</v>
      </c>
      <c r="AQ622" s="149" t="s">
        <v>3450</v>
      </c>
    </row>
    <row r="623" spans="1:43" x14ac:dyDescent="0.2">
      <c r="A623" s="145">
        <v>1348</v>
      </c>
      <c r="B623" s="109" t="s">
        <v>1769</v>
      </c>
      <c r="C623" s="110">
        <v>992</v>
      </c>
      <c r="D623" s="131">
        <v>-3.2195121951000001</v>
      </c>
      <c r="E623" s="110">
        <v>35.4665713264</v>
      </c>
      <c r="F623" s="131">
        <v>9.1733870968000009</v>
      </c>
      <c r="G623" s="131">
        <v>16.431451612899998</v>
      </c>
      <c r="H623" s="131">
        <v>64.415322580600005</v>
      </c>
      <c r="I623" s="131">
        <v>19.1532258065</v>
      </c>
      <c r="J623" s="131">
        <v>5.9790732436000003</v>
      </c>
      <c r="K623" s="131">
        <v>3.9860488291</v>
      </c>
      <c r="L623" s="131">
        <v>11.958146487300001</v>
      </c>
      <c r="M623" s="131">
        <v>6.9755854508999997</v>
      </c>
      <c r="N623" s="110">
        <v>450</v>
      </c>
      <c r="O623" s="131">
        <v>2.1911111111000001</v>
      </c>
      <c r="P623" s="146">
        <v>27.97</v>
      </c>
      <c r="Q623" s="131">
        <v>2.0751341682</v>
      </c>
      <c r="R623" s="110">
        <v>13</v>
      </c>
      <c r="S623" s="131">
        <v>35.849731663699998</v>
      </c>
      <c r="T623" s="110">
        <v>-2</v>
      </c>
      <c r="U623" s="131">
        <v>59.141323792500003</v>
      </c>
      <c r="V623" s="131">
        <v>2.9338103756999998</v>
      </c>
      <c r="W623" s="147">
        <v>257</v>
      </c>
      <c r="X623" s="147">
        <v>99</v>
      </c>
      <c r="Y623" s="147">
        <v>78</v>
      </c>
      <c r="Z623" s="147">
        <v>80</v>
      </c>
      <c r="AA623" s="147">
        <v>91</v>
      </c>
      <c r="AB623" s="147">
        <v>44</v>
      </c>
      <c r="AC623" s="147">
        <v>17</v>
      </c>
      <c r="AD623" s="147">
        <v>30</v>
      </c>
      <c r="AE623" s="148">
        <v>3.7102473497999999</v>
      </c>
      <c r="AF623" s="131">
        <v>2.9268292683000001</v>
      </c>
      <c r="AG623" s="149" t="s">
        <v>3449</v>
      </c>
      <c r="AH623" s="149">
        <v>15.6674660272</v>
      </c>
      <c r="AI623" s="149">
        <v>10.3117505995</v>
      </c>
      <c r="AJ623" s="149">
        <v>5.9952038369</v>
      </c>
      <c r="AK623" s="149">
        <v>65.867306155099996</v>
      </c>
      <c r="AL623" s="149">
        <v>0.71942446039999997</v>
      </c>
      <c r="AM623" s="149">
        <v>0.63948840929999995</v>
      </c>
      <c r="AN623" s="149" t="s">
        <v>3450</v>
      </c>
      <c r="AO623" s="149" t="s">
        <v>3450</v>
      </c>
      <c r="AP623" s="149">
        <v>0.79936051159999999</v>
      </c>
      <c r="AQ623" s="149" t="s">
        <v>3450</v>
      </c>
    </row>
    <row r="624" spans="1:43" x14ac:dyDescent="0.2">
      <c r="A624" s="145">
        <v>1349</v>
      </c>
      <c r="B624" s="109" t="s">
        <v>1768</v>
      </c>
      <c r="C624" s="110">
        <v>5150</v>
      </c>
      <c r="D624" s="131">
        <v>10.752688171999999</v>
      </c>
      <c r="E624" s="110">
        <v>608.74704491729995</v>
      </c>
      <c r="F624" s="131">
        <v>15.300970873800001</v>
      </c>
      <c r="G624" s="131">
        <v>18.310679611699999</v>
      </c>
      <c r="H624" s="131">
        <v>63.475728155299997</v>
      </c>
      <c r="I624" s="131">
        <v>18.213592233</v>
      </c>
      <c r="J624" s="131">
        <v>4.9000392003000002</v>
      </c>
      <c r="K624" s="131">
        <v>1.3720109760999999</v>
      </c>
      <c r="L624" s="131">
        <v>8.8200705605999996</v>
      </c>
      <c r="M624" s="131">
        <v>7.4480595845000002</v>
      </c>
      <c r="N624" s="110">
        <v>2223</v>
      </c>
      <c r="O624" s="131">
        <v>2.2649572650000001</v>
      </c>
      <c r="P624" s="146">
        <v>8.4600000000000009</v>
      </c>
      <c r="Q624" s="131">
        <v>25.7413997628</v>
      </c>
      <c r="R624" s="110">
        <v>53</v>
      </c>
      <c r="S624" s="131">
        <v>59.905100830400002</v>
      </c>
      <c r="T624" s="110">
        <v>-57</v>
      </c>
      <c r="U624" s="131">
        <v>10.438908659499999</v>
      </c>
      <c r="V624" s="131">
        <v>3.9145907473000001</v>
      </c>
      <c r="W624" s="147">
        <v>1827</v>
      </c>
      <c r="X624" s="147">
        <v>103</v>
      </c>
      <c r="Y624" s="147">
        <v>602</v>
      </c>
      <c r="Z624" s="147">
        <v>1122</v>
      </c>
      <c r="AA624" s="147">
        <v>427</v>
      </c>
      <c r="AB624" s="147">
        <v>46</v>
      </c>
      <c r="AC624" s="147">
        <v>102</v>
      </c>
      <c r="AD624" s="147">
        <v>279</v>
      </c>
      <c r="AE624" s="148">
        <v>1.4539579968</v>
      </c>
      <c r="AF624" s="131">
        <v>4.1907802833999996</v>
      </c>
      <c r="AG624" s="149">
        <v>1.1499999999999999</v>
      </c>
      <c r="AH624" s="149">
        <v>19.269841269800001</v>
      </c>
      <c r="AI624" s="149">
        <v>13.269841269800001</v>
      </c>
      <c r="AJ624" s="149">
        <v>17.603174603199999</v>
      </c>
      <c r="AK624" s="149">
        <v>41.158730158700003</v>
      </c>
      <c r="AL624" s="149">
        <v>0.66666666669999997</v>
      </c>
      <c r="AM624" s="149">
        <v>4.8571428571000004</v>
      </c>
      <c r="AN624" s="149" t="s">
        <v>3450</v>
      </c>
      <c r="AO624" s="149" t="s">
        <v>3450</v>
      </c>
      <c r="AP624" s="149">
        <v>3.1746031746000001</v>
      </c>
      <c r="AQ624" s="149" t="s">
        <v>3450</v>
      </c>
    </row>
    <row r="625" spans="1:43" x14ac:dyDescent="0.2">
      <c r="A625" s="145">
        <v>1361</v>
      </c>
      <c r="B625" s="109" t="s">
        <v>1767</v>
      </c>
      <c r="C625" s="110">
        <v>621</v>
      </c>
      <c r="D625" s="131">
        <v>10.301953818799999</v>
      </c>
      <c r="E625" s="110">
        <v>27.141608391599998</v>
      </c>
      <c r="F625" s="131">
        <v>10.305958132000001</v>
      </c>
      <c r="G625" s="131">
        <v>18.196457326899999</v>
      </c>
      <c r="H625" s="131">
        <v>63.929146537800001</v>
      </c>
      <c r="I625" s="131">
        <v>17.8743961353</v>
      </c>
      <c r="J625" s="131">
        <v>0</v>
      </c>
      <c r="K625" s="131">
        <v>4.8504446240999997</v>
      </c>
      <c r="L625" s="131">
        <v>3.2336297493999999</v>
      </c>
      <c r="M625" s="131">
        <v>8.0840743735</v>
      </c>
      <c r="N625" s="110">
        <v>268</v>
      </c>
      <c r="O625" s="131">
        <v>2.2947761193999998</v>
      </c>
      <c r="P625" s="146">
        <v>22.88</v>
      </c>
      <c r="Q625" s="131">
        <v>1.7436791629999999</v>
      </c>
      <c r="R625" s="110">
        <v>14</v>
      </c>
      <c r="S625" s="131">
        <v>31.386224934600001</v>
      </c>
      <c r="T625" s="110">
        <v>-61</v>
      </c>
      <c r="U625" s="131">
        <v>63.818657367</v>
      </c>
      <c r="V625" s="131">
        <v>3.0514385353</v>
      </c>
      <c r="W625" s="147">
        <v>191</v>
      </c>
      <c r="X625" s="147">
        <v>55</v>
      </c>
      <c r="Y625" s="147">
        <v>30</v>
      </c>
      <c r="Z625" s="147">
        <v>106</v>
      </c>
      <c r="AA625" s="147">
        <v>57</v>
      </c>
      <c r="AB625" s="147">
        <v>22</v>
      </c>
      <c r="AC625" s="147">
        <v>9</v>
      </c>
      <c r="AD625" s="147">
        <v>26</v>
      </c>
      <c r="AE625" s="148">
        <v>2</v>
      </c>
      <c r="AF625" s="131">
        <v>0</v>
      </c>
      <c r="AG625" s="131">
        <v>0.97</v>
      </c>
      <c r="AH625" s="149">
        <v>10.167910447800001</v>
      </c>
      <c r="AI625" s="149">
        <v>12.033582089599999</v>
      </c>
      <c r="AJ625" s="149">
        <v>4.0111940299000004</v>
      </c>
      <c r="AK625" s="149">
        <v>69.402985074599997</v>
      </c>
      <c r="AL625" s="149">
        <v>0</v>
      </c>
      <c r="AM625" s="149">
        <v>1.5858208954999999</v>
      </c>
      <c r="AN625" s="149" t="s">
        <v>3450</v>
      </c>
      <c r="AO625" s="149" t="s">
        <v>3450</v>
      </c>
      <c r="AP625" s="149">
        <v>2.7985074626999999</v>
      </c>
      <c r="AQ625" s="149" t="s">
        <v>3450</v>
      </c>
    </row>
    <row r="626" spans="1:43" x14ac:dyDescent="0.2">
      <c r="A626" s="145">
        <v>1362</v>
      </c>
      <c r="B626" s="109" t="s">
        <v>1766</v>
      </c>
      <c r="C626" s="110">
        <v>12154</v>
      </c>
      <c r="D626" s="131">
        <v>13.5994018133</v>
      </c>
      <c r="E626" s="110">
        <v>289.24321751550002</v>
      </c>
      <c r="F626" s="131">
        <v>29.076847128499999</v>
      </c>
      <c r="G626" s="131">
        <v>20.001645548799999</v>
      </c>
      <c r="H626" s="131">
        <v>63.386539410899999</v>
      </c>
      <c r="I626" s="131">
        <v>16.611815040300002</v>
      </c>
      <c r="J626" s="131">
        <v>4.2255271552</v>
      </c>
      <c r="K626" s="131">
        <v>2.0713368407999999</v>
      </c>
      <c r="L626" s="131">
        <v>8.8653216786000009</v>
      </c>
      <c r="M626" s="131">
        <v>6.2968639959999999</v>
      </c>
      <c r="N626" s="110">
        <v>5105</v>
      </c>
      <c r="O626" s="131">
        <v>2.3486777668999999</v>
      </c>
      <c r="P626" s="146">
        <v>42.02</v>
      </c>
      <c r="Q626" s="131">
        <v>9.7380952380999997</v>
      </c>
      <c r="R626" s="110">
        <v>73</v>
      </c>
      <c r="S626" s="131">
        <v>40.6904761905</v>
      </c>
      <c r="T626" s="110">
        <v>-56</v>
      </c>
      <c r="U626" s="131">
        <v>44.5</v>
      </c>
      <c r="V626" s="131">
        <v>5.0714285714000003</v>
      </c>
      <c r="W626" s="147">
        <v>4136</v>
      </c>
      <c r="X626" s="147">
        <v>284</v>
      </c>
      <c r="Y626" s="147">
        <v>1237</v>
      </c>
      <c r="Z626" s="147">
        <v>2615</v>
      </c>
      <c r="AA626" s="147">
        <v>768</v>
      </c>
      <c r="AB626" s="147">
        <v>105</v>
      </c>
      <c r="AC626" s="147">
        <v>140</v>
      </c>
      <c r="AD626" s="147">
        <v>523</v>
      </c>
      <c r="AE626" s="148">
        <v>0.90753424660000004</v>
      </c>
      <c r="AF626" s="131">
        <v>7.4092784373000002</v>
      </c>
      <c r="AG626" s="149">
        <v>1.74</v>
      </c>
      <c r="AH626" s="149">
        <v>22.5313137198</v>
      </c>
      <c r="AI626" s="149">
        <v>19.239732012800001</v>
      </c>
      <c r="AJ626" s="149">
        <v>17.244392659500001</v>
      </c>
      <c r="AK626" s="149">
        <v>33.097873579999998</v>
      </c>
      <c r="AL626" s="149">
        <v>0.4879114477</v>
      </c>
      <c r="AM626" s="149">
        <v>5.0393242061999999</v>
      </c>
      <c r="AN626" s="149" t="s">
        <v>3450</v>
      </c>
      <c r="AO626" s="149" t="s">
        <v>3450</v>
      </c>
      <c r="AP626" s="149">
        <v>2.359452374</v>
      </c>
      <c r="AQ626" s="149" t="s">
        <v>3450</v>
      </c>
    </row>
    <row r="627" spans="1:43" x14ac:dyDescent="0.2">
      <c r="A627" s="145">
        <v>1363</v>
      </c>
      <c r="B627" s="109" t="s">
        <v>1765</v>
      </c>
      <c r="C627" s="110">
        <v>797</v>
      </c>
      <c r="D627" s="131">
        <v>1.0139416984</v>
      </c>
      <c r="E627" s="110">
        <v>72.718978102199998</v>
      </c>
      <c r="F627" s="131">
        <v>3.2622333752000001</v>
      </c>
      <c r="G627" s="131">
        <v>27.101631116699998</v>
      </c>
      <c r="H627" s="131">
        <v>59.849435382700001</v>
      </c>
      <c r="I627" s="131">
        <v>13.0489335006</v>
      </c>
      <c r="J627" s="131">
        <v>6.2539086928999996</v>
      </c>
      <c r="K627" s="131">
        <v>2.5015634771999999</v>
      </c>
      <c r="L627" s="131">
        <v>12.507817385899999</v>
      </c>
      <c r="M627" s="131">
        <v>10.0062539087</v>
      </c>
      <c r="N627" s="110">
        <v>294</v>
      </c>
      <c r="O627" s="131">
        <v>2.6870748298999998</v>
      </c>
      <c r="P627" s="146">
        <v>10.96</v>
      </c>
      <c r="Q627" s="131">
        <v>3.4608378870999998</v>
      </c>
      <c r="R627" s="110">
        <v>9</v>
      </c>
      <c r="S627" s="131">
        <v>62.112932604699999</v>
      </c>
      <c r="T627" s="110">
        <v>-5</v>
      </c>
      <c r="U627" s="131">
        <v>31.785063752300001</v>
      </c>
      <c r="V627" s="131">
        <v>2.6411657558999999</v>
      </c>
      <c r="W627" s="147">
        <v>188</v>
      </c>
      <c r="X627" s="147">
        <v>64</v>
      </c>
      <c r="Y627" s="147">
        <v>47</v>
      </c>
      <c r="Z627" s="147">
        <v>77</v>
      </c>
      <c r="AA627" s="147">
        <v>56</v>
      </c>
      <c r="AB627" s="147">
        <v>23</v>
      </c>
      <c r="AC627" s="147">
        <v>10</v>
      </c>
      <c r="AD627" s="147">
        <v>23</v>
      </c>
      <c r="AE627" s="148">
        <v>1.6713091922000001</v>
      </c>
      <c r="AF627" s="131">
        <v>3.7641154329000002</v>
      </c>
      <c r="AG627" s="149" t="s">
        <v>3449</v>
      </c>
      <c r="AH627" s="149">
        <v>18.716577540100001</v>
      </c>
      <c r="AI627" s="149">
        <v>32.314744079500002</v>
      </c>
      <c r="AJ627" s="149">
        <v>5.4239877768999998</v>
      </c>
      <c r="AK627" s="149">
        <v>39.954163483599999</v>
      </c>
      <c r="AL627" s="149">
        <v>0.68754774640000005</v>
      </c>
      <c r="AM627" s="149">
        <v>1.909854851</v>
      </c>
      <c r="AN627" s="149" t="s">
        <v>3450</v>
      </c>
      <c r="AO627" s="149" t="s">
        <v>3450</v>
      </c>
      <c r="AP627" s="149">
        <v>0.99312452250000005</v>
      </c>
      <c r="AQ627" s="149" t="s">
        <v>3450</v>
      </c>
    </row>
    <row r="628" spans="1:43" x14ac:dyDescent="0.2">
      <c r="A628" s="145">
        <v>1364</v>
      </c>
      <c r="B628" s="109" t="s">
        <v>1764</v>
      </c>
      <c r="C628" s="110">
        <v>8952</v>
      </c>
      <c r="D628" s="131">
        <v>6.4320532636000003</v>
      </c>
      <c r="E628" s="110">
        <v>668.05970149250004</v>
      </c>
      <c r="F628" s="131">
        <v>19.660411081300001</v>
      </c>
      <c r="G628" s="131">
        <v>17.716711349400001</v>
      </c>
      <c r="H628" s="131">
        <v>58.590259160000002</v>
      </c>
      <c r="I628" s="131">
        <v>23.693029490600001</v>
      </c>
      <c r="J628" s="131">
        <v>3.9182759586000002</v>
      </c>
      <c r="K628" s="131">
        <v>1.4553596418000001</v>
      </c>
      <c r="L628" s="131">
        <v>6.4931430171000004</v>
      </c>
      <c r="M628" s="131">
        <v>8.9560593339000008</v>
      </c>
      <c r="N628" s="110">
        <v>3939</v>
      </c>
      <c r="O628" s="131">
        <v>2.1627316578000002</v>
      </c>
      <c r="P628" s="146">
        <v>13.4</v>
      </c>
      <c r="Q628" s="131">
        <v>18.0327868852</v>
      </c>
      <c r="R628" s="110">
        <v>47</v>
      </c>
      <c r="S628" s="131">
        <v>28.5394932936</v>
      </c>
      <c r="T628" s="110">
        <v>-55</v>
      </c>
      <c r="U628" s="131">
        <v>49.105812220600001</v>
      </c>
      <c r="V628" s="131">
        <v>4.3219076006000003</v>
      </c>
      <c r="W628" s="147">
        <v>3427</v>
      </c>
      <c r="X628" s="147">
        <v>73</v>
      </c>
      <c r="Y628" s="147">
        <v>550</v>
      </c>
      <c r="Z628" s="147">
        <v>2804</v>
      </c>
      <c r="AA628" s="147">
        <v>637</v>
      </c>
      <c r="AB628" s="147">
        <v>30</v>
      </c>
      <c r="AC628" s="147">
        <v>83</v>
      </c>
      <c r="AD628" s="147">
        <v>524</v>
      </c>
      <c r="AE628" s="148">
        <v>1.8687430478</v>
      </c>
      <c r="AF628" s="131">
        <v>1.9196025294000001</v>
      </c>
      <c r="AG628" s="131">
        <v>1.73</v>
      </c>
      <c r="AH628" s="149">
        <v>20.920166720099999</v>
      </c>
      <c r="AI628" s="149">
        <v>24.334722667499999</v>
      </c>
      <c r="AJ628" s="149">
        <v>16.607887143300001</v>
      </c>
      <c r="AK628" s="149">
        <v>28.807310035299999</v>
      </c>
      <c r="AL628" s="149">
        <v>0.60115421609999997</v>
      </c>
      <c r="AM628" s="149">
        <v>6.2279576787000002</v>
      </c>
      <c r="AN628" s="149" t="s">
        <v>3450</v>
      </c>
      <c r="AO628" s="149" t="s">
        <v>3450</v>
      </c>
      <c r="AP628" s="149">
        <v>2.5008015389999998</v>
      </c>
      <c r="AQ628" s="149" t="s">
        <v>3450</v>
      </c>
    </row>
    <row r="629" spans="1:43" x14ac:dyDescent="0.2">
      <c r="A629" s="145">
        <v>1365</v>
      </c>
      <c r="B629" s="109" t="s">
        <v>1763</v>
      </c>
      <c r="C629" s="110">
        <v>1114</v>
      </c>
      <c r="D629" s="131">
        <v>5.5924170616</v>
      </c>
      <c r="E629" s="110">
        <v>121.21871599559999</v>
      </c>
      <c r="F629" s="131">
        <v>10.861759425500001</v>
      </c>
      <c r="G629" s="131">
        <v>23.788150807899999</v>
      </c>
      <c r="H629" s="131">
        <v>62.836624775600001</v>
      </c>
      <c r="I629" s="131">
        <v>13.3752244165</v>
      </c>
      <c r="J629" s="131">
        <v>5.4200542005000001</v>
      </c>
      <c r="K629" s="131">
        <v>2.7100271003</v>
      </c>
      <c r="L629" s="131">
        <v>10.8401084011</v>
      </c>
      <c r="M629" s="131">
        <v>7.2267389341000001</v>
      </c>
      <c r="N629" s="110">
        <v>451</v>
      </c>
      <c r="O629" s="131">
        <v>2.4700665187999999</v>
      </c>
      <c r="P629" s="146">
        <v>9.19</v>
      </c>
      <c r="Q629" s="131">
        <v>4.2483660131000001</v>
      </c>
      <c r="R629" s="110">
        <v>11</v>
      </c>
      <c r="S629" s="131">
        <v>44.880174291899998</v>
      </c>
      <c r="T629" s="110">
        <v>-16</v>
      </c>
      <c r="U629" s="131">
        <v>35.294117647100002</v>
      </c>
      <c r="V629" s="131">
        <v>15.5773420479</v>
      </c>
      <c r="W629" s="147">
        <v>211</v>
      </c>
      <c r="X629" s="147">
        <v>59</v>
      </c>
      <c r="Y629" s="147">
        <v>46</v>
      </c>
      <c r="Z629" s="147">
        <v>106</v>
      </c>
      <c r="AA629" s="147">
        <v>69</v>
      </c>
      <c r="AB629" s="147">
        <v>26</v>
      </c>
      <c r="AC629" s="147">
        <v>7</v>
      </c>
      <c r="AD629" s="147">
        <v>36</v>
      </c>
      <c r="AE629" s="148">
        <v>1.4953271027999999</v>
      </c>
      <c r="AF629" s="131">
        <v>21.2765957447</v>
      </c>
      <c r="AG629" s="149" t="s">
        <v>3449</v>
      </c>
      <c r="AH629" s="149">
        <v>22.096486003599999</v>
      </c>
      <c r="AI629" s="149">
        <v>21.7391304348</v>
      </c>
      <c r="AJ629" s="149">
        <v>6.6110780226000001</v>
      </c>
      <c r="AK629" s="149">
        <v>44.490768314500002</v>
      </c>
      <c r="AL629" s="149">
        <v>0.53603335320000001</v>
      </c>
      <c r="AM629" s="149">
        <v>2.0250148898</v>
      </c>
      <c r="AN629" s="149" t="s">
        <v>3450</v>
      </c>
      <c r="AO629" s="149" t="s">
        <v>3450</v>
      </c>
      <c r="AP629" s="149">
        <v>2.5014889815000001</v>
      </c>
      <c r="AQ629" s="149" t="s">
        <v>3450</v>
      </c>
    </row>
    <row r="630" spans="1:43" x14ac:dyDescent="0.2">
      <c r="A630" s="145">
        <v>1366</v>
      </c>
      <c r="B630" s="109" t="s">
        <v>1762</v>
      </c>
      <c r="C630" s="110">
        <v>1148</v>
      </c>
      <c r="D630" s="131">
        <v>11.1326234269</v>
      </c>
      <c r="E630" s="110">
        <v>55.086372360799999</v>
      </c>
      <c r="F630" s="131">
        <v>22.996515679400002</v>
      </c>
      <c r="G630" s="131">
        <v>22.822299651600002</v>
      </c>
      <c r="H630" s="131">
        <v>64.024390243900001</v>
      </c>
      <c r="I630" s="131">
        <v>13.153310104499999</v>
      </c>
      <c r="J630" s="131">
        <v>2.6007802341000001</v>
      </c>
      <c r="K630" s="131">
        <v>2.6007802341000001</v>
      </c>
      <c r="L630" s="131">
        <v>6.9354139574999998</v>
      </c>
      <c r="M630" s="131">
        <v>10.403120936300001</v>
      </c>
      <c r="N630" s="110">
        <v>473</v>
      </c>
      <c r="O630" s="131">
        <v>2.3530655391000002</v>
      </c>
      <c r="P630" s="146">
        <v>20.84</v>
      </c>
      <c r="Q630" s="131">
        <v>4.0767386091000004</v>
      </c>
      <c r="R630" s="110">
        <v>42</v>
      </c>
      <c r="S630" s="131">
        <v>51.414868105499998</v>
      </c>
      <c r="T630" s="110">
        <v>-36</v>
      </c>
      <c r="U630" s="131">
        <v>37.170263789000003</v>
      </c>
      <c r="V630" s="131">
        <v>7.3381294963999997</v>
      </c>
      <c r="W630" s="147">
        <v>821</v>
      </c>
      <c r="X630" s="147">
        <v>78</v>
      </c>
      <c r="Y630" s="147">
        <v>42</v>
      </c>
      <c r="Z630" s="147">
        <v>701</v>
      </c>
      <c r="AA630" s="147">
        <v>127</v>
      </c>
      <c r="AB630" s="147">
        <v>34</v>
      </c>
      <c r="AC630" s="147">
        <v>21</v>
      </c>
      <c r="AD630" s="147">
        <v>72</v>
      </c>
      <c r="AE630" s="148">
        <v>0.7915567282</v>
      </c>
      <c r="AF630" s="131">
        <v>0.90661831370000001</v>
      </c>
      <c r="AG630" s="149">
        <v>0.6</v>
      </c>
      <c r="AH630" s="149">
        <v>15.0269541779</v>
      </c>
      <c r="AI630" s="149">
        <v>19.811320754699999</v>
      </c>
      <c r="AJ630" s="149">
        <v>12.1967654987</v>
      </c>
      <c r="AK630" s="149">
        <v>43.5309973046</v>
      </c>
      <c r="AL630" s="149">
        <v>1.2803234501</v>
      </c>
      <c r="AM630" s="149">
        <v>4.0431266845999998</v>
      </c>
      <c r="AN630" s="149" t="s">
        <v>3450</v>
      </c>
      <c r="AO630" s="149" t="s">
        <v>3450</v>
      </c>
      <c r="AP630" s="149">
        <v>4.1105121294</v>
      </c>
      <c r="AQ630" s="149" t="s">
        <v>3450</v>
      </c>
    </row>
    <row r="631" spans="1:43" x14ac:dyDescent="0.2">
      <c r="A631" s="145">
        <v>1367</v>
      </c>
      <c r="B631" s="109" t="s">
        <v>1761</v>
      </c>
      <c r="C631" s="110">
        <v>3486</v>
      </c>
      <c r="D631" s="131">
        <v>-2.1061499579</v>
      </c>
      <c r="E631" s="110">
        <v>20.250958522099999</v>
      </c>
      <c r="F631" s="131">
        <v>5.7659208262000003</v>
      </c>
      <c r="G631" s="131">
        <v>22.748135398700001</v>
      </c>
      <c r="H631" s="131">
        <v>59.150889271399997</v>
      </c>
      <c r="I631" s="131">
        <v>18.100975329899999</v>
      </c>
      <c r="J631" s="131">
        <v>2.8518465706999998</v>
      </c>
      <c r="K631" s="131">
        <v>0.28518465710000002</v>
      </c>
      <c r="L631" s="131">
        <v>10.5518323114</v>
      </c>
      <c r="M631" s="131">
        <v>7.1296164266000002</v>
      </c>
      <c r="N631" s="110">
        <v>1397</v>
      </c>
      <c r="O631" s="131">
        <v>2.4488188975999998</v>
      </c>
      <c r="P631" s="146">
        <v>172.14</v>
      </c>
      <c r="Q631" s="131">
        <v>1.0048791822000001</v>
      </c>
      <c r="R631" s="110">
        <v>35</v>
      </c>
      <c r="S631" s="131">
        <v>33.2249070632</v>
      </c>
      <c r="T631" s="110">
        <v>-54</v>
      </c>
      <c r="U631" s="131">
        <v>23.4375</v>
      </c>
      <c r="V631" s="131">
        <v>42.3327137546</v>
      </c>
      <c r="W631" s="147">
        <v>1528</v>
      </c>
      <c r="X631" s="147">
        <v>289</v>
      </c>
      <c r="Y631" s="147">
        <v>638</v>
      </c>
      <c r="Z631" s="147">
        <v>601</v>
      </c>
      <c r="AA631" s="147">
        <v>310</v>
      </c>
      <c r="AB631" s="147">
        <v>106</v>
      </c>
      <c r="AC631" s="147">
        <v>61</v>
      </c>
      <c r="AD631" s="147">
        <v>143</v>
      </c>
      <c r="AE631" s="148">
        <v>0.89988751410000001</v>
      </c>
      <c r="AF631" s="131">
        <v>7.1123755333999998</v>
      </c>
      <c r="AG631" s="149">
        <v>0.94</v>
      </c>
      <c r="AH631" s="149">
        <v>13.600599475499999</v>
      </c>
      <c r="AI631" s="149">
        <v>22.667665792400001</v>
      </c>
      <c r="AJ631" s="149">
        <v>5.2641438741000002</v>
      </c>
      <c r="AK631" s="149">
        <v>55.432746346899997</v>
      </c>
      <c r="AL631" s="149">
        <v>0.24353690519999999</v>
      </c>
      <c r="AM631" s="149">
        <v>0.58074185089999997</v>
      </c>
      <c r="AN631" s="149" t="s">
        <v>3450</v>
      </c>
      <c r="AO631" s="149" t="s">
        <v>3450</v>
      </c>
      <c r="AP631" s="149">
        <v>2.2105657550000002</v>
      </c>
      <c r="AQ631" s="149" t="s">
        <v>3450</v>
      </c>
    </row>
    <row r="632" spans="1:43" x14ac:dyDescent="0.2">
      <c r="A632" s="145">
        <v>1368</v>
      </c>
      <c r="B632" s="109" t="s">
        <v>1760</v>
      </c>
      <c r="C632" s="110">
        <v>870</v>
      </c>
      <c r="D632" s="131">
        <v>7.1428571428999996</v>
      </c>
      <c r="E632" s="110">
        <v>26.2285197468</v>
      </c>
      <c r="F632" s="131">
        <v>10.1149425287</v>
      </c>
      <c r="G632" s="131">
        <v>15.862068965500001</v>
      </c>
      <c r="H632" s="131">
        <v>53.908045977</v>
      </c>
      <c r="I632" s="131">
        <v>30.229885057499999</v>
      </c>
      <c r="J632" s="131">
        <v>3.3860045147000002</v>
      </c>
      <c r="K632" s="131">
        <v>0</v>
      </c>
      <c r="L632" s="131">
        <v>2.2573363431</v>
      </c>
      <c r="M632" s="131">
        <v>14.6726862302</v>
      </c>
      <c r="N632" s="110">
        <v>437</v>
      </c>
      <c r="O632" s="131">
        <v>1.9702517161999999</v>
      </c>
      <c r="P632" s="146">
        <v>33.17</v>
      </c>
      <c r="Q632" s="131">
        <v>2.1398432790999999</v>
      </c>
      <c r="R632" s="110">
        <v>20</v>
      </c>
      <c r="S632" s="131">
        <v>49.939722724500001</v>
      </c>
      <c r="T632" s="110">
        <v>-42</v>
      </c>
      <c r="U632" s="131">
        <v>39.210367691400002</v>
      </c>
      <c r="V632" s="131">
        <v>8.7100663049999998</v>
      </c>
      <c r="W632" s="147">
        <v>432</v>
      </c>
      <c r="X632" s="147">
        <v>82</v>
      </c>
      <c r="Y632" s="147">
        <v>57</v>
      </c>
      <c r="Z632" s="147">
        <v>293</v>
      </c>
      <c r="AA632" s="147">
        <v>111</v>
      </c>
      <c r="AB632" s="147">
        <v>31</v>
      </c>
      <c r="AC632" s="147">
        <v>13</v>
      </c>
      <c r="AD632" s="147">
        <v>67</v>
      </c>
      <c r="AE632" s="148">
        <v>2.1663778162999998</v>
      </c>
      <c r="AF632" s="131">
        <v>0</v>
      </c>
      <c r="AG632" s="131">
        <v>1</v>
      </c>
      <c r="AH632" s="149">
        <v>16.0885167464</v>
      </c>
      <c r="AI632" s="149">
        <v>15.0717703349</v>
      </c>
      <c r="AJ632" s="149">
        <v>6.0406698565000001</v>
      </c>
      <c r="AK632" s="149">
        <v>58.4928229665</v>
      </c>
      <c r="AL632" s="149">
        <v>0.41866028709999997</v>
      </c>
      <c r="AM632" s="149">
        <v>2.3923444975999999</v>
      </c>
      <c r="AN632" s="149" t="s">
        <v>3450</v>
      </c>
      <c r="AO632" s="149" t="s">
        <v>3450</v>
      </c>
      <c r="AP632" s="149">
        <v>1.4952153109999999</v>
      </c>
      <c r="AQ632" s="149" t="s">
        <v>3450</v>
      </c>
    </row>
    <row r="633" spans="1:43" x14ac:dyDescent="0.2">
      <c r="A633" s="145">
        <v>1369</v>
      </c>
      <c r="B633" s="109" t="s">
        <v>1759</v>
      </c>
      <c r="C633" s="110">
        <v>86</v>
      </c>
      <c r="D633" s="131">
        <v>-1.1494252873999999</v>
      </c>
      <c r="E633" s="110">
        <v>7.6785714285999997</v>
      </c>
      <c r="F633" s="131">
        <v>3.4883720930000002</v>
      </c>
      <c r="G633" s="131">
        <v>37.2093023256</v>
      </c>
      <c r="H633" s="131">
        <v>39.534883720899998</v>
      </c>
      <c r="I633" s="131">
        <v>23.255813953499999</v>
      </c>
      <c r="J633" s="131">
        <v>0</v>
      </c>
      <c r="K633" s="131">
        <v>0</v>
      </c>
      <c r="L633" s="131">
        <v>0</v>
      </c>
      <c r="M633" s="131">
        <v>0</v>
      </c>
      <c r="N633" s="110">
        <v>31</v>
      </c>
      <c r="O633" s="131">
        <v>2.7741935484</v>
      </c>
      <c r="P633" s="146">
        <v>11.2</v>
      </c>
      <c r="Q633" s="131">
        <v>0.62444246209999998</v>
      </c>
      <c r="R633" s="110">
        <v>1</v>
      </c>
      <c r="S633" s="131">
        <v>50.936663693100002</v>
      </c>
      <c r="T633" s="110">
        <v>-2</v>
      </c>
      <c r="U633" s="131">
        <v>26.9402319358</v>
      </c>
      <c r="V633" s="131">
        <v>21.498661908999999</v>
      </c>
      <c r="W633" s="147">
        <v>42</v>
      </c>
      <c r="X633" s="147">
        <v>19</v>
      </c>
      <c r="Y633" s="147">
        <v>6</v>
      </c>
      <c r="Z633" s="147">
        <v>17</v>
      </c>
      <c r="AA633" s="147" t="s">
        <v>3449</v>
      </c>
      <c r="AB633" s="147">
        <v>8</v>
      </c>
      <c r="AC633" s="147" t="s">
        <v>3449</v>
      </c>
      <c r="AD633" s="147">
        <v>5</v>
      </c>
      <c r="AE633" s="148">
        <v>0</v>
      </c>
      <c r="AF633" s="131">
        <v>0</v>
      </c>
      <c r="AG633" s="149" t="s">
        <v>3449</v>
      </c>
      <c r="AH633" s="149">
        <v>17.880794701999999</v>
      </c>
      <c r="AI633" s="149">
        <v>28.476821192100001</v>
      </c>
      <c r="AJ633" s="149">
        <v>0.66225165559999999</v>
      </c>
      <c r="AK633" s="149">
        <v>52.980132450299998</v>
      </c>
      <c r="AL633" s="149">
        <v>0</v>
      </c>
      <c r="AM633" s="149">
        <v>0</v>
      </c>
      <c r="AN633" s="149" t="s">
        <v>3450</v>
      </c>
      <c r="AO633" s="149" t="s">
        <v>3450</v>
      </c>
      <c r="AP633" s="149">
        <v>0</v>
      </c>
      <c r="AQ633" s="149" t="s">
        <v>3450</v>
      </c>
    </row>
    <row r="634" spans="1:43" x14ac:dyDescent="0.2">
      <c r="A634" s="145">
        <v>1370</v>
      </c>
      <c r="B634" s="109" t="s">
        <v>1758</v>
      </c>
      <c r="C634" s="110">
        <v>2460</v>
      </c>
      <c r="D634" s="131">
        <v>14.7923471769</v>
      </c>
      <c r="E634" s="110">
        <v>108.13186813190001</v>
      </c>
      <c r="F634" s="131">
        <v>16.3414634146</v>
      </c>
      <c r="G634" s="131">
        <v>24.552845528500001</v>
      </c>
      <c r="H634" s="131">
        <v>62.601626016300003</v>
      </c>
      <c r="I634" s="131">
        <v>12.8455284553</v>
      </c>
      <c r="J634" s="131">
        <v>6.1588996098999997</v>
      </c>
      <c r="K634" s="131">
        <v>0.82118661469999998</v>
      </c>
      <c r="L634" s="131">
        <v>9.4436460685999997</v>
      </c>
      <c r="M634" s="131">
        <v>3.695339766</v>
      </c>
      <c r="N634" s="110">
        <v>965</v>
      </c>
      <c r="O634" s="131">
        <v>2.5336787565000001</v>
      </c>
      <c r="P634" s="146">
        <v>22.75</v>
      </c>
      <c r="Q634" s="131">
        <v>4.2179261862999997</v>
      </c>
      <c r="R634" s="110">
        <v>24</v>
      </c>
      <c r="S634" s="131">
        <v>43.233743409500001</v>
      </c>
      <c r="T634" s="110">
        <v>-32</v>
      </c>
      <c r="U634" s="131">
        <v>48.550087873499997</v>
      </c>
      <c r="V634" s="131">
        <v>3.9982425307999998</v>
      </c>
      <c r="W634" s="147">
        <v>896</v>
      </c>
      <c r="X634" s="147">
        <v>125</v>
      </c>
      <c r="Y634" s="147">
        <v>293</v>
      </c>
      <c r="Z634" s="147">
        <v>478</v>
      </c>
      <c r="AA634" s="147">
        <v>215</v>
      </c>
      <c r="AB634" s="147">
        <v>47</v>
      </c>
      <c r="AC634" s="147">
        <v>40</v>
      </c>
      <c r="AD634" s="147">
        <v>128</v>
      </c>
      <c r="AE634" s="148">
        <v>1.5138023152</v>
      </c>
      <c r="AF634" s="131">
        <v>5.4279749478000001</v>
      </c>
      <c r="AG634" s="149">
        <v>1.24</v>
      </c>
      <c r="AH634" s="149">
        <v>11.1896015824</v>
      </c>
      <c r="AI634" s="149">
        <v>25.656965244399998</v>
      </c>
      <c r="AJ634" s="149">
        <v>7.7705566544</v>
      </c>
      <c r="AK634" s="149">
        <v>54.761231986399999</v>
      </c>
      <c r="AL634" s="149">
        <v>5.6513139300000001E-2</v>
      </c>
      <c r="AM634" s="149">
        <v>0.39559197509999999</v>
      </c>
      <c r="AN634" s="149" t="s">
        <v>3450</v>
      </c>
      <c r="AO634" s="149" t="s">
        <v>3450</v>
      </c>
      <c r="AP634" s="149">
        <v>0.16953941789999999</v>
      </c>
      <c r="AQ634" s="149" t="s">
        <v>3450</v>
      </c>
    </row>
    <row r="635" spans="1:43" x14ac:dyDescent="0.2">
      <c r="A635" s="145">
        <v>1371</v>
      </c>
      <c r="B635" s="109" t="s">
        <v>1757</v>
      </c>
      <c r="C635" s="110">
        <v>1925</v>
      </c>
      <c r="D635" s="131">
        <v>8.0853453115999994</v>
      </c>
      <c r="E635" s="110">
        <v>110.69580218519999</v>
      </c>
      <c r="F635" s="131">
        <v>12.779220779199999</v>
      </c>
      <c r="G635" s="131">
        <v>21.974025974</v>
      </c>
      <c r="H635" s="131">
        <v>63.844155844200003</v>
      </c>
      <c r="I635" s="131">
        <v>14.181818181800001</v>
      </c>
      <c r="J635" s="131">
        <v>4.1418586591000004</v>
      </c>
      <c r="K635" s="131">
        <v>3.1063939942999999</v>
      </c>
      <c r="L635" s="131">
        <v>9.8369143152999996</v>
      </c>
      <c r="M635" s="131">
        <v>6.2127879885999997</v>
      </c>
      <c r="N635" s="110">
        <v>819</v>
      </c>
      <c r="O635" s="131">
        <v>2.3223443223000002</v>
      </c>
      <c r="P635" s="146">
        <v>17.39</v>
      </c>
      <c r="Q635" s="131">
        <v>6.6858789625000004</v>
      </c>
      <c r="R635" s="110">
        <v>33</v>
      </c>
      <c r="S635" s="131">
        <v>56.426512968300003</v>
      </c>
      <c r="T635" s="110">
        <v>-6</v>
      </c>
      <c r="U635" s="131">
        <v>35.7925072046</v>
      </c>
      <c r="V635" s="131">
        <v>1.0951008646</v>
      </c>
      <c r="W635" s="147">
        <v>621</v>
      </c>
      <c r="X635" s="147">
        <v>177</v>
      </c>
      <c r="Y635" s="147">
        <v>78</v>
      </c>
      <c r="Z635" s="147">
        <v>366</v>
      </c>
      <c r="AA635" s="147">
        <v>189</v>
      </c>
      <c r="AB635" s="147">
        <v>54</v>
      </c>
      <c r="AC635" s="147">
        <v>27</v>
      </c>
      <c r="AD635" s="147">
        <v>108</v>
      </c>
      <c r="AE635" s="148">
        <v>0.74836295600000002</v>
      </c>
      <c r="AF635" s="131">
        <v>7.7081192189000003</v>
      </c>
      <c r="AG635" s="149">
        <v>0.77</v>
      </c>
      <c r="AH635" s="149">
        <v>17.9397337071</v>
      </c>
      <c r="AI635" s="149">
        <v>25.297827610399999</v>
      </c>
      <c r="AJ635" s="149">
        <v>7.6734407849000004</v>
      </c>
      <c r="AK635" s="149">
        <v>45.304835318899997</v>
      </c>
      <c r="AL635" s="149">
        <v>0</v>
      </c>
      <c r="AM635" s="149">
        <v>2.9081990189</v>
      </c>
      <c r="AN635" s="149" t="s">
        <v>3450</v>
      </c>
      <c r="AO635" s="149" t="s">
        <v>3450</v>
      </c>
      <c r="AP635" s="149">
        <v>0.87596355989999997</v>
      </c>
      <c r="AQ635" s="149" t="s">
        <v>3450</v>
      </c>
    </row>
    <row r="636" spans="1:43" x14ac:dyDescent="0.2">
      <c r="A636" s="145">
        <v>1372</v>
      </c>
      <c r="B636" s="109" t="s">
        <v>1756</v>
      </c>
      <c r="C636" s="110">
        <v>15239</v>
      </c>
      <c r="D636" s="131">
        <v>5.6576301740000003</v>
      </c>
      <c r="E636" s="110">
        <v>286.5550959007</v>
      </c>
      <c r="F636" s="131">
        <v>18.951374762099999</v>
      </c>
      <c r="G636" s="131">
        <v>19.318852943100001</v>
      </c>
      <c r="H636" s="131">
        <v>61.716648073999998</v>
      </c>
      <c r="I636" s="131">
        <v>18.9644989829</v>
      </c>
      <c r="J636" s="131">
        <v>4.7337278106999996</v>
      </c>
      <c r="K636" s="131">
        <v>1.3806706114</v>
      </c>
      <c r="L636" s="131">
        <v>9.6646942801000009</v>
      </c>
      <c r="M636" s="131">
        <v>7.4950690335000001</v>
      </c>
      <c r="N636" s="110">
        <v>6568</v>
      </c>
      <c r="O636" s="131">
        <v>2.2704019488</v>
      </c>
      <c r="P636" s="146">
        <v>53.18</v>
      </c>
      <c r="Q636" s="131">
        <v>9.3049538519000006</v>
      </c>
      <c r="R636" s="110">
        <v>85</v>
      </c>
      <c r="S636" s="131">
        <v>47.4100583914</v>
      </c>
      <c r="T636" s="110">
        <v>-51</v>
      </c>
      <c r="U636" s="131">
        <v>37.709549821099998</v>
      </c>
      <c r="V636" s="131">
        <v>5.5754379356000001</v>
      </c>
      <c r="W636" s="147">
        <v>12785</v>
      </c>
      <c r="X636" s="147">
        <v>452</v>
      </c>
      <c r="Y636" s="147">
        <v>3077</v>
      </c>
      <c r="Z636" s="147">
        <v>9256</v>
      </c>
      <c r="AA636" s="147">
        <v>1387</v>
      </c>
      <c r="AB636" s="147">
        <v>153</v>
      </c>
      <c r="AC636" s="147">
        <v>186</v>
      </c>
      <c r="AD636" s="147">
        <v>1048</v>
      </c>
      <c r="AE636" s="148">
        <v>0.42953020130000003</v>
      </c>
      <c r="AF636" s="131">
        <v>6.1333333333000004</v>
      </c>
      <c r="AG636" s="149">
        <v>1.75</v>
      </c>
      <c r="AH636" s="149">
        <v>19.753865572700001</v>
      </c>
      <c r="AI636" s="149">
        <v>25.411351034599999</v>
      </c>
      <c r="AJ636" s="149">
        <v>17.666681693200001</v>
      </c>
      <c r="AK636" s="149">
        <v>30.122165622299999</v>
      </c>
      <c r="AL636" s="149">
        <v>0.52743091559999999</v>
      </c>
      <c r="AM636" s="149">
        <v>3.3674435377999998</v>
      </c>
      <c r="AN636" s="149" t="s">
        <v>3450</v>
      </c>
      <c r="AO636" s="149" t="s">
        <v>3450</v>
      </c>
      <c r="AP636" s="149">
        <v>3.1510616238</v>
      </c>
      <c r="AQ636" s="149" t="s">
        <v>3450</v>
      </c>
    </row>
    <row r="637" spans="1:43" x14ac:dyDescent="0.2">
      <c r="A637" s="145">
        <v>1373</v>
      </c>
      <c r="B637" s="109" t="s">
        <v>1755</v>
      </c>
      <c r="C637" s="110">
        <v>3608</v>
      </c>
      <c r="D637" s="131">
        <v>13.3878064111</v>
      </c>
      <c r="E637" s="110">
        <v>304.47257383969998</v>
      </c>
      <c r="F637" s="131">
        <v>9.1463414634000006</v>
      </c>
      <c r="G637" s="131">
        <v>22.256097561000001</v>
      </c>
      <c r="H637" s="131">
        <v>61.862527716199999</v>
      </c>
      <c r="I637" s="131">
        <v>15.8813747228</v>
      </c>
      <c r="J637" s="131">
        <v>3.4163701068000001</v>
      </c>
      <c r="K637" s="131">
        <v>1.4234875444999999</v>
      </c>
      <c r="L637" s="131">
        <v>12.8113879004</v>
      </c>
      <c r="M637" s="131">
        <v>7.6868327401999998</v>
      </c>
      <c r="N637" s="110">
        <v>1474</v>
      </c>
      <c r="O637" s="131">
        <v>2.4240162822000002</v>
      </c>
      <c r="P637" s="146">
        <v>11.85</v>
      </c>
      <c r="Q637" s="131">
        <v>11.327134404100001</v>
      </c>
      <c r="R637" s="110">
        <v>35</v>
      </c>
      <c r="S637" s="131">
        <v>52.071005917199997</v>
      </c>
      <c r="T637" s="110">
        <v>-30</v>
      </c>
      <c r="U637" s="131">
        <v>21.301775147899999</v>
      </c>
      <c r="V637" s="131">
        <v>15.3000845309</v>
      </c>
      <c r="W637" s="147">
        <v>1265</v>
      </c>
      <c r="X637" s="147">
        <v>149</v>
      </c>
      <c r="Y637" s="147">
        <v>414</v>
      </c>
      <c r="Z637" s="147">
        <v>702</v>
      </c>
      <c r="AA637" s="147">
        <v>258</v>
      </c>
      <c r="AB637" s="147">
        <v>53</v>
      </c>
      <c r="AC637" s="147">
        <v>53</v>
      </c>
      <c r="AD637" s="147">
        <v>152</v>
      </c>
      <c r="AE637" s="148">
        <v>0.79075425789999998</v>
      </c>
      <c r="AF637" s="131">
        <v>11.624441132599999</v>
      </c>
      <c r="AG637" s="131">
        <v>0.61</v>
      </c>
      <c r="AH637" s="149">
        <v>19.448170147500001</v>
      </c>
      <c r="AI637" s="149">
        <v>23.146196589399999</v>
      </c>
      <c r="AJ637" s="149">
        <v>14.849588043700001</v>
      </c>
      <c r="AK637" s="149">
        <v>34.815098677899996</v>
      </c>
      <c r="AL637" s="149">
        <v>0.8047518682</v>
      </c>
      <c r="AM637" s="149">
        <v>3.5830618893000001</v>
      </c>
      <c r="AN637" s="149" t="s">
        <v>3450</v>
      </c>
      <c r="AO637" s="149" t="s">
        <v>3450</v>
      </c>
      <c r="AP637" s="149">
        <v>3.3531327841</v>
      </c>
      <c r="AQ637" s="149" t="s">
        <v>3450</v>
      </c>
    </row>
    <row r="638" spans="1:43" x14ac:dyDescent="0.2">
      <c r="A638" s="145">
        <v>1374</v>
      </c>
      <c r="B638" s="109" t="s">
        <v>1754</v>
      </c>
      <c r="C638" s="110">
        <v>939</v>
      </c>
      <c r="D638" s="131">
        <v>8.6805555555999998</v>
      </c>
      <c r="E638" s="110">
        <v>135.69364161850001</v>
      </c>
      <c r="F638" s="131">
        <v>9.6911608093999995</v>
      </c>
      <c r="G638" s="131">
        <v>21.0862619808</v>
      </c>
      <c r="H638" s="131">
        <v>61.980830670899998</v>
      </c>
      <c r="I638" s="131">
        <v>16.932907348200001</v>
      </c>
      <c r="J638" s="131">
        <v>4.2440318302</v>
      </c>
      <c r="K638" s="131">
        <v>2.1220159151</v>
      </c>
      <c r="L638" s="131">
        <v>6.3660477454000004</v>
      </c>
      <c r="M638" s="131">
        <v>13.7931034483</v>
      </c>
      <c r="N638" s="110">
        <v>379</v>
      </c>
      <c r="O638" s="131">
        <v>2.4379947230000001</v>
      </c>
      <c r="P638" s="146">
        <v>6.92</v>
      </c>
      <c r="Q638" s="131">
        <v>6.1781609194999998</v>
      </c>
      <c r="R638" s="110">
        <v>13</v>
      </c>
      <c r="S638" s="131">
        <v>64.224137931000001</v>
      </c>
      <c r="T638" s="110">
        <v>12</v>
      </c>
      <c r="U638" s="131">
        <v>29.022988505699999</v>
      </c>
      <c r="V638" s="131">
        <v>0.57471264369999997</v>
      </c>
      <c r="W638" s="147">
        <v>358</v>
      </c>
      <c r="X638" s="147">
        <v>98</v>
      </c>
      <c r="Y638" s="147">
        <v>50</v>
      </c>
      <c r="Z638" s="147">
        <v>210</v>
      </c>
      <c r="AA638" s="147">
        <v>89</v>
      </c>
      <c r="AB638" s="147">
        <v>36</v>
      </c>
      <c r="AC638" s="147">
        <v>14</v>
      </c>
      <c r="AD638" s="147">
        <v>39</v>
      </c>
      <c r="AE638" s="148">
        <v>0.23696682459999999</v>
      </c>
      <c r="AF638" s="131">
        <v>0</v>
      </c>
      <c r="AG638" s="149" t="s">
        <v>3449</v>
      </c>
      <c r="AH638" s="149">
        <v>14.7167034584</v>
      </c>
      <c r="AI638" s="149">
        <v>13.539367181799999</v>
      </c>
      <c r="AJ638" s="149">
        <v>7.7998528330000001</v>
      </c>
      <c r="AK638" s="149">
        <v>56.364974245799999</v>
      </c>
      <c r="AL638" s="149">
        <v>0.88300220750000002</v>
      </c>
      <c r="AM638" s="149">
        <v>4.3414275201999999</v>
      </c>
      <c r="AN638" s="149" t="s">
        <v>3450</v>
      </c>
      <c r="AO638" s="149" t="s">
        <v>3450</v>
      </c>
      <c r="AP638" s="149">
        <v>2.3546725532999999</v>
      </c>
      <c r="AQ638" s="149" t="s">
        <v>3450</v>
      </c>
    </row>
    <row r="639" spans="1:43" x14ac:dyDescent="0.2">
      <c r="A639" s="145">
        <v>1375</v>
      </c>
      <c r="B639" s="109" t="s">
        <v>1753</v>
      </c>
      <c r="C639" s="110">
        <v>2398</v>
      </c>
      <c r="D639" s="131">
        <v>4.0347071583999998</v>
      </c>
      <c r="E639" s="110">
        <v>51.647641610999997</v>
      </c>
      <c r="F639" s="131">
        <v>10.008340283600001</v>
      </c>
      <c r="G639" s="131">
        <v>18.7656380317</v>
      </c>
      <c r="H639" s="131">
        <v>64.470391993299998</v>
      </c>
      <c r="I639" s="131">
        <v>16.763969974999998</v>
      </c>
      <c r="J639" s="131">
        <v>2.0863759649000002</v>
      </c>
      <c r="K639" s="131">
        <v>1.2518255789999999</v>
      </c>
      <c r="L639" s="131">
        <v>8.3455038598000009</v>
      </c>
      <c r="M639" s="131">
        <v>11.266430210699999</v>
      </c>
      <c r="N639" s="110">
        <v>1072</v>
      </c>
      <c r="O639" s="131">
        <v>2.2126865672</v>
      </c>
      <c r="P639" s="146">
        <v>46.43</v>
      </c>
      <c r="Q639" s="131">
        <v>3.8287803828999998</v>
      </c>
      <c r="R639" s="110">
        <v>75</v>
      </c>
      <c r="S639" s="131">
        <v>42.460744246099999</v>
      </c>
      <c r="T639" s="110">
        <v>-99</v>
      </c>
      <c r="U639" s="131">
        <v>36.050763605100002</v>
      </c>
      <c r="V639" s="131">
        <v>17.659711766000001</v>
      </c>
      <c r="W639" s="147">
        <v>886</v>
      </c>
      <c r="X639" s="147">
        <v>145</v>
      </c>
      <c r="Y639" s="147">
        <v>261</v>
      </c>
      <c r="Z639" s="147">
        <v>480</v>
      </c>
      <c r="AA639" s="147">
        <v>251</v>
      </c>
      <c r="AB639" s="147">
        <v>54</v>
      </c>
      <c r="AC639" s="147">
        <v>61</v>
      </c>
      <c r="AD639" s="147">
        <v>136</v>
      </c>
      <c r="AE639" s="148">
        <v>2.2906227631</v>
      </c>
      <c r="AF639" s="131">
        <v>4.1442188148000003</v>
      </c>
      <c r="AG639" s="149">
        <v>0.67</v>
      </c>
      <c r="AH639" s="149">
        <v>8.7034659820000009</v>
      </c>
      <c r="AI639" s="149">
        <v>16.585365853700001</v>
      </c>
      <c r="AJ639" s="149">
        <v>2.8241335044999998</v>
      </c>
      <c r="AK639" s="149">
        <v>69.293966623900005</v>
      </c>
      <c r="AL639" s="149">
        <v>0.15404364570000001</v>
      </c>
      <c r="AM639" s="149">
        <v>1.7201540436</v>
      </c>
      <c r="AN639" s="149" t="s">
        <v>3450</v>
      </c>
      <c r="AO639" s="149" t="s">
        <v>3450</v>
      </c>
      <c r="AP639" s="149">
        <v>0.71887034660000004</v>
      </c>
      <c r="AQ639" s="149" t="s">
        <v>3450</v>
      </c>
    </row>
    <row r="640" spans="1:43" x14ac:dyDescent="0.2">
      <c r="A640" s="145">
        <v>1401</v>
      </c>
      <c r="B640" s="109" t="s">
        <v>1752</v>
      </c>
      <c r="C640" s="110">
        <v>6053</v>
      </c>
      <c r="D640" s="131">
        <v>8.7104885057000008</v>
      </c>
      <c r="E640" s="110">
        <v>112.5511342507</v>
      </c>
      <c r="F640" s="131">
        <v>15.298199240000001</v>
      </c>
      <c r="G640" s="131">
        <v>20.6178754337</v>
      </c>
      <c r="H640" s="131">
        <v>63.423095985499998</v>
      </c>
      <c r="I640" s="131">
        <v>15.9590285809</v>
      </c>
      <c r="J640" s="131">
        <v>4.9652432968999998</v>
      </c>
      <c r="K640" s="131">
        <v>1.9860973188</v>
      </c>
      <c r="L640" s="131">
        <v>11.4200595829</v>
      </c>
      <c r="M640" s="131">
        <v>6.1238000662000003</v>
      </c>
      <c r="N640" s="110">
        <v>2541</v>
      </c>
      <c r="O640" s="131">
        <v>2.3565525383999999</v>
      </c>
      <c r="P640" s="146">
        <v>53.78</v>
      </c>
      <c r="Q640" s="131">
        <v>5.2758684748000002</v>
      </c>
      <c r="R640" s="110">
        <v>51</v>
      </c>
      <c r="S640" s="131">
        <v>31.766672859</v>
      </c>
      <c r="T640" s="110">
        <v>-88</v>
      </c>
      <c r="U640" s="131">
        <v>54.189113876999997</v>
      </c>
      <c r="V640" s="131">
        <v>8.7683447892000004</v>
      </c>
      <c r="W640" s="147">
        <v>3160</v>
      </c>
      <c r="X640" s="147">
        <v>189</v>
      </c>
      <c r="Y640" s="147">
        <v>1130</v>
      </c>
      <c r="Z640" s="147">
        <v>1841</v>
      </c>
      <c r="AA640" s="147">
        <v>531</v>
      </c>
      <c r="AB640" s="147">
        <v>74</v>
      </c>
      <c r="AC640" s="147">
        <v>86</v>
      </c>
      <c r="AD640" s="147">
        <v>371</v>
      </c>
      <c r="AE640" s="148">
        <v>0.60007059650000005</v>
      </c>
      <c r="AF640" s="131">
        <v>2.9880478088000002</v>
      </c>
      <c r="AG640" s="149">
        <v>1.06</v>
      </c>
      <c r="AH640" s="149">
        <v>17.021276595700002</v>
      </c>
      <c r="AI640" s="149">
        <v>35.035460992899999</v>
      </c>
      <c r="AJ640" s="149">
        <v>2.7895981086999999</v>
      </c>
      <c r="AK640" s="149">
        <v>35.886524822699997</v>
      </c>
      <c r="AL640" s="149" t="s">
        <v>3450</v>
      </c>
      <c r="AM640" s="149" t="s">
        <v>3450</v>
      </c>
      <c r="AN640" s="149" t="s">
        <v>3450</v>
      </c>
      <c r="AO640" s="149" t="s">
        <v>3450</v>
      </c>
      <c r="AP640" s="149" t="s">
        <v>3450</v>
      </c>
      <c r="AQ640" s="149" t="s">
        <v>3450</v>
      </c>
    </row>
    <row r="641" spans="1:43" x14ac:dyDescent="0.2">
      <c r="A641" s="145">
        <v>1402</v>
      </c>
      <c r="B641" s="109" t="s">
        <v>1751</v>
      </c>
      <c r="C641" s="110">
        <v>4186</v>
      </c>
      <c r="D641" s="131">
        <v>7.2508326928000004</v>
      </c>
      <c r="E641" s="110">
        <v>55.9102444237</v>
      </c>
      <c r="F641" s="131">
        <v>25.441949354999998</v>
      </c>
      <c r="G641" s="131">
        <v>16.220735785999999</v>
      </c>
      <c r="H641" s="131">
        <v>61.036789297699997</v>
      </c>
      <c r="I641" s="131">
        <v>22.742474916399999</v>
      </c>
      <c r="J641" s="131">
        <v>4.7806860283999999</v>
      </c>
      <c r="K641" s="131">
        <v>1.4342058085</v>
      </c>
      <c r="L641" s="131">
        <v>7.4100633441000001</v>
      </c>
      <c r="M641" s="131">
        <v>7.6490976455000004</v>
      </c>
      <c r="N641" s="110">
        <v>1984</v>
      </c>
      <c r="O641" s="131">
        <v>2.0680443548</v>
      </c>
      <c r="P641" s="146">
        <v>74.87</v>
      </c>
      <c r="Q641" s="131">
        <v>3.6586994258000001</v>
      </c>
      <c r="R641" s="110">
        <v>62</v>
      </c>
      <c r="S641" s="131">
        <v>27.093069835800001</v>
      </c>
      <c r="T641" s="110">
        <v>-104</v>
      </c>
      <c r="U641" s="131">
        <v>25.757778074499999</v>
      </c>
      <c r="V641" s="131">
        <v>43.490452663900001</v>
      </c>
      <c r="W641" s="147">
        <v>2579</v>
      </c>
      <c r="X641" s="147">
        <v>161</v>
      </c>
      <c r="Y641" s="147">
        <v>270</v>
      </c>
      <c r="Z641" s="147">
        <v>2148</v>
      </c>
      <c r="AA641" s="147">
        <v>499</v>
      </c>
      <c r="AB641" s="147">
        <v>57</v>
      </c>
      <c r="AC641" s="147">
        <v>54</v>
      </c>
      <c r="AD641" s="147">
        <v>388</v>
      </c>
      <c r="AE641" s="148">
        <v>0.45592705169999997</v>
      </c>
      <c r="AF641" s="131">
        <v>0.48134777379999999</v>
      </c>
      <c r="AG641" s="131">
        <v>1.82</v>
      </c>
      <c r="AH641" s="149">
        <v>8.7252475248000003</v>
      </c>
      <c r="AI641" s="149">
        <v>23.0198019802</v>
      </c>
      <c r="AJ641" s="149">
        <v>2.2896039604</v>
      </c>
      <c r="AK641" s="149">
        <v>57.549504950500001</v>
      </c>
      <c r="AL641" s="149" t="s">
        <v>3450</v>
      </c>
      <c r="AM641" s="149" t="s">
        <v>3450</v>
      </c>
      <c r="AN641" s="149" t="s">
        <v>3450</v>
      </c>
      <c r="AO641" s="149" t="s">
        <v>3450</v>
      </c>
      <c r="AP641" s="149" t="s">
        <v>3450</v>
      </c>
      <c r="AQ641" s="149" t="s">
        <v>3450</v>
      </c>
    </row>
    <row r="642" spans="1:43" x14ac:dyDescent="0.2">
      <c r="A642" s="145">
        <v>1403</v>
      </c>
      <c r="B642" s="109" t="s">
        <v>1750</v>
      </c>
      <c r="C642" s="110">
        <v>3657</v>
      </c>
      <c r="D642" s="131">
        <v>1.2178245226</v>
      </c>
      <c r="E642" s="110">
        <v>42.5678035153</v>
      </c>
      <c r="F642" s="131">
        <v>11.348099535099999</v>
      </c>
      <c r="G642" s="131">
        <v>20.317199890600001</v>
      </c>
      <c r="H642" s="131">
        <v>62.100082034499998</v>
      </c>
      <c r="I642" s="131">
        <v>17.582718074900001</v>
      </c>
      <c r="J642" s="131">
        <v>5.1948051947999998</v>
      </c>
      <c r="K642" s="131">
        <v>1.0936431988999999</v>
      </c>
      <c r="L642" s="131">
        <v>8.4757347915000008</v>
      </c>
      <c r="M642" s="131">
        <v>7.6555023922999998</v>
      </c>
      <c r="N642" s="110">
        <v>1519</v>
      </c>
      <c r="O642" s="131">
        <v>2.3785385122</v>
      </c>
      <c r="P642" s="146">
        <v>85.91</v>
      </c>
      <c r="Q642" s="131">
        <v>2.6309662398000002</v>
      </c>
      <c r="R642" s="110">
        <v>56</v>
      </c>
      <c r="S642" s="131">
        <v>35.424912689199999</v>
      </c>
      <c r="T642" s="110">
        <v>-136</v>
      </c>
      <c r="U642" s="131">
        <v>53.259604190899999</v>
      </c>
      <c r="V642" s="131">
        <v>8.6845168801000003</v>
      </c>
      <c r="W642" s="147">
        <v>1373</v>
      </c>
      <c r="X642" s="147">
        <v>288</v>
      </c>
      <c r="Y642" s="147">
        <v>408</v>
      </c>
      <c r="Z642" s="147">
        <v>677</v>
      </c>
      <c r="AA642" s="147">
        <v>346</v>
      </c>
      <c r="AB642" s="147">
        <v>103</v>
      </c>
      <c r="AC642" s="147">
        <v>71</v>
      </c>
      <c r="AD642" s="147">
        <v>172</v>
      </c>
      <c r="AE642" s="148">
        <v>1.3265306122</v>
      </c>
      <c r="AF642" s="131">
        <v>1.6433853738999999</v>
      </c>
      <c r="AG642" s="131">
        <v>0.85</v>
      </c>
      <c r="AH642" s="149">
        <v>8.5884988797999995</v>
      </c>
      <c r="AI642" s="149">
        <v>35.175504107499997</v>
      </c>
      <c r="AJ642" s="149">
        <v>3.3607169528999998</v>
      </c>
      <c r="AK642" s="149">
        <v>41.822255414499999</v>
      </c>
      <c r="AL642" s="149" t="s">
        <v>3450</v>
      </c>
      <c r="AM642" s="149" t="s">
        <v>3450</v>
      </c>
      <c r="AN642" s="149" t="s">
        <v>3450</v>
      </c>
      <c r="AO642" s="149" t="s">
        <v>3450</v>
      </c>
      <c r="AP642" s="149" t="s">
        <v>3450</v>
      </c>
      <c r="AQ642" s="149" t="s">
        <v>3450</v>
      </c>
    </row>
    <row r="643" spans="1:43" x14ac:dyDescent="0.2">
      <c r="A643" s="145">
        <v>1404</v>
      </c>
      <c r="B643" s="109" t="s">
        <v>1749</v>
      </c>
      <c r="C643" s="110">
        <v>6295</v>
      </c>
      <c r="D643" s="131">
        <v>12.410714285699999</v>
      </c>
      <c r="E643" s="110">
        <v>67.995247353600007</v>
      </c>
      <c r="F643" s="131">
        <v>10.2938840349</v>
      </c>
      <c r="G643" s="131">
        <v>22.954725972999999</v>
      </c>
      <c r="H643" s="131">
        <v>60.889594916599997</v>
      </c>
      <c r="I643" s="131">
        <v>16.155679110400001</v>
      </c>
      <c r="J643" s="131">
        <v>5.2248258391000002</v>
      </c>
      <c r="K643" s="131">
        <v>0.94996833439999995</v>
      </c>
      <c r="L643" s="131">
        <v>9.4996833438999992</v>
      </c>
      <c r="M643" s="131">
        <v>8.0747308422999993</v>
      </c>
      <c r="N643" s="110">
        <v>2554</v>
      </c>
      <c r="O643" s="131">
        <v>2.4205168363</v>
      </c>
      <c r="P643" s="146">
        <v>92.58</v>
      </c>
      <c r="Q643" s="131">
        <v>3.1860892105</v>
      </c>
      <c r="R643" s="110">
        <v>90</v>
      </c>
      <c r="S643" s="131">
        <v>45.2424667891</v>
      </c>
      <c r="T643" s="110">
        <v>-123</v>
      </c>
      <c r="U643" s="131">
        <v>29.139215898</v>
      </c>
      <c r="V643" s="131">
        <v>22.4322281024</v>
      </c>
      <c r="W643" s="147">
        <v>2518</v>
      </c>
      <c r="X643" s="147">
        <v>368</v>
      </c>
      <c r="Y643" s="147">
        <v>788</v>
      </c>
      <c r="Z643" s="147">
        <v>1362</v>
      </c>
      <c r="AA643" s="147">
        <v>499</v>
      </c>
      <c r="AB643" s="147">
        <v>143</v>
      </c>
      <c r="AC643" s="147">
        <v>89</v>
      </c>
      <c r="AD643" s="147">
        <v>267</v>
      </c>
      <c r="AE643" s="148">
        <v>0.24929884699999999</v>
      </c>
      <c r="AF643" s="131">
        <v>7.7839555203000002</v>
      </c>
      <c r="AG643" s="131">
        <v>0.85</v>
      </c>
      <c r="AH643" s="149">
        <v>15.661675434999999</v>
      </c>
      <c r="AI643" s="149">
        <v>30.918656414400001</v>
      </c>
      <c r="AJ643" s="149">
        <v>2.1044111696000001</v>
      </c>
      <c r="AK643" s="149">
        <v>40.833670578700001</v>
      </c>
      <c r="AL643" s="149" t="s">
        <v>3450</v>
      </c>
      <c r="AM643" s="149" t="s">
        <v>3450</v>
      </c>
      <c r="AN643" s="149" t="s">
        <v>3450</v>
      </c>
      <c r="AO643" s="149" t="s">
        <v>3450</v>
      </c>
      <c r="AP643" s="149" t="s">
        <v>3450</v>
      </c>
      <c r="AQ643" s="149" t="s">
        <v>3450</v>
      </c>
    </row>
    <row r="644" spans="1:43" x14ac:dyDescent="0.2">
      <c r="A644" s="145">
        <v>1405</v>
      </c>
      <c r="B644" s="109" t="s">
        <v>1748</v>
      </c>
      <c r="C644" s="110">
        <v>2111</v>
      </c>
      <c r="D644" s="131">
        <v>1.4903846154</v>
      </c>
      <c r="E644" s="110">
        <v>45.427157305800002</v>
      </c>
      <c r="F644" s="131">
        <v>10.7531975367</v>
      </c>
      <c r="G644" s="131">
        <v>19.943154902900002</v>
      </c>
      <c r="H644" s="131">
        <v>57.650402652799997</v>
      </c>
      <c r="I644" s="131">
        <v>22.406442444300001</v>
      </c>
      <c r="J644" s="131">
        <v>4.2543134011000001</v>
      </c>
      <c r="K644" s="131">
        <v>2.3635074450000002</v>
      </c>
      <c r="L644" s="131">
        <v>6.6178208460999999</v>
      </c>
      <c r="M644" s="131">
        <v>9.4540297802000008</v>
      </c>
      <c r="N644" s="110">
        <v>926</v>
      </c>
      <c r="O644" s="131">
        <v>2.2473002160000002</v>
      </c>
      <c r="P644" s="146">
        <v>46.47</v>
      </c>
      <c r="Q644" s="131">
        <v>3.6136803614000002</v>
      </c>
      <c r="R644" s="110">
        <v>45</v>
      </c>
      <c r="S644" s="131">
        <v>40.438804043899999</v>
      </c>
      <c r="T644" s="110">
        <v>-57</v>
      </c>
      <c r="U644" s="131">
        <v>41.320714132100001</v>
      </c>
      <c r="V644" s="131">
        <v>14.6268014627</v>
      </c>
      <c r="W644" s="147">
        <v>1158</v>
      </c>
      <c r="X644" s="147">
        <v>126</v>
      </c>
      <c r="Y644" s="147">
        <v>680</v>
      </c>
      <c r="Z644" s="147">
        <v>352</v>
      </c>
      <c r="AA644" s="147">
        <v>172</v>
      </c>
      <c r="AB644" s="147">
        <v>51</v>
      </c>
      <c r="AC644" s="147">
        <v>39</v>
      </c>
      <c r="AD644" s="147">
        <v>82</v>
      </c>
      <c r="AE644" s="148">
        <v>2.2945965950999998</v>
      </c>
      <c r="AF644" s="131">
        <v>3.7700282752000001</v>
      </c>
      <c r="AG644" s="149">
        <v>1.27</v>
      </c>
      <c r="AH644" s="149">
        <v>5.9023836549000004</v>
      </c>
      <c r="AI644" s="149">
        <v>36.776390465399999</v>
      </c>
      <c r="AJ644" s="149">
        <v>2.6106696935000002</v>
      </c>
      <c r="AK644" s="149">
        <v>30.760499432500001</v>
      </c>
      <c r="AL644" s="149" t="s">
        <v>3450</v>
      </c>
      <c r="AM644" s="149" t="s">
        <v>3450</v>
      </c>
      <c r="AN644" s="149" t="s">
        <v>3450</v>
      </c>
      <c r="AO644" s="149" t="s">
        <v>3450</v>
      </c>
      <c r="AP644" s="149" t="s">
        <v>3450</v>
      </c>
      <c r="AQ644" s="149" t="s">
        <v>3450</v>
      </c>
    </row>
    <row r="645" spans="1:43" x14ac:dyDescent="0.2">
      <c r="A645" s="145">
        <v>1406</v>
      </c>
      <c r="B645" s="109" t="s">
        <v>1747</v>
      </c>
      <c r="C645" s="110">
        <v>5170</v>
      </c>
      <c r="D645" s="131">
        <v>6.5979381442999996</v>
      </c>
      <c r="E645" s="110">
        <v>95.936166264600004</v>
      </c>
      <c r="F645" s="131">
        <v>13.017408123799999</v>
      </c>
      <c r="G645" s="131">
        <v>21.005802707899999</v>
      </c>
      <c r="H645" s="131">
        <v>59.671179883900002</v>
      </c>
      <c r="I645" s="131">
        <v>19.3230174081</v>
      </c>
      <c r="J645" s="131">
        <v>4.2652190772000003</v>
      </c>
      <c r="K645" s="131">
        <v>0.77549437769999996</v>
      </c>
      <c r="L645" s="131">
        <v>7.7549437767000002</v>
      </c>
      <c r="M645" s="131">
        <v>6.2039550212999997</v>
      </c>
      <c r="N645" s="110">
        <v>2135</v>
      </c>
      <c r="O645" s="131">
        <v>2.3943793911000002</v>
      </c>
      <c r="P645" s="146">
        <v>53.89</v>
      </c>
      <c r="Q645" s="131">
        <v>3.6390642406000002</v>
      </c>
      <c r="R645" s="110">
        <v>65</v>
      </c>
      <c r="S645" s="131">
        <v>44.244337170400001</v>
      </c>
      <c r="T645" s="110">
        <v>-146</v>
      </c>
      <c r="U645" s="131">
        <v>41.013739324200003</v>
      </c>
      <c r="V645" s="131">
        <v>11.102859264799999</v>
      </c>
      <c r="W645" s="147">
        <v>3257</v>
      </c>
      <c r="X645" s="147">
        <v>202</v>
      </c>
      <c r="Y645" s="147">
        <v>2010</v>
      </c>
      <c r="Z645" s="147">
        <v>1045</v>
      </c>
      <c r="AA645" s="147">
        <v>388</v>
      </c>
      <c r="AB645" s="147">
        <v>73</v>
      </c>
      <c r="AC645" s="147">
        <v>58</v>
      </c>
      <c r="AD645" s="147">
        <v>257</v>
      </c>
      <c r="AE645" s="148">
        <v>3.5236938032</v>
      </c>
      <c r="AF645" s="131">
        <v>7.8554595444000004</v>
      </c>
      <c r="AG645" s="149">
        <v>0.8</v>
      </c>
      <c r="AH645" s="149">
        <v>11.447302067600001</v>
      </c>
      <c r="AI645" s="149">
        <v>41.250630358000002</v>
      </c>
      <c r="AJ645" s="149">
        <v>3.1265758950999998</v>
      </c>
      <c r="AK645" s="149">
        <v>32.022188603099998</v>
      </c>
      <c r="AL645" s="149" t="s">
        <v>3450</v>
      </c>
      <c r="AM645" s="149" t="s">
        <v>3450</v>
      </c>
      <c r="AN645" s="149" t="s">
        <v>3450</v>
      </c>
      <c r="AO645" s="149" t="s">
        <v>3450</v>
      </c>
      <c r="AP645" s="149" t="s">
        <v>3450</v>
      </c>
      <c r="AQ645" s="149" t="s">
        <v>3450</v>
      </c>
    </row>
    <row r="646" spans="1:43" x14ac:dyDescent="0.2">
      <c r="A646" s="145">
        <v>1407</v>
      </c>
      <c r="B646" s="109" t="s">
        <v>1746</v>
      </c>
      <c r="C646" s="110">
        <v>10458</v>
      </c>
      <c r="D646" s="131">
        <v>4.8841640758000002</v>
      </c>
      <c r="E646" s="110">
        <v>143.0251641138</v>
      </c>
      <c r="F646" s="131">
        <v>15.442723274</v>
      </c>
      <c r="G646" s="131">
        <v>18.818129661499999</v>
      </c>
      <c r="H646" s="131">
        <v>59.456875119499998</v>
      </c>
      <c r="I646" s="131">
        <v>21.724995219</v>
      </c>
      <c r="J646" s="131">
        <v>5.3778930183</v>
      </c>
      <c r="K646" s="131">
        <v>1.6325746663</v>
      </c>
      <c r="L646" s="131">
        <v>9.7954479977000002</v>
      </c>
      <c r="M646" s="131">
        <v>7.5866705080000001</v>
      </c>
      <c r="N646" s="110">
        <v>4533</v>
      </c>
      <c r="O646" s="131">
        <v>2.2728877123000002</v>
      </c>
      <c r="P646" s="146">
        <v>73.12</v>
      </c>
      <c r="Q646" s="131">
        <v>5.9466848940999997</v>
      </c>
      <c r="R646" s="110">
        <v>109</v>
      </c>
      <c r="S646" s="131">
        <v>38.961038961</v>
      </c>
      <c r="T646" s="110">
        <v>-164</v>
      </c>
      <c r="U646" s="131">
        <v>50.813397129199998</v>
      </c>
      <c r="V646" s="131">
        <v>4.2788790157000003</v>
      </c>
      <c r="W646" s="147">
        <v>8513</v>
      </c>
      <c r="X646" s="147">
        <v>375</v>
      </c>
      <c r="Y646" s="147">
        <v>2041</v>
      </c>
      <c r="Z646" s="147">
        <v>6097</v>
      </c>
      <c r="AA646" s="147">
        <v>1235</v>
      </c>
      <c r="AB646" s="147">
        <v>141</v>
      </c>
      <c r="AC646" s="147">
        <v>146</v>
      </c>
      <c r="AD646" s="147">
        <v>948</v>
      </c>
      <c r="AE646" s="148">
        <v>0.188253012</v>
      </c>
      <c r="AF646" s="131">
        <v>8.0109417741000009</v>
      </c>
      <c r="AG646" s="131">
        <v>1.1299999999999999</v>
      </c>
      <c r="AH646" s="149">
        <v>9.7472046670000001</v>
      </c>
      <c r="AI646" s="149">
        <v>44.60379193</v>
      </c>
      <c r="AJ646" s="149">
        <v>3.5488575596</v>
      </c>
      <c r="AK646" s="149">
        <v>30.335439961100001</v>
      </c>
      <c r="AL646" s="149" t="s">
        <v>3450</v>
      </c>
      <c r="AM646" s="149" t="s">
        <v>3450</v>
      </c>
      <c r="AN646" s="149" t="s">
        <v>3450</v>
      </c>
      <c r="AO646" s="149" t="s">
        <v>3450</v>
      </c>
      <c r="AP646" s="149" t="s">
        <v>3450</v>
      </c>
      <c r="AQ646" s="149" t="s">
        <v>3450</v>
      </c>
    </row>
    <row r="647" spans="1:43" x14ac:dyDescent="0.2">
      <c r="A647" s="145">
        <v>1501</v>
      </c>
      <c r="B647" s="109" t="s">
        <v>1745</v>
      </c>
      <c r="C647" s="110">
        <v>3697</v>
      </c>
      <c r="D647" s="131">
        <v>11.4897466828</v>
      </c>
      <c r="E647" s="110">
        <v>152.45360824740001</v>
      </c>
      <c r="F647" s="131">
        <v>12.6589126319</v>
      </c>
      <c r="G647" s="131">
        <v>19.9621314579</v>
      </c>
      <c r="H647" s="131">
        <v>60.670814173700002</v>
      </c>
      <c r="I647" s="131">
        <v>19.367054368400002</v>
      </c>
      <c r="J647" s="131">
        <v>4.6139231916999996</v>
      </c>
      <c r="K647" s="131">
        <v>1.6284434794</v>
      </c>
      <c r="L647" s="131">
        <v>8.9564391369000003</v>
      </c>
      <c r="M647" s="131">
        <v>5.6995521780000002</v>
      </c>
      <c r="N647" s="110">
        <v>1608</v>
      </c>
      <c r="O647" s="131">
        <v>2.2686567164000002</v>
      </c>
      <c r="P647" s="146">
        <v>24.25</v>
      </c>
      <c r="Q647" s="131">
        <v>6.0156571898999998</v>
      </c>
      <c r="R647" s="110">
        <v>24</v>
      </c>
      <c r="S647" s="131">
        <v>48.743304491099998</v>
      </c>
      <c r="T647" s="110">
        <v>-22</v>
      </c>
      <c r="U647" s="131">
        <v>37.330037082799997</v>
      </c>
      <c r="V647" s="131">
        <v>7.9110012360999997</v>
      </c>
      <c r="W647" s="147">
        <v>1144</v>
      </c>
      <c r="X647" s="147">
        <v>142</v>
      </c>
      <c r="Y647" s="147">
        <v>250</v>
      </c>
      <c r="Z647" s="147">
        <v>752</v>
      </c>
      <c r="AA647" s="147">
        <v>279</v>
      </c>
      <c r="AB647" s="147">
        <v>43</v>
      </c>
      <c r="AC647" s="147">
        <v>54</v>
      </c>
      <c r="AD647" s="147">
        <v>182</v>
      </c>
      <c r="AE647" s="148">
        <v>3.3906882591</v>
      </c>
      <c r="AF647" s="131">
        <v>0</v>
      </c>
      <c r="AG647" s="149">
        <v>0.98</v>
      </c>
      <c r="AH647" s="149" t="s">
        <v>3450</v>
      </c>
      <c r="AI647" s="149">
        <v>33.518225039599997</v>
      </c>
      <c r="AJ647" s="149" t="s">
        <v>3450</v>
      </c>
      <c r="AK647" s="149">
        <v>66.481774960400003</v>
      </c>
      <c r="AL647" s="149" t="s">
        <v>3450</v>
      </c>
      <c r="AM647" s="149" t="s">
        <v>3450</v>
      </c>
      <c r="AN647" s="149" t="s">
        <v>3450</v>
      </c>
      <c r="AO647" s="149" t="s">
        <v>3450</v>
      </c>
      <c r="AP647" s="149" t="s">
        <v>3450</v>
      </c>
      <c r="AQ647" s="149" t="s">
        <v>3450</v>
      </c>
    </row>
    <row r="648" spans="1:43" x14ac:dyDescent="0.2">
      <c r="A648" s="145">
        <v>1502</v>
      </c>
      <c r="B648" s="109" t="s">
        <v>1744</v>
      </c>
      <c r="C648" s="110">
        <v>5285</v>
      </c>
      <c r="D648" s="131">
        <v>-0.62053403539999996</v>
      </c>
      <c r="E648" s="110">
        <v>530.62248995979996</v>
      </c>
      <c r="F648" s="131">
        <v>14.8155156102</v>
      </c>
      <c r="G648" s="131">
        <v>18.959318826899999</v>
      </c>
      <c r="H648" s="131">
        <v>61.456953642400002</v>
      </c>
      <c r="I648" s="131">
        <v>19.583727530699999</v>
      </c>
      <c r="J648" s="131">
        <v>3.9637599093999998</v>
      </c>
      <c r="K648" s="131">
        <v>1.8875047188</v>
      </c>
      <c r="L648" s="131">
        <v>10.758776896900001</v>
      </c>
      <c r="M648" s="131">
        <v>6.2287655719000004</v>
      </c>
      <c r="N648" s="110">
        <v>2264</v>
      </c>
      <c r="O648" s="131">
        <v>2.3038869258000001</v>
      </c>
      <c r="P648" s="146">
        <v>9.9600000000000009</v>
      </c>
      <c r="Q648" s="131">
        <v>17.842741935500001</v>
      </c>
      <c r="R648" s="110">
        <v>29</v>
      </c>
      <c r="S648" s="131">
        <v>46.9758064516</v>
      </c>
      <c r="T648" s="110">
        <v>-25</v>
      </c>
      <c r="U648" s="131">
        <v>33.568548387100002</v>
      </c>
      <c r="V648" s="131">
        <v>1.6129032258</v>
      </c>
      <c r="W648" s="147">
        <v>2024</v>
      </c>
      <c r="X648" s="147">
        <v>117</v>
      </c>
      <c r="Y648" s="147">
        <v>521</v>
      </c>
      <c r="Z648" s="147">
        <v>1386</v>
      </c>
      <c r="AA648" s="147">
        <v>401</v>
      </c>
      <c r="AB648" s="147">
        <v>41</v>
      </c>
      <c r="AC648" s="147">
        <v>73</v>
      </c>
      <c r="AD648" s="147">
        <v>287</v>
      </c>
      <c r="AE648" s="148">
        <v>1.6116653876</v>
      </c>
      <c r="AF648" s="131">
        <v>1.2941393972999999</v>
      </c>
      <c r="AG648" s="131">
        <v>1.05</v>
      </c>
      <c r="AH648" s="149" t="s">
        <v>3450</v>
      </c>
      <c r="AI648" s="149">
        <v>36.497175141200003</v>
      </c>
      <c r="AJ648" s="149" t="s">
        <v>3450</v>
      </c>
      <c r="AK648" s="149">
        <v>63.502824858799997</v>
      </c>
      <c r="AL648" s="149" t="s">
        <v>3450</v>
      </c>
      <c r="AM648" s="149" t="s">
        <v>3450</v>
      </c>
      <c r="AN648" s="149" t="s">
        <v>3450</v>
      </c>
      <c r="AO648" s="149" t="s">
        <v>3450</v>
      </c>
      <c r="AP648" s="149" t="s">
        <v>3450</v>
      </c>
      <c r="AQ648" s="149" t="s">
        <v>3450</v>
      </c>
    </row>
    <row r="649" spans="1:43" x14ac:dyDescent="0.2">
      <c r="A649" s="145">
        <v>1503</v>
      </c>
      <c r="B649" s="109" t="s">
        <v>1743</v>
      </c>
      <c r="C649" s="110">
        <v>1832</v>
      </c>
      <c r="D649" s="131">
        <v>2.2892238972999999</v>
      </c>
      <c r="E649" s="110">
        <v>118.4227537169</v>
      </c>
      <c r="F649" s="131">
        <v>9.0611353712000007</v>
      </c>
      <c r="G649" s="131">
        <v>20.0327510917</v>
      </c>
      <c r="H649" s="131">
        <v>62.117903930099999</v>
      </c>
      <c r="I649" s="131">
        <v>17.849344978200001</v>
      </c>
      <c r="J649" s="131">
        <v>4.3501903208000003</v>
      </c>
      <c r="K649" s="131">
        <v>3.2626427406</v>
      </c>
      <c r="L649" s="131">
        <v>4.3501903208000003</v>
      </c>
      <c r="M649" s="131">
        <v>5.4377379010000002</v>
      </c>
      <c r="N649" s="110">
        <v>757</v>
      </c>
      <c r="O649" s="131">
        <v>2.3976221929000001</v>
      </c>
      <c r="P649" s="146">
        <v>15.47</v>
      </c>
      <c r="Q649" s="131">
        <v>4.6391752576999998</v>
      </c>
      <c r="R649" s="110">
        <v>17</v>
      </c>
      <c r="S649" s="131">
        <v>53.7371134021</v>
      </c>
      <c r="T649" s="110">
        <v>-22</v>
      </c>
      <c r="U649" s="131">
        <v>37.693298969099999</v>
      </c>
      <c r="V649" s="131">
        <v>3.9304123711000001</v>
      </c>
      <c r="W649" s="147">
        <v>782</v>
      </c>
      <c r="X649" s="147">
        <v>113</v>
      </c>
      <c r="Y649" s="147">
        <v>258</v>
      </c>
      <c r="Z649" s="147">
        <v>411</v>
      </c>
      <c r="AA649" s="147">
        <v>164</v>
      </c>
      <c r="AB649" s="147">
        <v>39</v>
      </c>
      <c r="AC649" s="147">
        <v>26</v>
      </c>
      <c r="AD649" s="147">
        <v>99</v>
      </c>
      <c r="AE649" s="148">
        <v>0.71210579860000001</v>
      </c>
      <c r="AF649" s="131">
        <v>3.3076074971999998</v>
      </c>
      <c r="AG649" s="149">
        <v>0.33</v>
      </c>
      <c r="AH649" s="149" t="s">
        <v>3450</v>
      </c>
      <c r="AI649" s="149">
        <v>29.108635097499999</v>
      </c>
      <c r="AJ649" s="149" t="s">
        <v>3450</v>
      </c>
      <c r="AK649" s="149">
        <v>70.891364902500001</v>
      </c>
      <c r="AL649" s="149" t="s">
        <v>3450</v>
      </c>
      <c r="AM649" s="149" t="s">
        <v>3450</v>
      </c>
      <c r="AN649" s="149" t="s">
        <v>3450</v>
      </c>
      <c r="AO649" s="149" t="s">
        <v>3450</v>
      </c>
      <c r="AP649" s="149" t="s">
        <v>3450</v>
      </c>
      <c r="AQ649" s="149" t="s">
        <v>3450</v>
      </c>
    </row>
    <row r="650" spans="1:43" x14ac:dyDescent="0.2">
      <c r="A650" s="145">
        <v>1504</v>
      </c>
      <c r="B650" s="109" t="s">
        <v>1742</v>
      </c>
      <c r="C650" s="110">
        <v>1440</v>
      </c>
      <c r="D650" s="131">
        <v>15.569823435</v>
      </c>
      <c r="E650" s="110">
        <v>57.784911717500002</v>
      </c>
      <c r="F650" s="131">
        <v>16.458333333300001</v>
      </c>
      <c r="G650" s="131">
        <v>15.972222222199999</v>
      </c>
      <c r="H650" s="131">
        <v>63.402777777799997</v>
      </c>
      <c r="I650" s="131">
        <v>20.625</v>
      </c>
      <c r="J650" s="131">
        <v>5.5768560473999997</v>
      </c>
      <c r="K650" s="131">
        <v>2.0913210177999999</v>
      </c>
      <c r="L650" s="131">
        <v>12.5479261067</v>
      </c>
      <c r="M650" s="131">
        <v>4.8797490415000002</v>
      </c>
      <c r="N650" s="110">
        <v>693</v>
      </c>
      <c r="O650" s="131">
        <v>2.0606060606000001</v>
      </c>
      <c r="P650" s="146">
        <v>24.92</v>
      </c>
      <c r="Q650" s="131">
        <v>2.754491018</v>
      </c>
      <c r="R650" s="110">
        <v>14</v>
      </c>
      <c r="S650" s="131">
        <v>36.447105788400002</v>
      </c>
      <c r="T650" s="110">
        <v>-36</v>
      </c>
      <c r="U650" s="131">
        <v>47.784431137699997</v>
      </c>
      <c r="V650" s="131">
        <v>13.0139720559</v>
      </c>
      <c r="W650" s="147">
        <v>374</v>
      </c>
      <c r="X650" s="147">
        <v>54</v>
      </c>
      <c r="Y650" s="147">
        <v>60</v>
      </c>
      <c r="Z650" s="147">
        <v>260</v>
      </c>
      <c r="AA650" s="147">
        <v>131</v>
      </c>
      <c r="AB650" s="147">
        <v>25</v>
      </c>
      <c r="AC650" s="147">
        <v>23</v>
      </c>
      <c r="AD650" s="147">
        <v>83</v>
      </c>
      <c r="AE650" s="148">
        <v>2.3295944780000002</v>
      </c>
      <c r="AF650" s="131">
        <v>0.71377587440000001</v>
      </c>
      <c r="AG650" s="131">
        <v>0.77</v>
      </c>
      <c r="AH650" s="149" t="s">
        <v>3450</v>
      </c>
      <c r="AI650" s="149">
        <v>32.118451025100001</v>
      </c>
      <c r="AJ650" s="149" t="s">
        <v>3450</v>
      </c>
      <c r="AK650" s="149">
        <v>67.881548974899999</v>
      </c>
      <c r="AL650" s="149" t="s">
        <v>3450</v>
      </c>
      <c r="AM650" s="149" t="s">
        <v>3450</v>
      </c>
      <c r="AN650" s="149" t="s">
        <v>3450</v>
      </c>
      <c r="AO650" s="149" t="s">
        <v>3450</v>
      </c>
      <c r="AP650" s="149" t="s">
        <v>3450</v>
      </c>
      <c r="AQ650" s="149" t="s">
        <v>3450</v>
      </c>
    </row>
    <row r="651" spans="1:43" x14ac:dyDescent="0.2">
      <c r="A651" s="145">
        <v>1505</v>
      </c>
      <c r="B651" s="109" t="s">
        <v>1741</v>
      </c>
      <c r="C651" s="110">
        <v>4779</v>
      </c>
      <c r="D651" s="131">
        <v>10.2930994692</v>
      </c>
      <c r="E651" s="110">
        <v>512.76824034330002</v>
      </c>
      <c r="F651" s="131">
        <v>16.342331031600001</v>
      </c>
      <c r="G651" s="131">
        <v>16.907302782999999</v>
      </c>
      <c r="H651" s="131">
        <v>59.468508056099999</v>
      </c>
      <c r="I651" s="131">
        <v>23.624189160899999</v>
      </c>
      <c r="J651" s="131">
        <v>4.5929018789000002</v>
      </c>
      <c r="K651" s="131">
        <v>1.2526096033</v>
      </c>
      <c r="L651" s="131">
        <v>9.1858037578000005</v>
      </c>
      <c r="M651" s="131">
        <v>7.5156576199999998</v>
      </c>
      <c r="N651" s="110">
        <v>2227</v>
      </c>
      <c r="O651" s="131">
        <v>2.1167489897</v>
      </c>
      <c r="P651" s="146">
        <v>9.32</v>
      </c>
      <c r="Q651" s="131">
        <v>15.9574468085</v>
      </c>
      <c r="R651" s="110">
        <v>35</v>
      </c>
      <c r="S651" s="131">
        <v>49.2553191489</v>
      </c>
      <c r="T651" s="110">
        <v>-34</v>
      </c>
      <c r="U651" s="131">
        <v>33.829787234000001</v>
      </c>
      <c r="V651" s="131">
        <v>0.95744680849999997</v>
      </c>
      <c r="W651" s="147">
        <v>1776</v>
      </c>
      <c r="X651" s="147">
        <v>91</v>
      </c>
      <c r="Y651" s="147">
        <v>430</v>
      </c>
      <c r="Z651" s="147">
        <v>1255</v>
      </c>
      <c r="AA651" s="147">
        <v>322</v>
      </c>
      <c r="AB651" s="147">
        <v>35</v>
      </c>
      <c r="AC651" s="147">
        <v>47</v>
      </c>
      <c r="AD651" s="147">
        <v>240</v>
      </c>
      <c r="AE651" s="148">
        <v>0.95713691219999997</v>
      </c>
      <c r="AF651" s="131">
        <v>9.1528309919000002</v>
      </c>
      <c r="AG651" s="149">
        <v>0.94</v>
      </c>
      <c r="AH651" s="149" t="s">
        <v>3450</v>
      </c>
      <c r="AI651" s="149">
        <v>41.685779816500002</v>
      </c>
      <c r="AJ651" s="149" t="s">
        <v>3450</v>
      </c>
      <c r="AK651" s="149">
        <v>58.314220183499998</v>
      </c>
      <c r="AL651" s="149" t="s">
        <v>3450</v>
      </c>
      <c r="AM651" s="149" t="s">
        <v>3450</v>
      </c>
      <c r="AN651" s="149" t="s">
        <v>3450</v>
      </c>
      <c r="AO651" s="149" t="s">
        <v>3450</v>
      </c>
      <c r="AP651" s="149" t="s">
        <v>3450</v>
      </c>
      <c r="AQ651" s="149" t="s">
        <v>3450</v>
      </c>
    </row>
    <row r="652" spans="1:43" x14ac:dyDescent="0.2">
      <c r="A652" s="145">
        <v>1506</v>
      </c>
      <c r="B652" s="109" t="s">
        <v>1740</v>
      </c>
      <c r="C652" s="110">
        <v>2199</v>
      </c>
      <c r="D652" s="131">
        <v>5.7211538462</v>
      </c>
      <c r="E652" s="110">
        <v>156.28997867800001</v>
      </c>
      <c r="F652" s="131">
        <v>9.8681218735999998</v>
      </c>
      <c r="G652" s="131">
        <v>21.4188267394</v>
      </c>
      <c r="H652" s="131">
        <v>62.8922237381</v>
      </c>
      <c r="I652" s="131">
        <v>15.6889495225</v>
      </c>
      <c r="J652" s="131">
        <v>7.7413479052999996</v>
      </c>
      <c r="K652" s="131">
        <v>2.2768670310000001</v>
      </c>
      <c r="L652" s="131">
        <v>8.6520947177000007</v>
      </c>
      <c r="M652" s="131">
        <v>7.7413479052999996</v>
      </c>
      <c r="N652" s="110">
        <v>902</v>
      </c>
      <c r="O652" s="131">
        <v>2.4268292683000001</v>
      </c>
      <c r="P652" s="146">
        <v>14.07</v>
      </c>
      <c r="Q652" s="131">
        <v>6.6713981547000003</v>
      </c>
      <c r="R652" s="110">
        <v>17</v>
      </c>
      <c r="S652" s="131">
        <v>48.048261178099999</v>
      </c>
      <c r="T652" s="110">
        <v>-7</v>
      </c>
      <c r="U652" s="131">
        <v>43.364088005699998</v>
      </c>
      <c r="V652" s="131">
        <v>1.9162526615</v>
      </c>
      <c r="W652" s="147">
        <v>687</v>
      </c>
      <c r="X652" s="147">
        <v>150</v>
      </c>
      <c r="Y652" s="147">
        <v>258</v>
      </c>
      <c r="Z652" s="147">
        <v>279</v>
      </c>
      <c r="AA652" s="147">
        <v>160</v>
      </c>
      <c r="AB652" s="147">
        <v>58</v>
      </c>
      <c r="AC652" s="147">
        <v>30</v>
      </c>
      <c r="AD652" s="147">
        <v>72</v>
      </c>
      <c r="AE652" s="148">
        <v>2.1674876847000002</v>
      </c>
      <c r="AF652" s="131">
        <v>8.8495575220999996</v>
      </c>
      <c r="AG652" s="131">
        <v>0.68</v>
      </c>
      <c r="AH652" s="149" t="s">
        <v>3450</v>
      </c>
      <c r="AI652" s="149">
        <v>31.780821917800001</v>
      </c>
      <c r="AJ652" s="149" t="s">
        <v>3450</v>
      </c>
      <c r="AK652" s="149">
        <v>68.219178082200003</v>
      </c>
      <c r="AL652" s="149" t="s">
        <v>3450</v>
      </c>
      <c r="AM652" s="149" t="s">
        <v>3450</v>
      </c>
      <c r="AN652" s="149" t="s">
        <v>3450</v>
      </c>
      <c r="AO652" s="149" t="s">
        <v>3450</v>
      </c>
      <c r="AP652" s="149" t="s">
        <v>3450</v>
      </c>
      <c r="AQ652" s="149" t="s">
        <v>3450</v>
      </c>
    </row>
    <row r="653" spans="1:43" x14ac:dyDescent="0.2">
      <c r="A653" s="145">
        <v>1507</v>
      </c>
      <c r="B653" s="109" t="s">
        <v>1739</v>
      </c>
      <c r="C653" s="110">
        <v>5776</v>
      </c>
      <c r="D653" s="131">
        <v>5.6327724945000002</v>
      </c>
      <c r="E653" s="110">
        <v>403.91608391609998</v>
      </c>
      <c r="F653" s="131">
        <v>20.8448753463</v>
      </c>
      <c r="G653" s="131">
        <v>14.629501384999999</v>
      </c>
      <c r="H653" s="131">
        <v>62.534626038799999</v>
      </c>
      <c r="I653" s="131">
        <v>22.8358725762</v>
      </c>
      <c r="J653" s="131">
        <v>5.3665714532999997</v>
      </c>
      <c r="K653" s="131">
        <v>2.4236129144</v>
      </c>
      <c r="L653" s="131">
        <v>8.8288756166999995</v>
      </c>
      <c r="M653" s="131">
        <v>8.6557604086000008</v>
      </c>
      <c r="N653" s="110">
        <v>2725</v>
      </c>
      <c r="O653" s="131">
        <v>2.0851376146999998</v>
      </c>
      <c r="P653" s="146">
        <v>14.3</v>
      </c>
      <c r="Q653" s="131">
        <v>10.5263157895</v>
      </c>
      <c r="R653" s="110">
        <v>25</v>
      </c>
      <c r="S653" s="131">
        <v>28.771929824600001</v>
      </c>
      <c r="T653" s="110">
        <v>-21</v>
      </c>
      <c r="U653" s="131">
        <v>45.894736842100002</v>
      </c>
      <c r="V653" s="131">
        <v>14.807017543900001</v>
      </c>
      <c r="W653" s="147">
        <v>3042</v>
      </c>
      <c r="X653" s="147">
        <v>53</v>
      </c>
      <c r="Y653" s="147">
        <v>476</v>
      </c>
      <c r="Z653" s="147">
        <v>2513</v>
      </c>
      <c r="AA653" s="147">
        <v>783</v>
      </c>
      <c r="AB653" s="147">
        <v>21</v>
      </c>
      <c r="AC653" s="147">
        <v>76</v>
      </c>
      <c r="AD653" s="147">
        <v>686</v>
      </c>
      <c r="AE653" s="148">
        <v>2.1416803953999999</v>
      </c>
      <c r="AF653" s="131">
        <v>3.4995625547000002</v>
      </c>
      <c r="AG653" s="131">
        <v>1.19</v>
      </c>
      <c r="AH653" s="149" t="s">
        <v>3450</v>
      </c>
      <c r="AI653" s="149">
        <v>26.820512820499999</v>
      </c>
      <c r="AJ653" s="149" t="s">
        <v>3450</v>
      </c>
      <c r="AK653" s="149">
        <v>73.179487179500001</v>
      </c>
      <c r="AL653" s="149" t="s">
        <v>3450</v>
      </c>
      <c r="AM653" s="149" t="s">
        <v>3450</v>
      </c>
      <c r="AN653" s="149" t="s">
        <v>3450</v>
      </c>
      <c r="AO653" s="149" t="s">
        <v>3450</v>
      </c>
      <c r="AP653" s="149" t="s">
        <v>3450</v>
      </c>
      <c r="AQ653" s="149" t="s">
        <v>3450</v>
      </c>
    </row>
    <row r="654" spans="1:43" x14ac:dyDescent="0.2">
      <c r="A654" s="145">
        <v>1508</v>
      </c>
      <c r="B654" s="109" t="s">
        <v>1738</v>
      </c>
      <c r="C654" s="110">
        <v>3114</v>
      </c>
      <c r="D654" s="131">
        <v>1.7314603071000001</v>
      </c>
      <c r="E654" s="110">
        <v>192.2222222222</v>
      </c>
      <c r="F654" s="131">
        <v>7.3538856776000001</v>
      </c>
      <c r="G654" s="131">
        <v>20.937700706499999</v>
      </c>
      <c r="H654" s="131">
        <v>59.890815671200002</v>
      </c>
      <c r="I654" s="131">
        <v>19.1714836224</v>
      </c>
      <c r="J654" s="131">
        <v>3.2061558192000001</v>
      </c>
      <c r="K654" s="131">
        <v>2.2443090734000002</v>
      </c>
      <c r="L654" s="131">
        <v>8.3360051298000002</v>
      </c>
      <c r="M654" s="131">
        <v>6.0916960564</v>
      </c>
      <c r="N654" s="110">
        <v>1292</v>
      </c>
      <c r="O654" s="131">
        <v>2.3808049536000002</v>
      </c>
      <c r="P654" s="146">
        <v>16.2</v>
      </c>
      <c r="Q654" s="131">
        <v>7.4534161490999997</v>
      </c>
      <c r="R654" s="110">
        <v>32</v>
      </c>
      <c r="S654" s="131">
        <v>52.981366459599997</v>
      </c>
      <c r="T654" s="110">
        <v>-30</v>
      </c>
      <c r="U654" s="131">
        <v>37.515527950299997</v>
      </c>
      <c r="V654" s="131">
        <v>2.0496894409999999</v>
      </c>
      <c r="W654" s="147">
        <v>1368</v>
      </c>
      <c r="X654" s="147">
        <v>157</v>
      </c>
      <c r="Y654" s="147">
        <v>610</v>
      </c>
      <c r="Z654" s="147">
        <v>601</v>
      </c>
      <c r="AA654" s="147">
        <v>188</v>
      </c>
      <c r="AB654" s="147">
        <v>56</v>
      </c>
      <c r="AC654" s="147">
        <v>39</v>
      </c>
      <c r="AD654" s="147">
        <v>93</v>
      </c>
      <c r="AE654" s="148">
        <v>1.9928825622999999</v>
      </c>
      <c r="AF654" s="131">
        <v>2.2342802426000001</v>
      </c>
      <c r="AG654" s="131">
        <v>0.42</v>
      </c>
      <c r="AH654" s="149" t="s">
        <v>3450</v>
      </c>
      <c r="AI654" s="149">
        <v>29.834710743799999</v>
      </c>
      <c r="AJ654" s="149" t="s">
        <v>3450</v>
      </c>
      <c r="AK654" s="149">
        <v>70.165289256199998</v>
      </c>
      <c r="AL654" s="149" t="s">
        <v>3450</v>
      </c>
      <c r="AM654" s="149" t="s">
        <v>3450</v>
      </c>
      <c r="AN654" s="149" t="s">
        <v>3450</v>
      </c>
      <c r="AO654" s="149" t="s">
        <v>3450</v>
      </c>
      <c r="AP654" s="149" t="s">
        <v>3450</v>
      </c>
      <c r="AQ654" s="149" t="s">
        <v>3450</v>
      </c>
    </row>
    <row r="655" spans="1:43" x14ac:dyDescent="0.2">
      <c r="A655" s="145">
        <v>1509</v>
      </c>
      <c r="B655" s="109" t="s">
        <v>1737</v>
      </c>
      <c r="C655" s="110">
        <v>8254</v>
      </c>
      <c r="D655" s="131">
        <v>3.6804421555000002</v>
      </c>
      <c r="E655" s="110">
        <v>744.94584837549996</v>
      </c>
      <c r="F655" s="131">
        <v>14.4899442694</v>
      </c>
      <c r="G655" s="131">
        <v>18.233583716999998</v>
      </c>
      <c r="H655" s="131">
        <v>61.412648412899998</v>
      </c>
      <c r="I655" s="131">
        <v>20.3537678701</v>
      </c>
      <c r="J655" s="131">
        <v>3.8445365531000002</v>
      </c>
      <c r="K655" s="131">
        <v>2.2826935784</v>
      </c>
      <c r="L655" s="131">
        <v>7.2085060371000003</v>
      </c>
      <c r="M655" s="131">
        <v>9.4911996154999994</v>
      </c>
      <c r="N655" s="110">
        <v>3595</v>
      </c>
      <c r="O655" s="131">
        <v>2.2344923505000001</v>
      </c>
      <c r="P655" s="146">
        <v>11.08</v>
      </c>
      <c r="Q655" s="131">
        <v>20.9386281588</v>
      </c>
      <c r="R655" s="110">
        <v>69</v>
      </c>
      <c r="S655" s="131">
        <v>40.072202166099999</v>
      </c>
      <c r="T655" s="110">
        <v>-69</v>
      </c>
      <c r="U655" s="131">
        <v>36.7328519856</v>
      </c>
      <c r="V655" s="131">
        <v>2.2563176894999999</v>
      </c>
      <c r="W655" s="147">
        <v>10176</v>
      </c>
      <c r="X655" s="147">
        <v>88</v>
      </c>
      <c r="Y655" s="147">
        <v>3471</v>
      </c>
      <c r="Z655" s="147">
        <v>6617</v>
      </c>
      <c r="AA655" s="147">
        <v>1030</v>
      </c>
      <c r="AB655" s="147">
        <v>30</v>
      </c>
      <c r="AC655" s="147">
        <v>128</v>
      </c>
      <c r="AD655" s="147">
        <v>872</v>
      </c>
      <c r="AE655" s="148">
        <v>1.1776753712000001</v>
      </c>
      <c r="AF655" s="131">
        <v>3.5667578171000001</v>
      </c>
      <c r="AG655" s="149">
        <v>1.1599999999999999</v>
      </c>
      <c r="AH655" s="149" t="s">
        <v>3450</v>
      </c>
      <c r="AI655" s="149">
        <v>45.200816882200002</v>
      </c>
      <c r="AJ655" s="149" t="s">
        <v>3450</v>
      </c>
      <c r="AK655" s="149">
        <v>54.799183117799998</v>
      </c>
      <c r="AL655" s="149" t="s">
        <v>3450</v>
      </c>
      <c r="AM655" s="149" t="s">
        <v>3450</v>
      </c>
      <c r="AN655" s="149" t="s">
        <v>3450</v>
      </c>
      <c r="AO655" s="149" t="s">
        <v>3450</v>
      </c>
      <c r="AP655" s="149" t="s">
        <v>3450</v>
      </c>
      <c r="AQ655" s="149" t="s">
        <v>3450</v>
      </c>
    </row>
    <row r="656" spans="1:43" x14ac:dyDescent="0.2">
      <c r="A656" s="145">
        <v>1510</v>
      </c>
      <c r="B656" s="109" t="s">
        <v>1736</v>
      </c>
      <c r="C656" s="110">
        <v>4624</v>
      </c>
      <c r="D656" s="131">
        <v>4.0269966253999998</v>
      </c>
      <c r="E656" s="110">
        <v>509.8125689085</v>
      </c>
      <c r="F656" s="131">
        <v>19.225778546699999</v>
      </c>
      <c r="G656" s="131">
        <v>14.7058823529</v>
      </c>
      <c r="H656" s="131">
        <v>59.515570934300001</v>
      </c>
      <c r="I656" s="131">
        <v>25.778546712800001</v>
      </c>
      <c r="J656" s="131">
        <v>3.6940460668999999</v>
      </c>
      <c r="K656" s="131">
        <v>2.1729682747000001</v>
      </c>
      <c r="L656" s="131">
        <v>9.7783572359999997</v>
      </c>
      <c r="M656" s="131">
        <v>10.2129508909</v>
      </c>
      <c r="N656" s="110">
        <v>2210</v>
      </c>
      <c r="O656" s="131">
        <v>2.0642533937</v>
      </c>
      <c r="P656" s="146">
        <v>9.07</v>
      </c>
      <c r="Q656" s="131">
        <v>15.604395604400001</v>
      </c>
      <c r="R656" s="110">
        <v>20</v>
      </c>
      <c r="S656" s="131">
        <v>32.747252747300003</v>
      </c>
      <c r="T656" s="110">
        <v>-17</v>
      </c>
      <c r="U656" s="131">
        <v>49.780219780199999</v>
      </c>
      <c r="V656" s="131">
        <v>1.8681318681000001</v>
      </c>
      <c r="W656" s="147">
        <v>2238</v>
      </c>
      <c r="X656" s="147">
        <v>54</v>
      </c>
      <c r="Y656" s="147">
        <v>485</v>
      </c>
      <c r="Z656" s="147">
        <v>1699</v>
      </c>
      <c r="AA656" s="147">
        <v>415</v>
      </c>
      <c r="AB656" s="147">
        <v>23</v>
      </c>
      <c r="AC656" s="147">
        <v>56</v>
      </c>
      <c r="AD656" s="147">
        <v>336</v>
      </c>
      <c r="AE656" s="148">
        <v>1.0701545778999999</v>
      </c>
      <c r="AF656" s="131">
        <v>3.7828215398</v>
      </c>
      <c r="AG656" s="131">
        <v>0.66</v>
      </c>
      <c r="AH656" s="149" t="s">
        <v>3450</v>
      </c>
      <c r="AI656" s="149">
        <v>37.718120805399998</v>
      </c>
      <c r="AJ656" s="149" t="s">
        <v>3450</v>
      </c>
      <c r="AK656" s="149">
        <v>62.281879194600002</v>
      </c>
      <c r="AL656" s="149" t="s">
        <v>3450</v>
      </c>
      <c r="AM656" s="149" t="s">
        <v>3450</v>
      </c>
      <c r="AN656" s="149" t="s">
        <v>3450</v>
      </c>
      <c r="AO656" s="149" t="s">
        <v>3450</v>
      </c>
      <c r="AP656" s="149" t="s">
        <v>3450</v>
      </c>
      <c r="AQ656" s="149" t="s">
        <v>3450</v>
      </c>
    </row>
    <row r="657" spans="1:43" x14ac:dyDescent="0.2">
      <c r="A657" s="145">
        <v>1511</v>
      </c>
      <c r="B657" s="109" t="s">
        <v>1735</v>
      </c>
      <c r="C657" s="110">
        <v>2087</v>
      </c>
      <c r="D657" s="131">
        <v>4.0897755610999997</v>
      </c>
      <c r="E657" s="110">
        <v>22.513484358100001</v>
      </c>
      <c r="F657" s="131">
        <v>9.4873023479</v>
      </c>
      <c r="G657" s="131">
        <v>23.957834211800002</v>
      </c>
      <c r="H657" s="131">
        <v>58.265452803099997</v>
      </c>
      <c r="I657" s="131">
        <v>17.776712985100001</v>
      </c>
      <c r="J657" s="131">
        <v>1.9120458891000001</v>
      </c>
      <c r="K657" s="131">
        <v>1.4340344168000001</v>
      </c>
      <c r="L657" s="131">
        <v>10.9942638623</v>
      </c>
      <c r="M657" s="131">
        <v>8.1261950286999998</v>
      </c>
      <c r="N657" s="110">
        <v>839</v>
      </c>
      <c r="O657" s="131">
        <v>2.4553039333000002</v>
      </c>
      <c r="P657" s="146">
        <v>92.7</v>
      </c>
      <c r="Q657" s="131">
        <v>1.3601036269</v>
      </c>
      <c r="R657" s="110">
        <v>40</v>
      </c>
      <c r="S657" s="131">
        <v>39.680483592400002</v>
      </c>
      <c r="T657" s="110">
        <v>-82</v>
      </c>
      <c r="U657" s="131">
        <v>33.667962003500001</v>
      </c>
      <c r="V657" s="131">
        <v>25.291450777200001</v>
      </c>
      <c r="W657" s="147">
        <v>814</v>
      </c>
      <c r="X657" s="147">
        <v>201</v>
      </c>
      <c r="Y657" s="147">
        <v>181</v>
      </c>
      <c r="Z657" s="147">
        <v>432</v>
      </c>
      <c r="AA657" s="147">
        <v>207</v>
      </c>
      <c r="AB657" s="147">
        <v>81</v>
      </c>
      <c r="AC657" s="147">
        <v>28</v>
      </c>
      <c r="AD657" s="147">
        <v>98</v>
      </c>
      <c r="AE657" s="148">
        <v>3.8775510203999999</v>
      </c>
      <c r="AF657" s="131">
        <v>0.47778308650000001</v>
      </c>
      <c r="AG657" s="131">
        <v>1.38</v>
      </c>
      <c r="AH657" s="149" t="s">
        <v>3450</v>
      </c>
      <c r="AI657" s="149">
        <v>29.3519695044</v>
      </c>
      <c r="AJ657" s="149" t="s">
        <v>3450</v>
      </c>
      <c r="AK657" s="149">
        <v>70.648030495599997</v>
      </c>
      <c r="AL657" s="149" t="s">
        <v>3450</v>
      </c>
      <c r="AM657" s="149" t="s">
        <v>3450</v>
      </c>
      <c r="AN657" s="149" t="s">
        <v>3450</v>
      </c>
      <c r="AO657" s="149" t="s">
        <v>3450</v>
      </c>
      <c r="AP657" s="149" t="s">
        <v>3450</v>
      </c>
      <c r="AQ657" s="149" t="s">
        <v>3450</v>
      </c>
    </row>
    <row r="658" spans="1:43" x14ac:dyDescent="0.2">
      <c r="A658" s="145">
        <v>1630</v>
      </c>
      <c r="B658" s="109" t="s">
        <v>1734</v>
      </c>
      <c r="C658" s="110">
        <v>18626</v>
      </c>
      <c r="D658" s="131">
        <v>12.083283186899999</v>
      </c>
      <c r="E658" s="110">
        <v>126.71610313630001</v>
      </c>
      <c r="F658" s="131">
        <v>25.4321915602</v>
      </c>
      <c r="G658" s="131">
        <v>20.133147213600001</v>
      </c>
      <c r="H658" s="131">
        <v>61.687963062400001</v>
      </c>
      <c r="I658" s="131">
        <v>18.178889724000001</v>
      </c>
      <c r="J658" s="131">
        <v>4.5272036433</v>
      </c>
      <c r="K658" s="131">
        <v>1.724649007</v>
      </c>
      <c r="L658" s="131">
        <v>10.5634751677</v>
      </c>
      <c r="M658" s="131">
        <v>9.1083025680999992</v>
      </c>
      <c r="N658" s="110">
        <v>8124</v>
      </c>
      <c r="O658" s="131">
        <v>2.2596011816999999</v>
      </c>
      <c r="P658" s="146">
        <v>146.99</v>
      </c>
      <c r="Q658" s="131">
        <v>5.9563473175999997</v>
      </c>
      <c r="R658" s="110">
        <v>132</v>
      </c>
      <c r="S658" s="131">
        <v>37.233970218300001</v>
      </c>
      <c r="T658" s="110">
        <v>-211</v>
      </c>
      <c r="U658" s="131">
        <v>40.518120622799998</v>
      </c>
      <c r="V658" s="131">
        <v>16.291561841299998</v>
      </c>
      <c r="W658" s="147">
        <v>8749</v>
      </c>
      <c r="X658" s="147">
        <v>434</v>
      </c>
      <c r="Y658" s="147">
        <v>3399</v>
      </c>
      <c r="Z658" s="147">
        <v>4916</v>
      </c>
      <c r="AA658" s="147">
        <v>1346</v>
      </c>
      <c r="AB658" s="147">
        <v>157</v>
      </c>
      <c r="AC658" s="147">
        <v>281</v>
      </c>
      <c r="AD658" s="147">
        <v>908</v>
      </c>
      <c r="AE658" s="148">
        <v>1.7212774782</v>
      </c>
      <c r="AF658" s="131">
        <v>10.686688222700001</v>
      </c>
      <c r="AG658" s="131">
        <v>1.72</v>
      </c>
      <c r="AH658" s="149" t="s">
        <v>3450</v>
      </c>
      <c r="AI658" s="149" t="s">
        <v>3450</v>
      </c>
      <c r="AJ658" s="149">
        <v>27.6938827745</v>
      </c>
      <c r="AK658" s="149" t="s">
        <v>3450</v>
      </c>
      <c r="AL658" s="149" t="s">
        <v>3450</v>
      </c>
      <c r="AM658" s="149" t="s">
        <v>3450</v>
      </c>
      <c r="AN658" s="149">
        <v>64.576401330899998</v>
      </c>
      <c r="AO658" s="149" t="s">
        <v>3450</v>
      </c>
      <c r="AP658" s="149">
        <v>1.6636805733</v>
      </c>
      <c r="AQ658" s="149" t="s">
        <v>3450</v>
      </c>
    </row>
    <row r="659" spans="1:43" x14ac:dyDescent="0.2">
      <c r="A659" s="145">
        <v>1631</v>
      </c>
      <c r="B659" s="109" t="s">
        <v>1733</v>
      </c>
      <c r="C659" s="110">
        <v>9453</v>
      </c>
      <c r="D659" s="131">
        <v>-3.7372708758000002</v>
      </c>
      <c r="E659" s="110">
        <v>21.982187289300001</v>
      </c>
      <c r="F659" s="131">
        <v>17.454776261500001</v>
      </c>
      <c r="G659" s="131">
        <v>16.1959166402</v>
      </c>
      <c r="H659" s="131">
        <v>58.1508515815</v>
      </c>
      <c r="I659" s="131">
        <v>25.6532317783</v>
      </c>
      <c r="J659" s="131">
        <v>4.2223043226000003</v>
      </c>
      <c r="K659" s="131">
        <v>1.3722489047999999</v>
      </c>
      <c r="L659" s="131">
        <v>8.4446086452000007</v>
      </c>
      <c r="M659" s="131">
        <v>11.8224521032</v>
      </c>
      <c r="N659" s="110">
        <v>4374</v>
      </c>
      <c r="O659" s="131">
        <v>2.1060813899999999</v>
      </c>
      <c r="P659" s="146">
        <v>430.03</v>
      </c>
      <c r="Q659" s="131">
        <v>1.6021020322999999</v>
      </c>
      <c r="R659" s="110">
        <v>117</v>
      </c>
      <c r="S659" s="131">
        <v>28.814584011499999</v>
      </c>
      <c r="T659" s="110">
        <v>-571</v>
      </c>
      <c r="U659" s="131">
        <v>26.998558340700001</v>
      </c>
      <c r="V659" s="131">
        <v>42.584755615500001</v>
      </c>
      <c r="W659" s="147">
        <v>4820</v>
      </c>
      <c r="X659" s="147">
        <v>456</v>
      </c>
      <c r="Y659" s="147">
        <v>2098</v>
      </c>
      <c r="Z659" s="147">
        <v>2266</v>
      </c>
      <c r="AA659" s="147">
        <v>811</v>
      </c>
      <c r="AB659" s="147">
        <v>173</v>
      </c>
      <c r="AC659" s="147">
        <v>160</v>
      </c>
      <c r="AD659" s="147">
        <v>478</v>
      </c>
      <c r="AE659" s="148">
        <v>1.4716596241</v>
      </c>
      <c r="AF659" s="131">
        <v>3.1311971609999998</v>
      </c>
      <c r="AG659" s="131">
        <v>2.13</v>
      </c>
      <c r="AH659" s="149" t="s">
        <v>3450</v>
      </c>
      <c r="AI659" s="149" t="s">
        <v>3450</v>
      </c>
      <c r="AJ659" s="149">
        <v>27.237728585199999</v>
      </c>
      <c r="AK659" s="149" t="s">
        <v>3450</v>
      </c>
      <c r="AL659" s="149" t="s">
        <v>3450</v>
      </c>
      <c r="AM659" s="149" t="s">
        <v>3450</v>
      </c>
      <c r="AN659" s="149">
        <v>62.4318254732</v>
      </c>
      <c r="AO659" s="149" t="s">
        <v>3450</v>
      </c>
      <c r="AP659" s="149">
        <v>4.1065126724000001</v>
      </c>
      <c r="AQ659" s="149" t="s">
        <v>3450</v>
      </c>
    </row>
    <row r="660" spans="1:43" x14ac:dyDescent="0.2">
      <c r="A660" s="145">
        <v>1632</v>
      </c>
      <c r="B660" s="109" t="s">
        <v>1732</v>
      </c>
      <c r="C660" s="110">
        <v>12511</v>
      </c>
      <c r="D660" s="131">
        <v>2.8019720624</v>
      </c>
      <c r="E660" s="110">
        <v>120.669367284</v>
      </c>
      <c r="F660" s="131">
        <v>27.4798177604</v>
      </c>
      <c r="G660" s="131">
        <v>20.062345136299999</v>
      </c>
      <c r="H660" s="131">
        <v>60.346894732599999</v>
      </c>
      <c r="I660" s="131">
        <v>19.590760131100001</v>
      </c>
      <c r="J660" s="131">
        <v>4.0101054657999997</v>
      </c>
      <c r="K660" s="131">
        <v>1.0426274211</v>
      </c>
      <c r="L660" s="131">
        <v>10.987688976199999</v>
      </c>
      <c r="M660" s="131">
        <v>10.827284757599999</v>
      </c>
      <c r="N660" s="110">
        <v>5566</v>
      </c>
      <c r="O660" s="131">
        <v>2.2026590010999998</v>
      </c>
      <c r="P660" s="146">
        <v>103.68</v>
      </c>
      <c r="Q660" s="131">
        <v>4.1417262020000001</v>
      </c>
      <c r="R660" s="110">
        <v>42</v>
      </c>
      <c r="S660" s="131">
        <v>26.308167599899999</v>
      </c>
      <c r="T660" s="110">
        <v>-60</v>
      </c>
      <c r="U660" s="131">
        <v>34.350260668099999</v>
      </c>
      <c r="V660" s="131">
        <v>35.199845529999997</v>
      </c>
      <c r="W660" s="147">
        <v>8434</v>
      </c>
      <c r="X660" s="147">
        <v>152</v>
      </c>
      <c r="Y660" s="147">
        <v>2449</v>
      </c>
      <c r="Z660" s="147">
        <v>5833</v>
      </c>
      <c r="AA660" s="147">
        <v>1160</v>
      </c>
      <c r="AB660" s="147">
        <v>56</v>
      </c>
      <c r="AC660" s="147">
        <v>186</v>
      </c>
      <c r="AD660" s="147">
        <v>918</v>
      </c>
      <c r="AE660" s="148">
        <v>2.3602862799</v>
      </c>
      <c r="AF660" s="131">
        <v>3.3543646674000001</v>
      </c>
      <c r="AG660" s="149">
        <v>2.35</v>
      </c>
      <c r="AH660" s="149" t="s">
        <v>3450</v>
      </c>
      <c r="AI660" s="149" t="s">
        <v>3450</v>
      </c>
      <c r="AJ660" s="149">
        <v>29.769526248399998</v>
      </c>
      <c r="AK660" s="149" t="s">
        <v>3450</v>
      </c>
      <c r="AL660" s="149" t="s">
        <v>3450</v>
      </c>
      <c r="AM660" s="149" t="s">
        <v>3450</v>
      </c>
      <c r="AN660" s="149">
        <v>61.6837387964</v>
      </c>
      <c r="AO660" s="149" t="s">
        <v>3450</v>
      </c>
      <c r="AP660" s="149">
        <v>2.7528809219000001</v>
      </c>
      <c r="AQ660" s="149" t="s">
        <v>3450</v>
      </c>
    </row>
    <row r="661" spans="1:43" x14ac:dyDescent="0.2">
      <c r="A661" s="145">
        <v>1701</v>
      </c>
      <c r="B661" s="109" t="s">
        <v>1731</v>
      </c>
      <c r="C661" s="110">
        <v>24617</v>
      </c>
      <c r="D661" s="131">
        <v>12.989397347000001</v>
      </c>
      <c r="E661" s="110">
        <v>990.62374245470005</v>
      </c>
      <c r="F661" s="131">
        <v>30.292074582600002</v>
      </c>
      <c r="G661" s="131">
        <v>20.136491042799999</v>
      </c>
      <c r="H661" s="131">
        <v>63.094609416300003</v>
      </c>
      <c r="I661" s="131">
        <v>16.768899541</v>
      </c>
      <c r="J661" s="131">
        <v>4.8894774371</v>
      </c>
      <c r="K661" s="131">
        <v>1.8742996841999999</v>
      </c>
      <c r="L661" s="131">
        <v>11.612508913099999</v>
      </c>
      <c r="M661" s="131">
        <v>6.6007945400999999</v>
      </c>
      <c r="N661" s="110">
        <v>10719</v>
      </c>
      <c r="O661" s="131">
        <v>2.2726000559999999</v>
      </c>
      <c r="P661" s="146">
        <v>24.85</v>
      </c>
      <c r="Q661" s="131">
        <v>22.042793702099999</v>
      </c>
      <c r="R661" s="110">
        <v>114</v>
      </c>
      <c r="S661" s="131">
        <v>52.402099313699999</v>
      </c>
      <c r="T661" s="110">
        <v>-113</v>
      </c>
      <c r="U661" s="131">
        <v>24.828421477599999</v>
      </c>
      <c r="V661" s="131">
        <v>0.72668550669999998</v>
      </c>
      <c r="W661" s="147">
        <v>25596</v>
      </c>
      <c r="X661" s="147">
        <v>230</v>
      </c>
      <c r="Y661" s="147">
        <v>4488</v>
      </c>
      <c r="Z661" s="147">
        <v>20878</v>
      </c>
      <c r="AA661" s="147">
        <v>3674</v>
      </c>
      <c r="AB661" s="147">
        <v>74</v>
      </c>
      <c r="AC661" s="147">
        <v>436</v>
      </c>
      <c r="AD661" s="147">
        <v>3164</v>
      </c>
      <c r="AE661" s="148">
        <v>0.53094264079999998</v>
      </c>
      <c r="AF661" s="131">
        <v>2.2202121535999999</v>
      </c>
      <c r="AG661" s="131">
        <v>2.06</v>
      </c>
      <c r="AH661" s="149">
        <v>13.271546857400001</v>
      </c>
      <c r="AI661" s="149">
        <v>22.6947685359</v>
      </c>
      <c r="AJ661" s="149">
        <v>10.048927361700001</v>
      </c>
      <c r="AK661" s="149">
        <v>28.1990967256</v>
      </c>
      <c r="AL661" s="149">
        <v>0.67745577720000005</v>
      </c>
      <c r="AM661" s="149">
        <v>5.3726006775000004</v>
      </c>
      <c r="AN661" s="149" t="s">
        <v>3450</v>
      </c>
      <c r="AO661" s="149" t="s">
        <v>3450</v>
      </c>
      <c r="AP661" s="149">
        <v>19.735604064699999</v>
      </c>
      <c r="AQ661" s="149" t="s">
        <v>3450</v>
      </c>
    </row>
    <row r="662" spans="1:43" x14ac:dyDescent="0.2">
      <c r="A662" s="145">
        <v>1702</v>
      </c>
      <c r="B662" s="109" t="s">
        <v>1730</v>
      </c>
      <c r="C662" s="110">
        <v>16893</v>
      </c>
      <c r="D662" s="131">
        <v>14.0802269044</v>
      </c>
      <c r="E662" s="110">
        <v>952.79187817260004</v>
      </c>
      <c r="F662" s="131">
        <v>25.797667672999999</v>
      </c>
      <c r="G662" s="131">
        <v>21.2336470728</v>
      </c>
      <c r="H662" s="131">
        <v>63.002427040800001</v>
      </c>
      <c r="I662" s="131">
        <v>15.763925886499999</v>
      </c>
      <c r="J662" s="131">
        <v>4.7596382674999997</v>
      </c>
      <c r="K662" s="131">
        <v>1.7848643502999999</v>
      </c>
      <c r="L662" s="131">
        <v>11.661113755400001</v>
      </c>
      <c r="M662" s="131">
        <v>5.711565921</v>
      </c>
      <c r="N662" s="110">
        <v>7036</v>
      </c>
      <c r="O662" s="131">
        <v>2.3617111995000002</v>
      </c>
      <c r="P662" s="146">
        <v>17.73</v>
      </c>
      <c r="Q662" s="131">
        <v>24.831081081099999</v>
      </c>
      <c r="R662" s="110">
        <v>104</v>
      </c>
      <c r="S662" s="131">
        <v>60.641891891900002</v>
      </c>
      <c r="T662" s="110">
        <v>-101</v>
      </c>
      <c r="U662" s="131">
        <v>12.5</v>
      </c>
      <c r="V662" s="131">
        <v>2.0270270269999999</v>
      </c>
      <c r="W662" s="147">
        <v>10256</v>
      </c>
      <c r="X662" s="147">
        <v>171</v>
      </c>
      <c r="Y662" s="147">
        <v>2107</v>
      </c>
      <c r="Z662" s="147">
        <v>7978</v>
      </c>
      <c r="AA662" s="147">
        <v>1876</v>
      </c>
      <c r="AB662" s="147">
        <v>59</v>
      </c>
      <c r="AC662" s="147">
        <v>215</v>
      </c>
      <c r="AD662" s="147">
        <v>1602</v>
      </c>
      <c r="AE662" s="148">
        <v>0.72600161330000001</v>
      </c>
      <c r="AF662" s="131">
        <v>5.1897893910999997</v>
      </c>
      <c r="AG662" s="131">
        <v>1.93</v>
      </c>
      <c r="AH662" s="149">
        <v>12.8611054732</v>
      </c>
      <c r="AI662" s="149">
        <v>23.638454772999999</v>
      </c>
      <c r="AJ662" s="149">
        <v>10.3308301197</v>
      </c>
      <c r="AK662" s="149">
        <v>25.850754346799999</v>
      </c>
      <c r="AL662" s="149">
        <v>0.89303836010000004</v>
      </c>
      <c r="AM662" s="149">
        <v>6.0550706988999998</v>
      </c>
      <c r="AN662" s="149" t="s">
        <v>3450</v>
      </c>
      <c r="AO662" s="149" t="s">
        <v>3450</v>
      </c>
      <c r="AP662" s="149">
        <v>20.3707462283</v>
      </c>
      <c r="AQ662" s="149" t="s">
        <v>3450</v>
      </c>
    </row>
    <row r="663" spans="1:43" x14ac:dyDescent="0.2">
      <c r="A663" s="145">
        <v>1703</v>
      </c>
      <c r="B663" s="109" t="s">
        <v>1729</v>
      </c>
      <c r="C663" s="110">
        <v>8784</v>
      </c>
      <c r="D663" s="131">
        <v>2.3656916443</v>
      </c>
      <c r="E663" s="110">
        <v>477.13199348180001</v>
      </c>
      <c r="F663" s="131">
        <v>17.383879781400001</v>
      </c>
      <c r="G663" s="131">
        <v>21.994535519100001</v>
      </c>
      <c r="H663" s="131">
        <v>59.949908925300001</v>
      </c>
      <c r="I663" s="131">
        <v>18.055555555600002</v>
      </c>
      <c r="J663" s="131">
        <v>3.7517053206000002</v>
      </c>
      <c r="K663" s="131">
        <v>2.5011368803999998</v>
      </c>
      <c r="L663" s="131">
        <v>8.4129149613000003</v>
      </c>
      <c r="M663" s="131">
        <v>4.5475216006999997</v>
      </c>
      <c r="N663" s="110">
        <v>3481</v>
      </c>
      <c r="O663" s="131">
        <v>2.5081873025000001</v>
      </c>
      <c r="P663" s="146">
        <v>18.41</v>
      </c>
      <c r="Q663" s="131">
        <v>14.347826087</v>
      </c>
      <c r="R663" s="110">
        <v>70</v>
      </c>
      <c r="S663" s="131">
        <v>60.108695652199998</v>
      </c>
      <c r="T663" s="110">
        <v>-77</v>
      </c>
      <c r="U663" s="131">
        <v>16.630434782599998</v>
      </c>
      <c r="V663" s="131">
        <v>8.9130434783000005</v>
      </c>
      <c r="W663" s="147">
        <v>7089</v>
      </c>
      <c r="X663" s="147">
        <v>295</v>
      </c>
      <c r="Y663" s="147">
        <v>1241</v>
      </c>
      <c r="Z663" s="147">
        <v>5553</v>
      </c>
      <c r="AA663" s="147">
        <v>1206</v>
      </c>
      <c r="AB663" s="147">
        <v>57</v>
      </c>
      <c r="AC663" s="147">
        <v>163</v>
      </c>
      <c r="AD663" s="147">
        <v>986</v>
      </c>
      <c r="AE663" s="148">
        <v>0.59847660499999999</v>
      </c>
      <c r="AF663" s="131">
        <v>0.67996373529999998</v>
      </c>
      <c r="AG663" s="131">
        <v>1.03</v>
      </c>
      <c r="AH663" s="149">
        <v>16.9085046352</v>
      </c>
      <c r="AI663" s="149">
        <v>24.576783554999999</v>
      </c>
      <c r="AJ663" s="149">
        <v>7.3760580411000003</v>
      </c>
      <c r="AK663" s="149">
        <v>24.566706972999999</v>
      </c>
      <c r="AL663" s="149">
        <v>0.73559048770000002</v>
      </c>
      <c r="AM663" s="149">
        <v>6.5900846433</v>
      </c>
      <c r="AN663" s="149" t="s">
        <v>3450</v>
      </c>
      <c r="AO663" s="149" t="s">
        <v>3450</v>
      </c>
      <c r="AP663" s="149">
        <v>19.2462716647</v>
      </c>
      <c r="AQ663" s="149" t="s">
        <v>3450</v>
      </c>
    </row>
    <row r="664" spans="1:43" x14ac:dyDescent="0.2">
      <c r="A664" s="145">
        <v>1704</v>
      </c>
      <c r="B664" s="109" t="s">
        <v>1728</v>
      </c>
      <c r="C664" s="110">
        <v>4551</v>
      </c>
      <c r="D664" s="131">
        <v>3.4083162917999998</v>
      </c>
      <c r="E664" s="110">
        <v>165.43075245369999</v>
      </c>
      <c r="F664" s="131">
        <v>19.951658976000001</v>
      </c>
      <c r="G664" s="131">
        <v>19.5341683147</v>
      </c>
      <c r="H664" s="131">
        <v>60.338387167699999</v>
      </c>
      <c r="I664" s="131">
        <v>20.127444517699999</v>
      </c>
      <c r="J664" s="131">
        <v>4.1804180418000003</v>
      </c>
      <c r="K664" s="131">
        <v>2.2002200219999999</v>
      </c>
      <c r="L664" s="131">
        <v>11.001100109999999</v>
      </c>
      <c r="M664" s="131">
        <v>7.2607260725999998</v>
      </c>
      <c r="N664" s="110">
        <v>1789</v>
      </c>
      <c r="O664" s="131">
        <v>2.4052543320000002</v>
      </c>
      <c r="P664" s="146">
        <v>27.51</v>
      </c>
      <c r="Q664" s="131">
        <v>7.5018208302999998</v>
      </c>
      <c r="R664" s="110">
        <v>20</v>
      </c>
      <c r="S664" s="131">
        <v>62.745812090299999</v>
      </c>
      <c r="T664" s="110">
        <v>-17</v>
      </c>
      <c r="U664" s="131">
        <v>28.259286234499999</v>
      </c>
      <c r="V664" s="131">
        <v>1.4930808448999999</v>
      </c>
      <c r="W664" s="147">
        <v>1853</v>
      </c>
      <c r="X664" s="147">
        <v>271</v>
      </c>
      <c r="Y664" s="147">
        <v>186</v>
      </c>
      <c r="Z664" s="147">
        <v>1396</v>
      </c>
      <c r="AA664" s="147">
        <v>388</v>
      </c>
      <c r="AB664" s="147">
        <v>96</v>
      </c>
      <c r="AC664" s="147">
        <v>46</v>
      </c>
      <c r="AD664" s="147">
        <v>246</v>
      </c>
      <c r="AE664" s="148">
        <v>0.70387129209999999</v>
      </c>
      <c r="AF664" s="131">
        <v>6.4458768615000004</v>
      </c>
      <c r="AG664" s="131">
        <v>1.96</v>
      </c>
      <c r="AH664" s="149">
        <v>9.3916125222000009</v>
      </c>
      <c r="AI664" s="149">
        <v>31.856664697799999</v>
      </c>
      <c r="AJ664" s="149">
        <v>4.9812955305999997</v>
      </c>
      <c r="AK664" s="149">
        <v>32.841110454800003</v>
      </c>
      <c r="AL664" s="149">
        <v>1.1419570781999999</v>
      </c>
      <c r="AM664" s="149">
        <v>3.5243158102000001</v>
      </c>
      <c r="AN664" s="149" t="s">
        <v>3450</v>
      </c>
      <c r="AO664" s="149" t="s">
        <v>3450</v>
      </c>
      <c r="AP664" s="149">
        <v>16.263043906299998</v>
      </c>
      <c r="AQ664" s="149" t="s">
        <v>3450</v>
      </c>
    </row>
    <row r="665" spans="1:43" x14ac:dyDescent="0.2">
      <c r="A665" s="145">
        <v>1705</v>
      </c>
      <c r="B665" s="109" t="s">
        <v>1727</v>
      </c>
      <c r="C665" s="110">
        <v>2237</v>
      </c>
      <c r="D665" s="131">
        <v>15.3687467767</v>
      </c>
      <c r="E665" s="110">
        <v>282.09331651949998</v>
      </c>
      <c r="F665" s="131">
        <v>23.8712561466</v>
      </c>
      <c r="G665" s="131">
        <v>22.664282521200001</v>
      </c>
      <c r="H665" s="131">
        <v>61.242735806900001</v>
      </c>
      <c r="I665" s="131">
        <v>16.092981671899999</v>
      </c>
      <c r="J665" s="131">
        <v>3.1152647975000001</v>
      </c>
      <c r="K665" s="131">
        <v>3.1152647975000001</v>
      </c>
      <c r="L665" s="131">
        <v>10.235870049000001</v>
      </c>
      <c r="M665" s="131">
        <v>7.1206052513999998</v>
      </c>
      <c r="N665" s="110">
        <v>890</v>
      </c>
      <c r="O665" s="131">
        <v>2.5078651685</v>
      </c>
      <c r="P665" s="146">
        <v>7.93</v>
      </c>
      <c r="Q665" s="131">
        <v>13.997477931900001</v>
      </c>
      <c r="R665" s="110">
        <v>7</v>
      </c>
      <c r="S665" s="131">
        <v>66.834804539700002</v>
      </c>
      <c r="T665" s="110">
        <v>-7</v>
      </c>
      <c r="U665" s="131">
        <v>17.780580075700001</v>
      </c>
      <c r="V665" s="131">
        <v>1.3871374527</v>
      </c>
      <c r="W665" s="147">
        <v>1023</v>
      </c>
      <c r="X665" s="147">
        <v>70</v>
      </c>
      <c r="Y665" s="147">
        <v>333</v>
      </c>
      <c r="Z665" s="147">
        <v>620</v>
      </c>
      <c r="AA665" s="147">
        <v>243</v>
      </c>
      <c r="AB665" s="147">
        <v>28</v>
      </c>
      <c r="AC665" s="147">
        <v>37</v>
      </c>
      <c r="AD665" s="147">
        <v>178</v>
      </c>
      <c r="AE665" s="148">
        <v>0.31023784900000001</v>
      </c>
      <c r="AF665" s="131">
        <v>8.4632516704</v>
      </c>
      <c r="AG665" s="149">
        <v>1.1100000000000001</v>
      </c>
      <c r="AH665" s="149">
        <v>13.394817742600001</v>
      </c>
      <c r="AI665" s="149">
        <v>24.6376811594</v>
      </c>
      <c r="AJ665" s="149">
        <v>6.5436978479999999</v>
      </c>
      <c r="AK665" s="149">
        <v>34.694773825200002</v>
      </c>
      <c r="AL665" s="149">
        <v>0.43917435220000001</v>
      </c>
      <c r="AM665" s="149">
        <v>5.3579270971000001</v>
      </c>
      <c r="AN665" s="149" t="s">
        <v>3450</v>
      </c>
      <c r="AO665" s="149" t="s">
        <v>3450</v>
      </c>
      <c r="AP665" s="149">
        <v>14.931927975400001</v>
      </c>
      <c r="AQ665" s="149" t="s">
        <v>3450</v>
      </c>
    </row>
    <row r="666" spans="1:43" x14ac:dyDescent="0.2">
      <c r="A666" s="145">
        <v>1706</v>
      </c>
      <c r="B666" s="109" t="s">
        <v>1726</v>
      </c>
      <c r="C666" s="110">
        <v>6244</v>
      </c>
      <c r="D666" s="131">
        <v>14.547789396400001</v>
      </c>
      <c r="E666" s="110">
        <v>207.85619174429999</v>
      </c>
      <c r="F666" s="131">
        <v>27.930813580999999</v>
      </c>
      <c r="G666" s="131">
        <v>20.932094810999999</v>
      </c>
      <c r="H666" s="131">
        <v>60.602178090999999</v>
      </c>
      <c r="I666" s="131">
        <v>18.465727097999999</v>
      </c>
      <c r="J666" s="131">
        <v>5.1926977687999996</v>
      </c>
      <c r="K666" s="131">
        <v>0.81135902640000002</v>
      </c>
      <c r="L666" s="131">
        <v>7.6267748479000002</v>
      </c>
      <c r="M666" s="131">
        <v>7.7890466530999998</v>
      </c>
      <c r="N666" s="110">
        <v>2662</v>
      </c>
      <c r="O666" s="131">
        <v>2.3148009016</v>
      </c>
      <c r="P666" s="146">
        <v>30.04</v>
      </c>
      <c r="Q666" s="131">
        <v>6.7599067598999998</v>
      </c>
      <c r="R666" s="110">
        <v>39</v>
      </c>
      <c r="S666" s="131">
        <v>45.4545454545</v>
      </c>
      <c r="T666" s="110">
        <v>-29</v>
      </c>
      <c r="U666" s="131">
        <v>45.854145854099997</v>
      </c>
      <c r="V666" s="131">
        <v>1.9314019313999999</v>
      </c>
      <c r="W666" s="147">
        <v>1851</v>
      </c>
      <c r="X666" s="147">
        <v>221</v>
      </c>
      <c r="Y666" s="147">
        <v>359</v>
      </c>
      <c r="Z666" s="147">
        <v>1271</v>
      </c>
      <c r="AA666" s="147">
        <v>527</v>
      </c>
      <c r="AB666" s="147">
        <v>76</v>
      </c>
      <c r="AC666" s="147">
        <v>58</v>
      </c>
      <c r="AD666" s="147">
        <v>393</v>
      </c>
      <c r="AE666" s="148">
        <v>1.7502524402999999</v>
      </c>
      <c r="AF666" s="131">
        <v>7.9220993563000004</v>
      </c>
      <c r="AG666" s="131">
        <v>1.51</v>
      </c>
      <c r="AH666" s="149">
        <v>11.6341734031</v>
      </c>
      <c r="AI666" s="149">
        <v>38.928514820099998</v>
      </c>
      <c r="AJ666" s="149">
        <v>3.6138849262999999</v>
      </c>
      <c r="AK666" s="149">
        <v>29.957203994299999</v>
      </c>
      <c r="AL666" s="149">
        <v>1.6325883658</v>
      </c>
      <c r="AM666" s="149">
        <v>3.1066730067999999</v>
      </c>
      <c r="AN666" s="149" t="s">
        <v>3450</v>
      </c>
      <c r="AO666" s="149" t="s">
        <v>3450</v>
      </c>
      <c r="AP666" s="149">
        <v>11.126961483600001</v>
      </c>
      <c r="AQ666" s="149" t="s">
        <v>3450</v>
      </c>
    </row>
    <row r="667" spans="1:43" x14ac:dyDescent="0.2">
      <c r="A667" s="145">
        <v>1707</v>
      </c>
      <c r="B667" s="109" t="s">
        <v>1725</v>
      </c>
      <c r="C667" s="110">
        <v>10990</v>
      </c>
      <c r="D667" s="131">
        <v>20.968629609200001</v>
      </c>
      <c r="E667" s="110">
        <v>739.56931359350006</v>
      </c>
      <c r="F667" s="131">
        <v>26.669699727000001</v>
      </c>
      <c r="G667" s="131">
        <v>20.518653321199999</v>
      </c>
      <c r="H667" s="131">
        <v>66.515013648799993</v>
      </c>
      <c r="I667" s="131">
        <v>12.966333029999999</v>
      </c>
      <c r="J667" s="131">
        <v>7.2304594545</v>
      </c>
      <c r="K667" s="131">
        <v>1.4643968515000001</v>
      </c>
      <c r="L667" s="131">
        <v>11.989749222</v>
      </c>
      <c r="M667" s="131">
        <v>4.2101409482000003</v>
      </c>
      <c r="N667" s="110">
        <v>4601</v>
      </c>
      <c r="O667" s="131">
        <v>2.3694848945999998</v>
      </c>
      <c r="P667" s="146">
        <v>14.86</v>
      </c>
      <c r="Q667" s="131">
        <v>28.879892037800001</v>
      </c>
      <c r="R667" s="110">
        <v>176</v>
      </c>
      <c r="S667" s="131">
        <v>54.588394062100001</v>
      </c>
      <c r="T667" s="110">
        <v>-181</v>
      </c>
      <c r="U667" s="131">
        <v>14.642375168699999</v>
      </c>
      <c r="V667" s="131">
        <v>1.8893387314000001</v>
      </c>
      <c r="W667" s="147">
        <v>13035</v>
      </c>
      <c r="X667" s="147">
        <v>137</v>
      </c>
      <c r="Y667" s="147">
        <v>5064</v>
      </c>
      <c r="Z667" s="147">
        <v>7834</v>
      </c>
      <c r="AA667" s="147">
        <v>1127</v>
      </c>
      <c r="AB667" s="147">
        <v>44</v>
      </c>
      <c r="AC667" s="147">
        <v>120</v>
      </c>
      <c r="AD667" s="147">
        <v>963</v>
      </c>
      <c r="AE667" s="148">
        <v>0.42674253200000001</v>
      </c>
      <c r="AF667" s="131">
        <v>12.5534950071</v>
      </c>
      <c r="AG667" s="131">
        <v>1.72</v>
      </c>
      <c r="AH667" s="149">
        <v>13.1132508024</v>
      </c>
      <c r="AI667" s="149">
        <v>24.300779459000001</v>
      </c>
      <c r="AJ667" s="149">
        <v>7.4392480513999999</v>
      </c>
      <c r="AK667" s="149">
        <v>31.1668959193</v>
      </c>
      <c r="AL667" s="149">
        <v>0.95139844110000005</v>
      </c>
      <c r="AM667" s="149">
        <v>6.3732232920999996</v>
      </c>
      <c r="AN667" s="149" t="s">
        <v>3450</v>
      </c>
      <c r="AO667" s="149" t="s">
        <v>3450</v>
      </c>
      <c r="AP667" s="149">
        <v>16.655204034800001</v>
      </c>
      <c r="AQ667" s="149" t="s">
        <v>3450</v>
      </c>
    </row>
    <row r="668" spans="1:43" x14ac:dyDescent="0.2">
      <c r="A668" s="145">
        <v>1708</v>
      </c>
      <c r="B668" s="109" t="s">
        <v>1724</v>
      </c>
      <c r="C668" s="110">
        <v>10129</v>
      </c>
      <c r="D668" s="131">
        <v>11.4178858211</v>
      </c>
      <c r="E668" s="110">
        <v>2009.7222222221999</v>
      </c>
      <c r="F668" s="131">
        <v>25.096258268300002</v>
      </c>
      <c r="G668" s="131">
        <v>20.752295389499999</v>
      </c>
      <c r="H668" s="131">
        <v>61.664527593999999</v>
      </c>
      <c r="I668" s="131">
        <v>17.583177016499999</v>
      </c>
      <c r="J668" s="131">
        <v>4.0684693624000001</v>
      </c>
      <c r="K668" s="131">
        <v>1.8853882411</v>
      </c>
      <c r="L668" s="131">
        <v>11.2130984867</v>
      </c>
      <c r="M668" s="131">
        <v>5.2592408832000004</v>
      </c>
      <c r="N668" s="110">
        <v>4236</v>
      </c>
      <c r="O668" s="131">
        <v>2.3557601511000001</v>
      </c>
      <c r="P668" s="146">
        <v>5.04</v>
      </c>
      <c r="Q668" s="131">
        <v>37.698412698399999</v>
      </c>
      <c r="R668" s="110">
        <v>44</v>
      </c>
      <c r="S668" s="131">
        <v>46.031746031700003</v>
      </c>
      <c r="T668" s="110">
        <v>-48</v>
      </c>
      <c r="U668" s="131">
        <v>15.476190476199999</v>
      </c>
      <c r="V668" s="131">
        <v>0.79365079370000002</v>
      </c>
      <c r="W668" s="147">
        <v>9270</v>
      </c>
      <c r="X668" s="147">
        <v>54</v>
      </c>
      <c r="Y668" s="147">
        <v>1733</v>
      </c>
      <c r="Z668" s="147">
        <v>7483</v>
      </c>
      <c r="AA668" s="147">
        <v>1125</v>
      </c>
      <c r="AB668" s="147">
        <v>22</v>
      </c>
      <c r="AC668" s="147">
        <v>150</v>
      </c>
      <c r="AD668" s="147">
        <v>953</v>
      </c>
      <c r="AE668" s="148">
        <v>0.47522063819999999</v>
      </c>
      <c r="AF668" s="131">
        <v>5.3670886076000004</v>
      </c>
      <c r="AG668" s="131">
        <v>1.75</v>
      </c>
      <c r="AH668" s="149">
        <v>15.572335303099999</v>
      </c>
      <c r="AI668" s="149">
        <v>22.980958634299999</v>
      </c>
      <c r="AJ668" s="149">
        <v>8.6671043991999994</v>
      </c>
      <c r="AK668" s="149">
        <v>24.031516743299999</v>
      </c>
      <c r="AL668" s="149">
        <v>0.93018165900000005</v>
      </c>
      <c r="AM668" s="149">
        <v>5.6467498358999997</v>
      </c>
      <c r="AN668" s="149" t="s">
        <v>3450</v>
      </c>
      <c r="AO668" s="149" t="s">
        <v>3450</v>
      </c>
      <c r="AP668" s="149">
        <v>22.171153425300002</v>
      </c>
      <c r="AQ668" s="149" t="s">
        <v>3450</v>
      </c>
    </row>
    <row r="669" spans="1:43" x14ac:dyDescent="0.2">
      <c r="A669" s="145">
        <v>1709</v>
      </c>
      <c r="B669" s="109" t="s">
        <v>1723</v>
      </c>
      <c r="C669" s="110">
        <v>8868</v>
      </c>
      <c r="D669" s="131">
        <v>9.9157164105</v>
      </c>
      <c r="E669" s="110">
        <v>346.13583138169997</v>
      </c>
      <c r="F669" s="131">
        <v>25.687866486200001</v>
      </c>
      <c r="G669" s="131">
        <v>21.470455570599999</v>
      </c>
      <c r="H669" s="131">
        <v>59.269282814599997</v>
      </c>
      <c r="I669" s="131">
        <v>19.260261614800001</v>
      </c>
      <c r="J669" s="131">
        <v>3.8340099233</v>
      </c>
      <c r="K669" s="131">
        <v>2.2552999548999999</v>
      </c>
      <c r="L669" s="131">
        <v>9.1339648173000008</v>
      </c>
      <c r="M669" s="131">
        <v>6.0893098781999999</v>
      </c>
      <c r="N669" s="110">
        <v>3830</v>
      </c>
      <c r="O669" s="131">
        <v>2.2848563969</v>
      </c>
      <c r="P669" s="146">
        <v>25.62</v>
      </c>
      <c r="Q669" s="131">
        <v>7.9532163743000002</v>
      </c>
      <c r="R669" s="110">
        <v>46</v>
      </c>
      <c r="S669" s="131">
        <v>36.530214424999997</v>
      </c>
      <c r="T669" s="110">
        <v>-27</v>
      </c>
      <c r="U669" s="131">
        <v>53.762183235899997</v>
      </c>
      <c r="V669" s="131">
        <v>1.7543859649</v>
      </c>
      <c r="W669" s="147">
        <v>3362</v>
      </c>
      <c r="X669" s="147">
        <v>148</v>
      </c>
      <c r="Y669" s="147">
        <v>742</v>
      </c>
      <c r="Z669" s="147">
        <v>2472</v>
      </c>
      <c r="AA669" s="147">
        <v>685</v>
      </c>
      <c r="AB669" s="147">
        <v>52</v>
      </c>
      <c r="AC669" s="147">
        <v>93</v>
      </c>
      <c r="AD669" s="147">
        <v>540</v>
      </c>
      <c r="AE669" s="148">
        <v>0.9002606018</v>
      </c>
      <c r="AF669" s="131">
        <v>13.9256531246</v>
      </c>
      <c r="AG669" s="131">
        <v>1.26</v>
      </c>
      <c r="AH669" s="149">
        <v>13.2714989122</v>
      </c>
      <c r="AI669" s="149">
        <v>26.6231535555</v>
      </c>
      <c r="AJ669" s="149">
        <v>7.5117370892000004</v>
      </c>
      <c r="AK669" s="149">
        <v>31.524103973399999</v>
      </c>
      <c r="AL669" s="149">
        <v>1.0191228672999999</v>
      </c>
      <c r="AM669" s="149">
        <v>5.3360815298000004</v>
      </c>
      <c r="AN669" s="149" t="s">
        <v>3450</v>
      </c>
      <c r="AO669" s="149" t="s">
        <v>3450</v>
      </c>
      <c r="AP669" s="149">
        <v>14.714302072600001</v>
      </c>
      <c r="AQ669" s="149" t="s">
        <v>3450</v>
      </c>
    </row>
    <row r="670" spans="1:43" x14ac:dyDescent="0.2">
      <c r="A670" s="145">
        <v>1710</v>
      </c>
      <c r="B670" s="109" t="s">
        <v>1722</v>
      </c>
      <c r="C670" s="110">
        <v>3711</v>
      </c>
      <c r="D670" s="131">
        <v>4.0370058873000003</v>
      </c>
      <c r="E670" s="110">
        <v>274.0768094535</v>
      </c>
      <c r="F670" s="131">
        <v>36.3244408515</v>
      </c>
      <c r="G670" s="131">
        <v>18.835893290200001</v>
      </c>
      <c r="H670" s="131">
        <v>59.687415790899998</v>
      </c>
      <c r="I670" s="131">
        <v>21.476690918900001</v>
      </c>
      <c r="J670" s="131">
        <v>4.0683482505999997</v>
      </c>
      <c r="K670" s="131">
        <v>1.3561160834999999</v>
      </c>
      <c r="L670" s="131">
        <v>8.4079197179000005</v>
      </c>
      <c r="M670" s="131">
        <v>6.7805804177000004</v>
      </c>
      <c r="N670" s="110">
        <v>1607</v>
      </c>
      <c r="O670" s="131">
        <v>2.2787803360000001</v>
      </c>
      <c r="P670" s="146">
        <v>13.54</v>
      </c>
      <c r="Q670" s="131">
        <v>9.4074074073999991</v>
      </c>
      <c r="R670" s="110">
        <v>25</v>
      </c>
      <c r="S670" s="131">
        <v>42.370370370400003</v>
      </c>
      <c r="T670" s="110">
        <v>-5</v>
      </c>
      <c r="U670" s="131">
        <v>44.148148148099999</v>
      </c>
      <c r="V670" s="131">
        <v>4.0740740741000003</v>
      </c>
      <c r="W670" s="147">
        <v>1082</v>
      </c>
      <c r="X670" s="147">
        <v>123</v>
      </c>
      <c r="Y670" s="147">
        <v>269</v>
      </c>
      <c r="Z670" s="147">
        <v>690</v>
      </c>
      <c r="AA670" s="147">
        <v>314</v>
      </c>
      <c r="AB670" s="147">
        <v>42</v>
      </c>
      <c r="AC670" s="147">
        <v>35</v>
      </c>
      <c r="AD670" s="147">
        <v>237</v>
      </c>
      <c r="AE670" s="148">
        <v>1.1830985915000001</v>
      </c>
      <c r="AF670" s="131">
        <v>5.5294442907999999</v>
      </c>
      <c r="AG670" s="131">
        <v>0.93</v>
      </c>
      <c r="AH670" s="149">
        <v>14.5956079272</v>
      </c>
      <c r="AI670" s="149">
        <v>24.799143010200002</v>
      </c>
      <c r="AJ670" s="149">
        <v>9.4804499196999998</v>
      </c>
      <c r="AK670" s="149">
        <v>35.190144617000001</v>
      </c>
      <c r="AL670" s="149">
        <v>0.32137118370000001</v>
      </c>
      <c r="AM670" s="149">
        <v>5.3026245313000002</v>
      </c>
      <c r="AN670" s="149" t="s">
        <v>3450</v>
      </c>
      <c r="AO670" s="149" t="s">
        <v>3450</v>
      </c>
      <c r="AP670" s="149">
        <v>10.3106588109</v>
      </c>
      <c r="AQ670" s="149" t="s">
        <v>3450</v>
      </c>
    </row>
    <row r="671" spans="1:43" x14ac:dyDescent="0.2">
      <c r="A671" s="145">
        <v>1711</v>
      </c>
      <c r="B671" s="109" t="s">
        <v>1721</v>
      </c>
      <c r="C671" s="110">
        <v>30618</v>
      </c>
      <c r="D671" s="131">
        <v>16.298856687099999</v>
      </c>
      <c r="E671" s="110">
        <v>1415.5339805824999</v>
      </c>
      <c r="F671" s="131">
        <v>34.424194917999998</v>
      </c>
      <c r="G671" s="131">
        <v>18.818995362199999</v>
      </c>
      <c r="H671" s="131">
        <v>63.025017963300002</v>
      </c>
      <c r="I671" s="131">
        <v>18.155986674499999</v>
      </c>
      <c r="J671" s="131">
        <v>5.2648790059000001</v>
      </c>
      <c r="K671" s="131">
        <v>2.0928711575999999</v>
      </c>
      <c r="L671" s="131">
        <v>9.7449313276999998</v>
      </c>
      <c r="M671" s="131">
        <v>7.1288423806000001</v>
      </c>
      <c r="N671" s="110">
        <v>14098</v>
      </c>
      <c r="O671" s="131">
        <v>2.1254787912999999</v>
      </c>
      <c r="P671" s="146">
        <v>21.63</v>
      </c>
      <c r="Q671" s="131">
        <v>26.565377532199999</v>
      </c>
      <c r="R671" s="110">
        <v>68</v>
      </c>
      <c r="S671" s="131">
        <v>33.011049723799999</v>
      </c>
      <c r="T671" s="110">
        <v>-59</v>
      </c>
      <c r="U671" s="131">
        <v>37.799263351699999</v>
      </c>
      <c r="V671" s="131">
        <v>2.6243093922999998</v>
      </c>
      <c r="W671" s="147">
        <v>41375</v>
      </c>
      <c r="X671" s="147">
        <v>146</v>
      </c>
      <c r="Y671" s="147">
        <v>6293</v>
      </c>
      <c r="Z671" s="147">
        <v>34936</v>
      </c>
      <c r="AA671" s="147">
        <v>7035</v>
      </c>
      <c r="AB671" s="147">
        <v>35</v>
      </c>
      <c r="AC671" s="147">
        <v>342</v>
      </c>
      <c r="AD671" s="147">
        <v>6658</v>
      </c>
      <c r="AE671" s="148">
        <v>0.70793011630000002</v>
      </c>
      <c r="AF671" s="131">
        <v>6.4227776857999999</v>
      </c>
      <c r="AG671" s="131">
        <v>1.53</v>
      </c>
      <c r="AH671" s="149">
        <v>18.3619407047</v>
      </c>
      <c r="AI671" s="149">
        <v>18.445404071599999</v>
      </c>
      <c r="AJ671" s="149">
        <v>12.72272018</v>
      </c>
      <c r="AK671" s="149">
        <v>20.640853503599999</v>
      </c>
      <c r="AL671" s="149">
        <v>0.63504735639999998</v>
      </c>
      <c r="AM671" s="149">
        <v>5.7371992596999997</v>
      </c>
      <c r="AN671" s="149" t="s">
        <v>3450</v>
      </c>
      <c r="AO671" s="149" t="s">
        <v>3450</v>
      </c>
      <c r="AP671" s="149">
        <v>23.456834923999999</v>
      </c>
      <c r="AQ671" s="149" t="s">
        <v>3450</v>
      </c>
    </row>
    <row r="672" spans="1:43" x14ac:dyDescent="0.2">
      <c r="A672" s="145">
        <v>2008</v>
      </c>
      <c r="B672" s="109" t="s">
        <v>1720</v>
      </c>
      <c r="C672" s="110">
        <v>484</v>
      </c>
      <c r="D672" s="131">
        <v>38.285714285700003</v>
      </c>
      <c r="E672" s="110">
        <v>372.30769230769999</v>
      </c>
      <c r="F672" s="131">
        <v>5.3719008264000001</v>
      </c>
      <c r="G672" s="131">
        <v>22.520661156999999</v>
      </c>
      <c r="H672" s="131">
        <v>59.917355371900001</v>
      </c>
      <c r="I672" s="131">
        <v>17.5619834711</v>
      </c>
      <c r="J672" s="131">
        <v>4.2105263158000001</v>
      </c>
      <c r="K672" s="131">
        <v>2.1052631579000001</v>
      </c>
      <c r="L672" s="131">
        <v>12.6315789474</v>
      </c>
      <c r="M672" s="131">
        <v>10.5263157895</v>
      </c>
      <c r="N672" s="110">
        <v>198</v>
      </c>
      <c r="O672" s="131">
        <v>2.4393939393999999</v>
      </c>
      <c r="P672" s="146">
        <v>1.3</v>
      </c>
      <c r="Q672" s="131">
        <v>16.793893129800001</v>
      </c>
      <c r="R672" s="110">
        <v>7</v>
      </c>
      <c r="S672" s="131">
        <v>54.961832061099997</v>
      </c>
      <c r="T672" s="110">
        <v>-8</v>
      </c>
      <c r="U672" s="131">
        <v>28.2442748092</v>
      </c>
      <c r="V672" s="131">
        <v>0</v>
      </c>
      <c r="W672" s="147">
        <v>44</v>
      </c>
      <c r="X672" s="147">
        <v>7</v>
      </c>
      <c r="Y672" s="147">
        <v>8</v>
      </c>
      <c r="Z672" s="147">
        <v>29</v>
      </c>
      <c r="AA672" s="147" t="s">
        <v>3449</v>
      </c>
      <c r="AB672" s="147" t="s">
        <v>3449</v>
      </c>
      <c r="AC672" s="147">
        <v>4</v>
      </c>
      <c r="AD672" s="147">
        <v>12</v>
      </c>
      <c r="AE672" s="148">
        <v>0</v>
      </c>
      <c r="AF672" s="131">
        <v>15.1515151515</v>
      </c>
      <c r="AG672" s="149" t="s">
        <v>3449</v>
      </c>
      <c r="AH672" s="149">
        <v>18.421052631599999</v>
      </c>
      <c r="AI672" s="149">
        <v>15.365025466900001</v>
      </c>
      <c r="AJ672" s="149">
        <v>21.222410865899999</v>
      </c>
      <c r="AK672" s="149">
        <v>21.986417657000001</v>
      </c>
      <c r="AL672" s="149">
        <v>4.4991511036</v>
      </c>
      <c r="AM672" s="149">
        <v>6.2818336163000001</v>
      </c>
      <c r="AN672" s="149">
        <v>0.42444821729999999</v>
      </c>
      <c r="AO672" s="149" t="s">
        <v>3450</v>
      </c>
      <c r="AP672" s="149">
        <v>8.8285229201999993</v>
      </c>
      <c r="AQ672" s="149">
        <v>0.67911714769999998</v>
      </c>
    </row>
    <row r="673" spans="1:43" x14ac:dyDescent="0.2">
      <c r="A673" s="145">
        <v>2011</v>
      </c>
      <c r="B673" s="109" t="s">
        <v>1719</v>
      </c>
      <c r="C673" s="110">
        <v>1767</v>
      </c>
      <c r="D673" s="131">
        <v>24.700070571600001</v>
      </c>
      <c r="E673" s="110">
        <v>178.8461538462</v>
      </c>
      <c r="F673" s="131">
        <v>16.411997736299998</v>
      </c>
      <c r="G673" s="131">
        <v>22.807017543899999</v>
      </c>
      <c r="H673" s="131">
        <v>61.063950198100002</v>
      </c>
      <c r="I673" s="131">
        <v>16.129032258100001</v>
      </c>
      <c r="J673" s="131">
        <v>4.5467462346999996</v>
      </c>
      <c r="K673" s="131">
        <v>2.2733731173999998</v>
      </c>
      <c r="L673" s="131">
        <v>9.6618357487999997</v>
      </c>
      <c r="M673" s="131">
        <v>5.1150895141000001</v>
      </c>
      <c r="N673" s="110">
        <v>724</v>
      </c>
      <c r="O673" s="131">
        <v>2.4309392265</v>
      </c>
      <c r="P673" s="146">
        <v>9.8800000000000008</v>
      </c>
      <c r="Q673" s="131">
        <v>10.5050505051</v>
      </c>
      <c r="R673" s="110">
        <v>32</v>
      </c>
      <c r="S673" s="131">
        <v>69.898989899</v>
      </c>
      <c r="T673" s="110">
        <v>-33</v>
      </c>
      <c r="U673" s="131">
        <v>19.494949494899998</v>
      </c>
      <c r="V673" s="131">
        <v>0.101010101</v>
      </c>
      <c r="W673" s="147">
        <v>383</v>
      </c>
      <c r="X673" s="147">
        <v>102</v>
      </c>
      <c r="Y673" s="147">
        <v>149</v>
      </c>
      <c r="Z673" s="147">
        <v>132</v>
      </c>
      <c r="AA673" s="147">
        <v>96</v>
      </c>
      <c r="AB673" s="147">
        <v>23</v>
      </c>
      <c r="AC673" s="147">
        <v>21</v>
      </c>
      <c r="AD673" s="147">
        <v>52</v>
      </c>
      <c r="AE673" s="148">
        <v>1.2150668286999999</v>
      </c>
      <c r="AF673" s="131">
        <v>1.7351069983</v>
      </c>
      <c r="AG673" s="131">
        <v>0.91</v>
      </c>
      <c r="AH673" s="149">
        <v>27.4125132556</v>
      </c>
      <c r="AI673" s="149">
        <v>15.2173913043</v>
      </c>
      <c r="AJ673" s="149">
        <v>18.398727465499999</v>
      </c>
      <c r="AK673" s="149">
        <v>20.7317073171</v>
      </c>
      <c r="AL673" s="149">
        <v>3.8176033934000002</v>
      </c>
      <c r="AM673" s="149">
        <v>3.9766702015000002</v>
      </c>
      <c r="AN673" s="149">
        <v>0.26511134679999998</v>
      </c>
      <c r="AO673" s="149" t="s">
        <v>3450</v>
      </c>
      <c r="AP673" s="149">
        <v>8.5896076352000001</v>
      </c>
      <c r="AQ673" s="149">
        <v>0.50371155889999997</v>
      </c>
    </row>
    <row r="674" spans="1:43" x14ac:dyDescent="0.2">
      <c r="A674" s="145">
        <v>2016</v>
      </c>
      <c r="B674" s="109" t="s">
        <v>1718</v>
      </c>
      <c r="C674" s="110">
        <v>1068</v>
      </c>
      <c r="D674" s="131">
        <v>27.904191616799999</v>
      </c>
      <c r="E674" s="110">
        <v>260.48780487800002</v>
      </c>
      <c r="F674" s="131">
        <v>16.011235955099998</v>
      </c>
      <c r="G674" s="131">
        <v>25</v>
      </c>
      <c r="H674" s="131">
        <v>60.4868913858</v>
      </c>
      <c r="I674" s="131">
        <v>14.5131086142</v>
      </c>
      <c r="J674" s="131">
        <v>3.7593984962000002</v>
      </c>
      <c r="K674" s="131">
        <v>1.8796992481000001</v>
      </c>
      <c r="L674" s="131">
        <v>10.338345864700001</v>
      </c>
      <c r="M674" s="131">
        <v>4.6992481203000001</v>
      </c>
      <c r="N674" s="110">
        <v>430</v>
      </c>
      <c r="O674" s="131">
        <v>2.4627906977</v>
      </c>
      <c r="P674" s="146">
        <v>4.0999999999999996</v>
      </c>
      <c r="Q674" s="131">
        <v>12.530712530700001</v>
      </c>
      <c r="R674" s="110">
        <v>11</v>
      </c>
      <c r="S674" s="131">
        <v>76.167076167100007</v>
      </c>
      <c r="T674" s="110">
        <v>-13</v>
      </c>
      <c r="U674" s="131">
        <v>9.8280098280000008</v>
      </c>
      <c r="V674" s="131">
        <v>1.4742014742</v>
      </c>
      <c r="W674" s="147">
        <v>256</v>
      </c>
      <c r="X674" s="147">
        <v>20</v>
      </c>
      <c r="Y674" s="147">
        <v>14</v>
      </c>
      <c r="Z674" s="147">
        <v>222</v>
      </c>
      <c r="AA674" s="147">
        <v>40</v>
      </c>
      <c r="AB674" s="147">
        <v>6</v>
      </c>
      <c r="AC674" s="147">
        <v>4</v>
      </c>
      <c r="AD674" s="147">
        <v>30</v>
      </c>
      <c r="AE674" s="148">
        <v>6.5606361828999997</v>
      </c>
      <c r="AF674" s="131">
        <v>20.114942528699999</v>
      </c>
      <c r="AG674" s="131">
        <v>1.51</v>
      </c>
      <c r="AH674" s="149">
        <v>14.1363862618</v>
      </c>
      <c r="AI674" s="149">
        <v>14.4848183176</v>
      </c>
      <c r="AJ674" s="149">
        <v>16.724738676000001</v>
      </c>
      <c r="AK674" s="149">
        <v>39.123942259800003</v>
      </c>
      <c r="AL674" s="149">
        <v>1.9412643106</v>
      </c>
      <c r="AM674" s="149">
        <v>4.3802887008000004</v>
      </c>
      <c r="AN674" s="149">
        <v>0.74664011949999998</v>
      </c>
      <c r="AO674" s="149" t="s">
        <v>3450</v>
      </c>
      <c r="AP674" s="149">
        <v>7.2672971628000003</v>
      </c>
      <c r="AQ674" s="149">
        <v>0.44798407169999999</v>
      </c>
    </row>
    <row r="675" spans="1:43" x14ac:dyDescent="0.2">
      <c r="A675" s="145">
        <v>2022</v>
      </c>
      <c r="B675" s="109" t="s">
        <v>1717</v>
      </c>
      <c r="C675" s="110">
        <v>1097</v>
      </c>
      <c r="D675" s="131">
        <v>39.036755386599999</v>
      </c>
      <c r="E675" s="110">
        <v>425.19379844960002</v>
      </c>
      <c r="F675" s="131">
        <v>13.947128532400001</v>
      </c>
      <c r="G675" s="131">
        <v>23.154056517800001</v>
      </c>
      <c r="H675" s="131">
        <v>60.5287146764</v>
      </c>
      <c r="I675" s="131">
        <v>16.317228805799999</v>
      </c>
      <c r="J675" s="131">
        <v>7.3800738007</v>
      </c>
      <c r="K675" s="131">
        <v>2.7675276753000002</v>
      </c>
      <c r="L675" s="131">
        <v>11.9926199262</v>
      </c>
      <c r="M675" s="131">
        <v>4.6125461254999998</v>
      </c>
      <c r="N675" s="110">
        <v>440</v>
      </c>
      <c r="O675" s="131">
        <v>2.4772727272999999</v>
      </c>
      <c r="P675" s="146">
        <v>2.58</v>
      </c>
      <c r="Q675" s="131">
        <v>22.393822393800001</v>
      </c>
      <c r="R675" s="110">
        <v>15</v>
      </c>
      <c r="S675" s="131">
        <v>58.687258687300002</v>
      </c>
      <c r="T675" s="110">
        <v>-15</v>
      </c>
      <c r="U675" s="131">
        <v>18.1467181467</v>
      </c>
      <c r="V675" s="131">
        <v>0.77220077220000005</v>
      </c>
      <c r="W675" s="147">
        <v>249</v>
      </c>
      <c r="X675" s="147">
        <v>15</v>
      </c>
      <c r="Y675" s="147">
        <v>63</v>
      </c>
      <c r="Z675" s="147">
        <v>171</v>
      </c>
      <c r="AA675" s="147">
        <v>56</v>
      </c>
      <c r="AB675" s="147">
        <v>6</v>
      </c>
      <c r="AC675" s="147">
        <v>11</v>
      </c>
      <c r="AD675" s="147">
        <v>39</v>
      </c>
      <c r="AE675" s="148">
        <v>1.4227642276000001</v>
      </c>
      <c r="AF675" s="131">
        <v>6.6603235013999997</v>
      </c>
      <c r="AG675" s="131">
        <v>0.84</v>
      </c>
      <c r="AH675" s="149">
        <v>16.1371659102</v>
      </c>
      <c r="AI675" s="149">
        <v>7.0600100857000001</v>
      </c>
      <c r="AJ675" s="149">
        <v>24.407463439200001</v>
      </c>
      <c r="AK675" s="149">
        <v>30.408472012099999</v>
      </c>
      <c r="AL675" s="149">
        <v>3.9838628341</v>
      </c>
      <c r="AM675" s="149">
        <v>6.7574382248999996</v>
      </c>
      <c r="AN675" s="149">
        <v>1.8658598084</v>
      </c>
      <c r="AO675" s="149" t="s">
        <v>3450</v>
      </c>
      <c r="AP675" s="149">
        <v>7.7660110942999996</v>
      </c>
      <c r="AQ675" s="149">
        <v>0.70600100860000004</v>
      </c>
    </row>
    <row r="676" spans="1:43" x14ac:dyDescent="0.2">
      <c r="A676" s="145">
        <v>2025</v>
      </c>
      <c r="B676" s="109" t="s">
        <v>1716</v>
      </c>
      <c r="C676" s="110">
        <v>1178</v>
      </c>
      <c r="D676" s="131">
        <v>23.4800838574</v>
      </c>
      <c r="E676" s="110">
        <v>214.1818181818</v>
      </c>
      <c r="F676" s="131">
        <v>18.930390492400001</v>
      </c>
      <c r="G676" s="131">
        <v>27.419354838699999</v>
      </c>
      <c r="H676" s="131">
        <v>60.441426145999998</v>
      </c>
      <c r="I676" s="131">
        <v>12.1392190153</v>
      </c>
      <c r="J676" s="131">
        <v>3.4497628288</v>
      </c>
      <c r="K676" s="131">
        <v>2.5873221216000002</v>
      </c>
      <c r="L676" s="131">
        <v>9.4868477791999997</v>
      </c>
      <c r="M676" s="131">
        <v>2.5873221216000002</v>
      </c>
      <c r="N676" s="110">
        <v>441</v>
      </c>
      <c r="O676" s="131">
        <v>2.6575963719</v>
      </c>
      <c r="P676" s="146">
        <v>5.5</v>
      </c>
      <c r="Q676" s="131">
        <v>12.132352941200001</v>
      </c>
      <c r="R676" s="110">
        <v>33</v>
      </c>
      <c r="S676" s="131">
        <v>66.727941176499996</v>
      </c>
      <c r="T676" s="110">
        <v>-27</v>
      </c>
      <c r="U676" s="131">
        <v>20.955882352900002</v>
      </c>
      <c r="V676" s="131">
        <v>0.18382352939999999</v>
      </c>
      <c r="W676" s="147">
        <v>347</v>
      </c>
      <c r="X676" s="147">
        <v>39</v>
      </c>
      <c r="Y676" s="147">
        <v>36</v>
      </c>
      <c r="Z676" s="147">
        <v>272</v>
      </c>
      <c r="AA676" s="147">
        <v>76</v>
      </c>
      <c r="AB676" s="147">
        <v>12</v>
      </c>
      <c r="AC676" s="147">
        <v>6</v>
      </c>
      <c r="AD676" s="147">
        <v>58</v>
      </c>
      <c r="AE676" s="148">
        <v>2.3504273503999999</v>
      </c>
      <c r="AF676" s="131">
        <v>6.8906115418000002</v>
      </c>
      <c r="AG676" s="131">
        <v>1.49</v>
      </c>
      <c r="AH676" s="149">
        <v>16.117936117900001</v>
      </c>
      <c r="AI676" s="149">
        <v>11.6461916462</v>
      </c>
      <c r="AJ676" s="149">
        <v>22.653562653600002</v>
      </c>
      <c r="AK676" s="149">
        <v>28.6977886978</v>
      </c>
      <c r="AL676" s="149">
        <v>4.5700245700000002</v>
      </c>
      <c r="AM676" s="149">
        <v>3.9312039311999998</v>
      </c>
      <c r="AN676" s="149">
        <v>1.0319410319</v>
      </c>
      <c r="AO676" s="149" t="s">
        <v>3450</v>
      </c>
      <c r="AP676" s="149">
        <v>6.3882063882000004</v>
      </c>
      <c r="AQ676" s="149">
        <v>1.9656019655999999</v>
      </c>
    </row>
    <row r="677" spans="1:43" x14ac:dyDescent="0.2">
      <c r="A677" s="145">
        <v>2027</v>
      </c>
      <c r="B677" s="109" t="s">
        <v>1715</v>
      </c>
      <c r="C677" s="110">
        <v>437</v>
      </c>
      <c r="D677" s="131">
        <v>35.294117647100002</v>
      </c>
      <c r="E677" s="110">
        <v>99.771689497699995</v>
      </c>
      <c r="F677" s="131">
        <v>17.391304347799998</v>
      </c>
      <c r="G677" s="131">
        <v>28.146453089200001</v>
      </c>
      <c r="H677" s="131">
        <v>56.5217391304</v>
      </c>
      <c r="I677" s="131">
        <v>15.3318077803</v>
      </c>
      <c r="J677" s="131">
        <v>0</v>
      </c>
      <c r="K677" s="131">
        <v>2.2831050228000001</v>
      </c>
      <c r="L677" s="131">
        <v>6.8493150685000002</v>
      </c>
      <c r="M677" s="131">
        <v>6.8493150685000002</v>
      </c>
      <c r="N677" s="110">
        <v>160</v>
      </c>
      <c r="O677" s="131">
        <v>2.7250000000000001</v>
      </c>
      <c r="P677" s="146">
        <v>4.38</v>
      </c>
      <c r="Q677" s="131">
        <v>9.1954022988999995</v>
      </c>
      <c r="R677" s="110">
        <v>13</v>
      </c>
      <c r="S677" s="131">
        <v>74.942528735600007</v>
      </c>
      <c r="T677" s="110">
        <v>-12</v>
      </c>
      <c r="U677" s="131">
        <v>15.862068965500001</v>
      </c>
      <c r="V677" s="131">
        <v>0</v>
      </c>
      <c r="W677" s="147">
        <v>132</v>
      </c>
      <c r="X677" s="147">
        <v>39</v>
      </c>
      <c r="Y677" s="147">
        <v>20</v>
      </c>
      <c r="Z677" s="147">
        <v>73</v>
      </c>
      <c r="AA677" s="147">
        <v>26</v>
      </c>
      <c r="AB677" s="147">
        <v>7</v>
      </c>
      <c r="AC677" s="147">
        <v>4</v>
      </c>
      <c r="AD677" s="147">
        <v>15</v>
      </c>
      <c r="AE677" s="148">
        <v>2.6595744681000002</v>
      </c>
      <c r="AF677" s="131">
        <v>9.6385542168999994</v>
      </c>
      <c r="AG677" s="149" t="s">
        <v>3449</v>
      </c>
      <c r="AH677" s="149">
        <v>22.762148337599999</v>
      </c>
      <c r="AI677" s="149">
        <v>13.810741688</v>
      </c>
      <c r="AJ677" s="149">
        <v>13.5549872123</v>
      </c>
      <c r="AK677" s="149">
        <v>36.700767263400003</v>
      </c>
      <c r="AL677" s="149">
        <v>2.9411764705999999</v>
      </c>
      <c r="AM677" s="149">
        <v>2.1739130434999998</v>
      </c>
      <c r="AN677" s="149">
        <v>0.51150895139999997</v>
      </c>
      <c r="AO677" s="149" t="s">
        <v>3450</v>
      </c>
      <c r="AP677" s="149">
        <v>5.2429667519000001</v>
      </c>
      <c r="AQ677" s="149">
        <v>1.6624040921000001</v>
      </c>
    </row>
    <row r="678" spans="1:43" x14ac:dyDescent="0.2">
      <c r="A678" s="145">
        <v>2029</v>
      </c>
      <c r="B678" s="109" t="s">
        <v>1714</v>
      </c>
      <c r="C678" s="110">
        <v>2677</v>
      </c>
      <c r="D678" s="131">
        <v>30.968688845399999</v>
      </c>
      <c r="E678" s="110">
        <v>152.6225769669</v>
      </c>
      <c r="F678" s="131">
        <v>14.643257377699999</v>
      </c>
      <c r="G678" s="131">
        <v>23.645872245100001</v>
      </c>
      <c r="H678" s="131">
        <v>61.636159880500003</v>
      </c>
      <c r="I678" s="131">
        <v>14.717967874499999</v>
      </c>
      <c r="J678" s="131">
        <v>3.3891922425000001</v>
      </c>
      <c r="K678" s="131">
        <v>3.3891922425000001</v>
      </c>
      <c r="L678" s="131">
        <v>9.4144228958999996</v>
      </c>
      <c r="M678" s="131">
        <v>8.2846921483999996</v>
      </c>
      <c r="N678" s="110">
        <v>1082</v>
      </c>
      <c r="O678" s="131">
        <v>2.4482439926000001</v>
      </c>
      <c r="P678" s="146">
        <v>17.54</v>
      </c>
      <c r="Q678" s="131">
        <v>8.1621004565999993</v>
      </c>
      <c r="R678" s="110">
        <v>35</v>
      </c>
      <c r="S678" s="131">
        <v>57.248858447499998</v>
      </c>
      <c r="T678" s="110">
        <v>-41</v>
      </c>
      <c r="U678" s="131">
        <v>33.847031963500001</v>
      </c>
      <c r="V678" s="131">
        <v>0.74200913239999999</v>
      </c>
      <c r="W678" s="147">
        <v>528</v>
      </c>
      <c r="X678" s="147">
        <v>117</v>
      </c>
      <c r="Y678" s="147">
        <v>105</v>
      </c>
      <c r="Z678" s="147">
        <v>306</v>
      </c>
      <c r="AA678" s="147">
        <v>153</v>
      </c>
      <c r="AB678" s="147">
        <v>41</v>
      </c>
      <c r="AC678" s="147">
        <v>25</v>
      </c>
      <c r="AD678" s="147">
        <v>87</v>
      </c>
      <c r="AE678" s="148">
        <v>3.1100478469000001</v>
      </c>
      <c r="AF678" s="131">
        <v>7.4921135647000003</v>
      </c>
      <c r="AG678" s="149">
        <v>1.29</v>
      </c>
      <c r="AH678" s="149">
        <v>14.7877984085</v>
      </c>
      <c r="AI678" s="149">
        <v>17.130857648100001</v>
      </c>
      <c r="AJ678" s="149">
        <v>23.099027409400001</v>
      </c>
      <c r="AK678" s="149">
        <v>23.541114058400002</v>
      </c>
      <c r="AL678" s="149">
        <v>3.0946065428999998</v>
      </c>
      <c r="AM678" s="149">
        <v>4.6861184792000001</v>
      </c>
      <c r="AN678" s="149">
        <v>0.5305039788</v>
      </c>
      <c r="AO678" s="149" t="s">
        <v>3450</v>
      </c>
      <c r="AP678" s="149">
        <v>8.2891246683999995</v>
      </c>
      <c r="AQ678" s="149">
        <v>2.6967285587999998</v>
      </c>
    </row>
    <row r="679" spans="1:43" x14ac:dyDescent="0.2">
      <c r="A679" s="145">
        <v>2035</v>
      </c>
      <c r="B679" s="109" t="s">
        <v>1713</v>
      </c>
      <c r="C679" s="110">
        <v>446</v>
      </c>
      <c r="D679" s="131">
        <v>20.2156334232</v>
      </c>
      <c r="E679" s="110">
        <v>112.0603015075</v>
      </c>
      <c r="F679" s="131">
        <v>12.331838565</v>
      </c>
      <c r="G679" s="131">
        <v>25.5605381166</v>
      </c>
      <c r="H679" s="131">
        <v>61.6591928251</v>
      </c>
      <c r="I679" s="131">
        <v>12.7802690583</v>
      </c>
      <c r="J679" s="131">
        <v>0</v>
      </c>
      <c r="K679" s="131">
        <v>2.2935779816999999</v>
      </c>
      <c r="L679" s="131">
        <v>13.7614678899</v>
      </c>
      <c r="M679" s="131">
        <v>2.2935779816999999</v>
      </c>
      <c r="N679" s="110">
        <v>167</v>
      </c>
      <c r="O679" s="131">
        <v>2.6407185629000001</v>
      </c>
      <c r="P679" s="146">
        <v>3.98</v>
      </c>
      <c r="Q679" s="131">
        <v>7.0886075949</v>
      </c>
      <c r="R679" s="110">
        <v>15</v>
      </c>
      <c r="S679" s="131">
        <v>75.696202531599994</v>
      </c>
      <c r="T679" s="110">
        <v>-11</v>
      </c>
      <c r="U679" s="131">
        <v>17.2151898734</v>
      </c>
      <c r="V679" s="131">
        <v>0</v>
      </c>
      <c r="W679" s="147">
        <v>152</v>
      </c>
      <c r="X679" s="147">
        <v>30</v>
      </c>
      <c r="Y679" s="147">
        <v>28</v>
      </c>
      <c r="Z679" s="147">
        <v>94</v>
      </c>
      <c r="AA679" s="147">
        <v>59</v>
      </c>
      <c r="AB679" s="147">
        <v>11</v>
      </c>
      <c r="AC679" s="147">
        <v>11</v>
      </c>
      <c r="AD679" s="147">
        <v>37</v>
      </c>
      <c r="AE679" s="148">
        <v>1.5957446809</v>
      </c>
      <c r="AF679" s="131">
        <v>9.4339622641999998</v>
      </c>
      <c r="AG679" s="149">
        <v>3.29</v>
      </c>
      <c r="AH679" s="149">
        <v>14.8148148148</v>
      </c>
      <c r="AI679" s="149">
        <v>12.388250319300001</v>
      </c>
      <c r="AJ679" s="149">
        <v>16.091954023</v>
      </c>
      <c r="AK679" s="149">
        <v>30.906768837800001</v>
      </c>
      <c r="AL679" s="149">
        <v>3.8314176244999998</v>
      </c>
      <c r="AM679" s="149">
        <v>2.8097062579999998</v>
      </c>
      <c r="AN679" s="149">
        <v>0</v>
      </c>
      <c r="AO679" s="149" t="s">
        <v>3450</v>
      </c>
      <c r="AP679" s="149">
        <v>15.325670498099999</v>
      </c>
      <c r="AQ679" s="149">
        <v>0.25542784159999998</v>
      </c>
    </row>
    <row r="680" spans="1:43" x14ac:dyDescent="0.2">
      <c r="A680" s="145">
        <v>2038</v>
      </c>
      <c r="B680" s="109" t="s">
        <v>1712</v>
      </c>
      <c r="C680" s="110">
        <v>72</v>
      </c>
      <c r="D680" s="131">
        <v>14.285714285699999</v>
      </c>
      <c r="E680" s="110">
        <v>39.560439560399999</v>
      </c>
      <c r="F680" s="131">
        <v>19.444444444399998</v>
      </c>
      <c r="G680" s="131">
        <v>22.222222222199999</v>
      </c>
      <c r="H680" s="131">
        <v>65.277777777799997</v>
      </c>
      <c r="I680" s="131">
        <v>12.5</v>
      </c>
      <c r="J680" s="131">
        <v>29.197080291999999</v>
      </c>
      <c r="K680" s="131">
        <v>0</v>
      </c>
      <c r="L680" s="131">
        <v>14.598540145999999</v>
      </c>
      <c r="M680" s="131">
        <v>0</v>
      </c>
      <c r="N680" s="110">
        <v>32</v>
      </c>
      <c r="O680" s="131">
        <v>2.25</v>
      </c>
      <c r="P680" s="146">
        <v>1.82</v>
      </c>
      <c r="Q680" s="131">
        <v>4.9180327868999996</v>
      </c>
      <c r="R680" s="110">
        <v>5</v>
      </c>
      <c r="S680" s="131">
        <v>63.934426229499998</v>
      </c>
      <c r="T680" s="110">
        <v>-4</v>
      </c>
      <c r="U680" s="131">
        <v>31.147540983599999</v>
      </c>
      <c r="V680" s="131">
        <v>0</v>
      </c>
      <c r="W680" s="147" t="s">
        <v>3449</v>
      </c>
      <c r="X680" s="147">
        <v>6</v>
      </c>
      <c r="Y680" s="147" t="s">
        <v>3449</v>
      </c>
      <c r="Z680" s="147">
        <v>5</v>
      </c>
      <c r="AA680" s="147" t="s">
        <v>3449</v>
      </c>
      <c r="AB680" s="147" t="s">
        <v>3449</v>
      </c>
      <c r="AC680" s="147" t="s">
        <v>3449</v>
      </c>
      <c r="AD680" s="147" t="s">
        <v>3449</v>
      </c>
      <c r="AE680" s="148">
        <v>9.5238095238000007</v>
      </c>
      <c r="AF680" s="131">
        <v>0</v>
      </c>
      <c r="AG680" s="149" t="s">
        <v>3449</v>
      </c>
      <c r="AH680" s="149">
        <v>7.1428571428999996</v>
      </c>
      <c r="AI680" s="149">
        <v>8.3333333333000006</v>
      </c>
      <c r="AJ680" s="149">
        <v>19.047619047600001</v>
      </c>
      <c r="AK680" s="149">
        <v>56.547619047600001</v>
      </c>
      <c r="AL680" s="149">
        <v>0</v>
      </c>
      <c r="AM680" s="149">
        <v>0</v>
      </c>
      <c r="AN680" s="149">
        <v>0</v>
      </c>
      <c r="AO680" s="149" t="s">
        <v>3450</v>
      </c>
      <c r="AP680" s="149">
        <v>8.9285714285999997</v>
      </c>
      <c r="AQ680" s="149">
        <v>0</v>
      </c>
    </row>
    <row r="681" spans="1:43" x14ac:dyDescent="0.2">
      <c r="A681" s="145">
        <v>2041</v>
      </c>
      <c r="B681" s="109" t="s">
        <v>1711</v>
      </c>
      <c r="C681" s="110">
        <v>1835</v>
      </c>
      <c r="D681" s="131">
        <v>31.919482386799999</v>
      </c>
      <c r="E681" s="110">
        <v>232.57287705959999</v>
      </c>
      <c r="F681" s="131">
        <v>20.871934604900002</v>
      </c>
      <c r="G681" s="131">
        <v>23.9782016349</v>
      </c>
      <c r="H681" s="131">
        <v>61.961852860999997</v>
      </c>
      <c r="I681" s="131">
        <v>14.0599455041</v>
      </c>
      <c r="J681" s="131">
        <v>4.4004400439999998</v>
      </c>
      <c r="K681" s="131">
        <v>0.55005500549999997</v>
      </c>
      <c r="L681" s="131">
        <v>3.8503850384999998</v>
      </c>
      <c r="M681" s="131">
        <v>6.0506050604999997</v>
      </c>
      <c r="N681" s="110">
        <v>742</v>
      </c>
      <c r="O681" s="131">
        <v>2.4622641508999998</v>
      </c>
      <c r="P681" s="146">
        <v>7.89</v>
      </c>
      <c r="Q681" s="131">
        <v>10.366624525900001</v>
      </c>
      <c r="R681" s="110">
        <v>18</v>
      </c>
      <c r="S681" s="131">
        <v>81.289506953200004</v>
      </c>
      <c r="T681" s="110">
        <v>-20</v>
      </c>
      <c r="U681" s="131">
        <v>6.4475347661000004</v>
      </c>
      <c r="V681" s="131">
        <v>1.8963337547000001</v>
      </c>
      <c r="W681" s="147">
        <v>368</v>
      </c>
      <c r="X681" s="147">
        <v>55</v>
      </c>
      <c r="Y681" s="147">
        <v>94</v>
      </c>
      <c r="Z681" s="147">
        <v>219</v>
      </c>
      <c r="AA681" s="147">
        <v>105</v>
      </c>
      <c r="AB681" s="147">
        <v>18</v>
      </c>
      <c r="AC681" s="147">
        <v>22</v>
      </c>
      <c r="AD681" s="147">
        <v>65</v>
      </c>
      <c r="AE681" s="148">
        <v>1.1097410604</v>
      </c>
      <c r="AF681" s="131">
        <v>10.256410256400001</v>
      </c>
      <c r="AG681" s="131">
        <v>1.55</v>
      </c>
      <c r="AH681" s="149">
        <v>27.0821199767</v>
      </c>
      <c r="AI681" s="149">
        <v>18.928363424600001</v>
      </c>
      <c r="AJ681" s="149">
        <v>17.4432149097</v>
      </c>
      <c r="AK681" s="149">
        <v>19.4525334886</v>
      </c>
      <c r="AL681" s="149">
        <v>4.6884100174999999</v>
      </c>
      <c r="AM681" s="149">
        <v>4.8922539313</v>
      </c>
      <c r="AN681" s="149">
        <v>0.81537565519999999</v>
      </c>
      <c r="AO681" s="149" t="s">
        <v>3450</v>
      </c>
      <c r="AP681" s="149">
        <v>4.4554455445999999</v>
      </c>
      <c r="AQ681" s="149">
        <v>0.3785672685</v>
      </c>
    </row>
    <row r="682" spans="1:43" x14ac:dyDescent="0.2">
      <c r="A682" s="145">
        <v>2043</v>
      </c>
      <c r="B682" s="109" t="s">
        <v>1710</v>
      </c>
      <c r="C682" s="110">
        <v>304</v>
      </c>
      <c r="D682" s="131">
        <v>21.6</v>
      </c>
      <c r="E682" s="110">
        <v>121.6</v>
      </c>
      <c r="F682" s="131">
        <v>21.710526315799999</v>
      </c>
      <c r="G682" s="131">
        <v>23.684210526299999</v>
      </c>
      <c r="H682" s="131">
        <v>64.802631578900005</v>
      </c>
      <c r="I682" s="131">
        <v>11.513157894700001</v>
      </c>
      <c r="J682" s="131">
        <v>0</v>
      </c>
      <c r="K682" s="131">
        <v>0</v>
      </c>
      <c r="L682" s="131">
        <v>10.118043844900001</v>
      </c>
      <c r="M682" s="131">
        <v>3.3726812815999998</v>
      </c>
      <c r="N682" s="110">
        <v>124</v>
      </c>
      <c r="O682" s="131">
        <v>2.4435483870999999</v>
      </c>
      <c r="P682" s="146">
        <v>2.5</v>
      </c>
      <c r="Q682" s="131">
        <v>8.8709677418999995</v>
      </c>
      <c r="R682" s="110">
        <v>12</v>
      </c>
      <c r="S682" s="131">
        <v>87.5</v>
      </c>
      <c r="T682" s="110">
        <v>-16</v>
      </c>
      <c r="U682" s="131">
        <v>1.6129032258</v>
      </c>
      <c r="V682" s="131">
        <v>2.0161290322999998</v>
      </c>
      <c r="W682" s="147">
        <v>441</v>
      </c>
      <c r="X682" s="147">
        <v>11</v>
      </c>
      <c r="Y682" s="147">
        <v>65</v>
      </c>
      <c r="Z682" s="147">
        <v>365</v>
      </c>
      <c r="AA682" s="147">
        <v>36</v>
      </c>
      <c r="AB682" s="147">
        <v>4</v>
      </c>
      <c r="AC682" s="147">
        <v>8</v>
      </c>
      <c r="AD682" s="147">
        <v>24</v>
      </c>
      <c r="AE682" s="148">
        <v>0</v>
      </c>
      <c r="AF682" s="131">
        <v>0</v>
      </c>
      <c r="AG682" s="149" t="s">
        <v>3449</v>
      </c>
      <c r="AH682" s="149">
        <v>22.8426395939</v>
      </c>
      <c r="AI682" s="149">
        <v>15.397631133699999</v>
      </c>
      <c r="AJ682" s="149">
        <v>24.703891709000001</v>
      </c>
      <c r="AK682" s="149">
        <v>20.304568527899999</v>
      </c>
      <c r="AL682" s="149">
        <v>0.67681895089999999</v>
      </c>
      <c r="AM682" s="149">
        <v>5.9221658206000001</v>
      </c>
      <c r="AN682" s="149">
        <v>0.1692047377</v>
      </c>
      <c r="AO682" s="149" t="s">
        <v>3450</v>
      </c>
      <c r="AP682" s="149">
        <v>8.1218274112</v>
      </c>
      <c r="AQ682" s="149">
        <v>0.3384094755</v>
      </c>
    </row>
    <row r="683" spans="1:43" x14ac:dyDescent="0.2">
      <c r="A683" s="145">
        <v>2044</v>
      </c>
      <c r="B683" s="109" t="s">
        <v>1709</v>
      </c>
      <c r="C683" s="110">
        <v>1115</v>
      </c>
      <c r="D683" s="131">
        <v>13.7755102041</v>
      </c>
      <c r="E683" s="110">
        <v>75.337837837799995</v>
      </c>
      <c r="F683" s="131">
        <v>12.825112107600001</v>
      </c>
      <c r="G683" s="131">
        <v>21.165919282499999</v>
      </c>
      <c r="H683" s="131">
        <v>62.152466367700001</v>
      </c>
      <c r="I683" s="131">
        <v>16.6816143498</v>
      </c>
      <c r="J683" s="131">
        <v>5.3595355069000004</v>
      </c>
      <c r="K683" s="131">
        <v>3.5730236713000001</v>
      </c>
      <c r="L683" s="131">
        <v>7.1460473426000002</v>
      </c>
      <c r="M683" s="131">
        <v>5.3595355069000004</v>
      </c>
      <c r="N683" s="110">
        <v>453</v>
      </c>
      <c r="O683" s="131">
        <v>2.4348785872000001</v>
      </c>
      <c r="P683" s="146">
        <v>14.8</v>
      </c>
      <c r="Q683" s="131">
        <v>6.3050847458000003</v>
      </c>
      <c r="R683" s="110">
        <v>21</v>
      </c>
      <c r="S683" s="131">
        <v>60.813559322000003</v>
      </c>
      <c r="T683" s="110">
        <v>-31</v>
      </c>
      <c r="U683" s="131">
        <v>32.406779661000002</v>
      </c>
      <c r="V683" s="131">
        <v>0.47457627120000001</v>
      </c>
      <c r="W683" s="147">
        <v>216</v>
      </c>
      <c r="X683" s="147">
        <v>79</v>
      </c>
      <c r="Y683" s="147">
        <v>73</v>
      </c>
      <c r="Z683" s="147">
        <v>64</v>
      </c>
      <c r="AA683" s="147">
        <v>67</v>
      </c>
      <c r="AB683" s="147">
        <v>27</v>
      </c>
      <c r="AC683" s="147">
        <v>12</v>
      </c>
      <c r="AD683" s="147">
        <v>28</v>
      </c>
      <c r="AE683" s="148">
        <v>0.37174721189999999</v>
      </c>
      <c r="AF683" s="131">
        <v>4.4365572316000002</v>
      </c>
      <c r="AG683" s="149">
        <v>2.14</v>
      </c>
      <c r="AH683" s="149">
        <v>11.878009630799999</v>
      </c>
      <c r="AI683" s="149">
        <v>15.088282504</v>
      </c>
      <c r="AJ683" s="149">
        <v>16.211878009599999</v>
      </c>
      <c r="AK683" s="149">
        <v>37.72070626</v>
      </c>
      <c r="AL683" s="149">
        <v>1.3376136971999999</v>
      </c>
      <c r="AM683" s="149">
        <v>3.4777956126</v>
      </c>
      <c r="AN683" s="149">
        <v>1.1235955056</v>
      </c>
      <c r="AO683" s="149" t="s">
        <v>3450</v>
      </c>
      <c r="AP683" s="149">
        <v>10.7544141252</v>
      </c>
      <c r="AQ683" s="149">
        <v>1.7656500802999999</v>
      </c>
    </row>
    <row r="684" spans="1:43" x14ac:dyDescent="0.2">
      <c r="A684" s="145">
        <v>2045</v>
      </c>
      <c r="B684" s="109" t="s">
        <v>1708</v>
      </c>
      <c r="C684" s="110">
        <v>455</v>
      </c>
      <c r="D684" s="131">
        <v>37.048192771099998</v>
      </c>
      <c r="E684" s="110">
        <v>129.6296296296</v>
      </c>
      <c r="F684" s="131">
        <v>18.681318681299999</v>
      </c>
      <c r="G684" s="131">
        <v>23.956043955999998</v>
      </c>
      <c r="H684" s="131">
        <v>62.637362637400003</v>
      </c>
      <c r="I684" s="131">
        <v>13.406593406600001</v>
      </c>
      <c r="J684" s="131">
        <v>4.4345898004000004</v>
      </c>
      <c r="K684" s="131">
        <v>4.4345898004000004</v>
      </c>
      <c r="L684" s="131">
        <v>15.521064301599999</v>
      </c>
      <c r="M684" s="131">
        <v>6.6518847007000002</v>
      </c>
      <c r="N684" s="110">
        <v>199</v>
      </c>
      <c r="O684" s="131">
        <v>2.2613065326999999</v>
      </c>
      <c r="P684" s="146">
        <v>3.51</v>
      </c>
      <c r="Q684" s="131">
        <v>9.1428571429000005</v>
      </c>
      <c r="R684" s="110">
        <v>8</v>
      </c>
      <c r="S684" s="131">
        <v>87.142857142899999</v>
      </c>
      <c r="T684" s="110">
        <v>-7</v>
      </c>
      <c r="U684" s="131">
        <v>3.7142857142999999</v>
      </c>
      <c r="V684" s="131">
        <v>0</v>
      </c>
      <c r="W684" s="147" t="s">
        <v>3449</v>
      </c>
      <c r="X684" s="147">
        <v>23</v>
      </c>
      <c r="Y684" s="147" t="s">
        <v>3449</v>
      </c>
      <c r="Z684" s="147">
        <v>38</v>
      </c>
      <c r="AA684" s="147" t="s">
        <v>3449</v>
      </c>
      <c r="AB684" s="147">
        <v>9</v>
      </c>
      <c r="AC684" s="147" t="s">
        <v>3449</v>
      </c>
      <c r="AD684" s="147">
        <v>14</v>
      </c>
      <c r="AE684" s="148">
        <v>4.8245614034999997</v>
      </c>
      <c r="AF684" s="131">
        <v>0</v>
      </c>
      <c r="AG684" s="149">
        <v>1.34</v>
      </c>
      <c r="AH684" s="149">
        <v>14.7776183644</v>
      </c>
      <c r="AI684" s="149">
        <v>9.7560975610000007</v>
      </c>
      <c r="AJ684" s="149">
        <v>32.568149210900003</v>
      </c>
      <c r="AK684" s="149">
        <v>22.525107603999999</v>
      </c>
      <c r="AL684" s="149">
        <v>3.4433285509</v>
      </c>
      <c r="AM684" s="149">
        <v>4.1606886657000004</v>
      </c>
      <c r="AN684" s="149">
        <v>0</v>
      </c>
      <c r="AO684" s="149" t="s">
        <v>3450</v>
      </c>
      <c r="AP684" s="149">
        <v>9.7560975610000007</v>
      </c>
      <c r="AQ684" s="149">
        <v>1.4347202295999999</v>
      </c>
    </row>
    <row r="685" spans="1:43" x14ac:dyDescent="0.2">
      <c r="A685" s="145">
        <v>2050</v>
      </c>
      <c r="B685" s="109" t="s">
        <v>1707</v>
      </c>
      <c r="C685" s="110">
        <v>1520</v>
      </c>
      <c r="D685" s="131">
        <v>20.7307386815</v>
      </c>
      <c r="E685" s="110">
        <v>147.85992217899999</v>
      </c>
      <c r="F685" s="131">
        <v>17.828947368400001</v>
      </c>
      <c r="G685" s="131">
        <v>23.486842105299999</v>
      </c>
      <c r="H685" s="131">
        <v>61.184210526299999</v>
      </c>
      <c r="I685" s="131">
        <v>15.3289473684</v>
      </c>
      <c r="J685" s="131">
        <v>3.3400133600999999</v>
      </c>
      <c r="K685" s="131">
        <v>2.0040080159999998</v>
      </c>
      <c r="L685" s="131">
        <v>8.0160320640999991</v>
      </c>
      <c r="M685" s="131">
        <v>6.0120240480999998</v>
      </c>
      <c r="N685" s="110">
        <v>609</v>
      </c>
      <c r="O685" s="131">
        <v>2.4022988505999998</v>
      </c>
      <c r="P685" s="146">
        <v>10.28</v>
      </c>
      <c r="Q685" s="131">
        <v>11.3482056256</v>
      </c>
      <c r="R685" s="110">
        <v>42</v>
      </c>
      <c r="S685" s="131">
        <v>59.747817652800002</v>
      </c>
      <c r="T685" s="110">
        <v>-49</v>
      </c>
      <c r="U685" s="131">
        <v>28.709990300699999</v>
      </c>
      <c r="V685" s="131">
        <v>0.19398642099999999</v>
      </c>
      <c r="W685" s="147">
        <v>322</v>
      </c>
      <c r="X685" s="147">
        <v>53</v>
      </c>
      <c r="Y685" s="147">
        <v>154</v>
      </c>
      <c r="Z685" s="147">
        <v>115</v>
      </c>
      <c r="AA685" s="147">
        <v>92</v>
      </c>
      <c r="AB685" s="147">
        <v>22</v>
      </c>
      <c r="AC685" s="147">
        <v>25</v>
      </c>
      <c r="AD685" s="147">
        <v>45</v>
      </c>
      <c r="AE685" s="148">
        <v>6.0308555400000001</v>
      </c>
      <c r="AF685" s="131">
        <v>21.542738012499999</v>
      </c>
      <c r="AG685" s="131">
        <v>1.42</v>
      </c>
      <c r="AH685" s="149">
        <v>25.9849119866</v>
      </c>
      <c r="AI685" s="149">
        <v>14.5012573345</v>
      </c>
      <c r="AJ685" s="149">
        <v>15.423302598499999</v>
      </c>
      <c r="AK685" s="149">
        <v>23.302598491200001</v>
      </c>
      <c r="AL685" s="149">
        <v>2.9756915339000001</v>
      </c>
      <c r="AM685" s="149">
        <v>3.6462699077999998</v>
      </c>
      <c r="AN685" s="149">
        <v>0.50293378040000003</v>
      </c>
      <c r="AO685" s="149" t="s">
        <v>3450</v>
      </c>
      <c r="AP685" s="149">
        <v>10.1005867561</v>
      </c>
      <c r="AQ685" s="149">
        <v>1.6345347862999999</v>
      </c>
    </row>
    <row r="686" spans="1:43" x14ac:dyDescent="0.2">
      <c r="A686" s="145">
        <v>2051</v>
      </c>
      <c r="B686" s="109" t="s">
        <v>1706</v>
      </c>
      <c r="C686" s="110">
        <v>1173</v>
      </c>
      <c r="D686" s="131">
        <v>29.756637168099999</v>
      </c>
      <c r="E686" s="110">
        <v>169.75397973950001</v>
      </c>
      <c r="F686" s="131">
        <v>12.7024722933</v>
      </c>
      <c r="G686" s="131">
        <v>19.437340153499999</v>
      </c>
      <c r="H686" s="131">
        <v>61.381074168799998</v>
      </c>
      <c r="I686" s="131">
        <v>19.181585677699999</v>
      </c>
      <c r="J686" s="131">
        <v>3.4467901766</v>
      </c>
      <c r="K686" s="131">
        <v>5.1701852649999998</v>
      </c>
      <c r="L686" s="131">
        <v>12.0637656183</v>
      </c>
      <c r="M686" s="131">
        <v>7.7552778975000001</v>
      </c>
      <c r="N686" s="110">
        <v>514</v>
      </c>
      <c r="O686" s="131">
        <v>2.2529182879</v>
      </c>
      <c r="P686" s="146">
        <v>6.91</v>
      </c>
      <c r="Q686" s="131">
        <v>12.700729926999999</v>
      </c>
      <c r="R686" s="110">
        <v>22</v>
      </c>
      <c r="S686" s="131">
        <v>68.029197080299994</v>
      </c>
      <c r="T686" s="110">
        <v>-15</v>
      </c>
      <c r="U686" s="131">
        <v>14.160583941600001</v>
      </c>
      <c r="V686" s="131">
        <v>5.1094890510999997</v>
      </c>
      <c r="W686" s="147">
        <v>180</v>
      </c>
      <c r="X686" s="147">
        <v>66</v>
      </c>
      <c r="Y686" s="147">
        <v>15</v>
      </c>
      <c r="Z686" s="147">
        <v>99</v>
      </c>
      <c r="AA686" s="147">
        <v>64</v>
      </c>
      <c r="AB686" s="147">
        <v>15</v>
      </c>
      <c r="AC686" s="147">
        <v>10</v>
      </c>
      <c r="AD686" s="147">
        <v>39</v>
      </c>
      <c r="AE686" s="148">
        <v>0.65359477119999998</v>
      </c>
      <c r="AF686" s="131">
        <v>7.2267389341000001</v>
      </c>
      <c r="AG686" s="131">
        <v>0.7</v>
      </c>
      <c r="AH686" s="149">
        <v>16.124721603600001</v>
      </c>
      <c r="AI686" s="149">
        <v>13.986636970999999</v>
      </c>
      <c r="AJ686" s="149">
        <v>16.258351893099999</v>
      </c>
      <c r="AK686" s="149">
        <v>29.309576837400002</v>
      </c>
      <c r="AL686" s="149">
        <v>3.3853006682000002</v>
      </c>
      <c r="AM686" s="149">
        <v>4.1870824053</v>
      </c>
      <c r="AN686" s="149">
        <v>0.35634743880000003</v>
      </c>
      <c r="AO686" s="149" t="s">
        <v>3450</v>
      </c>
      <c r="AP686" s="149">
        <v>11.2694877506</v>
      </c>
      <c r="AQ686" s="149">
        <v>1.3808463252000001</v>
      </c>
    </row>
    <row r="687" spans="1:43" x14ac:dyDescent="0.2">
      <c r="A687" s="145">
        <v>2053</v>
      </c>
      <c r="B687" s="109" t="s">
        <v>1705</v>
      </c>
      <c r="C687" s="110">
        <v>5559</v>
      </c>
      <c r="D687" s="131">
        <v>29.369327437700001</v>
      </c>
      <c r="E687" s="110">
        <v>215.5486622722</v>
      </c>
      <c r="F687" s="131">
        <v>24.896564130200002</v>
      </c>
      <c r="G687" s="131">
        <v>25.0584637525</v>
      </c>
      <c r="H687" s="131">
        <v>61.449901061299997</v>
      </c>
      <c r="I687" s="131">
        <v>13.4916351862</v>
      </c>
      <c r="J687" s="131">
        <v>4.3321299638999999</v>
      </c>
      <c r="K687" s="131">
        <v>3.4296028880999998</v>
      </c>
      <c r="L687" s="131">
        <v>12.454873646199999</v>
      </c>
      <c r="M687" s="131">
        <v>4.6931407941999996</v>
      </c>
      <c r="N687" s="110">
        <v>2220</v>
      </c>
      <c r="O687" s="131">
        <v>2.4756756756999998</v>
      </c>
      <c r="P687" s="146">
        <v>25.79</v>
      </c>
      <c r="Q687" s="131">
        <v>10.030983733499999</v>
      </c>
      <c r="R687" s="110">
        <v>76</v>
      </c>
      <c r="S687" s="131">
        <v>65.917893106099996</v>
      </c>
      <c r="T687" s="110">
        <v>-77</v>
      </c>
      <c r="U687" s="131">
        <v>23.2378001549</v>
      </c>
      <c r="V687" s="131">
        <v>0.81332300540000002</v>
      </c>
      <c r="W687" s="147">
        <v>2563</v>
      </c>
      <c r="X687" s="147">
        <v>151</v>
      </c>
      <c r="Y687" s="147">
        <v>1053</v>
      </c>
      <c r="Z687" s="147">
        <v>1359</v>
      </c>
      <c r="AA687" s="147">
        <v>357</v>
      </c>
      <c r="AB687" s="147">
        <v>58</v>
      </c>
      <c r="AC687" s="147">
        <v>80</v>
      </c>
      <c r="AD687" s="147">
        <v>219</v>
      </c>
      <c r="AE687" s="148">
        <v>3.4222045364000002</v>
      </c>
      <c r="AF687" s="131">
        <v>9.4009216589999998</v>
      </c>
      <c r="AG687" s="149">
        <v>2.2799999999999998</v>
      </c>
      <c r="AH687" s="149">
        <v>17.477632062800001</v>
      </c>
      <c r="AI687" s="149">
        <v>14.511582301800001</v>
      </c>
      <c r="AJ687" s="149">
        <v>23.581321240299999</v>
      </c>
      <c r="AK687" s="149">
        <v>20.909425174700001</v>
      </c>
      <c r="AL687" s="149">
        <v>3.2479470522999998</v>
      </c>
      <c r="AM687" s="149">
        <v>4.4000490256000004</v>
      </c>
      <c r="AN687" s="149">
        <v>0.61282019860000003</v>
      </c>
      <c r="AO687" s="149" t="s">
        <v>3450</v>
      </c>
      <c r="AP687" s="149">
        <v>10.430199779400001</v>
      </c>
      <c r="AQ687" s="149">
        <v>3.1621522245000002</v>
      </c>
    </row>
    <row r="688" spans="1:43" x14ac:dyDescent="0.2">
      <c r="A688" s="145">
        <v>2054</v>
      </c>
      <c r="B688" s="109" t="s">
        <v>2432</v>
      </c>
      <c r="C688" s="110">
        <v>9762</v>
      </c>
      <c r="D688" s="131">
        <v>19.779141104299999</v>
      </c>
      <c r="E688" s="110">
        <v>243.3200398804</v>
      </c>
      <c r="F688" s="131">
        <v>22.8846547839</v>
      </c>
      <c r="G688" s="131">
        <v>22.239295226399999</v>
      </c>
      <c r="H688" s="131">
        <v>61.544765416899999</v>
      </c>
      <c r="I688" s="131">
        <v>16.215939356700002</v>
      </c>
      <c r="J688" s="131">
        <v>4.5179176507000003</v>
      </c>
      <c r="K688" s="131">
        <v>1.8482390389000001</v>
      </c>
      <c r="L688" s="131">
        <v>11.192114180100001</v>
      </c>
      <c r="M688" s="131">
        <v>5.6473970633999997</v>
      </c>
      <c r="N688" s="110">
        <v>4062</v>
      </c>
      <c r="O688" s="131">
        <v>2.3695224027999999</v>
      </c>
      <c r="P688" s="146">
        <v>40.119999999999997</v>
      </c>
      <c r="Q688" s="131">
        <v>13.976622730700001</v>
      </c>
      <c r="R688" s="110">
        <v>173</v>
      </c>
      <c r="S688" s="131">
        <v>67.843819945299998</v>
      </c>
      <c r="T688" s="110">
        <v>-180</v>
      </c>
      <c r="U688" s="131">
        <v>17.0106938572</v>
      </c>
      <c r="V688" s="131">
        <v>1.1688634668</v>
      </c>
      <c r="W688" s="147">
        <v>4449</v>
      </c>
      <c r="X688" s="147">
        <v>232</v>
      </c>
      <c r="Y688" s="147">
        <v>1609</v>
      </c>
      <c r="Z688" s="147">
        <v>2608</v>
      </c>
      <c r="AA688" s="147">
        <v>667</v>
      </c>
      <c r="AB688" s="147">
        <v>78</v>
      </c>
      <c r="AC688" s="147">
        <v>129</v>
      </c>
      <c r="AD688" s="147">
        <v>460</v>
      </c>
      <c r="AE688" s="148">
        <v>0.76288659790000002</v>
      </c>
      <c r="AF688" s="131">
        <v>10.8489572361</v>
      </c>
      <c r="AG688" s="131">
        <v>2.16</v>
      </c>
      <c r="AH688" s="149">
        <v>15.831700146999999</v>
      </c>
      <c r="AI688" s="149">
        <v>17.699657030899999</v>
      </c>
      <c r="AJ688" s="149">
        <v>23.2851543361</v>
      </c>
      <c r="AK688" s="149">
        <v>19.298138167600001</v>
      </c>
      <c r="AL688" s="149">
        <v>3.1357177853999998</v>
      </c>
      <c r="AM688" s="149">
        <v>5.5242528171999998</v>
      </c>
      <c r="AN688" s="149">
        <v>0.50832925039999999</v>
      </c>
      <c r="AO688" s="149" t="s">
        <v>3450</v>
      </c>
      <c r="AP688" s="149">
        <v>11.379225869700001</v>
      </c>
      <c r="AQ688" s="149">
        <v>0.92479176870000002</v>
      </c>
    </row>
    <row r="689" spans="1:43" x14ac:dyDescent="0.2">
      <c r="A689" s="145">
        <v>2055</v>
      </c>
      <c r="B689" s="109" t="s">
        <v>2433</v>
      </c>
      <c r="C689" s="110">
        <v>2317</v>
      </c>
      <c r="D689" s="131">
        <v>27.5881057269</v>
      </c>
      <c r="E689" s="110">
        <v>238.1294964029</v>
      </c>
      <c r="F689" s="131">
        <v>14.2425550281</v>
      </c>
      <c r="G689" s="131">
        <v>22.8312473025</v>
      </c>
      <c r="H689" s="131">
        <v>59.214501510600002</v>
      </c>
      <c r="I689" s="131">
        <v>17.954251186899999</v>
      </c>
      <c r="J689" s="131">
        <v>2.5878800949</v>
      </c>
      <c r="K689" s="131">
        <v>1.7252533966000001</v>
      </c>
      <c r="L689" s="131">
        <v>9.9202070304000003</v>
      </c>
      <c r="M689" s="131">
        <v>6.4697002371999996</v>
      </c>
      <c r="N689" s="110">
        <v>977</v>
      </c>
      <c r="O689" s="131">
        <v>2.3592630502</v>
      </c>
      <c r="P689" s="146">
        <v>9.73</v>
      </c>
      <c r="Q689" s="131">
        <v>12.0494335736</v>
      </c>
      <c r="R689" s="110">
        <v>29</v>
      </c>
      <c r="S689" s="131">
        <v>48.094747682799998</v>
      </c>
      <c r="T689" s="110">
        <v>-26</v>
      </c>
      <c r="U689" s="131">
        <v>32.0288362513</v>
      </c>
      <c r="V689" s="131">
        <v>7.8269824923</v>
      </c>
      <c r="W689" s="147">
        <v>333</v>
      </c>
      <c r="X689" s="147">
        <v>79</v>
      </c>
      <c r="Y689" s="147">
        <v>76</v>
      </c>
      <c r="Z689" s="147">
        <v>178</v>
      </c>
      <c r="AA689" s="147">
        <v>117</v>
      </c>
      <c r="AB689" s="147">
        <v>23</v>
      </c>
      <c r="AC689" s="147">
        <v>21</v>
      </c>
      <c r="AD689" s="147">
        <v>73</v>
      </c>
      <c r="AE689" s="148">
        <v>1.2366034625</v>
      </c>
      <c r="AF689" s="131">
        <v>4.8287971904999996</v>
      </c>
      <c r="AG689" s="149">
        <v>1.29</v>
      </c>
      <c r="AH689" s="149">
        <v>13.1158167675</v>
      </c>
      <c r="AI689" s="149">
        <v>10.479688850500001</v>
      </c>
      <c r="AJ689" s="149">
        <v>28.262748487500001</v>
      </c>
      <c r="AK689" s="149">
        <v>22.4935177182</v>
      </c>
      <c r="AL689" s="149">
        <v>3.9325842697</v>
      </c>
      <c r="AM689" s="149">
        <v>5.1426101987999999</v>
      </c>
      <c r="AN689" s="149">
        <v>0.66983578219999995</v>
      </c>
      <c r="AO689" s="149" t="s">
        <v>3450</v>
      </c>
      <c r="AP689" s="149">
        <v>11.8409680207</v>
      </c>
      <c r="AQ689" s="149">
        <v>1.9014693171999999</v>
      </c>
    </row>
    <row r="690" spans="1:43" x14ac:dyDescent="0.2">
      <c r="A690" s="145">
        <v>2061</v>
      </c>
      <c r="B690" s="109" t="s">
        <v>1704</v>
      </c>
      <c r="C690" s="110">
        <v>282</v>
      </c>
      <c r="D690" s="131">
        <v>6.4150943396000004</v>
      </c>
      <c r="E690" s="110">
        <v>146.11398963729999</v>
      </c>
      <c r="F690" s="131">
        <v>8.8652482270000004</v>
      </c>
      <c r="G690" s="131">
        <v>24.1134751773</v>
      </c>
      <c r="H690" s="131">
        <v>62.411347517700001</v>
      </c>
      <c r="I690" s="131">
        <v>13.475177305000001</v>
      </c>
      <c r="J690" s="131">
        <v>7.0052539405000003</v>
      </c>
      <c r="K690" s="131">
        <v>7.0052539405000003</v>
      </c>
      <c r="L690" s="131">
        <v>14.010507880900001</v>
      </c>
      <c r="M690" s="131">
        <v>3.5026269702000001</v>
      </c>
      <c r="N690" s="110">
        <v>107</v>
      </c>
      <c r="O690" s="131">
        <v>2.6261682243000002</v>
      </c>
      <c r="P690" s="146">
        <v>1.93</v>
      </c>
      <c r="Q690" s="131">
        <v>8.2901554403999995</v>
      </c>
      <c r="R690" s="110">
        <v>4</v>
      </c>
      <c r="S690" s="131">
        <v>80.829015544000001</v>
      </c>
      <c r="T690" s="110">
        <v>-3</v>
      </c>
      <c r="U690" s="131">
        <v>10.8808290155</v>
      </c>
      <c r="V690" s="131">
        <v>0</v>
      </c>
      <c r="W690" s="147">
        <v>58</v>
      </c>
      <c r="X690" s="147">
        <v>17</v>
      </c>
      <c r="Y690" s="147">
        <v>19</v>
      </c>
      <c r="Z690" s="147">
        <v>22</v>
      </c>
      <c r="AA690" s="147" t="s">
        <v>3449</v>
      </c>
      <c r="AB690" s="147">
        <v>7</v>
      </c>
      <c r="AC690" s="147" t="s">
        <v>3449</v>
      </c>
      <c r="AD690" s="147">
        <v>14</v>
      </c>
      <c r="AE690" s="148">
        <v>0.8849557522</v>
      </c>
      <c r="AF690" s="131">
        <v>17.5438596491</v>
      </c>
      <c r="AG690" s="149" t="s">
        <v>3449</v>
      </c>
      <c r="AH690" s="149">
        <v>14.1843971631</v>
      </c>
      <c r="AI690" s="149">
        <v>19.8581560284</v>
      </c>
      <c r="AJ690" s="149">
        <v>20.035460992899999</v>
      </c>
      <c r="AK690" s="149">
        <v>29.2553191489</v>
      </c>
      <c r="AL690" s="149">
        <v>1.7730496454</v>
      </c>
      <c r="AM690" s="149">
        <v>5.1418439716000002</v>
      </c>
      <c r="AN690" s="149">
        <v>1.0638297872</v>
      </c>
      <c r="AO690" s="149" t="s">
        <v>3450</v>
      </c>
      <c r="AP690" s="149">
        <v>7.4468085106000004</v>
      </c>
      <c r="AQ690" s="149">
        <v>0.88652482269999999</v>
      </c>
    </row>
    <row r="691" spans="1:43" x14ac:dyDescent="0.2">
      <c r="A691" s="145">
        <v>2063</v>
      </c>
      <c r="B691" s="109" t="s">
        <v>1703</v>
      </c>
      <c r="C691" s="110">
        <v>786</v>
      </c>
      <c r="D691" s="131">
        <v>18.731117824799998</v>
      </c>
      <c r="E691" s="110">
        <v>160.73619631899999</v>
      </c>
      <c r="F691" s="131">
        <v>17.302798982199999</v>
      </c>
      <c r="G691" s="131">
        <v>20.3562340967</v>
      </c>
      <c r="H691" s="131">
        <v>63.994910941500002</v>
      </c>
      <c r="I691" s="131">
        <v>15.6488549618</v>
      </c>
      <c r="J691" s="131">
        <v>5.1347881900000001</v>
      </c>
      <c r="K691" s="131">
        <v>2.567394095</v>
      </c>
      <c r="L691" s="131">
        <v>15.40436457</v>
      </c>
      <c r="M691" s="131">
        <v>7.7021822850000001</v>
      </c>
      <c r="N691" s="110">
        <v>303</v>
      </c>
      <c r="O691" s="131">
        <v>2.5181518152</v>
      </c>
      <c r="P691" s="146">
        <v>4.8899999999999997</v>
      </c>
      <c r="Q691" s="131">
        <v>6.5306122449000004</v>
      </c>
      <c r="R691" s="110">
        <v>13</v>
      </c>
      <c r="S691" s="131">
        <v>80.204081632699996</v>
      </c>
      <c r="T691" s="110">
        <v>-12</v>
      </c>
      <c r="U691" s="131">
        <v>13.2653061224</v>
      </c>
      <c r="V691" s="131">
        <v>0</v>
      </c>
      <c r="W691" s="147">
        <v>335</v>
      </c>
      <c r="X691" s="147">
        <v>40</v>
      </c>
      <c r="Y691" s="147">
        <v>22</v>
      </c>
      <c r="Z691" s="147">
        <v>273</v>
      </c>
      <c r="AA691" s="147">
        <v>43</v>
      </c>
      <c r="AB691" s="147">
        <v>15</v>
      </c>
      <c r="AC691" s="147">
        <v>7</v>
      </c>
      <c r="AD691" s="147">
        <v>21</v>
      </c>
      <c r="AE691" s="148">
        <v>1.6574585635000001</v>
      </c>
      <c r="AF691" s="131">
        <v>23.7780713342</v>
      </c>
      <c r="AG691" s="149">
        <v>0.78</v>
      </c>
      <c r="AH691" s="149">
        <v>18.636363636399999</v>
      </c>
      <c r="AI691" s="149">
        <v>16.103896103899999</v>
      </c>
      <c r="AJ691" s="149">
        <v>16.753246753199999</v>
      </c>
      <c r="AK691" s="149">
        <v>24.285714285699999</v>
      </c>
      <c r="AL691" s="149">
        <v>1.9480519481</v>
      </c>
      <c r="AM691" s="149">
        <v>1.7532467532</v>
      </c>
      <c r="AN691" s="149">
        <v>1.2337662337999999</v>
      </c>
      <c r="AO691" s="149" t="s">
        <v>3450</v>
      </c>
      <c r="AP691" s="149">
        <v>13.1168831169</v>
      </c>
      <c r="AQ691" s="149">
        <v>0.1948051948</v>
      </c>
    </row>
    <row r="692" spans="1:43" x14ac:dyDescent="0.2">
      <c r="A692" s="145">
        <v>2066</v>
      </c>
      <c r="B692" s="109" t="s">
        <v>1702</v>
      </c>
      <c r="C692" s="110">
        <v>302</v>
      </c>
      <c r="D692" s="131">
        <v>21.285140562199999</v>
      </c>
      <c r="E692" s="110">
        <v>149.50495049509999</v>
      </c>
      <c r="F692" s="131">
        <v>9.6026490066000001</v>
      </c>
      <c r="G692" s="131">
        <v>25.827814569499999</v>
      </c>
      <c r="H692" s="131">
        <v>59.602649006599997</v>
      </c>
      <c r="I692" s="131">
        <v>14.569536423800001</v>
      </c>
      <c r="J692" s="131">
        <v>3.3726812815999998</v>
      </c>
      <c r="K692" s="131">
        <v>0</v>
      </c>
      <c r="L692" s="131">
        <v>13.490725126499999</v>
      </c>
      <c r="M692" s="131">
        <v>0</v>
      </c>
      <c r="N692" s="110">
        <v>108</v>
      </c>
      <c r="O692" s="131">
        <v>2.7962962963</v>
      </c>
      <c r="P692" s="146">
        <v>2.02</v>
      </c>
      <c r="Q692" s="131">
        <v>8.4577114428000009</v>
      </c>
      <c r="R692" s="110">
        <v>3</v>
      </c>
      <c r="S692" s="131">
        <v>72.636815920399997</v>
      </c>
      <c r="T692" s="110">
        <v>-2</v>
      </c>
      <c r="U692" s="131">
        <v>18.905472636799999</v>
      </c>
      <c r="V692" s="131">
        <v>0</v>
      </c>
      <c r="W692" s="147">
        <v>53</v>
      </c>
      <c r="X692" s="147">
        <v>11</v>
      </c>
      <c r="Y692" s="147">
        <v>11</v>
      </c>
      <c r="Z692" s="147">
        <v>31</v>
      </c>
      <c r="AA692" s="147">
        <v>29</v>
      </c>
      <c r="AB692" s="147">
        <v>5</v>
      </c>
      <c r="AC692" s="147">
        <v>7</v>
      </c>
      <c r="AD692" s="147">
        <v>17</v>
      </c>
      <c r="AE692" s="148">
        <v>4.2735042735000004</v>
      </c>
      <c r="AF692" s="131">
        <v>28.776978417300001</v>
      </c>
      <c r="AG692" s="149" t="s">
        <v>3449</v>
      </c>
      <c r="AH692" s="149">
        <v>13.698630137</v>
      </c>
      <c r="AI692" s="149">
        <v>14.3074581431</v>
      </c>
      <c r="AJ692" s="149">
        <v>18.112633181100001</v>
      </c>
      <c r="AK692" s="149">
        <v>33.181126331800002</v>
      </c>
      <c r="AL692" s="149">
        <v>3.500761035</v>
      </c>
      <c r="AM692" s="149">
        <v>1.9786910198000001</v>
      </c>
      <c r="AN692" s="149">
        <v>1.0654490107000001</v>
      </c>
      <c r="AO692" s="149" t="s">
        <v>3450</v>
      </c>
      <c r="AP692" s="149">
        <v>9.5890410959000008</v>
      </c>
      <c r="AQ692" s="149">
        <v>2.5875190258999998</v>
      </c>
    </row>
    <row r="693" spans="1:43" x14ac:dyDescent="0.2">
      <c r="A693" s="145">
        <v>2067</v>
      </c>
      <c r="B693" s="109" t="s">
        <v>1701</v>
      </c>
      <c r="C693" s="110">
        <v>364</v>
      </c>
      <c r="D693" s="131">
        <v>4</v>
      </c>
      <c r="E693" s="110">
        <v>48.598130841100001</v>
      </c>
      <c r="F693" s="131">
        <v>6.3186813187000004</v>
      </c>
      <c r="G693" s="131">
        <v>23.076923076900002</v>
      </c>
      <c r="H693" s="131">
        <v>60.439560439600001</v>
      </c>
      <c r="I693" s="131">
        <v>16.483516483500001</v>
      </c>
      <c r="J693" s="131">
        <v>0</v>
      </c>
      <c r="K693" s="131">
        <v>0</v>
      </c>
      <c r="L693" s="131">
        <v>0</v>
      </c>
      <c r="M693" s="131">
        <v>2.7173913043</v>
      </c>
      <c r="N693" s="110">
        <v>131</v>
      </c>
      <c r="O693" s="131">
        <v>2.6946564885000002</v>
      </c>
      <c r="P693" s="146">
        <v>7.49</v>
      </c>
      <c r="Q693" s="131">
        <v>3.2128514055999999</v>
      </c>
      <c r="R693" s="110">
        <v>8</v>
      </c>
      <c r="S693" s="131">
        <v>69.879518072300002</v>
      </c>
      <c r="T693" s="110">
        <v>-7</v>
      </c>
      <c r="U693" s="131">
        <v>26.9076305221</v>
      </c>
      <c r="V693" s="131">
        <v>0</v>
      </c>
      <c r="W693" s="147">
        <v>116</v>
      </c>
      <c r="X693" s="147">
        <v>67</v>
      </c>
      <c r="Y693" s="147">
        <v>6</v>
      </c>
      <c r="Z693" s="147">
        <v>43</v>
      </c>
      <c r="AA693" s="147">
        <v>43</v>
      </c>
      <c r="AB693" s="147">
        <v>25</v>
      </c>
      <c r="AC693" s="147">
        <v>4</v>
      </c>
      <c r="AD693" s="147">
        <v>14</v>
      </c>
      <c r="AE693" s="148">
        <v>1.2987012987</v>
      </c>
      <c r="AF693" s="131">
        <v>0</v>
      </c>
      <c r="AG693" s="149" t="s">
        <v>3449</v>
      </c>
      <c r="AH693" s="149">
        <v>30.319148936200001</v>
      </c>
      <c r="AI693" s="149">
        <v>16.622340425499999</v>
      </c>
      <c r="AJ693" s="149">
        <v>9.5744680850999995</v>
      </c>
      <c r="AK693" s="149">
        <v>35.638297872300001</v>
      </c>
      <c r="AL693" s="149">
        <v>1.5957446809</v>
      </c>
      <c r="AM693" s="149">
        <v>0.2659574468</v>
      </c>
      <c r="AN693" s="149">
        <v>0.53191489359999999</v>
      </c>
      <c r="AO693" s="149" t="s">
        <v>3450</v>
      </c>
      <c r="AP693" s="149">
        <v>3.1914893617</v>
      </c>
      <c r="AQ693" s="149">
        <v>0.79787234039999999</v>
      </c>
    </row>
    <row r="694" spans="1:43" x14ac:dyDescent="0.2">
      <c r="A694" s="145">
        <v>2068</v>
      </c>
      <c r="B694" s="109" t="s">
        <v>1700</v>
      </c>
      <c r="C694" s="110">
        <v>830</v>
      </c>
      <c r="D694" s="131">
        <v>12.4661246612</v>
      </c>
      <c r="E694" s="110">
        <v>131.53724247229999</v>
      </c>
      <c r="F694" s="131">
        <v>15.1807228916</v>
      </c>
      <c r="G694" s="131">
        <v>23.975903614500002</v>
      </c>
      <c r="H694" s="131">
        <v>62.650602409599998</v>
      </c>
      <c r="I694" s="131">
        <v>13.373493975900001</v>
      </c>
      <c r="J694" s="131">
        <v>4.7732696897000002</v>
      </c>
      <c r="K694" s="131">
        <v>2.3866348449000001</v>
      </c>
      <c r="L694" s="131">
        <v>13.1264916468</v>
      </c>
      <c r="M694" s="131">
        <v>5.9665871122</v>
      </c>
      <c r="N694" s="110">
        <v>323</v>
      </c>
      <c r="O694" s="131">
        <v>2.5479876160999999</v>
      </c>
      <c r="P694" s="146">
        <v>6.31</v>
      </c>
      <c r="Q694" s="131">
        <v>5.8544303797000001</v>
      </c>
      <c r="R694" s="110">
        <v>12</v>
      </c>
      <c r="S694" s="131">
        <v>70.727848101299998</v>
      </c>
      <c r="T694" s="110">
        <v>-9</v>
      </c>
      <c r="U694" s="131">
        <v>23.417721519000001</v>
      </c>
      <c r="V694" s="131">
        <v>0</v>
      </c>
      <c r="W694" s="147">
        <v>162</v>
      </c>
      <c r="X694" s="147">
        <v>43</v>
      </c>
      <c r="Y694" s="147">
        <v>41</v>
      </c>
      <c r="Z694" s="147">
        <v>78</v>
      </c>
      <c r="AA694" s="147">
        <v>66</v>
      </c>
      <c r="AB694" s="147">
        <v>17</v>
      </c>
      <c r="AC694" s="147">
        <v>11</v>
      </c>
      <c r="AD694" s="147">
        <v>38</v>
      </c>
      <c r="AE694" s="148">
        <v>8.1005586592000007</v>
      </c>
      <c r="AF694" s="131">
        <v>1.2121212121</v>
      </c>
      <c r="AG694" s="149">
        <v>1.77</v>
      </c>
      <c r="AH694" s="149">
        <v>12.117503060000001</v>
      </c>
      <c r="AI694" s="149">
        <v>16.952264381900001</v>
      </c>
      <c r="AJ694" s="149">
        <v>22.460220318200001</v>
      </c>
      <c r="AK694" s="149">
        <v>28.3965728274</v>
      </c>
      <c r="AL694" s="149">
        <v>3.5495716034</v>
      </c>
      <c r="AM694" s="149">
        <v>3.3047735617999998</v>
      </c>
      <c r="AN694" s="149">
        <v>0.3671970624</v>
      </c>
      <c r="AO694" s="149" t="s">
        <v>3450</v>
      </c>
      <c r="AP694" s="149">
        <v>7.4663402692999998</v>
      </c>
      <c r="AQ694" s="149">
        <v>1.9583843328999999</v>
      </c>
    </row>
    <row r="695" spans="1:43" x14ac:dyDescent="0.2">
      <c r="A695" s="145">
        <v>2072</v>
      </c>
      <c r="B695" s="109" t="s">
        <v>1699</v>
      </c>
      <c r="C695" s="110">
        <v>335</v>
      </c>
      <c r="D695" s="131">
        <v>19.642857142899999</v>
      </c>
      <c r="E695" s="110">
        <v>68.647540983599995</v>
      </c>
      <c r="F695" s="131">
        <v>11.0447761194</v>
      </c>
      <c r="G695" s="131">
        <v>19.4029850746</v>
      </c>
      <c r="H695" s="131">
        <v>68.6567164179</v>
      </c>
      <c r="I695" s="131">
        <v>11.9402985075</v>
      </c>
      <c r="J695" s="131">
        <v>2.9673590503999998</v>
      </c>
      <c r="K695" s="131">
        <v>5.9347181008999996</v>
      </c>
      <c r="L695" s="131">
        <v>11.869436201799999</v>
      </c>
      <c r="M695" s="131">
        <v>0</v>
      </c>
      <c r="N695" s="110">
        <v>132</v>
      </c>
      <c r="O695" s="131">
        <v>2.5151515151999999</v>
      </c>
      <c r="P695" s="146">
        <v>4.88</v>
      </c>
      <c r="Q695" s="131">
        <v>8.4362139918000008</v>
      </c>
      <c r="R695" s="110">
        <v>12</v>
      </c>
      <c r="S695" s="131">
        <v>65.432098765399999</v>
      </c>
      <c r="T695" s="110">
        <v>-10</v>
      </c>
      <c r="U695" s="131">
        <v>24.0740740741</v>
      </c>
      <c r="V695" s="131">
        <v>2.0576131687000001</v>
      </c>
      <c r="W695" s="147">
        <v>77</v>
      </c>
      <c r="X695" s="147">
        <v>30</v>
      </c>
      <c r="Y695" s="147">
        <v>9</v>
      </c>
      <c r="Z695" s="147">
        <v>38</v>
      </c>
      <c r="AA695" s="147">
        <v>32</v>
      </c>
      <c r="AB695" s="147">
        <v>13</v>
      </c>
      <c r="AC695" s="147">
        <v>4</v>
      </c>
      <c r="AD695" s="147">
        <v>15</v>
      </c>
      <c r="AE695" s="148">
        <v>4.0540540540999999</v>
      </c>
      <c r="AF695" s="131">
        <v>2.9069767442000001</v>
      </c>
      <c r="AG695" s="149" t="s">
        <v>3449</v>
      </c>
      <c r="AH695" s="149">
        <v>11.126564673200001</v>
      </c>
      <c r="AI695" s="149">
        <v>24.895688456199998</v>
      </c>
      <c r="AJ695" s="149">
        <v>12.517385257300001</v>
      </c>
      <c r="AK695" s="149">
        <v>21.5577190542</v>
      </c>
      <c r="AL695" s="149">
        <v>3.3379694019000001</v>
      </c>
      <c r="AM695" s="149">
        <v>3.1988873435</v>
      </c>
      <c r="AN695" s="149">
        <v>0</v>
      </c>
      <c r="AO695" s="149" t="s">
        <v>3450</v>
      </c>
      <c r="AP695" s="149">
        <v>17.8025034771</v>
      </c>
      <c r="AQ695" s="149">
        <v>2.2253129345999998</v>
      </c>
    </row>
    <row r="696" spans="1:43" x14ac:dyDescent="0.2">
      <c r="A696" s="145">
        <v>2079</v>
      </c>
      <c r="B696" s="109" t="s">
        <v>1698</v>
      </c>
      <c r="C696" s="110">
        <v>222</v>
      </c>
      <c r="D696" s="131">
        <v>26.136363636399999</v>
      </c>
      <c r="E696" s="110">
        <v>67.069486404800003</v>
      </c>
      <c r="F696" s="131">
        <v>13.963963964</v>
      </c>
      <c r="G696" s="131">
        <v>30.180180180200001</v>
      </c>
      <c r="H696" s="131">
        <v>58.108108108099998</v>
      </c>
      <c r="I696" s="131">
        <v>11.7117117117</v>
      </c>
      <c r="J696" s="131">
        <v>0</v>
      </c>
      <c r="K696" s="131">
        <v>0</v>
      </c>
      <c r="L696" s="131">
        <v>32.258064516099999</v>
      </c>
      <c r="M696" s="131">
        <v>18.4331797235</v>
      </c>
      <c r="N696" s="110">
        <v>85</v>
      </c>
      <c r="O696" s="131">
        <v>2.6</v>
      </c>
      <c r="P696" s="146">
        <v>3.31</v>
      </c>
      <c r="Q696" s="131">
        <v>5.0595238094999999</v>
      </c>
      <c r="R696" s="110">
        <v>4</v>
      </c>
      <c r="S696" s="131">
        <v>68.75</v>
      </c>
      <c r="T696" s="110">
        <v>-6</v>
      </c>
      <c r="U696" s="131">
        <v>26.1904761905</v>
      </c>
      <c r="V696" s="131">
        <v>0</v>
      </c>
      <c r="W696" s="147">
        <v>55</v>
      </c>
      <c r="X696" s="147">
        <v>22</v>
      </c>
      <c r="Y696" s="147">
        <v>13</v>
      </c>
      <c r="Z696" s="147">
        <v>20</v>
      </c>
      <c r="AA696" s="147" t="s">
        <v>3449</v>
      </c>
      <c r="AB696" s="147">
        <v>9</v>
      </c>
      <c r="AC696" s="147" t="s">
        <v>3449</v>
      </c>
      <c r="AD696" s="147">
        <v>10</v>
      </c>
      <c r="AE696" s="148">
        <v>0</v>
      </c>
      <c r="AF696" s="131">
        <v>25.125628140700002</v>
      </c>
      <c r="AG696" s="149" t="s">
        <v>3449</v>
      </c>
      <c r="AH696" s="149">
        <v>24.379232505600001</v>
      </c>
      <c r="AI696" s="149">
        <v>9.9322799097000001</v>
      </c>
      <c r="AJ696" s="149">
        <v>8.8036117381000007</v>
      </c>
      <c r="AK696" s="149">
        <v>41.534988713300002</v>
      </c>
      <c r="AL696" s="149">
        <v>0.45146726860000003</v>
      </c>
      <c r="AM696" s="149">
        <v>6.5462753950000003</v>
      </c>
      <c r="AN696" s="149">
        <v>0.45146726860000003</v>
      </c>
      <c r="AO696" s="149" t="s">
        <v>3450</v>
      </c>
      <c r="AP696" s="149">
        <v>6.3205417607000003</v>
      </c>
      <c r="AQ696" s="149">
        <v>0.22573363430000001</v>
      </c>
    </row>
    <row r="697" spans="1:43" x14ac:dyDescent="0.2">
      <c r="A697" s="145">
        <v>2086</v>
      </c>
      <c r="B697" s="109" t="s">
        <v>1697</v>
      </c>
      <c r="C697" s="110">
        <v>533</v>
      </c>
      <c r="D697" s="131">
        <v>20.8616780045</v>
      </c>
      <c r="E697" s="110">
        <v>124.24242424240001</v>
      </c>
      <c r="F697" s="131">
        <v>13.508442776700001</v>
      </c>
      <c r="G697" s="131">
        <v>26.454033771100001</v>
      </c>
      <c r="H697" s="131">
        <v>59.849906191400002</v>
      </c>
      <c r="I697" s="131">
        <v>13.696060037500001</v>
      </c>
      <c r="J697" s="131">
        <v>5.6603773584999999</v>
      </c>
      <c r="K697" s="131">
        <v>1.8867924528</v>
      </c>
      <c r="L697" s="131">
        <v>15.0943396226</v>
      </c>
      <c r="M697" s="131">
        <v>0</v>
      </c>
      <c r="N697" s="110">
        <v>203</v>
      </c>
      <c r="O697" s="131">
        <v>2.6059113300000001</v>
      </c>
      <c r="P697" s="146">
        <v>4.29</v>
      </c>
      <c r="Q697" s="131">
        <v>6.0465116279000002</v>
      </c>
      <c r="R697" s="110">
        <v>10</v>
      </c>
      <c r="S697" s="131">
        <v>73.255813953499995</v>
      </c>
      <c r="T697" s="110">
        <v>-10</v>
      </c>
      <c r="U697" s="131">
        <v>20.697674418599998</v>
      </c>
      <c r="V697" s="131">
        <v>0</v>
      </c>
      <c r="W697" s="147">
        <v>89</v>
      </c>
      <c r="X697" s="147">
        <v>37</v>
      </c>
      <c r="Y697" s="147">
        <v>22</v>
      </c>
      <c r="Z697" s="147">
        <v>30</v>
      </c>
      <c r="AA697" s="147">
        <v>32</v>
      </c>
      <c r="AB697" s="147">
        <v>14</v>
      </c>
      <c r="AC697" s="147">
        <v>7</v>
      </c>
      <c r="AD697" s="147">
        <v>11</v>
      </c>
      <c r="AE697" s="148">
        <v>0.90090090089999997</v>
      </c>
      <c r="AF697" s="131">
        <v>13.282732447800001</v>
      </c>
      <c r="AG697" s="149" t="s">
        <v>3449</v>
      </c>
      <c r="AH697" s="149">
        <v>45.228215767599998</v>
      </c>
      <c r="AI697" s="149">
        <v>7.8838174274000004</v>
      </c>
      <c r="AJ697" s="149">
        <v>12.102351314</v>
      </c>
      <c r="AK697" s="149">
        <v>19.9861687414</v>
      </c>
      <c r="AL697" s="149">
        <v>3.5961272476000001</v>
      </c>
      <c r="AM697" s="149">
        <v>1.5214384509000001</v>
      </c>
      <c r="AN697" s="149">
        <v>0.55325034579999999</v>
      </c>
      <c r="AO697" s="149" t="s">
        <v>3450</v>
      </c>
      <c r="AP697" s="149">
        <v>5.9474412171999997</v>
      </c>
      <c r="AQ697" s="149">
        <v>0.89903181190000003</v>
      </c>
    </row>
    <row r="698" spans="1:43" x14ac:dyDescent="0.2">
      <c r="A698" s="145">
        <v>2087</v>
      </c>
      <c r="B698" s="109" t="s">
        <v>1696</v>
      </c>
      <c r="C698" s="110">
        <v>1044</v>
      </c>
      <c r="D698" s="131">
        <v>4.7141424272999997</v>
      </c>
      <c r="E698" s="110">
        <v>116.9092945129</v>
      </c>
      <c r="F698" s="131">
        <v>13.0268199234</v>
      </c>
      <c r="G698" s="131">
        <v>19.827586206900001</v>
      </c>
      <c r="H698" s="131">
        <v>63.505747126400003</v>
      </c>
      <c r="I698" s="131">
        <v>16.666666666699999</v>
      </c>
      <c r="J698" s="131">
        <v>0.95739588320000002</v>
      </c>
      <c r="K698" s="131">
        <v>0.95739588320000002</v>
      </c>
      <c r="L698" s="131">
        <v>6.7017711823999999</v>
      </c>
      <c r="M698" s="131">
        <v>9.5739588320000006</v>
      </c>
      <c r="N698" s="110">
        <v>407</v>
      </c>
      <c r="O698" s="131">
        <v>2.5208845209000001</v>
      </c>
      <c r="P698" s="146">
        <v>8.93</v>
      </c>
      <c r="Q698" s="131">
        <v>6.8156424581000001</v>
      </c>
      <c r="R698" s="110">
        <v>18</v>
      </c>
      <c r="S698" s="131">
        <v>79.329608938500002</v>
      </c>
      <c r="T698" s="110">
        <v>-16</v>
      </c>
      <c r="U698" s="131">
        <v>13.7430167598</v>
      </c>
      <c r="V698" s="131">
        <v>0.11173184360000001</v>
      </c>
      <c r="W698" s="147">
        <v>242</v>
      </c>
      <c r="X698" s="147">
        <v>71</v>
      </c>
      <c r="Y698" s="147">
        <v>99</v>
      </c>
      <c r="Z698" s="147">
        <v>72</v>
      </c>
      <c r="AA698" s="147">
        <v>73</v>
      </c>
      <c r="AB698" s="147">
        <v>27</v>
      </c>
      <c r="AC698" s="147">
        <v>12</v>
      </c>
      <c r="AD698" s="147">
        <v>34</v>
      </c>
      <c r="AE698" s="148">
        <v>3.4557235420999999</v>
      </c>
      <c r="AF698" s="131">
        <v>0.92936802969999999</v>
      </c>
      <c r="AG698" s="131">
        <v>0.96</v>
      </c>
      <c r="AH698" s="149">
        <v>21.4416896235</v>
      </c>
      <c r="AI698" s="149">
        <v>17.309458218500001</v>
      </c>
      <c r="AJ698" s="149">
        <v>17.217630853999999</v>
      </c>
      <c r="AK698" s="149">
        <v>26.629935720799999</v>
      </c>
      <c r="AL698" s="149">
        <v>1.6988062443</v>
      </c>
      <c r="AM698" s="149">
        <v>3.6271808998999999</v>
      </c>
      <c r="AN698" s="149">
        <v>0.73461891639999999</v>
      </c>
      <c r="AO698" s="149" t="s">
        <v>3450</v>
      </c>
      <c r="AP698" s="149">
        <v>8.4022038566999999</v>
      </c>
      <c r="AQ698" s="149">
        <v>0.5968778696</v>
      </c>
    </row>
    <row r="699" spans="1:43" x14ac:dyDescent="0.2">
      <c r="A699" s="145">
        <v>2089</v>
      </c>
      <c r="B699" s="109" t="s">
        <v>1695</v>
      </c>
      <c r="C699" s="110">
        <v>394</v>
      </c>
      <c r="D699" s="131">
        <v>8.8397790055000005</v>
      </c>
      <c r="E699" s="110">
        <v>179.0909090909</v>
      </c>
      <c r="F699" s="131">
        <v>13.959390862899999</v>
      </c>
      <c r="G699" s="131">
        <v>24.6192893401</v>
      </c>
      <c r="H699" s="131">
        <v>62.436548223400003</v>
      </c>
      <c r="I699" s="131">
        <v>12.944162436499999</v>
      </c>
      <c r="J699" s="131">
        <v>0</v>
      </c>
      <c r="K699" s="131">
        <v>2.567394095</v>
      </c>
      <c r="L699" s="131">
        <v>15.40436457</v>
      </c>
      <c r="M699" s="131">
        <v>5.1347881900000001</v>
      </c>
      <c r="N699" s="110">
        <v>143</v>
      </c>
      <c r="O699" s="131">
        <v>2.7272727272999999</v>
      </c>
      <c r="P699" s="146">
        <v>2.2000000000000002</v>
      </c>
      <c r="Q699" s="131">
        <v>7.6576576576999997</v>
      </c>
      <c r="R699" s="110">
        <v>8</v>
      </c>
      <c r="S699" s="131">
        <v>70.720720720700001</v>
      </c>
      <c r="T699" s="110">
        <v>-7</v>
      </c>
      <c r="U699" s="131">
        <v>19.819819819799999</v>
      </c>
      <c r="V699" s="131">
        <v>1.8018018017999999</v>
      </c>
      <c r="W699" s="147">
        <v>39</v>
      </c>
      <c r="X699" s="147">
        <v>6</v>
      </c>
      <c r="Y699" s="147">
        <v>11</v>
      </c>
      <c r="Z699" s="147">
        <v>22</v>
      </c>
      <c r="AA699" s="147" t="s">
        <v>3449</v>
      </c>
      <c r="AB699" s="147" t="s">
        <v>3449</v>
      </c>
      <c r="AC699" s="147">
        <v>5</v>
      </c>
      <c r="AD699" s="147">
        <v>9</v>
      </c>
      <c r="AE699" s="148">
        <v>0</v>
      </c>
      <c r="AF699" s="131">
        <v>0</v>
      </c>
      <c r="AG699" s="149" t="s">
        <v>3449</v>
      </c>
      <c r="AH699" s="149">
        <v>14.9425287356</v>
      </c>
      <c r="AI699" s="149">
        <v>12.6436781609</v>
      </c>
      <c r="AJ699" s="149">
        <v>16.256157635499999</v>
      </c>
      <c r="AK699" s="149">
        <v>28.735632183900002</v>
      </c>
      <c r="AL699" s="149">
        <v>0.98522167490000001</v>
      </c>
      <c r="AM699" s="149">
        <v>7.8817733990000001</v>
      </c>
      <c r="AN699" s="149">
        <v>1.4778325123</v>
      </c>
      <c r="AO699" s="149" t="s">
        <v>3450</v>
      </c>
      <c r="AP699" s="149">
        <v>14.9425287356</v>
      </c>
      <c r="AQ699" s="149">
        <v>0.16420361250000001</v>
      </c>
    </row>
    <row r="700" spans="1:43" x14ac:dyDescent="0.2">
      <c r="A700" s="145">
        <v>2096</v>
      </c>
      <c r="B700" s="109" t="s">
        <v>1694</v>
      </c>
      <c r="C700" s="110">
        <v>5366</v>
      </c>
      <c r="D700" s="131">
        <v>16.957279860500002</v>
      </c>
      <c r="E700" s="110">
        <v>492.74563820020001</v>
      </c>
      <c r="F700" s="131">
        <v>40.626164740999997</v>
      </c>
      <c r="G700" s="131">
        <v>22.866194558299998</v>
      </c>
      <c r="H700" s="131">
        <v>61.367871785299997</v>
      </c>
      <c r="I700" s="131">
        <v>15.7659336564</v>
      </c>
      <c r="J700" s="131">
        <v>3.7572797295</v>
      </c>
      <c r="K700" s="131">
        <v>3.3815517565</v>
      </c>
      <c r="L700" s="131">
        <v>10.332519256099999</v>
      </c>
      <c r="M700" s="131">
        <v>6.7631035130999999</v>
      </c>
      <c r="N700" s="110">
        <v>2298</v>
      </c>
      <c r="O700" s="131">
        <v>2.2932985205</v>
      </c>
      <c r="P700" s="146">
        <v>10.89</v>
      </c>
      <c r="Q700" s="131">
        <v>19.2095588235</v>
      </c>
      <c r="R700" s="110">
        <v>54</v>
      </c>
      <c r="S700" s="131">
        <v>67.003676470599999</v>
      </c>
      <c r="T700" s="110">
        <v>-51</v>
      </c>
      <c r="U700" s="131">
        <v>13.511029411799999</v>
      </c>
      <c r="V700" s="131">
        <v>0.27573529409999997</v>
      </c>
      <c r="W700" s="147">
        <v>3777</v>
      </c>
      <c r="X700" s="147">
        <v>85</v>
      </c>
      <c r="Y700" s="147">
        <v>1271</v>
      </c>
      <c r="Z700" s="147">
        <v>2421</v>
      </c>
      <c r="AA700" s="147">
        <v>443</v>
      </c>
      <c r="AB700" s="147">
        <v>23</v>
      </c>
      <c r="AC700" s="147">
        <v>72</v>
      </c>
      <c r="AD700" s="147">
        <v>348</v>
      </c>
      <c r="AE700" s="148">
        <v>4.3041606886999997</v>
      </c>
      <c r="AF700" s="131">
        <v>5.0904977375999998</v>
      </c>
      <c r="AG700" s="149">
        <v>3.48</v>
      </c>
      <c r="AH700" s="149">
        <v>22.009234643900001</v>
      </c>
      <c r="AI700" s="149">
        <v>18.2314257731</v>
      </c>
      <c r="AJ700" s="149">
        <v>19.546662935499999</v>
      </c>
      <c r="AK700" s="149">
        <v>20.414159787300001</v>
      </c>
      <c r="AL700" s="149">
        <v>2.8823282496</v>
      </c>
      <c r="AM700" s="149">
        <v>2.6864418636999998</v>
      </c>
      <c r="AN700" s="149">
        <v>0.79753742829999996</v>
      </c>
      <c r="AO700" s="149" t="s">
        <v>3450</v>
      </c>
      <c r="AP700" s="149">
        <v>10.3819784525</v>
      </c>
      <c r="AQ700" s="149">
        <v>1.0773751224000001</v>
      </c>
    </row>
    <row r="701" spans="1:43" x14ac:dyDescent="0.2">
      <c r="A701" s="145">
        <v>2097</v>
      </c>
      <c r="B701" s="109" t="s">
        <v>1693</v>
      </c>
      <c r="C701" s="110">
        <v>1524</v>
      </c>
      <c r="D701" s="131">
        <v>25.5354200988</v>
      </c>
      <c r="E701" s="110">
        <v>136.07142857139999</v>
      </c>
      <c r="F701" s="131">
        <v>13.845144357000001</v>
      </c>
      <c r="G701" s="131">
        <v>23.622047244099999</v>
      </c>
      <c r="H701" s="131">
        <v>62.926509186399997</v>
      </c>
      <c r="I701" s="131">
        <v>13.4514435696</v>
      </c>
      <c r="J701" s="131">
        <v>4.5901639343999996</v>
      </c>
      <c r="K701" s="131">
        <v>1.9672131148000001</v>
      </c>
      <c r="L701" s="131">
        <v>11.803278688500001</v>
      </c>
      <c r="M701" s="131">
        <v>9.8360655737999991</v>
      </c>
      <c r="N701" s="110">
        <v>632</v>
      </c>
      <c r="O701" s="131">
        <v>2.3892405063000002</v>
      </c>
      <c r="P701" s="146">
        <v>11.2</v>
      </c>
      <c r="Q701" s="131">
        <v>8.6956521738999992</v>
      </c>
      <c r="R701" s="110">
        <v>18</v>
      </c>
      <c r="S701" s="131">
        <v>71.783496007099998</v>
      </c>
      <c r="T701" s="110">
        <v>-16</v>
      </c>
      <c r="U701" s="131">
        <v>18.811002661900002</v>
      </c>
      <c r="V701" s="131">
        <v>0.70984915709999996</v>
      </c>
      <c r="W701" s="147">
        <v>228</v>
      </c>
      <c r="X701" s="147">
        <v>71</v>
      </c>
      <c r="Y701" s="147">
        <v>23</v>
      </c>
      <c r="Z701" s="147">
        <v>134</v>
      </c>
      <c r="AA701" s="147">
        <v>101</v>
      </c>
      <c r="AB701" s="147">
        <v>30</v>
      </c>
      <c r="AC701" s="147">
        <v>15</v>
      </c>
      <c r="AD701" s="147">
        <v>56</v>
      </c>
      <c r="AE701" s="148">
        <v>3.1944444444000002</v>
      </c>
      <c r="AF701" s="131">
        <v>7.9734219269000004</v>
      </c>
      <c r="AG701" s="131">
        <v>1.25</v>
      </c>
      <c r="AH701" s="149">
        <v>13.1875881523</v>
      </c>
      <c r="AI701" s="149">
        <v>14.703808180499999</v>
      </c>
      <c r="AJ701" s="149">
        <v>17.877291960499999</v>
      </c>
      <c r="AK701" s="149">
        <v>26.163610719299999</v>
      </c>
      <c r="AL701" s="149">
        <v>2.1156558532999998</v>
      </c>
      <c r="AM701" s="149">
        <v>5.9590973201999997</v>
      </c>
      <c r="AN701" s="149">
        <v>1.0930888575</v>
      </c>
      <c r="AO701" s="149" t="s">
        <v>3450</v>
      </c>
      <c r="AP701" s="149">
        <v>10.966149506300001</v>
      </c>
      <c r="AQ701" s="149">
        <v>0.8462623413</v>
      </c>
    </row>
    <row r="702" spans="1:43" x14ac:dyDescent="0.2">
      <c r="A702" s="145">
        <v>2099</v>
      </c>
      <c r="B702" s="109" t="s">
        <v>1692</v>
      </c>
      <c r="C702" s="110">
        <v>2281</v>
      </c>
      <c r="D702" s="131">
        <v>9.8747591521999993</v>
      </c>
      <c r="E702" s="110">
        <v>112.4753451677</v>
      </c>
      <c r="F702" s="131">
        <v>15.0811047786</v>
      </c>
      <c r="G702" s="131">
        <v>23.542306006099999</v>
      </c>
      <c r="H702" s="131">
        <v>62.165716790899999</v>
      </c>
      <c r="I702" s="131">
        <v>14.291977203</v>
      </c>
      <c r="J702" s="131">
        <v>5.3097345132999996</v>
      </c>
      <c r="K702" s="131">
        <v>0.4424778761</v>
      </c>
      <c r="L702" s="131">
        <v>11.504424778800001</v>
      </c>
      <c r="M702" s="131">
        <v>6.6371681416000001</v>
      </c>
      <c r="N702" s="110">
        <v>906</v>
      </c>
      <c r="O702" s="131">
        <v>2.4768211921000001</v>
      </c>
      <c r="P702" s="146">
        <v>20.28</v>
      </c>
      <c r="Q702" s="131">
        <v>7.9881656804999999</v>
      </c>
      <c r="R702" s="110">
        <v>29</v>
      </c>
      <c r="S702" s="131">
        <v>74.260355029600007</v>
      </c>
      <c r="T702" s="110">
        <v>-29</v>
      </c>
      <c r="U702" s="131">
        <v>17.307692307700002</v>
      </c>
      <c r="V702" s="131">
        <v>0.44378698220000001</v>
      </c>
      <c r="W702" s="147">
        <v>608</v>
      </c>
      <c r="X702" s="147">
        <v>170</v>
      </c>
      <c r="Y702" s="147">
        <v>166</v>
      </c>
      <c r="Z702" s="147">
        <v>272</v>
      </c>
      <c r="AA702" s="147">
        <v>172</v>
      </c>
      <c r="AB702" s="147">
        <v>59</v>
      </c>
      <c r="AC702" s="147">
        <v>34</v>
      </c>
      <c r="AD702" s="147">
        <v>79</v>
      </c>
      <c r="AE702" s="148">
        <v>2.0447906524000001</v>
      </c>
      <c r="AF702" s="131">
        <v>11.368804001799999</v>
      </c>
      <c r="AG702" s="149">
        <v>0.4</v>
      </c>
      <c r="AH702" s="149">
        <v>17.556373676900002</v>
      </c>
      <c r="AI702" s="149">
        <v>15.0713299586</v>
      </c>
      <c r="AJ702" s="149">
        <v>21.3299585826</v>
      </c>
      <c r="AK702" s="149">
        <v>29.8435342844</v>
      </c>
      <c r="AL702" s="149">
        <v>2.3699953980999999</v>
      </c>
      <c r="AM702" s="149">
        <v>3.0832949839000001</v>
      </c>
      <c r="AN702" s="149">
        <v>0.2531063046</v>
      </c>
      <c r="AO702" s="149" t="s">
        <v>3450</v>
      </c>
      <c r="AP702" s="149">
        <v>7.7082374597000003</v>
      </c>
      <c r="AQ702" s="149">
        <v>0.64427059360000005</v>
      </c>
    </row>
    <row r="703" spans="1:43" x14ac:dyDescent="0.2">
      <c r="A703" s="145">
        <v>2102</v>
      </c>
      <c r="B703" s="109" t="s">
        <v>1691</v>
      </c>
      <c r="C703" s="110">
        <v>3271</v>
      </c>
      <c r="D703" s="131">
        <v>35.221165771000003</v>
      </c>
      <c r="E703" s="110">
        <v>219.08908238449999</v>
      </c>
      <c r="F703" s="131">
        <v>16.600428003699999</v>
      </c>
      <c r="G703" s="131">
        <v>25.802506878599999</v>
      </c>
      <c r="H703" s="131">
        <v>60.501375726100001</v>
      </c>
      <c r="I703" s="131">
        <v>13.6961173953</v>
      </c>
      <c r="J703" s="131">
        <v>6.1833359097000002</v>
      </c>
      <c r="K703" s="131">
        <v>2.1641675683999999</v>
      </c>
      <c r="L703" s="131">
        <v>16.0766733653</v>
      </c>
      <c r="M703" s="131">
        <v>6.1833359097000002</v>
      </c>
      <c r="N703" s="147">
        <v>1277</v>
      </c>
      <c r="O703" s="131">
        <v>2.5356303837</v>
      </c>
      <c r="P703" s="146">
        <v>14.93</v>
      </c>
      <c r="Q703" s="131">
        <v>8.3557951482000004</v>
      </c>
      <c r="R703" s="110">
        <v>45</v>
      </c>
      <c r="S703" s="131">
        <v>66.442048517499998</v>
      </c>
      <c r="T703" s="110">
        <v>-44</v>
      </c>
      <c r="U703" s="131">
        <v>25.202156334200001</v>
      </c>
      <c r="V703" s="131">
        <v>0</v>
      </c>
      <c r="W703" s="147">
        <v>1044</v>
      </c>
      <c r="X703" s="147">
        <v>100</v>
      </c>
      <c r="Y703" s="147">
        <v>449</v>
      </c>
      <c r="Z703" s="147">
        <v>495</v>
      </c>
      <c r="AA703" s="147">
        <v>172</v>
      </c>
      <c r="AB703" s="147">
        <v>39</v>
      </c>
      <c r="AC703" s="147">
        <v>36</v>
      </c>
      <c r="AD703" s="147">
        <v>97</v>
      </c>
      <c r="AE703" s="148">
        <v>2.7956989246999999</v>
      </c>
      <c r="AF703" s="131">
        <v>15.914257875900001</v>
      </c>
      <c r="AG703" s="149">
        <v>1.56</v>
      </c>
      <c r="AH703" s="149">
        <v>16.076574722099998</v>
      </c>
      <c r="AI703" s="149">
        <v>13.235899547100001</v>
      </c>
      <c r="AJ703" s="149">
        <v>19.226018937799999</v>
      </c>
      <c r="AK703" s="149">
        <v>27.645121449200001</v>
      </c>
      <c r="AL703" s="149">
        <v>3.9110745162999998</v>
      </c>
      <c r="AM703" s="149">
        <v>5.6607657472000001</v>
      </c>
      <c r="AN703" s="149">
        <v>0.53519967059999995</v>
      </c>
      <c r="AO703" s="149" t="s">
        <v>3450</v>
      </c>
      <c r="AP703" s="149">
        <v>10.3952243722</v>
      </c>
      <c r="AQ703" s="149">
        <v>1.3997529848000001</v>
      </c>
    </row>
    <row r="704" spans="1:43" x14ac:dyDescent="0.2">
      <c r="A704" s="145">
        <v>2113</v>
      </c>
      <c r="B704" s="109" t="s">
        <v>1690</v>
      </c>
      <c r="C704" s="110">
        <v>2330</v>
      </c>
      <c r="D704" s="131">
        <v>19.181585677699999</v>
      </c>
      <c r="E704" s="110">
        <v>97.042898792200006</v>
      </c>
      <c r="F704" s="131">
        <v>10.5579399142</v>
      </c>
      <c r="G704" s="131">
        <v>25.021459227499999</v>
      </c>
      <c r="H704" s="131">
        <v>58.540772532200002</v>
      </c>
      <c r="I704" s="131">
        <v>16.437768240299999</v>
      </c>
      <c r="J704" s="131">
        <v>4.2973785991</v>
      </c>
      <c r="K704" s="131">
        <v>1.7189514396000001</v>
      </c>
      <c r="L704" s="131">
        <v>9.8839707778000001</v>
      </c>
      <c r="M704" s="131">
        <v>6.4460678986</v>
      </c>
      <c r="N704" s="110">
        <v>887</v>
      </c>
      <c r="O704" s="131">
        <v>2.5896279594</v>
      </c>
      <c r="P704" s="146">
        <v>24.01</v>
      </c>
      <c r="Q704" s="131">
        <v>6.1173533084000002</v>
      </c>
      <c r="R704" s="110">
        <v>40</v>
      </c>
      <c r="S704" s="131">
        <v>78.485226799800003</v>
      </c>
      <c r="T704" s="110">
        <v>-38</v>
      </c>
      <c r="U704" s="131">
        <v>14.9812734082</v>
      </c>
      <c r="V704" s="131">
        <v>0.41614648360000001</v>
      </c>
      <c r="W704" s="147">
        <v>743</v>
      </c>
      <c r="X704" s="147">
        <v>201</v>
      </c>
      <c r="Y704" s="147">
        <v>170</v>
      </c>
      <c r="Z704" s="147">
        <v>372</v>
      </c>
      <c r="AA704" s="147">
        <v>200</v>
      </c>
      <c r="AB704" s="147">
        <v>83</v>
      </c>
      <c r="AC704" s="147">
        <v>32</v>
      </c>
      <c r="AD704" s="147">
        <v>85</v>
      </c>
      <c r="AE704" s="148">
        <v>1.6915422886</v>
      </c>
      <c r="AF704" s="131">
        <v>6.5588106689999996</v>
      </c>
      <c r="AG704" s="149">
        <v>0.39</v>
      </c>
      <c r="AH704" s="149">
        <v>15.019762845800001</v>
      </c>
      <c r="AI704" s="149">
        <v>23.6114000416</v>
      </c>
      <c r="AJ704" s="149">
        <v>13.480341169100001</v>
      </c>
      <c r="AK704" s="149">
        <v>31.391720407699999</v>
      </c>
      <c r="AL704" s="149">
        <v>2.3715415019999999</v>
      </c>
      <c r="AM704" s="149">
        <v>3.3492822967000002</v>
      </c>
      <c r="AN704" s="149">
        <v>0.16642396509999999</v>
      </c>
      <c r="AO704" s="149" t="s">
        <v>3450</v>
      </c>
      <c r="AP704" s="149">
        <v>7.8011233618000002</v>
      </c>
      <c r="AQ704" s="149">
        <v>0.72810484710000001</v>
      </c>
    </row>
    <row r="705" spans="1:43" x14ac:dyDescent="0.2">
      <c r="A705" s="145">
        <v>2114</v>
      </c>
      <c r="B705" s="109" t="s">
        <v>1689</v>
      </c>
      <c r="C705" s="110">
        <v>1498</v>
      </c>
      <c r="D705" s="131">
        <v>18.888888888899999</v>
      </c>
      <c r="E705" s="110">
        <v>96.770025839799999</v>
      </c>
      <c r="F705" s="131">
        <v>9.4125500667999997</v>
      </c>
      <c r="G705" s="131">
        <v>24.966622162899998</v>
      </c>
      <c r="H705" s="131">
        <v>60.881174899900003</v>
      </c>
      <c r="I705" s="131">
        <v>14.1522029372</v>
      </c>
      <c r="J705" s="131">
        <v>5.4440285812000004</v>
      </c>
      <c r="K705" s="131">
        <v>1.3610071453000001</v>
      </c>
      <c r="L705" s="131">
        <v>10.888057162300001</v>
      </c>
      <c r="M705" s="131">
        <v>6.8050357263999999</v>
      </c>
      <c r="N705" s="110">
        <v>578</v>
      </c>
      <c r="O705" s="131">
        <v>2.5328719723000002</v>
      </c>
      <c r="P705" s="146">
        <v>15.48</v>
      </c>
      <c r="Q705" s="131">
        <v>5.6092843326999997</v>
      </c>
      <c r="R705" s="110">
        <v>18</v>
      </c>
      <c r="S705" s="131">
        <v>65.312701482899996</v>
      </c>
      <c r="T705" s="110">
        <v>-22</v>
      </c>
      <c r="U705" s="131">
        <v>28.8201160542</v>
      </c>
      <c r="V705" s="131">
        <v>0.25789813020000002</v>
      </c>
      <c r="W705" s="147">
        <v>370</v>
      </c>
      <c r="X705" s="147">
        <v>121</v>
      </c>
      <c r="Y705" s="147">
        <v>148</v>
      </c>
      <c r="Z705" s="147">
        <v>101</v>
      </c>
      <c r="AA705" s="147">
        <v>98</v>
      </c>
      <c r="AB705" s="147">
        <v>44</v>
      </c>
      <c r="AC705" s="147">
        <v>17</v>
      </c>
      <c r="AD705" s="147">
        <v>37</v>
      </c>
      <c r="AE705" s="148">
        <v>1.724137931</v>
      </c>
      <c r="AF705" s="131">
        <v>20.231213872800001</v>
      </c>
      <c r="AG705" s="149">
        <v>1.39</v>
      </c>
      <c r="AH705" s="149">
        <v>18.2330165435</v>
      </c>
      <c r="AI705" s="149">
        <v>14.1851460753</v>
      </c>
      <c r="AJ705" s="149">
        <v>15.980288630800001</v>
      </c>
      <c r="AK705" s="149">
        <v>32.066173882400001</v>
      </c>
      <c r="AL705" s="149">
        <v>1.9711369236</v>
      </c>
      <c r="AM705" s="149">
        <v>4.0830693417999999</v>
      </c>
      <c r="AN705" s="149">
        <v>0.7039774727</v>
      </c>
      <c r="AO705" s="149" t="s">
        <v>3450</v>
      </c>
      <c r="AP705" s="149">
        <v>10.031678986299999</v>
      </c>
      <c r="AQ705" s="149">
        <v>1.4783526926999999</v>
      </c>
    </row>
    <row r="706" spans="1:43" x14ac:dyDescent="0.2">
      <c r="A706" s="145">
        <v>2115</v>
      </c>
      <c r="B706" s="109" t="s">
        <v>1688</v>
      </c>
      <c r="C706" s="110">
        <v>973</v>
      </c>
      <c r="D706" s="131">
        <v>20.570012391599999</v>
      </c>
      <c r="E706" s="110">
        <v>95.673549655900004</v>
      </c>
      <c r="F706" s="131">
        <v>12.846865364899999</v>
      </c>
      <c r="G706" s="131">
        <v>26.413155190099999</v>
      </c>
      <c r="H706" s="131">
        <v>59.198355601199999</v>
      </c>
      <c r="I706" s="131">
        <v>14.388489208599999</v>
      </c>
      <c r="J706" s="131">
        <v>4.1300980897999997</v>
      </c>
      <c r="K706" s="131">
        <v>1.0325245224999999</v>
      </c>
      <c r="L706" s="131">
        <v>6.1951471347</v>
      </c>
      <c r="M706" s="131">
        <v>3.0975735674</v>
      </c>
      <c r="N706" s="110">
        <v>367</v>
      </c>
      <c r="O706" s="131">
        <v>2.6294277929000001</v>
      </c>
      <c r="P706" s="146">
        <v>10.17</v>
      </c>
      <c r="Q706" s="131">
        <v>5.8651026392999999</v>
      </c>
      <c r="R706" s="110">
        <v>14</v>
      </c>
      <c r="S706" s="131">
        <v>68.914956011699999</v>
      </c>
      <c r="T706" s="110">
        <v>-15</v>
      </c>
      <c r="U706" s="131">
        <v>25.1221896383</v>
      </c>
      <c r="V706" s="131">
        <v>9.7751710699999994E-2</v>
      </c>
      <c r="W706" s="147">
        <v>150</v>
      </c>
      <c r="X706" s="147">
        <v>66</v>
      </c>
      <c r="Y706" s="147">
        <v>22</v>
      </c>
      <c r="Z706" s="147">
        <v>62</v>
      </c>
      <c r="AA706" s="147">
        <v>57</v>
      </c>
      <c r="AB706" s="147">
        <v>20</v>
      </c>
      <c r="AC706" s="147">
        <v>10</v>
      </c>
      <c r="AD706" s="147">
        <v>27</v>
      </c>
      <c r="AE706" s="148">
        <v>2.3640661938999998</v>
      </c>
      <c r="AF706" s="131">
        <v>17.1489817792</v>
      </c>
      <c r="AG706" s="149" t="s">
        <v>3449</v>
      </c>
      <c r="AH706" s="149">
        <v>16.063596491199998</v>
      </c>
      <c r="AI706" s="149">
        <v>22.203947368400001</v>
      </c>
      <c r="AJ706" s="149">
        <v>12.8289473684</v>
      </c>
      <c r="AK706" s="149">
        <v>29.879385964899999</v>
      </c>
      <c r="AL706" s="149">
        <v>2.0833333333000001</v>
      </c>
      <c r="AM706" s="149">
        <v>2.6864035087999998</v>
      </c>
      <c r="AN706" s="149">
        <v>0.60307017539999996</v>
      </c>
      <c r="AO706" s="149" t="s">
        <v>3450</v>
      </c>
      <c r="AP706" s="149">
        <v>10.1973684211</v>
      </c>
      <c r="AQ706" s="149">
        <v>1.0964912281000001</v>
      </c>
    </row>
    <row r="707" spans="1:43" x14ac:dyDescent="0.2">
      <c r="A707" s="145">
        <v>2117</v>
      </c>
      <c r="B707" s="109" t="s">
        <v>2434</v>
      </c>
      <c r="C707" s="110">
        <v>2303</v>
      </c>
      <c r="D707" s="131">
        <v>23.220973782800002</v>
      </c>
      <c r="E707" s="110">
        <v>149.15803108809999</v>
      </c>
      <c r="F707" s="131">
        <v>17.021276595700002</v>
      </c>
      <c r="G707" s="131">
        <v>25.141120277900001</v>
      </c>
      <c r="H707" s="131">
        <v>60.0955275727</v>
      </c>
      <c r="I707" s="131">
        <v>14.763352149399999</v>
      </c>
      <c r="J707" s="131">
        <v>4.7930283223999997</v>
      </c>
      <c r="K707" s="131">
        <v>1.74291939</v>
      </c>
      <c r="L707" s="131">
        <v>10.893246187400001</v>
      </c>
      <c r="M707" s="131">
        <v>5.2287581698999999</v>
      </c>
      <c r="N707" s="110">
        <v>906</v>
      </c>
      <c r="O707" s="131">
        <v>2.4768211921000001</v>
      </c>
      <c r="P707" s="146">
        <v>15.44</v>
      </c>
      <c r="Q707" s="131">
        <v>8.8082901553999999</v>
      </c>
      <c r="R707" s="110">
        <v>32</v>
      </c>
      <c r="S707" s="131">
        <v>70.336787564800005</v>
      </c>
      <c r="T707" s="110">
        <v>-31</v>
      </c>
      <c r="U707" s="131">
        <v>20.401554404100001</v>
      </c>
      <c r="V707" s="131">
        <v>0.45336787560000003</v>
      </c>
      <c r="W707" s="147">
        <v>623</v>
      </c>
      <c r="X707" s="147">
        <v>106</v>
      </c>
      <c r="Y707" s="147">
        <v>224</v>
      </c>
      <c r="Z707" s="147">
        <v>293</v>
      </c>
      <c r="AA707" s="147">
        <v>151</v>
      </c>
      <c r="AB707" s="147">
        <v>43</v>
      </c>
      <c r="AC707" s="147">
        <v>22</v>
      </c>
      <c r="AD707" s="147">
        <v>86</v>
      </c>
      <c r="AE707" s="148">
        <v>1.8536585366</v>
      </c>
      <c r="AF707" s="131">
        <v>0.86505190310000002</v>
      </c>
      <c r="AG707" s="149">
        <v>2.14</v>
      </c>
      <c r="AH707" s="149">
        <v>19.582875960500001</v>
      </c>
      <c r="AI707" s="149">
        <v>14.248079034</v>
      </c>
      <c r="AJ707" s="149">
        <v>22.5905598244</v>
      </c>
      <c r="AK707" s="149">
        <v>22.985729967099999</v>
      </c>
      <c r="AL707" s="149">
        <v>2.4368825467000002</v>
      </c>
      <c r="AM707" s="149">
        <v>4.0175631174999999</v>
      </c>
      <c r="AN707" s="149">
        <v>0.17563117449999999</v>
      </c>
      <c r="AO707" s="149" t="s">
        <v>3450</v>
      </c>
      <c r="AP707" s="149">
        <v>9.8572996706999998</v>
      </c>
      <c r="AQ707" s="149">
        <v>2.0856201975999999</v>
      </c>
    </row>
    <row r="708" spans="1:43" x14ac:dyDescent="0.2">
      <c r="A708" s="145">
        <v>2121</v>
      </c>
      <c r="B708" s="109" t="s">
        <v>1687</v>
      </c>
      <c r="C708" s="110">
        <v>1559</v>
      </c>
      <c r="D708" s="131">
        <v>10.1766784452</v>
      </c>
      <c r="E708" s="110">
        <v>25.866932138700001</v>
      </c>
      <c r="F708" s="131">
        <v>17.318794098800002</v>
      </c>
      <c r="G708" s="131">
        <v>22.129570237300001</v>
      </c>
      <c r="H708" s="131">
        <v>59.076330981399998</v>
      </c>
      <c r="I708" s="131">
        <v>18.794098781300001</v>
      </c>
      <c r="J708" s="131">
        <v>2.5798129635999998</v>
      </c>
      <c r="K708" s="131">
        <v>0.64495324089999995</v>
      </c>
      <c r="L708" s="131">
        <v>12.2541115769</v>
      </c>
      <c r="M708" s="131">
        <v>5.1596259270999996</v>
      </c>
      <c r="N708" s="110">
        <v>687</v>
      </c>
      <c r="O708" s="131">
        <v>2.2445414847</v>
      </c>
      <c r="P708" s="146">
        <v>60.27</v>
      </c>
      <c r="Q708" s="131">
        <v>2.4701591511999998</v>
      </c>
      <c r="R708" s="110">
        <v>47</v>
      </c>
      <c r="S708" s="131">
        <v>49.419761273200002</v>
      </c>
      <c r="T708" s="110">
        <v>-71</v>
      </c>
      <c r="U708" s="131">
        <v>37.798408488100002</v>
      </c>
      <c r="V708" s="131">
        <v>10.311671087500001</v>
      </c>
      <c r="W708" s="147">
        <v>369</v>
      </c>
      <c r="X708" s="147">
        <v>89</v>
      </c>
      <c r="Y708" s="147">
        <v>145</v>
      </c>
      <c r="Z708" s="147">
        <v>135</v>
      </c>
      <c r="AA708" s="147">
        <v>119</v>
      </c>
      <c r="AB708" s="147">
        <v>30</v>
      </c>
      <c r="AC708" s="147">
        <v>29</v>
      </c>
      <c r="AD708" s="147">
        <v>60</v>
      </c>
      <c r="AE708" s="148">
        <v>2.2346368714999998</v>
      </c>
      <c r="AF708" s="131">
        <v>3.242542153</v>
      </c>
      <c r="AG708" s="149">
        <v>2.27</v>
      </c>
      <c r="AH708" s="149">
        <v>18.644067796600002</v>
      </c>
      <c r="AI708" s="149">
        <v>22.698570953800001</v>
      </c>
      <c r="AJ708" s="149">
        <v>16.982386174799998</v>
      </c>
      <c r="AK708" s="149">
        <v>22.432701894299999</v>
      </c>
      <c r="AL708" s="149">
        <v>3.2901296111999998</v>
      </c>
      <c r="AM708" s="149">
        <v>4.3203722167</v>
      </c>
      <c r="AN708" s="149">
        <v>0.63143901629999999</v>
      </c>
      <c r="AO708" s="149" t="s">
        <v>3450</v>
      </c>
      <c r="AP708" s="149">
        <v>9.3386507144999999</v>
      </c>
      <c r="AQ708" s="149">
        <v>0.5649717514</v>
      </c>
    </row>
    <row r="709" spans="1:43" x14ac:dyDescent="0.2">
      <c r="A709" s="145">
        <v>2122</v>
      </c>
      <c r="B709" s="109" t="s">
        <v>1686</v>
      </c>
      <c r="C709" s="110">
        <v>1920</v>
      </c>
      <c r="D709" s="131">
        <v>19.925046845699999</v>
      </c>
      <c r="E709" s="110">
        <v>188.97637795279999</v>
      </c>
      <c r="F709" s="131">
        <v>12.916666666699999</v>
      </c>
      <c r="G709" s="131">
        <v>21.458333333300001</v>
      </c>
      <c r="H709" s="131">
        <v>62.239583333299997</v>
      </c>
      <c r="I709" s="131">
        <v>16.302083333300001</v>
      </c>
      <c r="J709" s="131">
        <v>6.9444444444000002</v>
      </c>
      <c r="K709" s="131">
        <v>2.1367521368000002</v>
      </c>
      <c r="L709" s="131">
        <v>9.6153846154</v>
      </c>
      <c r="M709" s="131">
        <v>2.6709401708999998</v>
      </c>
      <c r="N709" s="110">
        <v>801</v>
      </c>
      <c r="O709" s="131">
        <v>2.3807740325000002</v>
      </c>
      <c r="P709" s="146">
        <v>10.16</v>
      </c>
      <c r="Q709" s="131">
        <v>12.3395853899</v>
      </c>
      <c r="R709" s="110">
        <v>3</v>
      </c>
      <c r="S709" s="131">
        <v>64.461994077</v>
      </c>
      <c r="T709" s="110">
        <v>-1</v>
      </c>
      <c r="U709" s="131">
        <v>22.013820335599998</v>
      </c>
      <c r="V709" s="131">
        <v>1.1846001974</v>
      </c>
      <c r="W709" s="147">
        <v>413</v>
      </c>
      <c r="X709" s="147">
        <v>51</v>
      </c>
      <c r="Y709" s="147">
        <v>64</v>
      </c>
      <c r="Z709" s="147">
        <v>298</v>
      </c>
      <c r="AA709" s="147">
        <v>98</v>
      </c>
      <c r="AB709" s="147">
        <v>18</v>
      </c>
      <c r="AC709" s="147">
        <v>14</v>
      </c>
      <c r="AD709" s="147">
        <v>66</v>
      </c>
      <c r="AE709" s="148">
        <v>2.7685492801999998</v>
      </c>
      <c r="AF709" s="131">
        <v>9.9612617597999993</v>
      </c>
      <c r="AG709" s="149">
        <v>0.93</v>
      </c>
      <c r="AH709" s="149">
        <v>23.449468742299999</v>
      </c>
      <c r="AI709" s="149">
        <v>15.270570793199999</v>
      </c>
      <c r="AJ709" s="149">
        <v>23.202372127499999</v>
      </c>
      <c r="AK709" s="149">
        <v>16.926118112200001</v>
      </c>
      <c r="AL709" s="149">
        <v>2.4709661478</v>
      </c>
      <c r="AM709" s="149">
        <v>3.8547071905000001</v>
      </c>
      <c r="AN709" s="149">
        <v>0.2223869533</v>
      </c>
      <c r="AO709" s="149" t="s">
        <v>3450</v>
      </c>
      <c r="AP709" s="149">
        <v>12.651346676599999</v>
      </c>
      <c r="AQ709" s="149">
        <v>0.39535458359999998</v>
      </c>
    </row>
    <row r="710" spans="1:43" x14ac:dyDescent="0.2">
      <c r="A710" s="145">
        <v>2123</v>
      </c>
      <c r="B710" s="109" t="s">
        <v>1685</v>
      </c>
      <c r="C710" s="110">
        <v>616</v>
      </c>
      <c r="D710" s="131">
        <v>27.536231884100001</v>
      </c>
      <c r="E710" s="110">
        <v>144.26229508200001</v>
      </c>
      <c r="F710" s="131">
        <v>15.0974025974</v>
      </c>
      <c r="G710" s="131">
        <v>25</v>
      </c>
      <c r="H710" s="131">
        <v>60.551948051899998</v>
      </c>
      <c r="I710" s="131">
        <v>14.4480519481</v>
      </c>
      <c r="J710" s="131">
        <v>8.3822296730999994</v>
      </c>
      <c r="K710" s="131">
        <v>1.6764459346</v>
      </c>
      <c r="L710" s="131">
        <v>20.117351215399999</v>
      </c>
      <c r="M710" s="131">
        <v>3.3528918692</v>
      </c>
      <c r="N710" s="110">
        <v>248</v>
      </c>
      <c r="O710" s="131">
        <v>2.4798387097000001</v>
      </c>
      <c r="P710" s="146">
        <v>4.2699999999999996</v>
      </c>
      <c r="Q710" s="131">
        <v>8.4905660377000007</v>
      </c>
      <c r="R710" s="110">
        <v>2</v>
      </c>
      <c r="S710" s="131">
        <v>34.1981132075</v>
      </c>
      <c r="T710" s="110">
        <v>-13</v>
      </c>
      <c r="U710" s="131">
        <v>54.009433962300001</v>
      </c>
      <c r="V710" s="131">
        <v>3.3018867924999999</v>
      </c>
      <c r="W710" s="147">
        <v>144</v>
      </c>
      <c r="X710" s="147">
        <v>16</v>
      </c>
      <c r="Y710" s="147">
        <v>99</v>
      </c>
      <c r="Z710" s="147">
        <v>29</v>
      </c>
      <c r="AA710" s="147">
        <v>26</v>
      </c>
      <c r="AB710" s="147">
        <v>4</v>
      </c>
      <c r="AC710" s="147">
        <v>7</v>
      </c>
      <c r="AD710" s="147">
        <v>15</v>
      </c>
      <c r="AE710" s="148">
        <v>0.68728522339999998</v>
      </c>
      <c r="AF710" s="131">
        <v>21.126760563400001</v>
      </c>
      <c r="AG710" s="131">
        <v>1.56</v>
      </c>
      <c r="AH710" s="149">
        <v>13.811188811199999</v>
      </c>
      <c r="AI710" s="149">
        <v>18.006993006999998</v>
      </c>
      <c r="AJ710" s="149">
        <v>23.6013986014</v>
      </c>
      <c r="AK710" s="149">
        <v>22.8146853147</v>
      </c>
      <c r="AL710" s="149">
        <v>4.0209790209999996</v>
      </c>
      <c r="AM710" s="149">
        <v>5.3321678321999997</v>
      </c>
      <c r="AN710" s="149">
        <v>0.2622377622</v>
      </c>
      <c r="AO710" s="149" t="s">
        <v>3450</v>
      </c>
      <c r="AP710" s="149">
        <v>11.013986014</v>
      </c>
      <c r="AQ710" s="149">
        <v>0</v>
      </c>
    </row>
    <row r="711" spans="1:43" x14ac:dyDescent="0.2">
      <c r="A711" s="145">
        <v>2124</v>
      </c>
      <c r="B711" s="109" t="s">
        <v>1684</v>
      </c>
      <c r="C711" s="110">
        <v>2627</v>
      </c>
      <c r="D711" s="131">
        <v>14.4163763066</v>
      </c>
      <c r="E711" s="110">
        <v>261.91425722830002</v>
      </c>
      <c r="F711" s="131">
        <v>30.643319375699999</v>
      </c>
      <c r="G711" s="131">
        <v>19.946707270699999</v>
      </c>
      <c r="H711" s="131">
        <v>62.542824514700001</v>
      </c>
      <c r="I711" s="131">
        <v>17.510468214700001</v>
      </c>
      <c r="J711" s="131">
        <v>6.4418340279999997</v>
      </c>
      <c r="K711" s="131">
        <v>0.75786282679999994</v>
      </c>
      <c r="L711" s="131">
        <v>7.9575596817000003</v>
      </c>
      <c r="M711" s="131">
        <v>9.4732853354</v>
      </c>
      <c r="N711" s="110">
        <v>1207</v>
      </c>
      <c r="O711" s="131">
        <v>2.1499585749999999</v>
      </c>
      <c r="P711" s="146">
        <v>10.029999999999999</v>
      </c>
      <c r="Q711" s="131">
        <v>9.0457256460999993</v>
      </c>
      <c r="R711" s="110">
        <v>12</v>
      </c>
      <c r="S711" s="131">
        <v>41.749502982099997</v>
      </c>
      <c r="T711" s="110">
        <v>-11</v>
      </c>
      <c r="U711" s="131">
        <v>44.035785288299998</v>
      </c>
      <c r="V711" s="131">
        <v>5.1689860835000001</v>
      </c>
      <c r="W711" s="147">
        <v>917</v>
      </c>
      <c r="X711" s="147">
        <v>17</v>
      </c>
      <c r="Y711" s="147">
        <v>412</v>
      </c>
      <c r="Z711" s="147">
        <v>488</v>
      </c>
      <c r="AA711" s="147">
        <v>119</v>
      </c>
      <c r="AB711" s="147">
        <v>5</v>
      </c>
      <c r="AC711" s="147">
        <v>25</v>
      </c>
      <c r="AD711" s="147">
        <v>89</v>
      </c>
      <c r="AE711" s="148">
        <v>0.22338049139999999</v>
      </c>
      <c r="AF711" s="131">
        <v>1.5082956259</v>
      </c>
      <c r="AG711" s="149">
        <v>2.2599999999999998</v>
      </c>
      <c r="AH711" s="149">
        <v>24.132152262400002</v>
      </c>
      <c r="AI711" s="149">
        <v>18.697629877899999</v>
      </c>
      <c r="AJ711" s="149">
        <v>24.467321043799998</v>
      </c>
      <c r="AK711" s="149">
        <v>15.513526454400001</v>
      </c>
      <c r="AL711" s="149">
        <v>2.2983002154999999</v>
      </c>
      <c r="AM711" s="149">
        <v>3.0165190328000002</v>
      </c>
      <c r="AN711" s="149">
        <v>0.59851568109999997</v>
      </c>
      <c r="AO711" s="149" t="s">
        <v>3450</v>
      </c>
      <c r="AP711" s="149">
        <v>8.6186258080000009</v>
      </c>
      <c r="AQ711" s="149">
        <v>0.1197031362</v>
      </c>
    </row>
    <row r="712" spans="1:43" x14ac:dyDescent="0.2">
      <c r="A712" s="145">
        <v>2125</v>
      </c>
      <c r="B712" s="109" t="s">
        <v>1683</v>
      </c>
      <c r="C712" s="110">
        <v>23871</v>
      </c>
      <c r="D712" s="131">
        <v>25.988283105499999</v>
      </c>
      <c r="E712" s="110">
        <v>1000.461022632</v>
      </c>
      <c r="F712" s="131">
        <v>40.970214905100001</v>
      </c>
      <c r="G712" s="131">
        <v>21.695781492199998</v>
      </c>
      <c r="H712" s="131">
        <v>63.4912655523</v>
      </c>
      <c r="I712" s="131">
        <v>14.8129529555</v>
      </c>
      <c r="J712" s="131">
        <v>3.2974001267999999</v>
      </c>
      <c r="K712" s="131">
        <v>1.8600718664</v>
      </c>
      <c r="L712" s="131">
        <v>10.5685901501</v>
      </c>
      <c r="M712" s="131">
        <v>6.2566053687999998</v>
      </c>
      <c r="N712" s="110">
        <v>10141</v>
      </c>
      <c r="O712" s="131">
        <v>2.2348880781</v>
      </c>
      <c r="P712" s="146">
        <v>23.86</v>
      </c>
      <c r="Q712" s="131">
        <v>21.6680637049</v>
      </c>
      <c r="R712" s="110">
        <v>183</v>
      </c>
      <c r="S712" s="131">
        <v>46.1441743504</v>
      </c>
      <c r="T712" s="110">
        <v>-188</v>
      </c>
      <c r="U712" s="131">
        <v>31.433361274100001</v>
      </c>
      <c r="V712" s="131">
        <v>0.75440067060000005</v>
      </c>
      <c r="W712" s="147">
        <v>15622</v>
      </c>
      <c r="X712" s="147">
        <v>77</v>
      </c>
      <c r="Y712" s="147">
        <v>5111</v>
      </c>
      <c r="Z712" s="147">
        <v>10434</v>
      </c>
      <c r="AA712" s="147">
        <v>1646</v>
      </c>
      <c r="AB712" s="147">
        <v>25</v>
      </c>
      <c r="AC712" s="147">
        <v>249</v>
      </c>
      <c r="AD712" s="147">
        <v>1372</v>
      </c>
      <c r="AE712" s="148">
        <v>2.0943299846999999</v>
      </c>
      <c r="AF712" s="131">
        <v>21.489277379000001</v>
      </c>
      <c r="AG712" s="131">
        <v>3.58</v>
      </c>
      <c r="AH712" s="149">
        <v>21.970387601799999</v>
      </c>
      <c r="AI712" s="149">
        <v>16.7049133947</v>
      </c>
      <c r="AJ712" s="149">
        <v>24.919053157699999</v>
      </c>
      <c r="AK712" s="149">
        <v>15.3374618843</v>
      </c>
      <c r="AL712" s="149">
        <v>2.1439124830999998</v>
      </c>
      <c r="AM712" s="149">
        <v>4.4167112005</v>
      </c>
      <c r="AN712" s="149">
        <v>0.27034673539999998</v>
      </c>
      <c r="AO712" s="149" t="s">
        <v>3450</v>
      </c>
      <c r="AP712" s="149">
        <v>11.4865926881</v>
      </c>
      <c r="AQ712" s="149">
        <v>0.52811920400000001</v>
      </c>
    </row>
    <row r="713" spans="1:43" x14ac:dyDescent="0.2">
      <c r="A713" s="145">
        <v>2128</v>
      </c>
      <c r="B713" s="109" t="s">
        <v>1682</v>
      </c>
      <c r="C713" s="110">
        <v>295</v>
      </c>
      <c r="D713" s="131">
        <v>19.918699187000001</v>
      </c>
      <c r="E713" s="110">
        <v>145.32019704429999</v>
      </c>
      <c r="F713" s="131">
        <v>21.694915254200001</v>
      </c>
      <c r="G713" s="131">
        <v>20.677966101700001</v>
      </c>
      <c r="H713" s="131">
        <v>63.389830508499998</v>
      </c>
      <c r="I713" s="131">
        <v>15.9322033898</v>
      </c>
      <c r="J713" s="131">
        <v>0</v>
      </c>
      <c r="K713" s="131">
        <v>0</v>
      </c>
      <c r="L713" s="131">
        <v>10.3270223752</v>
      </c>
      <c r="M713" s="131">
        <v>0</v>
      </c>
      <c r="N713" s="110">
        <v>123</v>
      </c>
      <c r="O713" s="131">
        <v>2.3495934959000002</v>
      </c>
      <c r="P713" s="146">
        <v>2.0299999999999998</v>
      </c>
      <c r="Q713" s="131">
        <v>8</v>
      </c>
      <c r="R713" s="110">
        <v>5</v>
      </c>
      <c r="S713" s="131">
        <v>47.5</v>
      </c>
      <c r="T713" s="110">
        <v>-6</v>
      </c>
      <c r="U713" s="131">
        <v>42</v>
      </c>
      <c r="V713" s="131">
        <v>2.5</v>
      </c>
      <c r="W713" s="147" t="s">
        <v>3449</v>
      </c>
      <c r="X713" s="147">
        <v>7</v>
      </c>
      <c r="Y713" s="147" t="s">
        <v>3449</v>
      </c>
      <c r="Z713" s="147">
        <v>15</v>
      </c>
      <c r="AA713" s="147" t="s">
        <v>3449</v>
      </c>
      <c r="AB713" s="147" t="s">
        <v>3449</v>
      </c>
      <c r="AC713" s="147" t="s">
        <v>3449</v>
      </c>
      <c r="AD713" s="147">
        <v>11</v>
      </c>
      <c r="AE713" s="148">
        <v>3.4883720930000002</v>
      </c>
      <c r="AF713" s="131">
        <v>7.0175438595999999</v>
      </c>
      <c r="AG713" s="149">
        <v>2.1</v>
      </c>
      <c r="AH713" s="149">
        <v>12.520325203300001</v>
      </c>
      <c r="AI713" s="149">
        <v>18.3739837398</v>
      </c>
      <c r="AJ713" s="149">
        <v>15.9349593496</v>
      </c>
      <c r="AK713" s="149">
        <v>28.292682926800001</v>
      </c>
      <c r="AL713" s="149">
        <v>3.5772357723999999</v>
      </c>
      <c r="AM713" s="149">
        <v>2.2764227641999999</v>
      </c>
      <c r="AN713" s="149">
        <v>0.162601626</v>
      </c>
      <c r="AO713" s="149" t="s">
        <v>3450</v>
      </c>
      <c r="AP713" s="149">
        <v>14.959349593500001</v>
      </c>
      <c r="AQ713" s="149">
        <v>0.162601626</v>
      </c>
    </row>
    <row r="714" spans="1:43" x14ac:dyDescent="0.2">
      <c r="A714" s="145">
        <v>2129</v>
      </c>
      <c r="B714" s="109" t="s">
        <v>1681</v>
      </c>
      <c r="C714" s="110">
        <v>908</v>
      </c>
      <c r="D714" s="131">
        <v>32.168850072799998</v>
      </c>
      <c r="E714" s="110">
        <v>94.288681204599996</v>
      </c>
      <c r="F714" s="131">
        <v>14.0969162996</v>
      </c>
      <c r="G714" s="131">
        <v>22.797356828200002</v>
      </c>
      <c r="H714" s="131">
        <v>61.3436123348</v>
      </c>
      <c r="I714" s="131">
        <v>15.859030837000001</v>
      </c>
      <c r="J714" s="131">
        <v>6.6445182724</v>
      </c>
      <c r="K714" s="131">
        <v>3.3222591362</v>
      </c>
      <c r="L714" s="131">
        <v>11.074197120699999</v>
      </c>
      <c r="M714" s="131">
        <v>7.7519379844999996</v>
      </c>
      <c r="N714" s="110">
        <v>369</v>
      </c>
      <c r="O714" s="131">
        <v>2.4444444444000002</v>
      </c>
      <c r="P714" s="146">
        <v>9.6300000000000008</v>
      </c>
      <c r="Q714" s="131">
        <v>5.5727554179999998</v>
      </c>
      <c r="R714" s="110">
        <v>21</v>
      </c>
      <c r="S714" s="131">
        <v>51.805985552099997</v>
      </c>
      <c r="T714" s="110">
        <v>-35</v>
      </c>
      <c r="U714" s="131">
        <v>42.105263157899998</v>
      </c>
      <c r="V714" s="131">
        <v>0.51599587199999997</v>
      </c>
      <c r="W714" s="147">
        <v>158</v>
      </c>
      <c r="X714" s="147">
        <v>30</v>
      </c>
      <c r="Y714" s="147">
        <v>69</v>
      </c>
      <c r="Z714" s="147">
        <v>59</v>
      </c>
      <c r="AA714" s="147">
        <v>55</v>
      </c>
      <c r="AB714" s="147">
        <v>12</v>
      </c>
      <c r="AC714" s="147">
        <v>9</v>
      </c>
      <c r="AD714" s="147">
        <v>34</v>
      </c>
      <c r="AE714" s="148">
        <v>1.1655011655</v>
      </c>
      <c r="AF714" s="131">
        <v>2.2805017103999998</v>
      </c>
      <c r="AG714" s="131">
        <v>1.22</v>
      </c>
      <c r="AH714" s="149">
        <v>17.864693446099999</v>
      </c>
      <c r="AI714" s="149">
        <v>16.0147991543</v>
      </c>
      <c r="AJ714" s="149">
        <v>22.198731501099999</v>
      </c>
      <c r="AK714" s="149">
        <v>25.317124735699998</v>
      </c>
      <c r="AL714" s="149">
        <v>4.1754756870999996</v>
      </c>
      <c r="AM714" s="149">
        <v>3.9640591966000001</v>
      </c>
      <c r="AN714" s="149">
        <v>5.2854122599999998E-2</v>
      </c>
      <c r="AO714" s="149" t="s">
        <v>3450</v>
      </c>
      <c r="AP714" s="149">
        <v>8.2980972515999998</v>
      </c>
      <c r="AQ714" s="149">
        <v>0</v>
      </c>
    </row>
    <row r="715" spans="1:43" x14ac:dyDescent="0.2">
      <c r="A715" s="145">
        <v>2130</v>
      </c>
      <c r="B715" s="109" t="s">
        <v>1680</v>
      </c>
      <c r="C715" s="110">
        <v>398</v>
      </c>
      <c r="D715" s="131">
        <v>34.915254237299997</v>
      </c>
      <c r="E715" s="110">
        <v>222.3463687151</v>
      </c>
      <c r="F715" s="131">
        <v>19.597989949700001</v>
      </c>
      <c r="G715" s="131">
        <v>19.346733668300001</v>
      </c>
      <c r="H715" s="131">
        <v>55.0251256281</v>
      </c>
      <c r="I715" s="131">
        <v>25.628140703500002</v>
      </c>
      <c r="J715" s="131">
        <v>5.1282051282000003</v>
      </c>
      <c r="K715" s="131">
        <v>5.1282051282000003</v>
      </c>
      <c r="L715" s="131">
        <v>12.820512820499999</v>
      </c>
      <c r="M715" s="131">
        <v>2.5641025641000001</v>
      </c>
      <c r="N715" s="110">
        <v>196</v>
      </c>
      <c r="O715" s="131">
        <v>2.0204081632999999</v>
      </c>
      <c r="P715" s="146">
        <v>1.79</v>
      </c>
      <c r="Q715" s="131">
        <v>23.333333333300001</v>
      </c>
      <c r="R715" s="110">
        <v>5</v>
      </c>
      <c r="S715" s="131">
        <v>33.888888888899999</v>
      </c>
      <c r="T715" s="110">
        <v>-10</v>
      </c>
      <c r="U715" s="131">
        <v>35</v>
      </c>
      <c r="V715" s="131">
        <v>7.7777777777999999</v>
      </c>
      <c r="W715" s="147" t="s">
        <v>3449</v>
      </c>
      <c r="X715" s="147" t="s">
        <v>3449</v>
      </c>
      <c r="Y715" s="147">
        <v>6</v>
      </c>
      <c r="Z715" s="147">
        <v>11</v>
      </c>
      <c r="AA715" s="147" t="s">
        <v>3449</v>
      </c>
      <c r="AB715" s="147" t="s">
        <v>3449</v>
      </c>
      <c r="AC715" s="147">
        <v>5</v>
      </c>
      <c r="AD715" s="147">
        <v>6</v>
      </c>
      <c r="AE715" s="148">
        <v>3.4482758621</v>
      </c>
      <c r="AF715" s="131">
        <v>55.555555555600002</v>
      </c>
      <c r="AG715" s="149" t="s">
        <v>3449</v>
      </c>
      <c r="AH715" s="149">
        <v>14.1052631579</v>
      </c>
      <c r="AI715" s="149">
        <v>22.736842105299999</v>
      </c>
      <c r="AJ715" s="149">
        <v>15.5789473684</v>
      </c>
      <c r="AK715" s="149">
        <v>20.736842105299999</v>
      </c>
      <c r="AL715" s="149">
        <v>1.1578947368000001</v>
      </c>
      <c r="AM715" s="149">
        <v>6</v>
      </c>
      <c r="AN715" s="149">
        <v>0</v>
      </c>
      <c r="AO715" s="149" t="s">
        <v>3450</v>
      </c>
      <c r="AP715" s="149">
        <v>12.9473684211</v>
      </c>
      <c r="AQ715" s="149">
        <v>0</v>
      </c>
    </row>
    <row r="716" spans="1:43" x14ac:dyDescent="0.2">
      <c r="A716" s="145">
        <v>2131</v>
      </c>
      <c r="B716" s="109" t="s">
        <v>1679</v>
      </c>
      <c r="C716" s="110">
        <v>829</v>
      </c>
      <c r="D716" s="131">
        <v>15.782122905</v>
      </c>
      <c r="E716" s="110">
        <v>178.27956989250001</v>
      </c>
      <c r="F716" s="131">
        <v>14.4752714113</v>
      </c>
      <c r="G716" s="131">
        <v>23.039806996399999</v>
      </c>
      <c r="H716" s="131">
        <v>63.329312424599998</v>
      </c>
      <c r="I716" s="131">
        <v>13.630880578999999</v>
      </c>
      <c r="J716" s="131">
        <v>1.1983223487000001</v>
      </c>
      <c r="K716" s="131">
        <v>3.5949670460999998</v>
      </c>
      <c r="L716" s="131">
        <v>11.9832234871</v>
      </c>
      <c r="M716" s="131">
        <v>3.5949670460999998</v>
      </c>
      <c r="N716" s="110">
        <v>328</v>
      </c>
      <c r="O716" s="131">
        <v>2.5243902439000001</v>
      </c>
      <c r="P716" s="146">
        <v>4.6500000000000004</v>
      </c>
      <c r="Q716" s="131">
        <v>9.5238095238000007</v>
      </c>
      <c r="R716" s="110">
        <v>8</v>
      </c>
      <c r="S716" s="131">
        <v>74.891774891799997</v>
      </c>
      <c r="T716" s="110">
        <v>-5</v>
      </c>
      <c r="U716" s="131">
        <v>13.6363636364</v>
      </c>
      <c r="V716" s="131">
        <v>1.9480519481</v>
      </c>
      <c r="W716" s="147">
        <v>129</v>
      </c>
      <c r="X716" s="147">
        <v>35</v>
      </c>
      <c r="Y716" s="147">
        <v>21</v>
      </c>
      <c r="Z716" s="147">
        <v>73</v>
      </c>
      <c r="AA716" s="147">
        <v>51</v>
      </c>
      <c r="AB716" s="147">
        <v>11</v>
      </c>
      <c r="AC716" s="147">
        <v>9</v>
      </c>
      <c r="AD716" s="147">
        <v>31</v>
      </c>
      <c r="AE716" s="148">
        <v>0</v>
      </c>
      <c r="AF716" s="131">
        <v>19.900497512400001</v>
      </c>
      <c r="AG716" s="149">
        <v>1.31</v>
      </c>
      <c r="AH716" s="149">
        <v>29.616519174</v>
      </c>
      <c r="AI716" s="149">
        <v>15.3392330383</v>
      </c>
      <c r="AJ716" s="149">
        <v>17.699115044199999</v>
      </c>
      <c r="AK716" s="149">
        <v>14.395280236</v>
      </c>
      <c r="AL716" s="149">
        <v>1.7109144543000001</v>
      </c>
      <c r="AM716" s="149">
        <v>7.3156342182999996</v>
      </c>
      <c r="AN716" s="149">
        <v>0.17699115039999999</v>
      </c>
      <c r="AO716" s="149" t="s">
        <v>3450</v>
      </c>
      <c r="AP716" s="149">
        <v>11.209439528000001</v>
      </c>
      <c r="AQ716" s="149">
        <v>0.70796460179999998</v>
      </c>
    </row>
    <row r="717" spans="1:43" x14ac:dyDescent="0.2">
      <c r="A717" s="145">
        <v>2134</v>
      </c>
      <c r="B717" s="109" t="s">
        <v>1678</v>
      </c>
      <c r="C717" s="110">
        <v>847</v>
      </c>
      <c r="D717" s="131">
        <v>21</v>
      </c>
      <c r="E717" s="110">
        <v>34.827302631599999</v>
      </c>
      <c r="F717" s="131">
        <v>12.5147579693</v>
      </c>
      <c r="G717" s="131">
        <v>24.7933884298</v>
      </c>
      <c r="H717" s="131">
        <v>59.9763872491</v>
      </c>
      <c r="I717" s="131">
        <v>15.2302243211</v>
      </c>
      <c r="J717" s="131">
        <v>5.9136605558999999</v>
      </c>
      <c r="K717" s="131">
        <v>0</v>
      </c>
      <c r="L717" s="131">
        <v>7.0963926670999999</v>
      </c>
      <c r="M717" s="131">
        <v>4.7309284447</v>
      </c>
      <c r="N717" s="110">
        <v>334</v>
      </c>
      <c r="O717" s="131">
        <v>2.5149700599</v>
      </c>
      <c r="P717" s="146">
        <v>24.32</v>
      </c>
      <c r="Q717" s="131">
        <v>3.9046444718000002</v>
      </c>
      <c r="R717" s="110">
        <v>15</v>
      </c>
      <c r="S717" s="131">
        <v>47.184545828200001</v>
      </c>
      <c r="T717" s="110">
        <v>-45</v>
      </c>
      <c r="U717" s="131">
        <v>28.647759967100001</v>
      </c>
      <c r="V717" s="131">
        <v>20.263049732799999</v>
      </c>
      <c r="W717" s="147">
        <v>202</v>
      </c>
      <c r="X717" s="147">
        <v>43</v>
      </c>
      <c r="Y717" s="147">
        <v>45</v>
      </c>
      <c r="Z717" s="147">
        <v>114</v>
      </c>
      <c r="AA717" s="147">
        <v>52</v>
      </c>
      <c r="AB717" s="147">
        <v>13</v>
      </c>
      <c r="AC717" s="147">
        <v>10</v>
      </c>
      <c r="AD717" s="147">
        <v>29</v>
      </c>
      <c r="AE717" s="148">
        <v>1.7412935323000001</v>
      </c>
      <c r="AF717" s="131">
        <v>4.8192771083999997</v>
      </c>
      <c r="AG717" s="131">
        <v>1.9</v>
      </c>
      <c r="AH717" s="149">
        <v>19.6088794926</v>
      </c>
      <c r="AI717" s="149">
        <v>26.532769556000002</v>
      </c>
      <c r="AJ717" s="149">
        <v>17.177589852000001</v>
      </c>
      <c r="AK717" s="149">
        <v>16.1733615222</v>
      </c>
      <c r="AL717" s="149">
        <v>2.2727272727000001</v>
      </c>
      <c r="AM717" s="149">
        <v>4.7568710358999997</v>
      </c>
      <c r="AN717" s="149">
        <v>0.68710359409999999</v>
      </c>
      <c r="AO717" s="149" t="s">
        <v>3450</v>
      </c>
      <c r="AP717" s="149">
        <v>10.253699788600001</v>
      </c>
      <c r="AQ717" s="149">
        <v>0.3699788584</v>
      </c>
    </row>
    <row r="718" spans="1:43" x14ac:dyDescent="0.2">
      <c r="A718" s="145">
        <v>2135</v>
      </c>
      <c r="B718" s="109" t="s">
        <v>1677</v>
      </c>
      <c r="C718" s="110">
        <v>2212</v>
      </c>
      <c r="D718" s="131">
        <v>23.644494130799998</v>
      </c>
      <c r="E718" s="110">
        <v>77.777777777799997</v>
      </c>
      <c r="F718" s="131">
        <v>21.428571428600002</v>
      </c>
      <c r="G718" s="131">
        <v>24.3670886076</v>
      </c>
      <c r="H718" s="131">
        <v>60.171790235099998</v>
      </c>
      <c r="I718" s="131">
        <v>15.461121157299999</v>
      </c>
      <c r="J718" s="131">
        <v>3.6264732548</v>
      </c>
      <c r="K718" s="131">
        <v>3.1731640979</v>
      </c>
      <c r="L718" s="131">
        <v>14.052583862200001</v>
      </c>
      <c r="M718" s="131">
        <v>5.8930190390000003</v>
      </c>
      <c r="N718" s="110">
        <v>927</v>
      </c>
      <c r="O718" s="131">
        <v>2.3549083064</v>
      </c>
      <c r="P718" s="146">
        <v>28.44</v>
      </c>
      <c r="Q718" s="131">
        <v>5.4775280898999998</v>
      </c>
      <c r="R718" s="110">
        <v>34</v>
      </c>
      <c r="S718" s="131">
        <v>40.4494382022</v>
      </c>
      <c r="T718" s="110">
        <v>-53</v>
      </c>
      <c r="U718" s="131">
        <v>49.964887640400001</v>
      </c>
      <c r="V718" s="131">
        <v>4.1081460673999999</v>
      </c>
      <c r="W718" s="147">
        <v>1184</v>
      </c>
      <c r="X718" s="147">
        <v>44</v>
      </c>
      <c r="Y718" s="147">
        <v>469</v>
      </c>
      <c r="Z718" s="147">
        <v>671</v>
      </c>
      <c r="AA718" s="147">
        <v>167</v>
      </c>
      <c r="AB718" s="147">
        <v>15</v>
      </c>
      <c r="AC718" s="147">
        <v>38</v>
      </c>
      <c r="AD718" s="147">
        <v>114</v>
      </c>
      <c r="AE718" s="148">
        <v>2.3927392739000002</v>
      </c>
      <c r="AF718" s="131">
        <v>0.90785292780000004</v>
      </c>
      <c r="AG718" s="149">
        <v>1.91</v>
      </c>
      <c r="AH718" s="149">
        <v>19.916809395600001</v>
      </c>
      <c r="AI718" s="149">
        <v>23.3667726939</v>
      </c>
      <c r="AJ718" s="149">
        <v>19.035967702499999</v>
      </c>
      <c r="AK718" s="149">
        <v>16.784927819899998</v>
      </c>
      <c r="AL718" s="149">
        <v>3.1074137509000002</v>
      </c>
      <c r="AM718" s="149">
        <v>3.6457058967</v>
      </c>
      <c r="AN718" s="149">
        <v>0.61169562030000002</v>
      </c>
      <c r="AO718" s="149" t="s">
        <v>3450</v>
      </c>
      <c r="AP718" s="149">
        <v>11.597748960100001</v>
      </c>
      <c r="AQ718" s="149">
        <v>0.1223391241</v>
      </c>
    </row>
    <row r="719" spans="1:43" x14ac:dyDescent="0.2">
      <c r="A719" s="145">
        <v>2137</v>
      </c>
      <c r="B719" s="109" t="s">
        <v>1676</v>
      </c>
      <c r="C719" s="110">
        <v>681</v>
      </c>
      <c r="D719" s="131">
        <v>20.959147424499999</v>
      </c>
      <c r="E719" s="110">
        <v>64.549763033199994</v>
      </c>
      <c r="F719" s="131">
        <v>13.6563876652</v>
      </c>
      <c r="G719" s="131">
        <v>28.193832599099999</v>
      </c>
      <c r="H719" s="131">
        <v>59.911894273100003</v>
      </c>
      <c r="I719" s="131">
        <v>11.8942731278</v>
      </c>
      <c r="J719" s="131">
        <v>7.3909830007000004</v>
      </c>
      <c r="K719" s="131">
        <v>0</v>
      </c>
      <c r="L719" s="131">
        <v>14.781966001500001</v>
      </c>
      <c r="M719" s="131">
        <v>7.3909830007000004</v>
      </c>
      <c r="N719" s="110">
        <v>261</v>
      </c>
      <c r="O719" s="131">
        <v>2.5900383142000001</v>
      </c>
      <c r="P719" s="146">
        <v>10.55</v>
      </c>
      <c r="Q719" s="131">
        <v>4.6489563567000003</v>
      </c>
      <c r="R719" s="110">
        <v>22</v>
      </c>
      <c r="S719" s="131">
        <v>50.759013282700003</v>
      </c>
      <c r="T719" s="110">
        <v>-31</v>
      </c>
      <c r="U719" s="131">
        <v>43.738140417499999</v>
      </c>
      <c r="V719" s="131">
        <v>0.85388994309999999</v>
      </c>
      <c r="W719" s="147">
        <v>106</v>
      </c>
      <c r="X719" s="147">
        <v>25</v>
      </c>
      <c r="Y719" s="147">
        <v>22</v>
      </c>
      <c r="Z719" s="147">
        <v>59</v>
      </c>
      <c r="AA719" s="147">
        <v>40</v>
      </c>
      <c r="AB719" s="147">
        <v>10</v>
      </c>
      <c r="AC719" s="147">
        <v>8</v>
      </c>
      <c r="AD719" s="147">
        <v>22</v>
      </c>
      <c r="AE719" s="148">
        <v>1.2195121951000001</v>
      </c>
      <c r="AF719" s="131">
        <v>1.5337423313</v>
      </c>
      <c r="AG719" s="149">
        <v>2.38</v>
      </c>
      <c r="AH719" s="149">
        <v>20.746887966799999</v>
      </c>
      <c r="AI719" s="149">
        <v>22.240663900400001</v>
      </c>
      <c r="AJ719" s="149">
        <v>18.340248962699999</v>
      </c>
      <c r="AK719" s="149">
        <v>17.925311203300001</v>
      </c>
      <c r="AL719" s="149">
        <v>1.9917012448</v>
      </c>
      <c r="AM719" s="149">
        <v>5.2282157676000001</v>
      </c>
      <c r="AN719" s="149">
        <v>0</v>
      </c>
      <c r="AO719" s="149" t="s">
        <v>3450</v>
      </c>
      <c r="AP719" s="149">
        <v>10.871369294599999</v>
      </c>
      <c r="AQ719" s="149">
        <v>0.66390041489999996</v>
      </c>
    </row>
    <row r="720" spans="1:43" x14ac:dyDescent="0.2">
      <c r="A720" s="145">
        <v>2138</v>
      </c>
      <c r="B720" s="109" t="s">
        <v>1675</v>
      </c>
      <c r="C720" s="110">
        <v>643</v>
      </c>
      <c r="D720" s="131">
        <v>-6.2682215743</v>
      </c>
      <c r="E720" s="110">
        <v>11.6464408622</v>
      </c>
      <c r="F720" s="131">
        <v>4.5101088647000003</v>
      </c>
      <c r="G720" s="131">
        <v>20.9953343701</v>
      </c>
      <c r="H720" s="131">
        <v>54.587869362399999</v>
      </c>
      <c r="I720" s="131">
        <v>24.416796267500001</v>
      </c>
      <c r="J720" s="131">
        <v>9.3240093240000004</v>
      </c>
      <c r="K720" s="131">
        <v>1.5540015540000001</v>
      </c>
      <c r="L720" s="131">
        <v>7.7700077700000003</v>
      </c>
      <c r="M720" s="131">
        <v>6.2160062160000003</v>
      </c>
      <c r="N720" s="110">
        <v>250</v>
      </c>
      <c r="O720" s="131">
        <v>2.532</v>
      </c>
      <c r="P720" s="146">
        <v>55.21</v>
      </c>
      <c r="Q720" s="131">
        <v>1.7197682838999999</v>
      </c>
      <c r="R720" s="110">
        <v>19</v>
      </c>
      <c r="S720" s="131">
        <v>42.4873280232</v>
      </c>
      <c r="T720" s="110">
        <v>-81</v>
      </c>
      <c r="U720" s="131">
        <v>38.866763215100001</v>
      </c>
      <c r="V720" s="131">
        <v>16.926140477899999</v>
      </c>
      <c r="W720" s="147">
        <v>251</v>
      </c>
      <c r="X720" s="147">
        <v>70</v>
      </c>
      <c r="Y720" s="147">
        <v>65</v>
      </c>
      <c r="Z720" s="147">
        <v>116</v>
      </c>
      <c r="AA720" s="147">
        <v>76</v>
      </c>
      <c r="AB720" s="147">
        <v>24</v>
      </c>
      <c r="AC720" s="147">
        <v>11</v>
      </c>
      <c r="AD720" s="147">
        <v>41</v>
      </c>
      <c r="AE720" s="148">
        <v>0.23640661939999999</v>
      </c>
      <c r="AF720" s="131">
        <v>0</v>
      </c>
      <c r="AG720" s="149" t="s">
        <v>3449</v>
      </c>
      <c r="AH720" s="149">
        <v>11.7314930991</v>
      </c>
      <c r="AI720" s="149">
        <v>24.153074027599999</v>
      </c>
      <c r="AJ720" s="149">
        <v>7.3400250940999996</v>
      </c>
      <c r="AK720" s="149">
        <v>43.161856963600002</v>
      </c>
      <c r="AL720" s="149">
        <v>2.4466750313999999</v>
      </c>
      <c r="AM720" s="149">
        <v>1.8820577164000001</v>
      </c>
      <c r="AN720" s="149">
        <v>1.8193224591999999</v>
      </c>
      <c r="AO720" s="149" t="s">
        <v>3450</v>
      </c>
      <c r="AP720" s="149">
        <v>3.5759096611999999</v>
      </c>
      <c r="AQ720" s="149">
        <v>1.8820577164000001</v>
      </c>
    </row>
    <row r="721" spans="1:43" x14ac:dyDescent="0.2">
      <c r="A721" s="145">
        <v>2140</v>
      </c>
      <c r="B721" s="109" t="s">
        <v>1674</v>
      </c>
      <c r="C721" s="110">
        <v>1959</v>
      </c>
      <c r="D721" s="131">
        <v>22.975517890799999</v>
      </c>
      <c r="E721" s="110">
        <v>249.55414012739999</v>
      </c>
      <c r="F721" s="131">
        <v>13.629402756499999</v>
      </c>
      <c r="G721" s="131">
        <v>26.7993874426</v>
      </c>
      <c r="H721" s="131">
        <v>60.745278203200002</v>
      </c>
      <c r="I721" s="131">
        <v>12.4553343543</v>
      </c>
      <c r="J721" s="131">
        <v>2.0682523268000002</v>
      </c>
      <c r="K721" s="131">
        <v>2.5853154085000001</v>
      </c>
      <c r="L721" s="131">
        <v>10.8583247156</v>
      </c>
      <c r="M721" s="131">
        <v>5.1706308170000002</v>
      </c>
      <c r="N721" s="110">
        <v>736</v>
      </c>
      <c r="O721" s="131">
        <v>2.6222826087</v>
      </c>
      <c r="P721" s="146">
        <v>7.85</v>
      </c>
      <c r="Q721" s="131">
        <v>10.9833971903</v>
      </c>
      <c r="R721" s="110">
        <v>28</v>
      </c>
      <c r="S721" s="131">
        <v>63.473818646200002</v>
      </c>
      <c r="T721" s="110">
        <v>-29</v>
      </c>
      <c r="U721" s="131">
        <v>24.9042145594</v>
      </c>
      <c r="V721" s="131">
        <v>0.63856960409999997</v>
      </c>
      <c r="W721" s="147">
        <v>1005</v>
      </c>
      <c r="X721" s="147">
        <v>34</v>
      </c>
      <c r="Y721" s="147">
        <v>48</v>
      </c>
      <c r="Z721" s="147">
        <v>923</v>
      </c>
      <c r="AA721" s="147">
        <v>105</v>
      </c>
      <c r="AB721" s="147">
        <v>15</v>
      </c>
      <c r="AC721" s="147">
        <v>11</v>
      </c>
      <c r="AD721" s="147">
        <v>79</v>
      </c>
      <c r="AE721" s="148">
        <v>2.2673031026000001</v>
      </c>
      <c r="AF721" s="131">
        <v>34.500784108700003</v>
      </c>
      <c r="AG721" s="149">
        <v>1</v>
      </c>
      <c r="AH721" s="149">
        <v>20.272004105699999</v>
      </c>
      <c r="AI721" s="149">
        <v>17.680266872000001</v>
      </c>
      <c r="AJ721" s="149">
        <v>22.5044906338</v>
      </c>
      <c r="AK721" s="149">
        <v>13.2666153451</v>
      </c>
      <c r="AL721" s="149">
        <v>4.2853477034000003</v>
      </c>
      <c r="AM721" s="149">
        <v>6.5948165254999997</v>
      </c>
      <c r="AN721" s="149">
        <v>0.3079291763</v>
      </c>
      <c r="AO721" s="149" t="s">
        <v>3450</v>
      </c>
      <c r="AP721" s="149">
        <v>11.547344110899999</v>
      </c>
      <c r="AQ721" s="149">
        <v>1.2317167052</v>
      </c>
    </row>
    <row r="722" spans="1:43" x14ac:dyDescent="0.2">
      <c r="A722" s="145">
        <v>2143</v>
      </c>
      <c r="B722" s="109" t="s">
        <v>1673</v>
      </c>
      <c r="C722" s="110">
        <v>638</v>
      </c>
      <c r="D722" s="131">
        <v>8.1355932203000005</v>
      </c>
      <c r="E722" s="110">
        <v>242.5855513308</v>
      </c>
      <c r="F722" s="131">
        <v>10.65830721</v>
      </c>
      <c r="G722" s="131">
        <v>22.727272727300001</v>
      </c>
      <c r="H722" s="131">
        <v>60.501567398100001</v>
      </c>
      <c r="I722" s="131">
        <v>16.771159874599999</v>
      </c>
      <c r="J722" s="131">
        <v>1.5961691939</v>
      </c>
      <c r="K722" s="131">
        <v>6.3846767757</v>
      </c>
      <c r="L722" s="131">
        <v>11.1731843575</v>
      </c>
      <c r="M722" s="131">
        <v>3.1923383879</v>
      </c>
      <c r="N722" s="110">
        <v>260</v>
      </c>
      <c r="O722" s="131">
        <v>2.4153846153999998</v>
      </c>
      <c r="P722" s="146">
        <v>2.63</v>
      </c>
      <c r="Q722" s="131">
        <v>9.5785440613000006</v>
      </c>
      <c r="R722" s="110">
        <v>7</v>
      </c>
      <c r="S722" s="131">
        <v>67.816091954000001</v>
      </c>
      <c r="T722" s="110">
        <v>-8</v>
      </c>
      <c r="U722" s="131">
        <v>18.007662835200001</v>
      </c>
      <c r="V722" s="131">
        <v>4.5977011493999997</v>
      </c>
      <c r="W722" s="147">
        <v>122</v>
      </c>
      <c r="X722" s="147">
        <v>20</v>
      </c>
      <c r="Y722" s="147">
        <v>10</v>
      </c>
      <c r="Z722" s="147">
        <v>92</v>
      </c>
      <c r="AA722" s="147" t="s">
        <v>3449</v>
      </c>
      <c r="AB722" s="147">
        <v>6</v>
      </c>
      <c r="AC722" s="147" t="s">
        <v>3449</v>
      </c>
      <c r="AD722" s="147">
        <v>18</v>
      </c>
      <c r="AE722" s="148">
        <v>0</v>
      </c>
      <c r="AF722" s="131">
        <v>10.084033613400001</v>
      </c>
      <c r="AG722" s="149">
        <v>0.98</v>
      </c>
      <c r="AH722" s="149">
        <v>26.895187870800001</v>
      </c>
      <c r="AI722" s="149">
        <v>15.886618325600001</v>
      </c>
      <c r="AJ722" s="149">
        <v>18.523401450200002</v>
      </c>
      <c r="AK722" s="149">
        <v>13.777191825999999</v>
      </c>
      <c r="AL722" s="149">
        <v>3.2959789057000002</v>
      </c>
      <c r="AM722" s="149">
        <v>5.0098879367000002</v>
      </c>
      <c r="AN722" s="149">
        <v>0.1318391562</v>
      </c>
      <c r="AO722" s="149" t="s">
        <v>3450</v>
      </c>
      <c r="AP722" s="149">
        <v>12.063282794999999</v>
      </c>
      <c r="AQ722" s="149">
        <v>0.92287409359999995</v>
      </c>
    </row>
    <row r="723" spans="1:43" x14ac:dyDescent="0.2">
      <c r="A723" s="145">
        <v>2145</v>
      </c>
      <c r="B723" s="109" t="s">
        <v>1672</v>
      </c>
      <c r="C723" s="110">
        <v>1336</v>
      </c>
      <c r="D723" s="131">
        <v>22.120658135300001</v>
      </c>
      <c r="E723" s="110">
        <v>297.55011135860002</v>
      </c>
      <c r="F723" s="131">
        <v>16.8413173653</v>
      </c>
      <c r="G723" s="131">
        <v>25.5988023952</v>
      </c>
      <c r="H723" s="131">
        <v>60.329341317400001</v>
      </c>
      <c r="I723" s="131">
        <v>14.071856287399999</v>
      </c>
      <c r="J723" s="131">
        <v>1.4925373134</v>
      </c>
      <c r="K723" s="131">
        <v>0</v>
      </c>
      <c r="L723" s="131">
        <v>10.447761194</v>
      </c>
      <c r="M723" s="131">
        <v>3.7313432835999998</v>
      </c>
      <c r="N723" s="110">
        <v>515</v>
      </c>
      <c r="O723" s="131">
        <v>2.5417475727999999</v>
      </c>
      <c r="P723" s="146">
        <v>4.49</v>
      </c>
      <c r="Q723" s="131">
        <v>13.140311804</v>
      </c>
      <c r="R723" s="110">
        <v>24</v>
      </c>
      <c r="S723" s="131">
        <v>68.596881959900003</v>
      </c>
      <c r="T723" s="110">
        <v>-25</v>
      </c>
      <c r="U723" s="131">
        <v>17.5946547884</v>
      </c>
      <c r="V723" s="131">
        <v>0.66815144770000001</v>
      </c>
      <c r="W723" s="147">
        <v>230</v>
      </c>
      <c r="X723" s="147">
        <v>24</v>
      </c>
      <c r="Y723" s="147">
        <v>127</v>
      </c>
      <c r="Z723" s="147">
        <v>79</v>
      </c>
      <c r="AA723" s="147">
        <v>57</v>
      </c>
      <c r="AB723" s="147">
        <v>8</v>
      </c>
      <c r="AC723" s="147">
        <v>6</v>
      </c>
      <c r="AD723" s="147">
        <v>43</v>
      </c>
      <c r="AE723" s="148">
        <v>2.0905923345000001</v>
      </c>
      <c r="AF723" s="131">
        <v>6.8754774637000002</v>
      </c>
      <c r="AG723" s="131">
        <v>1.49</v>
      </c>
      <c r="AH723" s="149">
        <v>21.905805038299999</v>
      </c>
      <c r="AI723" s="149">
        <v>19.423147134000001</v>
      </c>
      <c r="AJ723" s="149">
        <v>20.664476086200001</v>
      </c>
      <c r="AK723" s="149">
        <v>14.311792625000001</v>
      </c>
      <c r="AL723" s="149">
        <v>3.5779481563000002</v>
      </c>
      <c r="AM723" s="149">
        <v>5.0748448339000003</v>
      </c>
      <c r="AN723" s="149">
        <v>0.40160642569999999</v>
      </c>
      <c r="AO723" s="149" t="s">
        <v>3450</v>
      </c>
      <c r="AP723" s="149">
        <v>11.7196056955</v>
      </c>
      <c r="AQ723" s="149">
        <v>0.73019350130000005</v>
      </c>
    </row>
    <row r="724" spans="1:43" x14ac:dyDescent="0.2">
      <c r="A724" s="145">
        <v>2147</v>
      </c>
      <c r="B724" s="109" t="s">
        <v>1671</v>
      </c>
      <c r="C724" s="110">
        <v>595</v>
      </c>
      <c r="D724" s="131">
        <v>4.3859649123000004</v>
      </c>
      <c r="E724" s="110">
        <v>136.46788990830001</v>
      </c>
      <c r="F724" s="131">
        <v>10.252100840300001</v>
      </c>
      <c r="G724" s="131">
        <v>21.176470588200001</v>
      </c>
      <c r="H724" s="131">
        <v>65.882352941199997</v>
      </c>
      <c r="I724" s="131">
        <v>12.9411764706</v>
      </c>
      <c r="J724" s="131">
        <v>1.6722408027</v>
      </c>
      <c r="K724" s="131">
        <v>0</v>
      </c>
      <c r="L724" s="131">
        <v>10.033444816099999</v>
      </c>
      <c r="M724" s="131">
        <v>3.3444816053999999</v>
      </c>
      <c r="N724" s="110">
        <v>229</v>
      </c>
      <c r="O724" s="131">
        <v>2.5851528384</v>
      </c>
      <c r="P724" s="146">
        <v>4.3600000000000003</v>
      </c>
      <c r="Q724" s="131">
        <v>15.8256880734</v>
      </c>
      <c r="R724" s="110">
        <v>33</v>
      </c>
      <c r="S724" s="131">
        <v>65.825688073400002</v>
      </c>
      <c r="T724" s="110">
        <v>-32</v>
      </c>
      <c r="U724" s="131">
        <v>17.201834862399998</v>
      </c>
      <c r="V724" s="131">
        <v>1.1467889908</v>
      </c>
      <c r="W724" s="147">
        <v>121</v>
      </c>
      <c r="X724" s="147">
        <v>42</v>
      </c>
      <c r="Y724" s="147">
        <v>9</v>
      </c>
      <c r="Z724" s="147">
        <v>70</v>
      </c>
      <c r="AA724" s="147">
        <v>41</v>
      </c>
      <c r="AB724" s="147">
        <v>14</v>
      </c>
      <c r="AC724" s="147">
        <v>5</v>
      </c>
      <c r="AD724" s="147">
        <v>22</v>
      </c>
      <c r="AE724" s="148">
        <v>0.3745318352</v>
      </c>
      <c r="AF724" s="131">
        <v>0</v>
      </c>
      <c r="AG724" s="131">
        <v>1</v>
      </c>
      <c r="AH724" s="149">
        <v>20.304182509499999</v>
      </c>
      <c r="AI724" s="149">
        <v>34.296577946799999</v>
      </c>
      <c r="AJ724" s="149">
        <v>12.471482889700001</v>
      </c>
      <c r="AK724" s="149">
        <v>19.1634980989</v>
      </c>
      <c r="AL724" s="149">
        <v>0.8365019011</v>
      </c>
      <c r="AM724" s="149">
        <v>2.7376425856000002</v>
      </c>
      <c r="AN724" s="149">
        <v>0.15209125479999999</v>
      </c>
      <c r="AO724" s="149" t="s">
        <v>3450</v>
      </c>
      <c r="AP724" s="149">
        <v>8.7452471483000007</v>
      </c>
      <c r="AQ724" s="149">
        <v>7.6045627399999996E-2</v>
      </c>
    </row>
    <row r="725" spans="1:43" x14ac:dyDescent="0.2">
      <c r="A725" s="145">
        <v>2148</v>
      </c>
      <c r="B725" s="109" t="s">
        <v>1670</v>
      </c>
      <c r="C725" s="110">
        <v>2791</v>
      </c>
      <c r="D725" s="131">
        <v>29.633070134699999</v>
      </c>
      <c r="E725" s="110">
        <v>359.6649484536</v>
      </c>
      <c r="F725" s="131">
        <v>16.875671802199999</v>
      </c>
      <c r="G725" s="131">
        <v>24.220709423100001</v>
      </c>
      <c r="H725" s="131">
        <v>61.805804371199997</v>
      </c>
      <c r="I725" s="131">
        <v>13.9734862057</v>
      </c>
      <c r="J725" s="131">
        <v>5.7430007179000002</v>
      </c>
      <c r="K725" s="131">
        <v>0.71787508970000002</v>
      </c>
      <c r="L725" s="131">
        <v>10.768126346000001</v>
      </c>
      <c r="M725" s="131">
        <v>6.4608758075999999</v>
      </c>
      <c r="N725" s="110">
        <v>1124</v>
      </c>
      <c r="O725" s="131">
        <v>2.4804270463</v>
      </c>
      <c r="P725" s="146">
        <v>7.76</v>
      </c>
      <c r="Q725" s="131">
        <v>12.2107969152</v>
      </c>
      <c r="R725" s="110">
        <v>26</v>
      </c>
      <c r="S725" s="131">
        <v>61.9537275064</v>
      </c>
      <c r="T725" s="110">
        <v>-24</v>
      </c>
      <c r="U725" s="131">
        <v>25.706940874000001</v>
      </c>
      <c r="V725" s="131">
        <v>0.1285347044</v>
      </c>
      <c r="W725" s="147">
        <v>1226</v>
      </c>
      <c r="X725" s="147">
        <v>44</v>
      </c>
      <c r="Y725" s="147">
        <v>135</v>
      </c>
      <c r="Z725" s="147">
        <v>1047</v>
      </c>
      <c r="AA725" s="147">
        <v>169</v>
      </c>
      <c r="AB725" s="147">
        <v>13</v>
      </c>
      <c r="AC725" s="147">
        <v>23</v>
      </c>
      <c r="AD725" s="147">
        <v>133</v>
      </c>
      <c r="AE725" s="148">
        <v>0.97959183670000005</v>
      </c>
      <c r="AF725" s="131">
        <v>20.555767034599999</v>
      </c>
      <c r="AG725" s="131">
        <v>1.22</v>
      </c>
      <c r="AH725" s="149">
        <v>24.643468339999998</v>
      </c>
      <c r="AI725" s="149">
        <v>15.1739874501</v>
      </c>
      <c r="AJ725" s="149">
        <v>22.1525004754</v>
      </c>
      <c r="AK725" s="149">
        <v>16.733219243200001</v>
      </c>
      <c r="AL725" s="149">
        <v>1.7874120554999999</v>
      </c>
      <c r="AM725" s="149">
        <v>5.4953413195999996</v>
      </c>
      <c r="AN725" s="149">
        <v>0.76060087470000004</v>
      </c>
      <c r="AO725" s="149" t="s">
        <v>3450</v>
      </c>
      <c r="AP725" s="149">
        <v>11.161817836099999</v>
      </c>
      <c r="AQ725" s="149">
        <v>0.19015021870000001</v>
      </c>
    </row>
    <row r="726" spans="1:43" x14ac:dyDescent="0.2">
      <c r="A726" s="145">
        <v>2149</v>
      </c>
      <c r="B726" s="109" t="s">
        <v>1669</v>
      </c>
      <c r="C726" s="110">
        <v>1744</v>
      </c>
      <c r="D726" s="131">
        <v>25.017921146999999</v>
      </c>
      <c r="E726" s="110">
        <v>72.485453034100004</v>
      </c>
      <c r="F726" s="131">
        <v>15.6536697248</v>
      </c>
      <c r="G726" s="131">
        <v>23.623853211</v>
      </c>
      <c r="H726" s="131">
        <v>60.894495412799998</v>
      </c>
      <c r="I726" s="131">
        <v>15.4816513761</v>
      </c>
      <c r="J726" s="131">
        <v>4.6309696093000001</v>
      </c>
      <c r="K726" s="131">
        <v>1.1577424023</v>
      </c>
      <c r="L726" s="131">
        <v>10.998552822000001</v>
      </c>
      <c r="M726" s="131">
        <v>6.3675832126999996</v>
      </c>
      <c r="N726" s="110">
        <v>696</v>
      </c>
      <c r="O726" s="131">
        <v>2.4770114943000001</v>
      </c>
      <c r="P726" s="146">
        <v>24.06</v>
      </c>
      <c r="Q726" s="131">
        <v>4.0782355388999996</v>
      </c>
      <c r="R726" s="110">
        <v>25</v>
      </c>
      <c r="S726" s="131">
        <v>46.9829379942</v>
      </c>
      <c r="T726" s="110">
        <v>-55</v>
      </c>
      <c r="U726" s="131">
        <v>46.941323345800001</v>
      </c>
      <c r="V726" s="131">
        <v>1.9975031211000001</v>
      </c>
      <c r="W726" s="147">
        <v>667</v>
      </c>
      <c r="X726" s="147">
        <v>82</v>
      </c>
      <c r="Y726" s="147">
        <v>269</v>
      </c>
      <c r="Z726" s="147">
        <v>316</v>
      </c>
      <c r="AA726" s="147">
        <v>127</v>
      </c>
      <c r="AB726" s="147">
        <v>34</v>
      </c>
      <c r="AC726" s="147">
        <v>21</v>
      </c>
      <c r="AD726" s="147">
        <v>72</v>
      </c>
      <c r="AE726" s="148">
        <v>1.0935601457999999</v>
      </c>
      <c r="AF726" s="131">
        <v>16.403046280000002</v>
      </c>
      <c r="AG726" s="149">
        <v>1.99</v>
      </c>
      <c r="AH726" s="149">
        <v>23.480486244400002</v>
      </c>
      <c r="AI726" s="149">
        <v>18.330134356999999</v>
      </c>
      <c r="AJ726" s="149">
        <v>16.2507997441</v>
      </c>
      <c r="AK726" s="149">
        <v>27.3192578375</v>
      </c>
      <c r="AL726" s="149">
        <v>1.4075495841000001</v>
      </c>
      <c r="AM726" s="149">
        <v>2.3352527191000001</v>
      </c>
      <c r="AN726" s="149">
        <v>0.38387715929999999</v>
      </c>
      <c r="AO726" s="149" t="s">
        <v>3450</v>
      </c>
      <c r="AP726" s="149">
        <v>7.3256557900999999</v>
      </c>
      <c r="AQ726" s="149">
        <v>0.2559181062</v>
      </c>
    </row>
    <row r="727" spans="1:43" x14ac:dyDescent="0.2">
      <c r="A727" s="145">
        <v>2152</v>
      </c>
      <c r="B727" s="109" t="s">
        <v>1668</v>
      </c>
      <c r="C727" s="110">
        <v>1441</v>
      </c>
      <c r="D727" s="131">
        <v>3.5201149424999998</v>
      </c>
      <c r="E727" s="110">
        <v>76.567481402799999</v>
      </c>
      <c r="F727" s="131">
        <v>8.8133240804999993</v>
      </c>
      <c r="G727" s="131">
        <v>25.815405968099999</v>
      </c>
      <c r="H727" s="131">
        <v>60.929909784899998</v>
      </c>
      <c r="I727" s="131">
        <v>13.2546842471</v>
      </c>
      <c r="J727" s="131">
        <v>7.5757575758</v>
      </c>
      <c r="K727" s="131">
        <v>0</v>
      </c>
      <c r="L727" s="131">
        <v>21.349862258999998</v>
      </c>
      <c r="M727" s="131">
        <v>5.5096418732999997</v>
      </c>
      <c r="N727" s="110">
        <v>536</v>
      </c>
      <c r="O727" s="131">
        <v>2.6697761193999998</v>
      </c>
      <c r="P727" s="146">
        <v>18.82</v>
      </c>
      <c r="Q727" s="131">
        <v>6.0606060605999996</v>
      </c>
      <c r="R727" s="110">
        <v>25</v>
      </c>
      <c r="S727" s="131">
        <v>72.620946305199993</v>
      </c>
      <c r="T727" s="110">
        <v>-25</v>
      </c>
      <c r="U727" s="131">
        <v>20.255183413099999</v>
      </c>
      <c r="V727" s="131">
        <v>1.0632642212000001</v>
      </c>
      <c r="W727" s="147">
        <v>561</v>
      </c>
      <c r="X727" s="147">
        <v>143</v>
      </c>
      <c r="Y727" s="147">
        <v>231</v>
      </c>
      <c r="Z727" s="147">
        <v>187</v>
      </c>
      <c r="AA727" s="147">
        <v>123</v>
      </c>
      <c r="AB727" s="147">
        <v>49</v>
      </c>
      <c r="AC727" s="147">
        <v>27</v>
      </c>
      <c r="AD727" s="147">
        <v>47</v>
      </c>
      <c r="AE727" s="148">
        <v>0</v>
      </c>
      <c r="AF727" s="131">
        <v>4.9191848208</v>
      </c>
      <c r="AG727" s="131">
        <v>0.62</v>
      </c>
      <c r="AH727" s="149">
        <v>18.798729425400001</v>
      </c>
      <c r="AI727" s="149">
        <v>24.574068726499998</v>
      </c>
      <c r="AJ727" s="149">
        <v>18.250072191699999</v>
      </c>
      <c r="AK727" s="149">
        <v>21.801905862000002</v>
      </c>
      <c r="AL727" s="149">
        <v>2.7721628645999998</v>
      </c>
      <c r="AM727" s="149">
        <v>2.7721628645999998</v>
      </c>
      <c r="AN727" s="149">
        <v>0.14438348249999999</v>
      </c>
      <c r="AO727" s="149" t="s">
        <v>3450</v>
      </c>
      <c r="AP727" s="149">
        <v>8.6341322553000008</v>
      </c>
      <c r="AQ727" s="149">
        <v>1.2705746463000001</v>
      </c>
    </row>
    <row r="728" spans="1:43" x14ac:dyDescent="0.2">
      <c r="A728" s="145">
        <v>2153</v>
      </c>
      <c r="B728" s="109" t="s">
        <v>1667</v>
      </c>
      <c r="C728" s="110">
        <v>1119</v>
      </c>
      <c r="D728" s="131">
        <v>21.4983713355</v>
      </c>
      <c r="E728" s="110">
        <v>128.4730195178</v>
      </c>
      <c r="F728" s="131">
        <v>15.3708668454</v>
      </c>
      <c r="G728" s="131">
        <v>24.486148346699999</v>
      </c>
      <c r="H728" s="131">
        <v>60.411081322599998</v>
      </c>
      <c r="I728" s="131">
        <v>15.1027703307</v>
      </c>
      <c r="J728" s="131">
        <v>1.8042399639</v>
      </c>
      <c r="K728" s="131">
        <v>0</v>
      </c>
      <c r="L728" s="131">
        <v>9.9233198014999999</v>
      </c>
      <c r="M728" s="131">
        <v>3.6084799277999999</v>
      </c>
      <c r="N728" s="110">
        <v>440</v>
      </c>
      <c r="O728" s="131">
        <v>2.5159090909000001</v>
      </c>
      <c r="P728" s="146">
        <v>8.7100000000000009</v>
      </c>
      <c r="Q728" s="131">
        <v>9.0492554409999997</v>
      </c>
      <c r="R728" s="110">
        <v>21</v>
      </c>
      <c r="S728" s="131">
        <v>64.375715922099999</v>
      </c>
      <c r="T728" s="110">
        <v>-26</v>
      </c>
      <c r="U728" s="131">
        <v>26.575028636900001</v>
      </c>
      <c r="V728" s="131">
        <v>0</v>
      </c>
      <c r="W728" s="147">
        <v>331</v>
      </c>
      <c r="X728" s="147">
        <v>69</v>
      </c>
      <c r="Y728" s="147">
        <v>129</v>
      </c>
      <c r="Z728" s="147">
        <v>133</v>
      </c>
      <c r="AA728" s="147">
        <v>77</v>
      </c>
      <c r="AB728" s="147">
        <v>22</v>
      </c>
      <c r="AC728" s="147">
        <v>17</v>
      </c>
      <c r="AD728" s="147">
        <v>38</v>
      </c>
      <c r="AE728" s="148">
        <v>2.8112449799000001</v>
      </c>
      <c r="AF728" s="131">
        <v>2.7598896044000001</v>
      </c>
      <c r="AG728" s="131">
        <v>1</v>
      </c>
      <c r="AH728" s="149">
        <v>28.616106333099999</v>
      </c>
      <c r="AI728" s="149">
        <v>15.1681000782</v>
      </c>
      <c r="AJ728" s="149">
        <v>18.960125097700001</v>
      </c>
      <c r="AK728" s="149">
        <v>15.5590304926</v>
      </c>
      <c r="AL728" s="149">
        <v>1.4855355747000001</v>
      </c>
      <c r="AM728" s="149">
        <v>4.1047693510999999</v>
      </c>
      <c r="AN728" s="149">
        <v>7.8186082899999995E-2</v>
      </c>
      <c r="AO728" s="149" t="s">
        <v>3450</v>
      </c>
      <c r="AP728" s="149">
        <v>11.8451915559</v>
      </c>
      <c r="AQ728" s="149">
        <v>0.39093041439999998</v>
      </c>
    </row>
    <row r="729" spans="1:43" x14ac:dyDescent="0.2">
      <c r="A729" s="145">
        <v>2155</v>
      </c>
      <c r="B729" s="109" t="s">
        <v>1666</v>
      </c>
      <c r="C729" s="110">
        <v>1071</v>
      </c>
      <c r="D729" s="131">
        <v>6.4612326044000001</v>
      </c>
      <c r="E729" s="110">
        <v>106.0396039604</v>
      </c>
      <c r="F729" s="131">
        <v>15.032679738600001</v>
      </c>
      <c r="G729" s="131">
        <v>21.9421101774</v>
      </c>
      <c r="H729" s="131">
        <v>62.464985994400003</v>
      </c>
      <c r="I729" s="131">
        <v>15.592903828200001</v>
      </c>
      <c r="J729" s="131">
        <v>5.6232427366</v>
      </c>
      <c r="K729" s="131">
        <v>2.8116213683</v>
      </c>
      <c r="L729" s="131">
        <v>15.9325210872</v>
      </c>
      <c r="M729" s="131">
        <v>9.3720712276999993</v>
      </c>
      <c r="N729" s="110">
        <v>428</v>
      </c>
      <c r="O729" s="131">
        <v>2.4766355139999998</v>
      </c>
      <c r="P729" s="146">
        <v>10.1</v>
      </c>
      <c r="Q729" s="131">
        <v>8.8557213929999996</v>
      </c>
      <c r="R729" s="110">
        <v>14</v>
      </c>
      <c r="S729" s="131">
        <v>64.5771144279</v>
      </c>
      <c r="T729" s="110">
        <v>-14</v>
      </c>
      <c r="U729" s="131">
        <v>26.268656716399999</v>
      </c>
      <c r="V729" s="131">
        <v>0.2985074627</v>
      </c>
      <c r="W729" s="147">
        <v>593</v>
      </c>
      <c r="X729" s="147">
        <v>57</v>
      </c>
      <c r="Y729" s="147">
        <v>206</v>
      </c>
      <c r="Z729" s="147">
        <v>330</v>
      </c>
      <c r="AA729" s="147">
        <v>108</v>
      </c>
      <c r="AB729" s="147">
        <v>20</v>
      </c>
      <c r="AC729" s="147">
        <v>25</v>
      </c>
      <c r="AD729" s="147">
        <v>63</v>
      </c>
      <c r="AE729" s="148">
        <v>3.7113402062</v>
      </c>
      <c r="AF729" s="131">
        <v>1.8867924528</v>
      </c>
      <c r="AG729" s="149">
        <v>1.1299999999999999</v>
      </c>
      <c r="AH729" s="149">
        <v>22.709677419399998</v>
      </c>
      <c r="AI729" s="149">
        <v>23.8279569892</v>
      </c>
      <c r="AJ729" s="149">
        <v>13.5053763441</v>
      </c>
      <c r="AK729" s="149">
        <v>22.666666666699999</v>
      </c>
      <c r="AL729" s="149">
        <v>3.6129032257999998</v>
      </c>
      <c r="AM729" s="149">
        <v>3.0107526882000002</v>
      </c>
      <c r="AN729" s="149">
        <v>4.3010752700000002E-2</v>
      </c>
      <c r="AO729" s="149" t="s">
        <v>3450</v>
      </c>
      <c r="AP729" s="149">
        <v>8.1290322581000005</v>
      </c>
      <c r="AQ729" s="149">
        <v>0.77419354839999999</v>
      </c>
    </row>
    <row r="730" spans="1:43" x14ac:dyDescent="0.2">
      <c r="A730" s="145">
        <v>2160</v>
      </c>
      <c r="B730" s="109" t="s">
        <v>1665</v>
      </c>
      <c r="C730" s="110">
        <v>2435</v>
      </c>
      <c r="D730" s="131">
        <v>22.855701311800001</v>
      </c>
      <c r="E730" s="110">
        <v>233.014354067</v>
      </c>
      <c r="F730" s="131">
        <v>16.673511293600001</v>
      </c>
      <c r="G730" s="131">
        <v>25.2156057495</v>
      </c>
      <c r="H730" s="131">
        <v>61.765913757699998</v>
      </c>
      <c r="I730" s="131">
        <v>13.0184804928</v>
      </c>
      <c r="J730" s="131">
        <v>3.7190082645000002</v>
      </c>
      <c r="K730" s="131">
        <v>2.0661157024999999</v>
      </c>
      <c r="L730" s="131">
        <v>10.7438016529</v>
      </c>
      <c r="M730" s="131">
        <v>8.2644628098999995</v>
      </c>
      <c r="N730" s="110">
        <v>974</v>
      </c>
      <c r="O730" s="131">
        <v>2.4856262833999998</v>
      </c>
      <c r="P730" s="146">
        <v>10.45</v>
      </c>
      <c r="Q730" s="131">
        <v>10.249042145600001</v>
      </c>
      <c r="R730" s="110">
        <v>32</v>
      </c>
      <c r="S730" s="131">
        <v>66.187739463599996</v>
      </c>
      <c r="T730" s="110">
        <v>-29</v>
      </c>
      <c r="U730" s="131">
        <v>23.371647509599999</v>
      </c>
      <c r="V730" s="131">
        <v>0.19157088119999999</v>
      </c>
      <c r="W730" s="147">
        <v>1259</v>
      </c>
      <c r="X730" s="147">
        <v>73</v>
      </c>
      <c r="Y730" s="147">
        <v>805</v>
      </c>
      <c r="Z730" s="147">
        <v>381</v>
      </c>
      <c r="AA730" s="147">
        <v>149</v>
      </c>
      <c r="AB730" s="147">
        <v>26</v>
      </c>
      <c r="AC730" s="147">
        <v>27</v>
      </c>
      <c r="AD730" s="147">
        <v>96</v>
      </c>
      <c r="AE730" s="148">
        <v>0.18315018320000001</v>
      </c>
      <c r="AF730" s="131">
        <v>24.6007768666</v>
      </c>
      <c r="AG730" s="149">
        <v>2.99</v>
      </c>
      <c r="AH730" s="149">
        <v>22.772060433499998</v>
      </c>
      <c r="AI730" s="149">
        <v>22.574994525899999</v>
      </c>
      <c r="AJ730" s="149">
        <v>21.107948324900001</v>
      </c>
      <c r="AK730" s="149">
        <v>19.597109700000001</v>
      </c>
      <c r="AL730" s="149">
        <v>2.1239325597000001</v>
      </c>
      <c r="AM730" s="149">
        <v>2.6275454346</v>
      </c>
      <c r="AN730" s="149">
        <v>0.19706590760000001</v>
      </c>
      <c r="AO730" s="149" t="s">
        <v>3450</v>
      </c>
      <c r="AP730" s="149">
        <v>7.2914385811000004</v>
      </c>
      <c r="AQ730" s="149">
        <v>0.70067878260000005</v>
      </c>
    </row>
    <row r="731" spans="1:43" x14ac:dyDescent="0.2">
      <c r="A731" s="145">
        <v>2162</v>
      </c>
      <c r="B731" s="109" t="s">
        <v>1664</v>
      </c>
      <c r="C731" s="110">
        <v>1549</v>
      </c>
      <c r="D731" s="131">
        <v>39.048473967699998</v>
      </c>
      <c r="E731" s="110">
        <v>46.460707858399999</v>
      </c>
      <c r="F731" s="131">
        <v>19.8837959974</v>
      </c>
      <c r="G731" s="131">
        <v>23.950936087799999</v>
      </c>
      <c r="H731" s="131">
        <v>61.652679147800001</v>
      </c>
      <c r="I731" s="131">
        <v>14.3963847644</v>
      </c>
      <c r="J731" s="131">
        <v>7.9920079919999996</v>
      </c>
      <c r="K731" s="131">
        <v>1.9980019979999999</v>
      </c>
      <c r="L731" s="131">
        <v>9.9900099900000008</v>
      </c>
      <c r="M731" s="131">
        <v>8.658008658</v>
      </c>
      <c r="N731" s="110">
        <v>645</v>
      </c>
      <c r="O731" s="131">
        <v>2.3751937983999998</v>
      </c>
      <c r="P731" s="146">
        <v>33.340000000000003</v>
      </c>
      <c r="Q731" s="131">
        <v>2.7360192422999998</v>
      </c>
      <c r="R731" s="110">
        <v>16</v>
      </c>
      <c r="S731" s="131">
        <v>48.797354179199999</v>
      </c>
      <c r="T731" s="110">
        <v>-39</v>
      </c>
      <c r="U731" s="131">
        <v>39.747444377599997</v>
      </c>
      <c r="V731" s="131">
        <v>8.7191822008000006</v>
      </c>
      <c r="W731" s="147">
        <v>716</v>
      </c>
      <c r="X731" s="147">
        <v>43</v>
      </c>
      <c r="Y731" s="147">
        <v>440</v>
      </c>
      <c r="Z731" s="147">
        <v>233</v>
      </c>
      <c r="AA731" s="147">
        <v>83</v>
      </c>
      <c r="AB731" s="147">
        <v>16</v>
      </c>
      <c r="AC731" s="147">
        <v>15</v>
      </c>
      <c r="AD731" s="147">
        <v>52</v>
      </c>
      <c r="AE731" s="148">
        <v>2.2038567492999999</v>
      </c>
      <c r="AF731" s="131">
        <v>25.234318673400001</v>
      </c>
      <c r="AG731" s="149">
        <v>1.58</v>
      </c>
      <c r="AH731" s="149">
        <v>20.630797773699999</v>
      </c>
      <c r="AI731" s="149">
        <v>22.745825603</v>
      </c>
      <c r="AJ731" s="149">
        <v>20.853432282</v>
      </c>
      <c r="AK731" s="149">
        <v>17.217068645600001</v>
      </c>
      <c r="AL731" s="149">
        <v>2.0408163264999999</v>
      </c>
      <c r="AM731" s="149">
        <v>4.7124304267000001</v>
      </c>
      <c r="AN731" s="149">
        <v>0.11131725419999999</v>
      </c>
      <c r="AO731" s="149" t="s">
        <v>3450</v>
      </c>
      <c r="AP731" s="149">
        <v>9.4619666048000006</v>
      </c>
      <c r="AQ731" s="149">
        <v>0.92764378479999998</v>
      </c>
    </row>
    <row r="732" spans="1:43" x14ac:dyDescent="0.2">
      <c r="A732" s="145">
        <v>2163</v>
      </c>
      <c r="B732" s="109" t="s">
        <v>1663</v>
      </c>
      <c r="C732" s="110">
        <v>2538</v>
      </c>
      <c r="D732" s="131">
        <v>16.368638239300001</v>
      </c>
      <c r="E732" s="110">
        <v>22.646560185599999</v>
      </c>
      <c r="F732" s="131">
        <v>16.981875492499999</v>
      </c>
      <c r="G732" s="131">
        <v>19.267139479899999</v>
      </c>
      <c r="H732" s="131">
        <v>56.9345941686</v>
      </c>
      <c r="I732" s="131">
        <v>23.798266351500001</v>
      </c>
      <c r="J732" s="131">
        <v>2.3899621589</v>
      </c>
      <c r="K732" s="131">
        <v>2.3899621589</v>
      </c>
      <c r="L732" s="131">
        <v>6.3732324238000002</v>
      </c>
      <c r="M732" s="131">
        <v>6.3732324238000002</v>
      </c>
      <c r="N732" s="110">
        <v>1138</v>
      </c>
      <c r="O732" s="131">
        <v>2.1845342706999999</v>
      </c>
      <c r="P732" s="146">
        <v>112.07</v>
      </c>
      <c r="Q732" s="131">
        <v>2.1054509768999998</v>
      </c>
      <c r="R732" s="110">
        <v>62</v>
      </c>
      <c r="S732" s="131">
        <v>43.723793380300002</v>
      </c>
      <c r="T732" s="110">
        <v>-178</v>
      </c>
      <c r="U732" s="131">
        <v>41.966277098799999</v>
      </c>
      <c r="V732" s="131">
        <v>12.204478544000001</v>
      </c>
      <c r="W732" s="147">
        <v>1103</v>
      </c>
      <c r="X732" s="147">
        <v>138</v>
      </c>
      <c r="Y732" s="147">
        <v>309</v>
      </c>
      <c r="Z732" s="147">
        <v>656</v>
      </c>
      <c r="AA732" s="147">
        <v>226</v>
      </c>
      <c r="AB732" s="147">
        <v>41</v>
      </c>
      <c r="AC732" s="147">
        <v>49</v>
      </c>
      <c r="AD732" s="147">
        <v>136</v>
      </c>
      <c r="AE732" s="148">
        <v>0.115942029</v>
      </c>
      <c r="AF732" s="131">
        <v>5.6519983850999997</v>
      </c>
      <c r="AG732" s="131">
        <v>1.25</v>
      </c>
      <c r="AH732" s="149">
        <v>21.419609249000001</v>
      </c>
      <c r="AI732" s="149">
        <v>27.5138913784</v>
      </c>
      <c r="AJ732" s="149">
        <v>13.8196809464</v>
      </c>
      <c r="AK732" s="149">
        <v>18.659257931500001</v>
      </c>
      <c r="AL732" s="149">
        <v>2.1688474637000001</v>
      </c>
      <c r="AM732" s="149">
        <v>2.2943179781</v>
      </c>
      <c r="AN732" s="149">
        <v>0.10754615519999999</v>
      </c>
      <c r="AO732" s="149" t="s">
        <v>3450</v>
      </c>
      <c r="AP732" s="149">
        <v>9.1414231940999997</v>
      </c>
      <c r="AQ732" s="149">
        <v>7.16974368E-2</v>
      </c>
    </row>
    <row r="733" spans="1:43" x14ac:dyDescent="0.2">
      <c r="A733" s="145">
        <v>2173</v>
      </c>
      <c r="B733" s="109" t="s">
        <v>1662</v>
      </c>
      <c r="C733" s="110">
        <v>796</v>
      </c>
      <c r="D733" s="131">
        <v>15.5297532656</v>
      </c>
      <c r="E733" s="110">
        <v>127.97427652730001</v>
      </c>
      <c r="F733" s="131">
        <v>16.080402010099998</v>
      </c>
      <c r="G733" s="131">
        <v>21.859296482400001</v>
      </c>
      <c r="H733" s="131">
        <v>65.577889447199993</v>
      </c>
      <c r="I733" s="131">
        <v>12.5628140704</v>
      </c>
      <c r="J733" s="131">
        <v>7.5376884422000003</v>
      </c>
      <c r="K733" s="131">
        <v>1.2562814069999999</v>
      </c>
      <c r="L733" s="131">
        <v>12.5628140704</v>
      </c>
      <c r="M733" s="131">
        <v>6.2814070352</v>
      </c>
      <c r="N733" s="110">
        <v>317</v>
      </c>
      <c r="O733" s="131">
        <v>2.4889589905</v>
      </c>
      <c r="P733" s="146">
        <v>6.22</v>
      </c>
      <c r="Q733" s="131">
        <v>6.7741935484000004</v>
      </c>
      <c r="R733" s="110">
        <v>8</v>
      </c>
      <c r="S733" s="131">
        <v>70.161290322599996</v>
      </c>
      <c r="T733" s="110">
        <v>-11</v>
      </c>
      <c r="U733" s="131">
        <v>21.6129032258</v>
      </c>
      <c r="V733" s="131">
        <v>1.4516129032</v>
      </c>
      <c r="W733" s="147">
        <v>126</v>
      </c>
      <c r="X733" s="147">
        <v>48</v>
      </c>
      <c r="Y733" s="147">
        <v>18</v>
      </c>
      <c r="Z733" s="147">
        <v>60</v>
      </c>
      <c r="AA733" s="147">
        <v>51</v>
      </c>
      <c r="AB733" s="147">
        <v>20</v>
      </c>
      <c r="AC733" s="147">
        <v>6</v>
      </c>
      <c r="AD733" s="147">
        <v>25</v>
      </c>
      <c r="AE733" s="148">
        <v>1.4084507042000001</v>
      </c>
      <c r="AF733" s="131">
        <v>6.3051702395999998</v>
      </c>
      <c r="AG733" s="149">
        <v>0.88</v>
      </c>
      <c r="AH733" s="149">
        <v>17.042440318299999</v>
      </c>
      <c r="AI733" s="149">
        <v>15.119363395200001</v>
      </c>
      <c r="AJ733" s="149">
        <v>20.0265251989</v>
      </c>
      <c r="AK733" s="149">
        <v>23.209549071600001</v>
      </c>
      <c r="AL733" s="149">
        <v>4.1777188329000001</v>
      </c>
      <c r="AM733" s="149">
        <v>4.7745358089999996</v>
      </c>
      <c r="AN733" s="149">
        <v>0.59681697609999995</v>
      </c>
      <c r="AO733" s="149" t="s">
        <v>3450</v>
      </c>
      <c r="AP733" s="149">
        <v>11.6710875332</v>
      </c>
      <c r="AQ733" s="149">
        <v>0.66312997350000003</v>
      </c>
    </row>
    <row r="734" spans="1:43" x14ac:dyDescent="0.2">
      <c r="A734" s="145">
        <v>2174</v>
      </c>
      <c r="B734" s="109" t="s">
        <v>1661</v>
      </c>
      <c r="C734" s="110">
        <v>1925</v>
      </c>
      <c r="D734" s="131">
        <v>12.9032258065</v>
      </c>
      <c r="E734" s="110">
        <v>330.18867924530002</v>
      </c>
      <c r="F734" s="131">
        <v>20.779220779199999</v>
      </c>
      <c r="G734" s="131">
        <v>23.428571428600002</v>
      </c>
      <c r="H734" s="131">
        <v>61.818181818200003</v>
      </c>
      <c r="I734" s="131">
        <v>14.753246753199999</v>
      </c>
      <c r="J734" s="131">
        <v>4.6801872075000004</v>
      </c>
      <c r="K734" s="131">
        <v>2.0800832033000001</v>
      </c>
      <c r="L734" s="131">
        <v>11.4404576183</v>
      </c>
      <c r="M734" s="131">
        <v>3.6401456057999999</v>
      </c>
      <c r="N734" s="110">
        <v>749</v>
      </c>
      <c r="O734" s="131">
        <v>2.5620827770000001</v>
      </c>
      <c r="P734" s="146">
        <v>5.83</v>
      </c>
      <c r="Q734" s="131">
        <v>15.716753022500001</v>
      </c>
      <c r="R734" s="110">
        <v>27</v>
      </c>
      <c r="S734" s="131">
        <v>72.538860103600001</v>
      </c>
      <c r="T734" s="110">
        <v>-28</v>
      </c>
      <c r="U734" s="131">
        <v>11.571675302199999</v>
      </c>
      <c r="V734" s="131">
        <v>0.17271157170000001</v>
      </c>
      <c r="W734" s="147">
        <v>1295</v>
      </c>
      <c r="X734" s="147">
        <v>42</v>
      </c>
      <c r="Y734" s="147">
        <v>206</v>
      </c>
      <c r="Z734" s="147">
        <v>1047</v>
      </c>
      <c r="AA734" s="147">
        <v>200</v>
      </c>
      <c r="AB734" s="147">
        <v>11</v>
      </c>
      <c r="AC734" s="147">
        <v>25</v>
      </c>
      <c r="AD734" s="147">
        <v>164</v>
      </c>
      <c r="AE734" s="148">
        <v>0.98643649820000001</v>
      </c>
      <c r="AF734" s="131">
        <v>15.425531914900001</v>
      </c>
      <c r="AG734" s="131">
        <v>2.2400000000000002</v>
      </c>
      <c r="AH734" s="149">
        <v>25.226549106</v>
      </c>
      <c r="AI734" s="149">
        <v>12.6377663483</v>
      </c>
      <c r="AJ734" s="149">
        <v>20.9649767328</v>
      </c>
      <c r="AK734" s="149">
        <v>14.7440607397</v>
      </c>
      <c r="AL734" s="149">
        <v>5.1432770021999996</v>
      </c>
      <c r="AM734" s="149">
        <v>6.8087190791000003</v>
      </c>
      <c r="AN734" s="149">
        <v>0.17144256669999999</v>
      </c>
      <c r="AO734" s="149" t="s">
        <v>3450</v>
      </c>
      <c r="AP734" s="149">
        <v>12.4418319863</v>
      </c>
      <c r="AQ734" s="149">
        <v>0.14695077149999999</v>
      </c>
    </row>
    <row r="735" spans="1:43" x14ac:dyDescent="0.2">
      <c r="A735" s="145">
        <v>2175</v>
      </c>
      <c r="B735" s="109" t="s">
        <v>1660</v>
      </c>
      <c r="C735" s="110">
        <v>3280</v>
      </c>
      <c r="D735" s="131">
        <v>17.352415026799999</v>
      </c>
      <c r="E735" s="110">
        <v>369.36936936939998</v>
      </c>
      <c r="F735" s="131">
        <v>29.8475609756</v>
      </c>
      <c r="G735" s="131">
        <v>24.9390243902</v>
      </c>
      <c r="H735" s="131">
        <v>60.792682926799998</v>
      </c>
      <c r="I735" s="131">
        <v>14.2682926829</v>
      </c>
      <c r="J735" s="131">
        <v>2.7426481792000001</v>
      </c>
      <c r="K735" s="131">
        <v>1.8284321195</v>
      </c>
      <c r="L735" s="131">
        <v>10.6658540302</v>
      </c>
      <c r="M735" s="131">
        <v>7.6184671644000002</v>
      </c>
      <c r="N735" s="110">
        <v>1265</v>
      </c>
      <c r="O735" s="131">
        <v>2.5715415020000001</v>
      </c>
      <c r="P735" s="146">
        <v>8.8800000000000008</v>
      </c>
      <c r="Q735" s="131">
        <v>11.560044893400001</v>
      </c>
      <c r="R735" s="110">
        <v>22</v>
      </c>
      <c r="S735" s="131">
        <v>57.014590347899997</v>
      </c>
      <c r="T735" s="110">
        <v>-25</v>
      </c>
      <c r="U735" s="131">
        <v>30.9764309764</v>
      </c>
      <c r="V735" s="131">
        <v>0.44893378229999997</v>
      </c>
      <c r="W735" s="147">
        <v>764</v>
      </c>
      <c r="X735" s="147">
        <v>71</v>
      </c>
      <c r="Y735" s="147">
        <v>240</v>
      </c>
      <c r="Z735" s="147">
        <v>453</v>
      </c>
      <c r="AA735" s="147">
        <v>166</v>
      </c>
      <c r="AB735" s="147">
        <v>22</v>
      </c>
      <c r="AC735" s="147">
        <v>44</v>
      </c>
      <c r="AD735" s="147">
        <v>100</v>
      </c>
      <c r="AE735" s="148">
        <v>5.7203389831000004</v>
      </c>
      <c r="AF735" s="131">
        <v>4.1941282204999997</v>
      </c>
      <c r="AG735" s="131">
        <v>2.62</v>
      </c>
      <c r="AH735" s="149">
        <v>11.076443057700001</v>
      </c>
      <c r="AI735" s="149">
        <v>21.858207661600002</v>
      </c>
      <c r="AJ735" s="149">
        <v>27.266423990300002</v>
      </c>
      <c r="AK735" s="149">
        <v>14.0232275958</v>
      </c>
      <c r="AL735" s="149">
        <v>5.4255503553000004</v>
      </c>
      <c r="AM735" s="149">
        <v>6.465591957</v>
      </c>
      <c r="AN735" s="149">
        <v>0.62402496100000004</v>
      </c>
      <c r="AO735" s="149" t="s">
        <v>3450</v>
      </c>
      <c r="AP735" s="149">
        <v>10.3657479633</v>
      </c>
      <c r="AQ735" s="149">
        <v>0.57202288089999997</v>
      </c>
    </row>
    <row r="736" spans="1:43" x14ac:dyDescent="0.2">
      <c r="A736" s="145">
        <v>2177</v>
      </c>
      <c r="B736" s="109" t="s">
        <v>1659</v>
      </c>
      <c r="C736" s="110">
        <v>842</v>
      </c>
      <c r="D736" s="131">
        <v>27.963525835900001</v>
      </c>
      <c r="E736" s="110">
        <v>213.7055837563</v>
      </c>
      <c r="F736" s="131">
        <v>17.102137767199999</v>
      </c>
      <c r="G736" s="131">
        <v>26.959619952499999</v>
      </c>
      <c r="H736" s="131">
        <v>62.232779097399998</v>
      </c>
      <c r="I736" s="131">
        <v>10.807600950099999</v>
      </c>
      <c r="J736" s="131">
        <v>3.5335689046000001</v>
      </c>
      <c r="K736" s="131">
        <v>0</v>
      </c>
      <c r="L736" s="131">
        <v>21.201413427599999</v>
      </c>
      <c r="M736" s="131">
        <v>7.0671378092000001</v>
      </c>
      <c r="N736" s="110">
        <v>307</v>
      </c>
      <c r="O736" s="131">
        <v>2.7296416938000001</v>
      </c>
      <c r="P736" s="146">
        <v>3.94</v>
      </c>
      <c r="Q736" s="131">
        <v>10.152284264</v>
      </c>
      <c r="R736" s="110">
        <v>16</v>
      </c>
      <c r="S736" s="131">
        <v>67.258883248700002</v>
      </c>
      <c r="T736" s="110">
        <v>-15</v>
      </c>
      <c r="U736" s="131">
        <v>22.588832487299999</v>
      </c>
      <c r="V736" s="131">
        <v>0</v>
      </c>
      <c r="W736" s="147">
        <v>219</v>
      </c>
      <c r="X736" s="147">
        <v>17</v>
      </c>
      <c r="Y736" s="147">
        <v>107</v>
      </c>
      <c r="Z736" s="147">
        <v>95</v>
      </c>
      <c r="AA736" s="147">
        <v>46</v>
      </c>
      <c r="AB736" s="147">
        <v>7</v>
      </c>
      <c r="AC736" s="147">
        <v>13</v>
      </c>
      <c r="AD736" s="147">
        <v>26</v>
      </c>
      <c r="AE736" s="148">
        <v>0</v>
      </c>
      <c r="AF736" s="131">
        <v>4.6620046620000002</v>
      </c>
      <c r="AG736" s="131">
        <v>1.29</v>
      </c>
      <c r="AH736" s="149">
        <v>22.921711057300001</v>
      </c>
      <c r="AI736" s="149">
        <v>17.029862792599999</v>
      </c>
      <c r="AJ736" s="149">
        <v>19.612590798999999</v>
      </c>
      <c r="AK736" s="149">
        <v>18.321226795800001</v>
      </c>
      <c r="AL736" s="149">
        <v>2.6634382567000001</v>
      </c>
      <c r="AM736" s="149">
        <v>6.5375302663000001</v>
      </c>
      <c r="AN736" s="149">
        <v>0.403551251</v>
      </c>
      <c r="AO736" s="149" t="s">
        <v>3450</v>
      </c>
      <c r="AP736" s="149">
        <v>9.8466505245999993</v>
      </c>
      <c r="AQ736" s="149">
        <v>8.07102502E-2</v>
      </c>
    </row>
    <row r="737" spans="1:43" x14ac:dyDescent="0.2">
      <c r="A737" s="145">
        <v>2183</v>
      </c>
      <c r="B737" s="109" t="s">
        <v>1658</v>
      </c>
      <c r="C737" s="110">
        <v>2717</v>
      </c>
      <c r="D737" s="131">
        <v>20.9167779261</v>
      </c>
      <c r="E737" s="110">
        <v>375.79529737209998</v>
      </c>
      <c r="F737" s="131">
        <v>13.7283768863</v>
      </c>
      <c r="G737" s="131">
        <v>23.813029076199999</v>
      </c>
      <c r="H737" s="131">
        <v>60.7287449393</v>
      </c>
      <c r="I737" s="131">
        <v>15.4582259845</v>
      </c>
      <c r="J737" s="131">
        <v>2.2168852762000002</v>
      </c>
      <c r="K737" s="131">
        <v>2.2168852762000002</v>
      </c>
      <c r="L737" s="131">
        <v>7.7590984667000003</v>
      </c>
      <c r="M737" s="131">
        <v>6.6506558285999997</v>
      </c>
      <c r="N737" s="110">
        <v>1017</v>
      </c>
      <c r="O737" s="131">
        <v>2.6529006882999999</v>
      </c>
      <c r="P737" s="146">
        <v>7.23</v>
      </c>
      <c r="Q737" s="131">
        <v>13.1215469613</v>
      </c>
      <c r="R737" s="110">
        <v>32</v>
      </c>
      <c r="S737" s="131">
        <v>55.248618784500003</v>
      </c>
      <c r="T737" s="110">
        <v>-33</v>
      </c>
      <c r="U737" s="131">
        <v>31.491712707200001</v>
      </c>
      <c r="V737" s="131">
        <v>0.13812154700000001</v>
      </c>
      <c r="W737" s="147">
        <v>1116</v>
      </c>
      <c r="X737" s="147">
        <v>40</v>
      </c>
      <c r="Y737" s="147">
        <v>214</v>
      </c>
      <c r="Z737" s="147">
        <v>862</v>
      </c>
      <c r="AA737" s="147">
        <v>145</v>
      </c>
      <c r="AB737" s="147">
        <v>12</v>
      </c>
      <c r="AC737" s="147">
        <v>25</v>
      </c>
      <c r="AD737" s="147">
        <v>108</v>
      </c>
      <c r="AE737" s="148">
        <v>0.36396724289999999</v>
      </c>
      <c r="AF737" s="131">
        <v>17.557549746399999</v>
      </c>
      <c r="AG737" s="149">
        <v>0.85</v>
      </c>
      <c r="AH737" s="149">
        <v>16.676718938499999</v>
      </c>
      <c r="AI737" s="149">
        <v>17.2346200241</v>
      </c>
      <c r="AJ737" s="149">
        <v>24.8341375151</v>
      </c>
      <c r="AK737" s="149">
        <v>13.585645355900001</v>
      </c>
      <c r="AL737" s="149">
        <v>4.3275030156999996</v>
      </c>
      <c r="AM737" s="149">
        <v>7.3281061520000002</v>
      </c>
      <c r="AN737" s="149">
        <v>0.19601930040000001</v>
      </c>
      <c r="AO737" s="149" t="s">
        <v>3450</v>
      </c>
      <c r="AP737" s="149">
        <v>13.5705669481</v>
      </c>
      <c r="AQ737" s="149">
        <v>0.24125452350000001</v>
      </c>
    </row>
    <row r="738" spans="1:43" x14ac:dyDescent="0.2">
      <c r="A738" s="145">
        <v>2186</v>
      </c>
      <c r="B738" s="109" t="s">
        <v>1657</v>
      </c>
      <c r="C738" s="110">
        <v>1504</v>
      </c>
      <c r="D738" s="131">
        <v>13.6810279667</v>
      </c>
      <c r="E738" s="110">
        <v>302.61569416499998</v>
      </c>
      <c r="F738" s="131">
        <v>17.154255319099999</v>
      </c>
      <c r="G738" s="131">
        <v>27.859042553199998</v>
      </c>
      <c r="H738" s="131">
        <v>56.1835106383</v>
      </c>
      <c r="I738" s="131">
        <v>15.9574468085</v>
      </c>
      <c r="J738" s="131">
        <v>2.6551609691000002</v>
      </c>
      <c r="K738" s="131">
        <v>2.6551609691000002</v>
      </c>
      <c r="L738" s="131">
        <v>10.620643876500001</v>
      </c>
      <c r="M738" s="131">
        <v>4.6465316960000003</v>
      </c>
      <c r="N738" s="110">
        <v>566</v>
      </c>
      <c r="O738" s="131">
        <v>2.6236749116999998</v>
      </c>
      <c r="P738" s="146">
        <v>4.97</v>
      </c>
      <c r="Q738" s="131">
        <v>12.0481927711</v>
      </c>
      <c r="R738" s="110">
        <v>17</v>
      </c>
      <c r="S738" s="131">
        <v>69.879518072300002</v>
      </c>
      <c r="T738" s="110">
        <v>-17</v>
      </c>
      <c r="U738" s="131">
        <v>17.269076305199999</v>
      </c>
      <c r="V738" s="131">
        <v>0.80321285139999998</v>
      </c>
      <c r="W738" s="147">
        <v>373</v>
      </c>
      <c r="X738" s="147">
        <v>37</v>
      </c>
      <c r="Y738" s="147">
        <v>37</v>
      </c>
      <c r="Z738" s="147">
        <v>299</v>
      </c>
      <c r="AA738" s="147">
        <v>66</v>
      </c>
      <c r="AB738" s="147">
        <v>15</v>
      </c>
      <c r="AC738" s="147">
        <v>9</v>
      </c>
      <c r="AD738" s="147">
        <v>42</v>
      </c>
      <c r="AE738" s="148">
        <v>2.9032258065000001</v>
      </c>
      <c r="AF738" s="131">
        <v>0</v>
      </c>
      <c r="AG738" s="131">
        <v>1.86</v>
      </c>
      <c r="AH738" s="149">
        <v>23.2118758435</v>
      </c>
      <c r="AI738" s="149">
        <v>15.789473684200001</v>
      </c>
      <c r="AJ738" s="149">
        <v>22.537112010800001</v>
      </c>
      <c r="AK738" s="149">
        <v>14.777327935200001</v>
      </c>
      <c r="AL738" s="149">
        <v>2.6990553305999998</v>
      </c>
      <c r="AM738" s="149">
        <v>4.3184885289999997</v>
      </c>
      <c r="AN738" s="149">
        <v>0.97840755739999996</v>
      </c>
      <c r="AO738" s="149" t="s">
        <v>3450</v>
      </c>
      <c r="AP738" s="149">
        <v>13.5627530364</v>
      </c>
      <c r="AQ738" s="149">
        <v>0.10121457490000001</v>
      </c>
    </row>
    <row r="739" spans="1:43" x14ac:dyDescent="0.2">
      <c r="A739" s="145">
        <v>2194</v>
      </c>
      <c r="B739" s="109" t="s">
        <v>1656</v>
      </c>
      <c r="C739" s="110">
        <v>266</v>
      </c>
      <c r="D739" s="131">
        <v>1.9157088122999999</v>
      </c>
      <c r="E739" s="110">
        <v>260.7843137255</v>
      </c>
      <c r="F739" s="131">
        <v>16.917293233100001</v>
      </c>
      <c r="G739" s="131">
        <v>23.308270676700001</v>
      </c>
      <c r="H739" s="131">
        <v>59.774436090199998</v>
      </c>
      <c r="I739" s="131">
        <v>16.917293233100001</v>
      </c>
      <c r="J739" s="131">
        <v>7.4211502782999998</v>
      </c>
      <c r="K739" s="131">
        <v>3.7105751390999999</v>
      </c>
      <c r="L739" s="131">
        <v>0</v>
      </c>
      <c r="M739" s="131">
        <v>18.552875695699999</v>
      </c>
      <c r="N739" s="110">
        <v>99</v>
      </c>
      <c r="O739" s="131">
        <v>2.6767676767999999</v>
      </c>
      <c r="P739" s="146">
        <v>1.02</v>
      </c>
      <c r="Q739" s="131">
        <v>15.6862745098</v>
      </c>
      <c r="R739" s="110">
        <v>1</v>
      </c>
      <c r="S739" s="131">
        <v>69.607843137299994</v>
      </c>
      <c r="T739" s="110">
        <v>-1</v>
      </c>
      <c r="U739" s="131">
        <v>14.7058823529</v>
      </c>
      <c r="V739" s="131">
        <v>0</v>
      </c>
      <c r="W739" s="147">
        <v>128</v>
      </c>
      <c r="X739" s="147">
        <v>12</v>
      </c>
      <c r="Y739" s="147">
        <v>47</v>
      </c>
      <c r="Z739" s="147">
        <v>69</v>
      </c>
      <c r="AA739" s="147" t="s">
        <v>3449</v>
      </c>
      <c r="AB739" s="147" t="s">
        <v>3449</v>
      </c>
      <c r="AC739" s="147">
        <v>5</v>
      </c>
      <c r="AD739" s="147">
        <v>19</v>
      </c>
      <c r="AE739" s="148">
        <v>1.8867924528</v>
      </c>
      <c r="AF739" s="131">
        <v>0</v>
      </c>
      <c r="AG739" s="131">
        <v>2.2000000000000002</v>
      </c>
      <c r="AH739" s="149">
        <v>20.643939393899998</v>
      </c>
      <c r="AI739" s="149">
        <v>19.886363636399999</v>
      </c>
      <c r="AJ739" s="149">
        <v>20.4545454545</v>
      </c>
      <c r="AK739" s="149">
        <v>21.212121212100001</v>
      </c>
      <c r="AL739" s="149">
        <v>3.0303030302999998</v>
      </c>
      <c r="AM739" s="149">
        <v>5.4924242424000003</v>
      </c>
      <c r="AN739" s="149">
        <v>0.37878787879999998</v>
      </c>
      <c r="AO739" s="149" t="s">
        <v>3450</v>
      </c>
      <c r="AP739" s="149">
        <v>7.0075757575999997</v>
      </c>
      <c r="AQ739" s="149">
        <v>0.37878787879999998</v>
      </c>
    </row>
    <row r="740" spans="1:43" x14ac:dyDescent="0.2">
      <c r="A740" s="145">
        <v>2196</v>
      </c>
      <c r="B740" s="109" t="s">
        <v>1655</v>
      </c>
      <c r="C740" s="110">
        <v>38197</v>
      </c>
      <c r="D740" s="131">
        <v>9.4564002636000009</v>
      </c>
      <c r="E740" s="110">
        <v>4116.0560344828</v>
      </c>
      <c r="F740" s="131">
        <v>36.7044532293</v>
      </c>
      <c r="G740" s="131">
        <v>19.0852684766</v>
      </c>
      <c r="H740" s="131">
        <v>64.096656805500004</v>
      </c>
      <c r="I740" s="131">
        <v>16.8180747179</v>
      </c>
      <c r="J740" s="131">
        <v>4.2841096104999998</v>
      </c>
      <c r="K740" s="131">
        <v>1.9853190878</v>
      </c>
      <c r="L740" s="131">
        <v>12.068650244200001</v>
      </c>
      <c r="M740" s="131">
        <v>8.9861811342000006</v>
      </c>
      <c r="N740" s="110">
        <v>17412</v>
      </c>
      <c r="O740" s="131">
        <v>2.1079715138999999</v>
      </c>
      <c r="P740" s="146">
        <v>9.2799999999999994</v>
      </c>
      <c r="Q740" s="131">
        <v>63.451232583100001</v>
      </c>
      <c r="R740" s="110">
        <v>40</v>
      </c>
      <c r="S740" s="131">
        <v>13.1832797428</v>
      </c>
      <c r="T740" s="110">
        <v>-37</v>
      </c>
      <c r="U740" s="131">
        <v>16.934619507000001</v>
      </c>
      <c r="V740" s="131">
        <v>6.4308681671999999</v>
      </c>
      <c r="W740" s="147">
        <v>33399</v>
      </c>
      <c r="X740" s="147">
        <v>19</v>
      </c>
      <c r="Y740" s="147">
        <v>2287</v>
      </c>
      <c r="Z740" s="147">
        <v>31093</v>
      </c>
      <c r="AA740" s="147">
        <v>3560</v>
      </c>
      <c r="AB740" s="147">
        <v>4</v>
      </c>
      <c r="AC740" s="147">
        <v>261</v>
      </c>
      <c r="AD740" s="147">
        <v>3295</v>
      </c>
      <c r="AE740" s="148">
        <v>1.8257224000000001</v>
      </c>
      <c r="AF740" s="131">
        <v>0.23363879439999999</v>
      </c>
      <c r="AG740" s="149">
        <v>4.49</v>
      </c>
      <c r="AH740" s="149">
        <v>9.1359273908999992</v>
      </c>
      <c r="AI740" s="149">
        <v>15.4876889584</v>
      </c>
      <c r="AJ740" s="149">
        <v>29.4407138258</v>
      </c>
      <c r="AK740" s="149">
        <v>9.6556587864000001</v>
      </c>
      <c r="AL740" s="149">
        <v>6.0834636494999996</v>
      </c>
      <c r="AM740" s="149">
        <v>5.5484009444</v>
      </c>
      <c r="AN740" s="149">
        <v>0.36488516850000002</v>
      </c>
      <c r="AO740" s="149" t="s">
        <v>3450</v>
      </c>
      <c r="AP740" s="149">
        <v>20.8536473186</v>
      </c>
      <c r="AQ740" s="149">
        <v>0.30202679910000002</v>
      </c>
    </row>
    <row r="741" spans="1:43" x14ac:dyDescent="0.2">
      <c r="A741" s="145">
        <v>2197</v>
      </c>
      <c r="B741" s="109" t="s">
        <v>1654</v>
      </c>
      <c r="C741" s="110">
        <v>3177</v>
      </c>
      <c r="D741" s="131">
        <v>5.5481727574999997</v>
      </c>
      <c r="E741" s="110">
        <v>918.20809248549995</v>
      </c>
      <c r="F741" s="131">
        <v>36.512433113</v>
      </c>
      <c r="G741" s="131">
        <v>23.638652817099999</v>
      </c>
      <c r="H741" s="131">
        <v>65.029902423699994</v>
      </c>
      <c r="I741" s="131">
        <v>11.3314447592</v>
      </c>
      <c r="J741" s="131">
        <v>4.4143149928999996</v>
      </c>
      <c r="K741" s="131">
        <v>1.8918492827</v>
      </c>
      <c r="L741" s="131">
        <v>16.711335330299999</v>
      </c>
      <c r="M741" s="131">
        <v>4.7296232067000004</v>
      </c>
      <c r="N741" s="110">
        <v>1257</v>
      </c>
      <c r="O741" s="131">
        <v>2.4470962609</v>
      </c>
      <c r="P741" s="146">
        <v>3.46</v>
      </c>
      <c r="Q741" s="131">
        <v>40.345821325599999</v>
      </c>
      <c r="R741" s="110">
        <v>63</v>
      </c>
      <c r="S741" s="131">
        <v>34.293948126799997</v>
      </c>
      <c r="T741" s="110">
        <v>-67</v>
      </c>
      <c r="U741" s="131">
        <v>23.631123919299998</v>
      </c>
      <c r="V741" s="131">
        <v>1.7291066282000001</v>
      </c>
      <c r="W741" s="147">
        <v>4933</v>
      </c>
      <c r="X741" s="147">
        <v>5</v>
      </c>
      <c r="Y741" s="147">
        <v>916</v>
      </c>
      <c r="Z741" s="147">
        <v>4012</v>
      </c>
      <c r="AA741" s="147" t="s">
        <v>3449</v>
      </c>
      <c r="AB741" s="147" t="s">
        <v>3449</v>
      </c>
      <c r="AC741" s="147">
        <v>63</v>
      </c>
      <c r="AD741" s="147">
        <v>288</v>
      </c>
      <c r="AE741" s="148">
        <v>2.1505376344</v>
      </c>
      <c r="AF741" s="131">
        <v>0</v>
      </c>
      <c r="AG741" s="131">
        <v>2.08</v>
      </c>
      <c r="AH741" s="149">
        <v>15.2549988767</v>
      </c>
      <c r="AI741" s="149">
        <v>17.3893507077</v>
      </c>
      <c r="AJ741" s="149">
        <v>26.061559200200001</v>
      </c>
      <c r="AK741" s="149">
        <v>16.737811727699999</v>
      </c>
      <c r="AL741" s="149">
        <v>3.5722309593000001</v>
      </c>
      <c r="AM741" s="149">
        <v>5.2123118399999999</v>
      </c>
      <c r="AN741" s="149">
        <v>0.47180408899999998</v>
      </c>
      <c r="AO741" s="149" t="s">
        <v>3450</v>
      </c>
      <c r="AP741" s="149">
        <v>12.9184452932</v>
      </c>
      <c r="AQ741" s="149">
        <v>0.29206919790000002</v>
      </c>
    </row>
    <row r="742" spans="1:43" x14ac:dyDescent="0.2">
      <c r="A742" s="145">
        <v>2198</v>
      </c>
      <c r="B742" s="109" t="s">
        <v>1653</v>
      </c>
      <c r="C742" s="110">
        <v>3773</v>
      </c>
      <c r="D742" s="131">
        <v>44.670245398799999</v>
      </c>
      <c r="E742" s="110">
        <v>945.61403508770002</v>
      </c>
      <c r="F742" s="131">
        <v>34.905910416099999</v>
      </c>
      <c r="G742" s="131">
        <v>23.588656241700001</v>
      </c>
      <c r="H742" s="131">
        <v>67.505963424300006</v>
      </c>
      <c r="I742" s="131">
        <v>8.9053803340000002</v>
      </c>
      <c r="J742" s="131">
        <v>6.1145819486999997</v>
      </c>
      <c r="K742" s="131">
        <v>2.9243652797999999</v>
      </c>
      <c r="L742" s="131">
        <v>16.748637511599998</v>
      </c>
      <c r="M742" s="131">
        <v>5.5828791705</v>
      </c>
      <c r="N742" s="110">
        <v>1612</v>
      </c>
      <c r="O742" s="131">
        <v>2.3312655087</v>
      </c>
      <c r="P742" s="146">
        <v>3.99</v>
      </c>
      <c r="Q742" s="131">
        <v>31.139240506299998</v>
      </c>
      <c r="R742" s="110">
        <v>47</v>
      </c>
      <c r="S742" s="131">
        <v>46.075949367100002</v>
      </c>
      <c r="T742" s="110">
        <v>-48</v>
      </c>
      <c r="U742" s="131">
        <v>15.189873417699999</v>
      </c>
      <c r="V742" s="131">
        <v>7.5949367088999997</v>
      </c>
      <c r="W742" s="147">
        <v>3537</v>
      </c>
      <c r="X742" s="147">
        <v>21</v>
      </c>
      <c r="Y742" s="147">
        <v>531</v>
      </c>
      <c r="Z742" s="147">
        <v>2985</v>
      </c>
      <c r="AA742" s="147">
        <v>301</v>
      </c>
      <c r="AB742" s="147">
        <v>7</v>
      </c>
      <c r="AC742" s="147">
        <v>44</v>
      </c>
      <c r="AD742" s="147">
        <v>250</v>
      </c>
      <c r="AE742" s="148">
        <v>3.9215686275000001</v>
      </c>
      <c r="AF742" s="131">
        <v>42.0510037982</v>
      </c>
      <c r="AG742" s="131">
        <v>4.53</v>
      </c>
      <c r="AH742" s="149">
        <v>12.404698124899999</v>
      </c>
      <c r="AI742" s="149">
        <v>16.031320832500001</v>
      </c>
      <c r="AJ742" s="149">
        <v>20.7088398928</v>
      </c>
      <c r="AK742" s="149">
        <v>16.196167319200001</v>
      </c>
      <c r="AL742" s="149">
        <v>5.7490212239999998</v>
      </c>
      <c r="AM742" s="149">
        <v>6.0168967649000002</v>
      </c>
      <c r="AN742" s="149">
        <v>0.9890789203</v>
      </c>
      <c r="AO742" s="149" t="s">
        <v>3450</v>
      </c>
      <c r="AP742" s="149">
        <v>18.4628065114</v>
      </c>
      <c r="AQ742" s="149">
        <v>0.63878013600000005</v>
      </c>
    </row>
    <row r="743" spans="1:43" x14ac:dyDescent="0.2">
      <c r="A743" s="145">
        <v>2200</v>
      </c>
      <c r="B743" s="109" t="s">
        <v>1652</v>
      </c>
      <c r="C743" s="110">
        <v>1972</v>
      </c>
      <c r="D743" s="131">
        <v>16.342182890899998</v>
      </c>
      <c r="E743" s="110">
        <v>369.28838951310001</v>
      </c>
      <c r="F743" s="131">
        <v>23.580121703900002</v>
      </c>
      <c r="G743" s="131">
        <v>21.450304259599999</v>
      </c>
      <c r="H743" s="131">
        <v>64.4016227181</v>
      </c>
      <c r="I743" s="131">
        <v>14.1480730223</v>
      </c>
      <c r="J743" s="131">
        <v>3.5961983046000001</v>
      </c>
      <c r="K743" s="131">
        <v>1.0274852298999999</v>
      </c>
      <c r="L743" s="131">
        <v>12.329822758800001</v>
      </c>
      <c r="M743" s="131">
        <v>4.1099409195999996</v>
      </c>
      <c r="N743" s="110">
        <v>774</v>
      </c>
      <c r="O743" s="131">
        <v>2.4793281654000001</v>
      </c>
      <c r="P743" s="146">
        <v>5.34</v>
      </c>
      <c r="Q743" s="131">
        <v>16.448598130800001</v>
      </c>
      <c r="R743" s="110">
        <v>25</v>
      </c>
      <c r="S743" s="131">
        <v>64.859813084099997</v>
      </c>
      <c r="T743" s="110">
        <v>-26</v>
      </c>
      <c r="U743" s="131">
        <v>18.691588785</v>
      </c>
      <c r="V743" s="131">
        <v>0</v>
      </c>
      <c r="W743" s="147">
        <v>785</v>
      </c>
      <c r="X743" s="147">
        <v>35</v>
      </c>
      <c r="Y743" s="147">
        <v>198</v>
      </c>
      <c r="Z743" s="147">
        <v>552</v>
      </c>
      <c r="AA743" s="147">
        <v>109</v>
      </c>
      <c r="AB743" s="147">
        <v>13</v>
      </c>
      <c r="AC743" s="147">
        <v>22</v>
      </c>
      <c r="AD743" s="147">
        <v>74</v>
      </c>
      <c r="AE743" s="148">
        <v>6.9330199764999998</v>
      </c>
      <c r="AF743" s="131">
        <v>2.0544427324000001</v>
      </c>
      <c r="AG743" s="131">
        <v>2.4500000000000002</v>
      </c>
      <c r="AH743" s="149">
        <v>20.623306233099999</v>
      </c>
      <c r="AI743" s="149">
        <v>19.539295393</v>
      </c>
      <c r="AJ743" s="149">
        <v>17.804878048799999</v>
      </c>
      <c r="AK743" s="149">
        <v>16.233062330599999</v>
      </c>
      <c r="AL743" s="149">
        <v>2.5745257452999999</v>
      </c>
      <c r="AM743" s="149">
        <v>5.6097560976</v>
      </c>
      <c r="AN743" s="149">
        <v>0.21680216799999999</v>
      </c>
      <c r="AO743" s="149" t="s">
        <v>3450</v>
      </c>
      <c r="AP743" s="149">
        <v>14.932249322500001</v>
      </c>
      <c r="AQ743" s="149">
        <v>0.89430894309999998</v>
      </c>
    </row>
    <row r="744" spans="1:43" x14ac:dyDescent="0.2">
      <c r="A744" s="145">
        <v>2206</v>
      </c>
      <c r="B744" s="109" t="s">
        <v>1651</v>
      </c>
      <c r="C744" s="110">
        <v>8138</v>
      </c>
      <c r="D744" s="131">
        <v>7.3756432247000001</v>
      </c>
      <c r="E744" s="110">
        <v>1054.1450777202001</v>
      </c>
      <c r="F744" s="131">
        <v>28.852297861899999</v>
      </c>
      <c r="G744" s="131">
        <v>21.651511427900001</v>
      </c>
      <c r="H744" s="131">
        <v>57.827476038299999</v>
      </c>
      <c r="I744" s="131">
        <v>20.5210125338</v>
      </c>
      <c r="J744" s="131">
        <v>3.1841283449</v>
      </c>
      <c r="K744" s="131">
        <v>1.8369971220000001</v>
      </c>
      <c r="L744" s="131">
        <v>7.1030555384999996</v>
      </c>
      <c r="M744" s="131">
        <v>6.6131896392999998</v>
      </c>
      <c r="N744" s="110">
        <v>3360</v>
      </c>
      <c r="O744" s="131">
        <v>2.3755952380999998</v>
      </c>
      <c r="P744" s="146">
        <v>7.72</v>
      </c>
      <c r="Q744" s="131">
        <v>30.739299610900002</v>
      </c>
      <c r="R744" s="110">
        <v>65</v>
      </c>
      <c r="S744" s="131">
        <v>35.278858625200002</v>
      </c>
      <c r="T744" s="110">
        <v>-60</v>
      </c>
      <c r="U744" s="131">
        <v>29.7016861219</v>
      </c>
      <c r="V744" s="131">
        <v>4.2801556420000004</v>
      </c>
      <c r="W744" s="147">
        <v>2913</v>
      </c>
      <c r="X744" s="147">
        <v>15</v>
      </c>
      <c r="Y744" s="147">
        <v>590</v>
      </c>
      <c r="Z744" s="147">
        <v>2308</v>
      </c>
      <c r="AA744" s="147">
        <v>450</v>
      </c>
      <c r="AB744" s="147">
        <v>7</v>
      </c>
      <c r="AC744" s="147">
        <v>76</v>
      </c>
      <c r="AD744" s="147">
        <v>367</v>
      </c>
      <c r="AE744" s="148">
        <v>0.71865850409999998</v>
      </c>
      <c r="AF744" s="131">
        <v>1.2193634923000001</v>
      </c>
      <c r="AG744" s="131">
        <v>4.72</v>
      </c>
      <c r="AH744" s="149">
        <v>14.3189454639</v>
      </c>
      <c r="AI744" s="149">
        <v>15.8632721633</v>
      </c>
      <c r="AJ744" s="149">
        <v>26.6606358232</v>
      </c>
      <c r="AK744" s="149">
        <v>14.047557508400001</v>
      </c>
      <c r="AL744" s="149">
        <v>5.2726802791000003</v>
      </c>
      <c r="AM744" s="149">
        <v>6.2806926854</v>
      </c>
      <c r="AN744" s="149">
        <v>0.37477384339999997</v>
      </c>
      <c r="AO744" s="149" t="s">
        <v>3450</v>
      </c>
      <c r="AP744" s="149">
        <v>14.396484879799999</v>
      </c>
      <c r="AQ744" s="149">
        <v>0.43292840529999999</v>
      </c>
    </row>
    <row r="745" spans="1:43" x14ac:dyDescent="0.2">
      <c r="A745" s="145">
        <v>2208</v>
      </c>
      <c r="B745" s="109" t="s">
        <v>1650</v>
      </c>
      <c r="C745" s="110">
        <v>1543</v>
      </c>
      <c r="D745" s="131">
        <v>-0.57989690719999998</v>
      </c>
      <c r="E745" s="110">
        <v>530.24054982819996</v>
      </c>
      <c r="F745" s="131">
        <v>21.516526247600002</v>
      </c>
      <c r="G745" s="131">
        <v>23.331173039500001</v>
      </c>
      <c r="H745" s="131">
        <v>62.346079066800002</v>
      </c>
      <c r="I745" s="131">
        <v>14.322747893700001</v>
      </c>
      <c r="J745" s="131">
        <v>3.9164490862000001</v>
      </c>
      <c r="K745" s="131">
        <v>1.9582245431</v>
      </c>
      <c r="L745" s="131">
        <v>5.2219321149000004</v>
      </c>
      <c r="M745" s="131">
        <v>9.1383812009999996</v>
      </c>
      <c r="N745" s="110">
        <v>577</v>
      </c>
      <c r="O745" s="131">
        <v>2.5632582321999999</v>
      </c>
      <c r="P745" s="146">
        <v>2.91</v>
      </c>
      <c r="Q745" s="131">
        <v>29.4520547945</v>
      </c>
      <c r="R745" s="110">
        <v>21</v>
      </c>
      <c r="S745" s="131">
        <v>51.027397260299999</v>
      </c>
      <c r="T745" s="110">
        <v>-20</v>
      </c>
      <c r="U745" s="131">
        <v>19.178082191800002</v>
      </c>
      <c r="V745" s="131">
        <v>0.34246575340000002</v>
      </c>
      <c r="W745" s="147">
        <v>1544</v>
      </c>
      <c r="X745" s="147">
        <v>7</v>
      </c>
      <c r="Y745" s="147">
        <v>755</v>
      </c>
      <c r="Z745" s="147">
        <v>782</v>
      </c>
      <c r="AA745" s="147" t="s">
        <v>3449</v>
      </c>
      <c r="AB745" s="147" t="s">
        <v>3449</v>
      </c>
      <c r="AC745" s="147">
        <v>23</v>
      </c>
      <c r="AD745" s="147">
        <v>99</v>
      </c>
      <c r="AE745" s="148">
        <v>4.0178571428999996</v>
      </c>
      <c r="AF745" s="131">
        <v>0.65659881809999998</v>
      </c>
      <c r="AG745" s="131">
        <v>2.2400000000000002</v>
      </c>
      <c r="AH745" s="149">
        <v>21.610296318500001</v>
      </c>
      <c r="AI745" s="149">
        <v>20.0239449267</v>
      </c>
      <c r="AJ745" s="149">
        <v>25.471415743800002</v>
      </c>
      <c r="AK745" s="149">
        <v>9.1290032924000002</v>
      </c>
      <c r="AL745" s="149">
        <v>3.0529781503</v>
      </c>
      <c r="AM745" s="149">
        <v>8.2011373840000008</v>
      </c>
      <c r="AN745" s="149">
        <v>0.2394492667</v>
      </c>
      <c r="AO745" s="149" t="s">
        <v>3450</v>
      </c>
      <c r="AP745" s="149">
        <v>10.685423525899999</v>
      </c>
      <c r="AQ745" s="149">
        <v>0.35917389999999999</v>
      </c>
    </row>
    <row r="746" spans="1:43" x14ac:dyDescent="0.2">
      <c r="A746" s="145">
        <v>2211</v>
      </c>
      <c r="B746" s="109" t="s">
        <v>1649</v>
      </c>
      <c r="C746" s="110">
        <v>2664</v>
      </c>
      <c r="D746" s="131">
        <v>25.305738475999998</v>
      </c>
      <c r="E746" s="110">
        <v>481.73598553350001</v>
      </c>
      <c r="F746" s="131">
        <v>17.7927927928</v>
      </c>
      <c r="G746" s="131">
        <v>25.900900900900002</v>
      </c>
      <c r="H746" s="131">
        <v>61.486486486499999</v>
      </c>
      <c r="I746" s="131">
        <v>12.6126126126</v>
      </c>
      <c r="J746" s="131">
        <v>3.0586885872999998</v>
      </c>
      <c r="K746" s="131">
        <v>2.6763525139</v>
      </c>
      <c r="L746" s="131">
        <v>13.7640986427</v>
      </c>
      <c r="M746" s="131">
        <v>3.4410246607000001</v>
      </c>
      <c r="N746" s="110">
        <v>1013</v>
      </c>
      <c r="O746" s="131">
        <v>2.6150049358</v>
      </c>
      <c r="P746" s="146">
        <v>5.53</v>
      </c>
      <c r="Q746" s="131">
        <v>15.2877697842</v>
      </c>
      <c r="R746" s="110">
        <v>27</v>
      </c>
      <c r="S746" s="131">
        <v>57.913669064700002</v>
      </c>
      <c r="T746" s="110">
        <v>-27</v>
      </c>
      <c r="U746" s="131">
        <v>25.719424460399999</v>
      </c>
      <c r="V746" s="131">
        <v>1.0791366905999999</v>
      </c>
      <c r="W746" s="147">
        <v>258</v>
      </c>
      <c r="X746" s="147">
        <v>15</v>
      </c>
      <c r="Y746" s="147">
        <v>46</v>
      </c>
      <c r="Z746" s="147">
        <v>197</v>
      </c>
      <c r="AA746" s="147">
        <v>91</v>
      </c>
      <c r="AB746" s="147">
        <v>6</v>
      </c>
      <c r="AC746" s="147">
        <v>11</v>
      </c>
      <c r="AD746" s="147">
        <v>74</v>
      </c>
      <c r="AE746" s="148">
        <v>2.7097902098</v>
      </c>
      <c r="AF746" s="131">
        <v>0</v>
      </c>
      <c r="AG746" s="131">
        <v>0.7</v>
      </c>
      <c r="AH746" s="149">
        <v>16.080876795199998</v>
      </c>
      <c r="AI746" s="149">
        <v>15.910808768000001</v>
      </c>
      <c r="AJ746" s="149">
        <v>24.773242630399999</v>
      </c>
      <c r="AK746" s="149">
        <v>13.6054421769</v>
      </c>
      <c r="AL746" s="149">
        <v>4.9886621314999999</v>
      </c>
      <c r="AM746" s="149">
        <v>5.6878306878</v>
      </c>
      <c r="AN746" s="149">
        <v>0.39682539680000001</v>
      </c>
      <c r="AO746" s="149" t="s">
        <v>3450</v>
      </c>
      <c r="AP746" s="149">
        <v>15.136054421800001</v>
      </c>
      <c r="AQ746" s="149">
        <v>0.45351473920000002</v>
      </c>
    </row>
    <row r="747" spans="1:43" x14ac:dyDescent="0.2">
      <c r="A747" s="145">
        <v>2216</v>
      </c>
      <c r="B747" s="109" t="s">
        <v>1648</v>
      </c>
      <c r="C747" s="110">
        <v>160</v>
      </c>
      <c r="D747" s="131">
        <v>9.5890410959000008</v>
      </c>
      <c r="E747" s="110">
        <v>31.620553359700001</v>
      </c>
      <c r="F747" s="131">
        <v>13.125</v>
      </c>
      <c r="G747" s="131">
        <v>20</v>
      </c>
      <c r="H747" s="131">
        <v>60</v>
      </c>
      <c r="I747" s="131">
        <v>20</v>
      </c>
      <c r="J747" s="131">
        <v>0</v>
      </c>
      <c r="K747" s="131">
        <v>0</v>
      </c>
      <c r="L747" s="131">
        <v>12.658227848099999</v>
      </c>
      <c r="M747" s="131">
        <v>0</v>
      </c>
      <c r="N747" s="110">
        <v>55</v>
      </c>
      <c r="O747" s="131">
        <v>2.9090909091000001</v>
      </c>
      <c r="P747" s="146">
        <v>5.0599999999999996</v>
      </c>
      <c r="Q747" s="131">
        <v>7.2978303748000002</v>
      </c>
      <c r="R747" s="110">
        <v>8</v>
      </c>
      <c r="S747" s="131">
        <v>69.625246548299998</v>
      </c>
      <c r="T747" s="110">
        <v>-9</v>
      </c>
      <c r="U747" s="131">
        <v>21.893491124299999</v>
      </c>
      <c r="V747" s="131">
        <v>1.1834319526999999</v>
      </c>
      <c r="W747" s="147">
        <v>44</v>
      </c>
      <c r="X747" s="147">
        <v>23</v>
      </c>
      <c r="Y747" s="147">
        <v>11</v>
      </c>
      <c r="Z747" s="147">
        <v>10</v>
      </c>
      <c r="AA747" s="147" t="s">
        <v>3449</v>
      </c>
      <c r="AB747" s="147">
        <v>7</v>
      </c>
      <c r="AC747" s="147" t="s">
        <v>3449</v>
      </c>
      <c r="AD747" s="147">
        <v>6</v>
      </c>
      <c r="AE747" s="148">
        <v>0</v>
      </c>
      <c r="AF747" s="131">
        <v>0</v>
      </c>
      <c r="AG747" s="149" t="s">
        <v>3449</v>
      </c>
      <c r="AH747" s="149">
        <v>27.033492823</v>
      </c>
      <c r="AI747" s="149">
        <v>12.440191387600001</v>
      </c>
      <c r="AJ747" s="149">
        <v>9.8086124401999992</v>
      </c>
      <c r="AK747" s="149">
        <v>21.531100478500001</v>
      </c>
      <c r="AL747" s="149">
        <v>3.3492822967000002</v>
      </c>
      <c r="AM747" s="149">
        <v>2.6315789474</v>
      </c>
      <c r="AN747" s="149">
        <v>0.47846889949999999</v>
      </c>
      <c r="AO747" s="149" t="s">
        <v>3450</v>
      </c>
      <c r="AP747" s="149">
        <v>22.2488038278</v>
      </c>
      <c r="AQ747" s="149">
        <v>0</v>
      </c>
    </row>
    <row r="748" spans="1:43" x14ac:dyDescent="0.2">
      <c r="A748" s="145">
        <v>2217</v>
      </c>
      <c r="B748" s="109" t="s">
        <v>1647</v>
      </c>
      <c r="C748" s="110">
        <v>750</v>
      </c>
      <c r="D748" s="131">
        <v>16.640746500799999</v>
      </c>
      <c r="E748" s="110">
        <v>126.9035532995</v>
      </c>
      <c r="F748" s="131">
        <v>8.5333333332999999</v>
      </c>
      <c r="G748" s="131">
        <v>26.666666666699999</v>
      </c>
      <c r="H748" s="131">
        <v>59.2</v>
      </c>
      <c r="I748" s="131">
        <v>14.1333333333</v>
      </c>
      <c r="J748" s="131">
        <v>5.3511705685999997</v>
      </c>
      <c r="K748" s="131">
        <v>1.3377926420999999</v>
      </c>
      <c r="L748" s="131">
        <v>10.702341137099999</v>
      </c>
      <c r="M748" s="131">
        <v>5.3511705685999997</v>
      </c>
      <c r="N748" s="110">
        <v>268</v>
      </c>
      <c r="O748" s="131">
        <v>2.7873134328</v>
      </c>
      <c r="P748" s="146">
        <v>5.91</v>
      </c>
      <c r="Q748" s="131">
        <v>6.5767284991999997</v>
      </c>
      <c r="R748" s="110">
        <v>10</v>
      </c>
      <c r="S748" s="131">
        <v>70.826306914</v>
      </c>
      <c r="T748" s="110">
        <v>-10</v>
      </c>
      <c r="U748" s="131">
        <v>22.4283305228</v>
      </c>
      <c r="V748" s="131">
        <v>0.16863406410000001</v>
      </c>
      <c r="W748" s="147">
        <v>145</v>
      </c>
      <c r="X748" s="147">
        <v>37</v>
      </c>
      <c r="Y748" s="147">
        <v>20</v>
      </c>
      <c r="Z748" s="147">
        <v>88</v>
      </c>
      <c r="AA748" s="147">
        <v>45</v>
      </c>
      <c r="AB748" s="147">
        <v>14</v>
      </c>
      <c r="AC748" s="147">
        <v>7</v>
      </c>
      <c r="AD748" s="147">
        <v>24</v>
      </c>
      <c r="AE748" s="148">
        <v>0.3289473684</v>
      </c>
      <c r="AF748" s="131">
        <v>8.2530949105999998</v>
      </c>
      <c r="AG748" s="149">
        <v>1.07</v>
      </c>
      <c r="AH748" s="149">
        <v>16.0700685453</v>
      </c>
      <c r="AI748" s="149">
        <v>16.2223914699</v>
      </c>
      <c r="AJ748" s="149">
        <v>20.792079207899999</v>
      </c>
      <c r="AK748" s="149">
        <v>20.030464584899999</v>
      </c>
      <c r="AL748" s="149">
        <v>3.9603960396</v>
      </c>
      <c r="AM748" s="149">
        <v>6.0929169840000004</v>
      </c>
      <c r="AN748" s="149">
        <v>0.60929169839999997</v>
      </c>
      <c r="AO748" s="149" t="s">
        <v>3450</v>
      </c>
      <c r="AP748" s="149">
        <v>10.891089108899999</v>
      </c>
      <c r="AQ748" s="149">
        <v>0.76161462300000005</v>
      </c>
    </row>
    <row r="749" spans="1:43" x14ac:dyDescent="0.2">
      <c r="A749" s="145">
        <v>2220</v>
      </c>
      <c r="B749" s="109" t="s">
        <v>1646</v>
      </c>
      <c r="C749" s="110">
        <v>3135</v>
      </c>
      <c r="D749" s="131">
        <v>7.3997944501999999</v>
      </c>
      <c r="E749" s="110">
        <v>168.911637931</v>
      </c>
      <c r="F749" s="131">
        <v>14.673046252000001</v>
      </c>
      <c r="G749" s="131">
        <v>21.4035087719</v>
      </c>
      <c r="H749" s="131">
        <v>61.467304625200001</v>
      </c>
      <c r="I749" s="131">
        <v>17.129186602899999</v>
      </c>
      <c r="J749" s="131">
        <v>3.8161869932000001</v>
      </c>
      <c r="K749" s="131">
        <v>0.95404674830000002</v>
      </c>
      <c r="L749" s="131">
        <v>5.0882493242000004</v>
      </c>
      <c r="M749" s="131">
        <v>6.0422960725000001</v>
      </c>
      <c r="N749" s="110">
        <v>1263</v>
      </c>
      <c r="O749" s="131">
        <v>2.4576405384000002</v>
      </c>
      <c r="P749" s="146">
        <v>18.559999999999999</v>
      </c>
      <c r="Q749" s="131">
        <v>8.7096774194000002</v>
      </c>
      <c r="R749" s="110">
        <v>53</v>
      </c>
      <c r="S749" s="131">
        <v>48.064516128999998</v>
      </c>
      <c r="T749" s="110">
        <v>-54</v>
      </c>
      <c r="U749" s="131">
        <v>42.849462365599997</v>
      </c>
      <c r="V749" s="131">
        <v>0.37634408600000002</v>
      </c>
      <c r="W749" s="147">
        <v>823</v>
      </c>
      <c r="X749" s="147">
        <v>79</v>
      </c>
      <c r="Y749" s="147">
        <v>221</v>
      </c>
      <c r="Z749" s="147">
        <v>523</v>
      </c>
      <c r="AA749" s="147">
        <v>152</v>
      </c>
      <c r="AB749" s="147">
        <v>33</v>
      </c>
      <c r="AC749" s="147">
        <v>31</v>
      </c>
      <c r="AD749" s="147">
        <v>88</v>
      </c>
      <c r="AE749" s="148">
        <v>1.7569546119999999</v>
      </c>
      <c r="AF749" s="131">
        <v>1.2763241863000001</v>
      </c>
      <c r="AG749" s="131">
        <v>1.08</v>
      </c>
      <c r="AH749" s="149">
        <v>16.745682356900002</v>
      </c>
      <c r="AI749" s="149">
        <v>15.255672197799999</v>
      </c>
      <c r="AJ749" s="149">
        <v>18.7605824585</v>
      </c>
      <c r="AK749" s="149">
        <v>23.366068405</v>
      </c>
      <c r="AL749" s="149">
        <v>3.7419573315000001</v>
      </c>
      <c r="AM749" s="149">
        <v>3.9112766678000002</v>
      </c>
      <c r="AN749" s="149">
        <v>0.40636640699999999</v>
      </c>
      <c r="AO749" s="149" t="s">
        <v>3450</v>
      </c>
      <c r="AP749" s="149">
        <v>13.9519133085</v>
      </c>
      <c r="AQ749" s="149">
        <v>0.23704707080000001</v>
      </c>
    </row>
    <row r="750" spans="1:43" x14ac:dyDescent="0.2">
      <c r="A750" s="145">
        <v>2226</v>
      </c>
      <c r="B750" s="109" t="s">
        <v>1645</v>
      </c>
      <c r="C750" s="110">
        <v>1483</v>
      </c>
      <c r="D750" s="131">
        <v>3.0576789437</v>
      </c>
      <c r="E750" s="110">
        <v>130.0877192982</v>
      </c>
      <c r="F750" s="131">
        <v>12.4072825354</v>
      </c>
      <c r="G750" s="131">
        <v>23.803101820599998</v>
      </c>
      <c r="H750" s="131">
        <v>60.148347943399997</v>
      </c>
      <c r="I750" s="131">
        <v>16.048550236000001</v>
      </c>
      <c r="J750" s="131">
        <v>2.0318320351999999</v>
      </c>
      <c r="K750" s="131">
        <v>0.67727734510000004</v>
      </c>
      <c r="L750" s="131">
        <v>6.7727734506999999</v>
      </c>
      <c r="M750" s="131">
        <v>6.7727734506999999</v>
      </c>
      <c r="N750" s="110">
        <v>585</v>
      </c>
      <c r="O750" s="131">
        <v>2.5025641026000001</v>
      </c>
      <c r="P750" s="146">
        <v>11.4</v>
      </c>
      <c r="Q750" s="131">
        <v>6.2390158172000003</v>
      </c>
      <c r="R750" s="110">
        <v>28</v>
      </c>
      <c r="S750" s="131">
        <v>63.6203866432</v>
      </c>
      <c r="T750" s="110">
        <v>-26</v>
      </c>
      <c r="U750" s="131">
        <v>29.613356766300001</v>
      </c>
      <c r="V750" s="131">
        <v>0.52724077329999997</v>
      </c>
      <c r="W750" s="147">
        <v>377</v>
      </c>
      <c r="X750" s="147">
        <v>78</v>
      </c>
      <c r="Y750" s="147">
        <v>189</v>
      </c>
      <c r="Z750" s="147">
        <v>110</v>
      </c>
      <c r="AA750" s="147">
        <v>101</v>
      </c>
      <c r="AB750" s="147">
        <v>30</v>
      </c>
      <c r="AC750" s="147">
        <v>22</v>
      </c>
      <c r="AD750" s="147">
        <v>49</v>
      </c>
      <c r="AE750" s="148">
        <v>1.2232415902</v>
      </c>
      <c r="AF750" s="131">
        <v>2.7624309392000002</v>
      </c>
      <c r="AG750" s="131">
        <v>0.41</v>
      </c>
      <c r="AH750" s="149">
        <v>26.869806094200001</v>
      </c>
      <c r="AI750" s="149">
        <v>18.975069252099999</v>
      </c>
      <c r="AJ750" s="149">
        <v>16.980609418299998</v>
      </c>
      <c r="AK750" s="149">
        <v>16.481994459799999</v>
      </c>
      <c r="AL750" s="149">
        <v>3.1578947367999999</v>
      </c>
      <c r="AM750" s="149">
        <v>2.7146814404000001</v>
      </c>
      <c r="AN750" s="149">
        <v>0.41551246539999998</v>
      </c>
      <c r="AO750" s="149" t="s">
        <v>3450</v>
      </c>
      <c r="AP750" s="149">
        <v>11.9667590028</v>
      </c>
      <c r="AQ750" s="149">
        <v>0.1108033241</v>
      </c>
    </row>
    <row r="751" spans="1:43" x14ac:dyDescent="0.2">
      <c r="A751" s="145">
        <v>2228</v>
      </c>
      <c r="B751" s="109" t="s">
        <v>1644</v>
      </c>
      <c r="C751" s="110">
        <v>12228</v>
      </c>
      <c r="D751" s="131">
        <v>7.2913924717</v>
      </c>
      <c r="E751" s="110">
        <v>2231.3868613139002</v>
      </c>
      <c r="F751" s="131">
        <v>32.458292443600001</v>
      </c>
      <c r="G751" s="131">
        <v>22.759241085999999</v>
      </c>
      <c r="H751" s="131">
        <v>60.696761530899998</v>
      </c>
      <c r="I751" s="131">
        <v>16.543997383099999</v>
      </c>
      <c r="J751" s="131">
        <v>4.2759641476999999</v>
      </c>
      <c r="K751" s="131">
        <v>1.8090617548000001</v>
      </c>
      <c r="L751" s="131">
        <v>13.074582682300001</v>
      </c>
      <c r="M751" s="131">
        <v>4.9338047857999996</v>
      </c>
      <c r="N751" s="110">
        <v>5067</v>
      </c>
      <c r="O751" s="131">
        <v>2.3767515294999999</v>
      </c>
      <c r="P751" s="146">
        <v>5.48</v>
      </c>
      <c r="Q751" s="131">
        <v>51.743119266100003</v>
      </c>
      <c r="R751" s="110">
        <v>86</v>
      </c>
      <c r="S751" s="131">
        <v>29.3577981651</v>
      </c>
      <c r="T751" s="110">
        <v>-87</v>
      </c>
      <c r="U751" s="131">
        <v>17.431192660600001</v>
      </c>
      <c r="V751" s="131">
        <v>1.4678899083000001</v>
      </c>
      <c r="W751" s="147">
        <v>9650</v>
      </c>
      <c r="X751" s="147">
        <v>13</v>
      </c>
      <c r="Y751" s="147">
        <v>2294</v>
      </c>
      <c r="Z751" s="147">
        <v>7343</v>
      </c>
      <c r="AA751" s="147">
        <v>679</v>
      </c>
      <c r="AB751" s="147">
        <v>5</v>
      </c>
      <c r="AC751" s="147">
        <v>86</v>
      </c>
      <c r="AD751" s="147">
        <v>588</v>
      </c>
      <c r="AE751" s="148">
        <v>1.2542555097999999</v>
      </c>
      <c r="AF751" s="131">
        <v>9.8233448901999996</v>
      </c>
      <c r="AG751" s="131">
        <v>5.03</v>
      </c>
      <c r="AH751" s="149">
        <v>14.290984551499999</v>
      </c>
      <c r="AI751" s="149">
        <v>18.441318884000001</v>
      </c>
      <c r="AJ751" s="149">
        <v>25.321650910799999</v>
      </c>
      <c r="AK751" s="149">
        <v>9.2598570440000003</v>
      </c>
      <c r="AL751" s="149">
        <v>4.1411113672999997</v>
      </c>
      <c r="AM751" s="149">
        <v>6.4514641457000002</v>
      </c>
      <c r="AN751" s="149">
        <v>0.35969564209999999</v>
      </c>
      <c r="AO751" s="149" t="s">
        <v>3450</v>
      </c>
      <c r="AP751" s="149">
        <v>18.907078625800001</v>
      </c>
      <c r="AQ751" s="149">
        <v>0.42886788100000001</v>
      </c>
    </row>
    <row r="752" spans="1:43" x14ac:dyDescent="0.2">
      <c r="A752" s="145">
        <v>2230</v>
      </c>
      <c r="B752" s="109" t="s">
        <v>1643</v>
      </c>
      <c r="C752" s="110">
        <v>72</v>
      </c>
      <c r="D752" s="131">
        <v>-17.241379310300001</v>
      </c>
      <c r="E752" s="110">
        <v>51.798561151100003</v>
      </c>
      <c r="F752" s="131">
        <v>22.222222222199999</v>
      </c>
      <c r="G752" s="131">
        <v>15.277777777800001</v>
      </c>
      <c r="H752" s="131">
        <v>75</v>
      </c>
      <c r="I752" s="131">
        <v>9.7222222221999992</v>
      </c>
      <c r="J752" s="131">
        <v>25.641025640999999</v>
      </c>
      <c r="K752" s="131">
        <v>0</v>
      </c>
      <c r="L752" s="131">
        <v>38.461538461499998</v>
      </c>
      <c r="M752" s="131">
        <v>0</v>
      </c>
      <c r="N752" s="110">
        <v>25</v>
      </c>
      <c r="O752" s="131">
        <v>2.84</v>
      </c>
      <c r="P752" s="146">
        <v>1.39</v>
      </c>
      <c r="Q752" s="131">
        <v>4.2553191489</v>
      </c>
      <c r="R752" s="110">
        <v>2</v>
      </c>
      <c r="S752" s="131">
        <v>75.886524822699997</v>
      </c>
      <c r="T752" s="110">
        <v>-2</v>
      </c>
      <c r="U752" s="131">
        <v>17.021276595700002</v>
      </c>
      <c r="V752" s="131">
        <v>2.8368794326</v>
      </c>
      <c r="W752" s="147" t="s">
        <v>3449</v>
      </c>
      <c r="X752" s="147">
        <v>14</v>
      </c>
      <c r="Y752" s="147">
        <v>0</v>
      </c>
      <c r="Z752" s="147" t="s">
        <v>3449</v>
      </c>
      <c r="AA752" s="147" t="s">
        <v>3449</v>
      </c>
      <c r="AB752" s="147">
        <v>4</v>
      </c>
      <c r="AC752" s="147">
        <v>0</v>
      </c>
      <c r="AD752" s="147" t="s">
        <v>3449</v>
      </c>
      <c r="AE752" s="148">
        <v>5.7142857142999999</v>
      </c>
      <c r="AF752" s="131">
        <v>0</v>
      </c>
      <c r="AG752" s="149" t="s">
        <v>3449</v>
      </c>
      <c r="AH752" s="149">
        <v>14</v>
      </c>
      <c r="AI752" s="149">
        <v>21.5</v>
      </c>
      <c r="AJ752" s="149">
        <v>2.5</v>
      </c>
      <c r="AK752" s="149">
        <v>31.5</v>
      </c>
      <c r="AL752" s="149">
        <v>0</v>
      </c>
      <c r="AM752" s="149">
        <v>8.5</v>
      </c>
      <c r="AN752" s="149">
        <v>0</v>
      </c>
      <c r="AO752" s="149" t="s">
        <v>3450</v>
      </c>
      <c r="AP752" s="149">
        <v>22</v>
      </c>
      <c r="AQ752" s="149">
        <v>0</v>
      </c>
    </row>
    <row r="753" spans="1:43" x14ac:dyDescent="0.2">
      <c r="A753" s="145">
        <v>2233</v>
      </c>
      <c r="B753" s="109" t="s">
        <v>1642</v>
      </c>
      <c r="C753" s="110">
        <v>2531</v>
      </c>
      <c r="D753" s="131">
        <v>16.207529843900002</v>
      </c>
      <c r="E753" s="110">
        <v>211.44527986630001</v>
      </c>
      <c r="F753" s="131">
        <v>14.737258000800001</v>
      </c>
      <c r="G753" s="131">
        <v>25.404978269499999</v>
      </c>
      <c r="H753" s="131">
        <v>60.292374555499997</v>
      </c>
      <c r="I753" s="131">
        <v>14.302647175000001</v>
      </c>
      <c r="J753" s="131">
        <v>3.1815470272000002</v>
      </c>
      <c r="K753" s="131">
        <v>1.5907735136000001</v>
      </c>
      <c r="L753" s="131">
        <v>11.1354145953</v>
      </c>
      <c r="M753" s="131">
        <v>1.9884668919999999</v>
      </c>
      <c r="N753" s="110">
        <v>981</v>
      </c>
      <c r="O753" s="131">
        <v>2.5198776758000001</v>
      </c>
      <c r="P753" s="146">
        <v>11.97</v>
      </c>
      <c r="Q753" s="131">
        <v>15.590947192</v>
      </c>
      <c r="R753" s="110">
        <v>50</v>
      </c>
      <c r="S753" s="131">
        <v>52.556580050299999</v>
      </c>
      <c r="T753" s="110">
        <v>-43</v>
      </c>
      <c r="U753" s="131">
        <v>30.176026823099999</v>
      </c>
      <c r="V753" s="131">
        <v>1.6764459346</v>
      </c>
      <c r="W753" s="147">
        <v>1203</v>
      </c>
      <c r="X753" s="147">
        <v>65</v>
      </c>
      <c r="Y753" s="147">
        <v>254</v>
      </c>
      <c r="Z753" s="147">
        <v>884</v>
      </c>
      <c r="AA753" s="147">
        <v>158</v>
      </c>
      <c r="AB753" s="147">
        <v>14</v>
      </c>
      <c r="AC753" s="147">
        <v>37</v>
      </c>
      <c r="AD753" s="147">
        <v>107</v>
      </c>
      <c r="AE753" s="148">
        <v>0.28222013169999999</v>
      </c>
      <c r="AF753" s="131">
        <v>0</v>
      </c>
      <c r="AG753" s="131">
        <v>5</v>
      </c>
      <c r="AH753" s="149">
        <v>14.9155335806</v>
      </c>
      <c r="AI753" s="149">
        <v>17.222908941099998</v>
      </c>
      <c r="AJ753" s="149">
        <v>25.504738360099999</v>
      </c>
      <c r="AK753" s="149">
        <v>15.9250103008</v>
      </c>
      <c r="AL753" s="149">
        <v>2.6370004119999999</v>
      </c>
      <c r="AM753" s="149">
        <v>3.5022661722000001</v>
      </c>
      <c r="AN753" s="149">
        <v>0.76225793159999999</v>
      </c>
      <c r="AO753" s="149" t="s">
        <v>3450</v>
      </c>
      <c r="AP753" s="149">
        <v>16.481252575199999</v>
      </c>
      <c r="AQ753" s="149">
        <v>6.1804697200000001E-2</v>
      </c>
    </row>
    <row r="754" spans="1:43" x14ac:dyDescent="0.2">
      <c r="A754" s="145">
        <v>2234</v>
      </c>
      <c r="B754" s="109" t="s">
        <v>1641</v>
      </c>
      <c r="C754" s="110">
        <v>2052</v>
      </c>
      <c r="D754" s="131">
        <v>17.525773195900001</v>
      </c>
      <c r="E754" s="110">
        <v>199.03006789520001</v>
      </c>
      <c r="F754" s="131">
        <v>13.060428849899999</v>
      </c>
      <c r="G754" s="131">
        <v>25.828460038999999</v>
      </c>
      <c r="H754" s="131">
        <v>60.233918128699997</v>
      </c>
      <c r="I754" s="131">
        <v>13.9376218324</v>
      </c>
      <c r="J754" s="131">
        <v>2.9282576866999999</v>
      </c>
      <c r="K754" s="131">
        <v>3.9043435822000001</v>
      </c>
      <c r="L754" s="131">
        <v>10.736944851100001</v>
      </c>
      <c r="M754" s="131">
        <v>3.9043435822000001</v>
      </c>
      <c r="N754" s="110">
        <v>798</v>
      </c>
      <c r="O754" s="131">
        <v>2.5551378445999999</v>
      </c>
      <c r="P754" s="146">
        <v>10.31</v>
      </c>
      <c r="Q754" s="131">
        <v>8.4630350194999995</v>
      </c>
      <c r="R754" s="110">
        <v>41</v>
      </c>
      <c r="S754" s="131">
        <v>71.108949416300007</v>
      </c>
      <c r="T754" s="110">
        <v>-41</v>
      </c>
      <c r="U754" s="131">
        <v>19.260700389099998</v>
      </c>
      <c r="V754" s="131">
        <v>1.1673151750999999</v>
      </c>
      <c r="W754" s="147">
        <v>215</v>
      </c>
      <c r="X754" s="147">
        <v>48</v>
      </c>
      <c r="Y754" s="147">
        <v>17</v>
      </c>
      <c r="Z754" s="147">
        <v>150</v>
      </c>
      <c r="AA754" s="147">
        <v>75</v>
      </c>
      <c r="AB754" s="147">
        <v>20</v>
      </c>
      <c r="AC754" s="147">
        <v>10</v>
      </c>
      <c r="AD754" s="147">
        <v>45</v>
      </c>
      <c r="AE754" s="148">
        <v>4.0723981900000004</v>
      </c>
      <c r="AF754" s="131">
        <v>13.313609467499999</v>
      </c>
      <c r="AG754" s="131">
        <v>1.03</v>
      </c>
      <c r="AH754" s="149">
        <v>22.192051345300001</v>
      </c>
      <c r="AI754" s="149">
        <v>15.921994569200001</v>
      </c>
      <c r="AJ754" s="149">
        <v>20.069118736099998</v>
      </c>
      <c r="AK754" s="149">
        <v>14.7371019501</v>
      </c>
      <c r="AL754" s="149">
        <v>4.1718094297999997</v>
      </c>
      <c r="AM754" s="149">
        <v>5.8257220438999999</v>
      </c>
      <c r="AN754" s="149">
        <v>1.2836336707</v>
      </c>
      <c r="AO754" s="149" t="s">
        <v>3450</v>
      </c>
      <c r="AP754" s="149">
        <v>13.5028388052</v>
      </c>
      <c r="AQ754" s="149">
        <v>9.8741051600000004E-2</v>
      </c>
    </row>
    <row r="755" spans="1:43" x14ac:dyDescent="0.2">
      <c r="A755" s="145">
        <v>2235</v>
      </c>
      <c r="B755" s="109" t="s">
        <v>1640</v>
      </c>
      <c r="C755" s="110">
        <v>1173</v>
      </c>
      <c r="D755" s="131">
        <v>15.9090909091</v>
      </c>
      <c r="E755" s="110">
        <v>168.53448275860001</v>
      </c>
      <c r="F755" s="131">
        <v>12.531969309500001</v>
      </c>
      <c r="G755" s="131">
        <v>24.722932651299999</v>
      </c>
      <c r="H755" s="131">
        <v>62.659846547299999</v>
      </c>
      <c r="I755" s="131">
        <v>12.6172208014</v>
      </c>
      <c r="J755" s="131">
        <v>5.9246720270999997</v>
      </c>
      <c r="K755" s="131">
        <v>0</v>
      </c>
      <c r="L755" s="131">
        <v>11.849344054199999</v>
      </c>
      <c r="M755" s="131">
        <v>2.5391451544999999</v>
      </c>
      <c r="N755" s="110">
        <v>453</v>
      </c>
      <c r="O755" s="131">
        <v>2.5739514349000001</v>
      </c>
      <c r="P755" s="146">
        <v>6.96</v>
      </c>
      <c r="Q755" s="131">
        <v>7.215007215</v>
      </c>
      <c r="R755" s="110">
        <v>12</v>
      </c>
      <c r="S755" s="131">
        <v>66.233766233799997</v>
      </c>
      <c r="T755" s="110">
        <v>-10</v>
      </c>
      <c r="U755" s="131">
        <v>22.3665223665</v>
      </c>
      <c r="V755" s="131">
        <v>4.1847041847000002</v>
      </c>
      <c r="W755" s="147">
        <v>232</v>
      </c>
      <c r="X755" s="147">
        <v>49</v>
      </c>
      <c r="Y755" s="147">
        <v>66</v>
      </c>
      <c r="Z755" s="147">
        <v>117</v>
      </c>
      <c r="AA755" s="147">
        <v>73</v>
      </c>
      <c r="AB755" s="147">
        <v>17</v>
      </c>
      <c r="AC755" s="147">
        <v>10</v>
      </c>
      <c r="AD755" s="147">
        <v>46</v>
      </c>
      <c r="AE755" s="148">
        <v>3.3398821218000001</v>
      </c>
      <c r="AF755" s="131">
        <v>19.4862710363</v>
      </c>
      <c r="AG755" s="149" t="s">
        <v>3449</v>
      </c>
      <c r="AH755" s="149">
        <v>12.1598639456</v>
      </c>
      <c r="AI755" s="149">
        <v>18.622448979600001</v>
      </c>
      <c r="AJ755" s="149">
        <v>21.556122449</v>
      </c>
      <c r="AK755" s="149">
        <v>19.302721088399998</v>
      </c>
      <c r="AL755" s="149">
        <v>3.7840136054000002</v>
      </c>
      <c r="AM755" s="149">
        <v>4.0816326530999998</v>
      </c>
      <c r="AN755" s="149">
        <v>0.6802721088</v>
      </c>
      <c r="AO755" s="149" t="s">
        <v>3450</v>
      </c>
      <c r="AP755" s="149">
        <v>18.154761904800001</v>
      </c>
      <c r="AQ755" s="149">
        <v>0</v>
      </c>
    </row>
    <row r="756" spans="1:43" x14ac:dyDescent="0.2">
      <c r="A756" s="145">
        <v>2236</v>
      </c>
      <c r="B756" s="109" t="s">
        <v>1639</v>
      </c>
      <c r="C756" s="110">
        <v>7606</v>
      </c>
      <c r="D756" s="131">
        <v>18.050597547700001</v>
      </c>
      <c r="E756" s="110">
        <v>210.9262340544</v>
      </c>
      <c r="F756" s="131">
        <v>15.882198264499999</v>
      </c>
      <c r="G756" s="131">
        <v>24.5332632133</v>
      </c>
      <c r="H756" s="131">
        <v>62.858269786999998</v>
      </c>
      <c r="I756" s="131">
        <v>12.608466999699999</v>
      </c>
      <c r="J756" s="131">
        <v>3.4542314334999999</v>
      </c>
      <c r="K756" s="131">
        <v>3.3213763784000001</v>
      </c>
      <c r="L756" s="131">
        <v>13.418360568600001</v>
      </c>
      <c r="M756" s="131">
        <v>4.7827819848999997</v>
      </c>
      <c r="N756" s="110">
        <v>2993</v>
      </c>
      <c r="O756" s="131">
        <v>2.5225526228000001</v>
      </c>
      <c r="P756" s="146">
        <v>36.06</v>
      </c>
      <c r="Q756" s="131">
        <v>11.572535991100001</v>
      </c>
      <c r="R756" s="110">
        <v>115</v>
      </c>
      <c r="S756" s="131">
        <v>63.676633444099998</v>
      </c>
      <c r="T756" s="110">
        <v>-126</v>
      </c>
      <c r="U756" s="131">
        <v>23.947951273499999</v>
      </c>
      <c r="V756" s="131">
        <v>0.80287929130000002</v>
      </c>
      <c r="W756" s="147">
        <v>2838</v>
      </c>
      <c r="X756" s="147">
        <v>180</v>
      </c>
      <c r="Y756" s="147">
        <v>1094</v>
      </c>
      <c r="Z756" s="147">
        <v>1564</v>
      </c>
      <c r="AA756" s="147">
        <v>477</v>
      </c>
      <c r="AB756" s="147">
        <v>73</v>
      </c>
      <c r="AC756" s="147">
        <v>102</v>
      </c>
      <c r="AD756" s="147">
        <v>302</v>
      </c>
      <c r="AE756" s="148">
        <v>1.9230769231</v>
      </c>
      <c r="AF756" s="131">
        <v>14.508623049500001</v>
      </c>
      <c r="AG756" s="149">
        <v>1.49</v>
      </c>
      <c r="AH756" s="149">
        <v>15.766923736100001</v>
      </c>
      <c r="AI756" s="149">
        <v>18.708940302799999</v>
      </c>
      <c r="AJ756" s="149">
        <v>22.4435875464</v>
      </c>
      <c r="AK756" s="149">
        <v>16.209654384499999</v>
      </c>
      <c r="AL756" s="149">
        <v>6.3696086832000001</v>
      </c>
      <c r="AM756" s="149">
        <v>4.8057697801000003</v>
      </c>
      <c r="AN756" s="149">
        <v>0.70694087400000005</v>
      </c>
      <c r="AO756" s="149" t="s">
        <v>3450</v>
      </c>
      <c r="AP756" s="149">
        <v>11.5824050271</v>
      </c>
      <c r="AQ756" s="149">
        <v>0.66409597259999997</v>
      </c>
    </row>
    <row r="757" spans="1:43" x14ac:dyDescent="0.2">
      <c r="A757" s="145">
        <v>2237</v>
      </c>
      <c r="B757" s="109" t="s">
        <v>2435</v>
      </c>
      <c r="C757" s="110">
        <v>2246</v>
      </c>
      <c r="D757" s="131">
        <v>26.250702641899998</v>
      </c>
      <c r="E757" s="110">
        <v>140.0249376559</v>
      </c>
      <c r="F757" s="131">
        <v>13.134461264500001</v>
      </c>
      <c r="G757" s="131">
        <v>25.467497773800002</v>
      </c>
      <c r="H757" s="131">
        <v>60.908281389099997</v>
      </c>
      <c r="I757" s="131">
        <v>13.624220836999999</v>
      </c>
      <c r="J757" s="131">
        <v>6.2472110665000002</v>
      </c>
      <c r="K757" s="131">
        <v>0.89245872380000002</v>
      </c>
      <c r="L757" s="131">
        <v>16.064257028099998</v>
      </c>
      <c r="M757" s="131">
        <v>3.5698348951000001</v>
      </c>
      <c r="N757" s="110">
        <v>853</v>
      </c>
      <c r="O757" s="131">
        <v>2.6213364596000002</v>
      </c>
      <c r="P757" s="146">
        <v>16.04</v>
      </c>
      <c r="Q757" s="131">
        <v>6.9245165315000001</v>
      </c>
      <c r="R757" s="110">
        <v>33</v>
      </c>
      <c r="S757" s="131">
        <v>68.808484092300006</v>
      </c>
      <c r="T757" s="110">
        <v>-30</v>
      </c>
      <c r="U757" s="131">
        <v>23.268870867099999</v>
      </c>
      <c r="V757" s="131">
        <v>0.99812850900000005</v>
      </c>
      <c r="W757" s="147">
        <v>459</v>
      </c>
      <c r="X757" s="147">
        <v>116</v>
      </c>
      <c r="Y757" s="147">
        <v>89</v>
      </c>
      <c r="Z757" s="147">
        <v>254</v>
      </c>
      <c r="AA757" s="147">
        <v>125</v>
      </c>
      <c r="AB757" s="147">
        <v>32</v>
      </c>
      <c r="AC757" s="147">
        <v>23</v>
      </c>
      <c r="AD757" s="147">
        <v>70</v>
      </c>
      <c r="AE757" s="148">
        <v>6.9182389937000002</v>
      </c>
      <c r="AF757" s="131">
        <v>8.5354896676000003</v>
      </c>
      <c r="AG757" s="131">
        <v>1.07</v>
      </c>
      <c r="AH757" s="149">
        <v>18.158066623100002</v>
      </c>
      <c r="AI757" s="149">
        <v>14.151970389700001</v>
      </c>
      <c r="AJ757" s="149">
        <v>26.6057043327</v>
      </c>
      <c r="AK757" s="149">
        <v>16.590463749200001</v>
      </c>
      <c r="AL757" s="149">
        <v>2.7650772914999999</v>
      </c>
      <c r="AM757" s="149">
        <v>5.2688874374000001</v>
      </c>
      <c r="AN757" s="149">
        <v>1.0232963205000001</v>
      </c>
      <c r="AO757" s="149" t="s">
        <v>3450</v>
      </c>
      <c r="AP757" s="149">
        <v>10.9732201176</v>
      </c>
      <c r="AQ757" s="149">
        <v>1.6546919225000001</v>
      </c>
    </row>
    <row r="758" spans="1:43" x14ac:dyDescent="0.2">
      <c r="A758" s="145">
        <v>2238</v>
      </c>
      <c r="B758" s="109" t="s">
        <v>3385</v>
      </c>
      <c r="C758" s="110">
        <v>2273</v>
      </c>
      <c r="D758" s="131">
        <v>18.694516971300001</v>
      </c>
      <c r="E758" s="110">
        <v>185.0977198697</v>
      </c>
      <c r="F758" s="131">
        <v>15.706115266199999</v>
      </c>
      <c r="G758" s="131">
        <v>24.813022437299999</v>
      </c>
      <c r="H758" s="131">
        <v>60.140783106000001</v>
      </c>
      <c r="I758" s="131">
        <v>15.0461944567</v>
      </c>
      <c r="J758" s="131">
        <v>2.2366360993000001</v>
      </c>
      <c r="K758" s="131">
        <v>1.3419816596</v>
      </c>
      <c r="L758" s="131">
        <v>11.6305077164</v>
      </c>
      <c r="M758" s="131">
        <v>4.9205994185000002</v>
      </c>
      <c r="N758" s="110">
        <v>882</v>
      </c>
      <c r="O758" s="131">
        <v>2.5555555555999998</v>
      </c>
      <c r="P758" s="146">
        <v>12.28</v>
      </c>
      <c r="Q758" s="131">
        <v>9.6484055601000005</v>
      </c>
      <c r="R758" s="110">
        <v>23</v>
      </c>
      <c r="S758" s="131">
        <v>62.3058053966</v>
      </c>
      <c r="T758" s="110">
        <v>-33</v>
      </c>
      <c r="U758" s="131">
        <v>26.655764513499999</v>
      </c>
      <c r="V758" s="131">
        <v>1.3900245298</v>
      </c>
      <c r="W758" s="147">
        <v>361</v>
      </c>
      <c r="X758" s="147">
        <v>86</v>
      </c>
      <c r="Y758" s="147">
        <v>87</v>
      </c>
      <c r="Z758" s="147">
        <v>188</v>
      </c>
      <c r="AA758" s="147">
        <v>126</v>
      </c>
      <c r="AB758" s="147">
        <v>24</v>
      </c>
      <c r="AC758" s="147">
        <v>18</v>
      </c>
      <c r="AD758" s="147">
        <v>84</v>
      </c>
      <c r="AE758" s="148">
        <v>1.25</v>
      </c>
      <c r="AF758" s="131">
        <v>8.2379862700000004</v>
      </c>
      <c r="AG758" s="131">
        <v>1</v>
      </c>
      <c r="AH758" s="149">
        <v>15.5652535328</v>
      </c>
      <c r="AI758" s="149">
        <v>17.290108063200002</v>
      </c>
      <c r="AJ758" s="149">
        <v>23.607647547799999</v>
      </c>
      <c r="AK758" s="149">
        <v>17.705735660799998</v>
      </c>
      <c r="AL758" s="149">
        <v>3.0133000830999999</v>
      </c>
      <c r="AM758" s="149">
        <v>5.1745635910000001</v>
      </c>
      <c r="AN758" s="149">
        <v>0.18703241900000001</v>
      </c>
      <c r="AO758" s="149" t="s">
        <v>3450</v>
      </c>
      <c r="AP758" s="149">
        <v>13.965087281800001</v>
      </c>
      <c r="AQ758" s="149">
        <v>0.1039068994</v>
      </c>
    </row>
    <row r="759" spans="1:43" x14ac:dyDescent="0.2">
      <c r="A759" s="145">
        <v>2250</v>
      </c>
      <c r="B759" s="109" t="s">
        <v>1638</v>
      </c>
      <c r="C759" s="110">
        <v>1428</v>
      </c>
      <c r="D759" s="131">
        <v>10.955710955700001</v>
      </c>
      <c r="E759" s="110">
        <v>422.48520710060001</v>
      </c>
      <c r="F759" s="131">
        <v>29.2016806723</v>
      </c>
      <c r="G759" s="131">
        <v>22.4789915966</v>
      </c>
      <c r="H759" s="131">
        <v>62.535014005599997</v>
      </c>
      <c r="I759" s="131">
        <v>14.985994397800001</v>
      </c>
      <c r="J759" s="131">
        <v>2.1067415729999999</v>
      </c>
      <c r="K759" s="131">
        <v>1.404494382</v>
      </c>
      <c r="L759" s="131">
        <v>9.8314606742000006</v>
      </c>
      <c r="M759" s="131">
        <v>4.9157303371000003</v>
      </c>
      <c r="N759" s="110">
        <v>540</v>
      </c>
      <c r="O759" s="131">
        <v>2.6314814814999998</v>
      </c>
      <c r="P759" s="146">
        <v>3.38</v>
      </c>
      <c r="Q759" s="131">
        <v>15.6804733728</v>
      </c>
      <c r="R759" s="110">
        <v>22</v>
      </c>
      <c r="S759" s="131">
        <v>57.3964497041</v>
      </c>
      <c r="T759" s="110">
        <v>-24</v>
      </c>
      <c r="U759" s="131">
        <v>26.331360946699998</v>
      </c>
      <c r="V759" s="131">
        <v>0.59171597629999995</v>
      </c>
      <c r="W759" s="147">
        <v>627</v>
      </c>
      <c r="X759" s="147">
        <v>12</v>
      </c>
      <c r="Y759" s="147">
        <v>265</v>
      </c>
      <c r="Z759" s="147">
        <v>350</v>
      </c>
      <c r="AA759" s="147">
        <v>87</v>
      </c>
      <c r="AB759" s="147">
        <v>7</v>
      </c>
      <c r="AC759" s="147">
        <v>26</v>
      </c>
      <c r="AD759" s="147">
        <v>54</v>
      </c>
      <c r="AE759" s="148">
        <v>1.1686143573000001</v>
      </c>
      <c r="AF759" s="131">
        <v>4.9157303371000003</v>
      </c>
      <c r="AG759" s="149">
        <v>1.69</v>
      </c>
      <c r="AH759" s="149">
        <v>20.6334841629</v>
      </c>
      <c r="AI759" s="149">
        <v>7.5565610860000003</v>
      </c>
      <c r="AJ759" s="149">
        <v>22.4886877828</v>
      </c>
      <c r="AK759" s="149">
        <v>26.1538461538</v>
      </c>
      <c r="AL759" s="149">
        <v>3.7104072397999999</v>
      </c>
      <c r="AM759" s="149">
        <v>9.0497737557000004</v>
      </c>
      <c r="AN759" s="149">
        <v>0.67873303169999999</v>
      </c>
      <c r="AO759" s="149" t="s">
        <v>3450</v>
      </c>
      <c r="AP759" s="149">
        <v>8.2805429864000004</v>
      </c>
      <c r="AQ759" s="149">
        <v>0.67873303169999999</v>
      </c>
    </row>
    <row r="760" spans="1:43" x14ac:dyDescent="0.2">
      <c r="A760" s="145">
        <v>2254</v>
      </c>
      <c r="B760" s="109" t="s">
        <v>1637</v>
      </c>
      <c r="C760" s="110">
        <v>5468</v>
      </c>
      <c r="D760" s="131">
        <v>15.431707832000001</v>
      </c>
      <c r="E760" s="110">
        <v>249.9085923218</v>
      </c>
      <c r="F760" s="131">
        <v>36.119239209900002</v>
      </c>
      <c r="G760" s="131">
        <v>25.420629114899999</v>
      </c>
      <c r="H760" s="131">
        <v>61.704462326300003</v>
      </c>
      <c r="I760" s="131">
        <v>12.8749085589</v>
      </c>
      <c r="J760" s="131">
        <v>5.3103827138000002</v>
      </c>
      <c r="K760" s="131">
        <v>2.3805163888999998</v>
      </c>
      <c r="L760" s="131">
        <v>11.9025819447</v>
      </c>
      <c r="M760" s="131">
        <v>5.6766160043999996</v>
      </c>
      <c r="N760" s="110">
        <v>2117</v>
      </c>
      <c r="O760" s="131">
        <v>2.5488899385999999</v>
      </c>
      <c r="P760" s="146">
        <v>21.88</v>
      </c>
      <c r="Q760" s="131">
        <v>12.5973431058</v>
      </c>
      <c r="R760" s="110">
        <v>112</v>
      </c>
      <c r="S760" s="131">
        <v>56.665139715999999</v>
      </c>
      <c r="T760" s="110">
        <v>-109</v>
      </c>
      <c r="U760" s="131">
        <v>24.049473202000001</v>
      </c>
      <c r="V760" s="131">
        <v>6.6880439762000004</v>
      </c>
      <c r="W760" s="147">
        <v>2648</v>
      </c>
      <c r="X760" s="147">
        <v>110</v>
      </c>
      <c r="Y760" s="147">
        <v>1641</v>
      </c>
      <c r="Z760" s="147">
        <v>897</v>
      </c>
      <c r="AA760" s="147">
        <v>247</v>
      </c>
      <c r="AB760" s="147">
        <v>42</v>
      </c>
      <c r="AC760" s="147">
        <v>33</v>
      </c>
      <c r="AD760" s="147">
        <v>172</v>
      </c>
      <c r="AE760" s="148">
        <v>1.3394725827</v>
      </c>
      <c r="AF760" s="131">
        <v>3.1388478582000001</v>
      </c>
      <c r="AG760" s="131">
        <v>1.41</v>
      </c>
      <c r="AH760" s="149">
        <v>12.179056324799999</v>
      </c>
      <c r="AI760" s="149">
        <v>12.837747008999999</v>
      </c>
      <c r="AJ760" s="149">
        <v>23.040731281100001</v>
      </c>
      <c r="AK760" s="149">
        <v>25.151230003999999</v>
      </c>
      <c r="AL760" s="149">
        <v>3.737061433</v>
      </c>
      <c r="AM760" s="149">
        <v>6.3314961688000002</v>
      </c>
      <c r="AN760" s="149">
        <v>0.91410135770000001</v>
      </c>
      <c r="AO760" s="149" t="s">
        <v>3450</v>
      </c>
      <c r="AP760" s="149">
        <v>12.810861675</v>
      </c>
      <c r="AQ760" s="149">
        <v>1.2904960344</v>
      </c>
    </row>
    <row r="761" spans="1:43" x14ac:dyDescent="0.2">
      <c r="A761" s="145">
        <v>2257</v>
      </c>
      <c r="B761" s="109" t="s">
        <v>1636</v>
      </c>
      <c r="C761" s="110">
        <v>1003</v>
      </c>
      <c r="D761" s="131">
        <v>21.871202916200001</v>
      </c>
      <c r="E761" s="110">
        <v>240.52757793769999</v>
      </c>
      <c r="F761" s="131">
        <v>26.5204386839</v>
      </c>
      <c r="G761" s="131">
        <v>22.931206380900001</v>
      </c>
      <c r="H761" s="131">
        <v>62.213359920199998</v>
      </c>
      <c r="I761" s="131">
        <v>14.855433698900001</v>
      </c>
      <c r="J761" s="131">
        <v>3.9900249376999999</v>
      </c>
      <c r="K761" s="131">
        <v>0.99750623439999997</v>
      </c>
      <c r="L761" s="131">
        <v>14.9625935162</v>
      </c>
      <c r="M761" s="131">
        <v>3.9900249376999999</v>
      </c>
      <c r="N761" s="110">
        <v>406</v>
      </c>
      <c r="O761" s="131">
        <v>2.4556650246</v>
      </c>
      <c r="P761" s="146">
        <v>4.17</v>
      </c>
      <c r="Q761" s="131">
        <v>10.7655502392</v>
      </c>
      <c r="R761" s="110">
        <v>13</v>
      </c>
      <c r="S761" s="131">
        <v>69.138755980900001</v>
      </c>
      <c r="T761" s="110">
        <v>-15</v>
      </c>
      <c r="U761" s="131">
        <v>19.856459330100002</v>
      </c>
      <c r="V761" s="131">
        <v>0.2392344498</v>
      </c>
      <c r="W761" s="147">
        <v>713</v>
      </c>
      <c r="X761" s="147">
        <v>42</v>
      </c>
      <c r="Y761" s="147">
        <v>524</v>
      </c>
      <c r="Z761" s="147">
        <v>147</v>
      </c>
      <c r="AA761" s="147">
        <v>57</v>
      </c>
      <c r="AB761" s="147">
        <v>8</v>
      </c>
      <c r="AC761" s="147">
        <v>12</v>
      </c>
      <c r="AD761" s="147">
        <v>37</v>
      </c>
      <c r="AE761" s="148">
        <v>1.9650655022000001</v>
      </c>
      <c r="AF761" s="131">
        <v>25.078369905999999</v>
      </c>
      <c r="AG761" s="131">
        <v>1</v>
      </c>
      <c r="AH761" s="149">
        <v>16.763005780299999</v>
      </c>
      <c r="AI761" s="149">
        <v>10.9301103521</v>
      </c>
      <c r="AJ761" s="149">
        <v>22.438255386200002</v>
      </c>
      <c r="AK761" s="149">
        <v>24.014713610099999</v>
      </c>
      <c r="AL761" s="149">
        <v>2.2595901209</v>
      </c>
      <c r="AM761" s="149">
        <v>5.7803468208000002</v>
      </c>
      <c r="AN761" s="149">
        <v>0.2101944298</v>
      </c>
      <c r="AO761" s="149" t="s">
        <v>3450</v>
      </c>
      <c r="AP761" s="149">
        <v>15.2916447714</v>
      </c>
      <c r="AQ761" s="149">
        <v>0.68313189699999999</v>
      </c>
    </row>
    <row r="762" spans="1:43" x14ac:dyDescent="0.2">
      <c r="A762" s="145">
        <v>2258</v>
      </c>
      <c r="B762" s="109" t="s">
        <v>1635</v>
      </c>
      <c r="C762" s="110">
        <v>454</v>
      </c>
      <c r="D762" s="131">
        <v>-5.8091286307000001</v>
      </c>
      <c r="E762" s="110">
        <v>145.98070739549999</v>
      </c>
      <c r="F762" s="131">
        <v>8.8105726872000005</v>
      </c>
      <c r="G762" s="131">
        <v>17.400881057300001</v>
      </c>
      <c r="H762" s="131">
        <v>68.722466960399998</v>
      </c>
      <c r="I762" s="131">
        <v>13.8766519824</v>
      </c>
      <c r="J762" s="131">
        <v>6.5359477123999996</v>
      </c>
      <c r="K762" s="131">
        <v>2.1786492375000002</v>
      </c>
      <c r="L762" s="131">
        <v>13.071895424799999</v>
      </c>
      <c r="M762" s="131">
        <v>17.429193899800001</v>
      </c>
      <c r="N762" s="110">
        <v>186</v>
      </c>
      <c r="O762" s="131">
        <v>2.4247311828</v>
      </c>
      <c r="P762" s="146">
        <v>3.11</v>
      </c>
      <c r="Q762" s="131">
        <v>10.509554140100001</v>
      </c>
      <c r="R762" s="110">
        <v>8</v>
      </c>
      <c r="S762" s="131">
        <v>71.656050955400005</v>
      </c>
      <c r="T762" s="110">
        <v>-7</v>
      </c>
      <c r="U762" s="131">
        <v>16.878980891699999</v>
      </c>
      <c r="V762" s="131">
        <v>0.95541401270000004</v>
      </c>
      <c r="W762" s="147">
        <v>110</v>
      </c>
      <c r="X762" s="147">
        <v>39</v>
      </c>
      <c r="Y762" s="147">
        <v>11</v>
      </c>
      <c r="Z762" s="147">
        <v>60</v>
      </c>
      <c r="AA762" s="147">
        <v>41</v>
      </c>
      <c r="AB762" s="147">
        <v>10</v>
      </c>
      <c r="AC762" s="147">
        <v>5</v>
      </c>
      <c r="AD762" s="147">
        <v>26</v>
      </c>
      <c r="AE762" s="148">
        <v>0.96618357489999995</v>
      </c>
      <c r="AF762" s="131">
        <v>0</v>
      </c>
      <c r="AG762" s="149">
        <v>1.29</v>
      </c>
      <c r="AH762" s="149">
        <v>11.0078627591</v>
      </c>
      <c r="AI762" s="149">
        <v>7.9342387419999998</v>
      </c>
      <c r="AJ762" s="149">
        <v>10.3645461044</v>
      </c>
      <c r="AK762" s="149">
        <v>39.027877054999998</v>
      </c>
      <c r="AL762" s="149">
        <v>7.5053609721000001</v>
      </c>
      <c r="AM762" s="149">
        <v>11.0078627591</v>
      </c>
      <c r="AN762" s="149">
        <v>2.0014295926000001</v>
      </c>
      <c r="AO762" s="149" t="s">
        <v>3450</v>
      </c>
      <c r="AP762" s="149">
        <v>8.0771979986000009</v>
      </c>
      <c r="AQ762" s="149">
        <v>2.3588277341000001</v>
      </c>
    </row>
    <row r="763" spans="1:43" x14ac:dyDescent="0.2">
      <c r="A763" s="145">
        <v>2259</v>
      </c>
      <c r="B763" s="109" t="s">
        <v>1634</v>
      </c>
      <c r="C763" s="110">
        <v>727</v>
      </c>
      <c r="D763" s="131">
        <v>19.572368421099998</v>
      </c>
      <c r="E763" s="110">
        <v>80.4203539823</v>
      </c>
      <c r="F763" s="131">
        <v>14.7180192572</v>
      </c>
      <c r="G763" s="131">
        <v>20.632737276499999</v>
      </c>
      <c r="H763" s="131">
        <v>62.861072902300002</v>
      </c>
      <c r="I763" s="131">
        <v>16.5061898212</v>
      </c>
      <c r="J763" s="131">
        <v>4.2674253201000001</v>
      </c>
      <c r="K763" s="131">
        <v>2.8449502134000002</v>
      </c>
      <c r="L763" s="131">
        <v>8.5348506401000002</v>
      </c>
      <c r="M763" s="131">
        <v>5.6899004267000004</v>
      </c>
      <c r="N763" s="110">
        <v>315</v>
      </c>
      <c r="O763" s="131">
        <v>2.2825396824999999</v>
      </c>
      <c r="P763" s="146">
        <v>9.0399999999999991</v>
      </c>
      <c r="Q763" s="131">
        <v>8.0088987764000006</v>
      </c>
      <c r="R763" s="110">
        <v>4</v>
      </c>
      <c r="S763" s="131">
        <v>70.856507230299997</v>
      </c>
      <c r="T763" s="110">
        <v>-6</v>
      </c>
      <c r="U763" s="131">
        <v>18.909899888799998</v>
      </c>
      <c r="V763" s="131">
        <v>2.2246941046000002</v>
      </c>
      <c r="W763" s="147">
        <v>157</v>
      </c>
      <c r="X763" s="147">
        <v>89</v>
      </c>
      <c r="Y763" s="147">
        <v>24</v>
      </c>
      <c r="Z763" s="147">
        <v>44</v>
      </c>
      <c r="AA763" s="147">
        <v>38</v>
      </c>
      <c r="AB763" s="147">
        <v>15</v>
      </c>
      <c r="AC763" s="147">
        <v>6</v>
      </c>
      <c r="AD763" s="147">
        <v>17</v>
      </c>
      <c r="AE763" s="148">
        <v>0</v>
      </c>
      <c r="AF763" s="131">
        <v>8.9285714285999997</v>
      </c>
      <c r="AG763" s="149" t="s">
        <v>3449</v>
      </c>
      <c r="AH763" s="149">
        <v>16.567656765700001</v>
      </c>
      <c r="AI763" s="149">
        <v>3.5643564356000002</v>
      </c>
      <c r="AJ763" s="149">
        <v>20.330033003299999</v>
      </c>
      <c r="AK763" s="149">
        <v>37.227722772299998</v>
      </c>
      <c r="AL763" s="149">
        <v>3.3663366337</v>
      </c>
      <c r="AM763" s="149">
        <v>7.7227722771999998</v>
      </c>
      <c r="AN763" s="149">
        <v>0.59405940589999995</v>
      </c>
      <c r="AO763" s="149" t="s">
        <v>3450</v>
      </c>
      <c r="AP763" s="149">
        <v>7.3267326733000004</v>
      </c>
      <c r="AQ763" s="149">
        <v>0.59405940589999995</v>
      </c>
    </row>
    <row r="764" spans="1:43" x14ac:dyDescent="0.2">
      <c r="A764" s="145">
        <v>2260</v>
      </c>
      <c r="B764" s="109" t="s">
        <v>1633</v>
      </c>
      <c r="C764" s="110">
        <v>313</v>
      </c>
      <c r="D764" s="131">
        <v>9.4405594405999995</v>
      </c>
      <c r="E764" s="110">
        <v>187.4251497006</v>
      </c>
      <c r="F764" s="131">
        <v>8.9456869010000002</v>
      </c>
      <c r="G764" s="131">
        <v>12.4600638978</v>
      </c>
      <c r="H764" s="131">
        <v>70.607028753999998</v>
      </c>
      <c r="I764" s="131">
        <v>16.932907348200001</v>
      </c>
      <c r="J764" s="131">
        <v>3.3222591362</v>
      </c>
      <c r="K764" s="131">
        <v>6.6445182724</v>
      </c>
      <c r="L764" s="131">
        <v>16.6112956811</v>
      </c>
      <c r="M764" s="131">
        <v>3.3222591362</v>
      </c>
      <c r="N764" s="110">
        <v>146</v>
      </c>
      <c r="O764" s="131">
        <v>2.1438356164000001</v>
      </c>
      <c r="P764" s="146">
        <v>1.67</v>
      </c>
      <c r="Q764" s="131">
        <v>6.0975609756000004</v>
      </c>
      <c r="R764" s="110">
        <v>2</v>
      </c>
      <c r="S764" s="131">
        <v>76.829268292699993</v>
      </c>
      <c r="T764" s="110">
        <v>-3</v>
      </c>
      <c r="U764" s="131">
        <v>17.073170731699999</v>
      </c>
      <c r="V764" s="131">
        <v>0</v>
      </c>
      <c r="W764" s="147">
        <v>103</v>
      </c>
      <c r="X764" s="147">
        <v>69</v>
      </c>
      <c r="Y764" s="147">
        <v>10</v>
      </c>
      <c r="Z764" s="147">
        <v>24</v>
      </c>
      <c r="AA764" s="147" t="s">
        <v>3449</v>
      </c>
      <c r="AB764" s="147">
        <v>9</v>
      </c>
      <c r="AC764" s="147" t="s">
        <v>3449</v>
      </c>
      <c r="AD764" s="147">
        <v>10</v>
      </c>
      <c r="AE764" s="148">
        <v>0.61728395059999996</v>
      </c>
      <c r="AF764" s="131">
        <v>61.855670103100003</v>
      </c>
      <c r="AG764" s="149" t="s">
        <v>3449</v>
      </c>
      <c r="AH764" s="149">
        <v>10.8585858586</v>
      </c>
      <c r="AI764" s="149">
        <v>3.7878787879</v>
      </c>
      <c r="AJ764" s="149">
        <v>11.616161616199999</v>
      </c>
      <c r="AK764" s="149">
        <v>52.1464646465</v>
      </c>
      <c r="AL764" s="149">
        <v>2.9040404039999999</v>
      </c>
      <c r="AM764" s="149">
        <v>5.3030303029999999</v>
      </c>
      <c r="AN764" s="149">
        <v>2.1464646465000001</v>
      </c>
      <c r="AO764" s="149" t="s">
        <v>3450</v>
      </c>
      <c r="AP764" s="149">
        <v>8.2070707070999998</v>
      </c>
      <c r="AQ764" s="149">
        <v>1.5151515151999999</v>
      </c>
    </row>
    <row r="765" spans="1:43" x14ac:dyDescent="0.2">
      <c r="A765" s="145">
        <v>2261</v>
      </c>
      <c r="B765" s="109" t="s">
        <v>1632</v>
      </c>
      <c r="C765" s="110">
        <v>173</v>
      </c>
      <c r="D765" s="131">
        <v>1.7647058823999999</v>
      </c>
      <c r="E765" s="110">
        <v>180.2083333333</v>
      </c>
      <c r="F765" s="131">
        <v>8.6705202311999994</v>
      </c>
      <c r="G765" s="131">
        <v>17.341040462399999</v>
      </c>
      <c r="H765" s="131">
        <v>61.271676300599999</v>
      </c>
      <c r="I765" s="131">
        <v>21.387283236999998</v>
      </c>
      <c r="J765" s="131">
        <v>5.7636887608</v>
      </c>
      <c r="K765" s="131">
        <v>0</v>
      </c>
      <c r="L765" s="131">
        <v>5.7636887608</v>
      </c>
      <c r="M765" s="131">
        <v>0</v>
      </c>
      <c r="N765" s="110">
        <v>73</v>
      </c>
      <c r="O765" s="131">
        <v>2.3561643835999999</v>
      </c>
      <c r="P765" s="146">
        <v>0.96</v>
      </c>
      <c r="Q765" s="131">
        <v>14.432989690699999</v>
      </c>
      <c r="R765" s="110">
        <v>4</v>
      </c>
      <c r="S765" s="131">
        <v>73.195876288700006</v>
      </c>
      <c r="T765" s="110">
        <v>-3</v>
      </c>
      <c r="U765" s="131">
        <v>9.2783505154999997</v>
      </c>
      <c r="V765" s="131">
        <v>3.0927835051999999</v>
      </c>
      <c r="W765" s="147">
        <v>96</v>
      </c>
      <c r="X765" s="147">
        <v>58</v>
      </c>
      <c r="Y765" s="147">
        <v>0</v>
      </c>
      <c r="Z765" s="147">
        <v>38</v>
      </c>
      <c r="AA765" s="147">
        <v>27</v>
      </c>
      <c r="AB765" s="147">
        <v>4</v>
      </c>
      <c r="AC765" s="147">
        <v>0</v>
      </c>
      <c r="AD765" s="147">
        <v>23</v>
      </c>
      <c r="AE765" s="148">
        <v>1.1235955056</v>
      </c>
      <c r="AF765" s="131">
        <v>0</v>
      </c>
      <c r="AG765" s="149" t="s">
        <v>3449</v>
      </c>
      <c r="AH765" s="149">
        <v>25.9717314488</v>
      </c>
      <c r="AI765" s="149">
        <v>7.5971731449000002</v>
      </c>
      <c r="AJ765" s="149">
        <v>14.1342756184</v>
      </c>
      <c r="AK765" s="149">
        <v>33.392226148399999</v>
      </c>
      <c r="AL765" s="149">
        <v>2.2968197880000001</v>
      </c>
      <c r="AM765" s="149">
        <v>8.4805653710000009</v>
      </c>
      <c r="AN765" s="149">
        <v>0.17667844520000001</v>
      </c>
      <c r="AO765" s="149" t="s">
        <v>3450</v>
      </c>
      <c r="AP765" s="149">
        <v>4.4169611306999998</v>
      </c>
      <c r="AQ765" s="149">
        <v>0</v>
      </c>
    </row>
    <row r="766" spans="1:43" x14ac:dyDescent="0.2">
      <c r="A766" s="145">
        <v>2262</v>
      </c>
      <c r="B766" s="109" t="s">
        <v>1631</v>
      </c>
      <c r="C766" s="110">
        <v>4404</v>
      </c>
      <c r="D766" s="131">
        <v>14.182006741</v>
      </c>
      <c r="E766" s="110">
        <v>253.97923875430001</v>
      </c>
      <c r="F766" s="131">
        <v>10.603996366900001</v>
      </c>
      <c r="G766" s="131">
        <v>23.1153496821</v>
      </c>
      <c r="H766" s="131">
        <v>61.7166212534</v>
      </c>
      <c r="I766" s="131">
        <v>15.168029064500001</v>
      </c>
      <c r="J766" s="131">
        <v>4.7967108269000001</v>
      </c>
      <c r="K766" s="131">
        <v>1.8273184102</v>
      </c>
      <c r="L766" s="131">
        <v>10.050251256299999</v>
      </c>
      <c r="M766" s="131">
        <v>4.1114664230000004</v>
      </c>
      <c r="N766" s="110">
        <v>1728</v>
      </c>
      <c r="O766" s="131">
        <v>2.5208333333000001</v>
      </c>
      <c r="P766" s="146">
        <v>17.34</v>
      </c>
      <c r="Q766" s="131">
        <v>10.3009259259</v>
      </c>
      <c r="R766" s="110">
        <v>65</v>
      </c>
      <c r="S766" s="131">
        <v>68.981481481499998</v>
      </c>
      <c r="T766" s="110">
        <v>-71</v>
      </c>
      <c r="U766" s="131">
        <v>20.081018518499999</v>
      </c>
      <c r="V766" s="131">
        <v>0.6365740741</v>
      </c>
      <c r="W766" s="147">
        <v>870</v>
      </c>
      <c r="X766" s="147">
        <v>146</v>
      </c>
      <c r="Y766" s="147">
        <v>230</v>
      </c>
      <c r="Z766" s="147">
        <v>494</v>
      </c>
      <c r="AA766" s="147">
        <v>217</v>
      </c>
      <c r="AB766" s="147">
        <v>45</v>
      </c>
      <c r="AC766" s="147">
        <v>42</v>
      </c>
      <c r="AD766" s="147">
        <v>130</v>
      </c>
      <c r="AE766" s="148">
        <v>2.2292993631</v>
      </c>
      <c r="AF766" s="131">
        <v>4.8985304409000001</v>
      </c>
      <c r="AG766" s="149">
        <v>0.69</v>
      </c>
      <c r="AH766" s="149">
        <v>8.9249720045000007</v>
      </c>
      <c r="AI766" s="149">
        <v>26.248600224</v>
      </c>
      <c r="AJ766" s="149">
        <v>15.7446808511</v>
      </c>
      <c r="AK766" s="149">
        <v>27.8387458007</v>
      </c>
      <c r="AL766" s="149">
        <v>3.6506159015000001</v>
      </c>
      <c r="AM766" s="149">
        <v>5.8678611421999998</v>
      </c>
      <c r="AN766" s="149">
        <v>1.3997760358</v>
      </c>
      <c r="AO766" s="149" t="s">
        <v>3450</v>
      </c>
      <c r="AP766" s="149">
        <v>8.7458006718999997</v>
      </c>
      <c r="AQ766" s="149">
        <v>0.73908174689999995</v>
      </c>
    </row>
    <row r="767" spans="1:43" x14ac:dyDescent="0.2">
      <c r="A767" s="145">
        <v>2265</v>
      </c>
      <c r="B767" s="109" t="s">
        <v>1630</v>
      </c>
      <c r="C767" s="110">
        <v>5029</v>
      </c>
      <c r="D767" s="131">
        <v>9.3736407134000004</v>
      </c>
      <c r="E767" s="110">
        <v>409.52768729640002</v>
      </c>
      <c r="F767" s="131">
        <v>27.321535096400002</v>
      </c>
      <c r="G767" s="131">
        <v>20.918671704099999</v>
      </c>
      <c r="H767" s="131">
        <v>63.949095247599999</v>
      </c>
      <c r="I767" s="131">
        <v>15.1322330483</v>
      </c>
      <c r="J767" s="131">
        <v>3.4003400340000001</v>
      </c>
      <c r="K767" s="131">
        <v>1.0001000099999999</v>
      </c>
      <c r="L767" s="131">
        <v>11.401140114</v>
      </c>
      <c r="M767" s="131">
        <v>5.2005200519999999</v>
      </c>
      <c r="N767" s="110">
        <v>2067</v>
      </c>
      <c r="O767" s="131">
        <v>2.4136429607999998</v>
      </c>
      <c r="P767" s="146">
        <v>12.28</v>
      </c>
      <c r="Q767" s="131">
        <v>15.986949428999999</v>
      </c>
      <c r="R767" s="110">
        <v>47</v>
      </c>
      <c r="S767" s="131">
        <v>68.678629689999994</v>
      </c>
      <c r="T767" s="110">
        <v>-51</v>
      </c>
      <c r="U767" s="131">
        <v>14.6818923328</v>
      </c>
      <c r="V767" s="131">
        <v>0.65252854810000005</v>
      </c>
      <c r="W767" s="147">
        <v>2415</v>
      </c>
      <c r="X767" s="147">
        <v>192</v>
      </c>
      <c r="Y767" s="147">
        <v>639</v>
      </c>
      <c r="Z767" s="147">
        <v>1584</v>
      </c>
      <c r="AA767" s="147">
        <v>326</v>
      </c>
      <c r="AB767" s="147">
        <v>33</v>
      </c>
      <c r="AC767" s="147">
        <v>64</v>
      </c>
      <c r="AD767" s="147">
        <v>229</v>
      </c>
      <c r="AE767" s="148">
        <v>2.0311149524999998</v>
      </c>
      <c r="AF767" s="131">
        <v>4.5816733068</v>
      </c>
      <c r="AG767" s="131">
        <v>1.03</v>
      </c>
      <c r="AH767" s="149">
        <v>15.1856394247</v>
      </c>
      <c r="AI767" s="149">
        <v>10.0903110715</v>
      </c>
      <c r="AJ767" s="149">
        <v>18.764633738400001</v>
      </c>
      <c r="AK767" s="149">
        <v>29.7580555246</v>
      </c>
      <c r="AL767" s="149">
        <v>6.5782138476999998</v>
      </c>
      <c r="AM767" s="149">
        <v>8.3063886721000006</v>
      </c>
      <c r="AN767" s="149">
        <v>1.7950719144</v>
      </c>
      <c r="AO767" s="149" t="s">
        <v>3450</v>
      </c>
      <c r="AP767" s="149">
        <v>7.2248857175000003</v>
      </c>
      <c r="AQ767" s="149">
        <v>1.1818485895999999</v>
      </c>
    </row>
    <row r="768" spans="1:43" x14ac:dyDescent="0.2">
      <c r="A768" s="145">
        <v>2266</v>
      </c>
      <c r="B768" s="109" t="s">
        <v>1629</v>
      </c>
      <c r="C768" s="110">
        <v>702</v>
      </c>
      <c r="D768" s="131">
        <v>20.618556700999999</v>
      </c>
      <c r="E768" s="110">
        <v>232.45033112580001</v>
      </c>
      <c r="F768" s="131">
        <v>7.5498575498999996</v>
      </c>
      <c r="G768" s="131">
        <v>21.225071225099999</v>
      </c>
      <c r="H768" s="131">
        <v>60.826210826199997</v>
      </c>
      <c r="I768" s="131">
        <v>17.948717948700001</v>
      </c>
      <c r="J768" s="131">
        <v>4.3010752688</v>
      </c>
      <c r="K768" s="131">
        <v>0</v>
      </c>
      <c r="L768" s="131">
        <v>1.4336917563</v>
      </c>
      <c r="M768" s="131">
        <v>0</v>
      </c>
      <c r="N768" s="110">
        <v>280</v>
      </c>
      <c r="O768" s="131">
        <v>2.5035714285999999</v>
      </c>
      <c r="P768" s="146">
        <v>3.02</v>
      </c>
      <c r="Q768" s="131">
        <v>9.2409240924000002</v>
      </c>
      <c r="R768" s="110">
        <v>-2</v>
      </c>
      <c r="S768" s="131">
        <v>65.016501650199999</v>
      </c>
      <c r="T768" s="110">
        <v>-8</v>
      </c>
      <c r="U768" s="131">
        <v>20.792079207899999</v>
      </c>
      <c r="V768" s="131">
        <v>4.9504950494999997</v>
      </c>
      <c r="W768" s="147">
        <v>126</v>
      </c>
      <c r="X768" s="147">
        <v>27</v>
      </c>
      <c r="Y768" s="147">
        <v>38</v>
      </c>
      <c r="Z768" s="147">
        <v>61</v>
      </c>
      <c r="AA768" s="147">
        <v>47</v>
      </c>
      <c r="AB768" s="147">
        <v>11</v>
      </c>
      <c r="AC768" s="147">
        <v>12</v>
      </c>
      <c r="AD768" s="147">
        <v>24</v>
      </c>
      <c r="AE768" s="148">
        <v>1.0204081632999999</v>
      </c>
      <c r="AF768" s="131">
        <v>9.1743119265999997</v>
      </c>
      <c r="AG768" s="149" t="s">
        <v>3449</v>
      </c>
      <c r="AH768" s="149">
        <v>8.2307193777999998</v>
      </c>
      <c r="AI768" s="149">
        <v>29.8768632534</v>
      </c>
      <c r="AJ768" s="149">
        <v>16.137394685699999</v>
      </c>
      <c r="AK768" s="149">
        <v>23.201555411499999</v>
      </c>
      <c r="AL768" s="149">
        <v>4.3421905378999996</v>
      </c>
      <c r="AM768" s="149">
        <v>6.4160725859000003</v>
      </c>
      <c r="AN768" s="149">
        <v>2.9163966298999999</v>
      </c>
      <c r="AO768" s="149" t="s">
        <v>3450</v>
      </c>
      <c r="AP768" s="149">
        <v>7.1289695398999999</v>
      </c>
      <c r="AQ768" s="149">
        <v>0.51847051200000005</v>
      </c>
    </row>
    <row r="769" spans="1:43" x14ac:dyDescent="0.2">
      <c r="A769" s="145">
        <v>2271</v>
      </c>
      <c r="B769" s="109" t="s">
        <v>1628</v>
      </c>
      <c r="C769" s="110">
        <v>573</v>
      </c>
      <c r="D769" s="131">
        <v>-4.5</v>
      </c>
      <c r="E769" s="110">
        <v>1685.2941176470999</v>
      </c>
      <c r="F769" s="131">
        <v>8.3769633508000005</v>
      </c>
      <c r="G769" s="131">
        <v>16.753926701600001</v>
      </c>
      <c r="H769" s="131">
        <v>62.129144851699998</v>
      </c>
      <c r="I769" s="131">
        <v>21.116928446799999</v>
      </c>
      <c r="J769" s="131">
        <v>3.5149384885999999</v>
      </c>
      <c r="K769" s="131">
        <v>1.7574692443</v>
      </c>
      <c r="L769" s="131">
        <v>7.0298769771999998</v>
      </c>
      <c r="M769" s="131">
        <v>10.544815465699999</v>
      </c>
      <c r="N769" s="110">
        <v>240</v>
      </c>
      <c r="O769" s="131">
        <v>2.3583333333000001</v>
      </c>
      <c r="P769" s="146">
        <v>0.34</v>
      </c>
      <c r="Q769" s="131">
        <v>91.176470588200004</v>
      </c>
      <c r="R769" s="110">
        <v>4</v>
      </c>
      <c r="S769" s="131">
        <v>2.9411764705999999</v>
      </c>
      <c r="T769" s="110">
        <v>-4</v>
      </c>
      <c r="U769" s="131">
        <v>0</v>
      </c>
      <c r="V769" s="131">
        <v>5.8823529411999997</v>
      </c>
      <c r="W769" s="147">
        <v>323</v>
      </c>
      <c r="X769" s="147">
        <v>0</v>
      </c>
      <c r="Y769" s="147">
        <v>4</v>
      </c>
      <c r="Z769" s="147">
        <v>319</v>
      </c>
      <c r="AA769" s="147" t="s">
        <v>3449</v>
      </c>
      <c r="AB769" s="147">
        <v>0</v>
      </c>
      <c r="AC769" s="147" t="s">
        <v>3449</v>
      </c>
      <c r="AD769" s="147">
        <v>34</v>
      </c>
      <c r="AE769" s="148">
        <v>0</v>
      </c>
      <c r="AF769" s="131">
        <v>0</v>
      </c>
      <c r="AG769" s="149" t="s">
        <v>3449</v>
      </c>
      <c r="AH769" s="149">
        <v>18.1626187962</v>
      </c>
      <c r="AI769" s="149">
        <v>8.1309398098999992</v>
      </c>
      <c r="AJ769" s="149">
        <v>20.538542766599999</v>
      </c>
      <c r="AK769" s="149">
        <v>27.0855332629</v>
      </c>
      <c r="AL769" s="149">
        <v>3.5374868004</v>
      </c>
      <c r="AM769" s="149">
        <v>12.7243928194</v>
      </c>
      <c r="AN769" s="149">
        <v>0.84477296729999996</v>
      </c>
      <c r="AO769" s="149" t="s">
        <v>3450</v>
      </c>
      <c r="AP769" s="149">
        <v>8.5533262935999996</v>
      </c>
      <c r="AQ769" s="149">
        <v>0</v>
      </c>
    </row>
    <row r="770" spans="1:43" x14ac:dyDescent="0.2">
      <c r="A770" s="145">
        <v>2272</v>
      </c>
      <c r="B770" s="109" t="s">
        <v>1627</v>
      </c>
      <c r="C770" s="110">
        <v>2116</v>
      </c>
      <c r="D770" s="131">
        <v>41.633199464500002</v>
      </c>
      <c r="E770" s="110">
        <v>185.94024604570001</v>
      </c>
      <c r="F770" s="131">
        <v>27.930056710799999</v>
      </c>
      <c r="G770" s="131">
        <v>25.1417769376</v>
      </c>
      <c r="H770" s="131">
        <v>62.287334593600001</v>
      </c>
      <c r="I770" s="131">
        <v>12.5708884688</v>
      </c>
      <c r="J770" s="131">
        <v>4.8076923077</v>
      </c>
      <c r="K770" s="131">
        <v>1.4423076923</v>
      </c>
      <c r="L770" s="131">
        <v>11.0576923077</v>
      </c>
      <c r="M770" s="131">
        <v>2.4038461538</v>
      </c>
      <c r="N770" s="110">
        <v>812</v>
      </c>
      <c r="O770" s="131">
        <v>2.5935960590999998</v>
      </c>
      <c r="P770" s="146">
        <v>11.38</v>
      </c>
      <c r="Q770" s="131">
        <v>7.1992976295000002</v>
      </c>
      <c r="R770" s="110">
        <v>20</v>
      </c>
      <c r="S770" s="131">
        <v>75.592625109699995</v>
      </c>
      <c r="T770" s="110">
        <v>-20</v>
      </c>
      <c r="U770" s="131">
        <v>16.944688323099999</v>
      </c>
      <c r="V770" s="131">
        <v>0.26338893769999999</v>
      </c>
      <c r="W770" s="147">
        <v>423</v>
      </c>
      <c r="X770" s="147">
        <v>65</v>
      </c>
      <c r="Y770" s="147">
        <v>95</v>
      </c>
      <c r="Z770" s="147">
        <v>263</v>
      </c>
      <c r="AA770" s="147">
        <v>95</v>
      </c>
      <c r="AB770" s="147">
        <v>26</v>
      </c>
      <c r="AC770" s="147">
        <v>19</v>
      </c>
      <c r="AD770" s="147">
        <v>50</v>
      </c>
      <c r="AE770" s="148">
        <v>5.5921052631999997</v>
      </c>
      <c r="AF770" s="131">
        <v>14.811031665</v>
      </c>
      <c r="AG770" s="131">
        <v>1.81</v>
      </c>
      <c r="AH770" s="149">
        <v>15.1298456906</v>
      </c>
      <c r="AI770" s="149">
        <v>15.769665035799999</v>
      </c>
      <c r="AJ770" s="149">
        <v>22.770041400099998</v>
      </c>
      <c r="AK770" s="149">
        <v>22.431313511500001</v>
      </c>
      <c r="AL770" s="149">
        <v>3.9518253670000001</v>
      </c>
      <c r="AM770" s="149">
        <v>8.7316522394000007</v>
      </c>
      <c r="AN770" s="149">
        <v>0.67745577720000005</v>
      </c>
      <c r="AO770" s="149" t="s">
        <v>3450</v>
      </c>
      <c r="AP770" s="149">
        <v>8.7692886714</v>
      </c>
      <c r="AQ770" s="149">
        <v>0.41400075269999997</v>
      </c>
    </row>
    <row r="771" spans="1:43" x14ac:dyDescent="0.2">
      <c r="A771" s="145">
        <v>2274</v>
      </c>
      <c r="B771" s="109" t="s">
        <v>1626</v>
      </c>
      <c r="C771" s="110">
        <v>954</v>
      </c>
      <c r="D771" s="131">
        <v>2.8017241379</v>
      </c>
      <c r="E771" s="110">
        <v>867.27272727269997</v>
      </c>
      <c r="F771" s="131">
        <v>8.3857442348000006</v>
      </c>
      <c r="G771" s="131">
        <v>20.125786163499999</v>
      </c>
      <c r="H771" s="131">
        <v>55.974842767299997</v>
      </c>
      <c r="I771" s="131">
        <v>23.899371069200001</v>
      </c>
      <c r="J771" s="131">
        <v>1.0384215992000001</v>
      </c>
      <c r="K771" s="131">
        <v>2.0768431983000002</v>
      </c>
      <c r="L771" s="131">
        <v>11.422637590900001</v>
      </c>
      <c r="M771" s="131">
        <v>9.3457943925000002</v>
      </c>
      <c r="N771" s="110">
        <v>430</v>
      </c>
      <c r="O771" s="131">
        <v>2.2069767441999999</v>
      </c>
      <c r="P771" s="146">
        <v>1.1000000000000001</v>
      </c>
      <c r="Q771" s="131">
        <v>35.0877192982</v>
      </c>
      <c r="R771" s="110">
        <v>9</v>
      </c>
      <c r="S771" s="131">
        <v>28.0701754386</v>
      </c>
      <c r="T771" s="110">
        <v>-10</v>
      </c>
      <c r="U771" s="131">
        <v>33.333333333299997</v>
      </c>
      <c r="V771" s="131">
        <v>3.5087719298</v>
      </c>
      <c r="W771" s="147">
        <v>436</v>
      </c>
      <c r="X771" s="147">
        <v>4</v>
      </c>
      <c r="Y771" s="147">
        <v>116</v>
      </c>
      <c r="Z771" s="147">
        <v>316</v>
      </c>
      <c r="AA771" s="147" t="s">
        <v>3449</v>
      </c>
      <c r="AB771" s="147" t="s">
        <v>3449</v>
      </c>
      <c r="AC771" s="147">
        <v>10</v>
      </c>
      <c r="AD771" s="147">
        <v>50</v>
      </c>
      <c r="AE771" s="148">
        <v>0</v>
      </c>
      <c r="AF771" s="131">
        <v>5.1440329218</v>
      </c>
      <c r="AG771" s="149" t="s">
        <v>3449</v>
      </c>
      <c r="AH771" s="149">
        <v>20.023148148099999</v>
      </c>
      <c r="AI771" s="149">
        <v>8.0632716049000006</v>
      </c>
      <c r="AJ771" s="149">
        <v>20.9104938272</v>
      </c>
      <c r="AK771" s="149">
        <v>19.483024691400001</v>
      </c>
      <c r="AL771" s="149">
        <v>2.7006172839999998</v>
      </c>
      <c r="AM771" s="149">
        <v>11.728395061700001</v>
      </c>
      <c r="AN771" s="149">
        <v>1.2731481481</v>
      </c>
      <c r="AO771" s="149" t="s">
        <v>3450</v>
      </c>
      <c r="AP771" s="149">
        <v>13.6188271605</v>
      </c>
      <c r="AQ771" s="149">
        <v>0.96450617279999995</v>
      </c>
    </row>
    <row r="772" spans="1:43" x14ac:dyDescent="0.2">
      <c r="A772" s="145">
        <v>2275</v>
      </c>
      <c r="B772" s="109" t="s">
        <v>1625</v>
      </c>
      <c r="C772" s="110">
        <v>8259</v>
      </c>
      <c r="D772" s="131">
        <v>7.2597402597</v>
      </c>
      <c r="E772" s="110">
        <v>334.3724696356</v>
      </c>
      <c r="F772" s="131">
        <v>20.038745610799999</v>
      </c>
      <c r="G772" s="131">
        <v>20.632037777000001</v>
      </c>
      <c r="H772" s="131">
        <v>59.813536747800001</v>
      </c>
      <c r="I772" s="131">
        <v>19.554425475199999</v>
      </c>
      <c r="J772" s="131">
        <v>5.8048131575999999</v>
      </c>
      <c r="K772" s="131">
        <v>2.0558713266000002</v>
      </c>
      <c r="L772" s="131">
        <v>9.3118877736000005</v>
      </c>
      <c r="M772" s="131">
        <v>9.5537549884999997</v>
      </c>
      <c r="N772" s="110">
        <v>3591</v>
      </c>
      <c r="O772" s="131">
        <v>2.2717905876</v>
      </c>
      <c r="P772" s="146">
        <v>24.7</v>
      </c>
      <c r="Q772" s="131">
        <v>14.227970897300001</v>
      </c>
      <c r="R772" s="110">
        <v>114</v>
      </c>
      <c r="S772" s="131">
        <v>59.700889248199999</v>
      </c>
      <c r="T772" s="110">
        <v>-117</v>
      </c>
      <c r="U772" s="131">
        <v>25.828617623300001</v>
      </c>
      <c r="V772" s="131">
        <v>0.24252223119999999</v>
      </c>
      <c r="W772" s="147">
        <v>4738</v>
      </c>
      <c r="X772" s="147">
        <v>213</v>
      </c>
      <c r="Y772" s="147">
        <v>1345</v>
      </c>
      <c r="Z772" s="147">
        <v>3180</v>
      </c>
      <c r="AA772" s="147">
        <v>712</v>
      </c>
      <c r="AB772" s="147">
        <v>68</v>
      </c>
      <c r="AC772" s="147">
        <v>93</v>
      </c>
      <c r="AD772" s="147">
        <v>551</v>
      </c>
      <c r="AE772" s="148">
        <v>1.4731156396</v>
      </c>
      <c r="AF772" s="131">
        <v>2.5541230844</v>
      </c>
      <c r="AG772" s="149">
        <v>2.61</v>
      </c>
      <c r="AH772" s="149">
        <v>21.997493163200001</v>
      </c>
      <c r="AI772" s="149">
        <v>8.6827711942000008</v>
      </c>
      <c r="AJ772" s="149">
        <v>21.308113035600002</v>
      </c>
      <c r="AK772" s="149">
        <v>24.270738377400001</v>
      </c>
      <c r="AL772" s="149">
        <v>4.0679124886000002</v>
      </c>
      <c r="AM772" s="149">
        <v>7.4692342752999998</v>
      </c>
      <c r="AN772" s="149">
        <v>1.3331814038000001</v>
      </c>
      <c r="AO772" s="149" t="s">
        <v>3450</v>
      </c>
      <c r="AP772" s="149">
        <v>8.7226526892000003</v>
      </c>
      <c r="AQ772" s="149">
        <v>1.2078395624</v>
      </c>
    </row>
    <row r="773" spans="1:43" x14ac:dyDescent="0.2">
      <c r="A773" s="145">
        <v>2276</v>
      </c>
      <c r="B773" s="109" t="s">
        <v>1624</v>
      </c>
      <c r="C773" s="110">
        <v>1160</v>
      </c>
      <c r="D773" s="131">
        <v>15.1936444886</v>
      </c>
      <c r="E773" s="110">
        <v>153.64238410600001</v>
      </c>
      <c r="F773" s="131">
        <v>16.724137931000001</v>
      </c>
      <c r="G773" s="131">
        <v>19.568965517199999</v>
      </c>
      <c r="H773" s="131">
        <v>63.017241379300003</v>
      </c>
      <c r="I773" s="131">
        <v>17.4137931034</v>
      </c>
      <c r="J773" s="131">
        <v>3.4144259496</v>
      </c>
      <c r="K773" s="131">
        <v>1.7072129748</v>
      </c>
      <c r="L773" s="131">
        <v>6.8288518993</v>
      </c>
      <c r="M773" s="131">
        <v>3.4144259496</v>
      </c>
      <c r="N773" s="110">
        <v>482</v>
      </c>
      <c r="O773" s="131">
        <v>2.4004149377999999</v>
      </c>
      <c r="P773" s="146">
        <v>7.55</v>
      </c>
      <c r="Q773" s="131">
        <v>11.936339522500001</v>
      </c>
      <c r="R773" s="110">
        <v>17</v>
      </c>
      <c r="S773" s="131">
        <v>80.238726790499996</v>
      </c>
      <c r="T773" s="110">
        <v>-18</v>
      </c>
      <c r="U773" s="131">
        <v>7.2944297082</v>
      </c>
      <c r="V773" s="131">
        <v>0.5305039788</v>
      </c>
      <c r="W773" s="147">
        <v>728</v>
      </c>
      <c r="X773" s="147">
        <v>361</v>
      </c>
      <c r="Y773" s="147">
        <v>139</v>
      </c>
      <c r="Z773" s="147">
        <v>228</v>
      </c>
      <c r="AA773" s="147">
        <v>84</v>
      </c>
      <c r="AB773" s="147">
        <v>34</v>
      </c>
      <c r="AC773" s="147">
        <v>24</v>
      </c>
      <c r="AD773" s="147">
        <v>26</v>
      </c>
      <c r="AE773" s="148">
        <v>0</v>
      </c>
      <c r="AF773" s="131">
        <v>3.3755274262000001</v>
      </c>
      <c r="AG773" s="149">
        <v>0.76</v>
      </c>
      <c r="AH773" s="149">
        <v>22.961058045600002</v>
      </c>
      <c r="AI773" s="149">
        <v>6.1719324026000004</v>
      </c>
      <c r="AJ773" s="149">
        <v>11.645848640700001</v>
      </c>
      <c r="AK773" s="149">
        <v>39.493019838400002</v>
      </c>
      <c r="AL773" s="149">
        <v>2.1307861866</v>
      </c>
      <c r="AM773" s="149">
        <v>7.4577516531999999</v>
      </c>
      <c r="AN773" s="149">
        <v>1.3592946363</v>
      </c>
      <c r="AO773" s="149" t="s">
        <v>3450</v>
      </c>
      <c r="AP773" s="149">
        <v>6.5025716385000001</v>
      </c>
      <c r="AQ773" s="149">
        <v>1.8736223365</v>
      </c>
    </row>
    <row r="774" spans="1:43" x14ac:dyDescent="0.2">
      <c r="A774" s="145">
        <v>2278</v>
      </c>
      <c r="B774" s="109" t="s">
        <v>1623</v>
      </c>
      <c r="C774" s="110">
        <v>449</v>
      </c>
      <c r="D774" s="131">
        <v>6.9047619048</v>
      </c>
      <c r="E774" s="110">
        <v>158.09859154930001</v>
      </c>
      <c r="F774" s="131">
        <v>4.2316258352</v>
      </c>
      <c r="G774" s="131">
        <v>20.489977728300001</v>
      </c>
      <c r="H774" s="131">
        <v>63.919821826300002</v>
      </c>
      <c r="I774" s="131">
        <v>15.590200445400001</v>
      </c>
      <c r="J774" s="131">
        <v>4.4943820225</v>
      </c>
      <c r="K774" s="131">
        <v>4.4943820225</v>
      </c>
      <c r="L774" s="131">
        <v>11.2359550562</v>
      </c>
      <c r="M774" s="131">
        <v>8.9887640448999999</v>
      </c>
      <c r="N774" s="110">
        <v>186</v>
      </c>
      <c r="O774" s="131">
        <v>2.4032258065000001</v>
      </c>
      <c r="P774" s="146">
        <v>2.84</v>
      </c>
      <c r="Q774" s="131">
        <v>6.6202090591999996</v>
      </c>
      <c r="R774" s="110">
        <v>3</v>
      </c>
      <c r="S774" s="131">
        <v>67.247386759600005</v>
      </c>
      <c r="T774" s="110">
        <v>-3</v>
      </c>
      <c r="U774" s="131">
        <v>26.132404181199998</v>
      </c>
      <c r="V774" s="131">
        <v>0</v>
      </c>
      <c r="W774" s="147" t="s">
        <v>3449</v>
      </c>
      <c r="X774" s="147">
        <v>29</v>
      </c>
      <c r="Y774" s="147" t="s">
        <v>3449</v>
      </c>
      <c r="Z774" s="147">
        <v>128</v>
      </c>
      <c r="AA774" s="147" t="s">
        <v>3449</v>
      </c>
      <c r="AB774" s="147">
        <v>9</v>
      </c>
      <c r="AC774" s="147" t="s">
        <v>3449</v>
      </c>
      <c r="AD774" s="147">
        <v>26</v>
      </c>
      <c r="AE774" s="148">
        <v>1.4218009479</v>
      </c>
      <c r="AF774" s="131">
        <v>0</v>
      </c>
      <c r="AG774" s="149" t="s">
        <v>3449</v>
      </c>
      <c r="AH774" s="149">
        <v>11.2730806608</v>
      </c>
      <c r="AI774" s="149">
        <v>7.2886297376</v>
      </c>
      <c r="AJ774" s="149">
        <v>12.244897959199999</v>
      </c>
      <c r="AK774" s="149">
        <v>40.621963070900001</v>
      </c>
      <c r="AL774" s="149">
        <v>3.7900874635999999</v>
      </c>
      <c r="AM774" s="149">
        <v>10.592808551999999</v>
      </c>
      <c r="AN774" s="149">
        <v>2.2351797861999998</v>
      </c>
      <c r="AO774" s="149" t="s">
        <v>3450</v>
      </c>
      <c r="AP774" s="149">
        <v>10.398445092299999</v>
      </c>
      <c r="AQ774" s="149">
        <v>0.6802721088</v>
      </c>
    </row>
    <row r="775" spans="1:43" x14ac:dyDescent="0.2">
      <c r="A775" s="145">
        <v>2284</v>
      </c>
      <c r="B775" s="109" t="s">
        <v>1622</v>
      </c>
      <c r="C775" s="110">
        <v>4015</v>
      </c>
      <c r="D775" s="131">
        <v>20.4981992797</v>
      </c>
      <c r="E775" s="110">
        <v>229.2975442604</v>
      </c>
      <c r="F775" s="131">
        <v>17.559153175599999</v>
      </c>
      <c r="G775" s="131">
        <v>17.9327521793</v>
      </c>
      <c r="H775" s="131">
        <v>62.864259028600003</v>
      </c>
      <c r="I775" s="131">
        <v>19.202988791999999</v>
      </c>
      <c r="J775" s="131">
        <v>5.6165432729000004</v>
      </c>
      <c r="K775" s="131">
        <v>2.5529742149999999</v>
      </c>
      <c r="L775" s="131">
        <v>10.977789124299999</v>
      </c>
      <c r="M775" s="131">
        <v>5.6165432729000004</v>
      </c>
      <c r="N775" s="110">
        <v>1738</v>
      </c>
      <c r="O775" s="131">
        <v>2.2928653625000002</v>
      </c>
      <c r="P775" s="146">
        <v>17.510000000000002</v>
      </c>
      <c r="Q775" s="131">
        <v>13.6571428571</v>
      </c>
      <c r="R775" s="110">
        <v>67</v>
      </c>
      <c r="S775" s="131">
        <v>70.400000000000006</v>
      </c>
      <c r="T775" s="110">
        <v>-68</v>
      </c>
      <c r="U775" s="131">
        <v>12.7428571429</v>
      </c>
      <c r="V775" s="131">
        <v>3.2</v>
      </c>
      <c r="W775" s="147">
        <v>1163</v>
      </c>
      <c r="X775" s="147">
        <v>167</v>
      </c>
      <c r="Y775" s="147">
        <v>185</v>
      </c>
      <c r="Z775" s="147">
        <v>811</v>
      </c>
      <c r="AA775" s="147">
        <v>249</v>
      </c>
      <c r="AB775" s="147">
        <v>39</v>
      </c>
      <c r="AC775" s="147">
        <v>35</v>
      </c>
      <c r="AD775" s="147">
        <v>175</v>
      </c>
      <c r="AE775" s="148">
        <v>2.3137436372</v>
      </c>
      <c r="AF775" s="131">
        <v>43.043599000299999</v>
      </c>
      <c r="AG775" s="149">
        <v>0.97</v>
      </c>
      <c r="AH775" s="149">
        <v>24.4143805587</v>
      </c>
      <c r="AI775" s="149">
        <v>7.8416635350000004</v>
      </c>
      <c r="AJ775" s="149">
        <v>18.789928598300001</v>
      </c>
      <c r="AK775" s="149">
        <v>20.468495553099999</v>
      </c>
      <c r="AL775" s="149">
        <v>3.3195540524</v>
      </c>
      <c r="AM775" s="149">
        <v>8.8813729174000002</v>
      </c>
      <c r="AN775" s="149">
        <v>1.7412000501</v>
      </c>
      <c r="AO775" s="149" t="s">
        <v>3450</v>
      </c>
      <c r="AP775" s="149">
        <v>12.251033446099999</v>
      </c>
      <c r="AQ775" s="149">
        <v>0.43843166729999999</v>
      </c>
    </row>
    <row r="776" spans="1:43" x14ac:dyDescent="0.2">
      <c r="A776" s="145">
        <v>2292</v>
      </c>
      <c r="B776" s="109" t="s">
        <v>1621</v>
      </c>
      <c r="C776" s="110">
        <v>653</v>
      </c>
      <c r="D776" s="131">
        <v>2.03125</v>
      </c>
      <c r="E776" s="110">
        <v>200.92307692310001</v>
      </c>
      <c r="F776" s="131">
        <v>3.5222052066999998</v>
      </c>
      <c r="G776" s="131">
        <v>17.457886676899999</v>
      </c>
      <c r="H776" s="131">
        <v>65.849923430299995</v>
      </c>
      <c r="I776" s="131">
        <v>16.692189892799998</v>
      </c>
      <c r="J776" s="131">
        <v>3.0816640986000001</v>
      </c>
      <c r="K776" s="131">
        <v>1.5408320493000001</v>
      </c>
      <c r="L776" s="131">
        <v>9.2449922957999995</v>
      </c>
      <c r="M776" s="131">
        <v>9.2449922957999995</v>
      </c>
      <c r="N776" s="110">
        <v>288</v>
      </c>
      <c r="O776" s="131">
        <v>2.2430555555999998</v>
      </c>
      <c r="P776" s="146">
        <v>3.25</v>
      </c>
      <c r="Q776" s="131">
        <v>8.2568807338999992</v>
      </c>
      <c r="R776" s="110">
        <v>6</v>
      </c>
      <c r="S776" s="131">
        <v>72.171253822599994</v>
      </c>
      <c r="T776" s="110">
        <v>-7</v>
      </c>
      <c r="U776" s="131">
        <v>19.5718654434</v>
      </c>
      <c r="V776" s="131">
        <v>0</v>
      </c>
      <c r="W776" s="147">
        <v>85</v>
      </c>
      <c r="X776" s="147">
        <v>25</v>
      </c>
      <c r="Y776" s="147">
        <v>23</v>
      </c>
      <c r="Z776" s="147">
        <v>37</v>
      </c>
      <c r="AA776" s="147">
        <v>31</v>
      </c>
      <c r="AB776" s="147">
        <v>12</v>
      </c>
      <c r="AC776" s="147">
        <v>6</v>
      </c>
      <c r="AD776" s="147">
        <v>13</v>
      </c>
      <c r="AE776" s="148">
        <v>1.7910447760999999</v>
      </c>
      <c r="AF776" s="131">
        <v>7.5987841945000003</v>
      </c>
      <c r="AG776" s="149">
        <v>1.4</v>
      </c>
      <c r="AH776" s="149">
        <v>5.6213017751000001</v>
      </c>
      <c r="AI776" s="149">
        <v>25.073964496999999</v>
      </c>
      <c r="AJ776" s="149">
        <v>11.4644970414</v>
      </c>
      <c r="AK776" s="149">
        <v>35.502958579900003</v>
      </c>
      <c r="AL776" s="149">
        <v>5.1775147929000003</v>
      </c>
      <c r="AM776" s="149">
        <v>3.8461538462</v>
      </c>
      <c r="AN776" s="149">
        <v>0.73964497039999999</v>
      </c>
      <c r="AO776" s="149" t="s">
        <v>3450</v>
      </c>
      <c r="AP776" s="149">
        <v>9.8372781064999995</v>
      </c>
      <c r="AQ776" s="149">
        <v>1.1094674555999999</v>
      </c>
    </row>
    <row r="777" spans="1:43" x14ac:dyDescent="0.2">
      <c r="A777" s="145">
        <v>2293</v>
      </c>
      <c r="B777" s="109" t="s">
        <v>1620</v>
      </c>
      <c r="C777" s="110">
        <v>8181</v>
      </c>
      <c r="D777" s="131">
        <v>11.6860068259</v>
      </c>
      <c r="E777" s="110">
        <v>265.9622886866</v>
      </c>
      <c r="F777" s="131">
        <v>14.228089475599999</v>
      </c>
      <c r="G777" s="131">
        <v>18.33516685</v>
      </c>
      <c r="H777" s="131">
        <v>60.823860163799999</v>
      </c>
      <c r="I777" s="131">
        <v>20.840972986200001</v>
      </c>
      <c r="J777" s="131">
        <v>5.3267265407000002</v>
      </c>
      <c r="K777" s="131">
        <v>1.7342830598000001</v>
      </c>
      <c r="L777" s="131">
        <v>12.1399814184</v>
      </c>
      <c r="M777" s="131">
        <v>7.4326416847000001</v>
      </c>
      <c r="N777" s="110">
        <v>3556</v>
      </c>
      <c r="O777" s="131">
        <v>2.2679977503000002</v>
      </c>
      <c r="P777" s="146">
        <v>30.76</v>
      </c>
      <c r="Q777" s="131">
        <v>12.4187256177</v>
      </c>
      <c r="R777" s="110">
        <v>51</v>
      </c>
      <c r="S777" s="131">
        <v>67.782834850499995</v>
      </c>
      <c r="T777" s="110">
        <v>-61</v>
      </c>
      <c r="U777" s="131">
        <v>13.2314694408</v>
      </c>
      <c r="V777" s="131">
        <v>6.566970091</v>
      </c>
      <c r="W777" s="147">
        <v>3982</v>
      </c>
      <c r="X777" s="147">
        <v>234</v>
      </c>
      <c r="Y777" s="147">
        <v>1342</v>
      </c>
      <c r="Z777" s="147">
        <v>2406</v>
      </c>
      <c r="AA777" s="147">
        <v>573</v>
      </c>
      <c r="AB777" s="147">
        <v>75</v>
      </c>
      <c r="AC777" s="147">
        <v>98</v>
      </c>
      <c r="AD777" s="147">
        <v>400</v>
      </c>
      <c r="AE777" s="148">
        <v>1.0674303567000001</v>
      </c>
      <c r="AF777" s="131">
        <v>12.2715070945</v>
      </c>
      <c r="AG777" s="149">
        <v>1.96</v>
      </c>
      <c r="AH777" s="149">
        <v>9.4809350761999998</v>
      </c>
      <c r="AI777" s="149">
        <v>23.035200954600001</v>
      </c>
      <c r="AJ777" s="149">
        <v>18.983565656</v>
      </c>
      <c r="AK777" s="149">
        <v>20.8331073385</v>
      </c>
      <c r="AL777" s="149">
        <v>5.4835385366000002</v>
      </c>
      <c r="AM777" s="149">
        <v>5.7981233389</v>
      </c>
      <c r="AN777" s="149">
        <v>0.96002603460000002</v>
      </c>
      <c r="AO777" s="149" t="s">
        <v>3450</v>
      </c>
      <c r="AP777" s="149">
        <v>13.4240928568</v>
      </c>
      <c r="AQ777" s="149">
        <v>0.89493952379999997</v>
      </c>
    </row>
    <row r="778" spans="1:43" x14ac:dyDescent="0.2">
      <c r="A778" s="145">
        <v>2294</v>
      </c>
      <c r="B778" s="109" t="s">
        <v>1619</v>
      </c>
      <c r="C778" s="110">
        <v>1638</v>
      </c>
      <c r="D778" s="131">
        <v>15.352112676100001</v>
      </c>
      <c r="E778" s="110">
        <v>313.79310344829997</v>
      </c>
      <c r="F778" s="131">
        <v>9.2796092796000007</v>
      </c>
      <c r="G778" s="131">
        <v>22.405372405400001</v>
      </c>
      <c r="H778" s="131">
        <v>60.256410256400002</v>
      </c>
      <c r="I778" s="131">
        <v>17.3382173382</v>
      </c>
      <c r="J778" s="131">
        <v>4.8899755501</v>
      </c>
      <c r="K778" s="131">
        <v>1.2224938875</v>
      </c>
      <c r="L778" s="131">
        <v>11.6136919315</v>
      </c>
      <c r="M778" s="131">
        <v>8.5574572126999993</v>
      </c>
      <c r="N778" s="110">
        <v>690</v>
      </c>
      <c r="O778" s="131">
        <v>2.3391304347999999</v>
      </c>
      <c r="P778" s="146">
        <v>5.22</v>
      </c>
      <c r="Q778" s="131">
        <v>13.627639155500001</v>
      </c>
      <c r="R778" s="110">
        <v>14</v>
      </c>
      <c r="S778" s="131">
        <v>64.299424184299994</v>
      </c>
      <c r="T778" s="110">
        <v>-14</v>
      </c>
      <c r="U778" s="131">
        <v>20.153550863700001</v>
      </c>
      <c r="V778" s="131">
        <v>1.9193857965000001</v>
      </c>
      <c r="W778" s="147">
        <v>409</v>
      </c>
      <c r="X778" s="147">
        <v>45</v>
      </c>
      <c r="Y778" s="147">
        <v>51</v>
      </c>
      <c r="Z778" s="147">
        <v>313</v>
      </c>
      <c r="AA778" s="147">
        <v>109</v>
      </c>
      <c r="AB778" s="147">
        <v>19</v>
      </c>
      <c r="AC778" s="147">
        <v>15</v>
      </c>
      <c r="AD778" s="147">
        <v>75</v>
      </c>
      <c r="AE778" s="148">
        <v>0.77419354839999999</v>
      </c>
      <c r="AF778" s="131">
        <v>13.698630137</v>
      </c>
      <c r="AG778" s="149">
        <v>1.59</v>
      </c>
      <c r="AH778" s="149">
        <v>9.0909090909000003</v>
      </c>
      <c r="AI778" s="149">
        <v>17.523056653499999</v>
      </c>
      <c r="AJ778" s="149">
        <v>18.807641633700001</v>
      </c>
      <c r="AK778" s="149">
        <v>33.860342555999999</v>
      </c>
      <c r="AL778" s="149">
        <v>2.2068511199</v>
      </c>
      <c r="AM778" s="149">
        <v>7.8722002634999999</v>
      </c>
      <c r="AN778" s="149">
        <v>0.79051383399999997</v>
      </c>
      <c r="AO778" s="149" t="s">
        <v>3450</v>
      </c>
      <c r="AP778" s="149">
        <v>7.2463768116000002</v>
      </c>
      <c r="AQ778" s="149">
        <v>0.26350461130000002</v>
      </c>
    </row>
    <row r="779" spans="1:43" x14ac:dyDescent="0.2">
      <c r="A779" s="145">
        <v>2295</v>
      </c>
      <c r="B779" s="109" t="s">
        <v>1618</v>
      </c>
      <c r="C779" s="110">
        <v>3409</v>
      </c>
      <c r="D779" s="131">
        <v>3.7431527693</v>
      </c>
      <c r="E779" s="110">
        <v>237.8925331472</v>
      </c>
      <c r="F779" s="131">
        <v>10.4429451452</v>
      </c>
      <c r="G779" s="131">
        <v>18.979172777900001</v>
      </c>
      <c r="H779" s="131">
        <v>62.1589909064</v>
      </c>
      <c r="I779" s="131">
        <v>18.861836315600002</v>
      </c>
      <c r="J779" s="131">
        <v>4.6941469854999998</v>
      </c>
      <c r="K779" s="131">
        <v>1.4669209329999999</v>
      </c>
      <c r="L779" s="131">
        <v>8.2147572245999996</v>
      </c>
      <c r="M779" s="131">
        <v>7.9213730379999996</v>
      </c>
      <c r="N779" s="110">
        <v>1438</v>
      </c>
      <c r="O779" s="131">
        <v>2.3484005563000001</v>
      </c>
      <c r="P779" s="146">
        <v>14.33</v>
      </c>
      <c r="Q779" s="131">
        <v>9.2877094971999998</v>
      </c>
      <c r="R779" s="110">
        <v>36</v>
      </c>
      <c r="S779" s="131">
        <v>75.209497206699993</v>
      </c>
      <c r="T779" s="110">
        <v>-39</v>
      </c>
      <c r="U779" s="131">
        <v>14.734636871499999</v>
      </c>
      <c r="V779" s="131">
        <v>0.7681564246</v>
      </c>
      <c r="W779" s="147">
        <v>1024</v>
      </c>
      <c r="X779" s="147">
        <v>127</v>
      </c>
      <c r="Y779" s="147">
        <v>348</v>
      </c>
      <c r="Z779" s="147">
        <v>549</v>
      </c>
      <c r="AA779" s="147">
        <v>223</v>
      </c>
      <c r="AB779" s="147">
        <v>41</v>
      </c>
      <c r="AC779" s="147">
        <v>42</v>
      </c>
      <c r="AD779" s="147">
        <v>140</v>
      </c>
      <c r="AE779" s="148">
        <v>1.7892644135</v>
      </c>
      <c r="AF779" s="131">
        <v>10.204081632699999</v>
      </c>
      <c r="AG779" s="149">
        <v>1.7</v>
      </c>
      <c r="AH779" s="149">
        <v>11.449973247699999</v>
      </c>
      <c r="AI779" s="149">
        <v>24.799357945400001</v>
      </c>
      <c r="AJ779" s="149">
        <v>16.813804173400001</v>
      </c>
      <c r="AK779" s="149">
        <v>23.715890850699999</v>
      </c>
      <c r="AL779" s="149">
        <v>3.3707865169</v>
      </c>
      <c r="AM779" s="149">
        <v>5.9925093632999999</v>
      </c>
      <c r="AN779" s="149">
        <v>2.1134296414999998</v>
      </c>
      <c r="AO779" s="149" t="s">
        <v>3450</v>
      </c>
      <c r="AP779" s="149">
        <v>8.9887640448999999</v>
      </c>
      <c r="AQ779" s="149">
        <v>1.6987693954</v>
      </c>
    </row>
    <row r="780" spans="1:43" x14ac:dyDescent="0.2">
      <c r="A780" s="145">
        <v>2296</v>
      </c>
      <c r="B780" s="109" t="s">
        <v>1617</v>
      </c>
      <c r="C780" s="110">
        <v>1402</v>
      </c>
      <c r="D780" s="131">
        <v>8.6821705425999998</v>
      </c>
      <c r="E780" s="110">
        <v>153.5596933187</v>
      </c>
      <c r="F780" s="131">
        <v>4.7075606277000004</v>
      </c>
      <c r="G780" s="131">
        <v>21.897289586300001</v>
      </c>
      <c r="H780" s="131">
        <v>62.196861626199997</v>
      </c>
      <c r="I780" s="131">
        <v>15.9058487874</v>
      </c>
      <c r="J780" s="131">
        <v>7.1301247771999998</v>
      </c>
      <c r="K780" s="131">
        <v>0.71301247769999998</v>
      </c>
      <c r="L780" s="131">
        <v>11.4081996435</v>
      </c>
      <c r="M780" s="131">
        <v>7.1301247771999998</v>
      </c>
      <c r="N780" s="110">
        <v>571</v>
      </c>
      <c r="O780" s="131">
        <v>2.4395796848</v>
      </c>
      <c r="P780" s="146">
        <v>9.1300000000000008</v>
      </c>
      <c r="Q780" s="131">
        <v>6.7032967033000004</v>
      </c>
      <c r="R780" s="110">
        <v>11</v>
      </c>
      <c r="S780" s="131">
        <v>73.186813186799995</v>
      </c>
      <c r="T780" s="110">
        <v>-13</v>
      </c>
      <c r="U780" s="131">
        <v>19.010989010999999</v>
      </c>
      <c r="V780" s="131">
        <v>1.0989010989000001</v>
      </c>
      <c r="W780" s="147">
        <v>303</v>
      </c>
      <c r="X780" s="147">
        <v>99</v>
      </c>
      <c r="Y780" s="147">
        <v>70</v>
      </c>
      <c r="Z780" s="147">
        <v>134</v>
      </c>
      <c r="AA780" s="147">
        <v>104</v>
      </c>
      <c r="AB780" s="147">
        <v>33</v>
      </c>
      <c r="AC780" s="147">
        <v>17</v>
      </c>
      <c r="AD780" s="147">
        <v>54</v>
      </c>
      <c r="AE780" s="148">
        <v>1.5948963317</v>
      </c>
      <c r="AF780" s="131">
        <v>13.909224011699999</v>
      </c>
      <c r="AG780" s="149">
        <v>1.07</v>
      </c>
      <c r="AH780" s="149">
        <v>12.340812613700001</v>
      </c>
      <c r="AI780" s="149">
        <v>25.227410551799998</v>
      </c>
      <c r="AJ780" s="149">
        <v>10.612492419600001</v>
      </c>
      <c r="AK780" s="149">
        <v>25.3790175864</v>
      </c>
      <c r="AL780" s="149">
        <v>5.3972104306000004</v>
      </c>
      <c r="AM780" s="149">
        <v>6.2765312309999999</v>
      </c>
      <c r="AN780" s="149">
        <v>1.3341419042</v>
      </c>
      <c r="AO780" s="149" t="s">
        <v>3450</v>
      </c>
      <c r="AP780" s="149">
        <v>10.551849605799999</v>
      </c>
      <c r="AQ780" s="149">
        <v>1.9405700424000001</v>
      </c>
    </row>
    <row r="781" spans="1:43" x14ac:dyDescent="0.2">
      <c r="A781" s="145">
        <v>2299</v>
      </c>
      <c r="B781" s="109" t="s">
        <v>1616</v>
      </c>
      <c r="C781" s="110">
        <v>3621</v>
      </c>
      <c r="D781" s="131">
        <v>4.4117647058999996</v>
      </c>
      <c r="E781" s="110">
        <v>54.426574477700001</v>
      </c>
      <c r="F781" s="131">
        <v>8.1745374206000001</v>
      </c>
      <c r="G781" s="131">
        <v>18.503175918299998</v>
      </c>
      <c r="H781" s="131">
        <v>60.618613642600003</v>
      </c>
      <c r="I781" s="131">
        <v>20.878210439099998</v>
      </c>
      <c r="J781" s="131">
        <v>5.2668052667999996</v>
      </c>
      <c r="K781" s="131">
        <v>3.3264033263999999</v>
      </c>
      <c r="L781" s="131">
        <v>7.7616077615999997</v>
      </c>
      <c r="M781" s="131">
        <v>12.1968121968</v>
      </c>
      <c r="N781" s="110">
        <v>1616</v>
      </c>
      <c r="O781" s="131">
        <v>2.2097772277000001</v>
      </c>
      <c r="P781" s="146">
        <v>66.53</v>
      </c>
      <c r="Q781" s="131">
        <v>3.4979732772999999</v>
      </c>
      <c r="R781" s="110">
        <v>65</v>
      </c>
      <c r="S781" s="131">
        <v>49.376970424900001</v>
      </c>
      <c r="T781" s="110">
        <v>-194</v>
      </c>
      <c r="U781" s="131">
        <v>37.261672421599997</v>
      </c>
      <c r="V781" s="131">
        <v>9.8633838763000004</v>
      </c>
      <c r="W781" s="147">
        <v>1610</v>
      </c>
      <c r="X781" s="147">
        <v>155</v>
      </c>
      <c r="Y781" s="147">
        <v>511</v>
      </c>
      <c r="Z781" s="147">
        <v>944</v>
      </c>
      <c r="AA781" s="147">
        <v>283</v>
      </c>
      <c r="AB781" s="147">
        <v>70</v>
      </c>
      <c r="AC781" s="147">
        <v>45</v>
      </c>
      <c r="AD781" s="147">
        <v>168</v>
      </c>
      <c r="AE781" s="148">
        <v>0.3305004721</v>
      </c>
      <c r="AF781" s="131">
        <v>9.7195223549000005</v>
      </c>
      <c r="AG781" s="149">
        <v>2.5</v>
      </c>
      <c r="AH781" s="149">
        <v>7.5306957708000004</v>
      </c>
      <c r="AI781" s="149">
        <v>27.0395634379</v>
      </c>
      <c r="AJ781" s="149">
        <v>10.5457025921</v>
      </c>
      <c r="AK781" s="149">
        <v>33.574351978199999</v>
      </c>
      <c r="AL781" s="149">
        <v>4.0245566166</v>
      </c>
      <c r="AM781" s="149">
        <v>4.0381991813999996</v>
      </c>
      <c r="AN781" s="149">
        <v>0.27285129600000002</v>
      </c>
      <c r="AO781" s="149" t="s">
        <v>3450</v>
      </c>
      <c r="AP781" s="149">
        <v>9.3724420190999993</v>
      </c>
      <c r="AQ781" s="149">
        <v>0.45020463849999998</v>
      </c>
    </row>
    <row r="782" spans="1:43" x14ac:dyDescent="0.2">
      <c r="A782" s="145">
        <v>2300</v>
      </c>
      <c r="B782" s="109" t="s">
        <v>1615</v>
      </c>
      <c r="C782" s="110">
        <v>1013</v>
      </c>
      <c r="D782" s="131">
        <v>0</v>
      </c>
      <c r="E782" s="110">
        <v>55.781938326000002</v>
      </c>
      <c r="F782" s="131">
        <v>7.4037512339999996</v>
      </c>
      <c r="G782" s="131">
        <v>16.880552813400001</v>
      </c>
      <c r="H782" s="131">
        <v>61.697926949699998</v>
      </c>
      <c r="I782" s="131">
        <v>21.421520236900001</v>
      </c>
      <c r="J782" s="131">
        <v>2.9112081513999999</v>
      </c>
      <c r="K782" s="131">
        <v>2.9112081513999999</v>
      </c>
      <c r="L782" s="131">
        <v>7.7632217370000003</v>
      </c>
      <c r="M782" s="131">
        <v>12.6152353227</v>
      </c>
      <c r="N782" s="110">
        <v>465</v>
      </c>
      <c r="O782" s="131">
        <v>2.1419354839000002</v>
      </c>
      <c r="P782" s="146">
        <v>18.16</v>
      </c>
      <c r="Q782" s="131">
        <v>4.0198237885000001</v>
      </c>
      <c r="R782" s="110">
        <v>13</v>
      </c>
      <c r="S782" s="131">
        <v>37.389867841399997</v>
      </c>
      <c r="T782" s="110">
        <v>-56</v>
      </c>
      <c r="U782" s="131">
        <v>55.231277532999997</v>
      </c>
      <c r="V782" s="131">
        <v>3.3590308370000002</v>
      </c>
      <c r="W782" s="147">
        <v>167</v>
      </c>
      <c r="X782" s="147">
        <v>42</v>
      </c>
      <c r="Y782" s="147">
        <v>45</v>
      </c>
      <c r="Z782" s="147">
        <v>80</v>
      </c>
      <c r="AA782" s="147">
        <v>62</v>
      </c>
      <c r="AB782" s="147">
        <v>15</v>
      </c>
      <c r="AC782" s="147">
        <v>11</v>
      </c>
      <c r="AD782" s="147">
        <v>36</v>
      </c>
      <c r="AE782" s="148">
        <v>0.72727272730000003</v>
      </c>
      <c r="AF782" s="131">
        <v>6.6793893129999997</v>
      </c>
      <c r="AG782" s="149">
        <v>2.58</v>
      </c>
      <c r="AH782" s="149">
        <v>8.7282965743999998</v>
      </c>
      <c r="AI782" s="149">
        <v>24.2609103707</v>
      </c>
      <c r="AJ782" s="149">
        <v>12.623181604899999</v>
      </c>
      <c r="AK782" s="149">
        <v>40.825903331799999</v>
      </c>
      <c r="AL782" s="149">
        <v>2.2055373064000001</v>
      </c>
      <c r="AM782" s="149">
        <v>4.1295166588000001</v>
      </c>
      <c r="AN782" s="149">
        <v>9.3852651300000006E-2</v>
      </c>
      <c r="AO782" s="149" t="s">
        <v>3450</v>
      </c>
      <c r="AP782" s="149">
        <v>5.5842327546000003</v>
      </c>
      <c r="AQ782" s="149">
        <v>0.37541060529999998</v>
      </c>
    </row>
    <row r="783" spans="1:43" x14ac:dyDescent="0.2">
      <c r="A783" s="145">
        <v>2301</v>
      </c>
      <c r="B783" s="109" t="s">
        <v>1614</v>
      </c>
      <c r="C783" s="110">
        <v>1108</v>
      </c>
      <c r="D783" s="131">
        <v>2.1198156681999998</v>
      </c>
      <c r="E783" s="110">
        <v>151.57318741450001</v>
      </c>
      <c r="F783" s="131">
        <v>4.1516245487000001</v>
      </c>
      <c r="G783" s="131">
        <v>17.779783393500001</v>
      </c>
      <c r="H783" s="131">
        <v>59.837545126400002</v>
      </c>
      <c r="I783" s="131">
        <v>22.382671480100001</v>
      </c>
      <c r="J783" s="131">
        <v>2.7137042062000001</v>
      </c>
      <c r="K783" s="131">
        <v>0.90456806869999995</v>
      </c>
      <c r="L783" s="131">
        <v>8.1411126186999994</v>
      </c>
      <c r="M783" s="131">
        <v>6.3319764811999999</v>
      </c>
      <c r="N783" s="110">
        <v>511</v>
      </c>
      <c r="O783" s="131">
        <v>2.1330724069999998</v>
      </c>
      <c r="P783" s="146">
        <v>7.31</v>
      </c>
      <c r="Q783" s="131">
        <v>7.1330589848999999</v>
      </c>
      <c r="R783" s="110">
        <v>13</v>
      </c>
      <c r="S783" s="131">
        <v>73.662551440300007</v>
      </c>
      <c r="T783" s="110">
        <v>-16</v>
      </c>
      <c r="U783" s="131">
        <v>18.1069958848</v>
      </c>
      <c r="V783" s="131">
        <v>1.0973936900000001</v>
      </c>
      <c r="W783" s="147">
        <v>204</v>
      </c>
      <c r="X783" s="147">
        <v>63</v>
      </c>
      <c r="Y783" s="147">
        <v>44</v>
      </c>
      <c r="Z783" s="147">
        <v>97</v>
      </c>
      <c r="AA783" s="147">
        <v>78</v>
      </c>
      <c r="AB783" s="147">
        <v>23</v>
      </c>
      <c r="AC783" s="147">
        <v>16</v>
      </c>
      <c r="AD783" s="147">
        <v>39</v>
      </c>
      <c r="AE783" s="148">
        <v>1.0619469026999999</v>
      </c>
      <c r="AF783" s="131">
        <v>3.6934441367000002</v>
      </c>
      <c r="AG783" s="149">
        <v>0.73</v>
      </c>
      <c r="AH783" s="149">
        <v>8.5526315788999998</v>
      </c>
      <c r="AI783" s="149">
        <v>30.345394736799999</v>
      </c>
      <c r="AJ783" s="149">
        <v>11.8009868421</v>
      </c>
      <c r="AK783" s="149">
        <v>30.304276315799999</v>
      </c>
      <c r="AL783" s="149">
        <v>2.3026315788999998</v>
      </c>
      <c r="AM783" s="149">
        <v>3.9884868420999999</v>
      </c>
      <c r="AN783" s="149">
        <v>0.94572368419999997</v>
      </c>
      <c r="AO783" s="149" t="s">
        <v>3450</v>
      </c>
      <c r="AP783" s="149">
        <v>10.2384868421</v>
      </c>
      <c r="AQ783" s="149">
        <v>8.2236842099999999E-2</v>
      </c>
    </row>
    <row r="784" spans="1:43" x14ac:dyDescent="0.2">
      <c r="A784" s="145">
        <v>2303</v>
      </c>
      <c r="B784" s="109" t="s">
        <v>1613</v>
      </c>
      <c r="C784" s="110">
        <v>971</v>
      </c>
      <c r="D784" s="131">
        <v>5.3145336226</v>
      </c>
      <c r="E784" s="110">
        <v>137.92613636359999</v>
      </c>
      <c r="F784" s="131">
        <v>6.4881565396000003</v>
      </c>
      <c r="G784" s="131">
        <v>17.7136972194</v>
      </c>
      <c r="H784" s="131">
        <v>62.203913491199998</v>
      </c>
      <c r="I784" s="131">
        <v>20.082389289399998</v>
      </c>
      <c r="J784" s="131">
        <v>4.1472265422000003</v>
      </c>
      <c r="K784" s="131">
        <v>1.0368066356000001</v>
      </c>
      <c r="L784" s="131">
        <v>5.1840331777999999</v>
      </c>
      <c r="M784" s="131">
        <v>6.2208398133999996</v>
      </c>
      <c r="N784" s="110">
        <v>405</v>
      </c>
      <c r="O784" s="131">
        <v>2.3604938272</v>
      </c>
      <c r="P784" s="146">
        <v>7.04</v>
      </c>
      <c r="Q784" s="131">
        <v>7.9772079772</v>
      </c>
      <c r="R784" s="110">
        <v>13</v>
      </c>
      <c r="S784" s="131">
        <v>53.418803418800003</v>
      </c>
      <c r="T784" s="110">
        <v>-15</v>
      </c>
      <c r="U784" s="131">
        <v>36.467236467200003</v>
      </c>
      <c r="V784" s="131">
        <v>2.1367521368000002</v>
      </c>
      <c r="W784" s="147">
        <v>167</v>
      </c>
      <c r="X784" s="147">
        <v>51</v>
      </c>
      <c r="Y784" s="147">
        <v>28</v>
      </c>
      <c r="Z784" s="147">
        <v>88</v>
      </c>
      <c r="AA784" s="147">
        <v>64</v>
      </c>
      <c r="AB784" s="147">
        <v>21</v>
      </c>
      <c r="AC784" s="147">
        <v>13</v>
      </c>
      <c r="AD784" s="147">
        <v>30</v>
      </c>
      <c r="AE784" s="148">
        <v>1.5086206897000001</v>
      </c>
      <c r="AF784" s="131">
        <v>2.0554984583999998</v>
      </c>
      <c r="AG784" s="149">
        <v>0.84</v>
      </c>
      <c r="AH784" s="149">
        <v>10.690872415499999</v>
      </c>
      <c r="AI784" s="149">
        <v>19.1124558749</v>
      </c>
      <c r="AJ784" s="149">
        <v>9.0771558245000001</v>
      </c>
      <c r="AK784" s="149">
        <v>46.394351991900002</v>
      </c>
      <c r="AL784" s="149">
        <v>4.8411497730999997</v>
      </c>
      <c r="AM784" s="149">
        <v>3.0761472516000001</v>
      </c>
      <c r="AN784" s="149">
        <v>0.4034291478</v>
      </c>
      <c r="AO784" s="149" t="s">
        <v>3450</v>
      </c>
      <c r="AP784" s="149">
        <v>4.0342914776000001</v>
      </c>
      <c r="AQ784" s="149">
        <v>0.2521432173</v>
      </c>
    </row>
    <row r="785" spans="1:43" x14ac:dyDescent="0.2">
      <c r="A785" s="145">
        <v>2304</v>
      </c>
      <c r="B785" s="109" t="s">
        <v>1612</v>
      </c>
      <c r="C785" s="110">
        <v>1345</v>
      </c>
      <c r="D785" s="131">
        <v>7.5139888089999998</v>
      </c>
      <c r="E785" s="110">
        <v>85.559796437700001</v>
      </c>
      <c r="F785" s="131">
        <v>10.2602230483</v>
      </c>
      <c r="G785" s="131">
        <v>20.8178438662</v>
      </c>
      <c r="H785" s="131">
        <v>61.338289962799998</v>
      </c>
      <c r="I785" s="131">
        <v>17.843866170999998</v>
      </c>
      <c r="J785" s="131">
        <v>4.4609665427999996</v>
      </c>
      <c r="K785" s="131">
        <v>1.4869888475999999</v>
      </c>
      <c r="L785" s="131">
        <v>11.1524163569</v>
      </c>
      <c r="M785" s="131">
        <v>11.8959107807</v>
      </c>
      <c r="N785" s="110">
        <v>546</v>
      </c>
      <c r="O785" s="131">
        <v>2.3882783882999998</v>
      </c>
      <c r="P785" s="146">
        <v>15.72</v>
      </c>
      <c r="Q785" s="131">
        <v>6.5051020407999998</v>
      </c>
      <c r="R785" s="110">
        <v>4</v>
      </c>
      <c r="S785" s="131">
        <v>75.127551020400006</v>
      </c>
      <c r="T785" s="110">
        <v>-6</v>
      </c>
      <c r="U785" s="131">
        <v>18.239795918399999</v>
      </c>
      <c r="V785" s="131">
        <v>0.12755102039999999</v>
      </c>
      <c r="W785" s="147">
        <v>391</v>
      </c>
      <c r="X785" s="147">
        <v>127</v>
      </c>
      <c r="Y785" s="147">
        <v>79</v>
      </c>
      <c r="Z785" s="147">
        <v>185</v>
      </c>
      <c r="AA785" s="147">
        <v>110</v>
      </c>
      <c r="AB785" s="147">
        <v>49</v>
      </c>
      <c r="AC785" s="147">
        <v>17</v>
      </c>
      <c r="AD785" s="147">
        <v>44</v>
      </c>
      <c r="AE785" s="148">
        <v>4.2622950819999996</v>
      </c>
      <c r="AF785" s="131">
        <v>3.0030030029999999</v>
      </c>
      <c r="AG785" s="149">
        <v>2.6</v>
      </c>
      <c r="AH785" s="149">
        <v>9.1457893148</v>
      </c>
      <c r="AI785" s="149">
        <v>26.471476003599999</v>
      </c>
      <c r="AJ785" s="149">
        <v>11.983096891000001</v>
      </c>
      <c r="AK785" s="149">
        <v>25.475399939599999</v>
      </c>
      <c r="AL785" s="149">
        <v>5.9764563838999996</v>
      </c>
      <c r="AM785" s="149">
        <v>5.9160881376000001</v>
      </c>
      <c r="AN785" s="149">
        <v>0.36220947780000001</v>
      </c>
      <c r="AO785" s="149" t="s">
        <v>3450</v>
      </c>
      <c r="AP785" s="149">
        <v>12.6471476004</v>
      </c>
      <c r="AQ785" s="149">
        <v>0.78478720189999995</v>
      </c>
    </row>
    <row r="786" spans="1:43" x14ac:dyDescent="0.2">
      <c r="A786" s="145">
        <v>2305</v>
      </c>
      <c r="B786" s="109" t="s">
        <v>1611</v>
      </c>
      <c r="C786" s="110">
        <v>4037</v>
      </c>
      <c r="D786" s="131">
        <v>6.2088923966999996</v>
      </c>
      <c r="E786" s="110">
        <v>299.037037037</v>
      </c>
      <c r="F786" s="131">
        <v>11.419370819899999</v>
      </c>
      <c r="G786" s="131">
        <v>21.426802080800002</v>
      </c>
      <c r="H786" s="131">
        <v>60.2922962596</v>
      </c>
      <c r="I786" s="131">
        <v>18.280901659600001</v>
      </c>
      <c r="J786" s="131">
        <v>5.2031714568999998</v>
      </c>
      <c r="K786" s="131">
        <v>0.99108027750000005</v>
      </c>
      <c r="L786" s="131">
        <v>7.1853320118999999</v>
      </c>
      <c r="M786" s="131">
        <v>5.6987115955999998</v>
      </c>
      <c r="N786" s="110">
        <v>1601</v>
      </c>
      <c r="O786" s="131">
        <v>2.4853216740000001</v>
      </c>
      <c r="P786" s="146">
        <v>13.5</v>
      </c>
      <c r="Q786" s="131">
        <v>13.1111111111</v>
      </c>
      <c r="R786" s="110">
        <v>40</v>
      </c>
      <c r="S786" s="131">
        <v>71.925925925900003</v>
      </c>
      <c r="T786" s="110">
        <v>-39</v>
      </c>
      <c r="U786" s="131">
        <v>14.592592592600001</v>
      </c>
      <c r="V786" s="131">
        <v>0.37037037039999998</v>
      </c>
      <c r="W786" s="147">
        <v>1569</v>
      </c>
      <c r="X786" s="147">
        <v>95</v>
      </c>
      <c r="Y786" s="147">
        <v>569</v>
      </c>
      <c r="Z786" s="147">
        <v>905</v>
      </c>
      <c r="AA786" s="147">
        <v>232</v>
      </c>
      <c r="AB786" s="147">
        <v>37</v>
      </c>
      <c r="AC786" s="147">
        <v>51</v>
      </c>
      <c r="AD786" s="147">
        <v>144</v>
      </c>
      <c r="AE786" s="148">
        <v>1.1587485516</v>
      </c>
      <c r="AF786" s="131">
        <v>1.4713094654000001</v>
      </c>
      <c r="AG786" s="149">
        <v>1.61</v>
      </c>
      <c r="AH786" s="149">
        <v>8.2243778996000003</v>
      </c>
      <c r="AI786" s="149">
        <v>25.4955714888</v>
      </c>
      <c r="AJ786" s="149">
        <v>19.422184732200002</v>
      </c>
      <c r="AK786" s="149">
        <v>20.497680303700001</v>
      </c>
      <c r="AL786" s="149">
        <v>5.9152256432000003</v>
      </c>
      <c r="AM786" s="149">
        <v>4.9662589625000004</v>
      </c>
      <c r="AN786" s="149">
        <v>1.1176718684</v>
      </c>
      <c r="AO786" s="149" t="s">
        <v>3450</v>
      </c>
      <c r="AP786" s="149">
        <v>13.011387600200001</v>
      </c>
      <c r="AQ786" s="149">
        <v>0.34795444959999999</v>
      </c>
    </row>
    <row r="787" spans="1:43" x14ac:dyDescent="0.2">
      <c r="A787" s="145">
        <v>2306</v>
      </c>
      <c r="B787" s="109" t="s">
        <v>1610</v>
      </c>
      <c r="C787" s="110">
        <v>7639</v>
      </c>
      <c r="D787" s="131">
        <v>13.929903057400001</v>
      </c>
      <c r="E787" s="110">
        <v>184.74002418379999</v>
      </c>
      <c r="F787" s="131">
        <v>11.755465375</v>
      </c>
      <c r="G787" s="131">
        <v>20.4477025789</v>
      </c>
      <c r="H787" s="131">
        <v>59.850765807000002</v>
      </c>
      <c r="I787" s="131">
        <v>19.701531614099999</v>
      </c>
      <c r="J787" s="131">
        <v>4.3441058382</v>
      </c>
      <c r="K787" s="131">
        <v>1.5796748503</v>
      </c>
      <c r="L787" s="131">
        <v>9.4780491015999999</v>
      </c>
      <c r="M787" s="131">
        <v>8.9514908180999999</v>
      </c>
      <c r="N787" s="110">
        <v>3218</v>
      </c>
      <c r="O787" s="131">
        <v>2.3452454940999998</v>
      </c>
      <c r="P787" s="146">
        <v>41.35</v>
      </c>
      <c r="Q787" s="131">
        <v>8.6252718048000006</v>
      </c>
      <c r="R787" s="110">
        <v>84</v>
      </c>
      <c r="S787" s="131">
        <v>72.118869292100001</v>
      </c>
      <c r="T787" s="110">
        <v>-85</v>
      </c>
      <c r="U787" s="131">
        <v>18.410244020299999</v>
      </c>
      <c r="V787" s="131">
        <v>0.84561488279999997</v>
      </c>
      <c r="W787" s="147">
        <v>3076</v>
      </c>
      <c r="X787" s="147">
        <v>335</v>
      </c>
      <c r="Y787" s="147">
        <v>668</v>
      </c>
      <c r="Z787" s="147">
        <v>2073</v>
      </c>
      <c r="AA787" s="147">
        <v>534</v>
      </c>
      <c r="AB787" s="147">
        <v>123</v>
      </c>
      <c r="AC787" s="147">
        <v>89</v>
      </c>
      <c r="AD787" s="147">
        <v>322</v>
      </c>
      <c r="AE787" s="148">
        <v>2.9923055001000001</v>
      </c>
      <c r="AF787" s="131">
        <v>8.2188089463999994</v>
      </c>
      <c r="AG787" s="131">
        <v>1.18</v>
      </c>
      <c r="AH787" s="149">
        <v>8.0578629145999994</v>
      </c>
      <c r="AI787" s="149">
        <v>26.388653444100001</v>
      </c>
      <c r="AJ787" s="149">
        <v>15.9010001695</v>
      </c>
      <c r="AK787" s="149">
        <v>26.4734135729</v>
      </c>
      <c r="AL787" s="149">
        <v>4.0006780810000002</v>
      </c>
      <c r="AM787" s="149">
        <v>4.2323557664999996</v>
      </c>
      <c r="AN787" s="149">
        <v>0.70068373169999998</v>
      </c>
      <c r="AO787" s="149" t="s">
        <v>3450</v>
      </c>
      <c r="AP787" s="149">
        <v>12.3523761089</v>
      </c>
      <c r="AQ787" s="149">
        <v>0.50291009779999996</v>
      </c>
    </row>
    <row r="788" spans="1:43" x14ac:dyDescent="0.2">
      <c r="A788" s="145">
        <v>2307</v>
      </c>
      <c r="B788" s="109" t="s">
        <v>1609</v>
      </c>
      <c r="C788" s="110">
        <v>1338</v>
      </c>
      <c r="D788" s="131">
        <v>9.8522167488000001</v>
      </c>
      <c r="E788" s="110">
        <v>370.63711911360002</v>
      </c>
      <c r="F788" s="131">
        <v>10.8370702541</v>
      </c>
      <c r="G788" s="131">
        <v>18.609865470900001</v>
      </c>
      <c r="H788" s="131">
        <v>62.7802690583</v>
      </c>
      <c r="I788" s="131">
        <v>18.609865470900001</v>
      </c>
      <c r="J788" s="131">
        <v>7.4543421542999999</v>
      </c>
      <c r="K788" s="131">
        <v>2.2363026463</v>
      </c>
      <c r="L788" s="131">
        <v>11.1815132315</v>
      </c>
      <c r="M788" s="131">
        <v>9.6906448005999994</v>
      </c>
      <c r="N788" s="110">
        <v>579</v>
      </c>
      <c r="O788" s="131">
        <v>2.2780656304</v>
      </c>
      <c r="P788" s="146">
        <v>3.61</v>
      </c>
      <c r="Q788" s="131">
        <v>15.5737704918</v>
      </c>
      <c r="R788" s="110">
        <v>12</v>
      </c>
      <c r="S788" s="131">
        <v>66.120218579199999</v>
      </c>
      <c r="T788" s="110">
        <v>-14</v>
      </c>
      <c r="U788" s="131">
        <v>15.5737704918</v>
      </c>
      <c r="V788" s="131">
        <v>2.7322404372000002</v>
      </c>
      <c r="W788" s="147">
        <v>350</v>
      </c>
      <c r="X788" s="147">
        <v>25</v>
      </c>
      <c r="Y788" s="147">
        <v>96</v>
      </c>
      <c r="Z788" s="147">
        <v>229</v>
      </c>
      <c r="AA788" s="147">
        <v>67</v>
      </c>
      <c r="AB788" s="147">
        <v>12</v>
      </c>
      <c r="AC788" s="147">
        <v>16</v>
      </c>
      <c r="AD788" s="147">
        <v>39</v>
      </c>
      <c r="AE788" s="148">
        <v>1.2779552716</v>
      </c>
      <c r="AF788" s="131">
        <v>3.7257824142999998</v>
      </c>
      <c r="AG788" s="131">
        <v>2.2999999999999998</v>
      </c>
      <c r="AH788" s="149">
        <v>13.751335945799999</v>
      </c>
      <c r="AI788" s="149">
        <v>20.555753473500001</v>
      </c>
      <c r="AJ788" s="149">
        <v>15.318845742800001</v>
      </c>
      <c r="AK788" s="149">
        <v>22.657641610300001</v>
      </c>
      <c r="AL788" s="149">
        <v>6.2344139650999999</v>
      </c>
      <c r="AM788" s="149">
        <v>7.0894193089000002</v>
      </c>
      <c r="AN788" s="149">
        <v>0.57000356249999995</v>
      </c>
      <c r="AO788" s="149" t="s">
        <v>3450</v>
      </c>
      <c r="AP788" s="149">
        <v>9.7613110081999999</v>
      </c>
      <c r="AQ788" s="149">
        <v>1.2112575703999999</v>
      </c>
    </row>
    <row r="789" spans="1:43" x14ac:dyDescent="0.2">
      <c r="A789" s="145">
        <v>2308</v>
      </c>
      <c r="B789" s="109" t="s">
        <v>1608</v>
      </c>
      <c r="C789" s="110">
        <v>2379</v>
      </c>
      <c r="D789" s="131">
        <v>0.50697084920000002</v>
      </c>
      <c r="E789" s="110">
        <v>147.6722532588</v>
      </c>
      <c r="F789" s="131">
        <v>4.2034468263999996</v>
      </c>
      <c r="G789" s="131">
        <v>19.714165615799999</v>
      </c>
      <c r="H789" s="131">
        <v>59.604875998300002</v>
      </c>
      <c r="I789" s="131">
        <v>20.680958385899999</v>
      </c>
      <c r="J789" s="131">
        <v>5.0483803112999999</v>
      </c>
      <c r="K789" s="131">
        <v>3.3655868741999999</v>
      </c>
      <c r="L789" s="131">
        <v>6.7311737483999998</v>
      </c>
      <c r="M789" s="131">
        <v>5.8897770299000003</v>
      </c>
      <c r="N789" s="110">
        <v>1031</v>
      </c>
      <c r="O789" s="131">
        <v>2.2861299708999998</v>
      </c>
      <c r="P789" s="146">
        <v>16.11</v>
      </c>
      <c r="Q789" s="131">
        <v>7.4441687344999998</v>
      </c>
      <c r="R789" s="110">
        <v>24</v>
      </c>
      <c r="S789" s="131">
        <v>72.766749379700002</v>
      </c>
      <c r="T789" s="110">
        <v>-29</v>
      </c>
      <c r="U789" s="131">
        <v>18.486352357299999</v>
      </c>
      <c r="V789" s="131">
        <v>1.3027295285</v>
      </c>
      <c r="W789" s="147">
        <v>493</v>
      </c>
      <c r="X789" s="147">
        <v>135</v>
      </c>
      <c r="Y789" s="147">
        <v>105</v>
      </c>
      <c r="Z789" s="147">
        <v>253</v>
      </c>
      <c r="AA789" s="147">
        <v>154</v>
      </c>
      <c r="AB789" s="147">
        <v>48</v>
      </c>
      <c r="AC789" s="147">
        <v>21</v>
      </c>
      <c r="AD789" s="147">
        <v>85</v>
      </c>
      <c r="AE789" s="148">
        <v>2.9023746702</v>
      </c>
      <c r="AF789" s="131">
        <v>15.1834668916</v>
      </c>
      <c r="AG789" s="131">
        <v>0.67</v>
      </c>
      <c r="AH789" s="149">
        <v>8.4029401937999992</v>
      </c>
      <c r="AI789" s="149">
        <v>33.227530905400002</v>
      </c>
      <c r="AJ789" s="149">
        <v>13.3144002673</v>
      </c>
      <c r="AK789" s="149">
        <v>24.674239893100001</v>
      </c>
      <c r="AL789" s="149">
        <v>4.5272302038000003</v>
      </c>
      <c r="AM789" s="149">
        <v>4.9448713665000001</v>
      </c>
      <c r="AN789" s="149">
        <v>1.5369194788</v>
      </c>
      <c r="AO789" s="149" t="s">
        <v>3450</v>
      </c>
      <c r="AP789" s="149">
        <v>7.2001336452000002</v>
      </c>
      <c r="AQ789" s="149">
        <v>0.918810558</v>
      </c>
    </row>
    <row r="790" spans="1:43" x14ac:dyDescent="0.2">
      <c r="A790" s="145">
        <v>2309</v>
      </c>
      <c r="B790" s="109" t="s">
        <v>1607</v>
      </c>
      <c r="C790" s="110">
        <v>5569</v>
      </c>
      <c r="D790" s="131">
        <v>4.6411123637999996</v>
      </c>
      <c r="E790" s="110">
        <v>419.66842501880001</v>
      </c>
      <c r="F790" s="131">
        <v>20.021547854200001</v>
      </c>
      <c r="G790" s="131">
        <v>20.811635841299999</v>
      </c>
      <c r="H790" s="131">
        <v>62.039863530300003</v>
      </c>
      <c r="I790" s="131">
        <v>17.148500628499999</v>
      </c>
      <c r="J790" s="131">
        <v>3.7674919268</v>
      </c>
      <c r="K790" s="131">
        <v>1.4352350196999999</v>
      </c>
      <c r="L790" s="131">
        <v>9.5084320056999996</v>
      </c>
      <c r="M790" s="131">
        <v>7.1761750986999999</v>
      </c>
      <c r="N790" s="110">
        <v>2338</v>
      </c>
      <c r="O790" s="131">
        <v>2.3601368691000002</v>
      </c>
      <c r="P790" s="146">
        <v>13.27</v>
      </c>
      <c r="Q790" s="131">
        <v>19.381598793399998</v>
      </c>
      <c r="R790" s="110">
        <v>44</v>
      </c>
      <c r="S790" s="131">
        <v>63.046757164399999</v>
      </c>
      <c r="T790" s="110">
        <v>-44</v>
      </c>
      <c r="U790" s="131">
        <v>16.892911010599999</v>
      </c>
      <c r="V790" s="131">
        <v>0.67873303169999999</v>
      </c>
      <c r="W790" s="147">
        <v>2589</v>
      </c>
      <c r="X790" s="147">
        <v>113</v>
      </c>
      <c r="Y790" s="147">
        <v>888</v>
      </c>
      <c r="Z790" s="147">
        <v>1588</v>
      </c>
      <c r="AA790" s="147">
        <v>357</v>
      </c>
      <c r="AB790" s="147">
        <v>43</v>
      </c>
      <c r="AC790" s="147">
        <v>83</v>
      </c>
      <c r="AD790" s="147">
        <v>231</v>
      </c>
      <c r="AE790" s="148">
        <v>1.3714733541999999</v>
      </c>
      <c r="AF790" s="131">
        <v>6.8369917235999997</v>
      </c>
      <c r="AG790" s="149">
        <v>3.39</v>
      </c>
      <c r="AH790" s="149">
        <v>9.3540989872000004</v>
      </c>
      <c r="AI790" s="149">
        <v>26.5430919167</v>
      </c>
      <c r="AJ790" s="149">
        <v>18.096694056899999</v>
      </c>
      <c r="AK790" s="149">
        <v>21.909038792299999</v>
      </c>
      <c r="AL790" s="149">
        <v>4.0607682018000002</v>
      </c>
      <c r="AM790" s="149">
        <v>5.9621631950999996</v>
      </c>
      <c r="AN790" s="149">
        <v>1.0605771068000001</v>
      </c>
      <c r="AO790" s="149" t="s">
        <v>3450</v>
      </c>
      <c r="AP790" s="149">
        <v>10.6248805656</v>
      </c>
      <c r="AQ790" s="149">
        <v>1.1752340912999999</v>
      </c>
    </row>
    <row r="791" spans="1:43" x14ac:dyDescent="0.2">
      <c r="A791" s="145">
        <v>2321</v>
      </c>
      <c r="B791" s="109" t="s">
        <v>1606</v>
      </c>
      <c r="C791" s="110">
        <v>3562</v>
      </c>
      <c r="D791" s="131">
        <v>22.447576486799999</v>
      </c>
      <c r="E791" s="110">
        <v>365.70841889119998</v>
      </c>
      <c r="F791" s="131">
        <v>17.5182481752</v>
      </c>
      <c r="G791" s="131">
        <v>25.407074677099999</v>
      </c>
      <c r="H791" s="131">
        <v>61.4823133071</v>
      </c>
      <c r="I791" s="131">
        <v>13.110612015699999</v>
      </c>
      <c r="J791" s="131">
        <v>3.3883947480000001</v>
      </c>
      <c r="K791" s="131">
        <v>1.1294649160000001</v>
      </c>
      <c r="L791" s="131">
        <v>11.012282931</v>
      </c>
      <c r="M791" s="131">
        <v>4.2354934350000004</v>
      </c>
      <c r="N791" s="110">
        <v>1390</v>
      </c>
      <c r="O791" s="131">
        <v>2.5338129496000001</v>
      </c>
      <c r="P791" s="146">
        <v>9.74</v>
      </c>
      <c r="Q791" s="131">
        <v>13.251783894000001</v>
      </c>
      <c r="R791" s="110">
        <v>50</v>
      </c>
      <c r="S791" s="131">
        <v>59.531090723799998</v>
      </c>
      <c r="T791" s="110">
        <v>-47</v>
      </c>
      <c r="U791" s="131">
        <v>26.911314984699999</v>
      </c>
      <c r="V791" s="131">
        <v>0.30581039760000001</v>
      </c>
      <c r="W791" s="147">
        <v>739</v>
      </c>
      <c r="X791" s="147">
        <v>40</v>
      </c>
      <c r="Y791" s="147">
        <v>208</v>
      </c>
      <c r="Z791" s="147">
        <v>491</v>
      </c>
      <c r="AA791" s="147">
        <v>189</v>
      </c>
      <c r="AB791" s="147">
        <v>18</v>
      </c>
      <c r="AC791" s="147">
        <v>40</v>
      </c>
      <c r="AD791" s="147">
        <v>131</v>
      </c>
      <c r="AE791" s="148">
        <v>0.53156146179999997</v>
      </c>
      <c r="AF791" s="131">
        <v>3.5016049022</v>
      </c>
      <c r="AG791" s="149">
        <v>1.73</v>
      </c>
      <c r="AH791" s="149">
        <v>11.1328472346</v>
      </c>
      <c r="AI791" s="149">
        <v>14.6185310333</v>
      </c>
      <c r="AJ791" s="149">
        <v>22.087853459000002</v>
      </c>
      <c r="AK791" s="149">
        <v>22.070069358000001</v>
      </c>
      <c r="AL791" s="149">
        <v>4.6772185665999997</v>
      </c>
      <c r="AM791" s="149">
        <v>7.3270496176000002</v>
      </c>
      <c r="AN791" s="149">
        <v>0.37346612130000001</v>
      </c>
      <c r="AO791" s="149" t="s">
        <v>3450</v>
      </c>
      <c r="AP791" s="149">
        <v>13.515916770400001</v>
      </c>
      <c r="AQ791" s="149">
        <v>0.33789791930000002</v>
      </c>
    </row>
    <row r="792" spans="1:43" x14ac:dyDescent="0.2">
      <c r="A792" s="145">
        <v>2323</v>
      </c>
      <c r="B792" s="109" t="s">
        <v>1605</v>
      </c>
      <c r="C792" s="110">
        <v>1512</v>
      </c>
      <c r="D792" s="131">
        <v>11.3402061856</v>
      </c>
      <c r="E792" s="110">
        <v>366.99029126210002</v>
      </c>
      <c r="F792" s="131">
        <v>22.354497354500001</v>
      </c>
      <c r="G792" s="131">
        <v>26.1904761905</v>
      </c>
      <c r="H792" s="131">
        <v>62.169312169299999</v>
      </c>
      <c r="I792" s="131">
        <v>11.6402116402</v>
      </c>
      <c r="J792" s="131">
        <v>3.3145508784</v>
      </c>
      <c r="K792" s="131">
        <v>1.988730527</v>
      </c>
      <c r="L792" s="131">
        <v>4.6403712297000004</v>
      </c>
      <c r="M792" s="131">
        <v>5.9661915810000004</v>
      </c>
      <c r="N792" s="110">
        <v>590</v>
      </c>
      <c r="O792" s="131">
        <v>2.5355932203</v>
      </c>
      <c r="P792" s="146">
        <v>4.12</v>
      </c>
      <c r="Q792" s="131">
        <v>12.195121951200001</v>
      </c>
      <c r="R792" s="110">
        <v>21</v>
      </c>
      <c r="S792" s="131">
        <v>71.463414634100005</v>
      </c>
      <c r="T792" s="110">
        <v>-22</v>
      </c>
      <c r="U792" s="131">
        <v>16.3414634146</v>
      </c>
      <c r="V792" s="131">
        <v>0</v>
      </c>
      <c r="W792" s="147">
        <v>496</v>
      </c>
      <c r="X792" s="147">
        <v>18</v>
      </c>
      <c r="Y792" s="147">
        <v>178</v>
      </c>
      <c r="Z792" s="147">
        <v>300</v>
      </c>
      <c r="AA792" s="147">
        <v>89</v>
      </c>
      <c r="AB792" s="147">
        <v>7</v>
      </c>
      <c r="AC792" s="147">
        <v>19</v>
      </c>
      <c r="AD792" s="147">
        <v>63</v>
      </c>
      <c r="AE792" s="148">
        <v>0.95087163230000005</v>
      </c>
      <c r="AF792" s="131">
        <v>2.0229265003000001</v>
      </c>
      <c r="AG792" s="131">
        <v>2.06</v>
      </c>
      <c r="AH792" s="149">
        <v>12.2366651726</v>
      </c>
      <c r="AI792" s="149">
        <v>13.4020618557</v>
      </c>
      <c r="AJ792" s="149">
        <v>27.117884356800001</v>
      </c>
      <c r="AK792" s="149">
        <v>19.811743612699999</v>
      </c>
      <c r="AL792" s="149">
        <v>3.6754818466999999</v>
      </c>
      <c r="AM792" s="149">
        <v>7.0372030480000003</v>
      </c>
      <c r="AN792" s="149">
        <v>0.71716718960000003</v>
      </c>
      <c r="AO792" s="149" t="s">
        <v>3450</v>
      </c>
      <c r="AP792" s="149">
        <v>11.2057373375</v>
      </c>
      <c r="AQ792" s="149">
        <v>0.71716718960000003</v>
      </c>
    </row>
    <row r="793" spans="1:43" x14ac:dyDescent="0.2">
      <c r="A793" s="145">
        <v>2325</v>
      </c>
      <c r="B793" s="109" t="s">
        <v>1604</v>
      </c>
      <c r="C793" s="110">
        <v>7216</v>
      </c>
      <c r="D793" s="131">
        <v>25.999650776999999</v>
      </c>
      <c r="E793" s="110">
        <v>150.55288963070001</v>
      </c>
      <c r="F793" s="131">
        <v>29.199002217299999</v>
      </c>
      <c r="G793" s="131">
        <v>22.2838137472</v>
      </c>
      <c r="H793" s="131">
        <v>63.788802660800002</v>
      </c>
      <c r="I793" s="131">
        <v>13.927383592</v>
      </c>
      <c r="J793" s="131">
        <v>3.1014308873999998</v>
      </c>
      <c r="K793" s="131">
        <v>2.2555860999999999</v>
      </c>
      <c r="L793" s="131">
        <v>11.418904631</v>
      </c>
      <c r="M793" s="131">
        <v>7.0487065622999996</v>
      </c>
      <c r="N793" s="110">
        <v>3167</v>
      </c>
      <c r="O793" s="131">
        <v>2.2567098200000002</v>
      </c>
      <c r="P793" s="146">
        <v>47.93</v>
      </c>
      <c r="Q793" s="131">
        <v>6.9325537691000001</v>
      </c>
      <c r="R793" s="110">
        <v>48</v>
      </c>
      <c r="S793" s="131">
        <v>46.690332010900001</v>
      </c>
      <c r="T793" s="110">
        <v>-92</v>
      </c>
      <c r="U793" s="131">
        <v>42.263520567999997</v>
      </c>
      <c r="V793" s="131">
        <v>4.1135936520999996</v>
      </c>
      <c r="W793" s="147">
        <v>3719</v>
      </c>
      <c r="X793" s="147">
        <v>101</v>
      </c>
      <c r="Y793" s="147">
        <v>1172</v>
      </c>
      <c r="Z793" s="147">
        <v>2446</v>
      </c>
      <c r="AA793" s="147">
        <v>566</v>
      </c>
      <c r="AB793" s="147">
        <v>37</v>
      </c>
      <c r="AC793" s="147">
        <v>91</v>
      </c>
      <c r="AD793" s="147">
        <v>438</v>
      </c>
      <c r="AE793" s="148">
        <v>1.127129751</v>
      </c>
      <c r="AF793" s="131">
        <v>15.6180276662</v>
      </c>
      <c r="AG793" s="149">
        <v>1.86</v>
      </c>
      <c r="AH793" s="149">
        <v>13.6771300448</v>
      </c>
      <c r="AI793" s="149">
        <v>16.182491713800001</v>
      </c>
      <c r="AJ793" s="149">
        <v>20.3353480211</v>
      </c>
      <c r="AK793" s="149">
        <v>26.827841684500001</v>
      </c>
      <c r="AL793" s="149">
        <v>3.4412166113999998</v>
      </c>
      <c r="AM793" s="149">
        <v>4.7085201793999998</v>
      </c>
      <c r="AN793" s="149">
        <v>0.4874244492</v>
      </c>
      <c r="AO793" s="149" t="s">
        <v>3450</v>
      </c>
      <c r="AP793" s="149">
        <v>11.717683759</v>
      </c>
      <c r="AQ793" s="149">
        <v>0.49717293820000003</v>
      </c>
    </row>
    <row r="794" spans="1:43" x14ac:dyDescent="0.2">
      <c r="A794" s="145">
        <v>2328</v>
      </c>
      <c r="B794" s="109" t="s">
        <v>1603</v>
      </c>
      <c r="C794" s="110">
        <v>864</v>
      </c>
      <c r="D794" s="131">
        <v>5.6234718825999996</v>
      </c>
      <c r="E794" s="110">
        <v>193.7219730942</v>
      </c>
      <c r="F794" s="131">
        <v>12.847222222199999</v>
      </c>
      <c r="G794" s="131">
        <v>24.189814814799998</v>
      </c>
      <c r="H794" s="131">
        <v>60.185185185199998</v>
      </c>
      <c r="I794" s="131">
        <v>15.625</v>
      </c>
      <c r="J794" s="131">
        <v>2.2935779816999999</v>
      </c>
      <c r="K794" s="131">
        <v>4.5871559632999999</v>
      </c>
      <c r="L794" s="131">
        <v>10.321100917400001</v>
      </c>
      <c r="M794" s="131">
        <v>6.8807339450000002</v>
      </c>
      <c r="N794" s="110">
        <v>333</v>
      </c>
      <c r="O794" s="131">
        <v>2.5555555555999998</v>
      </c>
      <c r="P794" s="146">
        <v>4.46</v>
      </c>
      <c r="Q794" s="131">
        <v>10.7382550336</v>
      </c>
      <c r="R794" s="110">
        <v>11</v>
      </c>
      <c r="S794" s="131">
        <v>68.903803131999993</v>
      </c>
      <c r="T794" s="110">
        <v>-10</v>
      </c>
      <c r="U794" s="131">
        <v>20.3579418345</v>
      </c>
      <c r="V794" s="131">
        <v>0</v>
      </c>
      <c r="W794" s="147">
        <v>193</v>
      </c>
      <c r="X794" s="147">
        <v>18</v>
      </c>
      <c r="Y794" s="147">
        <v>119</v>
      </c>
      <c r="Z794" s="147">
        <v>56</v>
      </c>
      <c r="AA794" s="147">
        <v>51</v>
      </c>
      <c r="AB794" s="147">
        <v>9</v>
      </c>
      <c r="AC794" s="147">
        <v>14</v>
      </c>
      <c r="AD794" s="147">
        <v>28</v>
      </c>
      <c r="AE794" s="148">
        <v>0</v>
      </c>
      <c r="AF794" s="131">
        <v>2.3068050750000002</v>
      </c>
      <c r="AG794" s="149" t="s">
        <v>3449</v>
      </c>
      <c r="AH794" s="149">
        <v>12.3510292524</v>
      </c>
      <c r="AI794" s="149">
        <v>18.472372697699999</v>
      </c>
      <c r="AJ794" s="149">
        <v>19.393282773599999</v>
      </c>
      <c r="AK794" s="149">
        <v>16.955579631599999</v>
      </c>
      <c r="AL794" s="149">
        <v>5.6879739978000003</v>
      </c>
      <c r="AM794" s="149">
        <v>6.6088840736999996</v>
      </c>
      <c r="AN794" s="149">
        <v>0.81256771400000005</v>
      </c>
      <c r="AO794" s="149" t="s">
        <v>3450</v>
      </c>
      <c r="AP794" s="149">
        <v>16.576381365100001</v>
      </c>
      <c r="AQ794" s="149">
        <v>1.2459371614000001</v>
      </c>
    </row>
    <row r="795" spans="1:43" x14ac:dyDescent="0.2">
      <c r="A795" s="145">
        <v>2333</v>
      </c>
      <c r="B795" s="109" t="s">
        <v>1602</v>
      </c>
      <c r="C795" s="110">
        <v>1152</v>
      </c>
      <c r="D795" s="131">
        <v>27.7161862528</v>
      </c>
      <c r="E795" s="110">
        <v>194.923857868</v>
      </c>
      <c r="F795" s="131">
        <v>15.7986111111</v>
      </c>
      <c r="G795" s="131">
        <v>25.868055555600002</v>
      </c>
      <c r="H795" s="131">
        <v>60.329861111100001</v>
      </c>
      <c r="I795" s="131">
        <v>13.802083333300001</v>
      </c>
      <c r="J795" s="131">
        <v>1.7452006980999999</v>
      </c>
      <c r="K795" s="131">
        <v>0.87260034900000005</v>
      </c>
      <c r="L795" s="131">
        <v>14.8342059337</v>
      </c>
      <c r="M795" s="131">
        <v>5.2356020941999999</v>
      </c>
      <c r="N795" s="110">
        <v>440</v>
      </c>
      <c r="O795" s="131">
        <v>2.5818181818000001</v>
      </c>
      <c r="P795" s="146">
        <v>5.91</v>
      </c>
      <c r="Q795" s="131">
        <v>6.7796610168999996</v>
      </c>
      <c r="R795" s="110">
        <v>11</v>
      </c>
      <c r="S795" s="131">
        <v>67.966101694900004</v>
      </c>
      <c r="T795" s="110">
        <v>-10</v>
      </c>
      <c r="U795" s="131">
        <v>25.084745762699999</v>
      </c>
      <c r="V795" s="131">
        <v>0.16949152540000001</v>
      </c>
      <c r="W795" s="147">
        <v>230</v>
      </c>
      <c r="X795" s="147">
        <v>37</v>
      </c>
      <c r="Y795" s="147">
        <v>123</v>
      </c>
      <c r="Z795" s="147">
        <v>70</v>
      </c>
      <c r="AA795" s="147">
        <v>63</v>
      </c>
      <c r="AB795" s="147">
        <v>16</v>
      </c>
      <c r="AC795" s="147">
        <v>11</v>
      </c>
      <c r="AD795" s="147">
        <v>36</v>
      </c>
      <c r="AE795" s="148">
        <v>0.7692307692</v>
      </c>
      <c r="AF795" s="131">
        <v>28.917910447800001</v>
      </c>
      <c r="AG795" s="131">
        <v>1.05</v>
      </c>
      <c r="AH795" s="149">
        <v>11.3120074177</v>
      </c>
      <c r="AI795" s="149">
        <v>18.636995827500002</v>
      </c>
      <c r="AJ795" s="149">
        <v>19.9350950394</v>
      </c>
      <c r="AK795" s="149">
        <v>23.690310616600001</v>
      </c>
      <c r="AL795" s="149">
        <v>3.3843300881</v>
      </c>
      <c r="AM795" s="149">
        <v>4.8678720445000003</v>
      </c>
      <c r="AN795" s="149">
        <v>0.97357440890000002</v>
      </c>
      <c r="AO795" s="149" t="s">
        <v>3450</v>
      </c>
      <c r="AP795" s="149">
        <v>14.2790913306</v>
      </c>
      <c r="AQ795" s="149">
        <v>2.2253129345999998</v>
      </c>
    </row>
    <row r="796" spans="1:43" x14ac:dyDescent="0.2">
      <c r="A796" s="145">
        <v>2335</v>
      </c>
      <c r="B796" s="109" t="s">
        <v>1601</v>
      </c>
      <c r="C796" s="110">
        <v>1028</v>
      </c>
      <c r="D796" s="131">
        <v>9.2454835281999994</v>
      </c>
      <c r="E796" s="110">
        <v>105.1124744376</v>
      </c>
      <c r="F796" s="131">
        <v>11.089494163399999</v>
      </c>
      <c r="G796" s="131">
        <v>22.373540856000002</v>
      </c>
      <c r="H796" s="131">
        <v>62.8404669261</v>
      </c>
      <c r="I796" s="131">
        <v>14.785992217900001</v>
      </c>
      <c r="J796" s="131">
        <v>1.9675356615999999</v>
      </c>
      <c r="K796" s="131">
        <v>0</v>
      </c>
      <c r="L796" s="131">
        <v>3.9350713231999999</v>
      </c>
      <c r="M796" s="131">
        <v>6.8863748155</v>
      </c>
      <c r="N796" s="110">
        <v>381</v>
      </c>
      <c r="O796" s="131">
        <v>2.6745406824</v>
      </c>
      <c r="P796" s="146">
        <v>9.7799999999999994</v>
      </c>
      <c r="Q796" s="131">
        <v>5.6352459016000003</v>
      </c>
      <c r="R796" s="110">
        <v>13</v>
      </c>
      <c r="S796" s="131">
        <v>77.151639344299994</v>
      </c>
      <c r="T796" s="110">
        <v>-11</v>
      </c>
      <c r="U796" s="131">
        <v>16.290983606600001</v>
      </c>
      <c r="V796" s="131">
        <v>0.92213114750000003</v>
      </c>
      <c r="W796" s="147">
        <v>216</v>
      </c>
      <c r="X796" s="147">
        <v>77</v>
      </c>
      <c r="Y796" s="147">
        <v>62</v>
      </c>
      <c r="Z796" s="147">
        <v>77</v>
      </c>
      <c r="AA796" s="147">
        <v>77</v>
      </c>
      <c r="AB796" s="147">
        <v>28</v>
      </c>
      <c r="AC796" s="147">
        <v>13</v>
      </c>
      <c r="AD796" s="147">
        <v>36</v>
      </c>
      <c r="AE796" s="148">
        <v>0.69284064670000001</v>
      </c>
      <c r="AF796" s="131">
        <v>4.9652432968999998</v>
      </c>
      <c r="AG796" s="149" t="s">
        <v>3449</v>
      </c>
      <c r="AH796" s="149">
        <v>8.9876543210000008</v>
      </c>
      <c r="AI796" s="149">
        <v>17.086419753099999</v>
      </c>
      <c r="AJ796" s="149">
        <v>15.9012345679</v>
      </c>
      <c r="AK796" s="149">
        <v>28.888888888899999</v>
      </c>
      <c r="AL796" s="149">
        <v>5.2839506173000004</v>
      </c>
      <c r="AM796" s="149">
        <v>5.1358024690999997</v>
      </c>
      <c r="AN796" s="149">
        <v>1.0370370369999999</v>
      </c>
      <c r="AO796" s="149" t="s">
        <v>3450</v>
      </c>
      <c r="AP796" s="149">
        <v>15.2098765432</v>
      </c>
      <c r="AQ796" s="149">
        <v>4.9382716E-2</v>
      </c>
    </row>
    <row r="797" spans="1:43" x14ac:dyDescent="0.2">
      <c r="A797" s="145">
        <v>2336</v>
      </c>
      <c r="B797" s="109" t="s">
        <v>1600</v>
      </c>
      <c r="C797" s="110">
        <v>1435</v>
      </c>
      <c r="D797" s="131">
        <v>19.285120532000001</v>
      </c>
      <c r="E797" s="110">
        <v>48.876021798399996</v>
      </c>
      <c r="F797" s="131">
        <v>13.240418118499999</v>
      </c>
      <c r="G797" s="131">
        <v>24.390243902400002</v>
      </c>
      <c r="H797" s="131">
        <v>59.094076655099997</v>
      </c>
      <c r="I797" s="131">
        <v>16.515679442500002</v>
      </c>
      <c r="J797" s="131">
        <v>2.1067415729999999</v>
      </c>
      <c r="K797" s="131">
        <v>0.70224719099999999</v>
      </c>
      <c r="L797" s="131">
        <v>16.853932584300001</v>
      </c>
      <c r="M797" s="131">
        <v>8.4269662920999995</v>
      </c>
      <c r="N797" s="110">
        <v>582</v>
      </c>
      <c r="O797" s="131">
        <v>2.4295532646</v>
      </c>
      <c r="P797" s="146">
        <v>29.36</v>
      </c>
      <c r="Q797" s="131">
        <v>3.4025178631999999</v>
      </c>
      <c r="R797" s="110">
        <v>19</v>
      </c>
      <c r="S797" s="131">
        <v>46.546444368800003</v>
      </c>
      <c r="T797" s="110">
        <v>-23</v>
      </c>
      <c r="U797" s="131">
        <v>48.111602585900002</v>
      </c>
      <c r="V797" s="131">
        <v>1.939435182</v>
      </c>
      <c r="W797" s="147">
        <v>479</v>
      </c>
      <c r="X797" s="147">
        <v>54</v>
      </c>
      <c r="Y797" s="147">
        <v>181</v>
      </c>
      <c r="Z797" s="147">
        <v>244</v>
      </c>
      <c r="AA797" s="147">
        <v>121</v>
      </c>
      <c r="AB797" s="147">
        <v>21</v>
      </c>
      <c r="AC797" s="147">
        <v>30</v>
      </c>
      <c r="AD797" s="147">
        <v>70</v>
      </c>
      <c r="AE797" s="148">
        <v>0.43668122269999998</v>
      </c>
      <c r="AF797" s="131">
        <v>0</v>
      </c>
      <c r="AG797" s="149">
        <v>1.06</v>
      </c>
      <c r="AH797" s="149">
        <v>21.8674905596</v>
      </c>
      <c r="AI797" s="149">
        <v>20.4600068658</v>
      </c>
      <c r="AJ797" s="149">
        <v>17.8853415723</v>
      </c>
      <c r="AK797" s="149">
        <v>26.845176793699999</v>
      </c>
      <c r="AL797" s="149">
        <v>1.9567456231</v>
      </c>
      <c r="AM797" s="149">
        <v>3.7761757638</v>
      </c>
      <c r="AN797" s="149">
        <v>0.10298661169999999</v>
      </c>
      <c r="AO797" s="149" t="s">
        <v>3450</v>
      </c>
      <c r="AP797" s="149">
        <v>5.5612770339999997</v>
      </c>
      <c r="AQ797" s="149">
        <v>0.2403020941</v>
      </c>
    </row>
    <row r="798" spans="1:43" x14ac:dyDescent="0.2">
      <c r="A798" s="145">
        <v>2337</v>
      </c>
      <c r="B798" s="109" t="s">
        <v>1599</v>
      </c>
      <c r="C798" s="110">
        <v>1201</v>
      </c>
      <c r="D798" s="131">
        <v>16.828793774299999</v>
      </c>
      <c r="E798" s="110">
        <v>125.4963427377</v>
      </c>
      <c r="F798" s="131">
        <v>10.074937552</v>
      </c>
      <c r="G798" s="131">
        <v>26.3114071607</v>
      </c>
      <c r="H798" s="131">
        <v>60.782681099100003</v>
      </c>
      <c r="I798" s="131">
        <v>12.905911740200001</v>
      </c>
      <c r="J798" s="131">
        <v>3.3208800331999999</v>
      </c>
      <c r="K798" s="131">
        <v>2.4906600248999999</v>
      </c>
      <c r="L798" s="131">
        <v>9.9626400995999997</v>
      </c>
      <c r="M798" s="131">
        <v>4.9813200497999999</v>
      </c>
      <c r="N798" s="110">
        <v>443</v>
      </c>
      <c r="O798" s="131">
        <v>2.6817155756000002</v>
      </c>
      <c r="P798" s="146">
        <v>9.57</v>
      </c>
      <c r="Q798" s="131">
        <v>5.4279749478000001</v>
      </c>
      <c r="R798" s="110">
        <v>13</v>
      </c>
      <c r="S798" s="131">
        <v>73.695198329899995</v>
      </c>
      <c r="T798" s="110">
        <v>-12</v>
      </c>
      <c r="U798" s="131">
        <v>20.250521920699999</v>
      </c>
      <c r="V798" s="131">
        <v>0.62630480170000002</v>
      </c>
      <c r="W798" s="147">
        <v>171</v>
      </c>
      <c r="X798" s="147">
        <v>57</v>
      </c>
      <c r="Y798" s="147">
        <v>29</v>
      </c>
      <c r="Z798" s="147">
        <v>85</v>
      </c>
      <c r="AA798" s="147">
        <v>73</v>
      </c>
      <c r="AB798" s="147">
        <v>23</v>
      </c>
      <c r="AC798" s="147">
        <v>9</v>
      </c>
      <c r="AD798" s="147">
        <v>41</v>
      </c>
      <c r="AE798" s="148">
        <v>2.7079303674999999</v>
      </c>
      <c r="AF798" s="131">
        <v>2.4772914946000002</v>
      </c>
      <c r="AG798" s="149">
        <v>1.08</v>
      </c>
      <c r="AH798" s="149">
        <v>8.3113456463999995</v>
      </c>
      <c r="AI798" s="149">
        <v>17.414248021100001</v>
      </c>
      <c r="AJ798" s="149">
        <v>20.008795074799998</v>
      </c>
      <c r="AK798" s="149">
        <v>32.805628847800001</v>
      </c>
      <c r="AL798" s="149">
        <v>4.0017590150000002</v>
      </c>
      <c r="AM798" s="149">
        <v>2.2427440633</v>
      </c>
      <c r="AN798" s="149">
        <v>8.7950747600000004E-2</v>
      </c>
      <c r="AO798" s="149" t="s">
        <v>3450</v>
      </c>
      <c r="AP798" s="149">
        <v>12.4450307828</v>
      </c>
      <c r="AQ798" s="149">
        <v>0.30782761650000001</v>
      </c>
    </row>
    <row r="799" spans="1:43" x14ac:dyDescent="0.2">
      <c r="A799" s="145">
        <v>2338</v>
      </c>
      <c r="B799" s="109" t="s">
        <v>1598</v>
      </c>
      <c r="C799" s="110">
        <v>1254</v>
      </c>
      <c r="D799" s="131">
        <v>15.469613259699999</v>
      </c>
      <c r="E799" s="110">
        <v>93.373045420699995</v>
      </c>
      <c r="F799" s="131">
        <v>14.1148325359</v>
      </c>
      <c r="G799" s="131">
        <v>26.156299840500001</v>
      </c>
      <c r="H799" s="131">
        <v>61.961722487999999</v>
      </c>
      <c r="I799" s="131">
        <v>11.8819776715</v>
      </c>
      <c r="J799" s="131">
        <v>4.9140049140000004</v>
      </c>
      <c r="K799" s="131">
        <v>4.0950040950000002</v>
      </c>
      <c r="L799" s="131">
        <v>8.1900081900000004</v>
      </c>
      <c r="M799" s="131">
        <v>8.1900081900000004</v>
      </c>
      <c r="N799" s="110">
        <v>491</v>
      </c>
      <c r="O799" s="131">
        <v>2.5132382891999998</v>
      </c>
      <c r="P799" s="146">
        <v>13.43</v>
      </c>
      <c r="Q799" s="131">
        <v>6.5427509294000004</v>
      </c>
      <c r="R799" s="110">
        <v>8</v>
      </c>
      <c r="S799" s="131">
        <v>77.769516728599996</v>
      </c>
      <c r="T799" s="110">
        <v>-9</v>
      </c>
      <c r="U799" s="131">
        <v>14.795539033500001</v>
      </c>
      <c r="V799" s="131">
        <v>0.89219330860000001</v>
      </c>
      <c r="W799" s="147">
        <v>272</v>
      </c>
      <c r="X799" s="147">
        <v>112</v>
      </c>
      <c r="Y799" s="147">
        <v>73</v>
      </c>
      <c r="Z799" s="147">
        <v>87</v>
      </c>
      <c r="AA799" s="147">
        <v>91</v>
      </c>
      <c r="AB799" s="147">
        <v>39</v>
      </c>
      <c r="AC799" s="147">
        <v>11</v>
      </c>
      <c r="AD799" s="147">
        <v>41</v>
      </c>
      <c r="AE799" s="148">
        <v>2.9876977152999999</v>
      </c>
      <c r="AF799" s="131">
        <v>13.593882752800001</v>
      </c>
      <c r="AG799" s="131">
        <v>1.52</v>
      </c>
      <c r="AH799" s="149">
        <v>14.2469470828</v>
      </c>
      <c r="AI799" s="149">
        <v>24.9660786974</v>
      </c>
      <c r="AJ799" s="149">
        <v>13.297150610599999</v>
      </c>
      <c r="AK799" s="149">
        <v>28.720036182699999</v>
      </c>
      <c r="AL799" s="149">
        <v>3.6182722749999998</v>
      </c>
      <c r="AM799" s="149">
        <v>2.5780189958999999</v>
      </c>
      <c r="AN799" s="149">
        <v>4.5228403399999999E-2</v>
      </c>
      <c r="AO799" s="149" t="s">
        <v>3450</v>
      </c>
      <c r="AP799" s="149">
        <v>8.2767978289999995</v>
      </c>
      <c r="AQ799" s="149">
        <v>0.63319764810000001</v>
      </c>
    </row>
    <row r="800" spans="1:43" x14ac:dyDescent="0.2">
      <c r="A800" s="145">
        <v>2401</v>
      </c>
      <c r="B800" s="109" t="s">
        <v>1596</v>
      </c>
      <c r="C800" s="110">
        <v>3793</v>
      </c>
      <c r="D800" s="131">
        <v>20.950255102</v>
      </c>
      <c r="E800" s="110">
        <v>545.75539568349996</v>
      </c>
      <c r="F800" s="131">
        <v>31.953598734500002</v>
      </c>
      <c r="G800" s="131">
        <v>21.0651199578</v>
      </c>
      <c r="H800" s="131">
        <v>62.272607434699999</v>
      </c>
      <c r="I800" s="131">
        <v>16.662272607399998</v>
      </c>
      <c r="J800" s="131">
        <v>4.5478865704000002</v>
      </c>
      <c r="K800" s="131">
        <v>0.53504547889999998</v>
      </c>
      <c r="L800" s="131">
        <v>13.9111824505</v>
      </c>
      <c r="M800" s="131">
        <v>5.8855002675000003</v>
      </c>
      <c r="N800" s="110">
        <v>1613</v>
      </c>
      <c r="O800" s="131">
        <v>2.3285802852000002</v>
      </c>
      <c r="P800" s="146">
        <v>6.95</v>
      </c>
      <c r="Q800" s="131">
        <v>25.108225108199999</v>
      </c>
      <c r="R800" s="110">
        <v>37</v>
      </c>
      <c r="S800" s="131">
        <v>25.2525252525</v>
      </c>
      <c r="T800" s="110">
        <v>-35</v>
      </c>
      <c r="U800" s="131">
        <v>49.350649350600001</v>
      </c>
      <c r="V800" s="131">
        <v>0.28860028859999998</v>
      </c>
      <c r="W800" s="147">
        <v>3713</v>
      </c>
      <c r="X800" s="147">
        <v>25</v>
      </c>
      <c r="Y800" s="147">
        <v>683</v>
      </c>
      <c r="Z800" s="147">
        <v>3005</v>
      </c>
      <c r="AA800" s="147">
        <v>294</v>
      </c>
      <c r="AB800" s="147">
        <v>8</v>
      </c>
      <c r="AC800" s="147">
        <v>41</v>
      </c>
      <c r="AD800" s="147">
        <v>245</v>
      </c>
      <c r="AE800" s="148">
        <v>2.9443838603999999</v>
      </c>
      <c r="AF800" s="131">
        <v>5.9659090909000003</v>
      </c>
      <c r="AG800" s="131">
        <v>3.58</v>
      </c>
      <c r="AH800" s="149">
        <v>30.280337941599999</v>
      </c>
      <c r="AI800" s="149">
        <v>21.639784946199999</v>
      </c>
      <c r="AJ800" s="149">
        <v>7.1620583716999997</v>
      </c>
      <c r="AK800" s="149">
        <v>28.149001536099998</v>
      </c>
      <c r="AL800" s="149">
        <v>0.94086021509999995</v>
      </c>
      <c r="AM800" s="149">
        <v>3.9554531489999998</v>
      </c>
      <c r="AN800" s="149">
        <v>1.6897081412999999</v>
      </c>
      <c r="AO800" s="149" t="s">
        <v>3450</v>
      </c>
      <c r="AP800" s="149">
        <v>4.7811059908000004</v>
      </c>
      <c r="AQ800" s="149">
        <v>0.57603686639999996</v>
      </c>
    </row>
    <row r="801" spans="1:43" x14ac:dyDescent="0.2">
      <c r="A801" s="145">
        <v>2402</v>
      </c>
      <c r="B801" s="109" t="s">
        <v>1595</v>
      </c>
      <c r="C801" s="110">
        <v>1638</v>
      </c>
      <c r="D801" s="131">
        <v>22.972972973000001</v>
      </c>
      <c r="E801" s="110">
        <v>297.27767695099999</v>
      </c>
      <c r="F801" s="131">
        <v>16.666666666699999</v>
      </c>
      <c r="G801" s="131">
        <v>20.268620268599999</v>
      </c>
      <c r="H801" s="131">
        <v>66.056166056199999</v>
      </c>
      <c r="I801" s="131">
        <v>13.6752136752</v>
      </c>
      <c r="J801" s="131">
        <v>6.7032297380000001</v>
      </c>
      <c r="K801" s="131">
        <v>2.4375380865</v>
      </c>
      <c r="L801" s="131">
        <v>7.3126142596000001</v>
      </c>
      <c r="M801" s="131">
        <v>9.1407678244999993</v>
      </c>
      <c r="N801" s="110">
        <v>704</v>
      </c>
      <c r="O801" s="131">
        <v>2.3096590908999999</v>
      </c>
      <c r="P801" s="146">
        <v>5.51</v>
      </c>
      <c r="Q801" s="131">
        <v>27.041742286800002</v>
      </c>
      <c r="R801" s="110">
        <v>49</v>
      </c>
      <c r="S801" s="131">
        <v>51.179673321199999</v>
      </c>
      <c r="T801" s="110">
        <v>-39</v>
      </c>
      <c r="U801" s="131">
        <v>21.778584391999999</v>
      </c>
      <c r="V801" s="131">
        <v>0</v>
      </c>
      <c r="W801" s="147">
        <v>3268</v>
      </c>
      <c r="X801" s="147">
        <v>28</v>
      </c>
      <c r="Y801" s="147">
        <v>329</v>
      </c>
      <c r="Z801" s="147">
        <v>2911</v>
      </c>
      <c r="AA801" s="147">
        <v>195</v>
      </c>
      <c r="AB801" s="147">
        <v>8</v>
      </c>
      <c r="AC801" s="147">
        <v>37</v>
      </c>
      <c r="AD801" s="147">
        <v>150</v>
      </c>
      <c r="AE801" s="148">
        <v>2.9299363057000001</v>
      </c>
      <c r="AF801" s="131">
        <v>7.4487895716999999</v>
      </c>
      <c r="AG801" s="131">
        <v>1.46</v>
      </c>
      <c r="AH801" s="149">
        <v>17.2336328626</v>
      </c>
      <c r="AI801" s="149">
        <v>15.564826700899999</v>
      </c>
      <c r="AJ801" s="149">
        <v>8.9858793324999997</v>
      </c>
      <c r="AK801" s="149">
        <v>39.281129653400001</v>
      </c>
      <c r="AL801" s="149">
        <v>0.93068035940000005</v>
      </c>
      <c r="AM801" s="149">
        <v>10.077021822800001</v>
      </c>
      <c r="AN801" s="149">
        <v>1.9576379974</v>
      </c>
      <c r="AO801" s="149" t="s">
        <v>3450</v>
      </c>
      <c r="AP801" s="149">
        <v>4.5250320924</v>
      </c>
      <c r="AQ801" s="149">
        <v>1.0911424904</v>
      </c>
    </row>
    <row r="802" spans="1:43" x14ac:dyDescent="0.2">
      <c r="A802" s="145">
        <v>2403</v>
      </c>
      <c r="B802" s="109" t="s">
        <v>1594</v>
      </c>
      <c r="C802" s="110">
        <v>1829</v>
      </c>
      <c r="D802" s="131">
        <v>10.1143889223</v>
      </c>
      <c r="E802" s="110">
        <v>212.92200232830001</v>
      </c>
      <c r="F802" s="131">
        <v>7.4357572444000004</v>
      </c>
      <c r="G802" s="131">
        <v>21.2137780208</v>
      </c>
      <c r="H802" s="131">
        <v>60.360852925099998</v>
      </c>
      <c r="I802" s="131">
        <v>18.425369054099999</v>
      </c>
      <c r="J802" s="131">
        <v>3.3021463951999999</v>
      </c>
      <c r="K802" s="131">
        <v>1.1007154651</v>
      </c>
      <c r="L802" s="131">
        <v>7.1546505227999999</v>
      </c>
      <c r="M802" s="131">
        <v>7.7050082554000001</v>
      </c>
      <c r="N802" s="110">
        <v>787</v>
      </c>
      <c r="O802" s="131">
        <v>2.3087674713999999</v>
      </c>
      <c r="P802" s="146">
        <v>8.59</v>
      </c>
      <c r="Q802" s="131">
        <v>9.4076655052000007</v>
      </c>
      <c r="R802" s="110">
        <v>13</v>
      </c>
      <c r="S802" s="131">
        <v>52.380952381</v>
      </c>
      <c r="T802" s="110">
        <v>-10</v>
      </c>
      <c r="U802" s="131">
        <v>37.979094076700001</v>
      </c>
      <c r="V802" s="131">
        <v>0.23228803719999999</v>
      </c>
      <c r="W802" s="147">
        <v>633</v>
      </c>
      <c r="X802" s="147">
        <v>49</v>
      </c>
      <c r="Y802" s="147">
        <v>188</v>
      </c>
      <c r="Z802" s="147">
        <v>396</v>
      </c>
      <c r="AA802" s="147">
        <v>118</v>
      </c>
      <c r="AB802" s="147">
        <v>21</v>
      </c>
      <c r="AC802" s="147">
        <v>28</v>
      </c>
      <c r="AD802" s="147">
        <v>69</v>
      </c>
      <c r="AE802" s="148">
        <v>2.0954598369999999</v>
      </c>
      <c r="AF802" s="131">
        <v>8.3426028921000004</v>
      </c>
      <c r="AG802" s="149">
        <v>1.1599999999999999</v>
      </c>
      <c r="AH802" s="149">
        <v>18.0327868852</v>
      </c>
      <c r="AI802" s="149">
        <v>29.5571323709</v>
      </c>
      <c r="AJ802" s="149">
        <v>11.2796672376</v>
      </c>
      <c r="AK802" s="149">
        <v>25.397602153200001</v>
      </c>
      <c r="AL802" s="149">
        <v>0.78297039390000001</v>
      </c>
      <c r="AM802" s="149">
        <v>5.5297284071000004</v>
      </c>
      <c r="AN802" s="149">
        <v>1.5414729630999999</v>
      </c>
      <c r="AO802" s="149" t="s">
        <v>3450</v>
      </c>
      <c r="AP802" s="149">
        <v>6.7286518228999999</v>
      </c>
      <c r="AQ802" s="149">
        <v>0.56275997060000005</v>
      </c>
    </row>
    <row r="803" spans="1:43" x14ac:dyDescent="0.2">
      <c r="A803" s="145">
        <v>2404</v>
      </c>
      <c r="B803" s="109" t="s">
        <v>1593</v>
      </c>
      <c r="C803" s="110">
        <v>2246</v>
      </c>
      <c r="D803" s="131">
        <v>18.397469689000001</v>
      </c>
      <c r="E803" s="110">
        <v>314.56582633049999</v>
      </c>
      <c r="F803" s="131">
        <v>13.802315227099999</v>
      </c>
      <c r="G803" s="131">
        <v>21.193232413200001</v>
      </c>
      <c r="H803" s="131">
        <v>64.292074799600002</v>
      </c>
      <c r="I803" s="131">
        <v>14.5146927872</v>
      </c>
      <c r="J803" s="131">
        <v>5.3535578852999999</v>
      </c>
      <c r="K803" s="131">
        <v>2.2306491189000002</v>
      </c>
      <c r="L803" s="131">
        <v>8.0303368279999994</v>
      </c>
      <c r="M803" s="131">
        <v>4.4612982378000003</v>
      </c>
      <c r="N803" s="110">
        <v>956</v>
      </c>
      <c r="O803" s="131">
        <v>2.3232217572999998</v>
      </c>
      <c r="P803" s="146">
        <v>7.14</v>
      </c>
      <c r="Q803" s="131">
        <v>17.6470588235</v>
      </c>
      <c r="R803" s="110">
        <v>37</v>
      </c>
      <c r="S803" s="131">
        <v>48.599439775900002</v>
      </c>
      <c r="T803" s="110">
        <v>-30</v>
      </c>
      <c r="U803" s="131">
        <v>33.613445378199998</v>
      </c>
      <c r="V803" s="131">
        <v>0.14005602240000001</v>
      </c>
      <c r="W803" s="147">
        <v>2112</v>
      </c>
      <c r="X803" s="147">
        <v>56</v>
      </c>
      <c r="Y803" s="147">
        <v>72</v>
      </c>
      <c r="Z803" s="147">
        <v>1984</v>
      </c>
      <c r="AA803" s="147">
        <v>143</v>
      </c>
      <c r="AB803" s="147">
        <v>17</v>
      </c>
      <c r="AC803" s="147">
        <v>25</v>
      </c>
      <c r="AD803" s="147">
        <v>101</v>
      </c>
      <c r="AE803" s="148">
        <v>5.1724137930999996</v>
      </c>
      <c r="AF803" s="131">
        <v>22.2531293463</v>
      </c>
      <c r="AG803" s="131">
        <v>2.37</v>
      </c>
      <c r="AH803" s="149">
        <v>15.652784277</v>
      </c>
      <c r="AI803" s="149">
        <v>28.380907814699999</v>
      </c>
      <c r="AJ803" s="149">
        <v>8.1890500702000004</v>
      </c>
      <c r="AK803" s="149">
        <v>31.586335985000002</v>
      </c>
      <c r="AL803" s="149">
        <v>1.4506317267</v>
      </c>
      <c r="AM803" s="149">
        <v>5.6621431914000002</v>
      </c>
      <c r="AN803" s="149">
        <v>3.1352363126</v>
      </c>
      <c r="AO803" s="149" t="s">
        <v>3450</v>
      </c>
      <c r="AP803" s="149">
        <v>4.5858680393000002</v>
      </c>
      <c r="AQ803" s="149">
        <v>0.93589143659999996</v>
      </c>
    </row>
    <row r="804" spans="1:43" x14ac:dyDescent="0.2">
      <c r="A804" s="145">
        <v>2405</v>
      </c>
      <c r="B804" s="109" t="s">
        <v>1592</v>
      </c>
      <c r="C804" s="110">
        <v>1246</v>
      </c>
      <c r="D804" s="131">
        <v>29.927007299300001</v>
      </c>
      <c r="E804" s="110">
        <v>226.95810564659999</v>
      </c>
      <c r="F804" s="131">
        <v>14.285714285699999</v>
      </c>
      <c r="G804" s="131">
        <v>20.465489566599999</v>
      </c>
      <c r="H804" s="131">
        <v>63.804173354699998</v>
      </c>
      <c r="I804" s="131">
        <v>15.7303370787</v>
      </c>
      <c r="J804" s="131">
        <v>10.739363899200001</v>
      </c>
      <c r="K804" s="131">
        <v>2.4783147460000001</v>
      </c>
      <c r="L804" s="131">
        <v>14.0437835605</v>
      </c>
      <c r="M804" s="131">
        <v>4.1305245766000001</v>
      </c>
      <c r="N804" s="110">
        <v>568</v>
      </c>
      <c r="O804" s="131">
        <v>2.176056338</v>
      </c>
      <c r="P804" s="146">
        <v>5.49</v>
      </c>
      <c r="Q804" s="131">
        <v>8.9579524680000002</v>
      </c>
      <c r="R804" s="110">
        <v>15</v>
      </c>
      <c r="S804" s="131">
        <v>55.575868372899997</v>
      </c>
      <c r="T804" s="110">
        <v>-17</v>
      </c>
      <c r="U804" s="131">
        <v>35.466179158999999</v>
      </c>
      <c r="V804" s="131">
        <v>0</v>
      </c>
      <c r="W804" s="147">
        <v>645</v>
      </c>
      <c r="X804" s="147">
        <v>79</v>
      </c>
      <c r="Y804" s="147">
        <v>289</v>
      </c>
      <c r="Z804" s="147">
        <v>277</v>
      </c>
      <c r="AA804" s="147">
        <v>73</v>
      </c>
      <c r="AB804" s="147">
        <v>18</v>
      </c>
      <c r="AC804" s="147">
        <v>16</v>
      </c>
      <c r="AD804" s="147">
        <v>39</v>
      </c>
      <c r="AE804" s="148">
        <v>3.2206119163000002</v>
      </c>
      <c r="AF804" s="131">
        <v>13.686911890499999</v>
      </c>
      <c r="AG804" s="131">
        <v>2.21</v>
      </c>
      <c r="AH804" s="149">
        <v>16.442307692300002</v>
      </c>
      <c r="AI804" s="149">
        <v>30.913461538499998</v>
      </c>
      <c r="AJ804" s="149">
        <v>4.4711538462</v>
      </c>
      <c r="AK804" s="149">
        <v>36.923076923099998</v>
      </c>
      <c r="AL804" s="149">
        <v>1.1538461538</v>
      </c>
      <c r="AM804" s="149">
        <v>4.5192307692</v>
      </c>
      <c r="AN804" s="149">
        <v>0.8653846154</v>
      </c>
      <c r="AO804" s="149" t="s">
        <v>3450</v>
      </c>
      <c r="AP804" s="149">
        <v>3.1730769231</v>
      </c>
      <c r="AQ804" s="149">
        <v>0.7692307692</v>
      </c>
    </row>
    <row r="805" spans="1:43" x14ac:dyDescent="0.2">
      <c r="A805" s="145">
        <v>2406</v>
      </c>
      <c r="B805" s="109" t="s">
        <v>1591</v>
      </c>
      <c r="C805" s="110">
        <v>2282</v>
      </c>
      <c r="D805" s="131">
        <v>19.727177334699999</v>
      </c>
      <c r="E805" s="110">
        <v>243.02449414270001</v>
      </c>
      <c r="F805" s="131">
        <v>25.942156003499999</v>
      </c>
      <c r="G805" s="131">
        <v>20.201577563499999</v>
      </c>
      <c r="H805" s="131">
        <v>65.644171779100006</v>
      </c>
      <c r="I805" s="131">
        <v>14.1542506573</v>
      </c>
      <c r="J805" s="131">
        <v>6.9884254203999996</v>
      </c>
      <c r="K805" s="131">
        <v>3.0574361213999999</v>
      </c>
      <c r="L805" s="131">
        <v>17.034286962199999</v>
      </c>
      <c r="M805" s="131">
        <v>6.1148722427999997</v>
      </c>
      <c r="N805" s="110">
        <v>988</v>
      </c>
      <c r="O805" s="131">
        <v>2.2742914980000002</v>
      </c>
      <c r="P805" s="146">
        <v>9.39</v>
      </c>
      <c r="Q805" s="131">
        <v>11.0042735043</v>
      </c>
      <c r="R805" s="110">
        <v>21</v>
      </c>
      <c r="S805" s="131">
        <v>38.782051282099999</v>
      </c>
      <c r="T805" s="110">
        <v>-28</v>
      </c>
      <c r="U805" s="131">
        <v>49.5726495726</v>
      </c>
      <c r="V805" s="131">
        <v>0.64102564100000003</v>
      </c>
      <c r="W805" s="147">
        <v>595</v>
      </c>
      <c r="X805" s="147">
        <v>22</v>
      </c>
      <c r="Y805" s="147">
        <v>155</v>
      </c>
      <c r="Z805" s="147">
        <v>418</v>
      </c>
      <c r="AA805" s="147">
        <v>120</v>
      </c>
      <c r="AB805" s="147">
        <v>10</v>
      </c>
      <c r="AC805" s="147">
        <v>29</v>
      </c>
      <c r="AD805" s="147">
        <v>81</v>
      </c>
      <c r="AE805" s="148">
        <v>1.7699115044</v>
      </c>
      <c r="AF805" s="131">
        <v>14.745308311000001</v>
      </c>
      <c r="AG805" s="149">
        <v>3.87</v>
      </c>
      <c r="AH805" s="149">
        <v>17.669392523399999</v>
      </c>
      <c r="AI805" s="149">
        <v>23.890186915899999</v>
      </c>
      <c r="AJ805" s="149">
        <v>11.0397196262</v>
      </c>
      <c r="AK805" s="149">
        <v>30.987149532699998</v>
      </c>
      <c r="AL805" s="149">
        <v>1.0514018692</v>
      </c>
      <c r="AM805" s="149">
        <v>5.4030373832</v>
      </c>
      <c r="AN805" s="149">
        <v>1.7815420560999999</v>
      </c>
      <c r="AO805" s="149" t="s">
        <v>3450</v>
      </c>
      <c r="AP805" s="149">
        <v>6.6004672897000001</v>
      </c>
      <c r="AQ805" s="149">
        <v>0.81775700929999995</v>
      </c>
    </row>
    <row r="806" spans="1:43" x14ac:dyDescent="0.2">
      <c r="A806" s="145">
        <v>2407</v>
      </c>
      <c r="B806" s="109" t="s">
        <v>1590</v>
      </c>
      <c r="C806" s="110">
        <v>6264</v>
      </c>
      <c r="D806" s="131">
        <v>19.7934595525</v>
      </c>
      <c r="E806" s="110">
        <v>517.68595041319998</v>
      </c>
      <c r="F806" s="131">
        <v>35.009578544100002</v>
      </c>
      <c r="G806" s="131">
        <v>19.9712643678</v>
      </c>
      <c r="H806" s="131">
        <v>63.6494252874</v>
      </c>
      <c r="I806" s="131">
        <v>16.3793103448</v>
      </c>
      <c r="J806" s="131">
        <v>5.8954748246999999</v>
      </c>
      <c r="K806" s="131">
        <v>1.4340344168000001</v>
      </c>
      <c r="L806" s="131">
        <v>11.1536010198</v>
      </c>
      <c r="M806" s="131">
        <v>9.0822179732000006</v>
      </c>
      <c r="N806" s="110">
        <v>2752</v>
      </c>
      <c r="O806" s="131">
        <v>2.2532703488000001</v>
      </c>
      <c r="P806" s="146">
        <v>12.1</v>
      </c>
      <c r="Q806" s="131">
        <v>21.955260977599998</v>
      </c>
      <c r="R806" s="110">
        <v>69</v>
      </c>
      <c r="S806" s="131">
        <v>39.602319801199997</v>
      </c>
      <c r="T806" s="110">
        <v>-56</v>
      </c>
      <c r="U806" s="131">
        <v>37.531068765500002</v>
      </c>
      <c r="V806" s="131">
        <v>0.91135045569999995</v>
      </c>
      <c r="W806" s="147">
        <v>5350</v>
      </c>
      <c r="X806" s="147">
        <v>81</v>
      </c>
      <c r="Y806" s="147">
        <v>1925</v>
      </c>
      <c r="Z806" s="147">
        <v>3344</v>
      </c>
      <c r="AA806" s="147">
        <v>442</v>
      </c>
      <c r="AB806" s="147">
        <v>11</v>
      </c>
      <c r="AC806" s="147">
        <v>100</v>
      </c>
      <c r="AD806" s="147">
        <v>331</v>
      </c>
      <c r="AE806" s="148">
        <v>2.6566087241999998</v>
      </c>
      <c r="AF806" s="131">
        <v>2.2225750119000001</v>
      </c>
      <c r="AG806" s="131">
        <v>3.88</v>
      </c>
      <c r="AH806" s="149">
        <v>20.579457846299999</v>
      </c>
      <c r="AI806" s="149">
        <v>15.046008455600001</v>
      </c>
      <c r="AJ806" s="149">
        <v>14.5486197463</v>
      </c>
      <c r="AK806" s="149">
        <v>34.543645859199998</v>
      </c>
      <c r="AL806" s="149">
        <v>0.47251927379999997</v>
      </c>
      <c r="AM806" s="149">
        <v>5.7075354388999999</v>
      </c>
      <c r="AN806" s="149">
        <v>1.3305147973</v>
      </c>
      <c r="AO806" s="149" t="s">
        <v>3450</v>
      </c>
      <c r="AP806" s="149">
        <v>6.0805769709000002</v>
      </c>
      <c r="AQ806" s="149">
        <v>0.62173588660000001</v>
      </c>
    </row>
    <row r="807" spans="1:43" x14ac:dyDescent="0.2">
      <c r="A807" s="145">
        <v>2408</v>
      </c>
      <c r="B807" s="109" t="s">
        <v>1589</v>
      </c>
      <c r="C807" s="110">
        <v>2307</v>
      </c>
      <c r="D807" s="131">
        <v>14.491315136500001</v>
      </c>
      <c r="E807" s="110">
        <v>335.31976744190001</v>
      </c>
      <c r="F807" s="131">
        <v>11.4434330299</v>
      </c>
      <c r="G807" s="131">
        <v>20.372778500199999</v>
      </c>
      <c r="H807" s="131">
        <v>59.817945383599998</v>
      </c>
      <c r="I807" s="131">
        <v>19.8092761162</v>
      </c>
      <c r="J807" s="131">
        <v>5.2390307793000002</v>
      </c>
      <c r="K807" s="131">
        <v>1.7463435931</v>
      </c>
      <c r="L807" s="131">
        <v>10.0414756603</v>
      </c>
      <c r="M807" s="131">
        <v>3.9292730845000001</v>
      </c>
      <c r="N807" s="110">
        <v>988</v>
      </c>
      <c r="O807" s="131">
        <v>2.2975708502000001</v>
      </c>
      <c r="P807" s="146">
        <v>6.88</v>
      </c>
      <c r="Q807" s="131">
        <v>13.3720930233</v>
      </c>
      <c r="R807" s="110">
        <v>27</v>
      </c>
      <c r="S807" s="131">
        <v>54.360465116299999</v>
      </c>
      <c r="T807" s="110">
        <v>-27</v>
      </c>
      <c r="U807" s="131">
        <v>28.197674418599998</v>
      </c>
      <c r="V807" s="131">
        <v>4.0697674418999998</v>
      </c>
      <c r="W807" s="147">
        <v>672</v>
      </c>
      <c r="X807" s="147">
        <v>56</v>
      </c>
      <c r="Y807" s="147">
        <v>269</v>
      </c>
      <c r="Z807" s="147">
        <v>347</v>
      </c>
      <c r="AA807" s="147">
        <v>157</v>
      </c>
      <c r="AB807" s="147">
        <v>16</v>
      </c>
      <c r="AC807" s="147">
        <v>42</v>
      </c>
      <c r="AD807" s="147">
        <v>99</v>
      </c>
      <c r="AE807" s="148">
        <v>1.5789473683999999</v>
      </c>
      <c r="AF807" s="131">
        <v>6.8181818182000002</v>
      </c>
      <c r="AG807" s="149">
        <v>2.29</v>
      </c>
      <c r="AH807" s="149">
        <v>28.545980850599999</v>
      </c>
      <c r="AI807" s="149">
        <v>27.9670452015</v>
      </c>
      <c r="AJ807" s="149">
        <v>6.0565575595999999</v>
      </c>
      <c r="AK807" s="149">
        <v>23.647294589200001</v>
      </c>
      <c r="AL807" s="149">
        <v>1.2914718326000001</v>
      </c>
      <c r="AM807" s="149">
        <v>4.8096192384999998</v>
      </c>
      <c r="AN807" s="149">
        <v>1.1356045424000001</v>
      </c>
      <c r="AO807" s="149" t="s">
        <v>3450</v>
      </c>
      <c r="AP807" s="149">
        <v>5.4553551548000003</v>
      </c>
      <c r="AQ807" s="149">
        <v>0.55666889330000002</v>
      </c>
    </row>
    <row r="808" spans="1:43" x14ac:dyDescent="0.2">
      <c r="A808" s="145">
        <v>2421</v>
      </c>
      <c r="B808" s="109" t="s">
        <v>1588</v>
      </c>
      <c r="C808" s="110">
        <v>579</v>
      </c>
      <c r="D808" s="131">
        <v>3.0249110319999999</v>
      </c>
      <c r="E808" s="110">
        <v>44.814241486100002</v>
      </c>
      <c r="F808" s="131">
        <v>5.0086355785999999</v>
      </c>
      <c r="G808" s="131">
        <v>20.379965457699999</v>
      </c>
      <c r="H808" s="131">
        <v>58.549222797900001</v>
      </c>
      <c r="I808" s="131">
        <v>21.0708117444</v>
      </c>
      <c r="J808" s="131">
        <v>1.7406440382999999</v>
      </c>
      <c r="K808" s="131">
        <v>0</v>
      </c>
      <c r="L808" s="131">
        <v>5.2219321149000004</v>
      </c>
      <c r="M808" s="131">
        <v>5.2219321149000004</v>
      </c>
      <c r="N808" s="110">
        <v>236</v>
      </c>
      <c r="O808" s="131">
        <v>2.4237288135999999</v>
      </c>
      <c r="P808" s="146">
        <v>12.92</v>
      </c>
      <c r="Q808" s="131">
        <v>3.6321483771</v>
      </c>
      <c r="R808" s="110">
        <v>12</v>
      </c>
      <c r="S808" s="131">
        <v>49.3817619784</v>
      </c>
      <c r="T808" s="110">
        <v>-10</v>
      </c>
      <c r="U808" s="131">
        <v>46.676970633700002</v>
      </c>
      <c r="V808" s="131">
        <v>0.30911901079999998</v>
      </c>
      <c r="W808" s="147">
        <v>177</v>
      </c>
      <c r="X808" s="147">
        <v>41</v>
      </c>
      <c r="Y808" s="147">
        <v>42</v>
      </c>
      <c r="Z808" s="147">
        <v>94</v>
      </c>
      <c r="AA808" s="147">
        <v>55</v>
      </c>
      <c r="AB808" s="147">
        <v>19</v>
      </c>
      <c r="AC808" s="147">
        <v>7</v>
      </c>
      <c r="AD808" s="147">
        <v>29</v>
      </c>
      <c r="AE808" s="148">
        <v>0.74626865669999998</v>
      </c>
      <c r="AF808" s="131">
        <v>5.2447552448000003</v>
      </c>
      <c r="AG808" s="131">
        <v>1.05</v>
      </c>
      <c r="AH808" s="149">
        <v>17.474489795899999</v>
      </c>
      <c r="AI808" s="149">
        <v>39.668367346899998</v>
      </c>
      <c r="AJ808" s="149">
        <v>7.6530612245</v>
      </c>
      <c r="AK808" s="149">
        <v>26.275510204100001</v>
      </c>
      <c r="AL808" s="149">
        <v>0.19132653059999999</v>
      </c>
      <c r="AM808" s="149">
        <v>1.8494897959000001</v>
      </c>
      <c r="AN808" s="149">
        <v>1.7857142856999999</v>
      </c>
      <c r="AO808" s="149" t="s">
        <v>3450</v>
      </c>
      <c r="AP808" s="149">
        <v>4.2729591837000003</v>
      </c>
      <c r="AQ808" s="149">
        <v>0.57397959180000002</v>
      </c>
    </row>
    <row r="809" spans="1:43" x14ac:dyDescent="0.2">
      <c r="A809" s="145">
        <v>2422</v>
      </c>
      <c r="B809" s="109" t="s">
        <v>1587</v>
      </c>
      <c r="C809" s="110">
        <v>6239</v>
      </c>
      <c r="D809" s="131">
        <v>8.0907830908000005</v>
      </c>
      <c r="E809" s="110">
        <v>397.13558243160003</v>
      </c>
      <c r="F809" s="131">
        <v>33.915691617199997</v>
      </c>
      <c r="G809" s="131">
        <v>21.638083026099999</v>
      </c>
      <c r="H809" s="131">
        <v>59.785221990700002</v>
      </c>
      <c r="I809" s="131">
        <v>18.576694983199999</v>
      </c>
      <c r="J809" s="131">
        <v>3.8834951456</v>
      </c>
      <c r="K809" s="131">
        <v>1.6181229773000001</v>
      </c>
      <c r="L809" s="131">
        <v>8.2524271845000001</v>
      </c>
      <c r="M809" s="131">
        <v>8.0906148866999992</v>
      </c>
      <c r="N809" s="110">
        <v>2651</v>
      </c>
      <c r="O809" s="131">
        <v>2.3225198038000001</v>
      </c>
      <c r="P809" s="146">
        <v>15.71</v>
      </c>
      <c r="Q809" s="131">
        <v>14.376590330799999</v>
      </c>
      <c r="R809" s="110">
        <v>23</v>
      </c>
      <c r="S809" s="131">
        <v>29.389312977100001</v>
      </c>
      <c r="T809" s="110">
        <v>-20</v>
      </c>
      <c r="U809" s="131">
        <v>54.389312977099998</v>
      </c>
      <c r="V809" s="131">
        <v>1.8447837149999999</v>
      </c>
      <c r="W809" s="147">
        <v>2683</v>
      </c>
      <c r="X809" s="147">
        <v>30</v>
      </c>
      <c r="Y809" s="147">
        <v>938</v>
      </c>
      <c r="Z809" s="147">
        <v>1715</v>
      </c>
      <c r="AA809" s="147">
        <v>377</v>
      </c>
      <c r="AB809" s="147">
        <v>12</v>
      </c>
      <c r="AC809" s="147">
        <v>85</v>
      </c>
      <c r="AD809" s="147">
        <v>280</v>
      </c>
      <c r="AE809" s="148">
        <v>2.7906976744000001</v>
      </c>
      <c r="AF809" s="131">
        <v>5.0869707908999997</v>
      </c>
      <c r="AG809" s="131">
        <v>5.34</v>
      </c>
      <c r="AH809" s="149">
        <v>21.703183133500001</v>
      </c>
      <c r="AI809" s="149">
        <v>20.369987598200002</v>
      </c>
      <c r="AJ809" s="149">
        <v>12.4224886317</v>
      </c>
      <c r="AK809" s="149">
        <v>31.107895824700002</v>
      </c>
      <c r="AL809" s="149">
        <v>0.94047126910000001</v>
      </c>
      <c r="AM809" s="149">
        <v>5.1984291028999996</v>
      </c>
      <c r="AN809" s="149">
        <v>1.3435303845</v>
      </c>
      <c r="AO809" s="149" t="s">
        <v>3450</v>
      </c>
      <c r="AP809" s="149">
        <v>5.8185200496</v>
      </c>
      <c r="AQ809" s="149">
        <v>0.47540305910000002</v>
      </c>
    </row>
    <row r="810" spans="1:43" x14ac:dyDescent="0.2">
      <c r="A810" s="145">
        <v>2424</v>
      </c>
      <c r="B810" s="109" t="s">
        <v>1586</v>
      </c>
      <c r="C810" s="110">
        <v>565</v>
      </c>
      <c r="D810" s="131">
        <v>4.4362292052000001</v>
      </c>
      <c r="E810" s="110">
        <v>34.6625766871</v>
      </c>
      <c r="F810" s="131">
        <v>11.504424778800001</v>
      </c>
      <c r="G810" s="131">
        <v>20</v>
      </c>
      <c r="H810" s="131">
        <v>57.1681415929</v>
      </c>
      <c r="I810" s="131">
        <v>22.8318584071</v>
      </c>
      <c r="J810" s="131">
        <v>1.8115942029000001</v>
      </c>
      <c r="K810" s="131">
        <v>1.8115942029000001</v>
      </c>
      <c r="L810" s="131">
        <v>3.6231884058000001</v>
      </c>
      <c r="M810" s="131">
        <v>3.6231884058000001</v>
      </c>
      <c r="N810" s="110">
        <v>232</v>
      </c>
      <c r="O810" s="131">
        <v>2.3836206896999999</v>
      </c>
      <c r="P810" s="146">
        <v>16.3</v>
      </c>
      <c r="Q810" s="131">
        <v>3.4334763948</v>
      </c>
      <c r="R810" s="110">
        <v>13</v>
      </c>
      <c r="S810" s="131">
        <v>34.825260576300003</v>
      </c>
      <c r="T810" s="110">
        <v>0</v>
      </c>
      <c r="U810" s="131">
        <v>61.618638871900004</v>
      </c>
      <c r="V810" s="131">
        <v>0.122624157</v>
      </c>
      <c r="W810" s="147">
        <v>140</v>
      </c>
      <c r="X810" s="147">
        <v>50</v>
      </c>
      <c r="Y810" s="147">
        <v>47</v>
      </c>
      <c r="Z810" s="147">
        <v>43</v>
      </c>
      <c r="AA810" s="147">
        <v>44</v>
      </c>
      <c r="AB810" s="147">
        <v>21</v>
      </c>
      <c r="AC810" s="147">
        <v>9</v>
      </c>
      <c r="AD810" s="147">
        <v>14</v>
      </c>
      <c r="AE810" s="148">
        <v>3.2967032967000001</v>
      </c>
      <c r="AF810" s="131">
        <v>5.5452865065000001</v>
      </c>
      <c r="AG810" s="149" t="s">
        <v>3449</v>
      </c>
      <c r="AH810" s="149">
        <v>17.3197492163</v>
      </c>
      <c r="AI810" s="149">
        <v>42.084639498400001</v>
      </c>
      <c r="AJ810" s="149">
        <v>6.1912225704999999</v>
      </c>
      <c r="AK810" s="149">
        <v>28.605015674000001</v>
      </c>
      <c r="AL810" s="149">
        <v>0.78369905959999997</v>
      </c>
      <c r="AM810" s="149">
        <v>2.4294670846000002</v>
      </c>
      <c r="AN810" s="149">
        <v>7.8369906000000003E-2</v>
      </c>
      <c r="AO810" s="149" t="s">
        <v>3450</v>
      </c>
      <c r="AP810" s="149">
        <v>2.1943573667999998</v>
      </c>
      <c r="AQ810" s="149">
        <v>0</v>
      </c>
    </row>
    <row r="811" spans="1:43" x14ac:dyDescent="0.2">
      <c r="A811" s="145">
        <v>2425</v>
      </c>
      <c r="B811" s="109" t="s">
        <v>1585</v>
      </c>
      <c r="C811" s="110">
        <v>692</v>
      </c>
      <c r="D811" s="131">
        <v>10.015898251199999</v>
      </c>
      <c r="E811" s="110">
        <v>89.290322580600005</v>
      </c>
      <c r="F811" s="131">
        <v>13.5838150289</v>
      </c>
      <c r="G811" s="131">
        <v>20.231213872800001</v>
      </c>
      <c r="H811" s="131">
        <v>58.381502890199997</v>
      </c>
      <c r="I811" s="131">
        <v>21.387283236999998</v>
      </c>
      <c r="J811" s="131">
        <v>4.3227665705999998</v>
      </c>
      <c r="K811" s="131">
        <v>5.7636887608</v>
      </c>
      <c r="L811" s="131">
        <v>7.2046109510000003</v>
      </c>
      <c r="M811" s="131">
        <v>4.3227665705999998</v>
      </c>
      <c r="N811" s="110">
        <v>324</v>
      </c>
      <c r="O811" s="131">
        <v>2.1141975308999998</v>
      </c>
      <c r="P811" s="146">
        <v>7.75</v>
      </c>
      <c r="Q811" s="131">
        <v>6.1696658097999997</v>
      </c>
      <c r="R811" s="110">
        <v>12</v>
      </c>
      <c r="S811" s="131">
        <v>44.087403598999998</v>
      </c>
      <c r="T811" s="110">
        <v>-16</v>
      </c>
      <c r="U811" s="131">
        <v>49.357326478099999</v>
      </c>
      <c r="V811" s="131">
        <v>0.38560411309999998</v>
      </c>
      <c r="W811" s="147">
        <v>262</v>
      </c>
      <c r="X811" s="147">
        <v>63</v>
      </c>
      <c r="Y811" s="147">
        <v>125</v>
      </c>
      <c r="Z811" s="147">
        <v>74</v>
      </c>
      <c r="AA811" s="147">
        <v>56</v>
      </c>
      <c r="AB811" s="147">
        <v>15</v>
      </c>
      <c r="AC811" s="147">
        <v>10</v>
      </c>
      <c r="AD811" s="147">
        <v>31</v>
      </c>
      <c r="AE811" s="148">
        <v>5.6410256409999997</v>
      </c>
      <c r="AF811" s="131">
        <v>0</v>
      </c>
      <c r="AG811" s="131">
        <v>2.59</v>
      </c>
      <c r="AH811" s="149">
        <v>20.2943454686</v>
      </c>
      <c r="AI811" s="149">
        <v>20.061967467100001</v>
      </c>
      <c r="AJ811" s="149">
        <v>6.8938807125999997</v>
      </c>
      <c r="AK811" s="149">
        <v>38.342370255600002</v>
      </c>
      <c r="AL811" s="149">
        <v>0.23237800149999999</v>
      </c>
      <c r="AM811" s="149">
        <v>5.2672347017999996</v>
      </c>
      <c r="AN811" s="149">
        <v>0.30983733540000002</v>
      </c>
      <c r="AO811" s="149" t="s">
        <v>3450</v>
      </c>
      <c r="AP811" s="149">
        <v>6.5840433772000004</v>
      </c>
      <c r="AQ811" s="149">
        <v>1.0844306739</v>
      </c>
    </row>
    <row r="812" spans="1:43" x14ac:dyDescent="0.2">
      <c r="A812" s="145">
        <v>2426</v>
      </c>
      <c r="B812" s="109" t="s">
        <v>1584</v>
      </c>
      <c r="C812" s="110">
        <v>1808</v>
      </c>
      <c r="D812" s="131">
        <v>7.2997032640999997</v>
      </c>
      <c r="E812" s="110">
        <v>116.6451612903</v>
      </c>
      <c r="F812" s="131">
        <v>10.951327433599999</v>
      </c>
      <c r="G812" s="131">
        <v>22.732300885000001</v>
      </c>
      <c r="H812" s="131">
        <v>57.8539823009</v>
      </c>
      <c r="I812" s="131">
        <v>19.413716814200001</v>
      </c>
      <c r="J812" s="131">
        <v>0.55233360949999999</v>
      </c>
      <c r="K812" s="131">
        <v>2.209334438</v>
      </c>
      <c r="L812" s="131">
        <v>9.3896713614999996</v>
      </c>
      <c r="M812" s="131">
        <v>6.6280033139999999</v>
      </c>
      <c r="N812" s="110">
        <v>727</v>
      </c>
      <c r="O812" s="131">
        <v>2.4594222833999999</v>
      </c>
      <c r="P812" s="146">
        <v>15.5</v>
      </c>
      <c r="Q812" s="131">
        <v>5.7877813505000004</v>
      </c>
      <c r="R812" s="110">
        <v>12</v>
      </c>
      <c r="S812" s="131">
        <v>47.395498392299999</v>
      </c>
      <c r="T812" s="110">
        <v>-13</v>
      </c>
      <c r="U812" s="131">
        <v>46.623794212200004</v>
      </c>
      <c r="V812" s="131">
        <v>0.19292604499999999</v>
      </c>
      <c r="W812" s="147">
        <v>443</v>
      </c>
      <c r="X812" s="147">
        <v>106</v>
      </c>
      <c r="Y812" s="147">
        <v>200</v>
      </c>
      <c r="Z812" s="147">
        <v>137</v>
      </c>
      <c r="AA812" s="147">
        <v>119</v>
      </c>
      <c r="AB812" s="147">
        <v>38</v>
      </c>
      <c r="AC812" s="147">
        <v>29</v>
      </c>
      <c r="AD812" s="147">
        <v>52</v>
      </c>
      <c r="AE812" s="148">
        <v>1.5075376884</v>
      </c>
      <c r="AF812" s="131">
        <v>8.5812356979000004</v>
      </c>
      <c r="AG812" s="131">
        <v>1.27</v>
      </c>
      <c r="AH812" s="149">
        <v>22.925492150499998</v>
      </c>
      <c r="AI812" s="149">
        <v>30.500872165499999</v>
      </c>
      <c r="AJ812" s="149">
        <v>5.0834786942000001</v>
      </c>
      <c r="AK812" s="149">
        <v>29.7533017692</v>
      </c>
      <c r="AL812" s="149">
        <v>0.62297533019999995</v>
      </c>
      <c r="AM812" s="149">
        <v>3.4388238225999999</v>
      </c>
      <c r="AN812" s="149">
        <v>1.3456267131999999</v>
      </c>
      <c r="AO812" s="149" t="s">
        <v>3450</v>
      </c>
      <c r="AP812" s="149">
        <v>5.6566159980000004</v>
      </c>
      <c r="AQ812" s="149">
        <v>0.44854223770000001</v>
      </c>
    </row>
    <row r="813" spans="1:43" x14ac:dyDescent="0.2">
      <c r="A813" s="145">
        <v>2427</v>
      </c>
      <c r="B813" s="109" t="s">
        <v>1583</v>
      </c>
      <c r="C813" s="110">
        <v>1340</v>
      </c>
      <c r="D813" s="131">
        <v>3.8759689921999998</v>
      </c>
      <c r="E813" s="110">
        <v>118.8997338066</v>
      </c>
      <c r="F813" s="131">
        <v>9.4029850746000001</v>
      </c>
      <c r="G813" s="131">
        <v>19.626865671600001</v>
      </c>
      <c r="H813" s="131">
        <v>62.611940298500002</v>
      </c>
      <c r="I813" s="131">
        <v>17.7611940299</v>
      </c>
      <c r="J813" s="131">
        <v>5.2395209581</v>
      </c>
      <c r="K813" s="131">
        <v>1.497005988</v>
      </c>
      <c r="L813" s="131">
        <v>9.7305389221999992</v>
      </c>
      <c r="M813" s="131">
        <v>10.4790419162</v>
      </c>
      <c r="N813" s="110">
        <v>561</v>
      </c>
      <c r="O813" s="131">
        <v>2.3475935829000001</v>
      </c>
      <c r="P813" s="146">
        <v>11.27</v>
      </c>
      <c r="Q813" s="131">
        <v>7.7945084145000001</v>
      </c>
      <c r="R813" s="110">
        <v>30</v>
      </c>
      <c r="S813" s="131">
        <v>40.301151461499998</v>
      </c>
      <c r="T813" s="110">
        <v>-25</v>
      </c>
      <c r="U813" s="131">
        <v>51.727192205500003</v>
      </c>
      <c r="V813" s="131">
        <v>0.1771479185</v>
      </c>
      <c r="W813" s="147">
        <v>434</v>
      </c>
      <c r="X813" s="147">
        <v>68</v>
      </c>
      <c r="Y813" s="147">
        <v>137</v>
      </c>
      <c r="Z813" s="147">
        <v>229</v>
      </c>
      <c r="AA813" s="147">
        <v>114</v>
      </c>
      <c r="AB813" s="147">
        <v>30</v>
      </c>
      <c r="AC813" s="147">
        <v>24</v>
      </c>
      <c r="AD813" s="147">
        <v>60</v>
      </c>
      <c r="AE813" s="148">
        <v>3.2761310452000001</v>
      </c>
      <c r="AF813" s="131">
        <v>8.3523158693999999</v>
      </c>
      <c r="AG813" s="131">
        <v>2.1800000000000002</v>
      </c>
      <c r="AH813" s="149">
        <v>18.847083189500001</v>
      </c>
      <c r="AI813" s="149">
        <v>26.337590611</v>
      </c>
      <c r="AJ813" s="149">
        <v>7.6976182258000003</v>
      </c>
      <c r="AK813" s="149">
        <v>37.003797031399998</v>
      </c>
      <c r="AL813" s="149">
        <v>1.4842940973000001</v>
      </c>
      <c r="AM813" s="149">
        <v>2.5543665861</v>
      </c>
      <c r="AN813" s="149">
        <v>0.89748015189999997</v>
      </c>
      <c r="AO813" s="149" t="s">
        <v>3450</v>
      </c>
      <c r="AP813" s="149">
        <v>4.6945115636999999</v>
      </c>
      <c r="AQ813" s="149">
        <v>0.48325854330000001</v>
      </c>
    </row>
    <row r="814" spans="1:43" x14ac:dyDescent="0.2">
      <c r="A814" s="145">
        <v>2428</v>
      </c>
      <c r="B814" s="109" t="s">
        <v>1582</v>
      </c>
      <c r="C814" s="110">
        <v>2404</v>
      </c>
      <c r="D814" s="131">
        <v>-4.3374452845000002</v>
      </c>
      <c r="E814" s="110">
        <v>67.756482525400003</v>
      </c>
      <c r="F814" s="131">
        <v>9.8585690516</v>
      </c>
      <c r="G814" s="131">
        <v>18.178036605700001</v>
      </c>
      <c r="H814" s="131">
        <v>61.064891846899997</v>
      </c>
      <c r="I814" s="131">
        <v>20.757071547399999</v>
      </c>
      <c r="J814" s="131">
        <v>5.7791537668000004</v>
      </c>
      <c r="K814" s="131">
        <v>0.82559339529999998</v>
      </c>
      <c r="L814" s="131">
        <v>8.6687306502000006</v>
      </c>
      <c r="M814" s="131">
        <v>8.2559339524999995</v>
      </c>
      <c r="N814" s="110">
        <v>1063</v>
      </c>
      <c r="O814" s="131">
        <v>2.2229539040000001</v>
      </c>
      <c r="P814" s="146">
        <v>35.479999999999997</v>
      </c>
      <c r="Q814" s="131">
        <v>4.1525423729000002</v>
      </c>
      <c r="R814" s="110">
        <v>27</v>
      </c>
      <c r="S814" s="131">
        <v>50.536723163799998</v>
      </c>
      <c r="T814" s="110">
        <v>-13</v>
      </c>
      <c r="U814" s="131">
        <v>45.084745762700003</v>
      </c>
      <c r="V814" s="131">
        <v>0.22598870060000001</v>
      </c>
      <c r="W814" s="147">
        <v>794</v>
      </c>
      <c r="X814" s="147">
        <v>192</v>
      </c>
      <c r="Y814" s="147">
        <v>231</v>
      </c>
      <c r="Z814" s="147">
        <v>371</v>
      </c>
      <c r="AA814" s="147">
        <v>182</v>
      </c>
      <c r="AB814" s="147">
        <v>74</v>
      </c>
      <c r="AC814" s="147">
        <v>28</v>
      </c>
      <c r="AD814" s="147">
        <v>80</v>
      </c>
      <c r="AE814" s="148">
        <v>5.1238257898999997</v>
      </c>
      <c r="AF814" s="131">
        <v>3.2773453503000001</v>
      </c>
      <c r="AG814" s="131">
        <v>1.8</v>
      </c>
      <c r="AH814" s="149">
        <v>13.903192584999999</v>
      </c>
      <c r="AI814" s="149">
        <v>26.828012358399999</v>
      </c>
      <c r="AJ814" s="149">
        <v>6.0590456573999996</v>
      </c>
      <c r="AK814" s="149">
        <v>44.438722966</v>
      </c>
      <c r="AL814" s="149">
        <v>0.27463096460000003</v>
      </c>
      <c r="AM814" s="149">
        <v>3.0724339169000001</v>
      </c>
      <c r="AN814" s="149">
        <v>0.92687950569999999</v>
      </c>
      <c r="AO814" s="149" t="s">
        <v>3450</v>
      </c>
      <c r="AP814" s="149">
        <v>3.2440782698000001</v>
      </c>
      <c r="AQ814" s="149">
        <v>0.75523515279999998</v>
      </c>
    </row>
    <row r="815" spans="1:43" x14ac:dyDescent="0.2">
      <c r="A815" s="145">
        <v>2430</v>
      </c>
      <c r="B815" s="109" t="s">
        <v>3386</v>
      </c>
      <c r="C815" s="110">
        <v>1158</v>
      </c>
      <c r="D815" s="131">
        <v>-5.3921568627000003</v>
      </c>
      <c r="E815" s="110">
        <v>47.342600163500002</v>
      </c>
      <c r="F815" s="131">
        <v>14.2487046632</v>
      </c>
      <c r="G815" s="131">
        <v>18.480138169300002</v>
      </c>
      <c r="H815" s="131">
        <v>58.635578583799997</v>
      </c>
      <c r="I815" s="131">
        <v>22.884283246999999</v>
      </c>
      <c r="J815" s="131">
        <v>3.3927056828</v>
      </c>
      <c r="K815" s="131">
        <v>0.84817642069999999</v>
      </c>
      <c r="L815" s="131">
        <v>9.3299406276999992</v>
      </c>
      <c r="M815" s="131">
        <v>10.178117048300001</v>
      </c>
      <c r="N815" s="110">
        <v>515</v>
      </c>
      <c r="O815" s="131">
        <v>2.2019417475999998</v>
      </c>
      <c r="P815" s="146">
        <v>24.46</v>
      </c>
      <c r="Q815" s="131">
        <v>4.1393442622999999</v>
      </c>
      <c r="R815" s="110">
        <v>13</v>
      </c>
      <c r="S815" s="131">
        <v>32.704918032800002</v>
      </c>
      <c r="T815" s="110">
        <v>-17</v>
      </c>
      <c r="U815" s="131">
        <v>62.540983606600001</v>
      </c>
      <c r="V815" s="131">
        <v>0.61475409839999995</v>
      </c>
      <c r="W815" s="147">
        <v>312</v>
      </c>
      <c r="X815" s="147">
        <v>66</v>
      </c>
      <c r="Y815" s="147">
        <v>138</v>
      </c>
      <c r="Z815" s="147">
        <v>108</v>
      </c>
      <c r="AA815" s="147">
        <v>87</v>
      </c>
      <c r="AB815" s="147">
        <v>22</v>
      </c>
      <c r="AC815" s="147">
        <v>17</v>
      </c>
      <c r="AD815" s="147">
        <v>48</v>
      </c>
      <c r="AE815" s="148">
        <v>3.4482758621</v>
      </c>
      <c r="AF815" s="131">
        <v>1.6977928693</v>
      </c>
      <c r="AG815" s="131">
        <v>3.42</v>
      </c>
      <c r="AH815" s="149">
        <v>21.067085131399999</v>
      </c>
      <c r="AI815" s="149">
        <v>22.4401726167</v>
      </c>
      <c r="AJ815" s="149">
        <v>12.1616320126</v>
      </c>
      <c r="AK815" s="149">
        <v>33.424872499000003</v>
      </c>
      <c r="AL815" s="149">
        <v>2.0007846213999998</v>
      </c>
      <c r="AM815" s="149">
        <v>1.8046292664000001</v>
      </c>
      <c r="AN815" s="149">
        <v>0.86308356220000004</v>
      </c>
      <c r="AO815" s="149" t="s">
        <v>3450</v>
      </c>
      <c r="AP815" s="149">
        <v>4.9823460180000003</v>
      </c>
      <c r="AQ815" s="149">
        <v>0.90231463320000005</v>
      </c>
    </row>
    <row r="816" spans="1:43" x14ac:dyDescent="0.2">
      <c r="A816" s="145">
        <v>2445</v>
      </c>
      <c r="B816" s="109" t="s">
        <v>1581</v>
      </c>
      <c r="C816" s="110">
        <v>327</v>
      </c>
      <c r="D816" s="131">
        <v>0.30674846630000002</v>
      </c>
      <c r="E816" s="110">
        <v>78.7951807229</v>
      </c>
      <c r="F816" s="131">
        <v>6.1162079510999998</v>
      </c>
      <c r="G816" s="131">
        <v>20.489296636100001</v>
      </c>
      <c r="H816" s="131">
        <v>57.492354740099998</v>
      </c>
      <c r="I816" s="131">
        <v>22.0183486239</v>
      </c>
      <c r="J816" s="131">
        <v>6.3291139240999996</v>
      </c>
      <c r="K816" s="131">
        <v>3.1645569619999998</v>
      </c>
      <c r="L816" s="131">
        <v>9.4936708861000003</v>
      </c>
      <c r="M816" s="131">
        <v>3.1645569619999998</v>
      </c>
      <c r="N816" s="110">
        <v>138</v>
      </c>
      <c r="O816" s="131">
        <v>2.3405797101000001</v>
      </c>
      <c r="P816" s="146">
        <v>4.1500000000000004</v>
      </c>
      <c r="Q816" s="131">
        <v>6.7469879518000004</v>
      </c>
      <c r="R816" s="110">
        <v>3</v>
      </c>
      <c r="S816" s="131">
        <v>51.807228915700001</v>
      </c>
      <c r="T816" s="110">
        <v>-3</v>
      </c>
      <c r="U816" s="131">
        <v>41.445783132499997</v>
      </c>
      <c r="V816" s="131">
        <v>0</v>
      </c>
      <c r="W816" s="147">
        <v>82</v>
      </c>
      <c r="X816" s="147">
        <v>30</v>
      </c>
      <c r="Y816" s="147">
        <v>26</v>
      </c>
      <c r="Z816" s="147">
        <v>26</v>
      </c>
      <c r="AA816" s="147" t="s">
        <v>3449</v>
      </c>
      <c r="AB816" s="147">
        <v>8</v>
      </c>
      <c r="AC816" s="147" t="s">
        <v>3449</v>
      </c>
      <c r="AD816" s="147">
        <v>13</v>
      </c>
      <c r="AE816" s="148">
        <v>1.3071895425</v>
      </c>
      <c r="AF816" s="131">
        <v>0</v>
      </c>
      <c r="AG816" s="149" t="s">
        <v>3449</v>
      </c>
      <c r="AH816" s="149">
        <v>21.951219512200002</v>
      </c>
      <c r="AI816" s="149">
        <v>6.5548780488</v>
      </c>
      <c r="AJ816" s="149">
        <v>10.6707317073</v>
      </c>
      <c r="AK816" s="149">
        <v>34.9085365854</v>
      </c>
      <c r="AL816" s="149">
        <v>0</v>
      </c>
      <c r="AM816" s="149">
        <v>6.0975609756000004</v>
      </c>
      <c r="AN816" s="149">
        <v>4.8780487805000003</v>
      </c>
      <c r="AO816" s="149" t="s">
        <v>3450</v>
      </c>
      <c r="AP816" s="149">
        <v>12.9573170732</v>
      </c>
      <c r="AQ816" s="149">
        <v>1.6768292682999999</v>
      </c>
    </row>
    <row r="817" spans="1:43" x14ac:dyDescent="0.2">
      <c r="A817" s="145">
        <v>2455</v>
      </c>
      <c r="B817" s="109" t="s">
        <v>1580</v>
      </c>
      <c r="C817" s="110">
        <v>829</v>
      </c>
      <c r="D817" s="131">
        <v>13.5616438356</v>
      </c>
      <c r="E817" s="110">
        <v>187.13318284420001</v>
      </c>
      <c r="F817" s="131">
        <v>7.5995174910000003</v>
      </c>
      <c r="G817" s="131">
        <v>20.8685162847</v>
      </c>
      <c r="H817" s="131">
        <v>56.332931242500003</v>
      </c>
      <c r="I817" s="131">
        <v>22.798552472899999</v>
      </c>
      <c r="J817" s="131">
        <v>2.4600246002000001</v>
      </c>
      <c r="K817" s="131">
        <v>3.6900369004</v>
      </c>
      <c r="L817" s="131">
        <v>9.8400984010000005</v>
      </c>
      <c r="M817" s="131">
        <v>9.8400984010000005</v>
      </c>
      <c r="N817" s="110">
        <v>363</v>
      </c>
      <c r="O817" s="131">
        <v>2.2589531680000001</v>
      </c>
      <c r="P817" s="146">
        <v>4.43</v>
      </c>
      <c r="Q817" s="131">
        <v>12.984054669700001</v>
      </c>
      <c r="R817" s="110">
        <v>10</v>
      </c>
      <c r="S817" s="131">
        <v>52.6195899772</v>
      </c>
      <c r="T817" s="110">
        <v>-7</v>
      </c>
      <c r="U817" s="131">
        <v>33.940774487500001</v>
      </c>
      <c r="V817" s="131">
        <v>0.4555808656</v>
      </c>
      <c r="W817" s="147">
        <v>172</v>
      </c>
      <c r="X817" s="147">
        <v>28</v>
      </c>
      <c r="Y817" s="147">
        <v>37</v>
      </c>
      <c r="Z817" s="147">
        <v>107</v>
      </c>
      <c r="AA817" s="147">
        <v>53</v>
      </c>
      <c r="AB817" s="147">
        <v>13</v>
      </c>
      <c r="AC817" s="147">
        <v>6</v>
      </c>
      <c r="AD817" s="147">
        <v>34</v>
      </c>
      <c r="AE817" s="148">
        <v>1.4634146341000001</v>
      </c>
      <c r="AF817" s="131">
        <v>17.8117048346</v>
      </c>
      <c r="AG817" s="131">
        <v>0.88</v>
      </c>
      <c r="AH817" s="149">
        <v>29.037900874599998</v>
      </c>
      <c r="AI817" s="149">
        <v>6.5306122449000004</v>
      </c>
      <c r="AJ817" s="149">
        <v>19.0670553936</v>
      </c>
      <c r="AK817" s="149">
        <v>23.090379008700001</v>
      </c>
      <c r="AL817" s="149">
        <v>1.2244897959000001</v>
      </c>
      <c r="AM817" s="149">
        <v>8.5131195334999994</v>
      </c>
      <c r="AN817" s="149">
        <v>2.6239067055</v>
      </c>
      <c r="AO817" s="149" t="s">
        <v>3450</v>
      </c>
      <c r="AP817" s="149">
        <v>9.3294460641000008</v>
      </c>
      <c r="AQ817" s="149">
        <v>0.46647230319999999</v>
      </c>
    </row>
    <row r="818" spans="1:43" x14ac:dyDescent="0.2">
      <c r="A818" s="145">
        <v>2456</v>
      </c>
      <c r="B818" s="109" t="s">
        <v>1579</v>
      </c>
      <c r="C818" s="110">
        <v>320</v>
      </c>
      <c r="D818" s="131">
        <v>-5.3254437870000002</v>
      </c>
      <c r="E818" s="110">
        <v>104.5751633987</v>
      </c>
      <c r="F818" s="131">
        <v>3.4375</v>
      </c>
      <c r="G818" s="131">
        <v>16.5625</v>
      </c>
      <c r="H818" s="131">
        <v>59.6875</v>
      </c>
      <c r="I818" s="131">
        <v>23.75</v>
      </c>
      <c r="J818" s="131">
        <v>3.1152647975000001</v>
      </c>
      <c r="K818" s="131">
        <v>0</v>
      </c>
      <c r="L818" s="131">
        <v>6.2305295950000001</v>
      </c>
      <c r="M818" s="131">
        <v>9.3457943925000002</v>
      </c>
      <c r="N818" s="110">
        <v>143</v>
      </c>
      <c r="O818" s="131">
        <v>2.2237762237999998</v>
      </c>
      <c r="P818" s="146">
        <v>3.06</v>
      </c>
      <c r="Q818" s="131">
        <v>6.1290322580999996</v>
      </c>
      <c r="R818" s="110">
        <v>7</v>
      </c>
      <c r="S818" s="131">
        <v>60.967741935500001</v>
      </c>
      <c r="T818" s="110">
        <v>-7</v>
      </c>
      <c r="U818" s="131">
        <v>32.903225806499997</v>
      </c>
      <c r="V818" s="131">
        <v>0</v>
      </c>
      <c r="W818" s="147">
        <v>183</v>
      </c>
      <c r="X818" s="147">
        <v>19</v>
      </c>
      <c r="Y818" s="147">
        <v>13</v>
      </c>
      <c r="Z818" s="147">
        <v>151</v>
      </c>
      <c r="AA818" s="147">
        <v>38</v>
      </c>
      <c r="AB818" s="147">
        <v>9</v>
      </c>
      <c r="AC818" s="147">
        <v>8</v>
      </c>
      <c r="AD818" s="147">
        <v>21</v>
      </c>
      <c r="AE818" s="148">
        <v>2.2471910112</v>
      </c>
      <c r="AF818" s="131">
        <v>0</v>
      </c>
      <c r="AG818" s="149" t="s">
        <v>3449</v>
      </c>
      <c r="AH818" s="149">
        <v>22.5653206651</v>
      </c>
      <c r="AI818" s="149">
        <v>5.2256532066999997</v>
      </c>
      <c r="AJ818" s="149">
        <v>14.9643705463</v>
      </c>
      <c r="AK818" s="149">
        <v>34.916864608099999</v>
      </c>
      <c r="AL818" s="149">
        <v>1.3064133016999999</v>
      </c>
      <c r="AM818" s="149">
        <v>6.5320665082999998</v>
      </c>
      <c r="AN818" s="149">
        <v>5.1068883610000002</v>
      </c>
      <c r="AO818" s="149" t="s">
        <v>3450</v>
      </c>
      <c r="AP818" s="149">
        <v>8.3135391924000004</v>
      </c>
      <c r="AQ818" s="149">
        <v>0.35629453680000001</v>
      </c>
    </row>
    <row r="819" spans="1:43" x14ac:dyDescent="0.2">
      <c r="A819" s="145">
        <v>2457</v>
      </c>
      <c r="B819" s="109" t="s">
        <v>1578</v>
      </c>
      <c r="C819" s="110">
        <v>1476</v>
      </c>
      <c r="D819" s="131">
        <v>4.7551454932999997</v>
      </c>
      <c r="E819" s="110">
        <v>124.1379310345</v>
      </c>
      <c r="F819" s="131">
        <v>4.2005420054</v>
      </c>
      <c r="G819" s="131">
        <v>22.154471544700002</v>
      </c>
      <c r="H819" s="131">
        <v>59.552845528500001</v>
      </c>
      <c r="I819" s="131">
        <v>18.292682926800001</v>
      </c>
      <c r="J819" s="131">
        <v>0.67636117689999997</v>
      </c>
      <c r="K819" s="131">
        <v>0</v>
      </c>
      <c r="L819" s="131">
        <v>6.0872505918000002</v>
      </c>
      <c r="M819" s="131">
        <v>6.7636117686999997</v>
      </c>
      <c r="N819" s="110">
        <v>597</v>
      </c>
      <c r="O819" s="131">
        <v>2.4371859296</v>
      </c>
      <c r="P819" s="146">
        <v>11.89</v>
      </c>
      <c r="Q819" s="131">
        <v>7.2268907563000004</v>
      </c>
      <c r="R819" s="110">
        <v>14</v>
      </c>
      <c r="S819" s="131">
        <v>63.781512605000003</v>
      </c>
      <c r="T819" s="110">
        <v>-15</v>
      </c>
      <c r="U819" s="131">
        <v>28.487394957999999</v>
      </c>
      <c r="V819" s="131">
        <v>0.50420168070000004</v>
      </c>
      <c r="W819" s="147">
        <v>401</v>
      </c>
      <c r="X819" s="147">
        <v>99</v>
      </c>
      <c r="Y819" s="147">
        <v>72</v>
      </c>
      <c r="Z819" s="147">
        <v>230</v>
      </c>
      <c r="AA819" s="147">
        <v>123</v>
      </c>
      <c r="AB819" s="147">
        <v>38</v>
      </c>
      <c r="AC819" s="147">
        <v>16</v>
      </c>
      <c r="AD819" s="147">
        <v>69</v>
      </c>
      <c r="AE819" s="148">
        <v>0.89552238809999996</v>
      </c>
      <c r="AF819" s="131">
        <v>2.0093770930999999</v>
      </c>
      <c r="AG819" s="149">
        <v>0.54</v>
      </c>
      <c r="AH819" s="149">
        <v>21.1775878443</v>
      </c>
      <c r="AI819" s="149">
        <v>5.3814498258999999</v>
      </c>
      <c r="AJ819" s="149">
        <v>15.3529597974</v>
      </c>
      <c r="AK819" s="149">
        <v>35.4226020893</v>
      </c>
      <c r="AL819" s="149">
        <v>1.3928458372999999</v>
      </c>
      <c r="AM819" s="149">
        <v>6.0145615700999997</v>
      </c>
      <c r="AN819" s="149">
        <v>6.9325735992000004</v>
      </c>
      <c r="AO819" s="149" t="s">
        <v>3450</v>
      </c>
      <c r="AP819" s="149">
        <v>7.6289965179000001</v>
      </c>
      <c r="AQ819" s="149">
        <v>0.37986704650000003</v>
      </c>
    </row>
    <row r="820" spans="1:43" x14ac:dyDescent="0.2">
      <c r="A820" s="145">
        <v>2461</v>
      </c>
      <c r="B820" s="109" t="s">
        <v>1577</v>
      </c>
      <c r="C820" s="110">
        <v>1140</v>
      </c>
      <c r="D820" s="131">
        <v>11.328125</v>
      </c>
      <c r="E820" s="110">
        <v>158.99581589959999</v>
      </c>
      <c r="F820" s="131">
        <v>5.6140350876999996</v>
      </c>
      <c r="G820" s="131">
        <v>20.350877192999999</v>
      </c>
      <c r="H820" s="131">
        <v>62.192982456099998</v>
      </c>
      <c r="I820" s="131">
        <v>17.4561403509</v>
      </c>
      <c r="J820" s="131">
        <v>3.5164835165000001</v>
      </c>
      <c r="K820" s="131">
        <v>0.87912087910000003</v>
      </c>
      <c r="L820" s="131">
        <v>7.9120879120999996</v>
      </c>
      <c r="M820" s="131">
        <v>12.3076923077</v>
      </c>
      <c r="N820" s="110">
        <v>494</v>
      </c>
      <c r="O820" s="131">
        <v>2.2914979757</v>
      </c>
      <c r="P820" s="146">
        <v>7.17</v>
      </c>
      <c r="Q820" s="131">
        <v>8.6592178770999997</v>
      </c>
      <c r="R820" s="110">
        <v>13</v>
      </c>
      <c r="S820" s="131">
        <v>59.217877094999999</v>
      </c>
      <c r="T820" s="110">
        <v>-9</v>
      </c>
      <c r="U820" s="131">
        <v>31.983240223500001</v>
      </c>
      <c r="V820" s="131">
        <v>0.13966480449999999</v>
      </c>
      <c r="W820" s="147">
        <v>335</v>
      </c>
      <c r="X820" s="147">
        <v>50</v>
      </c>
      <c r="Y820" s="147">
        <v>169</v>
      </c>
      <c r="Z820" s="147">
        <v>116</v>
      </c>
      <c r="AA820" s="147">
        <v>84</v>
      </c>
      <c r="AB820" s="147">
        <v>23</v>
      </c>
      <c r="AC820" s="147">
        <v>20</v>
      </c>
      <c r="AD820" s="147">
        <v>41</v>
      </c>
      <c r="AE820" s="148">
        <v>1.1131725417</v>
      </c>
      <c r="AF820" s="131">
        <v>9.7951914514999991</v>
      </c>
      <c r="AG820" s="131">
        <v>1.1499999999999999</v>
      </c>
      <c r="AH820" s="149">
        <v>24.9788672866</v>
      </c>
      <c r="AI820" s="149">
        <v>4.5646661031000004</v>
      </c>
      <c r="AJ820" s="149">
        <v>16.1031276416</v>
      </c>
      <c r="AK820" s="149">
        <v>30.7692307692</v>
      </c>
      <c r="AL820" s="149">
        <v>0.67624683009999997</v>
      </c>
      <c r="AM820" s="149">
        <v>10.101437024499999</v>
      </c>
      <c r="AN820" s="149">
        <v>4.4378698224999997</v>
      </c>
      <c r="AO820" s="149" t="s">
        <v>3450</v>
      </c>
      <c r="AP820" s="149">
        <v>7.3964497041000001</v>
      </c>
      <c r="AQ820" s="149">
        <v>0.54945054950000005</v>
      </c>
    </row>
    <row r="821" spans="1:43" x14ac:dyDescent="0.2">
      <c r="A821" s="145">
        <v>2463</v>
      </c>
      <c r="B821" s="109" t="s">
        <v>1576</v>
      </c>
      <c r="C821" s="110">
        <v>218</v>
      </c>
      <c r="D821" s="131">
        <v>1.8691588785</v>
      </c>
      <c r="E821" s="110">
        <v>137.97468354430001</v>
      </c>
      <c r="F821" s="131">
        <v>5.5045871560000004</v>
      </c>
      <c r="G821" s="131">
        <v>19.2660550459</v>
      </c>
      <c r="H821" s="131">
        <v>65.137614678899993</v>
      </c>
      <c r="I821" s="131">
        <v>15.5963302752</v>
      </c>
      <c r="J821" s="131">
        <v>4.5871559632999999</v>
      </c>
      <c r="K821" s="131">
        <v>0</v>
      </c>
      <c r="L821" s="131">
        <v>18.348623853199999</v>
      </c>
      <c r="M821" s="131">
        <v>4.5871559632999999</v>
      </c>
      <c r="N821" s="110">
        <v>89</v>
      </c>
      <c r="O821" s="131">
        <v>2.4157303370999998</v>
      </c>
      <c r="P821" s="146">
        <v>1.58</v>
      </c>
      <c r="Q821" s="131">
        <v>7.1428571428999996</v>
      </c>
      <c r="R821" s="110">
        <v>1</v>
      </c>
      <c r="S821" s="131">
        <v>63.636363636399999</v>
      </c>
      <c r="T821" s="110">
        <v>-1</v>
      </c>
      <c r="U821" s="131">
        <v>28.571428571399998</v>
      </c>
      <c r="V821" s="131">
        <v>0.64935064939999998</v>
      </c>
      <c r="W821" s="147">
        <v>71</v>
      </c>
      <c r="X821" s="147">
        <v>19</v>
      </c>
      <c r="Y821" s="147">
        <v>40</v>
      </c>
      <c r="Z821" s="147">
        <v>12</v>
      </c>
      <c r="AA821" s="147" t="s">
        <v>3449</v>
      </c>
      <c r="AB821" s="147">
        <v>7</v>
      </c>
      <c r="AC821" s="147" t="s">
        <v>3449</v>
      </c>
      <c r="AD821" s="147">
        <v>10</v>
      </c>
      <c r="AE821" s="148">
        <v>0</v>
      </c>
      <c r="AF821" s="131">
        <v>18.957345971599999</v>
      </c>
      <c r="AG821" s="149" t="s">
        <v>3449</v>
      </c>
      <c r="AH821" s="149">
        <v>23.694029850700002</v>
      </c>
      <c r="AI821" s="149">
        <v>14.7388059701</v>
      </c>
      <c r="AJ821" s="149">
        <v>9.5149253731000005</v>
      </c>
      <c r="AK821" s="149">
        <v>29.8507462687</v>
      </c>
      <c r="AL821" s="149">
        <v>0.1865671642</v>
      </c>
      <c r="AM821" s="149">
        <v>9.1417910447999997</v>
      </c>
      <c r="AN821" s="149">
        <v>9.5149253731000005</v>
      </c>
      <c r="AO821" s="149" t="s">
        <v>3450</v>
      </c>
      <c r="AP821" s="149">
        <v>3.3582089551999998</v>
      </c>
      <c r="AQ821" s="149">
        <v>0</v>
      </c>
    </row>
    <row r="822" spans="1:43" x14ac:dyDescent="0.2">
      <c r="A822" s="145">
        <v>2464</v>
      </c>
      <c r="B822" s="109" t="s">
        <v>1575</v>
      </c>
      <c r="C822" s="110">
        <v>1084</v>
      </c>
      <c r="D822" s="131">
        <v>8.9447236180999994</v>
      </c>
      <c r="E822" s="110">
        <v>138.79641485280001</v>
      </c>
      <c r="F822" s="131">
        <v>11.5313653137</v>
      </c>
      <c r="G822" s="131">
        <v>21.402214022100001</v>
      </c>
      <c r="H822" s="131">
        <v>58.948339483399998</v>
      </c>
      <c r="I822" s="131">
        <v>19.649446494500001</v>
      </c>
      <c r="J822" s="131">
        <v>4.6146746653999999</v>
      </c>
      <c r="K822" s="131">
        <v>2.7688047992999998</v>
      </c>
      <c r="L822" s="131">
        <v>8.3064143977999993</v>
      </c>
      <c r="M822" s="131">
        <v>9.2293493308999999</v>
      </c>
      <c r="N822" s="110">
        <v>466</v>
      </c>
      <c r="O822" s="131">
        <v>2.2982832618</v>
      </c>
      <c r="P822" s="146">
        <v>7.81</v>
      </c>
      <c r="Q822" s="131">
        <v>9.7311139564999998</v>
      </c>
      <c r="R822" s="110">
        <v>17</v>
      </c>
      <c r="S822" s="131">
        <v>60.691421254799998</v>
      </c>
      <c r="T822" s="110">
        <v>-19</v>
      </c>
      <c r="U822" s="131">
        <v>25.608194622300001</v>
      </c>
      <c r="V822" s="131">
        <v>3.9692701664999999</v>
      </c>
      <c r="W822" s="147">
        <v>522</v>
      </c>
      <c r="X822" s="147">
        <v>59</v>
      </c>
      <c r="Y822" s="147">
        <v>326</v>
      </c>
      <c r="Z822" s="147">
        <v>137</v>
      </c>
      <c r="AA822" s="147">
        <v>92</v>
      </c>
      <c r="AB822" s="147">
        <v>21</v>
      </c>
      <c r="AC822" s="147">
        <v>15</v>
      </c>
      <c r="AD822" s="147">
        <v>56</v>
      </c>
      <c r="AE822" s="148">
        <v>0.3824091778</v>
      </c>
      <c r="AF822" s="131">
        <v>5.6764427624999998</v>
      </c>
      <c r="AG822" s="131">
        <v>0.65</v>
      </c>
      <c r="AH822" s="149">
        <v>18.8566159521</v>
      </c>
      <c r="AI822" s="149">
        <v>4.2415859843000003</v>
      </c>
      <c r="AJ822" s="149">
        <v>22.037805440300001</v>
      </c>
      <c r="AK822" s="149">
        <v>20.055325034599999</v>
      </c>
      <c r="AL822" s="149">
        <v>0.82987551869999998</v>
      </c>
      <c r="AM822" s="149">
        <v>7.6071922545000001</v>
      </c>
      <c r="AN822" s="149">
        <v>2.2591055785999998</v>
      </c>
      <c r="AO822" s="149" t="s">
        <v>3450</v>
      </c>
      <c r="AP822" s="149">
        <v>21.991701244800002</v>
      </c>
      <c r="AQ822" s="149">
        <v>1.0603964961000001</v>
      </c>
    </row>
    <row r="823" spans="1:43" x14ac:dyDescent="0.2">
      <c r="A823" s="145">
        <v>2465</v>
      </c>
      <c r="B823" s="109" t="s">
        <v>1574</v>
      </c>
      <c r="C823" s="110">
        <v>2560</v>
      </c>
      <c r="D823" s="131">
        <v>2.1140805744</v>
      </c>
      <c r="E823" s="110">
        <v>113.32447985829999</v>
      </c>
      <c r="F823" s="131">
        <v>4.7265625</v>
      </c>
      <c r="G823" s="131">
        <v>17.421875</v>
      </c>
      <c r="H823" s="131">
        <v>62.734375</v>
      </c>
      <c r="I823" s="131">
        <v>19.84375</v>
      </c>
      <c r="J823" s="131">
        <v>5.0583657587999999</v>
      </c>
      <c r="K823" s="131">
        <v>2.3346303501999999</v>
      </c>
      <c r="L823" s="131">
        <v>7.7821011672999996</v>
      </c>
      <c r="M823" s="131">
        <v>6.2256809338999997</v>
      </c>
      <c r="N823" s="110">
        <v>1103</v>
      </c>
      <c r="O823" s="131">
        <v>2.2973708069000001</v>
      </c>
      <c r="P823" s="146">
        <v>22.59</v>
      </c>
      <c r="Q823" s="131">
        <v>8.6745926904000008</v>
      </c>
      <c r="R823" s="110">
        <v>51</v>
      </c>
      <c r="S823" s="131">
        <v>56.627036547800003</v>
      </c>
      <c r="T823" s="110">
        <v>-53</v>
      </c>
      <c r="U823" s="131">
        <v>34.214002641999997</v>
      </c>
      <c r="V823" s="131">
        <v>0.4843681198</v>
      </c>
      <c r="W823" s="147">
        <v>1018</v>
      </c>
      <c r="X823" s="147">
        <v>206</v>
      </c>
      <c r="Y823" s="147">
        <v>129</v>
      </c>
      <c r="Z823" s="147">
        <v>683</v>
      </c>
      <c r="AA823" s="147">
        <v>224</v>
      </c>
      <c r="AB823" s="147">
        <v>66</v>
      </c>
      <c r="AC823" s="147">
        <v>41</v>
      </c>
      <c r="AD823" s="147">
        <v>117</v>
      </c>
      <c r="AE823" s="148">
        <v>0.88709677419999999</v>
      </c>
      <c r="AF823" s="131">
        <v>3.1434184676000001</v>
      </c>
      <c r="AG823" s="131">
        <v>0.5</v>
      </c>
      <c r="AH823" s="149">
        <v>20.153103677800001</v>
      </c>
      <c r="AI823" s="149">
        <v>5.7913130304999996</v>
      </c>
      <c r="AJ823" s="149">
        <v>17.440505907799999</v>
      </c>
      <c r="AK823" s="149">
        <v>30.587452155099999</v>
      </c>
      <c r="AL823" s="149">
        <v>0.53253453149999996</v>
      </c>
      <c r="AM823" s="149">
        <v>8.4207022799000004</v>
      </c>
      <c r="AN823" s="149">
        <v>6.0908637044000002</v>
      </c>
      <c r="AO823" s="149" t="s">
        <v>3450</v>
      </c>
      <c r="AP823" s="149">
        <v>10.151439507399999</v>
      </c>
      <c r="AQ823" s="149">
        <v>0.36611749040000002</v>
      </c>
    </row>
    <row r="824" spans="1:43" x14ac:dyDescent="0.2">
      <c r="A824" s="145">
        <v>2471</v>
      </c>
      <c r="B824" s="109" t="s">
        <v>1573</v>
      </c>
      <c r="C824" s="110">
        <v>1166</v>
      </c>
      <c r="D824" s="131">
        <v>-3.3167495854000002</v>
      </c>
      <c r="E824" s="110">
        <v>698.20359281440005</v>
      </c>
      <c r="F824" s="131">
        <v>14.4939965695</v>
      </c>
      <c r="G824" s="131">
        <v>21.269296741000002</v>
      </c>
      <c r="H824" s="131">
        <v>60.634648370500003</v>
      </c>
      <c r="I824" s="131">
        <v>18.096054888499999</v>
      </c>
      <c r="J824" s="131">
        <v>2.5510204081999999</v>
      </c>
      <c r="K824" s="131">
        <v>1.7006802721000001</v>
      </c>
      <c r="L824" s="131">
        <v>10.204081632699999</v>
      </c>
      <c r="M824" s="131">
        <v>8.5034013604999998</v>
      </c>
      <c r="N824" s="110">
        <v>471</v>
      </c>
      <c r="O824" s="131">
        <v>2.4543524416000002</v>
      </c>
      <c r="P824" s="146">
        <v>1.67</v>
      </c>
      <c r="Q824" s="131">
        <v>24.705882352900002</v>
      </c>
      <c r="R824" s="110">
        <v>17</v>
      </c>
      <c r="S824" s="131">
        <v>57.647058823499997</v>
      </c>
      <c r="T824" s="110">
        <v>-17</v>
      </c>
      <c r="U824" s="131">
        <v>17.6470588235</v>
      </c>
      <c r="V824" s="131">
        <v>0</v>
      </c>
      <c r="W824" s="147">
        <v>486</v>
      </c>
      <c r="X824" s="147">
        <v>31</v>
      </c>
      <c r="Y824" s="147">
        <v>194</v>
      </c>
      <c r="Z824" s="147">
        <v>261</v>
      </c>
      <c r="AA824" s="147">
        <v>99</v>
      </c>
      <c r="AB824" s="147">
        <v>7</v>
      </c>
      <c r="AC824" s="147">
        <v>15</v>
      </c>
      <c r="AD824" s="147">
        <v>77</v>
      </c>
      <c r="AE824" s="148">
        <v>3.3644859813000001</v>
      </c>
      <c r="AF824" s="131">
        <v>5.1194539249000002</v>
      </c>
      <c r="AG824" s="149">
        <v>2.4500000000000002</v>
      </c>
      <c r="AH824" s="149">
        <v>13.123092573799999</v>
      </c>
      <c r="AI824" s="149">
        <v>12.817904374399999</v>
      </c>
      <c r="AJ824" s="149">
        <v>19.3285859613</v>
      </c>
      <c r="AK824" s="149">
        <v>30.2136317396</v>
      </c>
      <c r="AL824" s="149">
        <v>1.983723296</v>
      </c>
      <c r="AM824" s="149">
        <v>9.1047812817999993</v>
      </c>
      <c r="AN824" s="149">
        <v>2.6449643947000001</v>
      </c>
      <c r="AO824" s="149" t="s">
        <v>3450</v>
      </c>
      <c r="AP824" s="149">
        <v>8.1892166835999998</v>
      </c>
      <c r="AQ824" s="149">
        <v>0.20345879959999999</v>
      </c>
    </row>
    <row r="825" spans="1:43" x14ac:dyDescent="0.2">
      <c r="A825" s="145">
        <v>2472</v>
      </c>
      <c r="B825" s="109" t="s">
        <v>1572</v>
      </c>
      <c r="C825" s="110">
        <v>1059</v>
      </c>
      <c r="D825" s="131">
        <v>11.826821541699999</v>
      </c>
      <c r="E825" s="110">
        <v>169.9839486356</v>
      </c>
      <c r="F825" s="131">
        <v>12.936732766800001</v>
      </c>
      <c r="G825" s="131">
        <v>21.4353163362</v>
      </c>
      <c r="H825" s="131">
        <v>61.850802643999998</v>
      </c>
      <c r="I825" s="131">
        <v>16.713881019799999</v>
      </c>
      <c r="J825" s="131">
        <v>4.7573739295999999</v>
      </c>
      <c r="K825" s="131">
        <v>0.95147478590000001</v>
      </c>
      <c r="L825" s="131">
        <v>8.5632730732999995</v>
      </c>
      <c r="M825" s="131">
        <v>5.7088487155000003</v>
      </c>
      <c r="N825" s="110">
        <v>432</v>
      </c>
      <c r="O825" s="131">
        <v>2.4375</v>
      </c>
      <c r="P825" s="146">
        <v>6.23</v>
      </c>
      <c r="Q825" s="131">
        <v>7.0739549839000002</v>
      </c>
      <c r="R825" s="110">
        <v>9</v>
      </c>
      <c r="S825" s="131">
        <v>46.9453376206</v>
      </c>
      <c r="T825" s="110">
        <v>-10</v>
      </c>
      <c r="U825" s="131">
        <v>45.659163987100001</v>
      </c>
      <c r="V825" s="131">
        <v>0.32154340840000001</v>
      </c>
      <c r="W825" s="147">
        <v>181</v>
      </c>
      <c r="X825" s="147">
        <v>35</v>
      </c>
      <c r="Y825" s="147">
        <v>18</v>
      </c>
      <c r="Z825" s="147">
        <v>128</v>
      </c>
      <c r="AA825" s="147">
        <v>69</v>
      </c>
      <c r="AB825" s="147">
        <v>11</v>
      </c>
      <c r="AC825" s="147">
        <v>12</v>
      </c>
      <c r="AD825" s="147">
        <v>46</v>
      </c>
      <c r="AE825" s="148">
        <v>6.3025210084000003</v>
      </c>
      <c r="AF825" s="131">
        <v>6.7178502879000002</v>
      </c>
      <c r="AG825" s="131">
        <v>1.34</v>
      </c>
      <c r="AH825" s="149">
        <v>14.096499527000001</v>
      </c>
      <c r="AI825" s="149">
        <v>30.4635761589</v>
      </c>
      <c r="AJ825" s="149">
        <v>11.210974456000001</v>
      </c>
      <c r="AK825" s="149">
        <v>24.3140964995</v>
      </c>
      <c r="AL825" s="149">
        <v>1.8921475875</v>
      </c>
      <c r="AM825" s="149">
        <v>4.9195837275000001</v>
      </c>
      <c r="AN825" s="149">
        <v>0.70955534529999997</v>
      </c>
      <c r="AO825" s="149" t="s">
        <v>3450</v>
      </c>
      <c r="AP825" s="149">
        <v>11.400189214799999</v>
      </c>
      <c r="AQ825" s="149">
        <v>0.4730368969</v>
      </c>
    </row>
    <row r="826" spans="1:43" x14ac:dyDescent="0.2">
      <c r="A826" s="145">
        <v>2473</v>
      </c>
      <c r="B826" s="109" t="s">
        <v>1571</v>
      </c>
      <c r="C826" s="110">
        <v>6849</v>
      </c>
      <c r="D826" s="131">
        <v>10.449927431100001</v>
      </c>
      <c r="E826" s="110">
        <v>1182.9015544040999</v>
      </c>
      <c r="F826" s="131">
        <v>26.0329975179</v>
      </c>
      <c r="G826" s="131">
        <v>19.170681851400001</v>
      </c>
      <c r="H826" s="131">
        <v>58.650897941300002</v>
      </c>
      <c r="I826" s="131">
        <v>22.1784202073</v>
      </c>
      <c r="J826" s="131">
        <v>3.3751559174999999</v>
      </c>
      <c r="K826" s="131">
        <v>1.3207131851</v>
      </c>
      <c r="L826" s="131">
        <v>6.8970577444999996</v>
      </c>
      <c r="M826" s="131">
        <v>8.9515004768999997</v>
      </c>
      <c r="N826" s="110">
        <v>3124</v>
      </c>
      <c r="O826" s="131">
        <v>2.1565300895999999</v>
      </c>
      <c r="P826" s="146">
        <v>5.79</v>
      </c>
      <c r="Q826" s="131">
        <v>35.714285714299997</v>
      </c>
      <c r="R826" s="110">
        <v>19</v>
      </c>
      <c r="S826" s="131">
        <v>17.421602787499999</v>
      </c>
      <c r="T826" s="110">
        <v>-14</v>
      </c>
      <c r="U826" s="131">
        <v>46.3414634146</v>
      </c>
      <c r="V826" s="131">
        <v>0.52264808360000004</v>
      </c>
      <c r="W826" s="147">
        <v>2818</v>
      </c>
      <c r="X826" s="147">
        <v>8</v>
      </c>
      <c r="Y826" s="147">
        <v>408</v>
      </c>
      <c r="Z826" s="147">
        <v>2402</v>
      </c>
      <c r="AA826" s="147" t="s">
        <v>3449</v>
      </c>
      <c r="AB826" s="147" t="s">
        <v>3449</v>
      </c>
      <c r="AC826" s="147">
        <v>63</v>
      </c>
      <c r="AD826" s="147">
        <v>409</v>
      </c>
      <c r="AE826" s="148">
        <v>1.8566123965000001</v>
      </c>
      <c r="AF826" s="131">
        <v>4.4869877355999996</v>
      </c>
      <c r="AG826" s="149">
        <v>2.92</v>
      </c>
      <c r="AH826" s="149">
        <v>14.554547766400001</v>
      </c>
      <c r="AI826" s="149">
        <v>9.7143341527999993</v>
      </c>
      <c r="AJ826" s="149">
        <v>14.7579893193</v>
      </c>
      <c r="AK826" s="149">
        <v>18.148681868299999</v>
      </c>
      <c r="AL826" s="149">
        <v>1.3138933627</v>
      </c>
      <c r="AM826" s="149">
        <v>12.664236670299999</v>
      </c>
      <c r="AN826" s="149">
        <v>1.3901839451</v>
      </c>
      <c r="AO826" s="149" t="s">
        <v>3450</v>
      </c>
      <c r="AP826" s="149">
        <v>25.455624311299999</v>
      </c>
      <c r="AQ826" s="149">
        <v>0.4916504196</v>
      </c>
    </row>
    <row r="827" spans="1:43" x14ac:dyDescent="0.2">
      <c r="A827" s="145">
        <v>2474</v>
      </c>
      <c r="B827" s="109" t="s">
        <v>1570</v>
      </c>
      <c r="C827" s="110">
        <v>901</v>
      </c>
      <c r="D827" s="131">
        <v>8.2932692308</v>
      </c>
      <c r="E827" s="110">
        <v>150.41736227050001</v>
      </c>
      <c r="F827" s="131">
        <v>17.6470588235</v>
      </c>
      <c r="G827" s="131">
        <v>23.751387347400001</v>
      </c>
      <c r="H827" s="131">
        <v>57.602663706999998</v>
      </c>
      <c r="I827" s="131">
        <v>18.645948945600001</v>
      </c>
      <c r="J827" s="131">
        <v>3.3936651584000002</v>
      </c>
      <c r="K827" s="131">
        <v>4.5248868778000002</v>
      </c>
      <c r="L827" s="131">
        <v>5.6561085973000003</v>
      </c>
      <c r="M827" s="131">
        <v>6.7873303167000003</v>
      </c>
      <c r="N827" s="110">
        <v>368</v>
      </c>
      <c r="O827" s="131">
        <v>2.4293478260999999</v>
      </c>
      <c r="P827" s="146">
        <v>5.99</v>
      </c>
      <c r="Q827" s="131">
        <v>6.3651591290000002</v>
      </c>
      <c r="R827" s="110">
        <v>6</v>
      </c>
      <c r="S827" s="131">
        <v>52.596314907900002</v>
      </c>
      <c r="T827" s="110">
        <v>-1</v>
      </c>
      <c r="U827" s="131">
        <v>41.0385259631</v>
      </c>
      <c r="V827" s="131">
        <v>0</v>
      </c>
      <c r="W827" s="147">
        <v>421</v>
      </c>
      <c r="X827" s="147">
        <v>39</v>
      </c>
      <c r="Y827" s="147">
        <v>32</v>
      </c>
      <c r="Z827" s="147">
        <v>350</v>
      </c>
      <c r="AA827" s="147">
        <v>58</v>
      </c>
      <c r="AB827" s="147">
        <v>13</v>
      </c>
      <c r="AC827" s="147">
        <v>12</v>
      </c>
      <c r="AD827" s="147">
        <v>33</v>
      </c>
      <c r="AE827" s="148">
        <v>3.0588235294000001</v>
      </c>
      <c r="AF827" s="131">
        <v>1.1363636364</v>
      </c>
      <c r="AG827" s="149">
        <v>1.38</v>
      </c>
      <c r="AH827" s="149">
        <v>19.193639977299998</v>
      </c>
      <c r="AI827" s="149">
        <v>4.5996592845000004</v>
      </c>
      <c r="AJ827" s="149">
        <v>18.8529244747</v>
      </c>
      <c r="AK827" s="149">
        <v>24.2475865985</v>
      </c>
      <c r="AL827" s="149">
        <v>0.51107325380000002</v>
      </c>
      <c r="AM827" s="149">
        <v>6.6439522997999996</v>
      </c>
      <c r="AN827" s="149">
        <v>0.85178875639999996</v>
      </c>
      <c r="AO827" s="149" t="s">
        <v>3450</v>
      </c>
      <c r="AP827" s="149">
        <v>22.827938671199998</v>
      </c>
      <c r="AQ827" s="149">
        <v>0.68143100509999999</v>
      </c>
    </row>
    <row r="828" spans="1:43" x14ac:dyDescent="0.2">
      <c r="A828" s="145">
        <v>2475</v>
      </c>
      <c r="B828" s="109" t="s">
        <v>1569</v>
      </c>
      <c r="C828" s="110">
        <v>1290</v>
      </c>
      <c r="D828" s="131">
        <v>4.2845594178999997</v>
      </c>
      <c r="E828" s="110">
        <v>154.4910179641</v>
      </c>
      <c r="F828" s="131">
        <v>12.0930232558</v>
      </c>
      <c r="G828" s="131">
        <v>18.5271317829</v>
      </c>
      <c r="H828" s="131">
        <v>62.170542635700002</v>
      </c>
      <c r="I828" s="131">
        <v>19.302325581400002</v>
      </c>
      <c r="J828" s="131">
        <v>3.0769230769</v>
      </c>
      <c r="K828" s="131">
        <v>0.7692307692</v>
      </c>
      <c r="L828" s="131">
        <v>5.3846153846</v>
      </c>
      <c r="M828" s="131">
        <v>10</v>
      </c>
      <c r="N828" s="110">
        <v>531</v>
      </c>
      <c r="O828" s="131">
        <v>2.4199623352000001</v>
      </c>
      <c r="P828" s="146">
        <v>8.35</v>
      </c>
      <c r="Q828" s="131">
        <v>8.9264173702999994</v>
      </c>
      <c r="R828" s="110">
        <v>15</v>
      </c>
      <c r="S828" s="131">
        <v>45.717732207499999</v>
      </c>
      <c r="T828" s="110">
        <v>-15</v>
      </c>
      <c r="U828" s="131">
        <v>45.3558504222</v>
      </c>
      <c r="V828" s="131">
        <v>0</v>
      </c>
      <c r="W828" s="147">
        <v>237</v>
      </c>
      <c r="X828" s="147">
        <v>54</v>
      </c>
      <c r="Y828" s="147">
        <v>30</v>
      </c>
      <c r="Z828" s="147">
        <v>153</v>
      </c>
      <c r="AA828" s="147">
        <v>92</v>
      </c>
      <c r="AB828" s="147">
        <v>15</v>
      </c>
      <c r="AC828" s="147">
        <v>10</v>
      </c>
      <c r="AD828" s="147">
        <v>67</v>
      </c>
      <c r="AE828" s="148">
        <v>1.8151815182</v>
      </c>
      <c r="AF828" s="131">
        <v>7.6569678407000001</v>
      </c>
      <c r="AG828" s="149">
        <v>0.84</v>
      </c>
      <c r="AH828" s="149">
        <v>17.591339648200002</v>
      </c>
      <c r="AI828" s="149">
        <v>15.087956698199999</v>
      </c>
      <c r="AJ828" s="149">
        <v>13.227334235500001</v>
      </c>
      <c r="AK828" s="149">
        <v>23.782138024399998</v>
      </c>
      <c r="AL828" s="149">
        <v>1.150202977</v>
      </c>
      <c r="AM828" s="149">
        <v>6.6305818674000001</v>
      </c>
      <c r="AN828" s="149">
        <v>3.1799729364</v>
      </c>
      <c r="AO828" s="149" t="s">
        <v>3450</v>
      </c>
      <c r="AP828" s="149">
        <v>17.591339648200002</v>
      </c>
      <c r="AQ828" s="149">
        <v>0.74424898510000004</v>
      </c>
    </row>
    <row r="829" spans="1:43" x14ac:dyDescent="0.2">
      <c r="A829" s="145">
        <v>2476</v>
      </c>
      <c r="B829" s="109" t="s">
        <v>1568</v>
      </c>
      <c r="C829" s="110">
        <v>3209</v>
      </c>
      <c r="D829" s="131">
        <v>5.6982872200000001</v>
      </c>
      <c r="E829" s="110">
        <v>426.72872340430001</v>
      </c>
      <c r="F829" s="131">
        <v>17.918354627599999</v>
      </c>
      <c r="G829" s="131">
        <v>20.255531318199999</v>
      </c>
      <c r="H829" s="131">
        <v>58.522904331600003</v>
      </c>
      <c r="I829" s="131">
        <v>21.2215643503</v>
      </c>
      <c r="J829" s="131">
        <v>2.5133521834999999</v>
      </c>
      <c r="K829" s="131">
        <v>1.8850141376</v>
      </c>
      <c r="L829" s="131">
        <v>6.9117185045999996</v>
      </c>
      <c r="M829" s="131">
        <v>6.9117185045999996</v>
      </c>
      <c r="N829" s="110">
        <v>1325</v>
      </c>
      <c r="O829" s="131">
        <v>2.4105660377000002</v>
      </c>
      <c r="P829" s="146">
        <v>7.52</v>
      </c>
      <c r="Q829" s="131">
        <v>14.7606382979</v>
      </c>
      <c r="R829" s="110">
        <v>29</v>
      </c>
      <c r="S829" s="131">
        <v>40.292553191499998</v>
      </c>
      <c r="T829" s="110">
        <v>-31</v>
      </c>
      <c r="U829" s="131">
        <v>44.8138297872</v>
      </c>
      <c r="V829" s="131">
        <v>0.1329787234</v>
      </c>
      <c r="W829" s="147">
        <v>523</v>
      </c>
      <c r="X829" s="147">
        <v>30</v>
      </c>
      <c r="Y829" s="147">
        <v>168</v>
      </c>
      <c r="Z829" s="147">
        <v>325</v>
      </c>
      <c r="AA829" s="147">
        <v>157</v>
      </c>
      <c r="AB829" s="147">
        <v>8</v>
      </c>
      <c r="AC829" s="147">
        <v>30</v>
      </c>
      <c r="AD829" s="147">
        <v>119</v>
      </c>
      <c r="AE829" s="148">
        <v>5.3534660261000004</v>
      </c>
      <c r="AF829" s="131">
        <v>1.9305019305</v>
      </c>
      <c r="AG829" s="149">
        <v>1.74</v>
      </c>
      <c r="AH829" s="149">
        <v>14.410175988800001</v>
      </c>
      <c r="AI829" s="149">
        <v>16.1700644712</v>
      </c>
      <c r="AJ829" s="149">
        <v>17.4420630772</v>
      </c>
      <c r="AK829" s="149">
        <v>27.4960794564</v>
      </c>
      <c r="AL829" s="149">
        <v>1.5682174595</v>
      </c>
      <c r="AM829" s="149">
        <v>6.6387872451999996</v>
      </c>
      <c r="AN829" s="149">
        <v>1.6379160131999999</v>
      </c>
      <c r="AO829" s="149" t="s">
        <v>3450</v>
      </c>
      <c r="AP829" s="149">
        <v>12.8768078062</v>
      </c>
      <c r="AQ829" s="149">
        <v>0.6447116222</v>
      </c>
    </row>
    <row r="830" spans="1:43" x14ac:dyDescent="0.2">
      <c r="A830" s="145">
        <v>2477</v>
      </c>
      <c r="B830" s="109" t="s">
        <v>1567</v>
      </c>
      <c r="C830" s="110">
        <v>925</v>
      </c>
      <c r="D830" s="131">
        <v>2.3230088495999999</v>
      </c>
      <c r="E830" s="110">
        <v>109.08018867920001</v>
      </c>
      <c r="F830" s="131">
        <v>10.4864864865</v>
      </c>
      <c r="G830" s="131">
        <v>18.270270270299999</v>
      </c>
      <c r="H830" s="131">
        <v>59.027027027000003</v>
      </c>
      <c r="I830" s="131">
        <v>22.702702702700002</v>
      </c>
      <c r="J830" s="131">
        <v>4.3057050592000001</v>
      </c>
      <c r="K830" s="131">
        <v>1.0764262648</v>
      </c>
      <c r="L830" s="131">
        <v>8.6114101184000003</v>
      </c>
      <c r="M830" s="131">
        <v>11.840688912799999</v>
      </c>
      <c r="N830" s="110">
        <v>410</v>
      </c>
      <c r="O830" s="131">
        <v>2.1878048780000001</v>
      </c>
      <c r="P830" s="146">
        <v>8.48</v>
      </c>
      <c r="Q830" s="131">
        <v>7.6470588235000001</v>
      </c>
      <c r="R830" s="110">
        <v>17</v>
      </c>
      <c r="S830" s="131">
        <v>46.941176470599999</v>
      </c>
      <c r="T830" s="110">
        <v>-14</v>
      </c>
      <c r="U830" s="131">
        <v>45.294117647100002</v>
      </c>
      <c r="V830" s="131">
        <v>0.1176470588</v>
      </c>
      <c r="W830" s="147">
        <v>258</v>
      </c>
      <c r="X830" s="147">
        <v>59</v>
      </c>
      <c r="Y830" s="147">
        <v>21</v>
      </c>
      <c r="Z830" s="147">
        <v>178</v>
      </c>
      <c r="AA830" s="147">
        <v>63</v>
      </c>
      <c r="AB830" s="147">
        <v>15</v>
      </c>
      <c r="AC830" s="147">
        <v>8</v>
      </c>
      <c r="AD830" s="147">
        <v>40</v>
      </c>
      <c r="AE830" s="148">
        <v>1.6985138004</v>
      </c>
      <c r="AF830" s="131">
        <v>11.802575107299999</v>
      </c>
      <c r="AG830" s="149">
        <v>1.07</v>
      </c>
      <c r="AH830" s="149">
        <v>12.779901693099999</v>
      </c>
      <c r="AI830" s="149">
        <v>21.518296013099999</v>
      </c>
      <c r="AJ830" s="149">
        <v>14.418350628100001</v>
      </c>
      <c r="AK830" s="149">
        <v>29.273620972100002</v>
      </c>
      <c r="AL830" s="149">
        <v>0.8192244675</v>
      </c>
      <c r="AM830" s="149">
        <v>4.8607318404999997</v>
      </c>
      <c r="AN830" s="149">
        <v>3.4953577280000001</v>
      </c>
      <c r="AO830" s="149" t="s">
        <v>3450</v>
      </c>
      <c r="AP830" s="149">
        <v>12.452211906100001</v>
      </c>
      <c r="AQ830" s="149">
        <v>0.16384489350000001</v>
      </c>
    </row>
    <row r="831" spans="1:43" x14ac:dyDescent="0.2">
      <c r="A831" s="145">
        <v>2478</v>
      </c>
      <c r="B831" s="109" t="s">
        <v>1566</v>
      </c>
      <c r="C831" s="110">
        <v>1488</v>
      </c>
      <c r="D831" s="131">
        <v>1.5006821282</v>
      </c>
      <c r="E831" s="110">
        <v>234.7003154574</v>
      </c>
      <c r="F831" s="131">
        <v>8.6693548387000003</v>
      </c>
      <c r="G831" s="131">
        <v>17.876344086</v>
      </c>
      <c r="H831" s="131">
        <v>60.2150537634</v>
      </c>
      <c r="I831" s="131">
        <v>21.908602150499998</v>
      </c>
      <c r="J831" s="131">
        <v>3.3613445378</v>
      </c>
      <c r="K831" s="131">
        <v>1.3445378151</v>
      </c>
      <c r="L831" s="131">
        <v>4.7058823528999998</v>
      </c>
      <c r="M831" s="131">
        <v>5.3781512605000001</v>
      </c>
      <c r="N831" s="110">
        <v>635</v>
      </c>
      <c r="O831" s="131">
        <v>2.3244094488</v>
      </c>
      <c r="P831" s="146">
        <v>6.34</v>
      </c>
      <c r="Q831" s="131">
        <v>11.356466877000001</v>
      </c>
      <c r="R831" s="110">
        <v>18</v>
      </c>
      <c r="S831" s="131">
        <v>45.899053627800001</v>
      </c>
      <c r="T831" s="110">
        <v>-22</v>
      </c>
      <c r="U831" s="131">
        <v>42.271293375399999</v>
      </c>
      <c r="V831" s="131">
        <v>0.47318611989999998</v>
      </c>
      <c r="W831" s="147">
        <v>202</v>
      </c>
      <c r="X831" s="147">
        <v>38</v>
      </c>
      <c r="Y831" s="147">
        <v>47</v>
      </c>
      <c r="Z831" s="147">
        <v>117</v>
      </c>
      <c r="AA831" s="147">
        <v>96</v>
      </c>
      <c r="AB831" s="147">
        <v>17</v>
      </c>
      <c r="AC831" s="147">
        <v>18</v>
      </c>
      <c r="AD831" s="147">
        <v>61</v>
      </c>
      <c r="AE831" s="148">
        <v>0.85106382979999995</v>
      </c>
      <c r="AF831" s="131">
        <v>2.6917900403999999</v>
      </c>
      <c r="AG831" s="131">
        <v>1.34</v>
      </c>
      <c r="AH831" s="149">
        <v>12.9052969502</v>
      </c>
      <c r="AI831" s="149">
        <v>11.910112359599999</v>
      </c>
      <c r="AJ831" s="149">
        <v>11.621187801</v>
      </c>
      <c r="AK831" s="149">
        <v>30.465489566599999</v>
      </c>
      <c r="AL831" s="149">
        <v>0.32102728730000002</v>
      </c>
      <c r="AM831" s="149">
        <v>7.5441412520000002</v>
      </c>
      <c r="AN831" s="149">
        <v>2.1508828250000001</v>
      </c>
      <c r="AO831" s="149" t="s">
        <v>3450</v>
      </c>
      <c r="AP831" s="149">
        <v>21.8619582665</v>
      </c>
      <c r="AQ831" s="149">
        <v>0.73836276079999996</v>
      </c>
    </row>
    <row r="832" spans="1:43" x14ac:dyDescent="0.2">
      <c r="A832" s="145">
        <v>2479</v>
      </c>
      <c r="B832" s="109" t="s">
        <v>1565</v>
      </c>
      <c r="C832" s="110">
        <v>1336</v>
      </c>
      <c r="D832" s="131">
        <v>2.3754789272000001</v>
      </c>
      <c r="E832" s="110">
        <v>249.71962616819999</v>
      </c>
      <c r="F832" s="131">
        <v>10.853293413199999</v>
      </c>
      <c r="G832" s="131">
        <v>19.760479041899998</v>
      </c>
      <c r="H832" s="131">
        <v>53.967065868299997</v>
      </c>
      <c r="I832" s="131">
        <v>26.272455089800001</v>
      </c>
      <c r="J832" s="131">
        <v>2.2675736960999999</v>
      </c>
      <c r="K832" s="131">
        <v>1.5117157973999999</v>
      </c>
      <c r="L832" s="131">
        <v>7.5585789871999998</v>
      </c>
      <c r="M832" s="131">
        <v>10.582010582000001</v>
      </c>
      <c r="N832" s="110">
        <v>546</v>
      </c>
      <c r="O832" s="131">
        <v>2.4340659340999999</v>
      </c>
      <c r="P832" s="146">
        <v>5.35</v>
      </c>
      <c r="Q832" s="131">
        <v>14.285714285699999</v>
      </c>
      <c r="R832" s="110">
        <v>10</v>
      </c>
      <c r="S832" s="131">
        <v>54.699248120299998</v>
      </c>
      <c r="T832" s="110">
        <v>-15</v>
      </c>
      <c r="U832" s="131">
        <v>30.827067669200002</v>
      </c>
      <c r="V832" s="131">
        <v>0.18796992479999999</v>
      </c>
      <c r="W832" s="147">
        <v>183</v>
      </c>
      <c r="X832" s="147">
        <v>37</v>
      </c>
      <c r="Y832" s="147">
        <v>32</v>
      </c>
      <c r="Z832" s="147">
        <v>114</v>
      </c>
      <c r="AA832" s="147">
        <v>78</v>
      </c>
      <c r="AB832" s="147">
        <v>11</v>
      </c>
      <c r="AC832" s="147">
        <v>10</v>
      </c>
      <c r="AD832" s="147">
        <v>57</v>
      </c>
      <c r="AE832" s="148">
        <v>2.4566473987999999</v>
      </c>
      <c r="AF832" s="131">
        <v>1.5186028853</v>
      </c>
      <c r="AG832" s="131">
        <v>1.1499999999999999</v>
      </c>
      <c r="AH832" s="149">
        <v>9.5195729536999991</v>
      </c>
      <c r="AI832" s="149">
        <v>6.5539739027000001</v>
      </c>
      <c r="AJ832" s="149">
        <v>33.422301304900003</v>
      </c>
      <c r="AK832" s="149">
        <v>21.174377224200001</v>
      </c>
      <c r="AL832" s="149">
        <v>0.8600237248</v>
      </c>
      <c r="AM832" s="149">
        <v>7.6809015421</v>
      </c>
      <c r="AN832" s="149">
        <v>0.53380782920000003</v>
      </c>
      <c r="AO832" s="149" t="s">
        <v>3450</v>
      </c>
      <c r="AP832" s="149">
        <v>19.839857651199999</v>
      </c>
      <c r="AQ832" s="149">
        <v>0.29655990510000002</v>
      </c>
    </row>
    <row r="833" spans="1:43" x14ac:dyDescent="0.2">
      <c r="A833" s="145">
        <v>2480</v>
      </c>
      <c r="B833" s="109" t="s">
        <v>1564</v>
      </c>
      <c r="C833" s="110">
        <v>1003</v>
      </c>
      <c r="D833" s="131">
        <v>0.40040040040000002</v>
      </c>
      <c r="E833" s="110">
        <v>61.496014714899999</v>
      </c>
      <c r="F833" s="131">
        <v>8.8733798604</v>
      </c>
      <c r="G833" s="131">
        <v>15.852442672</v>
      </c>
      <c r="H833" s="131">
        <v>61.415752741799999</v>
      </c>
      <c r="I833" s="131">
        <v>22.731804586199999</v>
      </c>
      <c r="J833" s="131">
        <v>1.9870839543000001</v>
      </c>
      <c r="K833" s="131">
        <v>2.9806259314000001</v>
      </c>
      <c r="L833" s="131">
        <v>3.9741679086000001</v>
      </c>
      <c r="M833" s="131">
        <v>5.9612518629000002</v>
      </c>
      <c r="N833" s="110">
        <v>469</v>
      </c>
      <c r="O833" s="131">
        <v>2.1194029850999998</v>
      </c>
      <c r="P833" s="146">
        <v>16.309999999999999</v>
      </c>
      <c r="Q833" s="131">
        <v>5.7962172055999996</v>
      </c>
      <c r="R833" s="110">
        <v>15</v>
      </c>
      <c r="S833" s="131">
        <v>40.146430750500002</v>
      </c>
      <c r="T833" s="110">
        <v>-18</v>
      </c>
      <c r="U833" s="131">
        <v>53.691275167800001</v>
      </c>
      <c r="V833" s="131">
        <v>0.3660768761</v>
      </c>
      <c r="W833" s="147">
        <v>263</v>
      </c>
      <c r="X833" s="147">
        <v>77</v>
      </c>
      <c r="Y833" s="147">
        <v>56</v>
      </c>
      <c r="Z833" s="147">
        <v>130</v>
      </c>
      <c r="AA833" s="147">
        <v>92</v>
      </c>
      <c r="AB833" s="147">
        <v>26</v>
      </c>
      <c r="AC833" s="147">
        <v>11</v>
      </c>
      <c r="AD833" s="147">
        <v>55</v>
      </c>
      <c r="AE833" s="148">
        <v>3.5714285713999998</v>
      </c>
      <c r="AF833" s="131">
        <v>3.9447731755</v>
      </c>
      <c r="AG833" s="149">
        <v>2.08</v>
      </c>
      <c r="AH833" s="149">
        <v>17.590822179700002</v>
      </c>
      <c r="AI833" s="149">
        <v>23.231357552599999</v>
      </c>
      <c r="AJ833" s="149">
        <v>11.7112810707</v>
      </c>
      <c r="AK833" s="149">
        <v>29.158699808800002</v>
      </c>
      <c r="AL833" s="149">
        <v>0.1912045889</v>
      </c>
      <c r="AM833" s="149">
        <v>5.0669216061000002</v>
      </c>
      <c r="AN833" s="149">
        <v>2.0076481836000002</v>
      </c>
      <c r="AO833" s="149" t="s">
        <v>3450</v>
      </c>
      <c r="AP833" s="149">
        <v>8.2695984704000001</v>
      </c>
      <c r="AQ833" s="149">
        <v>0.1434034417</v>
      </c>
    </row>
    <row r="834" spans="1:43" x14ac:dyDescent="0.2">
      <c r="A834" s="145">
        <v>2481</v>
      </c>
      <c r="B834" s="109" t="s">
        <v>1563</v>
      </c>
      <c r="C834" s="110">
        <v>1452</v>
      </c>
      <c r="D834" s="131">
        <v>4.9132947976999999</v>
      </c>
      <c r="E834" s="110">
        <v>543.8202247191</v>
      </c>
      <c r="F834" s="131">
        <v>18.6639118457</v>
      </c>
      <c r="G834" s="131">
        <v>18.388429752099999</v>
      </c>
      <c r="H834" s="131">
        <v>58.884297520700002</v>
      </c>
      <c r="I834" s="131">
        <v>22.727272727300001</v>
      </c>
      <c r="J834" s="131">
        <v>3.4602076125000001</v>
      </c>
      <c r="K834" s="131">
        <v>1.3840830449999999</v>
      </c>
      <c r="L834" s="131">
        <v>6.2283737023999999</v>
      </c>
      <c r="M834" s="131">
        <v>8.3044982698999998</v>
      </c>
      <c r="N834" s="110">
        <v>591</v>
      </c>
      <c r="O834" s="131">
        <v>2.4111675127000001</v>
      </c>
      <c r="P834" s="146">
        <v>2.67</v>
      </c>
      <c r="Q834" s="131">
        <v>14.015151515199999</v>
      </c>
      <c r="R834" s="110">
        <v>13</v>
      </c>
      <c r="S834" s="131">
        <v>65.909090909100001</v>
      </c>
      <c r="T834" s="110">
        <v>-14</v>
      </c>
      <c r="U834" s="131">
        <v>20.075757575800001</v>
      </c>
      <c r="V834" s="131">
        <v>0</v>
      </c>
      <c r="W834" s="147">
        <v>529</v>
      </c>
      <c r="X834" s="147">
        <v>45</v>
      </c>
      <c r="Y834" s="147">
        <v>73</v>
      </c>
      <c r="Z834" s="147">
        <v>411</v>
      </c>
      <c r="AA834" s="147">
        <v>85</v>
      </c>
      <c r="AB834" s="147">
        <v>7</v>
      </c>
      <c r="AC834" s="147">
        <v>16</v>
      </c>
      <c r="AD834" s="147">
        <v>62</v>
      </c>
      <c r="AE834" s="148">
        <v>1.2345679011999999</v>
      </c>
      <c r="AF834" s="131">
        <v>2.0040080159999998</v>
      </c>
      <c r="AG834" s="131">
        <v>0.83</v>
      </c>
      <c r="AH834" s="149">
        <v>13.7339055794</v>
      </c>
      <c r="AI834" s="149">
        <v>20.350500715300001</v>
      </c>
      <c r="AJ834" s="149">
        <v>15.021459227499999</v>
      </c>
      <c r="AK834" s="149">
        <v>24.4992846924</v>
      </c>
      <c r="AL834" s="149">
        <v>1.5379113018999999</v>
      </c>
      <c r="AM834" s="149">
        <v>7.6180257511000002</v>
      </c>
      <c r="AN834" s="149">
        <v>0.92989985689999999</v>
      </c>
      <c r="AO834" s="149" t="s">
        <v>3450</v>
      </c>
      <c r="AP834" s="149">
        <v>15.2360515021</v>
      </c>
      <c r="AQ834" s="149">
        <v>7.1530758200000003E-2</v>
      </c>
    </row>
    <row r="835" spans="1:43" x14ac:dyDescent="0.2">
      <c r="A835" s="145">
        <v>2491</v>
      </c>
      <c r="B835" s="109" t="s">
        <v>1562</v>
      </c>
      <c r="C835" s="110">
        <v>308</v>
      </c>
      <c r="D835" s="131">
        <v>-1.5974440894999999</v>
      </c>
      <c r="E835" s="110">
        <v>57.570093457900001</v>
      </c>
      <c r="F835" s="131">
        <v>11.038961039</v>
      </c>
      <c r="G835" s="131">
        <v>22.727272727300001</v>
      </c>
      <c r="H835" s="131">
        <v>60.389610389600001</v>
      </c>
      <c r="I835" s="131">
        <v>16.883116883100001</v>
      </c>
      <c r="J835" s="131">
        <v>0</v>
      </c>
      <c r="K835" s="131">
        <v>0</v>
      </c>
      <c r="L835" s="131">
        <v>3.2102728732000001</v>
      </c>
      <c r="M835" s="131">
        <v>9.6308186195999994</v>
      </c>
      <c r="N835" s="110">
        <v>121</v>
      </c>
      <c r="O835" s="131">
        <v>2.5123966942</v>
      </c>
      <c r="P835" s="146">
        <v>5.35</v>
      </c>
      <c r="Q835" s="131">
        <v>8.0979284369000002</v>
      </c>
      <c r="R835" s="110">
        <v>11</v>
      </c>
      <c r="S835" s="131">
        <v>51.035781544300001</v>
      </c>
      <c r="T835" s="110">
        <v>-13</v>
      </c>
      <c r="U835" s="131">
        <v>40.489642184600001</v>
      </c>
      <c r="V835" s="131">
        <v>0.37664783429999998</v>
      </c>
      <c r="W835" s="147">
        <v>88</v>
      </c>
      <c r="X835" s="147">
        <v>38</v>
      </c>
      <c r="Y835" s="147">
        <v>8</v>
      </c>
      <c r="Z835" s="147">
        <v>42</v>
      </c>
      <c r="AA835" s="147">
        <v>38</v>
      </c>
      <c r="AB835" s="147">
        <v>16</v>
      </c>
      <c r="AC835" s="147">
        <v>5</v>
      </c>
      <c r="AD835" s="147">
        <v>17</v>
      </c>
      <c r="AE835" s="148">
        <v>2.0134228188000001</v>
      </c>
      <c r="AF835" s="131">
        <v>3.2467532468</v>
      </c>
      <c r="AG835" s="149" t="s">
        <v>3449</v>
      </c>
      <c r="AH835" s="149">
        <v>19.368131868100001</v>
      </c>
      <c r="AI835" s="149">
        <v>20.054945054899999</v>
      </c>
      <c r="AJ835" s="149">
        <v>14.972527472499999</v>
      </c>
      <c r="AK835" s="149">
        <v>22.3901098901</v>
      </c>
      <c r="AL835" s="149">
        <v>0.54945054950000005</v>
      </c>
      <c r="AM835" s="149">
        <v>9.8901098900999997</v>
      </c>
      <c r="AN835" s="149">
        <v>2.0604395603999999</v>
      </c>
      <c r="AO835" s="149" t="s">
        <v>3450</v>
      </c>
      <c r="AP835" s="149">
        <v>10.439560439599999</v>
      </c>
      <c r="AQ835" s="149">
        <v>0.27472527470000002</v>
      </c>
    </row>
    <row r="836" spans="1:43" x14ac:dyDescent="0.2">
      <c r="A836" s="145">
        <v>2492</v>
      </c>
      <c r="B836" s="109" t="s">
        <v>1561</v>
      </c>
      <c r="C836" s="110">
        <v>504</v>
      </c>
      <c r="D836" s="131">
        <v>0</v>
      </c>
      <c r="E836" s="110">
        <v>59.085580304799997</v>
      </c>
      <c r="F836" s="131">
        <v>8.7301587301999994</v>
      </c>
      <c r="G836" s="131">
        <v>19.246031746</v>
      </c>
      <c r="H836" s="131">
        <v>60.515873015899999</v>
      </c>
      <c r="I836" s="131">
        <v>20.238095238100001</v>
      </c>
      <c r="J836" s="131">
        <v>1.9665683382000001</v>
      </c>
      <c r="K836" s="131">
        <v>3.9331366765000002</v>
      </c>
      <c r="L836" s="131">
        <v>3.9331366765000002</v>
      </c>
      <c r="M836" s="131">
        <v>5.8997050147000003</v>
      </c>
      <c r="N836" s="110">
        <v>209</v>
      </c>
      <c r="O836" s="131">
        <v>2.3588516745999999</v>
      </c>
      <c r="P836" s="146">
        <v>8.5299999999999994</v>
      </c>
      <c r="Q836" s="131">
        <v>4.3224299065</v>
      </c>
      <c r="R836" s="110">
        <v>2</v>
      </c>
      <c r="S836" s="131">
        <v>49.883177570100003</v>
      </c>
      <c r="T836" s="110">
        <v>-22</v>
      </c>
      <c r="U836" s="131">
        <v>45.443925233599998</v>
      </c>
      <c r="V836" s="131">
        <v>0.35046728970000002</v>
      </c>
      <c r="W836" s="147">
        <v>118</v>
      </c>
      <c r="X836" s="147">
        <v>61</v>
      </c>
      <c r="Y836" s="147">
        <v>6</v>
      </c>
      <c r="Z836" s="147">
        <v>51</v>
      </c>
      <c r="AA836" s="147" t="s">
        <v>3449</v>
      </c>
      <c r="AB836" s="147">
        <v>22</v>
      </c>
      <c r="AC836" s="147" t="s">
        <v>3449</v>
      </c>
      <c r="AD836" s="147">
        <v>17</v>
      </c>
      <c r="AE836" s="148">
        <v>1.6460905349999999</v>
      </c>
      <c r="AF836" s="131">
        <v>0</v>
      </c>
      <c r="AG836" s="149">
        <v>2.34</v>
      </c>
      <c r="AH836" s="149">
        <v>17.629774730699999</v>
      </c>
      <c r="AI836" s="149">
        <v>17.825661116599999</v>
      </c>
      <c r="AJ836" s="149">
        <v>10.3819784525</v>
      </c>
      <c r="AK836" s="149">
        <v>37.708129284999998</v>
      </c>
      <c r="AL836" s="149">
        <v>2.0568070518999999</v>
      </c>
      <c r="AM836" s="149">
        <v>2.9382957884000001</v>
      </c>
      <c r="AN836" s="149">
        <v>2.1547502448999998</v>
      </c>
      <c r="AO836" s="149" t="s">
        <v>3450</v>
      </c>
      <c r="AP836" s="149">
        <v>6.2683643486999996</v>
      </c>
      <c r="AQ836" s="149">
        <v>0.97943192950000002</v>
      </c>
    </row>
    <row r="837" spans="1:43" x14ac:dyDescent="0.2">
      <c r="A837" s="145">
        <v>2493</v>
      </c>
      <c r="B837" s="109" t="s">
        <v>1560</v>
      </c>
      <c r="C837" s="110">
        <v>3942</v>
      </c>
      <c r="D837" s="131">
        <v>3.0857740586000002</v>
      </c>
      <c r="E837" s="110">
        <v>297.50943396230002</v>
      </c>
      <c r="F837" s="131">
        <v>11.542364282099999</v>
      </c>
      <c r="G837" s="131">
        <v>19.8630136986</v>
      </c>
      <c r="H837" s="131">
        <v>59.056316590599998</v>
      </c>
      <c r="I837" s="131">
        <v>21.080669710799999</v>
      </c>
      <c r="J837" s="131">
        <v>2.7869267797999999</v>
      </c>
      <c r="K837" s="131">
        <v>0.76007093999999997</v>
      </c>
      <c r="L837" s="131">
        <v>7.6007093995000004</v>
      </c>
      <c r="M837" s="131">
        <v>7.6007093995000004</v>
      </c>
      <c r="N837" s="110">
        <v>1656</v>
      </c>
      <c r="O837" s="131">
        <v>2.3520531401000002</v>
      </c>
      <c r="P837" s="146">
        <v>13.25</v>
      </c>
      <c r="Q837" s="131">
        <v>13.7905048983</v>
      </c>
      <c r="R837" s="110">
        <v>72</v>
      </c>
      <c r="S837" s="131">
        <v>37.603617181600001</v>
      </c>
      <c r="T837" s="110">
        <v>-71</v>
      </c>
      <c r="U837" s="131">
        <v>48.530519969899999</v>
      </c>
      <c r="V837" s="131">
        <v>7.5357950300000004E-2</v>
      </c>
      <c r="W837" s="147">
        <v>977</v>
      </c>
      <c r="X837" s="147">
        <v>61</v>
      </c>
      <c r="Y837" s="147">
        <v>259</v>
      </c>
      <c r="Z837" s="147">
        <v>657</v>
      </c>
      <c r="AA837" s="147">
        <v>205</v>
      </c>
      <c r="AB837" s="147">
        <v>24</v>
      </c>
      <c r="AC837" s="147">
        <v>38</v>
      </c>
      <c r="AD837" s="147">
        <v>143</v>
      </c>
      <c r="AE837" s="148">
        <v>2.3081052067000001</v>
      </c>
      <c r="AF837" s="131">
        <v>1.2629451882</v>
      </c>
      <c r="AG837" s="131">
        <v>1.57</v>
      </c>
      <c r="AH837" s="149">
        <v>20.483831753</v>
      </c>
      <c r="AI837" s="149">
        <v>12.703622659900001</v>
      </c>
      <c r="AJ837" s="149">
        <v>18.149769025000001</v>
      </c>
      <c r="AK837" s="149">
        <v>30.39144177</v>
      </c>
      <c r="AL837" s="149">
        <v>1.288597131</v>
      </c>
      <c r="AM837" s="149">
        <v>6.0053488937999999</v>
      </c>
      <c r="AN837" s="149">
        <v>1.6776075856999999</v>
      </c>
      <c r="AO837" s="149" t="s">
        <v>3450</v>
      </c>
      <c r="AP837" s="149">
        <v>8.2907853149000008</v>
      </c>
      <c r="AQ837" s="149">
        <v>0.40116703139999998</v>
      </c>
    </row>
    <row r="838" spans="1:43" x14ac:dyDescent="0.2">
      <c r="A838" s="145">
        <v>2495</v>
      </c>
      <c r="B838" s="109" t="s">
        <v>1559</v>
      </c>
      <c r="C838" s="110">
        <v>3830</v>
      </c>
      <c r="D838" s="131">
        <v>1.7534537725999999</v>
      </c>
      <c r="E838" s="110">
        <v>886.57407407410005</v>
      </c>
      <c r="F838" s="131">
        <v>29.1906005222</v>
      </c>
      <c r="G838" s="131">
        <v>19.9738903394</v>
      </c>
      <c r="H838" s="131">
        <v>61.096605744100003</v>
      </c>
      <c r="I838" s="131">
        <v>18.929503916400002</v>
      </c>
      <c r="J838" s="131">
        <v>5.4580896686000004</v>
      </c>
      <c r="K838" s="131">
        <v>1.5594541909999999</v>
      </c>
      <c r="L838" s="131">
        <v>10.3963612736</v>
      </c>
      <c r="M838" s="131">
        <v>8.8369070824999998</v>
      </c>
      <c r="N838" s="110">
        <v>1639</v>
      </c>
      <c r="O838" s="131">
        <v>2.2953020134000002</v>
      </c>
      <c r="P838" s="146">
        <v>4.32</v>
      </c>
      <c r="Q838" s="131">
        <v>30.555555555600002</v>
      </c>
      <c r="R838" s="110">
        <v>14</v>
      </c>
      <c r="S838" s="131">
        <v>26.157407407400001</v>
      </c>
      <c r="T838" s="110">
        <v>-12</v>
      </c>
      <c r="U838" s="131">
        <v>36.805555555600002</v>
      </c>
      <c r="V838" s="131">
        <v>6.4814814815000004</v>
      </c>
      <c r="W838" s="147">
        <v>1251</v>
      </c>
      <c r="X838" s="147">
        <v>35</v>
      </c>
      <c r="Y838" s="147">
        <v>533</v>
      </c>
      <c r="Z838" s="147">
        <v>683</v>
      </c>
      <c r="AA838" s="147">
        <v>168</v>
      </c>
      <c r="AB838" s="147">
        <v>11</v>
      </c>
      <c r="AC838" s="147">
        <v>49</v>
      </c>
      <c r="AD838" s="147">
        <v>108</v>
      </c>
      <c r="AE838" s="148">
        <v>2.5296017222999998</v>
      </c>
      <c r="AF838" s="131">
        <v>1.036001036</v>
      </c>
      <c r="AG838" s="149">
        <v>4.63</v>
      </c>
      <c r="AH838" s="149">
        <v>18.0453692649</v>
      </c>
      <c r="AI838" s="149">
        <v>15.7427937916</v>
      </c>
      <c r="AJ838" s="149">
        <v>15.5040081869</v>
      </c>
      <c r="AK838" s="149">
        <v>33.702882483400003</v>
      </c>
      <c r="AL838" s="149">
        <v>1.7056114617</v>
      </c>
      <c r="AM838" s="149">
        <v>4.0422991643000001</v>
      </c>
      <c r="AN838" s="149">
        <v>2.0296776394</v>
      </c>
      <c r="AO838" s="149" t="s">
        <v>3450</v>
      </c>
      <c r="AP838" s="149">
        <v>7.3511854000000003</v>
      </c>
      <c r="AQ838" s="149">
        <v>0.86986184550000001</v>
      </c>
    </row>
    <row r="839" spans="1:43" x14ac:dyDescent="0.2">
      <c r="A839" s="145">
        <v>2497</v>
      </c>
      <c r="B839" s="109" t="s">
        <v>1558</v>
      </c>
      <c r="C839" s="110">
        <v>2271</v>
      </c>
      <c r="D839" s="131">
        <v>7.1226415094000002</v>
      </c>
      <c r="E839" s="110">
        <v>625.61983471070005</v>
      </c>
      <c r="F839" s="131">
        <v>27.961250550399999</v>
      </c>
      <c r="G839" s="131">
        <v>18.582122413</v>
      </c>
      <c r="H839" s="131">
        <v>60.369881109600001</v>
      </c>
      <c r="I839" s="131">
        <v>21.0479964773</v>
      </c>
      <c r="J839" s="131">
        <v>4.4672771945000003</v>
      </c>
      <c r="K839" s="131">
        <v>1.7869108778</v>
      </c>
      <c r="L839" s="131">
        <v>8.4878266696000004</v>
      </c>
      <c r="M839" s="131">
        <v>6.2541880723999999</v>
      </c>
      <c r="N839" s="110">
        <v>1024</v>
      </c>
      <c r="O839" s="131">
        <v>2.1865234375</v>
      </c>
      <c r="P839" s="146">
        <v>3.63</v>
      </c>
      <c r="Q839" s="131">
        <v>20.9944751381</v>
      </c>
      <c r="R839" s="110">
        <v>17</v>
      </c>
      <c r="S839" s="131">
        <v>41.160220994500001</v>
      </c>
      <c r="T839" s="110">
        <v>-17</v>
      </c>
      <c r="U839" s="131">
        <v>29.558011049699999</v>
      </c>
      <c r="V839" s="131">
        <v>8.2872928176999991</v>
      </c>
      <c r="W839" s="147">
        <v>494</v>
      </c>
      <c r="X839" s="147">
        <v>20</v>
      </c>
      <c r="Y839" s="147">
        <v>130</v>
      </c>
      <c r="Z839" s="147">
        <v>344</v>
      </c>
      <c r="AA839" s="147">
        <v>110</v>
      </c>
      <c r="AB839" s="147">
        <v>9</v>
      </c>
      <c r="AC839" s="147">
        <v>19</v>
      </c>
      <c r="AD839" s="147">
        <v>82</v>
      </c>
      <c r="AE839" s="148">
        <v>3.4330985914999999</v>
      </c>
      <c r="AF839" s="131">
        <v>1.3440860214999999</v>
      </c>
      <c r="AG839" s="131">
        <v>4.4000000000000004</v>
      </c>
      <c r="AH839" s="149">
        <v>14.210671827500001</v>
      </c>
      <c r="AI839" s="149">
        <v>13.7406690628</v>
      </c>
      <c r="AJ839" s="149">
        <v>34.4207907105</v>
      </c>
      <c r="AK839" s="149">
        <v>25.9054465026</v>
      </c>
      <c r="AL839" s="149">
        <v>0.63588609340000002</v>
      </c>
      <c r="AM839" s="149">
        <v>4.2300248825000004</v>
      </c>
      <c r="AN839" s="149">
        <v>0.44235554329999999</v>
      </c>
      <c r="AO839" s="149" t="s">
        <v>3450</v>
      </c>
      <c r="AP839" s="149">
        <v>6.0547414985000003</v>
      </c>
      <c r="AQ839" s="149">
        <v>0.33176665750000001</v>
      </c>
    </row>
    <row r="840" spans="1:43" x14ac:dyDescent="0.2">
      <c r="A840" s="145">
        <v>2499</v>
      </c>
      <c r="B840" s="109" t="s">
        <v>1557</v>
      </c>
      <c r="C840" s="110">
        <v>1196</v>
      </c>
      <c r="D840" s="131">
        <v>9.3235831810000001</v>
      </c>
      <c r="E840" s="110">
        <v>142.55065554230001</v>
      </c>
      <c r="F840" s="131">
        <v>8.1103678929999994</v>
      </c>
      <c r="G840" s="131">
        <v>19.899665551799998</v>
      </c>
      <c r="H840" s="131">
        <v>59.030100334399997</v>
      </c>
      <c r="I840" s="131">
        <v>21.0702341137</v>
      </c>
      <c r="J840" s="131">
        <v>0.85397096500000003</v>
      </c>
      <c r="K840" s="131">
        <v>1.7079419300000001</v>
      </c>
      <c r="L840" s="131">
        <v>12.8095644748</v>
      </c>
      <c r="M840" s="131">
        <v>8.5397096499000007</v>
      </c>
      <c r="N840" s="110">
        <v>511</v>
      </c>
      <c r="O840" s="131">
        <v>2.3287671233</v>
      </c>
      <c r="P840" s="146">
        <v>8.39</v>
      </c>
      <c r="Q840" s="131">
        <v>12.3353293413</v>
      </c>
      <c r="R840" s="110">
        <v>48</v>
      </c>
      <c r="S840" s="131">
        <v>47.904191616799999</v>
      </c>
      <c r="T840" s="110">
        <v>-50</v>
      </c>
      <c r="U840" s="131">
        <v>39.520958083799997</v>
      </c>
      <c r="V840" s="131">
        <v>0.23952095809999999</v>
      </c>
      <c r="W840" s="147">
        <v>219</v>
      </c>
      <c r="X840" s="147">
        <v>52</v>
      </c>
      <c r="Y840" s="147">
        <v>30</v>
      </c>
      <c r="Z840" s="147">
        <v>137</v>
      </c>
      <c r="AA840" s="147">
        <v>75</v>
      </c>
      <c r="AB840" s="147">
        <v>23</v>
      </c>
      <c r="AC840" s="147">
        <v>8</v>
      </c>
      <c r="AD840" s="147">
        <v>44</v>
      </c>
      <c r="AE840" s="148">
        <v>2.5862068965999998</v>
      </c>
      <c r="AF840" s="131">
        <v>0.86132644270000003</v>
      </c>
      <c r="AG840" s="149">
        <v>1.22</v>
      </c>
      <c r="AH840" s="149">
        <v>22.780067441</v>
      </c>
      <c r="AI840" s="149">
        <v>15.9610340952</v>
      </c>
      <c r="AJ840" s="149">
        <v>9.9288122891999997</v>
      </c>
      <c r="AK840" s="149">
        <v>27.313600599499999</v>
      </c>
      <c r="AL840" s="149">
        <v>3.222180592</v>
      </c>
      <c r="AM840" s="149">
        <v>6.0696890221000004</v>
      </c>
      <c r="AN840" s="149">
        <v>2.3229674034999999</v>
      </c>
      <c r="AO840" s="149" t="s">
        <v>3450</v>
      </c>
      <c r="AP840" s="149">
        <v>10.3784188835</v>
      </c>
      <c r="AQ840" s="149">
        <v>1.611090296</v>
      </c>
    </row>
    <row r="841" spans="1:43" x14ac:dyDescent="0.2">
      <c r="A841" s="145">
        <v>2500</v>
      </c>
      <c r="B841" s="109" t="s">
        <v>1556</v>
      </c>
      <c r="C841" s="110">
        <v>6595</v>
      </c>
      <c r="D841" s="131">
        <v>5.3177898434999999</v>
      </c>
      <c r="E841" s="110">
        <v>867.76315789470004</v>
      </c>
      <c r="F841" s="131">
        <v>39.105382865800003</v>
      </c>
      <c r="G841" s="131">
        <v>19.014404852199998</v>
      </c>
      <c r="H841" s="131">
        <v>61.592115238799998</v>
      </c>
      <c r="I841" s="131">
        <v>19.393479909</v>
      </c>
      <c r="J841" s="131">
        <v>4.7159047690999998</v>
      </c>
      <c r="K841" s="131">
        <v>2.1297634441</v>
      </c>
      <c r="L841" s="131">
        <v>11.257321061800001</v>
      </c>
      <c r="M841" s="131">
        <v>10.1924393398</v>
      </c>
      <c r="N841" s="110">
        <v>2907</v>
      </c>
      <c r="O841" s="131">
        <v>2.2084623322999999</v>
      </c>
      <c r="P841" s="146">
        <v>7.6</v>
      </c>
      <c r="Q841" s="131">
        <v>23.560209424100002</v>
      </c>
      <c r="R841" s="110">
        <v>15</v>
      </c>
      <c r="S841" s="131">
        <v>23.167539266999999</v>
      </c>
      <c r="T841" s="110">
        <v>-12</v>
      </c>
      <c r="U841" s="131">
        <v>52.094240837699999</v>
      </c>
      <c r="V841" s="131">
        <v>1.1780104711999999</v>
      </c>
      <c r="W841" s="147">
        <v>1764</v>
      </c>
      <c r="X841" s="147">
        <v>45</v>
      </c>
      <c r="Y841" s="147">
        <v>661</v>
      </c>
      <c r="Z841" s="147">
        <v>1058</v>
      </c>
      <c r="AA841" s="147">
        <v>284</v>
      </c>
      <c r="AB841" s="147">
        <v>13</v>
      </c>
      <c r="AC841" s="147">
        <v>52</v>
      </c>
      <c r="AD841" s="147">
        <v>219</v>
      </c>
      <c r="AE841" s="148">
        <v>6.4359441409000002</v>
      </c>
      <c r="AF841" s="131">
        <v>4.0964952207999996</v>
      </c>
      <c r="AG841" s="149">
        <v>9.02</v>
      </c>
      <c r="AH841" s="149">
        <v>10.766072116</v>
      </c>
      <c r="AI841" s="149">
        <v>10.470935454899999</v>
      </c>
      <c r="AJ841" s="149">
        <v>28.769408443500001</v>
      </c>
      <c r="AK841" s="149">
        <v>25.356088797599998</v>
      </c>
      <c r="AL841" s="149">
        <v>2.0659566276999999</v>
      </c>
      <c r="AM841" s="149">
        <v>4.8505068650999998</v>
      </c>
      <c r="AN841" s="149">
        <v>1.2832028743999999</v>
      </c>
      <c r="AO841" s="149" t="s">
        <v>3450</v>
      </c>
      <c r="AP841" s="149">
        <v>14.7953291415</v>
      </c>
      <c r="AQ841" s="149">
        <v>0.61593737969999995</v>
      </c>
    </row>
    <row r="842" spans="1:43" x14ac:dyDescent="0.2">
      <c r="A842" s="145">
        <v>2501</v>
      </c>
      <c r="B842" s="109" t="s">
        <v>1555</v>
      </c>
      <c r="C842" s="110">
        <v>1902</v>
      </c>
      <c r="D842" s="131">
        <v>14.0971805639</v>
      </c>
      <c r="E842" s="110">
        <v>482.74111675130001</v>
      </c>
      <c r="F842" s="131">
        <v>16.9821240799</v>
      </c>
      <c r="G842" s="131">
        <v>18.611987381700001</v>
      </c>
      <c r="H842" s="131">
        <v>58.307045215599999</v>
      </c>
      <c r="I842" s="131">
        <v>23.080967402700001</v>
      </c>
      <c r="J842" s="131">
        <v>5.7576550640999997</v>
      </c>
      <c r="K842" s="131">
        <v>1.5702695629000001</v>
      </c>
      <c r="L842" s="131">
        <v>9.4216173776000005</v>
      </c>
      <c r="M842" s="131">
        <v>8.3747710023999993</v>
      </c>
      <c r="N842" s="110">
        <v>867</v>
      </c>
      <c r="O842" s="131">
        <v>2.1764705881999999</v>
      </c>
      <c r="P842" s="146">
        <v>3.94</v>
      </c>
      <c r="Q842" s="131">
        <v>19.647355163699999</v>
      </c>
      <c r="R842" s="110">
        <v>11</v>
      </c>
      <c r="S842" s="131">
        <v>36.020151133500001</v>
      </c>
      <c r="T842" s="110">
        <v>-10</v>
      </c>
      <c r="U842" s="131">
        <v>40.302267002500002</v>
      </c>
      <c r="V842" s="131">
        <v>4.0302267003000001</v>
      </c>
      <c r="W842" s="147">
        <v>289</v>
      </c>
      <c r="X842" s="147">
        <v>35</v>
      </c>
      <c r="Y842" s="147">
        <v>67</v>
      </c>
      <c r="Z842" s="147">
        <v>187</v>
      </c>
      <c r="AA842" s="147">
        <v>94</v>
      </c>
      <c r="AB842" s="147">
        <v>8</v>
      </c>
      <c r="AC842" s="147">
        <v>24</v>
      </c>
      <c r="AD842" s="147">
        <v>62</v>
      </c>
      <c r="AE842" s="148">
        <v>4.9735449735000001</v>
      </c>
      <c r="AF842" s="131">
        <v>6.4620355411999997</v>
      </c>
      <c r="AG842" s="131">
        <v>2.97</v>
      </c>
      <c r="AH842" s="149">
        <v>16.197379425699999</v>
      </c>
      <c r="AI842" s="149">
        <v>19.0409813214</v>
      </c>
      <c r="AJ842" s="149">
        <v>19.2918873711</v>
      </c>
      <c r="AK842" s="149">
        <v>27.097853359399998</v>
      </c>
      <c r="AL842" s="149">
        <v>1.7563423473999999</v>
      </c>
      <c r="AM842" s="149">
        <v>4.5441873432</v>
      </c>
      <c r="AN842" s="149">
        <v>0.86423194869999997</v>
      </c>
      <c r="AO842" s="149" t="s">
        <v>3450</v>
      </c>
      <c r="AP842" s="149">
        <v>9.9247281850999993</v>
      </c>
      <c r="AQ842" s="149">
        <v>0.61332589910000002</v>
      </c>
    </row>
    <row r="843" spans="1:43" x14ac:dyDescent="0.2">
      <c r="A843" s="145">
        <v>2502</v>
      </c>
      <c r="B843" s="109" t="s">
        <v>1554</v>
      </c>
      <c r="C843" s="110">
        <v>433</v>
      </c>
      <c r="D843" s="131">
        <v>4.3373493975999997</v>
      </c>
      <c r="E843" s="110">
        <v>90.396659707699996</v>
      </c>
      <c r="F843" s="131">
        <v>6.6974595842999998</v>
      </c>
      <c r="G843" s="131">
        <v>20.0923787529</v>
      </c>
      <c r="H843" s="131">
        <v>63.279445727499997</v>
      </c>
      <c r="I843" s="131">
        <v>16.628175519599999</v>
      </c>
      <c r="J843" s="131">
        <v>0</v>
      </c>
      <c r="K843" s="131">
        <v>7.0588235293999997</v>
      </c>
      <c r="L843" s="131">
        <v>9.4117647058999996</v>
      </c>
      <c r="M843" s="131">
        <v>4.7058823528999998</v>
      </c>
      <c r="N843" s="110">
        <v>188</v>
      </c>
      <c r="O843" s="131">
        <v>2.2819148936000002</v>
      </c>
      <c r="P843" s="146">
        <v>4.79</v>
      </c>
      <c r="Q843" s="131">
        <v>6.0291060291000003</v>
      </c>
      <c r="R843" s="110">
        <v>-2</v>
      </c>
      <c r="S843" s="131">
        <v>54.0540540541</v>
      </c>
      <c r="T843" s="110">
        <v>6</v>
      </c>
      <c r="U843" s="131">
        <v>39.916839916800001</v>
      </c>
      <c r="V843" s="131">
        <v>0</v>
      </c>
      <c r="W843" s="147">
        <v>89</v>
      </c>
      <c r="X843" s="147">
        <v>26</v>
      </c>
      <c r="Y843" s="147">
        <v>6</v>
      </c>
      <c r="Z843" s="147">
        <v>57</v>
      </c>
      <c r="AA843" s="147">
        <v>31</v>
      </c>
      <c r="AB843" s="147">
        <v>11</v>
      </c>
      <c r="AC843" s="147">
        <v>4</v>
      </c>
      <c r="AD843" s="147">
        <v>16</v>
      </c>
      <c r="AE843" s="148">
        <v>1.8518518519</v>
      </c>
      <c r="AF843" s="131">
        <v>2.4813895781999999</v>
      </c>
      <c r="AG843" s="131">
        <v>2.16</v>
      </c>
      <c r="AH843" s="149">
        <v>17.652859960600001</v>
      </c>
      <c r="AI843" s="149">
        <v>11.1439842209</v>
      </c>
      <c r="AJ843" s="149">
        <v>18.6390532544</v>
      </c>
      <c r="AK843" s="149">
        <v>21.696252465499999</v>
      </c>
      <c r="AL843" s="149">
        <v>2.6627218935000001</v>
      </c>
      <c r="AM843" s="149">
        <v>6.8047337278000004</v>
      </c>
      <c r="AN843" s="149">
        <v>2.0710059171999999</v>
      </c>
      <c r="AO843" s="149" t="s">
        <v>3450</v>
      </c>
      <c r="AP843" s="149">
        <v>18.145956607500001</v>
      </c>
      <c r="AQ843" s="149">
        <v>0.19723865879999999</v>
      </c>
    </row>
    <row r="844" spans="1:43" x14ac:dyDescent="0.2">
      <c r="A844" s="145">
        <v>2503</v>
      </c>
      <c r="B844" s="109" t="s">
        <v>1553</v>
      </c>
      <c r="C844" s="110">
        <v>3555</v>
      </c>
      <c r="D844" s="131">
        <v>11.3721804511</v>
      </c>
      <c r="E844" s="110">
        <v>400.78917700109997</v>
      </c>
      <c r="F844" s="131">
        <v>15.949367088600001</v>
      </c>
      <c r="G844" s="131">
        <v>21.490857946599998</v>
      </c>
      <c r="H844" s="131">
        <v>59.521800281300003</v>
      </c>
      <c r="I844" s="131">
        <v>18.987341772200001</v>
      </c>
      <c r="J844" s="131">
        <v>3.3750527352000002</v>
      </c>
      <c r="K844" s="131">
        <v>0.56250878920000003</v>
      </c>
      <c r="L844" s="131">
        <v>12.0939389678</v>
      </c>
      <c r="M844" s="131">
        <v>5.3438334974000004</v>
      </c>
      <c r="N844" s="110">
        <v>1529</v>
      </c>
      <c r="O844" s="131">
        <v>2.2982341399999999</v>
      </c>
      <c r="P844" s="146">
        <v>8.8699999999999992</v>
      </c>
      <c r="Q844" s="131">
        <v>13.6723163842</v>
      </c>
      <c r="R844" s="110">
        <v>24</v>
      </c>
      <c r="S844" s="131">
        <v>43.276836158199998</v>
      </c>
      <c r="T844" s="110">
        <v>-20</v>
      </c>
      <c r="U844" s="131">
        <v>40.451977401100002</v>
      </c>
      <c r="V844" s="131">
        <v>2.5988700565</v>
      </c>
      <c r="W844" s="147">
        <v>719</v>
      </c>
      <c r="X844" s="147">
        <v>45</v>
      </c>
      <c r="Y844" s="147">
        <v>153</v>
      </c>
      <c r="Z844" s="147">
        <v>521</v>
      </c>
      <c r="AA844" s="147">
        <v>162</v>
      </c>
      <c r="AB844" s="147">
        <v>17</v>
      </c>
      <c r="AC844" s="147">
        <v>28</v>
      </c>
      <c r="AD844" s="147">
        <v>117</v>
      </c>
      <c r="AE844" s="148">
        <v>5.1056338027999999</v>
      </c>
      <c r="AF844" s="131">
        <v>1.9863791146000001</v>
      </c>
      <c r="AG844" s="131">
        <v>3.37</v>
      </c>
      <c r="AH844" s="149">
        <v>12.7403846154</v>
      </c>
      <c r="AI844" s="149">
        <v>14.5673076923</v>
      </c>
      <c r="AJ844" s="149">
        <v>15.8653846154</v>
      </c>
      <c r="AK844" s="149">
        <v>28.285256410300001</v>
      </c>
      <c r="AL844" s="149">
        <v>2.6923076923</v>
      </c>
      <c r="AM844" s="149">
        <v>9.1346153846</v>
      </c>
      <c r="AN844" s="149">
        <v>2.0032051281999999</v>
      </c>
      <c r="AO844" s="149" t="s">
        <v>3450</v>
      </c>
      <c r="AP844" s="149">
        <v>12.516025641000001</v>
      </c>
      <c r="AQ844" s="149">
        <v>0.94551282049999996</v>
      </c>
    </row>
    <row r="845" spans="1:43" x14ac:dyDescent="0.2">
      <c r="A845" s="145">
        <v>2511</v>
      </c>
      <c r="B845" s="109" t="s">
        <v>1552</v>
      </c>
      <c r="C845" s="110">
        <v>1257</v>
      </c>
      <c r="D845" s="131">
        <v>7.9896907215999997</v>
      </c>
      <c r="E845" s="110">
        <v>229.37956204380001</v>
      </c>
      <c r="F845" s="131">
        <v>7.9554494828999998</v>
      </c>
      <c r="G845" s="131">
        <v>16.149562450299999</v>
      </c>
      <c r="H845" s="131">
        <v>63.484486873500003</v>
      </c>
      <c r="I845" s="131">
        <v>20.365950676200001</v>
      </c>
      <c r="J845" s="131">
        <v>5.6657223796</v>
      </c>
      <c r="K845" s="131">
        <v>0.80938891140000002</v>
      </c>
      <c r="L845" s="131">
        <v>14.569000404700001</v>
      </c>
      <c r="M845" s="131">
        <v>6.4751112910000002</v>
      </c>
      <c r="N845" s="110">
        <v>570</v>
      </c>
      <c r="O845" s="131">
        <v>2.1894736842000002</v>
      </c>
      <c r="P845" s="146">
        <v>5.48</v>
      </c>
      <c r="Q845" s="131">
        <v>12.0147874307</v>
      </c>
      <c r="R845" s="110">
        <v>19</v>
      </c>
      <c r="S845" s="131">
        <v>64.140480591499994</v>
      </c>
      <c r="T845" s="110">
        <v>-18</v>
      </c>
      <c r="U845" s="131">
        <v>19.963031423299999</v>
      </c>
      <c r="V845" s="131">
        <v>3.8817005545000001</v>
      </c>
      <c r="W845" s="147">
        <v>230</v>
      </c>
      <c r="X845" s="147">
        <v>50</v>
      </c>
      <c r="Y845" s="147">
        <v>59</v>
      </c>
      <c r="Z845" s="147">
        <v>121</v>
      </c>
      <c r="AA845" s="147">
        <v>70</v>
      </c>
      <c r="AB845" s="147">
        <v>16</v>
      </c>
      <c r="AC845" s="147">
        <v>17</v>
      </c>
      <c r="AD845" s="147">
        <v>37</v>
      </c>
      <c r="AE845" s="148">
        <v>2.3885350318</v>
      </c>
      <c r="AF845" s="131">
        <v>0.81900081899999999</v>
      </c>
      <c r="AG845" s="131">
        <v>2.72</v>
      </c>
      <c r="AH845" s="149">
        <v>14.234234234200001</v>
      </c>
      <c r="AI845" s="149">
        <v>17.369369369400001</v>
      </c>
      <c r="AJ845" s="149">
        <v>17.225225225199999</v>
      </c>
      <c r="AK845" s="149">
        <v>28.504504504500002</v>
      </c>
      <c r="AL845" s="149">
        <v>0.25225225229999998</v>
      </c>
      <c r="AM845" s="149">
        <v>9.0450450450000002</v>
      </c>
      <c r="AN845" s="149">
        <v>1.7657657658000001</v>
      </c>
      <c r="AO845" s="149" t="s">
        <v>3450</v>
      </c>
      <c r="AP845" s="149">
        <v>9.4054054053999998</v>
      </c>
      <c r="AQ845" s="149">
        <v>1.3333333332999999</v>
      </c>
    </row>
    <row r="846" spans="1:43" x14ac:dyDescent="0.2">
      <c r="A846" s="145">
        <v>2513</v>
      </c>
      <c r="B846" s="109" t="s">
        <v>1551</v>
      </c>
      <c r="C846" s="110">
        <v>8766</v>
      </c>
      <c r="D846" s="131">
        <v>10.0012548626</v>
      </c>
      <c r="E846" s="110">
        <v>715.5918367347</v>
      </c>
      <c r="F846" s="131">
        <v>25.347935204199999</v>
      </c>
      <c r="G846" s="131">
        <v>19.644079397700001</v>
      </c>
      <c r="H846" s="131">
        <v>60.323979009799999</v>
      </c>
      <c r="I846" s="131">
        <v>20.031941592500001</v>
      </c>
      <c r="J846" s="131">
        <v>4.7305872851000004</v>
      </c>
      <c r="K846" s="131">
        <v>0.69228106609999995</v>
      </c>
      <c r="L846" s="131">
        <v>10.4995961694</v>
      </c>
      <c r="M846" s="131">
        <v>8.7688935040999993</v>
      </c>
      <c r="N846" s="110">
        <v>3891</v>
      </c>
      <c r="O846" s="131">
        <v>2.2035466461</v>
      </c>
      <c r="P846" s="146">
        <v>12.25</v>
      </c>
      <c r="Q846" s="131">
        <v>26.705012325399998</v>
      </c>
      <c r="R846" s="110">
        <v>73</v>
      </c>
      <c r="S846" s="131">
        <v>36.976170912100002</v>
      </c>
      <c r="T846" s="110">
        <v>-70</v>
      </c>
      <c r="U846" s="131">
        <v>34.182415776500001</v>
      </c>
      <c r="V846" s="131">
        <v>2.1364009859999999</v>
      </c>
      <c r="W846" s="147">
        <v>3378</v>
      </c>
      <c r="X846" s="147">
        <v>66</v>
      </c>
      <c r="Y846" s="147">
        <v>769</v>
      </c>
      <c r="Z846" s="147">
        <v>2543</v>
      </c>
      <c r="AA846" s="147">
        <v>487</v>
      </c>
      <c r="AB846" s="147">
        <v>19</v>
      </c>
      <c r="AC846" s="147">
        <v>93</v>
      </c>
      <c r="AD846" s="147">
        <v>375</v>
      </c>
      <c r="AE846" s="148">
        <v>1.0448107732</v>
      </c>
      <c r="AF846" s="131">
        <v>5.7953873448</v>
      </c>
      <c r="AG846" s="131">
        <v>3.92</v>
      </c>
      <c r="AH846" s="149">
        <v>14.628262299899999</v>
      </c>
      <c r="AI846" s="149">
        <v>10.5051538855</v>
      </c>
      <c r="AJ846" s="149">
        <v>25.579355216</v>
      </c>
      <c r="AK846" s="149">
        <v>23.612837195699999</v>
      </c>
      <c r="AL846" s="149">
        <v>1.1842970977</v>
      </c>
      <c r="AM846" s="149">
        <v>6.7183273631000002</v>
      </c>
      <c r="AN846" s="149">
        <v>2.9095694129999998</v>
      </c>
      <c r="AO846" s="149" t="s">
        <v>3450</v>
      </c>
      <c r="AP846" s="149">
        <v>12.669054755499999</v>
      </c>
      <c r="AQ846" s="149">
        <v>0.46787045840000002</v>
      </c>
    </row>
    <row r="847" spans="1:43" x14ac:dyDescent="0.2">
      <c r="A847" s="145">
        <v>2514</v>
      </c>
      <c r="B847" s="109" t="s">
        <v>1550</v>
      </c>
      <c r="C847" s="110">
        <v>595</v>
      </c>
      <c r="D847" s="131">
        <v>9.7785977860000006</v>
      </c>
      <c r="E847" s="110">
        <v>280.6603773585</v>
      </c>
      <c r="F847" s="131">
        <v>5.0420168067000004</v>
      </c>
      <c r="G847" s="131">
        <v>23.025210084000001</v>
      </c>
      <c r="H847" s="131">
        <v>62.521008403400003</v>
      </c>
      <c r="I847" s="131">
        <v>14.453781512600001</v>
      </c>
      <c r="J847" s="131">
        <v>1.6722408027</v>
      </c>
      <c r="K847" s="131">
        <v>1.6722408027</v>
      </c>
      <c r="L847" s="131">
        <v>3.3444816053999999</v>
      </c>
      <c r="M847" s="131">
        <v>8.3612040134000001</v>
      </c>
      <c r="N847" s="110">
        <v>234</v>
      </c>
      <c r="O847" s="131">
        <v>2.5299145299000001</v>
      </c>
      <c r="P847" s="146">
        <v>2.12</v>
      </c>
      <c r="Q847" s="131">
        <v>11.7370892019</v>
      </c>
      <c r="R847" s="110">
        <v>10</v>
      </c>
      <c r="S847" s="131">
        <v>64.7887323944</v>
      </c>
      <c r="T847" s="110">
        <v>-10</v>
      </c>
      <c r="U847" s="131">
        <v>21.596244131500001</v>
      </c>
      <c r="V847" s="131">
        <v>1.8779342723000001</v>
      </c>
      <c r="W847" s="147" t="s">
        <v>3449</v>
      </c>
      <c r="X847" s="147">
        <v>17</v>
      </c>
      <c r="Y847" s="147" t="s">
        <v>3449</v>
      </c>
      <c r="Z847" s="147">
        <v>41</v>
      </c>
      <c r="AA847" s="147" t="s">
        <v>3449</v>
      </c>
      <c r="AB847" s="147">
        <v>4</v>
      </c>
      <c r="AC847" s="147" t="s">
        <v>3449</v>
      </c>
      <c r="AD847" s="147">
        <v>21</v>
      </c>
      <c r="AE847" s="148">
        <v>0.79051383399999997</v>
      </c>
      <c r="AF847" s="131">
        <v>1.6806722689</v>
      </c>
      <c r="AG847" s="149">
        <v>1</v>
      </c>
      <c r="AH847" s="149">
        <v>16.920473773299999</v>
      </c>
      <c r="AI847" s="149">
        <v>13.620981387500001</v>
      </c>
      <c r="AJ847" s="149">
        <v>20.050761421299999</v>
      </c>
      <c r="AK847" s="149">
        <v>23.519458544799999</v>
      </c>
      <c r="AL847" s="149">
        <v>0.3384094755</v>
      </c>
      <c r="AM847" s="149">
        <v>6.8527918781999997</v>
      </c>
      <c r="AN847" s="149">
        <v>4.8223350254000001</v>
      </c>
      <c r="AO847" s="149" t="s">
        <v>3450</v>
      </c>
      <c r="AP847" s="149">
        <v>11.3367174281</v>
      </c>
      <c r="AQ847" s="149">
        <v>8.4602368900000002E-2</v>
      </c>
    </row>
    <row r="848" spans="1:43" x14ac:dyDescent="0.2">
      <c r="A848" s="145">
        <v>2516</v>
      </c>
      <c r="B848" s="109" t="s">
        <v>1549</v>
      </c>
      <c r="C848" s="110">
        <v>2220</v>
      </c>
      <c r="D848" s="131">
        <v>2.3985239852000002</v>
      </c>
      <c r="E848" s="110">
        <v>292.10526315790003</v>
      </c>
      <c r="F848" s="131">
        <v>11.171171171199999</v>
      </c>
      <c r="G848" s="131">
        <v>19.819819819799999</v>
      </c>
      <c r="H848" s="131">
        <v>58.153153153200002</v>
      </c>
      <c r="I848" s="131">
        <v>22.027027026999999</v>
      </c>
      <c r="J848" s="131">
        <v>3.6141856788000002</v>
      </c>
      <c r="K848" s="131">
        <v>2.2588660491999999</v>
      </c>
      <c r="L848" s="131">
        <v>8.1319177773</v>
      </c>
      <c r="M848" s="131">
        <v>9.0354641969999996</v>
      </c>
      <c r="N848" s="110">
        <v>957</v>
      </c>
      <c r="O848" s="131">
        <v>2.3072100312999999</v>
      </c>
      <c r="P848" s="146">
        <v>7.6</v>
      </c>
      <c r="Q848" s="131">
        <v>25.298013245</v>
      </c>
      <c r="R848" s="110">
        <v>69</v>
      </c>
      <c r="S848" s="131">
        <v>52.185430463599999</v>
      </c>
      <c r="T848" s="110">
        <v>-69</v>
      </c>
      <c r="U848" s="131">
        <v>21.986754966900001</v>
      </c>
      <c r="V848" s="131">
        <v>0.52980132449999995</v>
      </c>
      <c r="W848" s="147">
        <v>936</v>
      </c>
      <c r="X848" s="147">
        <v>73</v>
      </c>
      <c r="Y848" s="147">
        <v>353</v>
      </c>
      <c r="Z848" s="147">
        <v>510</v>
      </c>
      <c r="AA848" s="147">
        <v>172</v>
      </c>
      <c r="AB848" s="147">
        <v>23</v>
      </c>
      <c r="AC848" s="147">
        <v>33</v>
      </c>
      <c r="AD848" s="147">
        <v>116</v>
      </c>
      <c r="AE848" s="148">
        <v>2.2263450835</v>
      </c>
      <c r="AF848" s="131">
        <v>3.1291908805999999</v>
      </c>
      <c r="AG848" s="149">
        <v>1.31</v>
      </c>
      <c r="AH848" s="149">
        <v>18.286059142999999</v>
      </c>
      <c r="AI848" s="149">
        <v>20.961577147500002</v>
      </c>
      <c r="AJ848" s="149">
        <v>15.429491048099999</v>
      </c>
      <c r="AK848" s="149">
        <v>26.775296721</v>
      </c>
      <c r="AL848" s="149">
        <v>1.1667672500999999</v>
      </c>
      <c r="AM848" s="149">
        <v>5.0090525044999996</v>
      </c>
      <c r="AN848" s="149">
        <v>2.1122510560999999</v>
      </c>
      <c r="AO848" s="149" t="s">
        <v>3450</v>
      </c>
      <c r="AP848" s="149">
        <v>8.7306376987000007</v>
      </c>
      <c r="AQ848" s="149">
        <v>0.7443170388</v>
      </c>
    </row>
    <row r="849" spans="1:43" x14ac:dyDescent="0.2">
      <c r="A849" s="145">
        <v>2517</v>
      </c>
      <c r="B849" s="109" t="s">
        <v>1548</v>
      </c>
      <c r="C849" s="110">
        <v>6520</v>
      </c>
      <c r="D849" s="131">
        <v>8.0185553347000003</v>
      </c>
      <c r="E849" s="110">
        <v>1160.1423487545001</v>
      </c>
      <c r="F849" s="131">
        <v>31.012269938700001</v>
      </c>
      <c r="G849" s="131">
        <v>18.159509202500001</v>
      </c>
      <c r="H849" s="131">
        <v>62.822085889599997</v>
      </c>
      <c r="I849" s="131">
        <v>19.018404908000001</v>
      </c>
      <c r="J849" s="131">
        <v>5.5376095984999996</v>
      </c>
      <c r="K849" s="131">
        <v>1.9996923550000001</v>
      </c>
      <c r="L849" s="131">
        <v>8.3064143977999993</v>
      </c>
      <c r="M849" s="131">
        <v>8.3064143977999993</v>
      </c>
      <c r="N849" s="110">
        <v>2940</v>
      </c>
      <c r="O849" s="131">
        <v>2.1840136054000001</v>
      </c>
      <c r="P849" s="146">
        <v>5.62</v>
      </c>
      <c r="Q849" s="131">
        <v>32.3943661972</v>
      </c>
      <c r="R849" s="110">
        <v>32</v>
      </c>
      <c r="S849" s="131">
        <v>39.084507042299997</v>
      </c>
      <c r="T849" s="110">
        <v>-30</v>
      </c>
      <c r="U849" s="131">
        <v>27.1126760563</v>
      </c>
      <c r="V849" s="131">
        <v>1.4084507042000001</v>
      </c>
      <c r="W849" s="147">
        <v>1955</v>
      </c>
      <c r="X849" s="147">
        <v>24</v>
      </c>
      <c r="Y849" s="147">
        <v>578</v>
      </c>
      <c r="Z849" s="147">
        <v>1353</v>
      </c>
      <c r="AA849" s="147">
        <v>308</v>
      </c>
      <c r="AB849" s="147">
        <v>11</v>
      </c>
      <c r="AC849" s="147">
        <v>62</v>
      </c>
      <c r="AD849" s="147">
        <v>235</v>
      </c>
      <c r="AE849" s="148">
        <v>1.8557955583000001</v>
      </c>
      <c r="AF849" s="131">
        <v>8.7091757387000008</v>
      </c>
      <c r="AG849" s="149">
        <v>4.12</v>
      </c>
      <c r="AH849" s="149">
        <v>20.560747663600001</v>
      </c>
      <c r="AI849" s="149">
        <v>10.8528037383</v>
      </c>
      <c r="AJ849" s="149">
        <v>23.457943925199999</v>
      </c>
      <c r="AK849" s="149">
        <v>23.1542056075</v>
      </c>
      <c r="AL849" s="149">
        <v>1.0630841121000001</v>
      </c>
      <c r="AM849" s="149">
        <v>6.2850467290000003</v>
      </c>
      <c r="AN849" s="149">
        <v>2.1612149533</v>
      </c>
      <c r="AO849" s="149" t="s">
        <v>3450</v>
      </c>
      <c r="AP849" s="149">
        <v>10.070093457900001</v>
      </c>
      <c r="AQ849" s="149">
        <v>1.0397196261999999</v>
      </c>
    </row>
    <row r="850" spans="1:43" x14ac:dyDescent="0.2">
      <c r="A850" s="145">
        <v>2518</v>
      </c>
      <c r="B850" s="109" t="s">
        <v>1547</v>
      </c>
      <c r="C850" s="110">
        <v>917</v>
      </c>
      <c r="D850" s="131">
        <v>21.779548472799998</v>
      </c>
      <c r="E850" s="110">
        <v>272.10682492580003</v>
      </c>
      <c r="F850" s="131">
        <v>8.5059978189999992</v>
      </c>
      <c r="G850" s="131">
        <v>21.592148309700001</v>
      </c>
      <c r="H850" s="131">
        <v>60.850599781900002</v>
      </c>
      <c r="I850" s="131">
        <v>17.557251908400001</v>
      </c>
      <c r="J850" s="131">
        <v>1.1123470523000001</v>
      </c>
      <c r="K850" s="131">
        <v>3.3370411567999998</v>
      </c>
      <c r="L850" s="131">
        <v>10.011123470499999</v>
      </c>
      <c r="M850" s="131">
        <v>8.8987764182000006</v>
      </c>
      <c r="N850" s="110">
        <v>389</v>
      </c>
      <c r="O850" s="131">
        <v>2.3367609254000001</v>
      </c>
      <c r="P850" s="146">
        <v>3.37</v>
      </c>
      <c r="Q850" s="131">
        <v>13.649851632000001</v>
      </c>
      <c r="R850" s="110">
        <v>16</v>
      </c>
      <c r="S850" s="131">
        <v>53.115727003000003</v>
      </c>
      <c r="T850" s="110">
        <v>-17</v>
      </c>
      <c r="U850" s="131">
        <v>32.640949554899997</v>
      </c>
      <c r="V850" s="131">
        <v>0.59347181010000005</v>
      </c>
      <c r="W850" s="147">
        <v>435</v>
      </c>
      <c r="X850" s="147">
        <v>31</v>
      </c>
      <c r="Y850" s="147">
        <v>324</v>
      </c>
      <c r="Z850" s="147">
        <v>80</v>
      </c>
      <c r="AA850" s="147">
        <v>49</v>
      </c>
      <c r="AB850" s="147">
        <v>10</v>
      </c>
      <c r="AC850" s="147">
        <v>15</v>
      </c>
      <c r="AD850" s="147">
        <v>24</v>
      </c>
      <c r="AE850" s="148">
        <v>4.4642857142999999</v>
      </c>
      <c r="AF850" s="131">
        <v>12.658227848099999</v>
      </c>
      <c r="AG850" s="131">
        <v>2.61</v>
      </c>
      <c r="AH850" s="149">
        <v>14.8795180723</v>
      </c>
      <c r="AI850" s="149">
        <v>22.8313253012</v>
      </c>
      <c r="AJ850" s="149">
        <v>12.7710843373</v>
      </c>
      <c r="AK850" s="149">
        <v>33.915662650599998</v>
      </c>
      <c r="AL850" s="149">
        <v>0.18072289159999999</v>
      </c>
      <c r="AM850" s="149">
        <v>5.1807228916000003</v>
      </c>
      <c r="AN850" s="149">
        <v>2.1686746987999999</v>
      </c>
      <c r="AO850" s="149" t="s">
        <v>3450</v>
      </c>
      <c r="AP850" s="149">
        <v>6.5060240964</v>
      </c>
      <c r="AQ850" s="149">
        <v>1.3253012047999999</v>
      </c>
    </row>
    <row r="851" spans="1:43" x14ac:dyDescent="0.2">
      <c r="A851" s="145">
        <v>2519</v>
      </c>
      <c r="B851" s="109" t="s">
        <v>1546</v>
      </c>
      <c r="C851" s="110">
        <v>5336</v>
      </c>
      <c r="D851" s="131">
        <v>11.5384615385</v>
      </c>
      <c r="E851" s="110">
        <v>2884.3243243243001</v>
      </c>
      <c r="F851" s="131">
        <v>39.523988006000003</v>
      </c>
      <c r="G851" s="131">
        <v>22.282608695699999</v>
      </c>
      <c r="H851" s="131">
        <v>60.363568215900003</v>
      </c>
      <c r="I851" s="131">
        <v>17.3538230885</v>
      </c>
      <c r="J851" s="131">
        <v>3.7950664136999999</v>
      </c>
      <c r="K851" s="131">
        <v>2.4667931689000002</v>
      </c>
      <c r="L851" s="131">
        <v>12.3339658444</v>
      </c>
      <c r="M851" s="131">
        <v>8.1593927894</v>
      </c>
      <c r="N851" s="110">
        <v>2272</v>
      </c>
      <c r="O851" s="131">
        <v>2.3067781690000002</v>
      </c>
      <c r="P851" s="146">
        <v>1.85</v>
      </c>
      <c r="Q851" s="131">
        <v>79.894179894199993</v>
      </c>
      <c r="R851" s="110">
        <v>18</v>
      </c>
      <c r="S851" s="131">
        <v>8.9947089946999998</v>
      </c>
      <c r="T851" s="110">
        <v>-18</v>
      </c>
      <c r="U851" s="131">
        <v>10.0529100529</v>
      </c>
      <c r="V851" s="131">
        <v>1.0582010582000001</v>
      </c>
      <c r="W851" s="147" t="s">
        <v>3449</v>
      </c>
      <c r="X851" s="147" t="s">
        <v>3449</v>
      </c>
      <c r="Y851" s="147">
        <v>595</v>
      </c>
      <c r="Z851" s="147">
        <v>972</v>
      </c>
      <c r="AA851" s="147" t="s">
        <v>3449</v>
      </c>
      <c r="AB851" s="147" t="s">
        <v>3449</v>
      </c>
      <c r="AC851" s="147">
        <v>40</v>
      </c>
      <c r="AD851" s="147">
        <v>204</v>
      </c>
      <c r="AE851" s="148">
        <v>3.7684537685000001</v>
      </c>
      <c r="AF851" s="131">
        <v>21.297381789799999</v>
      </c>
      <c r="AG851" s="149">
        <v>5.78</v>
      </c>
      <c r="AH851" s="149">
        <v>15.519687832600001</v>
      </c>
      <c r="AI851" s="149">
        <v>5.8708761972000003</v>
      </c>
      <c r="AJ851" s="149">
        <v>32.724370344100002</v>
      </c>
      <c r="AK851" s="149">
        <v>27.687123093299999</v>
      </c>
      <c r="AL851" s="149">
        <v>1.0819439518</v>
      </c>
      <c r="AM851" s="149">
        <v>4.6647747427999997</v>
      </c>
      <c r="AN851" s="149">
        <v>1.5963107485000001</v>
      </c>
      <c r="AO851" s="149" t="s">
        <v>3450</v>
      </c>
      <c r="AP851" s="149">
        <v>8.4604469669999993</v>
      </c>
      <c r="AQ851" s="149">
        <v>0.70947144380000005</v>
      </c>
    </row>
    <row r="852" spans="1:43" x14ac:dyDescent="0.2">
      <c r="A852" s="145">
        <v>2520</v>
      </c>
      <c r="B852" s="109" t="s">
        <v>1545</v>
      </c>
      <c r="C852" s="110">
        <v>836</v>
      </c>
      <c r="D852" s="131">
        <v>0.23980815350000001</v>
      </c>
      <c r="E852" s="110">
        <v>451.8918918919</v>
      </c>
      <c r="F852" s="131">
        <v>8.1339712919</v>
      </c>
      <c r="G852" s="131">
        <v>19.138755980900001</v>
      </c>
      <c r="H852" s="131">
        <v>59.090909090899999</v>
      </c>
      <c r="I852" s="131">
        <v>21.7703349282</v>
      </c>
      <c r="J852" s="131">
        <v>4.7058823528999998</v>
      </c>
      <c r="K852" s="131">
        <v>0</v>
      </c>
      <c r="L852" s="131">
        <v>5.8823529411999997</v>
      </c>
      <c r="M852" s="131">
        <v>10.5882352941</v>
      </c>
      <c r="N852" s="110">
        <v>355</v>
      </c>
      <c r="O852" s="131">
        <v>2.3380281690000002</v>
      </c>
      <c r="P852" s="146">
        <v>1.85</v>
      </c>
      <c r="Q852" s="131">
        <v>18.617021276599999</v>
      </c>
      <c r="R852" s="110">
        <v>8</v>
      </c>
      <c r="S852" s="131">
        <v>61.170212765999999</v>
      </c>
      <c r="T852" s="110">
        <v>-7</v>
      </c>
      <c r="U852" s="131">
        <v>20.212765957399998</v>
      </c>
      <c r="V852" s="131">
        <v>0</v>
      </c>
      <c r="W852" s="147">
        <v>137</v>
      </c>
      <c r="X852" s="147">
        <v>35</v>
      </c>
      <c r="Y852" s="147">
        <v>13</v>
      </c>
      <c r="Z852" s="147">
        <v>89</v>
      </c>
      <c r="AA852" s="147">
        <v>45</v>
      </c>
      <c r="AB852" s="147">
        <v>9</v>
      </c>
      <c r="AC852" s="147">
        <v>5</v>
      </c>
      <c r="AD852" s="147">
        <v>31</v>
      </c>
      <c r="AE852" s="148">
        <v>1.0362694300999999</v>
      </c>
      <c r="AF852" s="131">
        <v>5.7405281286000003</v>
      </c>
      <c r="AG852" s="149">
        <v>1.5</v>
      </c>
      <c r="AH852" s="149">
        <v>12.519319938200001</v>
      </c>
      <c r="AI852" s="149">
        <v>19.577537351899998</v>
      </c>
      <c r="AJ852" s="149">
        <v>19.886656362699998</v>
      </c>
      <c r="AK852" s="149">
        <v>24.265842349300002</v>
      </c>
      <c r="AL852" s="149">
        <v>0.97887686760000003</v>
      </c>
      <c r="AM852" s="149">
        <v>7.6764554353000003</v>
      </c>
      <c r="AN852" s="149">
        <v>2.1123132405999998</v>
      </c>
      <c r="AO852" s="149" t="s">
        <v>3450</v>
      </c>
      <c r="AP852" s="149">
        <v>11.7980422463</v>
      </c>
      <c r="AQ852" s="149">
        <v>0.36063884600000001</v>
      </c>
    </row>
    <row r="853" spans="1:43" x14ac:dyDescent="0.2">
      <c r="A853" s="145">
        <v>2523</v>
      </c>
      <c r="B853" s="109" t="s">
        <v>1544</v>
      </c>
      <c r="C853" s="110">
        <v>830</v>
      </c>
      <c r="D853" s="131">
        <v>2.4691358024999999</v>
      </c>
      <c r="E853" s="110">
        <v>314.39393939389998</v>
      </c>
      <c r="F853" s="131">
        <v>4.4578313252999999</v>
      </c>
      <c r="G853" s="131">
        <v>21.566265060199999</v>
      </c>
      <c r="H853" s="131">
        <v>57.349397590400002</v>
      </c>
      <c r="I853" s="131">
        <v>21.084337349399998</v>
      </c>
      <c r="J853" s="131">
        <v>2.3866348449000001</v>
      </c>
      <c r="K853" s="131">
        <v>4.7732696897000002</v>
      </c>
      <c r="L853" s="131">
        <v>5.9665871122</v>
      </c>
      <c r="M853" s="131">
        <v>9.5465393795000004</v>
      </c>
      <c r="N853" s="110">
        <v>337</v>
      </c>
      <c r="O853" s="131">
        <v>2.4391691395000001</v>
      </c>
      <c r="P853" s="146">
        <v>2.64</v>
      </c>
      <c r="Q853" s="131">
        <v>13.358778625999999</v>
      </c>
      <c r="R853" s="110">
        <v>9</v>
      </c>
      <c r="S853" s="131">
        <v>59.541984732800003</v>
      </c>
      <c r="T853" s="110">
        <v>-7</v>
      </c>
      <c r="U853" s="131">
        <v>26.717557251900001</v>
      </c>
      <c r="V853" s="131">
        <v>0.3816793893</v>
      </c>
      <c r="W853" s="147">
        <v>207</v>
      </c>
      <c r="X853" s="147">
        <v>19</v>
      </c>
      <c r="Y853" s="147">
        <v>98</v>
      </c>
      <c r="Z853" s="147">
        <v>90</v>
      </c>
      <c r="AA853" s="147">
        <v>44</v>
      </c>
      <c r="AB853" s="147">
        <v>8</v>
      </c>
      <c r="AC853" s="147">
        <v>10</v>
      </c>
      <c r="AD853" s="147">
        <v>26</v>
      </c>
      <c r="AE853" s="148">
        <v>0.8064516129</v>
      </c>
      <c r="AF853" s="131">
        <v>1.1494252873999999</v>
      </c>
      <c r="AG853" s="149">
        <v>0.95</v>
      </c>
      <c r="AH853" s="149">
        <v>16.789146410400001</v>
      </c>
      <c r="AI853" s="149">
        <v>16.449971735399998</v>
      </c>
      <c r="AJ853" s="149">
        <v>19.7851893725</v>
      </c>
      <c r="AK853" s="149">
        <v>28.547201808899999</v>
      </c>
      <c r="AL853" s="149">
        <v>0.45223289989999998</v>
      </c>
      <c r="AM853" s="149">
        <v>5.5963821368</v>
      </c>
      <c r="AN853" s="149">
        <v>3.5613340871000001</v>
      </c>
      <c r="AO853" s="149" t="s">
        <v>3450</v>
      </c>
      <c r="AP853" s="149">
        <v>7.6314301865000003</v>
      </c>
      <c r="AQ853" s="149">
        <v>0.45223289989999998</v>
      </c>
    </row>
    <row r="854" spans="1:43" x14ac:dyDescent="0.2">
      <c r="A854" s="145">
        <v>2524</v>
      </c>
      <c r="B854" s="109" t="s">
        <v>1543</v>
      </c>
      <c r="C854" s="110">
        <v>153</v>
      </c>
      <c r="D854" s="131">
        <v>70</v>
      </c>
      <c r="E854" s="110">
        <v>150</v>
      </c>
      <c r="F854" s="131">
        <v>3.9215686275000001</v>
      </c>
      <c r="G854" s="131">
        <v>24.183006535899999</v>
      </c>
      <c r="H854" s="131">
        <v>56.2091503268</v>
      </c>
      <c r="I854" s="131">
        <v>19.607843137300002</v>
      </c>
      <c r="J854" s="131">
        <v>0</v>
      </c>
      <c r="K854" s="131">
        <v>0</v>
      </c>
      <c r="L854" s="131">
        <v>6.6445182724</v>
      </c>
      <c r="M854" s="131">
        <v>0</v>
      </c>
      <c r="N854" s="110">
        <v>61</v>
      </c>
      <c r="O854" s="131">
        <v>2.5081967213</v>
      </c>
      <c r="P854" s="146">
        <v>1.02</v>
      </c>
      <c r="Q854" s="131">
        <v>6.9306930693000002</v>
      </c>
      <c r="R854" s="110">
        <v>0</v>
      </c>
      <c r="S854" s="131">
        <v>78.217821782200005</v>
      </c>
      <c r="T854" s="110">
        <v>0</v>
      </c>
      <c r="U854" s="131">
        <v>14.8514851485</v>
      </c>
      <c r="V854" s="131">
        <v>0</v>
      </c>
      <c r="W854" s="147" t="s">
        <v>3449</v>
      </c>
      <c r="X854" s="147">
        <v>5</v>
      </c>
      <c r="Y854" s="147" t="s">
        <v>3449</v>
      </c>
      <c r="Z854" s="147">
        <v>9</v>
      </c>
      <c r="AA854" s="147" t="s">
        <v>3449</v>
      </c>
      <c r="AB854" s="147" t="s">
        <v>3449</v>
      </c>
      <c r="AC854" s="147" t="s">
        <v>3449</v>
      </c>
      <c r="AD854" s="147" t="s">
        <v>3449</v>
      </c>
      <c r="AE854" s="148">
        <v>0</v>
      </c>
      <c r="AF854" s="131">
        <v>0</v>
      </c>
      <c r="AG854" s="149" t="s">
        <v>3449</v>
      </c>
      <c r="AH854" s="149">
        <v>14.432989690699999</v>
      </c>
      <c r="AI854" s="149">
        <v>14.948453608199999</v>
      </c>
      <c r="AJ854" s="149">
        <v>20.618556700999999</v>
      </c>
      <c r="AK854" s="149">
        <v>23.711340206199999</v>
      </c>
      <c r="AL854" s="149">
        <v>0.51546391749999998</v>
      </c>
      <c r="AM854" s="149">
        <v>6.9587628865999998</v>
      </c>
      <c r="AN854" s="149">
        <v>1.5463917525999999</v>
      </c>
      <c r="AO854" s="149" t="s">
        <v>3450</v>
      </c>
      <c r="AP854" s="149">
        <v>16.7525773196</v>
      </c>
      <c r="AQ854" s="149">
        <v>0.25773195879999999</v>
      </c>
    </row>
    <row r="855" spans="1:43" x14ac:dyDescent="0.2">
      <c r="A855" s="145">
        <v>2525</v>
      </c>
      <c r="B855" s="109" t="s">
        <v>1542</v>
      </c>
      <c r="C855" s="110">
        <v>1304</v>
      </c>
      <c r="D855" s="131">
        <v>5.7583130575999997</v>
      </c>
      <c r="E855" s="110">
        <v>1143.8596491228</v>
      </c>
      <c r="F855" s="131">
        <v>10.3527607362</v>
      </c>
      <c r="G855" s="131">
        <v>18.558282208600001</v>
      </c>
      <c r="H855" s="131">
        <v>60.046012269899997</v>
      </c>
      <c r="I855" s="131">
        <v>21.395705521499998</v>
      </c>
      <c r="J855" s="131">
        <v>3.0804774739999998</v>
      </c>
      <c r="K855" s="131">
        <v>1.5402387369999999</v>
      </c>
      <c r="L855" s="131">
        <v>10.781671159</v>
      </c>
      <c r="M855" s="131">
        <v>6.9310743165000002</v>
      </c>
      <c r="N855" s="110">
        <v>572</v>
      </c>
      <c r="O855" s="131">
        <v>2.2639860139999999</v>
      </c>
      <c r="P855" s="146">
        <v>1.1399999999999999</v>
      </c>
      <c r="Q855" s="131">
        <v>45.535714285700003</v>
      </c>
      <c r="R855" s="110">
        <v>13</v>
      </c>
      <c r="S855" s="131">
        <v>46.428571428600002</v>
      </c>
      <c r="T855" s="110">
        <v>-12</v>
      </c>
      <c r="U855" s="131">
        <v>8.0357142856999992</v>
      </c>
      <c r="V855" s="131">
        <v>0</v>
      </c>
      <c r="W855" s="147">
        <v>457</v>
      </c>
      <c r="X855" s="147">
        <v>0</v>
      </c>
      <c r="Y855" s="147">
        <v>61</v>
      </c>
      <c r="Z855" s="147">
        <v>396</v>
      </c>
      <c r="AA855" s="147">
        <v>90</v>
      </c>
      <c r="AB855" s="147">
        <v>0</v>
      </c>
      <c r="AC855" s="147">
        <v>18</v>
      </c>
      <c r="AD855" s="147">
        <v>72</v>
      </c>
      <c r="AE855" s="148">
        <v>2.5682182986000002</v>
      </c>
      <c r="AF855" s="131">
        <v>0.76045627380000003</v>
      </c>
      <c r="AG855" s="149">
        <v>0.62</v>
      </c>
      <c r="AH855" s="149">
        <v>15.892053972999999</v>
      </c>
      <c r="AI855" s="149">
        <v>9.6701649174999993</v>
      </c>
      <c r="AJ855" s="149">
        <v>17.766116941500002</v>
      </c>
      <c r="AK855" s="149">
        <v>36.8815592204</v>
      </c>
      <c r="AL855" s="149">
        <v>1.0494752624000001</v>
      </c>
      <c r="AM855" s="149">
        <v>6.1844077961000004</v>
      </c>
      <c r="AN855" s="149">
        <v>2.3238380809999999</v>
      </c>
      <c r="AO855" s="149" t="s">
        <v>3450</v>
      </c>
      <c r="AP855" s="149">
        <v>7.3463268366000003</v>
      </c>
      <c r="AQ855" s="149">
        <v>0.97451274359999995</v>
      </c>
    </row>
    <row r="856" spans="1:43" x14ac:dyDescent="0.2">
      <c r="A856" s="145">
        <v>2526</v>
      </c>
      <c r="B856" s="109" t="s">
        <v>1541</v>
      </c>
      <c r="C856" s="110">
        <v>2844</v>
      </c>
      <c r="D856" s="131">
        <v>9.2585478293999994</v>
      </c>
      <c r="E856" s="110">
        <v>634.82142857140002</v>
      </c>
      <c r="F856" s="131">
        <v>8.3684950774000004</v>
      </c>
      <c r="G856" s="131">
        <v>17.791842475399999</v>
      </c>
      <c r="H856" s="131">
        <v>59.8452883263</v>
      </c>
      <c r="I856" s="131">
        <v>22.3628691983</v>
      </c>
      <c r="J856" s="131">
        <v>6.7161541181000004</v>
      </c>
      <c r="K856" s="131">
        <v>1.4139271828</v>
      </c>
      <c r="L856" s="131">
        <v>7.7765995051000001</v>
      </c>
      <c r="M856" s="131">
        <v>6.0091905267000003</v>
      </c>
      <c r="N856" s="110">
        <v>1244</v>
      </c>
      <c r="O856" s="131">
        <v>2.2540192925999998</v>
      </c>
      <c r="P856" s="146">
        <v>4.4800000000000004</v>
      </c>
      <c r="Q856" s="131">
        <v>22.345132743400001</v>
      </c>
      <c r="R856" s="110">
        <v>33</v>
      </c>
      <c r="S856" s="131">
        <v>47.787610619500001</v>
      </c>
      <c r="T856" s="110">
        <v>-35</v>
      </c>
      <c r="U856" s="131">
        <v>29.424778761100001</v>
      </c>
      <c r="V856" s="131">
        <v>0.4424778761</v>
      </c>
      <c r="W856" s="147">
        <v>1037</v>
      </c>
      <c r="X856" s="147">
        <v>22</v>
      </c>
      <c r="Y856" s="147">
        <v>315</v>
      </c>
      <c r="Z856" s="147">
        <v>700</v>
      </c>
      <c r="AA856" s="147">
        <v>172</v>
      </c>
      <c r="AB856" s="147">
        <v>8</v>
      </c>
      <c r="AC856" s="147">
        <v>32</v>
      </c>
      <c r="AD856" s="147">
        <v>132</v>
      </c>
      <c r="AE856" s="148">
        <v>1.4914243102</v>
      </c>
      <c r="AF856" s="131">
        <v>4.9910873440000003</v>
      </c>
      <c r="AG856" s="131">
        <v>0.5</v>
      </c>
      <c r="AH856" s="149">
        <v>25.421668439400001</v>
      </c>
      <c r="AI856" s="149">
        <v>8.5245403434</v>
      </c>
      <c r="AJ856" s="149">
        <v>18.3102871904</v>
      </c>
      <c r="AK856" s="149">
        <v>22.321835587300001</v>
      </c>
      <c r="AL856" s="149">
        <v>0.80534873119999995</v>
      </c>
      <c r="AM856" s="149">
        <v>11.305272754900001</v>
      </c>
      <c r="AN856" s="149">
        <v>3.0238565568000002</v>
      </c>
      <c r="AO856" s="149" t="s">
        <v>3450</v>
      </c>
      <c r="AP856" s="149">
        <v>8.8588360432000002</v>
      </c>
      <c r="AQ856" s="149">
        <v>0.53183406779999998</v>
      </c>
    </row>
    <row r="857" spans="1:43" x14ac:dyDescent="0.2">
      <c r="A857" s="145">
        <v>2527</v>
      </c>
      <c r="B857" s="109" t="s">
        <v>1540</v>
      </c>
      <c r="C857" s="110">
        <v>3488</v>
      </c>
      <c r="D857" s="131">
        <v>5.9216519890999999</v>
      </c>
      <c r="E857" s="110">
        <v>771.68141592920006</v>
      </c>
      <c r="F857" s="131">
        <v>19.323394495399999</v>
      </c>
      <c r="G857" s="131">
        <v>18.491972477099999</v>
      </c>
      <c r="H857" s="131">
        <v>59.403669724799997</v>
      </c>
      <c r="I857" s="131">
        <v>22.104357798199999</v>
      </c>
      <c r="J857" s="131">
        <v>4.5924225028999999</v>
      </c>
      <c r="K857" s="131">
        <v>1.1481056257</v>
      </c>
      <c r="L857" s="131">
        <v>7.1756601606999997</v>
      </c>
      <c r="M857" s="131">
        <v>8.6107921929</v>
      </c>
      <c r="N857" s="110">
        <v>1597</v>
      </c>
      <c r="O857" s="131">
        <v>2.1596743895000001</v>
      </c>
      <c r="P857" s="146">
        <v>4.5199999999999996</v>
      </c>
      <c r="Q857" s="131">
        <v>34.285714285700003</v>
      </c>
      <c r="R857" s="110">
        <v>30</v>
      </c>
      <c r="S857" s="131">
        <v>35.824175824199997</v>
      </c>
      <c r="T857" s="110">
        <v>-29</v>
      </c>
      <c r="U857" s="131">
        <v>26.1538461538</v>
      </c>
      <c r="V857" s="131">
        <v>3.7362637363000002</v>
      </c>
      <c r="W857" s="147">
        <v>1270</v>
      </c>
      <c r="X857" s="147">
        <v>14</v>
      </c>
      <c r="Y857" s="147">
        <v>278</v>
      </c>
      <c r="Z857" s="147">
        <v>978</v>
      </c>
      <c r="AA857" s="147">
        <v>175</v>
      </c>
      <c r="AB857" s="147">
        <v>5</v>
      </c>
      <c r="AC857" s="147">
        <v>37</v>
      </c>
      <c r="AD857" s="147">
        <v>133</v>
      </c>
      <c r="AE857" s="148">
        <v>2.734375</v>
      </c>
      <c r="AF857" s="131">
        <v>4.5911047346</v>
      </c>
      <c r="AG857" s="131">
        <v>1.87</v>
      </c>
      <c r="AH857" s="149">
        <v>12.9589988474</v>
      </c>
      <c r="AI857" s="149">
        <v>21.093364070500002</v>
      </c>
      <c r="AJ857" s="149">
        <v>20.270047752300002</v>
      </c>
      <c r="AK857" s="149">
        <v>27.334101761900001</v>
      </c>
      <c r="AL857" s="149">
        <v>1.1855754981</v>
      </c>
      <c r="AM857" s="149">
        <v>4.7752346452000003</v>
      </c>
      <c r="AN857" s="149">
        <v>1.3667050881</v>
      </c>
      <c r="AO857" s="149" t="s">
        <v>3450</v>
      </c>
      <c r="AP857" s="149">
        <v>9.7974641857000009</v>
      </c>
      <c r="AQ857" s="149">
        <v>0.36225918000000001</v>
      </c>
    </row>
    <row r="858" spans="1:43" x14ac:dyDescent="0.2">
      <c r="A858" s="145">
        <v>2528</v>
      </c>
      <c r="B858" s="109" t="s">
        <v>1539</v>
      </c>
      <c r="C858" s="110">
        <v>1225</v>
      </c>
      <c r="D858" s="131">
        <v>10.261026102600001</v>
      </c>
      <c r="E858" s="110">
        <v>811.25827814570005</v>
      </c>
      <c r="F858" s="131">
        <v>10.285714285699999</v>
      </c>
      <c r="G858" s="131">
        <v>18.693877551</v>
      </c>
      <c r="H858" s="131">
        <v>61.061224489799997</v>
      </c>
      <c r="I858" s="131">
        <v>20.244897959199999</v>
      </c>
      <c r="J858" s="131">
        <v>8.3298625573000002</v>
      </c>
      <c r="K858" s="131">
        <v>0.83298625569999996</v>
      </c>
      <c r="L858" s="131">
        <v>5.8309037900999998</v>
      </c>
      <c r="M858" s="131">
        <v>5.8309037900999998</v>
      </c>
      <c r="N858" s="110">
        <v>540</v>
      </c>
      <c r="O858" s="131">
        <v>2.2444444444</v>
      </c>
      <c r="P858" s="146">
        <v>1.51</v>
      </c>
      <c r="Q858" s="131">
        <v>32</v>
      </c>
      <c r="R858" s="110">
        <v>10</v>
      </c>
      <c r="S858" s="131">
        <v>48</v>
      </c>
      <c r="T858" s="110">
        <v>-9</v>
      </c>
      <c r="U858" s="131">
        <v>20</v>
      </c>
      <c r="V858" s="131">
        <v>0</v>
      </c>
      <c r="W858" s="147">
        <v>575</v>
      </c>
      <c r="X858" s="147">
        <v>20</v>
      </c>
      <c r="Y858" s="147">
        <v>231</v>
      </c>
      <c r="Z858" s="147">
        <v>324</v>
      </c>
      <c r="AA858" s="147">
        <v>119</v>
      </c>
      <c r="AB858" s="147">
        <v>7</v>
      </c>
      <c r="AC858" s="147">
        <v>26</v>
      </c>
      <c r="AD858" s="147">
        <v>86</v>
      </c>
      <c r="AE858" s="148">
        <v>3.1304347826000001</v>
      </c>
      <c r="AF858" s="131">
        <v>20.636285468600001</v>
      </c>
      <c r="AG858" s="131">
        <v>1.02</v>
      </c>
      <c r="AH858" s="149">
        <v>17.176470588200001</v>
      </c>
      <c r="AI858" s="149">
        <v>5.4117647058999996</v>
      </c>
      <c r="AJ858" s="149">
        <v>25.788235294100001</v>
      </c>
      <c r="AK858" s="149">
        <v>32.282352941200003</v>
      </c>
      <c r="AL858" s="149">
        <v>0.70588235290000001</v>
      </c>
      <c r="AM858" s="149">
        <v>5.4588235294</v>
      </c>
      <c r="AN858" s="149">
        <v>3.2941176471000002</v>
      </c>
      <c r="AO858" s="149" t="s">
        <v>3450</v>
      </c>
      <c r="AP858" s="149">
        <v>6.5882352941000004</v>
      </c>
      <c r="AQ858" s="149">
        <v>1.2235294118</v>
      </c>
    </row>
    <row r="859" spans="1:43" x14ac:dyDescent="0.2">
      <c r="A859" s="145">
        <v>2529</v>
      </c>
      <c r="B859" s="109" t="s">
        <v>1538</v>
      </c>
      <c r="C859" s="110">
        <v>872</v>
      </c>
      <c r="D859" s="131">
        <v>15.343915343899999</v>
      </c>
      <c r="E859" s="110">
        <v>364.85355648540002</v>
      </c>
      <c r="F859" s="131">
        <v>8.3715596330000004</v>
      </c>
      <c r="G859" s="131">
        <v>23.7385321101</v>
      </c>
      <c r="H859" s="131">
        <v>58.486238532100003</v>
      </c>
      <c r="I859" s="131">
        <v>17.775229357800001</v>
      </c>
      <c r="J859" s="131">
        <v>4.6756282876000004</v>
      </c>
      <c r="K859" s="131">
        <v>1.1689070719000001</v>
      </c>
      <c r="L859" s="131">
        <v>5.8445353594</v>
      </c>
      <c r="M859" s="131">
        <v>7.0134424312999997</v>
      </c>
      <c r="N859" s="110">
        <v>358</v>
      </c>
      <c r="O859" s="131">
        <v>2.4357541898999999</v>
      </c>
      <c r="P859" s="146">
        <v>2.39</v>
      </c>
      <c r="Q859" s="131">
        <v>13.389121338900001</v>
      </c>
      <c r="R859" s="110">
        <v>8</v>
      </c>
      <c r="S859" s="131">
        <v>61.506276150600002</v>
      </c>
      <c r="T859" s="110">
        <v>-9</v>
      </c>
      <c r="U859" s="131">
        <v>25.104602510500001</v>
      </c>
      <c r="V859" s="131">
        <v>0</v>
      </c>
      <c r="W859" s="147">
        <v>98</v>
      </c>
      <c r="X859" s="147">
        <v>13</v>
      </c>
      <c r="Y859" s="147">
        <v>10</v>
      </c>
      <c r="Z859" s="147">
        <v>75</v>
      </c>
      <c r="AA859" s="147">
        <v>36</v>
      </c>
      <c r="AB859" s="147">
        <v>5</v>
      </c>
      <c r="AC859" s="147">
        <v>6</v>
      </c>
      <c r="AD859" s="147">
        <v>25</v>
      </c>
      <c r="AE859" s="148">
        <v>1.3192612136999999</v>
      </c>
      <c r="AF859" s="131">
        <v>0</v>
      </c>
      <c r="AG859" s="149" t="s">
        <v>3449</v>
      </c>
      <c r="AH859" s="149">
        <v>18.6631016043</v>
      </c>
      <c r="AI859" s="149">
        <v>15.4010695187</v>
      </c>
      <c r="AJ859" s="149">
        <v>18.181818181800001</v>
      </c>
      <c r="AK859" s="149">
        <v>24.0106951872</v>
      </c>
      <c r="AL859" s="149">
        <v>1.7647058823999999</v>
      </c>
      <c r="AM859" s="149">
        <v>7.3796791443999998</v>
      </c>
      <c r="AN859" s="149">
        <v>2.0855614973000001</v>
      </c>
      <c r="AO859" s="149" t="s">
        <v>3450</v>
      </c>
      <c r="AP859" s="149">
        <v>11.7112299465</v>
      </c>
      <c r="AQ859" s="149">
        <v>0.2139037433</v>
      </c>
    </row>
    <row r="860" spans="1:43" x14ac:dyDescent="0.2">
      <c r="A860" s="145">
        <v>2530</v>
      </c>
      <c r="B860" s="109" t="s">
        <v>1537</v>
      </c>
      <c r="C860" s="110">
        <v>2017</v>
      </c>
      <c r="D860" s="131">
        <v>18.9268867925</v>
      </c>
      <c r="E860" s="110">
        <v>600.29761904760005</v>
      </c>
      <c r="F860" s="131">
        <v>12.444224095199999</v>
      </c>
      <c r="G860" s="131">
        <v>18.0466038671</v>
      </c>
      <c r="H860" s="131">
        <v>62.0723847298</v>
      </c>
      <c r="I860" s="131">
        <v>19.8810114031</v>
      </c>
      <c r="J860" s="131">
        <v>5.9612518629000002</v>
      </c>
      <c r="K860" s="131">
        <v>3.4773969199999999</v>
      </c>
      <c r="L860" s="131">
        <v>9.4386487828999996</v>
      </c>
      <c r="M860" s="131">
        <v>7.4515648285999996</v>
      </c>
      <c r="N860" s="110">
        <v>881</v>
      </c>
      <c r="O860" s="131">
        <v>2.2610669693999998</v>
      </c>
      <c r="P860" s="146">
        <v>3.36</v>
      </c>
      <c r="Q860" s="131">
        <v>21.2574850299</v>
      </c>
      <c r="R860" s="110">
        <v>12</v>
      </c>
      <c r="S860" s="131">
        <v>55.389221556899997</v>
      </c>
      <c r="T860" s="110">
        <v>-11</v>
      </c>
      <c r="U860" s="131">
        <v>22.455089820400001</v>
      </c>
      <c r="V860" s="131">
        <v>0.89820359279999995</v>
      </c>
      <c r="W860" s="147">
        <v>498</v>
      </c>
      <c r="X860" s="147">
        <v>37</v>
      </c>
      <c r="Y860" s="147">
        <v>116</v>
      </c>
      <c r="Z860" s="147">
        <v>345</v>
      </c>
      <c r="AA860" s="147">
        <v>111</v>
      </c>
      <c r="AB860" s="147">
        <v>8</v>
      </c>
      <c r="AC860" s="147">
        <v>30</v>
      </c>
      <c r="AD860" s="147">
        <v>73</v>
      </c>
      <c r="AE860" s="148">
        <v>5.9685863874000002</v>
      </c>
      <c r="AF860" s="131">
        <v>28.963414634100001</v>
      </c>
      <c r="AG860" s="149">
        <v>0.85</v>
      </c>
      <c r="AH860" s="149">
        <v>17.306637410899999</v>
      </c>
      <c r="AI860" s="149">
        <v>10.1481075151</v>
      </c>
      <c r="AJ860" s="149">
        <v>21.173889193600001</v>
      </c>
      <c r="AK860" s="149">
        <v>29.5666483818</v>
      </c>
      <c r="AL860" s="149">
        <v>0.90510148109999999</v>
      </c>
      <c r="AM860" s="149">
        <v>6.7196928140000001</v>
      </c>
      <c r="AN860" s="149">
        <v>3.7301151947000002</v>
      </c>
      <c r="AO860" s="149" t="s">
        <v>3450</v>
      </c>
      <c r="AP860" s="149">
        <v>7.9264947888000004</v>
      </c>
      <c r="AQ860" s="149">
        <v>1.4262205156000001</v>
      </c>
    </row>
    <row r="861" spans="1:43" x14ac:dyDescent="0.2">
      <c r="A861" s="145">
        <v>2532</v>
      </c>
      <c r="B861" s="109" t="s">
        <v>1536</v>
      </c>
      <c r="C861" s="110">
        <v>3173</v>
      </c>
      <c r="D861" s="131">
        <v>7.9986385296</v>
      </c>
      <c r="E861" s="110">
        <v>506.06060606059998</v>
      </c>
      <c r="F861" s="131">
        <v>18.373778758299999</v>
      </c>
      <c r="G861" s="131">
        <v>19.5083517176</v>
      </c>
      <c r="H861" s="131">
        <v>63.504569807800003</v>
      </c>
      <c r="I861" s="131">
        <v>16.987078474600001</v>
      </c>
      <c r="J861" s="131">
        <v>4.7051442910999999</v>
      </c>
      <c r="K861" s="131">
        <v>1.2547051442999999</v>
      </c>
      <c r="L861" s="131">
        <v>9.4102885821999998</v>
      </c>
      <c r="M861" s="131">
        <v>7.5282308657000003</v>
      </c>
      <c r="N861" s="110">
        <v>1366</v>
      </c>
      <c r="O861" s="131">
        <v>2.2884333821</v>
      </c>
      <c r="P861" s="146">
        <v>6.27</v>
      </c>
      <c r="Q861" s="131">
        <v>20.352564102599999</v>
      </c>
      <c r="R861" s="110">
        <v>41</v>
      </c>
      <c r="S861" s="131">
        <v>48.557692307700002</v>
      </c>
      <c r="T861" s="110">
        <v>-42</v>
      </c>
      <c r="U861" s="131">
        <v>30.128205128200001</v>
      </c>
      <c r="V861" s="131">
        <v>0.9615384615</v>
      </c>
      <c r="W861" s="147">
        <v>2582</v>
      </c>
      <c r="X861" s="147">
        <v>35</v>
      </c>
      <c r="Y861" s="147">
        <v>430</v>
      </c>
      <c r="Z861" s="147">
        <v>2117</v>
      </c>
      <c r="AA861" s="147">
        <v>189</v>
      </c>
      <c r="AB861" s="147">
        <v>12</v>
      </c>
      <c r="AC861" s="147">
        <v>40</v>
      </c>
      <c r="AD861" s="147">
        <v>137</v>
      </c>
      <c r="AE861" s="148">
        <v>5.3784860557999998</v>
      </c>
      <c r="AF861" s="131">
        <v>1.2590494177</v>
      </c>
      <c r="AG861" s="131">
        <v>3</v>
      </c>
      <c r="AH861" s="149">
        <v>20.7825295723</v>
      </c>
      <c r="AI861" s="149">
        <v>15.432211101</v>
      </c>
      <c r="AJ861" s="149">
        <v>21.455868971800001</v>
      </c>
      <c r="AK861" s="149">
        <v>24.313011828899999</v>
      </c>
      <c r="AL861" s="149">
        <v>0.72793448589999998</v>
      </c>
      <c r="AM861" s="149">
        <v>4.7679708826000002</v>
      </c>
      <c r="AN861" s="149">
        <v>2.4385805278000001</v>
      </c>
      <c r="AO861" s="149" t="s">
        <v>3450</v>
      </c>
      <c r="AP861" s="149">
        <v>7.4977252047</v>
      </c>
      <c r="AQ861" s="149">
        <v>1.2556869881999999</v>
      </c>
    </row>
    <row r="862" spans="1:43" x14ac:dyDescent="0.2">
      <c r="A862" s="145">
        <v>2534</v>
      </c>
      <c r="B862" s="109" t="s">
        <v>1535</v>
      </c>
      <c r="C862" s="110">
        <v>9041</v>
      </c>
      <c r="D862" s="131">
        <v>3.6930840693000002</v>
      </c>
      <c r="E862" s="110">
        <v>1952.6997840173001</v>
      </c>
      <c r="F862" s="131">
        <v>43.6898573167</v>
      </c>
      <c r="G862" s="131">
        <v>18.493529476799999</v>
      </c>
      <c r="H862" s="131">
        <v>63.200973343699999</v>
      </c>
      <c r="I862" s="131">
        <v>18.305497179500001</v>
      </c>
      <c r="J862" s="131">
        <v>3.3327778704000002</v>
      </c>
      <c r="K862" s="131">
        <v>1.9996667222</v>
      </c>
      <c r="L862" s="131">
        <v>9.2206854413000006</v>
      </c>
      <c r="M862" s="131">
        <v>9.9983336110999996</v>
      </c>
      <c r="N862" s="110">
        <v>4287</v>
      </c>
      <c r="O862" s="131">
        <v>2.0741777467000002</v>
      </c>
      <c r="P862" s="146">
        <v>4.63</v>
      </c>
      <c r="Q862" s="131">
        <v>52.789699570800003</v>
      </c>
      <c r="R862" s="110">
        <v>45</v>
      </c>
      <c r="S862" s="131">
        <v>24.892703862699999</v>
      </c>
      <c r="T862" s="110">
        <v>-43</v>
      </c>
      <c r="U862" s="131">
        <v>18.454935622299999</v>
      </c>
      <c r="V862" s="131">
        <v>3.8626609441999999</v>
      </c>
      <c r="W862" s="147">
        <v>5630</v>
      </c>
      <c r="X862" s="147">
        <v>7</v>
      </c>
      <c r="Y862" s="147">
        <v>1721</v>
      </c>
      <c r="Z862" s="147">
        <v>3902</v>
      </c>
      <c r="AA862" s="147" t="s">
        <v>3449</v>
      </c>
      <c r="AB862" s="147" t="s">
        <v>3449</v>
      </c>
      <c r="AC862" s="147">
        <v>69</v>
      </c>
      <c r="AD862" s="147">
        <v>320</v>
      </c>
      <c r="AE862" s="148">
        <v>6.7095970087000003</v>
      </c>
      <c r="AF862" s="131">
        <v>3.7183098592000001</v>
      </c>
      <c r="AG862" s="131">
        <v>6.03</v>
      </c>
      <c r="AH862" s="149">
        <v>15.4983792545</v>
      </c>
      <c r="AI862" s="149">
        <v>10.615883306300001</v>
      </c>
      <c r="AJ862" s="149">
        <v>26.1142625608</v>
      </c>
      <c r="AK862" s="149">
        <v>20.674635332299999</v>
      </c>
      <c r="AL862" s="149">
        <v>1.5700972446999999</v>
      </c>
      <c r="AM862" s="149">
        <v>8.0328200972000001</v>
      </c>
      <c r="AN862" s="149">
        <v>1.9145056726</v>
      </c>
      <c r="AO862" s="149" t="s">
        <v>3450</v>
      </c>
      <c r="AP862" s="149">
        <v>12.753241491100001</v>
      </c>
      <c r="AQ862" s="149">
        <v>0.4760940032</v>
      </c>
    </row>
    <row r="863" spans="1:43" x14ac:dyDescent="0.2">
      <c r="A863" s="145">
        <v>2535</v>
      </c>
      <c r="B863" s="109" t="s">
        <v>1534</v>
      </c>
      <c r="C863" s="110">
        <v>740</v>
      </c>
      <c r="D863" s="131">
        <v>0.27100270999999998</v>
      </c>
      <c r="E863" s="110">
        <v>161.92560175049999</v>
      </c>
      <c r="F863" s="131">
        <v>6.3513513514</v>
      </c>
      <c r="G863" s="131">
        <v>17.567567567600001</v>
      </c>
      <c r="H863" s="131">
        <v>65.405405405400003</v>
      </c>
      <c r="I863" s="131">
        <v>17.027027026999999</v>
      </c>
      <c r="J863" s="131">
        <v>4.0376850606000003</v>
      </c>
      <c r="K863" s="131">
        <v>1.3458950202</v>
      </c>
      <c r="L863" s="131">
        <v>4.0376850606000003</v>
      </c>
      <c r="M863" s="131">
        <v>10.7671601615</v>
      </c>
      <c r="N863" s="110">
        <v>313</v>
      </c>
      <c r="O863" s="131">
        <v>2.3546325878999999</v>
      </c>
      <c r="P863" s="146">
        <v>4.57</v>
      </c>
      <c r="Q863" s="131">
        <v>7.658643326</v>
      </c>
      <c r="R863" s="110">
        <v>12</v>
      </c>
      <c r="S863" s="131">
        <v>57.111597374200002</v>
      </c>
      <c r="T863" s="110">
        <v>-13</v>
      </c>
      <c r="U863" s="131">
        <v>34.573304157499997</v>
      </c>
      <c r="V863" s="131">
        <v>0.65645514220000001</v>
      </c>
      <c r="W863" s="147">
        <v>79</v>
      </c>
      <c r="X863" s="147">
        <v>26</v>
      </c>
      <c r="Y863" s="147">
        <v>11</v>
      </c>
      <c r="Z863" s="147">
        <v>42</v>
      </c>
      <c r="AA863" s="147">
        <v>33</v>
      </c>
      <c r="AB863" s="147">
        <v>9</v>
      </c>
      <c r="AC863" s="147">
        <v>7</v>
      </c>
      <c r="AD863" s="147">
        <v>17</v>
      </c>
      <c r="AE863" s="148">
        <v>2.3323615160000002</v>
      </c>
      <c r="AF863" s="131">
        <v>9.5367847411</v>
      </c>
      <c r="AG863" s="131">
        <v>1.47</v>
      </c>
      <c r="AH863" s="149">
        <v>11.389385808</v>
      </c>
      <c r="AI863" s="149">
        <v>10.733452593899999</v>
      </c>
      <c r="AJ863" s="149">
        <v>15.8616577221</v>
      </c>
      <c r="AK863" s="149">
        <v>35.658914728699997</v>
      </c>
      <c r="AL863" s="149">
        <v>1.9081693500000001</v>
      </c>
      <c r="AM863" s="149">
        <v>8.3482409063999992</v>
      </c>
      <c r="AN863" s="149">
        <v>3.8759689921999998</v>
      </c>
      <c r="AO863" s="149" t="s">
        <v>3450</v>
      </c>
      <c r="AP863" s="149">
        <v>9.6601073344999993</v>
      </c>
      <c r="AQ863" s="149">
        <v>0.83482409059999996</v>
      </c>
    </row>
    <row r="864" spans="1:43" x14ac:dyDescent="0.2">
      <c r="A864" s="145">
        <v>2541</v>
      </c>
      <c r="B864" s="109" t="s">
        <v>1533</v>
      </c>
      <c r="C864" s="110">
        <v>209</v>
      </c>
      <c r="D864" s="131">
        <v>10.582010582000001</v>
      </c>
      <c r="E864" s="110">
        <v>38.208409506400002</v>
      </c>
      <c r="F864" s="131">
        <v>8.6124401913999993</v>
      </c>
      <c r="G864" s="131">
        <v>18.181818181800001</v>
      </c>
      <c r="H864" s="131">
        <v>62.200956937800001</v>
      </c>
      <c r="I864" s="131">
        <v>19.617224880399998</v>
      </c>
      <c r="J864" s="131">
        <v>4.8309178743999999</v>
      </c>
      <c r="K864" s="131">
        <v>4.8309178743999999</v>
      </c>
      <c r="L864" s="131">
        <v>19.323671497599999</v>
      </c>
      <c r="M864" s="131">
        <v>0</v>
      </c>
      <c r="N864" s="110">
        <v>85</v>
      </c>
      <c r="O864" s="131">
        <v>2.3647058824</v>
      </c>
      <c r="P864" s="146">
        <v>5.47</v>
      </c>
      <c r="Q864" s="131">
        <v>3.1078610602999999</v>
      </c>
      <c r="R864" s="110">
        <v>2</v>
      </c>
      <c r="S864" s="131">
        <v>32.358318098700003</v>
      </c>
      <c r="T864" s="110">
        <v>6</v>
      </c>
      <c r="U864" s="131">
        <v>62.3400365631</v>
      </c>
      <c r="V864" s="131">
        <v>2.1937842778999999</v>
      </c>
      <c r="W864" s="147">
        <v>103</v>
      </c>
      <c r="X864" s="147">
        <v>17</v>
      </c>
      <c r="Y864" s="147">
        <v>13</v>
      </c>
      <c r="Z864" s="147">
        <v>73</v>
      </c>
      <c r="AA864" s="147" t="s">
        <v>3449</v>
      </c>
      <c r="AB864" s="147">
        <v>9</v>
      </c>
      <c r="AC864" s="147" t="s">
        <v>3449</v>
      </c>
      <c r="AD864" s="147">
        <v>22</v>
      </c>
      <c r="AE864" s="148">
        <v>1.1235955056</v>
      </c>
      <c r="AF864" s="131">
        <v>0</v>
      </c>
      <c r="AG864" s="149" t="s">
        <v>3449</v>
      </c>
      <c r="AH864" s="149">
        <v>20</v>
      </c>
      <c r="AI864" s="149">
        <v>16.333333333300001</v>
      </c>
      <c r="AJ864" s="149">
        <v>13.666666666699999</v>
      </c>
      <c r="AK864" s="149">
        <v>24.5</v>
      </c>
      <c r="AL864" s="149">
        <v>0.16666666669999999</v>
      </c>
      <c r="AM864" s="149">
        <v>13</v>
      </c>
      <c r="AN864" s="149">
        <v>5.1666666667000003</v>
      </c>
      <c r="AO864" s="149" t="s">
        <v>3450</v>
      </c>
      <c r="AP864" s="149">
        <v>4.6666666667000003</v>
      </c>
      <c r="AQ864" s="149">
        <v>0</v>
      </c>
    </row>
    <row r="865" spans="1:43" x14ac:dyDescent="0.2">
      <c r="A865" s="145">
        <v>2542</v>
      </c>
      <c r="B865" s="109" t="s">
        <v>1532</v>
      </c>
      <c r="C865" s="110">
        <v>5284</v>
      </c>
      <c r="D865" s="131">
        <v>2.9818748782000002</v>
      </c>
      <c r="E865" s="110">
        <v>998.86578449909996</v>
      </c>
      <c r="F865" s="131">
        <v>28.9174867525</v>
      </c>
      <c r="G865" s="131">
        <v>18.357305071900001</v>
      </c>
      <c r="H865" s="131">
        <v>58.345950037900003</v>
      </c>
      <c r="I865" s="131">
        <v>23.296744890199999</v>
      </c>
      <c r="J865" s="131">
        <v>3.2390206726000002</v>
      </c>
      <c r="K865" s="131">
        <v>1.3337143946000001</v>
      </c>
      <c r="L865" s="131">
        <v>8.9549395065000006</v>
      </c>
      <c r="M865" s="131">
        <v>10.479184528899999</v>
      </c>
      <c r="N865" s="110">
        <v>2384</v>
      </c>
      <c r="O865" s="131">
        <v>2.1744966443</v>
      </c>
      <c r="P865" s="146">
        <v>5.29</v>
      </c>
      <c r="Q865" s="131">
        <v>32.894736842100002</v>
      </c>
      <c r="R865" s="110">
        <v>33</v>
      </c>
      <c r="S865" s="131">
        <v>46.992481202999997</v>
      </c>
      <c r="T865" s="110">
        <v>-32</v>
      </c>
      <c r="U865" s="131">
        <v>14.8496240602</v>
      </c>
      <c r="V865" s="131">
        <v>5.2631578947</v>
      </c>
      <c r="W865" s="147">
        <v>2321</v>
      </c>
      <c r="X865" s="147">
        <v>41</v>
      </c>
      <c r="Y865" s="147">
        <v>1269</v>
      </c>
      <c r="Z865" s="147">
        <v>1011</v>
      </c>
      <c r="AA865" s="147">
        <v>284</v>
      </c>
      <c r="AB865" s="147">
        <v>17</v>
      </c>
      <c r="AC865" s="147">
        <v>73</v>
      </c>
      <c r="AD865" s="147">
        <v>194</v>
      </c>
      <c r="AE865" s="148">
        <v>3.5740878629999999</v>
      </c>
      <c r="AF865" s="131">
        <v>1.3277693475000001</v>
      </c>
      <c r="AG865" s="131">
        <v>4.91</v>
      </c>
      <c r="AH865" s="149">
        <v>18.7107677451</v>
      </c>
      <c r="AI865" s="149">
        <v>14.703042008700001</v>
      </c>
      <c r="AJ865" s="149">
        <v>18.505552872999999</v>
      </c>
      <c r="AK865" s="149">
        <v>29.031868662499999</v>
      </c>
      <c r="AL865" s="149">
        <v>1.0864316755000001</v>
      </c>
      <c r="AM865" s="149">
        <v>5.9029454369999996</v>
      </c>
      <c r="AN865" s="149">
        <v>1.9555770159000001</v>
      </c>
      <c r="AO865" s="149" t="s">
        <v>3450</v>
      </c>
      <c r="AP865" s="149">
        <v>8.3896668275999993</v>
      </c>
      <c r="AQ865" s="149">
        <v>0.94157411879999997</v>
      </c>
    </row>
    <row r="866" spans="1:43" x14ac:dyDescent="0.2">
      <c r="A866" s="145">
        <v>2543</v>
      </c>
      <c r="B866" s="109" t="s">
        <v>1531</v>
      </c>
      <c r="C866" s="110">
        <v>4971</v>
      </c>
      <c r="D866" s="131">
        <v>2.7278363298000001</v>
      </c>
      <c r="E866" s="110">
        <v>407.7932731747</v>
      </c>
      <c r="F866" s="131">
        <v>18.1653590827</v>
      </c>
      <c r="G866" s="131">
        <v>17.944075638699999</v>
      </c>
      <c r="H866" s="131">
        <v>60.671897002599998</v>
      </c>
      <c r="I866" s="131">
        <v>21.384027358699999</v>
      </c>
      <c r="J866" s="131">
        <v>3.8453754300999998</v>
      </c>
      <c r="K866" s="131">
        <v>1.8214936248</v>
      </c>
      <c r="L866" s="131">
        <v>9.3098563044000002</v>
      </c>
      <c r="M866" s="131">
        <v>9.5122444849000001</v>
      </c>
      <c r="N866" s="110">
        <v>2307</v>
      </c>
      <c r="O866" s="131">
        <v>2.1274382315000002</v>
      </c>
      <c r="P866" s="146">
        <v>12.19</v>
      </c>
      <c r="Q866" s="131">
        <v>13.464696223300001</v>
      </c>
      <c r="R866" s="110">
        <v>33</v>
      </c>
      <c r="S866" s="131">
        <v>46.469622331700002</v>
      </c>
      <c r="T866" s="110">
        <v>-35</v>
      </c>
      <c r="U866" s="131">
        <v>37.602627257800002</v>
      </c>
      <c r="V866" s="131">
        <v>2.4630541872</v>
      </c>
      <c r="W866" s="147">
        <v>2106</v>
      </c>
      <c r="X866" s="147">
        <v>52</v>
      </c>
      <c r="Y866" s="147">
        <v>1281</v>
      </c>
      <c r="Z866" s="147">
        <v>773</v>
      </c>
      <c r="AA866" s="147">
        <v>242</v>
      </c>
      <c r="AB866" s="147">
        <v>19</v>
      </c>
      <c r="AC866" s="147">
        <v>50</v>
      </c>
      <c r="AD866" s="147">
        <v>173</v>
      </c>
      <c r="AE866" s="148">
        <v>2.4399842582</v>
      </c>
      <c r="AF866" s="131">
        <v>1.2145748988</v>
      </c>
      <c r="AG866" s="149">
        <v>2.46</v>
      </c>
      <c r="AH866" s="149">
        <v>19.489165960499999</v>
      </c>
      <c r="AI866" s="149">
        <v>16.753419682800001</v>
      </c>
      <c r="AJ866" s="149">
        <v>18.072872533599998</v>
      </c>
      <c r="AK866" s="149">
        <v>28.580075051400001</v>
      </c>
      <c r="AL866" s="149">
        <v>1.3557680668000001</v>
      </c>
      <c r="AM866" s="149">
        <v>5.8830650041999997</v>
      </c>
      <c r="AN866" s="149">
        <v>1.9489165960999999</v>
      </c>
      <c r="AO866" s="149" t="s">
        <v>3450</v>
      </c>
      <c r="AP866" s="149">
        <v>5.8467497882000004</v>
      </c>
      <c r="AQ866" s="149">
        <v>0.73840939350000001</v>
      </c>
    </row>
    <row r="867" spans="1:43" x14ac:dyDescent="0.2">
      <c r="A867" s="145">
        <v>2544</v>
      </c>
      <c r="B867" s="109" t="s">
        <v>1530</v>
      </c>
      <c r="C867" s="110">
        <v>991</v>
      </c>
      <c r="D867" s="131">
        <v>5.8760683761000001</v>
      </c>
      <c r="E867" s="110">
        <v>394.82071713149998</v>
      </c>
      <c r="F867" s="131">
        <v>10.998990918300001</v>
      </c>
      <c r="G867" s="131">
        <v>14.934409687200001</v>
      </c>
      <c r="H867" s="131">
        <v>59.132189707400002</v>
      </c>
      <c r="I867" s="131">
        <v>25.933400605399999</v>
      </c>
      <c r="J867" s="131">
        <v>7.0957932082999999</v>
      </c>
      <c r="K867" s="131">
        <v>3.0410542321</v>
      </c>
      <c r="L867" s="131">
        <v>8.1094779524000007</v>
      </c>
      <c r="M867" s="131">
        <v>9.1231626963999997</v>
      </c>
      <c r="N867" s="110">
        <v>465</v>
      </c>
      <c r="O867" s="131">
        <v>2.1053763441000002</v>
      </c>
      <c r="P867" s="146">
        <v>2.5099999999999998</v>
      </c>
      <c r="Q867" s="131">
        <v>15.2</v>
      </c>
      <c r="R867" s="110">
        <v>3</v>
      </c>
      <c r="S867" s="131">
        <v>36.799999999999997</v>
      </c>
      <c r="T867" s="110">
        <v>-3</v>
      </c>
      <c r="U867" s="131">
        <v>46.4</v>
      </c>
      <c r="V867" s="131">
        <v>1.6</v>
      </c>
      <c r="W867" s="147">
        <v>318</v>
      </c>
      <c r="X867" s="147">
        <v>10</v>
      </c>
      <c r="Y867" s="147">
        <v>65</v>
      </c>
      <c r="Z867" s="147">
        <v>243</v>
      </c>
      <c r="AA867" s="147">
        <v>90</v>
      </c>
      <c r="AB867" s="147">
        <v>4</v>
      </c>
      <c r="AC867" s="147">
        <v>12</v>
      </c>
      <c r="AD867" s="147">
        <v>74</v>
      </c>
      <c r="AE867" s="148">
        <v>3.3797216699999999</v>
      </c>
      <c r="AF867" s="131">
        <v>2.0512820512999999</v>
      </c>
      <c r="AG867" s="149" t="s">
        <v>3449</v>
      </c>
      <c r="AH867" s="149">
        <v>38.056951423800001</v>
      </c>
      <c r="AI867" s="149">
        <v>15.5108877722</v>
      </c>
      <c r="AJ867" s="149">
        <v>9.6147403684999997</v>
      </c>
      <c r="AK867" s="149">
        <v>18.324958123999998</v>
      </c>
      <c r="AL867" s="149">
        <v>0.93802345060000003</v>
      </c>
      <c r="AM867" s="149">
        <v>7.0016750418999996</v>
      </c>
      <c r="AN867" s="149">
        <v>1.1055276382000001</v>
      </c>
      <c r="AO867" s="149" t="s">
        <v>3450</v>
      </c>
      <c r="AP867" s="149">
        <v>7.7051926298</v>
      </c>
      <c r="AQ867" s="149">
        <v>1.1725293132000001</v>
      </c>
    </row>
    <row r="868" spans="1:43" x14ac:dyDescent="0.2">
      <c r="A868" s="145">
        <v>2545</v>
      </c>
      <c r="B868" s="109" t="s">
        <v>1529</v>
      </c>
      <c r="C868" s="110">
        <v>1004</v>
      </c>
      <c r="D868" s="131">
        <v>3.0800821355000001</v>
      </c>
      <c r="E868" s="110">
        <v>322.82958199360002</v>
      </c>
      <c r="F868" s="131">
        <v>13.4462151394</v>
      </c>
      <c r="G868" s="131">
        <v>17.729083665299999</v>
      </c>
      <c r="H868" s="131">
        <v>61.952191235100003</v>
      </c>
      <c r="I868" s="131">
        <v>20.318725099600002</v>
      </c>
      <c r="J868" s="131">
        <v>3.0303030302999998</v>
      </c>
      <c r="K868" s="131">
        <v>3.0303030302999998</v>
      </c>
      <c r="L868" s="131">
        <v>8.0808080808000007</v>
      </c>
      <c r="M868" s="131">
        <v>6.0606060605999996</v>
      </c>
      <c r="N868" s="110">
        <v>464</v>
      </c>
      <c r="O868" s="131">
        <v>2.1379310345000002</v>
      </c>
      <c r="P868" s="146">
        <v>3.11</v>
      </c>
      <c r="Q868" s="131">
        <v>19.805194805199999</v>
      </c>
      <c r="R868" s="110">
        <v>16</v>
      </c>
      <c r="S868" s="131">
        <v>49.350649350600001</v>
      </c>
      <c r="T868" s="110">
        <v>-16</v>
      </c>
      <c r="U868" s="131">
        <v>24.675324675300001</v>
      </c>
      <c r="V868" s="131">
        <v>6.1688311687999997</v>
      </c>
      <c r="W868" s="147">
        <v>380</v>
      </c>
      <c r="X868" s="147">
        <v>18</v>
      </c>
      <c r="Y868" s="147">
        <v>74</v>
      </c>
      <c r="Z868" s="147">
        <v>288</v>
      </c>
      <c r="AA868" s="147">
        <v>55</v>
      </c>
      <c r="AB868" s="147">
        <v>6</v>
      </c>
      <c r="AC868" s="147">
        <v>15</v>
      </c>
      <c r="AD868" s="147">
        <v>34</v>
      </c>
      <c r="AE868" s="148">
        <v>2.8901734104000001</v>
      </c>
      <c r="AF868" s="131">
        <v>19.007391763499999</v>
      </c>
      <c r="AG868" s="131">
        <v>2.97</v>
      </c>
      <c r="AH868" s="149">
        <v>17.870321560400001</v>
      </c>
      <c r="AI868" s="149">
        <v>10.753821823899999</v>
      </c>
      <c r="AJ868" s="149">
        <v>18.6083289404</v>
      </c>
      <c r="AK868" s="149">
        <v>31.839746968899998</v>
      </c>
      <c r="AL868" s="149">
        <v>1.0015814444</v>
      </c>
      <c r="AM868" s="149">
        <v>6.5893516078000003</v>
      </c>
      <c r="AN868" s="149">
        <v>2.5303110173999999</v>
      </c>
      <c r="AO868" s="149" t="s">
        <v>3450</v>
      </c>
      <c r="AP868" s="149">
        <v>7.3273589879000003</v>
      </c>
      <c r="AQ868" s="149">
        <v>0.63257775429999996</v>
      </c>
    </row>
    <row r="869" spans="1:43" x14ac:dyDescent="0.2">
      <c r="A869" s="145">
        <v>2546</v>
      </c>
      <c r="B869" s="109" t="s">
        <v>1528</v>
      </c>
      <c r="C869" s="110">
        <v>17468</v>
      </c>
      <c r="D869" s="131">
        <v>9.6685082872999999</v>
      </c>
      <c r="E869" s="110">
        <v>671.0718401844</v>
      </c>
      <c r="F869" s="131">
        <v>36.5182047172</v>
      </c>
      <c r="G869" s="131">
        <v>17.723837875000001</v>
      </c>
      <c r="H869" s="131">
        <v>60.121364781300002</v>
      </c>
      <c r="I869" s="131">
        <v>22.1547973437</v>
      </c>
      <c r="J869" s="131">
        <v>4.9368541906000001</v>
      </c>
      <c r="K869" s="131">
        <v>2.0091848450000001</v>
      </c>
      <c r="L869" s="131">
        <v>10.1033295063</v>
      </c>
      <c r="M869" s="131">
        <v>11.7106773823</v>
      </c>
      <c r="N869" s="110">
        <v>8071</v>
      </c>
      <c r="O869" s="131">
        <v>2.1246437864000001</v>
      </c>
      <c r="P869" s="146">
        <v>26.03</v>
      </c>
      <c r="Q869" s="131">
        <v>20.698924731200002</v>
      </c>
      <c r="R869" s="110">
        <v>79</v>
      </c>
      <c r="S869" s="131">
        <v>37.826420890900003</v>
      </c>
      <c r="T869" s="110">
        <v>-72</v>
      </c>
      <c r="U869" s="131">
        <v>39.823348694300002</v>
      </c>
      <c r="V869" s="131">
        <v>1.6513056836</v>
      </c>
      <c r="W869" s="147">
        <v>11209</v>
      </c>
      <c r="X869" s="147">
        <v>104</v>
      </c>
      <c r="Y869" s="147">
        <v>5672</v>
      </c>
      <c r="Z869" s="147">
        <v>5433</v>
      </c>
      <c r="AA869" s="147">
        <v>1024</v>
      </c>
      <c r="AB869" s="147">
        <v>33</v>
      </c>
      <c r="AC869" s="147">
        <v>209</v>
      </c>
      <c r="AD869" s="147">
        <v>782</v>
      </c>
      <c r="AE869" s="148">
        <v>2.5239777889999999</v>
      </c>
      <c r="AF869" s="131">
        <v>5.4259043173999997</v>
      </c>
      <c r="AG869" s="131">
        <v>5.99</v>
      </c>
      <c r="AH869" s="149">
        <v>16.721627517600002</v>
      </c>
      <c r="AI869" s="149">
        <v>11.9882299224</v>
      </c>
      <c r="AJ869" s="149">
        <v>21.008573892800001</v>
      </c>
      <c r="AK869" s="149">
        <v>29.3541677236</v>
      </c>
      <c r="AL869" s="149">
        <v>1.1262746690000001</v>
      </c>
      <c r="AM869" s="149">
        <v>7.7114301659000004</v>
      </c>
      <c r="AN869" s="149">
        <v>3.3585307696000002</v>
      </c>
      <c r="AO869" s="149" t="s">
        <v>3450</v>
      </c>
      <c r="AP869" s="149">
        <v>6.7475013951999996</v>
      </c>
      <c r="AQ869" s="149">
        <v>0.89290244029999999</v>
      </c>
    </row>
    <row r="870" spans="1:43" x14ac:dyDescent="0.2">
      <c r="A870" s="145">
        <v>2547</v>
      </c>
      <c r="B870" s="109" t="s">
        <v>1527</v>
      </c>
      <c r="C870" s="110">
        <v>1176</v>
      </c>
      <c r="D870" s="131">
        <v>2.7074235808</v>
      </c>
      <c r="E870" s="110">
        <v>223.57414448669999</v>
      </c>
      <c r="F870" s="131">
        <v>8.6734693878000009</v>
      </c>
      <c r="G870" s="131">
        <v>18.962585034</v>
      </c>
      <c r="H870" s="131">
        <v>60.629251700700003</v>
      </c>
      <c r="I870" s="131">
        <v>20.408163265300001</v>
      </c>
      <c r="J870" s="131">
        <v>5.1042109740999999</v>
      </c>
      <c r="K870" s="131">
        <v>2.552105487</v>
      </c>
      <c r="L870" s="131">
        <v>6.8056146321000002</v>
      </c>
      <c r="M870" s="131">
        <v>8.5070182900999995</v>
      </c>
      <c r="N870" s="110">
        <v>526</v>
      </c>
      <c r="O870" s="131">
        <v>2.1920152091</v>
      </c>
      <c r="P870" s="146">
        <v>5.26</v>
      </c>
      <c r="Q870" s="131">
        <v>10.377358490600001</v>
      </c>
      <c r="R870" s="110">
        <v>10</v>
      </c>
      <c r="S870" s="131">
        <v>46.603773584899997</v>
      </c>
      <c r="T870" s="110">
        <v>-8</v>
      </c>
      <c r="U870" s="131">
        <v>42.075471698100003</v>
      </c>
      <c r="V870" s="131">
        <v>0.94339622639999998</v>
      </c>
      <c r="W870" s="147">
        <v>205</v>
      </c>
      <c r="X870" s="147">
        <v>33</v>
      </c>
      <c r="Y870" s="147">
        <v>64</v>
      </c>
      <c r="Z870" s="147">
        <v>108</v>
      </c>
      <c r="AA870" s="147">
        <v>67</v>
      </c>
      <c r="AB870" s="147">
        <v>11</v>
      </c>
      <c r="AC870" s="147">
        <v>18</v>
      </c>
      <c r="AD870" s="147">
        <v>38</v>
      </c>
      <c r="AE870" s="148">
        <v>4.3697478992000001</v>
      </c>
      <c r="AF870" s="131">
        <v>5.1457975985999997</v>
      </c>
      <c r="AG870" s="131">
        <v>1.79</v>
      </c>
      <c r="AH870" s="149">
        <v>20.071400237999999</v>
      </c>
      <c r="AI870" s="149">
        <v>9.9166997223000006</v>
      </c>
      <c r="AJ870" s="149">
        <v>14.9147163824</v>
      </c>
      <c r="AK870" s="149">
        <v>32.169773899200003</v>
      </c>
      <c r="AL870" s="149">
        <v>0.51566838559999995</v>
      </c>
      <c r="AM870" s="149">
        <v>8.1316937723000002</v>
      </c>
      <c r="AN870" s="149">
        <v>1.7056723521999999</v>
      </c>
      <c r="AO870" s="149" t="s">
        <v>3450</v>
      </c>
      <c r="AP870" s="149">
        <v>11.106703689</v>
      </c>
      <c r="AQ870" s="149">
        <v>0.87266957560000002</v>
      </c>
    </row>
    <row r="871" spans="1:43" x14ac:dyDescent="0.2">
      <c r="A871" s="145">
        <v>2548</v>
      </c>
      <c r="B871" s="109" t="s">
        <v>1526</v>
      </c>
      <c r="C871" s="110">
        <v>737</v>
      </c>
      <c r="D871" s="131">
        <v>3.5112359551000001</v>
      </c>
      <c r="E871" s="110">
        <v>545.92592592589995</v>
      </c>
      <c r="F871" s="131">
        <v>6.3772048847000002</v>
      </c>
      <c r="G871" s="131">
        <v>21.845318860199999</v>
      </c>
      <c r="H871" s="131">
        <v>59.565807327000002</v>
      </c>
      <c r="I871" s="131">
        <v>18.588873812799999</v>
      </c>
      <c r="J871" s="131">
        <v>8.0862533692999996</v>
      </c>
      <c r="K871" s="131">
        <v>0</v>
      </c>
      <c r="L871" s="131">
        <v>10.781671159</v>
      </c>
      <c r="M871" s="131">
        <v>5.3908355795</v>
      </c>
      <c r="N871" s="110">
        <v>286</v>
      </c>
      <c r="O871" s="131">
        <v>2.5489510489999998</v>
      </c>
      <c r="P871" s="146">
        <v>1.35</v>
      </c>
      <c r="Q871" s="131">
        <v>15.3284671533</v>
      </c>
      <c r="R871" s="110">
        <v>4</v>
      </c>
      <c r="S871" s="131">
        <v>52.554744525499999</v>
      </c>
      <c r="T871" s="110">
        <v>-3</v>
      </c>
      <c r="U871" s="131">
        <v>31.386861313899999</v>
      </c>
      <c r="V871" s="131">
        <v>0.72992700730000004</v>
      </c>
      <c r="W871" s="147">
        <v>125</v>
      </c>
      <c r="X871" s="147">
        <v>12</v>
      </c>
      <c r="Y871" s="147">
        <v>10</v>
      </c>
      <c r="Z871" s="147">
        <v>103</v>
      </c>
      <c r="AA871" s="147">
        <v>39</v>
      </c>
      <c r="AB871" s="147">
        <v>5</v>
      </c>
      <c r="AC871" s="147">
        <v>6</v>
      </c>
      <c r="AD871" s="147">
        <v>28</v>
      </c>
      <c r="AE871" s="148">
        <v>3.2154340835999999</v>
      </c>
      <c r="AF871" s="131">
        <v>0</v>
      </c>
      <c r="AG871" s="149">
        <v>0.94</v>
      </c>
      <c r="AH871" s="149">
        <v>21.856484529300001</v>
      </c>
      <c r="AI871" s="149">
        <v>19.9473337722</v>
      </c>
      <c r="AJ871" s="149">
        <v>14.285714285699999</v>
      </c>
      <c r="AK871" s="149">
        <v>18.0381830151</v>
      </c>
      <c r="AL871" s="149">
        <v>0.52666227779999997</v>
      </c>
      <c r="AM871" s="149">
        <v>8.1632653060999996</v>
      </c>
      <c r="AN871" s="149">
        <v>2.4358130348999998</v>
      </c>
      <c r="AO871" s="149" t="s">
        <v>3450</v>
      </c>
      <c r="AP871" s="149">
        <v>13.561553653700001</v>
      </c>
      <c r="AQ871" s="149">
        <v>0.32916392360000002</v>
      </c>
    </row>
    <row r="872" spans="1:43" x14ac:dyDescent="0.2">
      <c r="A872" s="145">
        <v>2549</v>
      </c>
      <c r="B872" s="109" t="s">
        <v>1525</v>
      </c>
      <c r="C872" s="110">
        <v>32</v>
      </c>
      <c r="D872" s="131">
        <v>-17.948717948700001</v>
      </c>
      <c r="E872" s="110">
        <v>33.684210526299999</v>
      </c>
      <c r="F872" s="131">
        <v>3.125</v>
      </c>
      <c r="G872" s="131">
        <v>12.5</v>
      </c>
      <c r="H872" s="131">
        <v>62.5</v>
      </c>
      <c r="I872" s="131">
        <v>25</v>
      </c>
      <c r="J872" s="131">
        <v>0</v>
      </c>
      <c r="K872" s="131">
        <v>0</v>
      </c>
      <c r="L872" s="131">
        <v>33.333333333299997</v>
      </c>
      <c r="M872" s="131">
        <v>0</v>
      </c>
      <c r="N872" s="110">
        <v>14</v>
      </c>
      <c r="O872" s="131">
        <v>2.2857142857000001</v>
      </c>
      <c r="P872" s="146">
        <v>0.95</v>
      </c>
      <c r="Q872" s="131">
        <v>3.1914893617</v>
      </c>
      <c r="R872" s="110">
        <v>1</v>
      </c>
      <c r="S872" s="131">
        <v>56.382978723400001</v>
      </c>
      <c r="T872" s="110">
        <v>-1</v>
      </c>
      <c r="U872" s="131">
        <v>40.425531914899999</v>
      </c>
      <c r="V872" s="131">
        <v>0</v>
      </c>
      <c r="W872" s="147">
        <v>15</v>
      </c>
      <c r="X872" s="147">
        <v>10</v>
      </c>
      <c r="Y872" s="147">
        <v>0</v>
      </c>
      <c r="Z872" s="147">
        <v>5</v>
      </c>
      <c r="AA872" s="147">
        <v>9</v>
      </c>
      <c r="AB872" s="147">
        <v>4</v>
      </c>
      <c r="AC872" s="147">
        <v>0</v>
      </c>
      <c r="AD872" s="147">
        <v>5</v>
      </c>
      <c r="AE872" s="148">
        <v>0</v>
      </c>
      <c r="AF872" s="131">
        <v>0</v>
      </c>
      <c r="AG872" s="149" t="s">
        <v>3449</v>
      </c>
      <c r="AH872" s="149">
        <v>23.148148148099999</v>
      </c>
      <c r="AI872" s="149">
        <v>24.0740740741</v>
      </c>
      <c r="AJ872" s="149">
        <v>10.1851851852</v>
      </c>
      <c r="AK872" s="149">
        <v>11.1111111111</v>
      </c>
      <c r="AL872" s="149">
        <v>0</v>
      </c>
      <c r="AM872" s="149">
        <v>10.1851851852</v>
      </c>
      <c r="AN872" s="149">
        <v>0.9259259259</v>
      </c>
      <c r="AO872" s="149" t="s">
        <v>3450</v>
      </c>
      <c r="AP872" s="149">
        <v>7.4074074074</v>
      </c>
      <c r="AQ872" s="149">
        <v>11.1111111111</v>
      </c>
    </row>
    <row r="873" spans="1:43" x14ac:dyDescent="0.2">
      <c r="A873" s="145">
        <v>2550</v>
      </c>
      <c r="B873" s="109" t="s">
        <v>1524</v>
      </c>
      <c r="C873" s="110">
        <v>3806</v>
      </c>
      <c r="D873" s="131">
        <v>5.6635202665</v>
      </c>
      <c r="E873" s="110">
        <v>1951.7948717949</v>
      </c>
      <c r="F873" s="131">
        <v>16.894377298999999</v>
      </c>
      <c r="G873" s="131">
        <v>17.787703625900001</v>
      </c>
      <c r="H873" s="131">
        <v>55.990541250699998</v>
      </c>
      <c r="I873" s="131">
        <v>26.221755123499999</v>
      </c>
      <c r="J873" s="131">
        <v>3.4264628360999998</v>
      </c>
      <c r="K873" s="131">
        <v>1.5814443859</v>
      </c>
      <c r="L873" s="131">
        <v>6.5893516078000003</v>
      </c>
      <c r="M873" s="131">
        <v>10.0158144439</v>
      </c>
      <c r="N873" s="110">
        <v>1783</v>
      </c>
      <c r="O873" s="131">
        <v>2.0908581043000001</v>
      </c>
      <c r="P873" s="146">
        <v>1.95</v>
      </c>
      <c r="Q873" s="131">
        <v>48.469387755100001</v>
      </c>
      <c r="R873" s="110">
        <v>18</v>
      </c>
      <c r="S873" s="131">
        <v>39.285714285700003</v>
      </c>
      <c r="T873" s="110">
        <v>-19</v>
      </c>
      <c r="U873" s="131">
        <v>11.7346938776</v>
      </c>
      <c r="V873" s="131">
        <v>0.51020408159999997</v>
      </c>
      <c r="W873" s="147">
        <v>1474</v>
      </c>
      <c r="X873" s="147">
        <v>4</v>
      </c>
      <c r="Y873" s="147">
        <v>183</v>
      </c>
      <c r="Z873" s="147">
        <v>1287</v>
      </c>
      <c r="AA873" s="147" t="s">
        <v>3449</v>
      </c>
      <c r="AB873" s="147" t="s">
        <v>3449</v>
      </c>
      <c r="AC873" s="147">
        <v>27</v>
      </c>
      <c r="AD873" s="147">
        <v>144</v>
      </c>
      <c r="AE873" s="148">
        <v>3.6926147705000001</v>
      </c>
      <c r="AF873" s="131">
        <v>0.53022269349999995</v>
      </c>
      <c r="AG873" s="131">
        <v>2.09</v>
      </c>
      <c r="AH873" s="149">
        <v>21.071925167500002</v>
      </c>
      <c r="AI873" s="149">
        <v>11.553533055200001</v>
      </c>
      <c r="AJ873" s="149">
        <v>24.1562381494</v>
      </c>
      <c r="AK873" s="149">
        <v>17.178612059199999</v>
      </c>
      <c r="AL873" s="149">
        <v>1.3651877133000001</v>
      </c>
      <c r="AM873" s="149">
        <v>7.8877512325000003</v>
      </c>
      <c r="AN873" s="149">
        <v>1.3904689672999999</v>
      </c>
      <c r="AO873" s="149" t="s">
        <v>3450</v>
      </c>
      <c r="AP873" s="149">
        <v>14.208064719999999</v>
      </c>
      <c r="AQ873" s="149">
        <v>0.44242194410000002</v>
      </c>
    </row>
    <row r="874" spans="1:43" x14ac:dyDescent="0.2">
      <c r="A874" s="145">
        <v>2551</v>
      </c>
      <c r="B874" s="109" t="s">
        <v>1523</v>
      </c>
      <c r="C874" s="110">
        <v>1540</v>
      </c>
      <c r="D874" s="131">
        <v>7.6170510133000002</v>
      </c>
      <c r="E874" s="110">
        <v>267.3611111111</v>
      </c>
      <c r="F874" s="131">
        <v>7.5974025974000003</v>
      </c>
      <c r="G874" s="131">
        <v>21.038961039</v>
      </c>
      <c r="H874" s="131">
        <v>57.4675324675</v>
      </c>
      <c r="I874" s="131">
        <v>21.4935064935</v>
      </c>
      <c r="J874" s="131">
        <v>3.9011703511000002</v>
      </c>
      <c r="K874" s="131">
        <v>0</v>
      </c>
      <c r="L874" s="131">
        <v>6.5019505852000004</v>
      </c>
      <c r="M874" s="131">
        <v>7.8023407022000004</v>
      </c>
      <c r="N874" s="110">
        <v>649</v>
      </c>
      <c r="O874" s="131">
        <v>2.3651771956999998</v>
      </c>
      <c r="P874" s="146">
        <v>5.76</v>
      </c>
      <c r="Q874" s="131">
        <v>13.171577123100001</v>
      </c>
      <c r="R874" s="110">
        <v>9</v>
      </c>
      <c r="S874" s="131">
        <v>44.020797227000003</v>
      </c>
      <c r="T874" s="110">
        <v>-9</v>
      </c>
      <c r="U874" s="131">
        <v>42.807625649899997</v>
      </c>
      <c r="V874" s="131">
        <v>0</v>
      </c>
      <c r="W874" s="147">
        <v>167</v>
      </c>
      <c r="X874" s="147">
        <v>36</v>
      </c>
      <c r="Y874" s="147">
        <v>32</v>
      </c>
      <c r="Z874" s="147">
        <v>99</v>
      </c>
      <c r="AA874" s="147">
        <v>68</v>
      </c>
      <c r="AB874" s="147">
        <v>15</v>
      </c>
      <c r="AC874" s="147">
        <v>7</v>
      </c>
      <c r="AD874" s="147">
        <v>46</v>
      </c>
      <c r="AE874" s="148">
        <v>3.4482758621</v>
      </c>
      <c r="AF874" s="131">
        <v>8.5078534031000004</v>
      </c>
      <c r="AG874" s="131">
        <v>0.52</v>
      </c>
      <c r="AH874" s="149">
        <v>18.964562569200002</v>
      </c>
      <c r="AI874" s="149">
        <v>14.8394241417</v>
      </c>
      <c r="AJ874" s="149">
        <v>14.4795127353</v>
      </c>
      <c r="AK874" s="149">
        <v>29.152823920300001</v>
      </c>
      <c r="AL874" s="149">
        <v>0.35991140640000002</v>
      </c>
      <c r="AM874" s="149">
        <v>7.4473975637000001</v>
      </c>
      <c r="AN874" s="149">
        <v>2.3809523810000002</v>
      </c>
      <c r="AO874" s="149" t="s">
        <v>3450</v>
      </c>
      <c r="AP874" s="149">
        <v>11.2956810631</v>
      </c>
      <c r="AQ874" s="149">
        <v>0.52602436320000001</v>
      </c>
    </row>
    <row r="875" spans="1:43" x14ac:dyDescent="0.2">
      <c r="A875" s="145">
        <v>2553</v>
      </c>
      <c r="B875" s="109" t="s">
        <v>1522</v>
      </c>
      <c r="C875" s="110">
        <v>1749</v>
      </c>
      <c r="D875" s="131">
        <v>6</v>
      </c>
      <c r="E875" s="110">
        <v>146.8513853904</v>
      </c>
      <c r="F875" s="131">
        <v>7.6615208691000003</v>
      </c>
      <c r="G875" s="131">
        <v>20.697541452300001</v>
      </c>
      <c r="H875" s="131">
        <v>57.4042309891</v>
      </c>
      <c r="I875" s="131">
        <v>21.898227558599999</v>
      </c>
      <c r="J875" s="131">
        <v>2.3034840195999999</v>
      </c>
      <c r="K875" s="131">
        <v>2.8793550245000001</v>
      </c>
      <c r="L875" s="131">
        <v>6.3345810538</v>
      </c>
      <c r="M875" s="131">
        <v>6.9104520586999998</v>
      </c>
      <c r="N875" s="110">
        <v>748</v>
      </c>
      <c r="O875" s="131">
        <v>2.3114973262</v>
      </c>
      <c r="P875" s="146">
        <v>11.91</v>
      </c>
      <c r="Q875" s="131">
        <v>6.9806560135</v>
      </c>
      <c r="R875" s="110">
        <v>11</v>
      </c>
      <c r="S875" s="131">
        <v>24.894869638399999</v>
      </c>
      <c r="T875" s="110">
        <v>-10</v>
      </c>
      <c r="U875" s="131">
        <v>67.619848612300004</v>
      </c>
      <c r="V875" s="131">
        <v>0.50462573590000004</v>
      </c>
      <c r="W875" s="147">
        <v>482</v>
      </c>
      <c r="X875" s="147">
        <v>40</v>
      </c>
      <c r="Y875" s="147">
        <v>32</v>
      </c>
      <c r="Z875" s="147">
        <v>410</v>
      </c>
      <c r="AA875" s="147">
        <v>99</v>
      </c>
      <c r="AB875" s="147">
        <v>13</v>
      </c>
      <c r="AC875" s="147">
        <v>10</v>
      </c>
      <c r="AD875" s="147">
        <v>76</v>
      </c>
      <c r="AE875" s="148">
        <v>1.1547344111</v>
      </c>
      <c r="AF875" s="131">
        <v>11.743981209599999</v>
      </c>
      <c r="AG875" s="149">
        <v>1.22</v>
      </c>
      <c r="AH875" s="149">
        <v>20.875739644999999</v>
      </c>
      <c r="AI875" s="149">
        <v>13.278106508900001</v>
      </c>
      <c r="AJ875" s="149">
        <v>16.7573964497</v>
      </c>
      <c r="AK875" s="149">
        <v>17.3727810651</v>
      </c>
      <c r="AL875" s="149">
        <v>0.85207100589999996</v>
      </c>
      <c r="AM875" s="149">
        <v>12.1183431953</v>
      </c>
      <c r="AN875" s="149">
        <v>1.6568047337</v>
      </c>
      <c r="AO875" s="149" t="s">
        <v>3450</v>
      </c>
      <c r="AP875" s="149">
        <v>15.550295858</v>
      </c>
      <c r="AQ875" s="149">
        <v>0.42603550299999998</v>
      </c>
    </row>
    <row r="876" spans="1:43" x14ac:dyDescent="0.2">
      <c r="A876" s="145">
        <v>2554</v>
      </c>
      <c r="B876" s="109" t="s">
        <v>1521</v>
      </c>
      <c r="C876" s="110">
        <v>2323</v>
      </c>
      <c r="D876" s="131">
        <v>10.1469890944</v>
      </c>
      <c r="E876" s="110">
        <v>324.89510489510002</v>
      </c>
      <c r="F876" s="131">
        <v>10.4606112785</v>
      </c>
      <c r="G876" s="131">
        <v>20.792079207899999</v>
      </c>
      <c r="H876" s="131">
        <v>57.985363753800002</v>
      </c>
      <c r="I876" s="131">
        <v>21.2225570383</v>
      </c>
      <c r="J876" s="131">
        <v>3.0218001294999999</v>
      </c>
      <c r="K876" s="131">
        <v>2.5901143967000002</v>
      </c>
      <c r="L876" s="131">
        <v>7.3386574574000001</v>
      </c>
      <c r="M876" s="131">
        <v>6.0436002589999998</v>
      </c>
      <c r="N876" s="110">
        <v>988</v>
      </c>
      <c r="O876" s="131">
        <v>2.3188259108999998</v>
      </c>
      <c r="P876" s="146">
        <v>7.15</v>
      </c>
      <c r="Q876" s="131">
        <v>16.039051603899999</v>
      </c>
      <c r="R876" s="110">
        <v>20</v>
      </c>
      <c r="S876" s="131">
        <v>41.980474198000003</v>
      </c>
      <c r="T876" s="110">
        <v>-22</v>
      </c>
      <c r="U876" s="131">
        <v>39.330543933100003</v>
      </c>
      <c r="V876" s="131">
        <v>2.6499302650000001</v>
      </c>
      <c r="W876" s="147">
        <v>435</v>
      </c>
      <c r="X876" s="147">
        <v>28</v>
      </c>
      <c r="Y876" s="147">
        <v>109</v>
      </c>
      <c r="Z876" s="147">
        <v>298</v>
      </c>
      <c r="AA876" s="147">
        <v>117</v>
      </c>
      <c r="AB876" s="147">
        <v>12</v>
      </c>
      <c r="AC876" s="147">
        <v>20</v>
      </c>
      <c r="AD876" s="147">
        <v>85</v>
      </c>
      <c r="AE876" s="148">
        <v>4.7619047619000003</v>
      </c>
      <c r="AF876" s="131">
        <v>0.43066322140000002</v>
      </c>
      <c r="AG876" s="131">
        <v>0.52</v>
      </c>
      <c r="AH876" s="149">
        <v>20.780322306999999</v>
      </c>
      <c r="AI876" s="149">
        <v>10.1993214589</v>
      </c>
      <c r="AJ876" s="149">
        <v>18.914334181499999</v>
      </c>
      <c r="AK876" s="149">
        <v>24.7243426633</v>
      </c>
      <c r="AL876" s="149">
        <v>1.5691263783</v>
      </c>
      <c r="AM876" s="149">
        <v>8.4817642069999994</v>
      </c>
      <c r="AN876" s="149">
        <v>2.1204410516999999</v>
      </c>
      <c r="AO876" s="149" t="s">
        <v>3450</v>
      </c>
      <c r="AP876" s="149">
        <v>12.3833757422</v>
      </c>
      <c r="AQ876" s="149">
        <v>0.4028837998</v>
      </c>
    </row>
    <row r="877" spans="1:43" x14ac:dyDescent="0.2">
      <c r="A877" s="145">
        <v>2555</v>
      </c>
      <c r="B877" s="109" t="s">
        <v>1520</v>
      </c>
      <c r="C877" s="110">
        <v>1465</v>
      </c>
      <c r="D877" s="131">
        <v>1.1740331492</v>
      </c>
      <c r="E877" s="110">
        <v>167.04675028509999</v>
      </c>
      <c r="F877" s="131">
        <v>6.8941979521999999</v>
      </c>
      <c r="G877" s="131">
        <v>18.566552901000001</v>
      </c>
      <c r="H877" s="131">
        <v>57.064846416400002</v>
      </c>
      <c r="I877" s="131">
        <v>24.3686006826</v>
      </c>
      <c r="J877" s="131">
        <v>4.7830543217999999</v>
      </c>
      <c r="K877" s="131">
        <v>2.7331738982</v>
      </c>
      <c r="L877" s="131">
        <v>6.8329347455000002</v>
      </c>
      <c r="M877" s="131">
        <v>3.4164673727000001</v>
      </c>
      <c r="N877" s="110">
        <v>669</v>
      </c>
      <c r="O877" s="131">
        <v>2.1644245141999998</v>
      </c>
      <c r="P877" s="146">
        <v>8.77</v>
      </c>
      <c r="Q877" s="131">
        <v>7.8498293515000004</v>
      </c>
      <c r="R877" s="110">
        <v>12</v>
      </c>
      <c r="S877" s="131">
        <v>22.184300341299998</v>
      </c>
      <c r="T877" s="110">
        <v>-9</v>
      </c>
      <c r="U877" s="131">
        <v>68.600682593900004</v>
      </c>
      <c r="V877" s="131">
        <v>1.3651877133000001</v>
      </c>
      <c r="W877" s="147">
        <v>342</v>
      </c>
      <c r="X877" s="147">
        <v>24</v>
      </c>
      <c r="Y877" s="147">
        <v>71</v>
      </c>
      <c r="Z877" s="147">
        <v>247</v>
      </c>
      <c r="AA877" s="147">
        <v>103</v>
      </c>
      <c r="AB877" s="147">
        <v>10</v>
      </c>
      <c r="AC877" s="147">
        <v>23</v>
      </c>
      <c r="AD877" s="147">
        <v>70</v>
      </c>
      <c r="AE877" s="148">
        <v>4.593175853</v>
      </c>
      <c r="AF877" s="131">
        <v>1.3377926420999999</v>
      </c>
      <c r="AG877" s="149">
        <v>2.6</v>
      </c>
      <c r="AH877" s="149">
        <v>20.247173284199999</v>
      </c>
      <c r="AI877" s="149">
        <v>10.149881672399999</v>
      </c>
      <c r="AJ877" s="149">
        <v>21.404154614799999</v>
      </c>
      <c r="AK877" s="149">
        <v>18.616881409400001</v>
      </c>
      <c r="AL877" s="149">
        <v>0.76255587690000004</v>
      </c>
      <c r="AM877" s="149">
        <v>9.1243754930000005</v>
      </c>
      <c r="AN877" s="149">
        <v>1.6302918747999999</v>
      </c>
      <c r="AO877" s="149" t="s">
        <v>3450</v>
      </c>
      <c r="AP877" s="149">
        <v>17.170654746299999</v>
      </c>
      <c r="AQ877" s="149">
        <v>0.65737575599999998</v>
      </c>
    </row>
    <row r="878" spans="1:43" x14ac:dyDescent="0.2">
      <c r="A878" s="145">
        <v>2556</v>
      </c>
      <c r="B878" s="109" t="s">
        <v>1519</v>
      </c>
      <c r="C878" s="110">
        <v>3434</v>
      </c>
      <c r="D878" s="131">
        <v>10.9531502423</v>
      </c>
      <c r="E878" s="110">
        <v>176.3739085773</v>
      </c>
      <c r="F878" s="131">
        <v>16.423995340699999</v>
      </c>
      <c r="G878" s="131">
        <v>20.180547466499998</v>
      </c>
      <c r="H878" s="131">
        <v>59.522422830499998</v>
      </c>
      <c r="I878" s="131">
        <v>20.297029703</v>
      </c>
      <c r="J878" s="131">
        <v>8.7196628396999998</v>
      </c>
      <c r="K878" s="131">
        <v>2.0345879958999999</v>
      </c>
      <c r="L878" s="131">
        <v>9.3009736956999998</v>
      </c>
      <c r="M878" s="131">
        <v>9.5916291237000006</v>
      </c>
      <c r="N878" s="110">
        <v>1481</v>
      </c>
      <c r="O878" s="131">
        <v>2.2997974341999998</v>
      </c>
      <c r="P878" s="146">
        <v>19.47</v>
      </c>
      <c r="Q878" s="131">
        <v>9.1469681398000002</v>
      </c>
      <c r="R878" s="110">
        <v>24</v>
      </c>
      <c r="S878" s="131">
        <v>50.308324768799999</v>
      </c>
      <c r="T878" s="110">
        <v>-27</v>
      </c>
      <c r="U878" s="131">
        <v>38.283658787299998</v>
      </c>
      <c r="V878" s="131">
        <v>2.2610483042</v>
      </c>
      <c r="W878" s="147">
        <v>1899</v>
      </c>
      <c r="X878" s="147">
        <v>151</v>
      </c>
      <c r="Y878" s="147">
        <v>1101</v>
      </c>
      <c r="Z878" s="147">
        <v>647</v>
      </c>
      <c r="AA878" s="147">
        <v>217</v>
      </c>
      <c r="AB878" s="147">
        <v>40</v>
      </c>
      <c r="AC878" s="147">
        <v>63</v>
      </c>
      <c r="AD878" s="147">
        <v>114</v>
      </c>
      <c r="AE878" s="148">
        <v>3.0612244897999998</v>
      </c>
      <c r="AF878" s="131">
        <v>2.6064291919999998</v>
      </c>
      <c r="AG878" s="131">
        <v>1.6</v>
      </c>
      <c r="AH878" s="149">
        <v>15.369786189999999</v>
      </c>
      <c r="AI878" s="149">
        <v>25.552050473200001</v>
      </c>
      <c r="AJ878" s="149">
        <v>15.422362425499999</v>
      </c>
      <c r="AK878" s="149">
        <v>26.954083421</v>
      </c>
      <c r="AL878" s="149">
        <v>0.96389765159999996</v>
      </c>
      <c r="AM878" s="149">
        <v>5.5205047319</v>
      </c>
      <c r="AN878" s="149">
        <v>2.6463371889</v>
      </c>
      <c r="AO878" s="149" t="s">
        <v>3450</v>
      </c>
      <c r="AP878" s="149">
        <v>6.6070802663999997</v>
      </c>
      <c r="AQ878" s="149">
        <v>0.61338941469999997</v>
      </c>
    </row>
    <row r="879" spans="1:43" x14ac:dyDescent="0.2">
      <c r="A879" s="145">
        <v>2571</v>
      </c>
      <c r="B879" s="109" t="s">
        <v>1518</v>
      </c>
      <c r="C879" s="110">
        <v>769</v>
      </c>
      <c r="D879" s="131">
        <v>10.0143061516</v>
      </c>
      <c r="E879" s="110">
        <v>278.62318840580002</v>
      </c>
      <c r="F879" s="131">
        <v>13.263979193799999</v>
      </c>
      <c r="G879" s="131">
        <v>19.765929778899999</v>
      </c>
      <c r="H879" s="131">
        <v>68.530559167800007</v>
      </c>
      <c r="I879" s="131">
        <v>11.7035110533</v>
      </c>
      <c r="J879" s="131">
        <v>7.7871512005000003</v>
      </c>
      <c r="K879" s="131">
        <v>3.8935756003000002</v>
      </c>
      <c r="L879" s="131">
        <v>6.4892926671</v>
      </c>
      <c r="M879" s="131">
        <v>5.1914341336999996</v>
      </c>
      <c r="N879" s="110">
        <v>336</v>
      </c>
      <c r="O879" s="131">
        <v>2.2708333333000001</v>
      </c>
      <c r="P879" s="146">
        <v>2.76</v>
      </c>
      <c r="Q879" s="131">
        <v>25</v>
      </c>
      <c r="R879" s="110">
        <v>29</v>
      </c>
      <c r="S879" s="131">
        <v>37.5</v>
      </c>
      <c r="T879" s="110">
        <v>-9</v>
      </c>
      <c r="U879" s="131">
        <v>27.857142857100001</v>
      </c>
      <c r="V879" s="131">
        <v>9.6428571429000005</v>
      </c>
      <c r="W879" s="147">
        <v>249</v>
      </c>
      <c r="X879" s="147">
        <v>26</v>
      </c>
      <c r="Y879" s="147">
        <v>130</v>
      </c>
      <c r="Z879" s="147">
        <v>93</v>
      </c>
      <c r="AA879" s="147">
        <v>41</v>
      </c>
      <c r="AB879" s="147">
        <v>7</v>
      </c>
      <c r="AC879" s="147">
        <v>13</v>
      </c>
      <c r="AD879" s="147">
        <v>21</v>
      </c>
      <c r="AE879" s="148">
        <v>2.7322404372000002</v>
      </c>
      <c r="AF879" s="131">
        <v>1.3245033113</v>
      </c>
      <c r="AG879" s="149">
        <v>3.63</v>
      </c>
      <c r="AH879" s="149">
        <v>17.897271268099999</v>
      </c>
      <c r="AI879" s="149">
        <v>10.834670946999999</v>
      </c>
      <c r="AJ879" s="149">
        <v>18.218298555400001</v>
      </c>
      <c r="AK879" s="149">
        <v>38.523274478300003</v>
      </c>
      <c r="AL879" s="149">
        <v>1.2038523273999999</v>
      </c>
      <c r="AM879" s="149">
        <v>3.3707865169</v>
      </c>
      <c r="AN879" s="149">
        <v>4.4943820225</v>
      </c>
      <c r="AO879" s="149" t="s">
        <v>3450</v>
      </c>
      <c r="AP879" s="149">
        <v>3.9325842697</v>
      </c>
      <c r="AQ879" s="149">
        <v>1.1235955056</v>
      </c>
    </row>
    <row r="880" spans="1:43" x14ac:dyDescent="0.2">
      <c r="A880" s="145">
        <v>2572</v>
      </c>
      <c r="B880" s="109" t="s">
        <v>1517</v>
      </c>
      <c r="C880" s="110">
        <v>2914</v>
      </c>
      <c r="D880" s="131">
        <v>8.7719298246000008</v>
      </c>
      <c r="E880" s="110">
        <v>536.64825046040005</v>
      </c>
      <c r="F880" s="131">
        <v>21.3795470144</v>
      </c>
      <c r="G880" s="131">
        <v>18.359643102300002</v>
      </c>
      <c r="H880" s="131">
        <v>62.663006177100002</v>
      </c>
      <c r="I880" s="131">
        <v>18.977350720699999</v>
      </c>
      <c r="J880" s="131">
        <v>5.8976582827000001</v>
      </c>
      <c r="K880" s="131">
        <v>2.0815264526999999</v>
      </c>
      <c r="L880" s="131">
        <v>13.876843018200001</v>
      </c>
      <c r="M880" s="131">
        <v>9.7137901126999999</v>
      </c>
      <c r="N880" s="110">
        <v>1307</v>
      </c>
      <c r="O880" s="131">
        <v>2.2073450650000002</v>
      </c>
      <c r="P880" s="146">
        <v>5.43</v>
      </c>
      <c r="Q880" s="131">
        <v>31.318681318700001</v>
      </c>
      <c r="R880" s="110">
        <v>40</v>
      </c>
      <c r="S880" s="131">
        <v>32.600732600699999</v>
      </c>
      <c r="T880" s="110">
        <v>-38</v>
      </c>
      <c r="U880" s="131">
        <v>34.432234432199998</v>
      </c>
      <c r="V880" s="131">
        <v>1.6483516484</v>
      </c>
      <c r="W880" s="147">
        <v>2524</v>
      </c>
      <c r="X880" s="147">
        <v>24</v>
      </c>
      <c r="Y880" s="147">
        <v>1507</v>
      </c>
      <c r="Z880" s="147">
        <v>993</v>
      </c>
      <c r="AA880" s="147">
        <v>230</v>
      </c>
      <c r="AB880" s="147">
        <v>9</v>
      </c>
      <c r="AC880" s="147">
        <v>50</v>
      </c>
      <c r="AD880" s="147">
        <v>171</v>
      </c>
      <c r="AE880" s="148">
        <v>3.0985915493</v>
      </c>
      <c r="AF880" s="131">
        <v>22.9885057471</v>
      </c>
      <c r="AG880" s="149">
        <v>1.72</v>
      </c>
      <c r="AH880" s="149">
        <v>22.503187420300002</v>
      </c>
      <c r="AI880" s="149">
        <v>9.6685082872999999</v>
      </c>
      <c r="AJ880" s="149">
        <v>13.7484062898</v>
      </c>
      <c r="AK880" s="149">
        <v>38.036549086299999</v>
      </c>
      <c r="AL880" s="149">
        <v>1.5512112197000001</v>
      </c>
      <c r="AM880" s="149">
        <v>4.7386315341999996</v>
      </c>
      <c r="AN880" s="149">
        <v>0.93497662560000006</v>
      </c>
      <c r="AO880" s="149" t="s">
        <v>3450</v>
      </c>
      <c r="AP880" s="149">
        <v>7.4373140671</v>
      </c>
      <c r="AQ880" s="149">
        <v>0.76498087550000005</v>
      </c>
    </row>
    <row r="881" spans="1:43" x14ac:dyDescent="0.2">
      <c r="A881" s="145">
        <v>2573</v>
      </c>
      <c r="B881" s="109" t="s">
        <v>1516</v>
      </c>
      <c r="C881" s="110">
        <v>5082</v>
      </c>
      <c r="D881" s="131">
        <v>8.8455772114000002</v>
      </c>
      <c r="E881" s="110">
        <v>841.39072847679995</v>
      </c>
      <c r="F881" s="131">
        <v>44.1951987407</v>
      </c>
      <c r="G881" s="131">
        <v>18.772136954</v>
      </c>
      <c r="H881" s="131">
        <v>61.609602518700001</v>
      </c>
      <c r="I881" s="131">
        <v>19.6182605274</v>
      </c>
      <c r="J881" s="131">
        <v>6.1204343534000003</v>
      </c>
      <c r="K881" s="131">
        <v>2.3692003949</v>
      </c>
      <c r="L881" s="131">
        <v>12.8331688055</v>
      </c>
      <c r="M881" s="131">
        <v>10.4639684107</v>
      </c>
      <c r="N881" s="110">
        <v>2211</v>
      </c>
      <c r="O881" s="131">
        <v>2.2614201719000002</v>
      </c>
      <c r="P881" s="146">
        <v>6.04</v>
      </c>
      <c r="Q881" s="131">
        <v>27.454242928500001</v>
      </c>
      <c r="R881" s="110">
        <v>29</v>
      </c>
      <c r="S881" s="131">
        <v>38.935108153100003</v>
      </c>
      <c r="T881" s="110">
        <v>-28</v>
      </c>
      <c r="U881" s="131">
        <v>32.9450915141</v>
      </c>
      <c r="V881" s="131">
        <v>0.66555740429999999</v>
      </c>
      <c r="W881" s="147">
        <v>1396</v>
      </c>
      <c r="X881" s="147">
        <v>24</v>
      </c>
      <c r="Y881" s="147">
        <v>436</v>
      </c>
      <c r="Z881" s="147">
        <v>936</v>
      </c>
      <c r="AA881" s="147">
        <v>231</v>
      </c>
      <c r="AB881" s="147">
        <v>10</v>
      </c>
      <c r="AC881" s="147">
        <v>58</v>
      </c>
      <c r="AD881" s="147">
        <v>163</v>
      </c>
      <c r="AE881" s="148">
        <v>7.6487252124999996</v>
      </c>
      <c r="AF881" s="131">
        <v>6.8493150685000002</v>
      </c>
      <c r="AG881" s="131">
        <v>4.68</v>
      </c>
      <c r="AH881" s="149">
        <v>14.5663716814</v>
      </c>
      <c r="AI881" s="149">
        <v>13.0442477876</v>
      </c>
      <c r="AJ881" s="149">
        <v>27.787610619500001</v>
      </c>
      <c r="AK881" s="149">
        <v>28.584070796500001</v>
      </c>
      <c r="AL881" s="149">
        <v>2.2123893804999999</v>
      </c>
      <c r="AM881" s="149">
        <v>2.7079646018000001</v>
      </c>
      <c r="AN881" s="149">
        <v>0.8849557522</v>
      </c>
      <c r="AO881" s="149" t="s">
        <v>3450</v>
      </c>
      <c r="AP881" s="149">
        <v>8.1946902655000002</v>
      </c>
      <c r="AQ881" s="149">
        <v>1.0442477876</v>
      </c>
    </row>
    <row r="882" spans="1:43" x14ac:dyDescent="0.2">
      <c r="A882" s="145">
        <v>2574</v>
      </c>
      <c r="B882" s="109" t="s">
        <v>1515</v>
      </c>
      <c r="C882" s="110">
        <v>327</v>
      </c>
      <c r="D882" s="131">
        <v>7.5657894736999998</v>
      </c>
      <c r="E882" s="110">
        <v>180.6629834254</v>
      </c>
      <c r="F882" s="131">
        <v>33.639143730900003</v>
      </c>
      <c r="G882" s="131">
        <v>14.067278287500001</v>
      </c>
      <c r="H882" s="131">
        <v>65.443425076500006</v>
      </c>
      <c r="I882" s="131">
        <v>20.489296636100001</v>
      </c>
      <c r="J882" s="131">
        <v>0</v>
      </c>
      <c r="K882" s="131">
        <v>6.0882800608999998</v>
      </c>
      <c r="L882" s="131">
        <v>3.0441400303999999</v>
      </c>
      <c r="M882" s="131">
        <v>6.0882800608999998</v>
      </c>
      <c r="N882" s="110">
        <v>162</v>
      </c>
      <c r="O882" s="131">
        <v>2.0061728395</v>
      </c>
      <c r="P882" s="146">
        <v>1.81</v>
      </c>
      <c r="Q882" s="131">
        <v>18.232044198899999</v>
      </c>
      <c r="R882" s="110">
        <v>5</v>
      </c>
      <c r="S882" s="131">
        <v>36.464088397799998</v>
      </c>
      <c r="T882" s="110">
        <v>-5</v>
      </c>
      <c r="U882" s="131">
        <v>43.093922651900002</v>
      </c>
      <c r="V882" s="131">
        <v>2.2099447514000001</v>
      </c>
      <c r="W882" s="147">
        <v>289</v>
      </c>
      <c r="X882" s="147">
        <v>13</v>
      </c>
      <c r="Y882" s="147">
        <v>180</v>
      </c>
      <c r="Z882" s="147">
        <v>96</v>
      </c>
      <c r="AA882" s="147">
        <v>28</v>
      </c>
      <c r="AB882" s="147">
        <v>5</v>
      </c>
      <c r="AC882" s="147">
        <v>6</v>
      </c>
      <c r="AD882" s="147">
        <v>17</v>
      </c>
      <c r="AE882" s="148">
        <v>2.6178010470999999</v>
      </c>
      <c r="AF882" s="131">
        <v>0</v>
      </c>
      <c r="AG882" s="131">
        <v>6.06</v>
      </c>
      <c r="AH882" s="149">
        <v>37.440758293800002</v>
      </c>
      <c r="AI882" s="149">
        <v>4.0284360189999999</v>
      </c>
      <c r="AJ882" s="149">
        <v>7.3459715640000001</v>
      </c>
      <c r="AK882" s="149">
        <v>27.962085308100001</v>
      </c>
      <c r="AL882" s="149">
        <v>0.47393364929999998</v>
      </c>
      <c r="AM882" s="149">
        <v>8.0568720378999998</v>
      </c>
      <c r="AN882" s="149">
        <v>0.47393364929999998</v>
      </c>
      <c r="AO882" s="149" t="s">
        <v>3450</v>
      </c>
      <c r="AP882" s="149">
        <v>11.848341232199999</v>
      </c>
      <c r="AQ882" s="149">
        <v>0.94786729859999996</v>
      </c>
    </row>
    <row r="883" spans="1:43" x14ac:dyDescent="0.2">
      <c r="A883" s="145">
        <v>2575</v>
      </c>
      <c r="B883" s="109" t="s">
        <v>1514</v>
      </c>
      <c r="C883" s="110">
        <v>1785</v>
      </c>
      <c r="D883" s="131">
        <v>9.1075794621000004</v>
      </c>
      <c r="E883" s="110">
        <v>398.4375</v>
      </c>
      <c r="F883" s="131">
        <v>10.8683473389</v>
      </c>
      <c r="G883" s="131">
        <v>20.784313725499999</v>
      </c>
      <c r="H883" s="131">
        <v>60.5042016807</v>
      </c>
      <c r="I883" s="131">
        <v>18.711484593800002</v>
      </c>
      <c r="J883" s="131">
        <v>2.8074115664999999</v>
      </c>
      <c r="K883" s="131">
        <v>0.56148231329999998</v>
      </c>
      <c r="L883" s="131">
        <v>5.6148231330999998</v>
      </c>
      <c r="M883" s="131">
        <v>7.2992700729999997</v>
      </c>
      <c r="N883" s="110">
        <v>775</v>
      </c>
      <c r="O883" s="131">
        <v>2.2761290323000001</v>
      </c>
      <c r="P883" s="146">
        <v>4.4800000000000004</v>
      </c>
      <c r="Q883" s="131">
        <v>17.225950782999998</v>
      </c>
      <c r="R883" s="110">
        <v>19</v>
      </c>
      <c r="S883" s="131">
        <v>49.888143176699998</v>
      </c>
      <c r="T883" s="110">
        <v>-18</v>
      </c>
      <c r="U883" s="131">
        <v>29.3064876957</v>
      </c>
      <c r="V883" s="131">
        <v>3.5794183445000001</v>
      </c>
      <c r="W883" s="147">
        <v>776</v>
      </c>
      <c r="X883" s="147">
        <v>48</v>
      </c>
      <c r="Y883" s="147">
        <v>249</v>
      </c>
      <c r="Z883" s="147">
        <v>479</v>
      </c>
      <c r="AA883" s="147">
        <v>121</v>
      </c>
      <c r="AB883" s="147">
        <v>14</v>
      </c>
      <c r="AC883" s="147">
        <v>24</v>
      </c>
      <c r="AD883" s="147">
        <v>83</v>
      </c>
      <c r="AE883" s="148">
        <v>6.4748201438999997</v>
      </c>
      <c r="AF883" s="131">
        <v>19.1441441441</v>
      </c>
      <c r="AG883" s="131">
        <v>3.43</v>
      </c>
      <c r="AH883" s="149">
        <v>14.4736842105</v>
      </c>
      <c r="AI883" s="149">
        <v>21.052631578900002</v>
      </c>
      <c r="AJ883" s="149">
        <v>15.4834761322</v>
      </c>
      <c r="AK883" s="149">
        <v>28.794369645</v>
      </c>
      <c r="AL883" s="149">
        <v>1.2851897185000001</v>
      </c>
      <c r="AM883" s="149">
        <v>4.7735618114999996</v>
      </c>
      <c r="AN883" s="149">
        <v>3.3047735617999998</v>
      </c>
      <c r="AO883" s="149" t="s">
        <v>3450</v>
      </c>
      <c r="AP883" s="149">
        <v>10.281517747900001</v>
      </c>
      <c r="AQ883" s="149">
        <v>0.45899632800000001</v>
      </c>
    </row>
    <row r="884" spans="1:43" x14ac:dyDescent="0.2">
      <c r="A884" s="145">
        <v>2576</v>
      </c>
      <c r="B884" s="109" t="s">
        <v>1513</v>
      </c>
      <c r="C884" s="110">
        <v>2779</v>
      </c>
      <c r="D884" s="131">
        <v>13.474887709300001</v>
      </c>
      <c r="E884" s="110">
        <v>476.67238421960002</v>
      </c>
      <c r="F884" s="131">
        <v>24.937027707799999</v>
      </c>
      <c r="G884" s="131">
        <v>22.1662468514</v>
      </c>
      <c r="H884" s="131">
        <v>60.633321338599998</v>
      </c>
      <c r="I884" s="131">
        <v>17.200431810000001</v>
      </c>
      <c r="J884" s="131">
        <v>2.8761459644</v>
      </c>
      <c r="K884" s="131">
        <v>2.5166277189000001</v>
      </c>
      <c r="L884" s="131">
        <v>9.7069926299000002</v>
      </c>
      <c r="M884" s="131">
        <v>6.1118101744000004</v>
      </c>
      <c r="N884" s="110">
        <v>1139</v>
      </c>
      <c r="O884" s="131">
        <v>2.4196663740000002</v>
      </c>
      <c r="P884" s="146">
        <v>5.83</v>
      </c>
      <c r="Q884" s="131">
        <v>20.7547169811</v>
      </c>
      <c r="R884" s="110">
        <v>23</v>
      </c>
      <c r="S884" s="131">
        <v>41.852487135499999</v>
      </c>
      <c r="T884" s="110">
        <v>-19</v>
      </c>
      <c r="U884" s="131">
        <v>36.192109776999999</v>
      </c>
      <c r="V884" s="131">
        <v>1.2006861063000001</v>
      </c>
      <c r="W884" s="147">
        <v>875</v>
      </c>
      <c r="X884" s="147">
        <v>28</v>
      </c>
      <c r="Y884" s="147">
        <v>446</v>
      </c>
      <c r="Z884" s="147">
        <v>401</v>
      </c>
      <c r="AA884" s="147">
        <v>166</v>
      </c>
      <c r="AB884" s="147">
        <v>11</v>
      </c>
      <c r="AC884" s="147">
        <v>39</v>
      </c>
      <c r="AD884" s="147">
        <v>116</v>
      </c>
      <c r="AE884" s="148">
        <v>5</v>
      </c>
      <c r="AF884" s="131">
        <v>4.7566776435999998</v>
      </c>
      <c r="AG884" s="131">
        <v>2.84</v>
      </c>
      <c r="AH884" s="149">
        <v>17.096567896</v>
      </c>
      <c r="AI884" s="149">
        <v>11.809848646300001</v>
      </c>
      <c r="AJ884" s="149">
        <v>19.569388190200002</v>
      </c>
      <c r="AK884" s="149">
        <v>35.4082285227</v>
      </c>
      <c r="AL884" s="149">
        <v>1.1298230654000001</v>
      </c>
      <c r="AM884" s="149">
        <v>4.0929439352000001</v>
      </c>
      <c r="AN884" s="149">
        <v>1.875932637</v>
      </c>
      <c r="AO884" s="149" t="s">
        <v>3450</v>
      </c>
      <c r="AP884" s="149">
        <v>8.0153485397999997</v>
      </c>
      <c r="AQ884" s="149">
        <v>0.89533148579999999</v>
      </c>
    </row>
    <row r="885" spans="1:43" x14ac:dyDescent="0.2">
      <c r="A885" s="145">
        <v>2578</v>
      </c>
      <c r="B885" s="109" t="s">
        <v>1512</v>
      </c>
      <c r="C885" s="110">
        <v>1654</v>
      </c>
      <c r="D885" s="131">
        <v>1.410177805</v>
      </c>
      <c r="E885" s="110">
        <v>420.86513994910001</v>
      </c>
      <c r="F885" s="131">
        <v>14.389359129400001</v>
      </c>
      <c r="G885" s="131">
        <v>18.5006045949</v>
      </c>
      <c r="H885" s="131">
        <v>63.724304715800002</v>
      </c>
      <c r="I885" s="131">
        <v>17.775090689199999</v>
      </c>
      <c r="J885" s="131">
        <v>5.4446460979999998</v>
      </c>
      <c r="K885" s="131">
        <v>2.4198427102000002</v>
      </c>
      <c r="L885" s="131">
        <v>7.2595281306999997</v>
      </c>
      <c r="M885" s="131">
        <v>6.6545674531000003</v>
      </c>
      <c r="N885" s="110">
        <v>750</v>
      </c>
      <c r="O885" s="131">
        <v>2.1853333333</v>
      </c>
      <c r="P885" s="146">
        <v>3.93</v>
      </c>
      <c r="Q885" s="131">
        <v>28.205128205099999</v>
      </c>
      <c r="R885" s="110">
        <v>18</v>
      </c>
      <c r="S885" s="131">
        <v>46.410256410300001</v>
      </c>
      <c r="T885" s="110">
        <v>-15</v>
      </c>
      <c r="U885" s="131">
        <v>24.6153846154</v>
      </c>
      <c r="V885" s="131">
        <v>0.7692307692</v>
      </c>
      <c r="W885" s="147">
        <v>745</v>
      </c>
      <c r="X885" s="147">
        <v>26</v>
      </c>
      <c r="Y885" s="147">
        <v>247</v>
      </c>
      <c r="Z885" s="147">
        <v>472</v>
      </c>
      <c r="AA885" s="147">
        <v>97</v>
      </c>
      <c r="AB885" s="147">
        <v>9</v>
      </c>
      <c r="AC885" s="147">
        <v>26</v>
      </c>
      <c r="AD885" s="147">
        <v>62</v>
      </c>
      <c r="AE885" s="148">
        <v>3.3169533169999998</v>
      </c>
      <c r="AF885" s="131">
        <v>2.4227740763000001</v>
      </c>
      <c r="AG885" s="149">
        <v>1.51</v>
      </c>
      <c r="AH885" s="149">
        <v>14.1720348617</v>
      </c>
      <c r="AI885" s="149">
        <v>21.826449412700001</v>
      </c>
      <c r="AJ885" s="149">
        <v>12.353164077300001</v>
      </c>
      <c r="AK885" s="149">
        <v>35.430087154200002</v>
      </c>
      <c r="AL885" s="149">
        <v>1.0610079576</v>
      </c>
      <c r="AM885" s="149">
        <v>5.7976506252000002</v>
      </c>
      <c r="AN885" s="149">
        <v>2.6146267526</v>
      </c>
      <c r="AO885" s="149" t="s">
        <v>3450</v>
      </c>
      <c r="AP885" s="149">
        <v>5.7218643426</v>
      </c>
      <c r="AQ885" s="149">
        <v>0.56839712009999999</v>
      </c>
    </row>
    <row r="886" spans="1:43" x14ac:dyDescent="0.2">
      <c r="A886" s="145">
        <v>2579</v>
      </c>
      <c r="B886" s="109" t="s">
        <v>1511</v>
      </c>
      <c r="C886" s="110">
        <v>5140</v>
      </c>
      <c r="D886" s="131">
        <v>12.620508325999999</v>
      </c>
      <c r="E886" s="110">
        <v>368.72309899570001</v>
      </c>
      <c r="F886" s="131">
        <v>23.774319066099999</v>
      </c>
      <c r="G886" s="131">
        <v>21.1284046693</v>
      </c>
      <c r="H886" s="131">
        <v>60.505836575899998</v>
      </c>
      <c r="I886" s="131">
        <v>18.3657587549</v>
      </c>
      <c r="J886" s="131">
        <v>3.3080365829999998</v>
      </c>
      <c r="K886" s="131">
        <v>2.3350846467999999</v>
      </c>
      <c r="L886" s="131">
        <v>10.507880910700001</v>
      </c>
      <c r="M886" s="131">
        <v>6.2268923914999998</v>
      </c>
      <c r="N886" s="110">
        <v>2153</v>
      </c>
      <c r="O886" s="131">
        <v>2.3502090107</v>
      </c>
      <c r="P886" s="146">
        <v>13.94</v>
      </c>
      <c r="Q886" s="131">
        <v>15.1079136691</v>
      </c>
      <c r="R886" s="110">
        <v>45</v>
      </c>
      <c r="S886" s="131">
        <v>26.618705036000001</v>
      </c>
      <c r="T886" s="110">
        <v>-47</v>
      </c>
      <c r="U886" s="131">
        <v>58.129496402900003</v>
      </c>
      <c r="V886" s="131">
        <v>0.14388489209999999</v>
      </c>
      <c r="W886" s="147">
        <v>3144</v>
      </c>
      <c r="X886" s="147">
        <v>33</v>
      </c>
      <c r="Y886" s="147">
        <v>883</v>
      </c>
      <c r="Z886" s="147">
        <v>2228</v>
      </c>
      <c r="AA886" s="147">
        <v>296</v>
      </c>
      <c r="AB886" s="147">
        <v>10</v>
      </c>
      <c r="AC886" s="147">
        <v>48</v>
      </c>
      <c r="AD886" s="147">
        <v>238</v>
      </c>
      <c r="AE886" s="148">
        <v>1.3784461153000001</v>
      </c>
      <c r="AF886" s="131">
        <v>4.9563838224000003</v>
      </c>
      <c r="AG886" s="149">
        <v>2.5299999999999998</v>
      </c>
      <c r="AH886" s="149">
        <v>21.179227827799998</v>
      </c>
      <c r="AI886" s="149">
        <v>12.791414826700001</v>
      </c>
      <c r="AJ886" s="149">
        <v>18.453188602400001</v>
      </c>
      <c r="AK886" s="149">
        <v>31.429628715900002</v>
      </c>
      <c r="AL886" s="149">
        <v>1.0854816825</v>
      </c>
      <c r="AM886" s="149">
        <v>5.6247687184000004</v>
      </c>
      <c r="AN886" s="149">
        <v>1.4678672751999999</v>
      </c>
      <c r="AO886" s="149" t="s">
        <v>3450</v>
      </c>
      <c r="AP886" s="149">
        <v>6.5992352287999996</v>
      </c>
      <c r="AQ886" s="149">
        <v>0.77710620450000001</v>
      </c>
    </row>
    <row r="887" spans="1:43" x14ac:dyDescent="0.2">
      <c r="A887" s="145">
        <v>2580</v>
      </c>
      <c r="B887" s="109" t="s">
        <v>1510</v>
      </c>
      <c r="C887" s="110">
        <v>3265</v>
      </c>
      <c r="D887" s="131">
        <v>11.9300651354</v>
      </c>
      <c r="E887" s="110">
        <v>640.1960784314</v>
      </c>
      <c r="F887" s="131">
        <v>21.9601837672</v>
      </c>
      <c r="G887" s="131">
        <v>20.704441041300001</v>
      </c>
      <c r="H887" s="131">
        <v>61.071975497700002</v>
      </c>
      <c r="I887" s="131">
        <v>18.223583460899999</v>
      </c>
      <c r="J887" s="131">
        <v>4.6125461254999998</v>
      </c>
      <c r="K887" s="131">
        <v>1.5375153751999999</v>
      </c>
      <c r="L887" s="131">
        <v>10.147601476</v>
      </c>
      <c r="M887" s="131">
        <v>3.3825338252999999</v>
      </c>
      <c r="N887" s="147">
        <v>1404</v>
      </c>
      <c r="O887" s="131">
        <v>2.2970085469999999</v>
      </c>
      <c r="P887" s="146">
        <v>5.0999999999999996</v>
      </c>
      <c r="Q887" s="131">
        <v>18.3235867446</v>
      </c>
      <c r="R887" s="110">
        <v>29</v>
      </c>
      <c r="S887" s="131">
        <v>32.943469785600001</v>
      </c>
      <c r="T887" s="110">
        <v>-24</v>
      </c>
      <c r="U887" s="131">
        <v>48.538011695900003</v>
      </c>
      <c r="V887" s="131">
        <v>0.19493177389999999</v>
      </c>
      <c r="W887" s="147">
        <v>578</v>
      </c>
      <c r="X887" s="147">
        <v>18</v>
      </c>
      <c r="Y887" s="147">
        <v>182</v>
      </c>
      <c r="Z887" s="147">
        <v>378</v>
      </c>
      <c r="AA887" s="147">
        <v>141</v>
      </c>
      <c r="AB887" s="147">
        <v>7</v>
      </c>
      <c r="AC887" s="147">
        <v>26</v>
      </c>
      <c r="AD887" s="147">
        <v>108</v>
      </c>
      <c r="AE887" s="148">
        <v>4.3673731535</v>
      </c>
      <c r="AF887" s="131">
        <v>1.8814675447</v>
      </c>
      <c r="AG887" s="131">
        <v>3.43</v>
      </c>
      <c r="AH887" s="149">
        <v>20.838117106799999</v>
      </c>
      <c r="AI887" s="149">
        <v>17.3555300421</v>
      </c>
      <c r="AJ887" s="149">
        <v>17.3938002296</v>
      </c>
      <c r="AK887" s="149">
        <v>27.898966704900001</v>
      </c>
      <c r="AL887" s="149">
        <v>1.607347876</v>
      </c>
      <c r="AM887" s="149">
        <v>4.3245311902000001</v>
      </c>
      <c r="AN887" s="149">
        <v>2.0091848450000001</v>
      </c>
      <c r="AO887" s="149" t="s">
        <v>3450</v>
      </c>
      <c r="AP887" s="149">
        <v>7.6349024109999997</v>
      </c>
      <c r="AQ887" s="149">
        <v>0.57405281289999999</v>
      </c>
    </row>
    <row r="888" spans="1:43" x14ac:dyDescent="0.2">
      <c r="A888" s="145">
        <v>2581</v>
      </c>
      <c r="B888" s="109" t="s">
        <v>1509</v>
      </c>
      <c r="C888" s="110">
        <v>18399</v>
      </c>
      <c r="D888" s="131">
        <v>8.3122387708000005</v>
      </c>
      <c r="E888" s="110">
        <v>1601.3054830287001</v>
      </c>
      <c r="F888" s="131">
        <v>29.2787651503</v>
      </c>
      <c r="G888" s="131">
        <v>16.2617533562</v>
      </c>
      <c r="H888" s="131">
        <v>65.106799282599994</v>
      </c>
      <c r="I888" s="131">
        <v>18.631447361300001</v>
      </c>
      <c r="J888" s="131">
        <v>7.0725205375</v>
      </c>
      <c r="K888" s="131">
        <v>2.0673521571000002</v>
      </c>
      <c r="L888" s="131">
        <v>11.968880909599999</v>
      </c>
      <c r="M888" s="131">
        <v>9.5751047276999994</v>
      </c>
      <c r="N888" s="110">
        <v>9243</v>
      </c>
      <c r="O888" s="131">
        <v>1.94125284</v>
      </c>
      <c r="P888" s="146">
        <v>11.49</v>
      </c>
      <c r="Q888" s="131">
        <v>40.488656195499999</v>
      </c>
      <c r="R888" s="110">
        <v>30</v>
      </c>
      <c r="S888" s="131">
        <v>12.652705061100001</v>
      </c>
      <c r="T888" s="110">
        <v>-27</v>
      </c>
      <c r="U888" s="131">
        <v>41.797556718999999</v>
      </c>
      <c r="V888" s="131">
        <v>5.0610820244000001</v>
      </c>
      <c r="W888" s="147">
        <v>22016</v>
      </c>
      <c r="X888" s="147">
        <v>8</v>
      </c>
      <c r="Y888" s="147">
        <v>2477</v>
      </c>
      <c r="Z888" s="147">
        <v>19531</v>
      </c>
      <c r="AA888" s="147">
        <v>1777</v>
      </c>
      <c r="AB888" s="147">
        <v>4</v>
      </c>
      <c r="AC888" s="147">
        <v>152</v>
      </c>
      <c r="AD888" s="147">
        <v>1621</v>
      </c>
      <c r="AE888" s="148">
        <v>3.2797607923999998</v>
      </c>
      <c r="AF888" s="131">
        <v>1.7401707543</v>
      </c>
      <c r="AG888" s="149">
        <v>6.07</v>
      </c>
      <c r="AH888" s="149">
        <v>15.7510806916</v>
      </c>
      <c r="AI888" s="149">
        <v>8.3243275695999994</v>
      </c>
      <c r="AJ888" s="149">
        <v>26.1617435159</v>
      </c>
      <c r="AK888" s="149">
        <v>16.1263208453</v>
      </c>
      <c r="AL888" s="149">
        <v>1.7561239193</v>
      </c>
      <c r="AM888" s="149">
        <v>8.6935638808999993</v>
      </c>
      <c r="AN888" s="149">
        <v>1.7381123919000001</v>
      </c>
      <c r="AO888" s="149" t="s">
        <v>3450</v>
      </c>
      <c r="AP888" s="149">
        <v>20.0978626321</v>
      </c>
      <c r="AQ888" s="149">
        <v>0.3782420749</v>
      </c>
    </row>
    <row r="889" spans="1:43" x14ac:dyDescent="0.2">
      <c r="A889" s="145">
        <v>2582</v>
      </c>
      <c r="B889" s="109" t="s">
        <v>1508</v>
      </c>
      <c r="C889" s="110">
        <v>1038</v>
      </c>
      <c r="D889" s="131">
        <v>15.333333333300001</v>
      </c>
      <c r="E889" s="110">
        <v>376.08695652170002</v>
      </c>
      <c r="F889" s="131">
        <v>17.533718689800001</v>
      </c>
      <c r="G889" s="131">
        <v>16.763005780299999</v>
      </c>
      <c r="H889" s="131">
        <v>65.895953757200004</v>
      </c>
      <c r="I889" s="131">
        <v>17.341040462399999</v>
      </c>
      <c r="J889" s="131">
        <v>2.9268292683000001</v>
      </c>
      <c r="K889" s="131">
        <v>2.9268292683000001</v>
      </c>
      <c r="L889" s="131">
        <v>10.7317073171</v>
      </c>
      <c r="M889" s="131">
        <v>6.8292682927000001</v>
      </c>
      <c r="N889" s="110">
        <v>479</v>
      </c>
      <c r="O889" s="131">
        <v>2.1377870564000001</v>
      </c>
      <c r="P889" s="146">
        <v>2.76</v>
      </c>
      <c r="Q889" s="131">
        <v>17.391304347799998</v>
      </c>
      <c r="R889" s="110">
        <v>14</v>
      </c>
      <c r="S889" s="131">
        <v>31.159420289900002</v>
      </c>
      <c r="T889" s="110">
        <v>-16</v>
      </c>
      <c r="U889" s="131">
        <v>51.4492753623</v>
      </c>
      <c r="V889" s="131">
        <v>0</v>
      </c>
      <c r="W889" s="147">
        <v>805</v>
      </c>
      <c r="X889" s="147">
        <v>4</v>
      </c>
      <c r="Y889" s="147">
        <v>235</v>
      </c>
      <c r="Z889" s="147">
        <v>566</v>
      </c>
      <c r="AA889" s="147" t="s">
        <v>3449</v>
      </c>
      <c r="AB889" s="147" t="s">
        <v>3449</v>
      </c>
      <c r="AC889" s="147">
        <v>7</v>
      </c>
      <c r="AD889" s="147">
        <v>54</v>
      </c>
      <c r="AE889" s="148">
        <v>4.4198895028000003</v>
      </c>
      <c r="AF889" s="131">
        <v>44.605809128600001</v>
      </c>
      <c r="AG889" s="131">
        <v>2.37</v>
      </c>
      <c r="AH889" s="149">
        <v>21.667681071200001</v>
      </c>
      <c r="AI889" s="149">
        <v>12.051125989000001</v>
      </c>
      <c r="AJ889" s="149">
        <v>11.929397443699999</v>
      </c>
      <c r="AK889" s="149">
        <v>34.814363968400002</v>
      </c>
      <c r="AL889" s="149">
        <v>0.60864272669999997</v>
      </c>
      <c r="AM889" s="149">
        <v>8.0949482653999993</v>
      </c>
      <c r="AN889" s="149">
        <v>1.4607425440999999</v>
      </c>
      <c r="AO889" s="149" t="s">
        <v>3450</v>
      </c>
      <c r="AP889" s="149">
        <v>8.3384053561000009</v>
      </c>
      <c r="AQ889" s="149">
        <v>0.79123554470000002</v>
      </c>
    </row>
    <row r="890" spans="1:43" x14ac:dyDescent="0.2">
      <c r="A890" s="145">
        <v>2583</v>
      </c>
      <c r="B890" s="109" t="s">
        <v>1507</v>
      </c>
      <c r="C890" s="110">
        <v>4966</v>
      </c>
      <c r="D890" s="131">
        <v>5.6146320715</v>
      </c>
      <c r="E890" s="110">
        <v>1338.5444743935</v>
      </c>
      <c r="F890" s="131">
        <v>37.676198147400001</v>
      </c>
      <c r="G890" s="131">
        <v>19.734192509100001</v>
      </c>
      <c r="H890" s="131">
        <v>60.994764397899999</v>
      </c>
      <c r="I890" s="131">
        <v>19.271043092999999</v>
      </c>
      <c r="J890" s="131">
        <v>5.8722284093999999</v>
      </c>
      <c r="K890" s="131">
        <v>1.8224157133000001</v>
      </c>
      <c r="L890" s="131">
        <v>10.934494279600001</v>
      </c>
      <c r="M890" s="131">
        <v>8.5046066619000005</v>
      </c>
      <c r="N890" s="110">
        <v>2135</v>
      </c>
      <c r="O890" s="131">
        <v>2.3039812646</v>
      </c>
      <c r="P890" s="146">
        <v>3.71</v>
      </c>
      <c r="Q890" s="131">
        <v>41.176470588199997</v>
      </c>
      <c r="R890" s="110">
        <v>13</v>
      </c>
      <c r="S890" s="131">
        <v>10.1604278075</v>
      </c>
      <c r="T890" s="110">
        <v>-13</v>
      </c>
      <c r="U890" s="131">
        <v>42.780748663099999</v>
      </c>
      <c r="V890" s="131">
        <v>5.8823529411999997</v>
      </c>
      <c r="W890" s="147">
        <v>2220</v>
      </c>
      <c r="X890" s="147">
        <v>4</v>
      </c>
      <c r="Y890" s="147">
        <v>705</v>
      </c>
      <c r="Z890" s="147">
        <v>1511</v>
      </c>
      <c r="AA890" s="147" t="s">
        <v>3449</v>
      </c>
      <c r="AB890" s="147" t="s">
        <v>3449</v>
      </c>
      <c r="AC890" s="147">
        <v>56</v>
      </c>
      <c r="AD890" s="147">
        <v>305</v>
      </c>
      <c r="AE890" s="148">
        <v>6.7322834646</v>
      </c>
      <c r="AF890" s="131">
        <v>3.0599755202000001</v>
      </c>
      <c r="AG890" s="131">
        <v>5.66</v>
      </c>
      <c r="AH890" s="149">
        <v>21.503313568199999</v>
      </c>
      <c r="AI890" s="149">
        <v>8.6327171258999993</v>
      </c>
      <c r="AJ890" s="149">
        <v>21.346355075000002</v>
      </c>
      <c r="AK890" s="149">
        <v>25.653993721700001</v>
      </c>
      <c r="AL890" s="149">
        <v>1.4475061038999999</v>
      </c>
      <c r="AM890" s="149">
        <v>5.4761074293999998</v>
      </c>
      <c r="AN890" s="149">
        <v>1.9183815835</v>
      </c>
      <c r="AO890" s="149" t="s">
        <v>3450</v>
      </c>
      <c r="AP890" s="149">
        <v>12.6089989536</v>
      </c>
      <c r="AQ890" s="149">
        <v>0.47087547959999998</v>
      </c>
    </row>
    <row r="891" spans="1:43" x14ac:dyDescent="0.2">
      <c r="A891" s="145">
        <v>2584</v>
      </c>
      <c r="B891" s="109" t="s">
        <v>1506</v>
      </c>
      <c r="C891" s="110">
        <v>1710</v>
      </c>
      <c r="D891" s="131">
        <v>7.5471698112999999</v>
      </c>
      <c r="E891" s="110">
        <v>924.32432432430005</v>
      </c>
      <c r="F891" s="131">
        <v>12.865497076</v>
      </c>
      <c r="G891" s="131">
        <v>20.760233918099999</v>
      </c>
      <c r="H891" s="131">
        <v>59.590643274900003</v>
      </c>
      <c r="I891" s="131">
        <v>19.649122807000001</v>
      </c>
      <c r="J891" s="131">
        <v>3.5046728971999999</v>
      </c>
      <c r="K891" s="131">
        <v>1.1682242991</v>
      </c>
      <c r="L891" s="131">
        <v>8.1775700935</v>
      </c>
      <c r="M891" s="131">
        <v>10.5140186916</v>
      </c>
      <c r="N891" s="110">
        <v>716</v>
      </c>
      <c r="O891" s="131">
        <v>2.3701117317999998</v>
      </c>
      <c r="P891" s="146">
        <v>1.85</v>
      </c>
      <c r="Q891" s="131">
        <v>29.347826087000001</v>
      </c>
      <c r="R891" s="110">
        <v>12</v>
      </c>
      <c r="S891" s="131">
        <v>21.7391304348</v>
      </c>
      <c r="T891" s="110">
        <v>-12</v>
      </c>
      <c r="U891" s="131">
        <v>48.913043478299997</v>
      </c>
      <c r="V891" s="131">
        <v>0</v>
      </c>
      <c r="W891" s="147">
        <v>321</v>
      </c>
      <c r="X891" s="147">
        <v>5</v>
      </c>
      <c r="Y891" s="147">
        <v>29</v>
      </c>
      <c r="Z891" s="147">
        <v>287</v>
      </c>
      <c r="AA891" s="147" t="s">
        <v>3449</v>
      </c>
      <c r="AB891" s="147" t="s">
        <v>3449</v>
      </c>
      <c r="AC891" s="147">
        <v>10</v>
      </c>
      <c r="AD891" s="147">
        <v>45</v>
      </c>
      <c r="AE891" s="148">
        <v>1.7948717948999999</v>
      </c>
      <c r="AF891" s="131">
        <v>0</v>
      </c>
      <c r="AG891" s="131">
        <v>1.1100000000000001</v>
      </c>
      <c r="AH891" s="149">
        <v>25.618031992199999</v>
      </c>
      <c r="AI891" s="149">
        <v>9.2825981580000008</v>
      </c>
      <c r="AJ891" s="149">
        <v>25.642268541</v>
      </c>
      <c r="AK891" s="149">
        <v>17.2806592341</v>
      </c>
      <c r="AL891" s="149">
        <v>1.4541929228999999</v>
      </c>
      <c r="AM891" s="149">
        <v>5.5501696558000004</v>
      </c>
      <c r="AN891" s="149">
        <v>0.99369849730000004</v>
      </c>
      <c r="AO891" s="149" t="s">
        <v>3450</v>
      </c>
      <c r="AP891" s="149">
        <v>13.402811439700001</v>
      </c>
      <c r="AQ891" s="149">
        <v>9.6946194900000005E-2</v>
      </c>
    </row>
    <row r="892" spans="1:43" x14ac:dyDescent="0.2">
      <c r="A892" s="145">
        <v>2585</v>
      </c>
      <c r="B892" s="109" t="s">
        <v>1505</v>
      </c>
      <c r="C892" s="110">
        <v>724</v>
      </c>
      <c r="D892" s="131">
        <v>0.97629009759999996</v>
      </c>
      <c r="E892" s="110">
        <v>161.6071428571</v>
      </c>
      <c r="F892" s="131">
        <v>10.773480663000001</v>
      </c>
      <c r="G892" s="131">
        <v>17.955801104999999</v>
      </c>
      <c r="H892" s="131">
        <v>61.878453038700002</v>
      </c>
      <c r="I892" s="131">
        <v>20.165745856400001</v>
      </c>
      <c r="J892" s="131">
        <v>0</v>
      </c>
      <c r="K892" s="131">
        <v>0</v>
      </c>
      <c r="L892" s="131">
        <v>5.5248618785000003</v>
      </c>
      <c r="M892" s="131">
        <v>2.7624309392000002</v>
      </c>
      <c r="N892" s="110">
        <v>309</v>
      </c>
      <c r="O892" s="131">
        <v>2.3333333333000001</v>
      </c>
      <c r="P892" s="146">
        <v>4.4800000000000004</v>
      </c>
      <c r="Q892" s="131">
        <v>10.6904231626</v>
      </c>
      <c r="R892" s="110">
        <v>7</v>
      </c>
      <c r="S892" s="131">
        <v>53.006681514500002</v>
      </c>
      <c r="T892" s="110">
        <v>-10</v>
      </c>
      <c r="U892" s="131">
        <v>35.857461024499997</v>
      </c>
      <c r="V892" s="131">
        <v>0.44543429839999998</v>
      </c>
      <c r="W892" s="147">
        <v>171</v>
      </c>
      <c r="X892" s="147">
        <v>34</v>
      </c>
      <c r="Y892" s="147">
        <v>10</v>
      </c>
      <c r="Z892" s="147">
        <v>127</v>
      </c>
      <c r="AA892" s="147" t="s">
        <v>3449</v>
      </c>
      <c r="AB892" s="147">
        <v>16</v>
      </c>
      <c r="AC892" s="147" t="s">
        <v>3449</v>
      </c>
      <c r="AD892" s="147">
        <v>29</v>
      </c>
      <c r="AE892" s="148">
        <v>2.2727272727000001</v>
      </c>
      <c r="AF892" s="131">
        <v>0</v>
      </c>
      <c r="AG892" s="131">
        <v>3.18</v>
      </c>
      <c r="AH892" s="149">
        <v>13.4948096886</v>
      </c>
      <c r="AI892" s="149">
        <v>16.782006920400001</v>
      </c>
      <c r="AJ892" s="149">
        <v>13.927335640100001</v>
      </c>
      <c r="AK892" s="149">
        <v>31.314878892700001</v>
      </c>
      <c r="AL892" s="149">
        <v>3.1141868511999999</v>
      </c>
      <c r="AM892" s="149">
        <v>7.0069204151999998</v>
      </c>
      <c r="AN892" s="149">
        <v>2.8546712802999998</v>
      </c>
      <c r="AO892" s="149" t="s">
        <v>3450</v>
      </c>
      <c r="AP892" s="149">
        <v>11.072664359899999</v>
      </c>
      <c r="AQ892" s="149">
        <v>0.34602076120000003</v>
      </c>
    </row>
    <row r="893" spans="1:43" x14ac:dyDescent="0.2">
      <c r="A893" s="145">
        <v>2586</v>
      </c>
      <c r="B893" s="109" t="s">
        <v>1504</v>
      </c>
      <c r="C893" s="110">
        <v>5134</v>
      </c>
      <c r="D893" s="131">
        <v>7.0475396162999999</v>
      </c>
      <c r="E893" s="110">
        <v>737.64367816089998</v>
      </c>
      <c r="F893" s="131">
        <v>23.860537592499998</v>
      </c>
      <c r="G893" s="131">
        <v>19.477989871399998</v>
      </c>
      <c r="H893" s="131">
        <v>61.686793922900002</v>
      </c>
      <c r="I893" s="131">
        <v>18.8352162057</v>
      </c>
      <c r="J893" s="131">
        <v>4.1212834854000002</v>
      </c>
      <c r="K893" s="131">
        <v>1.5700127563999999</v>
      </c>
      <c r="L893" s="131">
        <v>10.008831321800001</v>
      </c>
      <c r="M893" s="131">
        <v>10.2050829163</v>
      </c>
      <c r="N893" s="110">
        <v>2259</v>
      </c>
      <c r="O893" s="131">
        <v>2.2337317397000001</v>
      </c>
      <c r="P893" s="146">
        <v>6.96</v>
      </c>
      <c r="Q893" s="131">
        <v>22.094691535199999</v>
      </c>
      <c r="R893" s="110">
        <v>31</v>
      </c>
      <c r="S893" s="131">
        <v>24.6771879484</v>
      </c>
      <c r="T893" s="110">
        <v>-28</v>
      </c>
      <c r="U893" s="131">
        <v>52.941176470599999</v>
      </c>
      <c r="V893" s="131">
        <v>0.2869440459</v>
      </c>
      <c r="W893" s="147">
        <v>2615</v>
      </c>
      <c r="X893" s="147">
        <v>13</v>
      </c>
      <c r="Y893" s="147">
        <v>413</v>
      </c>
      <c r="Z893" s="147">
        <v>2189</v>
      </c>
      <c r="AA893" s="147">
        <v>192</v>
      </c>
      <c r="AB893" s="147">
        <v>4</v>
      </c>
      <c r="AC893" s="147">
        <v>28</v>
      </c>
      <c r="AD893" s="147">
        <v>160</v>
      </c>
      <c r="AE893" s="148">
        <v>5.8256172839999998</v>
      </c>
      <c r="AF893" s="131">
        <v>2.3547880691</v>
      </c>
      <c r="AG893" s="149">
        <v>2.89</v>
      </c>
      <c r="AH893" s="149">
        <v>19.526248399499998</v>
      </c>
      <c r="AI893" s="149">
        <v>12.8681177977</v>
      </c>
      <c r="AJ893" s="149">
        <v>19.308578745199998</v>
      </c>
      <c r="AK893" s="149">
        <v>24.135723431500001</v>
      </c>
      <c r="AL893" s="149">
        <v>2.3175416133</v>
      </c>
      <c r="AM893" s="149">
        <v>7.0806658131000004</v>
      </c>
      <c r="AN893" s="149">
        <v>1.7157490396999999</v>
      </c>
      <c r="AO893" s="149" t="s">
        <v>3450</v>
      </c>
      <c r="AP893" s="149">
        <v>12.048655569799999</v>
      </c>
      <c r="AQ893" s="149">
        <v>0.29449423819999998</v>
      </c>
    </row>
    <row r="894" spans="1:43" x14ac:dyDescent="0.2">
      <c r="A894" s="145">
        <v>2601</v>
      </c>
      <c r="B894" s="109" t="s">
        <v>1503</v>
      </c>
      <c r="C894" s="110">
        <v>16933</v>
      </c>
      <c r="D894" s="131">
        <v>5.3964894808999997</v>
      </c>
      <c r="E894" s="110">
        <v>2696.3375796178002</v>
      </c>
      <c r="F894" s="131">
        <v>21.319317309399999</v>
      </c>
      <c r="G894" s="131">
        <v>15.6440087403</v>
      </c>
      <c r="H894" s="131">
        <v>64.0583476053</v>
      </c>
      <c r="I894" s="131">
        <v>20.297643654400002</v>
      </c>
      <c r="J894" s="131">
        <v>5.6956392761999997</v>
      </c>
      <c r="K894" s="131">
        <v>1.6018985464</v>
      </c>
      <c r="L894" s="131">
        <v>10.797982794399999</v>
      </c>
      <c r="M894" s="131">
        <v>8.7214476415999993</v>
      </c>
      <c r="N894" s="110">
        <v>8501</v>
      </c>
      <c r="O894" s="131">
        <v>1.9295377013999999</v>
      </c>
      <c r="P894" s="146">
        <v>6.28</v>
      </c>
      <c r="Q894" s="131">
        <v>69.92</v>
      </c>
      <c r="R894" s="110">
        <v>32</v>
      </c>
      <c r="S894" s="131">
        <v>22.56</v>
      </c>
      <c r="T894" s="110">
        <v>-29</v>
      </c>
      <c r="U894" s="131">
        <v>2.2400000000000002</v>
      </c>
      <c r="V894" s="131">
        <v>5.28</v>
      </c>
      <c r="W894" s="147">
        <v>21592</v>
      </c>
      <c r="X894" s="147">
        <v>14</v>
      </c>
      <c r="Y894" s="147">
        <v>2623</v>
      </c>
      <c r="Z894" s="147">
        <v>18955</v>
      </c>
      <c r="AA894" s="147" t="s">
        <v>3449</v>
      </c>
      <c r="AB894" s="147" t="s">
        <v>3449</v>
      </c>
      <c r="AC894" s="147">
        <v>164</v>
      </c>
      <c r="AD894" s="147">
        <v>1973</v>
      </c>
      <c r="AE894" s="148">
        <v>1.2008955831000001</v>
      </c>
      <c r="AF894" s="131">
        <v>4.8494282463999996</v>
      </c>
      <c r="AG894" s="131">
        <v>3.45</v>
      </c>
      <c r="AH894" s="149">
        <v>19.743955245999999</v>
      </c>
      <c r="AI894" s="149">
        <v>8.7679190985000002</v>
      </c>
      <c r="AJ894" s="149">
        <v>24.851402598100002</v>
      </c>
      <c r="AK894" s="149">
        <v>12.2777762836</v>
      </c>
      <c r="AL894" s="149">
        <v>0.94403055319999996</v>
      </c>
      <c r="AM894" s="149">
        <v>9.6097469137000004</v>
      </c>
      <c r="AN894" s="149">
        <v>1.750894274</v>
      </c>
      <c r="AO894" s="149" t="s">
        <v>3450</v>
      </c>
      <c r="AP894" s="149">
        <v>20.599230789899998</v>
      </c>
      <c r="AQ894" s="149">
        <v>0.31736639680000001</v>
      </c>
    </row>
    <row r="895" spans="1:43" x14ac:dyDescent="0.2">
      <c r="A895" s="145">
        <v>2611</v>
      </c>
      <c r="B895" s="109" t="s">
        <v>1502</v>
      </c>
      <c r="C895" s="110">
        <v>801</v>
      </c>
      <c r="D895" s="131">
        <v>-7.2916666667000003</v>
      </c>
      <c r="E895" s="110">
        <v>71.581769437000005</v>
      </c>
      <c r="F895" s="131">
        <v>9.8626716604000002</v>
      </c>
      <c r="G895" s="131">
        <v>16.6042446941</v>
      </c>
      <c r="H895" s="131">
        <v>58.052434456900002</v>
      </c>
      <c r="I895" s="131">
        <v>25.343320848899999</v>
      </c>
      <c r="J895" s="131">
        <v>5.0346129640999999</v>
      </c>
      <c r="K895" s="131">
        <v>1.258653241</v>
      </c>
      <c r="L895" s="131">
        <v>8.8105726872000005</v>
      </c>
      <c r="M895" s="131">
        <v>10.0692259283</v>
      </c>
      <c r="N895" s="110">
        <v>361</v>
      </c>
      <c r="O895" s="131">
        <v>2.1994459834</v>
      </c>
      <c r="P895" s="146">
        <v>11.19</v>
      </c>
      <c r="Q895" s="131">
        <v>5.017921147</v>
      </c>
      <c r="R895" s="110">
        <v>10</v>
      </c>
      <c r="S895" s="131">
        <v>41.397849462400004</v>
      </c>
      <c r="T895" s="110">
        <v>1</v>
      </c>
      <c r="U895" s="131">
        <v>53.2258064516</v>
      </c>
      <c r="V895" s="131">
        <v>0.3584229391</v>
      </c>
      <c r="W895" s="147">
        <v>113</v>
      </c>
      <c r="X895" s="147">
        <v>43</v>
      </c>
      <c r="Y895" s="147">
        <v>29</v>
      </c>
      <c r="Z895" s="147">
        <v>41</v>
      </c>
      <c r="AA895" s="147">
        <v>49</v>
      </c>
      <c r="AB895" s="147">
        <v>16</v>
      </c>
      <c r="AC895" s="147">
        <v>14</v>
      </c>
      <c r="AD895" s="147">
        <v>19</v>
      </c>
      <c r="AE895" s="148">
        <v>3.1707317072999999</v>
      </c>
      <c r="AF895" s="131">
        <v>1.2254901961</v>
      </c>
      <c r="AG895" s="131">
        <v>5.08</v>
      </c>
      <c r="AH895" s="149">
        <v>13.933895009700001</v>
      </c>
      <c r="AI895" s="149">
        <v>22.942320155499999</v>
      </c>
      <c r="AJ895" s="149">
        <v>6.0920285159000001</v>
      </c>
      <c r="AK895" s="149">
        <v>30.006480881400002</v>
      </c>
      <c r="AL895" s="149">
        <v>1.8794556060000001</v>
      </c>
      <c r="AM895" s="149">
        <v>6.6104990279000004</v>
      </c>
      <c r="AN895" s="149">
        <v>1.3609850939999999</v>
      </c>
      <c r="AO895" s="149" t="s">
        <v>3450</v>
      </c>
      <c r="AP895" s="149">
        <v>15.3596889177</v>
      </c>
      <c r="AQ895" s="149">
        <v>1.4257939079999999</v>
      </c>
    </row>
    <row r="896" spans="1:43" x14ac:dyDescent="0.2">
      <c r="A896" s="145">
        <v>2612</v>
      </c>
      <c r="B896" s="109" t="s">
        <v>1501</v>
      </c>
      <c r="C896" s="110">
        <v>275</v>
      </c>
      <c r="D896" s="131">
        <v>-8.9403973509999997</v>
      </c>
      <c r="E896" s="110">
        <v>12.1359223301</v>
      </c>
      <c r="F896" s="131">
        <v>7.2727272727000001</v>
      </c>
      <c r="G896" s="131">
        <v>22.5454545455</v>
      </c>
      <c r="H896" s="131">
        <v>55.272727272700003</v>
      </c>
      <c r="I896" s="131">
        <v>22.181818181800001</v>
      </c>
      <c r="J896" s="131">
        <v>0</v>
      </c>
      <c r="K896" s="131">
        <v>0</v>
      </c>
      <c r="L896" s="131">
        <v>10.752688171999999</v>
      </c>
      <c r="M896" s="131">
        <v>3.5842293907</v>
      </c>
      <c r="N896" s="110">
        <v>103</v>
      </c>
      <c r="O896" s="131">
        <v>2.6601941748</v>
      </c>
      <c r="P896" s="146">
        <v>22.66</v>
      </c>
      <c r="Q896" s="131">
        <v>1.8959435626000001</v>
      </c>
      <c r="R896" s="110">
        <v>0</v>
      </c>
      <c r="S896" s="131">
        <v>43.606701940000001</v>
      </c>
      <c r="T896" s="110">
        <v>-8</v>
      </c>
      <c r="U896" s="131">
        <v>54.144620811300001</v>
      </c>
      <c r="V896" s="131">
        <v>0.3527336861</v>
      </c>
      <c r="W896" s="147">
        <v>129</v>
      </c>
      <c r="X896" s="147">
        <v>88</v>
      </c>
      <c r="Y896" s="147">
        <v>7</v>
      </c>
      <c r="Z896" s="147">
        <v>34</v>
      </c>
      <c r="AA896" s="147" t="s">
        <v>3449</v>
      </c>
      <c r="AB896" s="147">
        <v>31</v>
      </c>
      <c r="AC896" s="147" t="s">
        <v>3449</v>
      </c>
      <c r="AD896" s="147">
        <v>16</v>
      </c>
      <c r="AE896" s="148">
        <v>0.74626865669999998</v>
      </c>
      <c r="AF896" s="131">
        <v>0</v>
      </c>
      <c r="AG896" s="149">
        <v>2.12</v>
      </c>
      <c r="AH896" s="149">
        <v>21.5361445783</v>
      </c>
      <c r="AI896" s="149">
        <v>37.198795180700003</v>
      </c>
      <c r="AJ896" s="149">
        <v>4.6686746988000003</v>
      </c>
      <c r="AK896" s="149">
        <v>25.451807228900002</v>
      </c>
      <c r="AL896" s="149">
        <v>0.15060240959999999</v>
      </c>
      <c r="AM896" s="149">
        <v>1.9578313252999999</v>
      </c>
      <c r="AN896" s="149">
        <v>0.15060240959999999</v>
      </c>
      <c r="AO896" s="149" t="s">
        <v>3450</v>
      </c>
      <c r="AP896" s="149">
        <v>7.0783132530000001</v>
      </c>
      <c r="AQ896" s="149">
        <v>1.2048192770999999</v>
      </c>
    </row>
    <row r="897" spans="1:43" x14ac:dyDescent="0.2">
      <c r="A897" s="145">
        <v>2613</v>
      </c>
      <c r="B897" s="109" t="s">
        <v>1500</v>
      </c>
      <c r="C897" s="110">
        <v>3914</v>
      </c>
      <c r="D897" s="131">
        <v>11.414745232</v>
      </c>
      <c r="E897" s="110">
        <v>575.58823529409995</v>
      </c>
      <c r="F897" s="131">
        <v>25.1660705161</v>
      </c>
      <c r="G897" s="131">
        <v>19.417475728199999</v>
      </c>
      <c r="H897" s="131">
        <v>59.836484414899999</v>
      </c>
      <c r="I897" s="131">
        <v>20.746039856900001</v>
      </c>
      <c r="J897" s="131">
        <v>3.3470648816000002</v>
      </c>
      <c r="K897" s="131">
        <v>2.5746652934999998</v>
      </c>
      <c r="L897" s="131">
        <v>7.2090628217999999</v>
      </c>
      <c r="M897" s="131">
        <v>7.9814624098999998</v>
      </c>
      <c r="N897" s="110">
        <v>1640</v>
      </c>
      <c r="O897" s="131">
        <v>2.3347560976000001</v>
      </c>
      <c r="P897" s="146">
        <v>6.8</v>
      </c>
      <c r="Q897" s="131">
        <v>19.152046783599999</v>
      </c>
      <c r="R897" s="110">
        <v>32</v>
      </c>
      <c r="S897" s="131">
        <v>45.906432748500002</v>
      </c>
      <c r="T897" s="110">
        <v>-30</v>
      </c>
      <c r="U897" s="131">
        <v>34.502923976600002</v>
      </c>
      <c r="V897" s="131">
        <v>0.43859649119999999</v>
      </c>
      <c r="W897" s="147">
        <v>1779</v>
      </c>
      <c r="X897" s="147">
        <v>24</v>
      </c>
      <c r="Y897" s="147">
        <v>512</v>
      </c>
      <c r="Z897" s="147">
        <v>1243</v>
      </c>
      <c r="AA897" s="147">
        <v>264</v>
      </c>
      <c r="AB897" s="147">
        <v>8</v>
      </c>
      <c r="AC897" s="147">
        <v>38</v>
      </c>
      <c r="AD897" s="147">
        <v>218</v>
      </c>
      <c r="AE897" s="148">
        <v>4.3089858119000004</v>
      </c>
      <c r="AF897" s="131">
        <v>3.1185031185000001</v>
      </c>
      <c r="AG897" s="131">
        <v>5.19</v>
      </c>
      <c r="AH897" s="149">
        <v>35.010162601600001</v>
      </c>
      <c r="AI897" s="149">
        <v>10.619918699199999</v>
      </c>
      <c r="AJ897" s="149">
        <v>9.9762872628999997</v>
      </c>
      <c r="AK897" s="149">
        <v>26.151761517600001</v>
      </c>
      <c r="AL897" s="149">
        <v>1.4905149051</v>
      </c>
      <c r="AM897" s="149">
        <v>5.6571815717999998</v>
      </c>
      <c r="AN897" s="149">
        <v>1.2872628725999999</v>
      </c>
      <c r="AO897" s="149" t="s">
        <v>3450</v>
      </c>
      <c r="AP897" s="149">
        <v>8.9261517614999999</v>
      </c>
      <c r="AQ897" s="149">
        <v>0.37262872629999999</v>
      </c>
    </row>
    <row r="898" spans="1:43" x14ac:dyDescent="0.2">
      <c r="A898" s="145">
        <v>2614</v>
      </c>
      <c r="B898" s="109" t="s">
        <v>1499</v>
      </c>
      <c r="C898" s="110">
        <v>2298</v>
      </c>
      <c r="D898" s="131">
        <v>15.5354449472</v>
      </c>
      <c r="E898" s="110">
        <v>304.3708609272</v>
      </c>
      <c r="F898" s="131">
        <v>13.7075718016</v>
      </c>
      <c r="G898" s="131">
        <v>19.408181027000001</v>
      </c>
      <c r="H898" s="131">
        <v>61.575282854699999</v>
      </c>
      <c r="I898" s="131">
        <v>19.016536118400001</v>
      </c>
      <c r="J898" s="131">
        <v>1.3060513713999999</v>
      </c>
      <c r="K898" s="131">
        <v>1.7414018284999999</v>
      </c>
      <c r="L898" s="131">
        <v>6.9656073138999997</v>
      </c>
      <c r="M898" s="131">
        <v>6.0949063997000001</v>
      </c>
      <c r="N898" s="110">
        <v>983</v>
      </c>
      <c r="O898" s="131">
        <v>2.3021363174</v>
      </c>
      <c r="P898" s="146">
        <v>7.55</v>
      </c>
      <c r="Q898" s="131">
        <v>11.007957559699999</v>
      </c>
      <c r="R898" s="110">
        <v>19</v>
      </c>
      <c r="S898" s="131">
        <v>42.307692307700002</v>
      </c>
      <c r="T898" s="110">
        <v>-21</v>
      </c>
      <c r="U898" s="131">
        <v>46.286472148500003</v>
      </c>
      <c r="V898" s="131">
        <v>0.39787798410000003</v>
      </c>
      <c r="W898" s="147">
        <v>706</v>
      </c>
      <c r="X898" s="147">
        <v>25</v>
      </c>
      <c r="Y898" s="147">
        <v>298</v>
      </c>
      <c r="Z898" s="147">
        <v>383</v>
      </c>
      <c r="AA898" s="147">
        <v>136</v>
      </c>
      <c r="AB898" s="147">
        <v>10</v>
      </c>
      <c r="AC898" s="147">
        <v>44</v>
      </c>
      <c r="AD898" s="147">
        <v>82</v>
      </c>
      <c r="AE898" s="148">
        <v>6.4428312160000001</v>
      </c>
      <c r="AF898" s="131">
        <v>8.7260034904000001</v>
      </c>
      <c r="AG898" s="131">
        <v>3.48</v>
      </c>
      <c r="AH898" s="149">
        <v>23.482849604199998</v>
      </c>
      <c r="AI898" s="149">
        <v>17.678100263899999</v>
      </c>
      <c r="AJ898" s="149">
        <v>7.3350923482999999</v>
      </c>
      <c r="AK898" s="149">
        <v>34.379947229599999</v>
      </c>
      <c r="AL898" s="149">
        <v>1.0026385224000001</v>
      </c>
      <c r="AM898" s="149">
        <v>4.7229551451000003</v>
      </c>
      <c r="AN898" s="149">
        <v>0.89709762530000003</v>
      </c>
      <c r="AO898" s="149" t="s">
        <v>3450</v>
      </c>
      <c r="AP898" s="149">
        <v>9.5250659630999994</v>
      </c>
      <c r="AQ898" s="149">
        <v>0.65963060689999997</v>
      </c>
    </row>
    <row r="899" spans="1:43" x14ac:dyDescent="0.2">
      <c r="A899" s="145">
        <v>2615</v>
      </c>
      <c r="B899" s="109" t="s">
        <v>1498</v>
      </c>
      <c r="C899" s="110">
        <v>935</v>
      </c>
      <c r="D899" s="131">
        <v>3.2008830021999999</v>
      </c>
      <c r="E899" s="110">
        <v>125.84118438759999</v>
      </c>
      <c r="F899" s="131">
        <v>12.4064171123</v>
      </c>
      <c r="G899" s="131">
        <v>20.106951871700002</v>
      </c>
      <c r="H899" s="131">
        <v>59.893048128300002</v>
      </c>
      <c r="I899" s="131">
        <v>20</v>
      </c>
      <c r="J899" s="131">
        <v>4.3033889187999996</v>
      </c>
      <c r="K899" s="131">
        <v>1.0758472296999999</v>
      </c>
      <c r="L899" s="131">
        <v>2.1516944593999998</v>
      </c>
      <c r="M899" s="131">
        <v>6.4550833782000003</v>
      </c>
      <c r="N899" s="110">
        <v>377</v>
      </c>
      <c r="O899" s="131">
        <v>2.4668435013000001</v>
      </c>
      <c r="P899" s="146">
        <v>7.43</v>
      </c>
      <c r="Q899" s="131">
        <v>7.0950468540999996</v>
      </c>
      <c r="R899" s="110">
        <v>13</v>
      </c>
      <c r="S899" s="131">
        <v>34.538152610399997</v>
      </c>
      <c r="T899" s="110">
        <v>-17</v>
      </c>
      <c r="U899" s="131">
        <v>57.831325301200003</v>
      </c>
      <c r="V899" s="131">
        <v>0.53547523429999999</v>
      </c>
      <c r="W899" s="147">
        <v>404</v>
      </c>
      <c r="X899" s="147">
        <v>26</v>
      </c>
      <c r="Y899" s="147">
        <v>271</v>
      </c>
      <c r="Z899" s="147">
        <v>107</v>
      </c>
      <c r="AA899" s="147">
        <v>66</v>
      </c>
      <c r="AB899" s="147">
        <v>9</v>
      </c>
      <c r="AC899" s="147">
        <v>20</v>
      </c>
      <c r="AD899" s="147">
        <v>37</v>
      </c>
      <c r="AE899" s="148">
        <v>1.1312217195000001</v>
      </c>
      <c r="AF899" s="131">
        <v>2.1739130434999998</v>
      </c>
      <c r="AG899" s="149">
        <v>2.6</v>
      </c>
      <c r="AH899" s="149">
        <v>17.373319545000001</v>
      </c>
      <c r="AI899" s="149">
        <v>32.574974146800002</v>
      </c>
      <c r="AJ899" s="149">
        <v>7.1354705273999999</v>
      </c>
      <c r="AK899" s="149">
        <v>33.143743536700001</v>
      </c>
      <c r="AL899" s="149">
        <v>0.4136504654</v>
      </c>
      <c r="AM899" s="149">
        <v>2.7921406412000001</v>
      </c>
      <c r="AN899" s="149">
        <v>1.5511892451</v>
      </c>
      <c r="AO899" s="149" t="s">
        <v>3450</v>
      </c>
      <c r="AP899" s="149">
        <v>3.8262668045999999</v>
      </c>
      <c r="AQ899" s="149">
        <v>0.2068252327</v>
      </c>
    </row>
    <row r="900" spans="1:43" x14ac:dyDescent="0.2">
      <c r="A900" s="145">
        <v>2616</v>
      </c>
      <c r="B900" s="109" t="s">
        <v>1497</v>
      </c>
      <c r="C900" s="110">
        <v>608</v>
      </c>
      <c r="D900" s="131">
        <v>-1.2987012987</v>
      </c>
      <c r="E900" s="110">
        <v>410.81081081079998</v>
      </c>
      <c r="F900" s="131">
        <v>4.7697368421000004</v>
      </c>
      <c r="G900" s="131">
        <v>21.052631578900002</v>
      </c>
      <c r="H900" s="131">
        <v>60.361842105299999</v>
      </c>
      <c r="I900" s="131">
        <v>18.585526315799999</v>
      </c>
      <c r="J900" s="131">
        <v>3.2976092333000002</v>
      </c>
      <c r="K900" s="131">
        <v>3.2976092333000002</v>
      </c>
      <c r="L900" s="131">
        <v>3.2976092333000002</v>
      </c>
      <c r="M900" s="131">
        <v>8.2440230833000001</v>
      </c>
      <c r="N900" s="110">
        <v>256</v>
      </c>
      <c r="O900" s="131">
        <v>2.36328125</v>
      </c>
      <c r="P900" s="146">
        <v>1.48</v>
      </c>
      <c r="Q900" s="131">
        <v>15.5405405405</v>
      </c>
      <c r="R900" s="110">
        <v>4</v>
      </c>
      <c r="S900" s="131">
        <v>54.729729729699997</v>
      </c>
      <c r="T900" s="110">
        <v>-4</v>
      </c>
      <c r="U900" s="131">
        <v>29.0540540541</v>
      </c>
      <c r="V900" s="131">
        <v>0.67567567569999998</v>
      </c>
      <c r="W900" s="147">
        <v>82</v>
      </c>
      <c r="X900" s="147">
        <v>23</v>
      </c>
      <c r="Y900" s="147">
        <v>10</v>
      </c>
      <c r="Z900" s="147">
        <v>49</v>
      </c>
      <c r="AA900" s="147">
        <v>39</v>
      </c>
      <c r="AB900" s="147">
        <v>8</v>
      </c>
      <c r="AC900" s="147">
        <v>5</v>
      </c>
      <c r="AD900" s="147">
        <v>26</v>
      </c>
      <c r="AE900" s="148">
        <v>1.0714285714</v>
      </c>
      <c r="AF900" s="131">
        <v>3.3955857384999999</v>
      </c>
      <c r="AG900" s="131">
        <v>1.49</v>
      </c>
      <c r="AH900" s="149">
        <v>20.349761526199998</v>
      </c>
      <c r="AI900" s="149">
        <v>14.785373608900001</v>
      </c>
      <c r="AJ900" s="149">
        <v>4.1335453099999997</v>
      </c>
      <c r="AK900" s="149">
        <v>43.958664546900003</v>
      </c>
      <c r="AL900" s="149">
        <v>0.15898251190000001</v>
      </c>
      <c r="AM900" s="149">
        <v>5.3259141494</v>
      </c>
      <c r="AN900" s="149">
        <v>1.5103338633000001</v>
      </c>
      <c r="AO900" s="149" t="s">
        <v>3450</v>
      </c>
      <c r="AP900" s="149">
        <v>8.7440381558000002</v>
      </c>
      <c r="AQ900" s="149">
        <v>0.87440381560000002</v>
      </c>
    </row>
    <row r="901" spans="1:43" x14ac:dyDescent="0.2">
      <c r="A901" s="145">
        <v>2617</v>
      </c>
      <c r="B901" s="109" t="s">
        <v>1496</v>
      </c>
      <c r="C901" s="110">
        <v>520</v>
      </c>
      <c r="D901" s="131">
        <v>6.9958847737000003</v>
      </c>
      <c r="E901" s="110">
        <v>168.83116883119999</v>
      </c>
      <c r="F901" s="131">
        <v>12.3076923077</v>
      </c>
      <c r="G901" s="131">
        <v>16.7307692308</v>
      </c>
      <c r="H901" s="131">
        <v>62.884615384600004</v>
      </c>
      <c r="I901" s="131">
        <v>20.3846153846</v>
      </c>
      <c r="J901" s="131">
        <v>7.7519379844999996</v>
      </c>
      <c r="K901" s="131">
        <v>1.9379844960999999</v>
      </c>
      <c r="L901" s="131">
        <v>7.7519379844999996</v>
      </c>
      <c r="M901" s="131">
        <v>3.8759689921999998</v>
      </c>
      <c r="N901" s="110">
        <v>215</v>
      </c>
      <c r="O901" s="131">
        <v>2.3627906976999999</v>
      </c>
      <c r="P901" s="146">
        <v>3.08</v>
      </c>
      <c r="Q901" s="131">
        <v>6.5573770492000003</v>
      </c>
      <c r="R901" s="110">
        <v>5</v>
      </c>
      <c r="S901" s="131">
        <v>42.295081967199998</v>
      </c>
      <c r="T901" s="110">
        <v>-3</v>
      </c>
      <c r="U901" s="131">
        <v>50.819672131099999</v>
      </c>
      <c r="V901" s="131">
        <v>0.32786885249999997</v>
      </c>
      <c r="W901" s="147">
        <v>51</v>
      </c>
      <c r="X901" s="147">
        <v>10</v>
      </c>
      <c r="Y901" s="147">
        <v>4</v>
      </c>
      <c r="Z901" s="147">
        <v>37</v>
      </c>
      <c r="AA901" s="147" t="s">
        <v>3449</v>
      </c>
      <c r="AB901" s="147">
        <v>5</v>
      </c>
      <c r="AC901" s="147" t="s">
        <v>3449</v>
      </c>
      <c r="AD901" s="147">
        <v>9</v>
      </c>
      <c r="AE901" s="148">
        <v>2.5751072961000001</v>
      </c>
      <c r="AF901" s="131">
        <v>3.9603960396</v>
      </c>
      <c r="AG901" s="131">
        <v>3.91</v>
      </c>
      <c r="AH901" s="149">
        <v>18.4713375796</v>
      </c>
      <c r="AI901" s="149">
        <v>11.571125265399999</v>
      </c>
      <c r="AJ901" s="149">
        <v>8.0679405519999996</v>
      </c>
      <c r="AK901" s="149">
        <v>38.428874734600001</v>
      </c>
      <c r="AL901" s="149">
        <v>0.53078556259999998</v>
      </c>
      <c r="AM901" s="149">
        <v>7.4309978769000002</v>
      </c>
      <c r="AN901" s="149">
        <v>0.2123142251</v>
      </c>
      <c r="AO901" s="149" t="s">
        <v>3450</v>
      </c>
      <c r="AP901" s="149">
        <v>13.1634819533</v>
      </c>
      <c r="AQ901" s="149">
        <v>1.2738853503000001</v>
      </c>
    </row>
    <row r="902" spans="1:43" x14ac:dyDescent="0.2">
      <c r="A902" s="145">
        <v>2618</v>
      </c>
      <c r="B902" s="109" t="s">
        <v>1495</v>
      </c>
      <c r="C902" s="110">
        <v>947</v>
      </c>
      <c r="D902" s="131">
        <v>2.0474137931</v>
      </c>
      <c r="E902" s="110">
        <v>157.04809286899999</v>
      </c>
      <c r="F902" s="131">
        <v>11.826821541699999</v>
      </c>
      <c r="G902" s="131">
        <v>16.684266103500001</v>
      </c>
      <c r="H902" s="131">
        <v>60.190073917600003</v>
      </c>
      <c r="I902" s="131">
        <v>23.1256599789</v>
      </c>
      <c r="J902" s="131">
        <v>5.3879310345000002</v>
      </c>
      <c r="K902" s="131">
        <v>1.0775862069</v>
      </c>
      <c r="L902" s="131">
        <v>6.4655172413999997</v>
      </c>
      <c r="M902" s="131">
        <v>8.6206896551999996</v>
      </c>
      <c r="N902" s="110">
        <v>437</v>
      </c>
      <c r="O902" s="131">
        <v>2.1624713958999999</v>
      </c>
      <c r="P902" s="146">
        <v>6.03</v>
      </c>
      <c r="Q902" s="131">
        <v>10.578512396700001</v>
      </c>
      <c r="R902" s="110">
        <v>10</v>
      </c>
      <c r="S902" s="131">
        <v>30.413223140500001</v>
      </c>
      <c r="T902" s="110">
        <v>-11</v>
      </c>
      <c r="U902" s="131">
        <v>58.677685950399997</v>
      </c>
      <c r="V902" s="131">
        <v>0.33057851240000002</v>
      </c>
      <c r="W902" s="147">
        <v>133</v>
      </c>
      <c r="X902" s="147">
        <v>29</v>
      </c>
      <c r="Y902" s="147">
        <v>21</v>
      </c>
      <c r="Z902" s="147">
        <v>83</v>
      </c>
      <c r="AA902" s="147">
        <v>66</v>
      </c>
      <c r="AB902" s="147">
        <v>10</v>
      </c>
      <c r="AC902" s="147">
        <v>10</v>
      </c>
      <c r="AD902" s="147">
        <v>46</v>
      </c>
      <c r="AE902" s="148">
        <v>1.0204081632999999</v>
      </c>
      <c r="AF902" s="131">
        <v>4.3243243243</v>
      </c>
      <c r="AG902" s="131">
        <v>2.09</v>
      </c>
      <c r="AH902" s="149">
        <v>14.057672502599999</v>
      </c>
      <c r="AI902" s="149">
        <v>14.5726055613</v>
      </c>
      <c r="AJ902" s="149">
        <v>11.894953656</v>
      </c>
      <c r="AK902" s="149">
        <v>32.286302780600003</v>
      </c>
      <c r="AL902" s="149">
        <v>0.61791967039999995</v>
      </c>
      <c r="AM902" s="149">
        <v>11.019567456200001</v>
      </c>
      <c r="AN902" s="149">
        <v>1.3903192584999999</v>
      </c>
      <c r="AO902" s="149" t="s">
        <v>3450</v>
      </c>
      <c r="AP902" s="149">
        <v>12.255406797099999</v>
      </c>
      <c r="AQ902" s="149">
        <v>0.10298661169999999</v>
      </c>
    </row>
    <row r="903" spans="1:43" x14ac:dyDescent="0.2">
      <c r="A903" s="145">
        <v>2619</v>
      </c>
      <c r="B903" s="109" t="s">
        <v>1494</v>
      </c>
      <c r="C903" s="110">
        <v>1238</v>
      </c>
      <c r="D903" s="131">
        <v>-1.9017432647000001</v>
      </c>
      <c r="E903" s="110">
        <v>75.857843137299994</v>
      </c>
      <c r="F903" s="131">
        <v>10.339256865899999</v>
      </c>
      <c r="G903" s="131">
        <v>18.739903069499999</v>
      </c>
      <c r="H903" s="131">
        <v>57.189014539600002</v>
      </c>
      <c r="I903" s="131">
        <v>24.071082391000001</v>
      </c>
      <c r="J903" s="131">
        <v>2.4009603841999998</v>
      </c>
      <c r="K903" s="131">
        <v>0</v>
      </c>
      <c r="L903" s="131">
        <v>7.2028811524999998</v>
      </c>
      <c r="M903" s="131">
        <v>15.206082433000001</v>
      </c>
      <c r="N903" s="110">
        <v>535</v>
      </c>
      <c r="O903" s="131">
        <v>2.2841121494999999</v>
      </c>
      <c r="P903" s="146">
        <v>16.32</v>
      </c>
      <c r="Q903" s="131">
        <v>4.5287637699000003</v>
      </c>
      <c r="R903" s="110">
        <v>6</v>
      </c>
      <c r="S903" s="131">
        <v>35.9241126071</v>
      </c>
      <c r="T903" s="110">
        <v>-13</v>
      </c>
      <c r="U903" s="131">
        <v>59.179926560600002</v>
      </c>
      <c r="V903" s="131">
        <v>0.3671970624</v>
      </c>
      <c r="W903" s="147">
        <v>373</v>
      </c>
      <c r="X903" s="147">
        <v>57</v>
      </c>
      <c r="Y903" s="147">
        <v>201</v>
      </c>
      <c r="Z903" s="147">
        <v>115</v>
      </c>
      <c r="AA903" s="147">
        <v>109</v>
      </c>
      <c r="AB903" s="147">
        <v>23</v>
      </c>
      <c r="AC903" s="147">
        <v>23</v>
      </c>
      <c r="AD903" s="147">
        <v>63</v>
      </c>
      <c r="AE903" s="148">
        <v>1.5337423313</v>
      </c>
      <c r="AF903" s="131">
        <v>2.4115755627</v>
      </c>
      <c r="AG903" s="131">
        <v>3.73</v>
      </c>
      <c r="AH903" s="149">
        <v>15.173345339899999</v>
      </c>
      <c r="AI903" s="149">
        <v>17.604682575399998</v>
      </c>
      <c r="AJ903" s="149">
        <v>15.263394867200001</v>
      </c>
      <c r="AK903" s="149">
        <v>30.481764970699999</v>
      </c>
      <c r="AL903" s="149">
        <v>0.1350742909</v>
      </c>
      <c r="AM903" s="149">
        <v>7.2489869428000002</v>
      </c>
      <c r="AN903" s="149">
        <v>0.85547050879999997</v>
      </c>
      <c r="AO903" s="149" t="s">
        <v>3450</v>
      </c>
      <c r="AP903" s="149">
        <v>12.5168842864</v>
      </c>
      <c r="AQ903" s="149">
        <v>0.18009905449999999</v>
      </c>
    </row>
    <row r="904" spans="1:43" x14ac:dyDescent="0.2">
      <c r="A904" s="145">
        <v>2620</v>
      </c>
      <c r="B904" s="109" t="s">
        <v>1493</v>
      </c>
      <c r="C904" s="110">
        <v>668</v>
      </c>
      <c r="D904" s="131">
        <v>5.5292259083999999</v>
      </c>
      <c r="E904" s="110">
        <v>115.9722222222</v>
      </c>
      <c r="F904" s="131">
        <v>8.5329341316999994</v>
      </c>
      <c r="G904" s="131">
        <v>19.910179640700001</v>
      </c>
      <c r="H904" s="131">
        <v>61.0778443114</v>
      </c>
      <c r="I904" s="131">
        <v>19.011976047899999</v>
      </c>
      <c r="J904" s="131">
        <v>9.0361445783000001</v>
      </c>
      <c r="K904" s="131">
        <v>3.0120481928</v>
      </c>
      <c r="L904" s="131">
        <v>12.0481927711</v>
      </c>
      <c r="M904" s="131">
        <v>1.5060240964</v>
      </c>
      <c r="N904" s="110">
        <v>276</v>
      </c>
      <c r="O904" s="131">
        <v>2.3768115941999999</v>
      </c>
      <c r="P904" s="146">
        <v>5.76</v>
      </c>
      <c r="Q904" s="131">
        <v>5.7291666667000003</v>
      </c>
      <c r="R904" s="110">
        <v>6</v>
      </c>
      <c r="S904" s="131">
        <v>40.277777777799997</v>
      </c>
      <c r="T904" s="110">
        <v>-8</v>
      </c>
      <c r="U904" s="131">
        <v>53.993055555600002</v>
      </c>
      <c r="V904" s="131">
        <v>0</v>
      </c>
      <c r="W904" s="147">
        <v>132</v>
      </c>
      <c r="X904" s="147">
        <v>27</v>
      </c>
      <c r="Y904" s="147">
        <v>16</v>
      </c>
      <c r="Z904" s="147">
        <v>89</v>
      </c>
      <c r="AA904" s="147">
        <v>48</v>
      </c>
      <c r="AB904" s="147">
        <v>10</v>
      </c>
      <c r="AC904" s="147">
        <v>11</v>
      </c>
      <c r="AD904" s="147">
        <v>27</v>
      </c>
      <c r="AE904" s="148">
        <v>4.2483660131000001</v>
      </c>
      <c r="AF904" s="131">
        <v>7.7519379844999996</v>
      </c>
      <c r="AG904" s="149">
        <v>1.52</v>
      </c>
      <c r="AH904" s="149">
        <v>24.541607898399999</v>
      </c>
      <c r="AI904" s="149">
        <v>25.881523272199999</v>
      </c>
      <c r="AJ904" s="149">
        <v>4.7249647390999998</v>
      </c>
      <c r="AK904" s="149">
        <v>29.830747531699998</v>
      </c>
      <c r="AL904" s="149">
        <v>7.0521861800000002E-2</v>
      </c>
      <c r="AM904" s="149">
        <v>5.0070521862000001</v>
      </c>
      <c r="AN904" s="149">
        <v>1.3399153738</v>
      </c>
      <c r="AO904" s="149" t="s">
        <v>3450</v>
      </c>
      <c r="AP904" s="149">
        <v>7.8984485189999996</v>
      </c>
      <c r="AQ904" s="149">
        <v>0.2820874471</v>
      </c>
    </row>
    <row r="905" spans="1:43" x14ac:dyDescent="0.2">
      <c r="A905" s="145">
        <v>2621</v>
      </c>
      <c r="B905" s="109" t="s">
        <v>1492</v>
      </c>
      <c r="C905" s="110">
        <v>1897</v>
      </c>
      <c r="D905" s="131">
        <v>3.1538879826000001</v>
      </c>
      <c r="E905" s="110">
        <v>183.99612027160001</v>
      </c>
      <c r="F905" s="131">
        <v>9.2250922508999995</v>
      </c>
      <c r="G905" s="131">
        <v>19.2409066948</v>
      </c>
      <c r="H905" s="131">
        <v>59.3568792831</v>
      </c>
      <c r="I905" s="131">
        <v>21.402214022100001</v>
      </c>
      <c r="J905" s="131">
        <v>2.6476039185000002</v>
      </c>
      <c r="K905" s="131">
        <v>0.5295207837</v>
      </c>
      <c r="L905" s="131">
        <v>8.4723325390999999</v>
      </c>
      <c r="M905" s="131">
        <v>7.9428117554000002</v>
      </c>
      <c r="N905" s="110">
        <v>830</v>
      </c>
      <c r="O905" s="131">
        <v>2.2662650601999998</v>
      </c>
      <c r="P905" s="146">
        <v>10.31</v>
      </c>
      <c r="Q905" s="131">
        <v>8.5853658537000008</v>
      </c>
      <c r="R905" s="110">
        <v>21</v>
      </c>
      <c r="S905" s="131">
        <v>41.463414634099998</v>
      </c>
      <c r="T905" s="110">
        <v>-24</v>
      </c>
      <c r="U905" s="131">
        <v>49.853658536600001</v>
      </c>
      <c r="V905" s="131">
        <v>9.7560975600000002E-2</v>
      </c>
      <c r="W905" s="147">
        <v>655</v>
      </c>
      <c r="X905" s="147">
        <v>48</v>
      </c>
      <c r="Y905" s="147">
        <v>269</v>
      </c>
      <c r="Z905" s="147">
        <v>338</v>
      </c>
      <c r="AA905" s="147">
        <v>139</v>
      </c>
      <c r="AB905" s="147">
        <v>22</v>
      </c>
      <c r="AC905" s="147">
        <v>30</v>
      </c>
      <c r="AD905" s="147">
        <v>87</v>
      </c>
      <c r="AE905" s="148">
        <v>2.7896995707999999</v>
      </c>
      <c r="AF905" s="131">
        <v>2.6413100898000001</v>
      </c>
      <c r="AG905" s="131">
        <v>2.98</v>
      </c>
      <c r="AH905" s="149">
        <v>19.267399267399998</v>
      </c>
      <c r="AI905" s="149">
        <v>24.053724053700002</v>
      </c>
      <c r="AJ905" s="149">
        <v>7.7411477410999998</v>
      </c>
      <c r="AK905" s="149">
        <v>35.409035408999998</v>
      </c>
      <c r="AL905" s="149">
        <v>0.75702075700000004</v>
      </c>
      <c r="AM905" s="149">
        <v>4.1025641025999997</v>
      </c>
      <c r="AN905" s="149">
        <v>1.6117216116999999</v>
      </c>
      <c r="AO905" s="149" t="s">
        <v>3450</v>
      </c>
      <c r="AP905" s="149">
        <v>6.4957264956999996</v>
      </c>
      <c r="AQ905" s="149">
        <v>0.31746031749999998</v>
      </c>
    </row>
    <row r="906" spans="1:43" x14ac:dyDescent="0.2">
      <c r="A906" s="145">
        <v>2622</v>
      </c>
      <c r="B906" s="109" t="s">
        <v>1491</v>
      </c>
      <c r="C906" s="110">
        <v>646</v>
      </c>
      <c r="D906" s="131">
        <v>6.0755336616999998</v>
      </c>
      <c r="E906" s="110">
        <v>176.50273224040001</v>
      </c>
      <c r="F906" s="131">
        <v>10.3715170279</v>
      </c>
      <c r="G906" s="131">
        <v>23.839009287900002</v>
      </c>
      <c r="H906" s="131">
        <v>54.643962848299999</v>
      </c>
      <c r="I906" s="131">
        <v>21.517027863799999</v>
      </c>
      <c r="J906" s="131">
        <v>1.5220700152</v>
      </c>
      <c r="K906" s="131">
        <v>1.5220700152</v>
      </c>
      <c r="L906" s="131">
        <v>6.0882800608999998</v>
      </c>
      <c r="M906" s="131">
        <v>12.1765601218</v>
      </c>
      <c r="N906" s="110">
        <v>276</v>
      </c>
      <c r="O906" s="131">
        <v>2.3297101448999999</v>
      </c>
      <c r="P906" s="146">
        <v>3.66</v>
      </c>
      <c r="Q906" s="131">
        <v>9.5890410959000008</v>
      </c>
      <c r="R906" s="110">
        <v>7</v>
      </c>
      <c r="S906" s="131">
        <v>44.109589041100001</v>
      </c>
      <c r="T906" s="110">
        <v>-6</v>
      </c>
      <c r="U906" s="131">
        <v>46.027397260299999</v>
      </c>
      <c r="V906" s="131">
        <v>0.27397260270000001</v>
      </c>
      <c r="W906" s="147">
        <v>128</v>
      </c>
      <c r="X906" s="147">
        <v>16</v>
      </c>
      <c r="Y906" s="147">
        <v>73</v>
      </c>
      <c r="Z906" s="147">
        <v>39</v>
      </c>
      <c r="AA906" s="147">
        <v>38</v>
      </c>
      <c r="AB906" s="147">
        <v>5</v>
      </c>
      <c r="AC906" s="147">
        <v>13</v>
      </c>
      <c r="AD906" s="147">
        <v>20</v>
      </c>
      <c r="AE906" s="148">
        <v>6.0126582278000003</v>
      </c>
      <c r="AF906" s="131">
        <v>4.4378698224999997</v>
      </c>
      <c r="AG906" s="131">
        <v>4.1900000000000004</v>
      </c>
      <c r="AH906" s="149">
        <v>23.5888795282</v>
      </c>
      <c r="AI906" s="149">
        <v>15.50126369</v>
      </c>
      <c r="AJ906" s="149">
        <v>7.4136478517000004</v>
      </c>
      <c r="AK906" s="149">
        <v>37.405223251899997</v>
      </c>
      <c r="AL906" s="149">
        <v>2.1061499579</v>
      </c>
      <c r="AM906" s="149">
        <v>3.3698399326000001</v>
      </c>
      <c r="AN906" s="149">
        <v>1.6849199663000001</v>
      </c>
      <c r="AO906" s="149" t="s">
        <v>3450</v>
      </c>
      <c r="AP906" s="149">
        <v>5.9814658804</v>
      </c>
      <c r="AQ906" s="149">
        <v>0.84245998320000004</v>
      </c>
    </row>
    <row r="907" spans="1:43" x14ac:dyDescent="0.2">
      <c r="A907" s="145">
        <v>2701</v>
      </c>
      <c r="B907" s="109" t="s">
        <v>1490</v>
      </c>
      <c r="C907" s="110">
        <v>173232</v>
      </c>
      <c r="D907" s="131">
        <v>6.1366532693</v>
      </c>
      <c r="E907" s="110">
        <v>7263.3962264150996</v>
      </c>
      <c r="F907" s="131">
        <v>37.955458575800002</v>
      </c>
      <c r="G907" s="131">
        <v>16.893530063699998</v>
      </c>
      <c r="H907" s="131">
        <v>64.076498568399998</v>
      </c>
      <c r="I907" s="131">
        <v>19.0299713679</v>
      </c>
      <c r="J907" s="131">
        <v>5.1810472082999999</v>
      </c>
      <c r="K907" s="131">
        <v>2.0434744855</v>
      </c>
      <c r="L907" s="131">
        <v>10.8946713364</v>
      </c>
      <c r="M907" s="131">
        <v>10.2926278619</v>
      </c>
      <c r="N907" s="110">
        <v>87344</v>
      </c>
      <c r="O907" s="131">
        <v>1.9180710753000001</v>
      </c>
      <c r="P907" s="146">
        <v>23.85</v>
      </c>
      <c r="Q907" s="131">
        <v>86.5215571369</v>
      </c>
      <c r="R907" s="110">
        <v>13</v>
      </c>
      <c r="S907" s="131">
        <v>3.8509836752000002</v>
      </c>
      <c r="T907" s="110">
        <v>-10</v>
      </c>
      <c r="U907" s="131">
        <v>3.6416910841000001</v>
      </c>
      <c r="V907" s="131">
        <v>5.9857681037999999</v>
      </c>
      <c r="W907" s="147">
        <v>185432</v>
      </c>
      <c r="X907" s="147">
        <v>27</v>
      </c>
      <c r="Y907" s="147">
        <v>34946</v>
      </c>
      <c r="Z907" s="147">
        <v>150459</v>
      </c>
      <c r="AA907" s="147">
        <v>15945</v>
      </c>
      <c r="AB907" s="147">
        <v>11</v>
      </c>
      <c r="AC907" s="147">
        <v>1362</v>
      </c>
      <c r="AD907" s="147">
        <v>14572</v>
      </c>
      <c r="AE907" s="148">
        <v>0.95492666640000001</v>
      </c>
      <c r="AF907" s="131">
        <v>4.4544728388000001</v>
      </c>
      <c r="AG907" s="131">
        <v>6.4</v>
      </c>
      <c r="AH907" s="149">
        <v>20.341807402099999</v>
      </c>
      <c r="AI907" s="149">
        <v>4.1344771829000004</v>
      </c>
      <c r="AJ907" s="149">
        <v>34.031620553400003</v>
      </c>
      <c r="AK907" s="149">
        <v>11.2845849802</v>
      </c>
      <c r="AL907" s="149">
        <v>1.4902982392999999</v>
      </c>
      <c r="AM907" s="149">
        <v>5.5636902622999997</v>
      </c>
      <c r="AN907" s="149">
        <v>0.38312971610000002</v>
      </c>
      <c r="AO907" s="149" t="s">
        <v>3450</v>
      </c>
      <c r="AP907" s="149">
        <v>19.402623068600001</v>
      </c>
      <c r="AQ907" s="149">
        <v>0.194933525</v>
      </c>
    </row>
    <row r="908" spans="1:43" x14ac:dyDescent="0.2">
      <c r="A908" s="145">
        <v>2702</v>
      </c>
      <c r="B908" s="109" t="s">
        <v>1489</v>
      </c>
      <c r="C908" s="110">
        <v>1163</v>
      </c>
      <c r="D908" s="131">
        <v>2.7385159011</v>
      </c>
      <c r="E908" s="110">
        <v>521.52466367709997</v>
      </c>
      <c r="F908" s="131">
        <v>24.8495270851</v>
      </c>
      <c r="G908" s="131">
        <v>20.5503009458</v>
      </c>
      <c r="H908" s="131">
        <v>55.116079105799997</v>
      </c>
      <c r="I908" s="131">
        <v>24.333619948399999</v>
      </c>
      <c r="J908" s="131">
        <v>6.8610634648</v>
      </c>
      <c r="K908" s="131">
        <v>0.85763293309999999</v>
      </c>
      <c r="L908" s="131">
        <v>7.7186963978999996</v>
      </c>
      <c r="M908" s="131">
        <v>10.291595197299999</v>
      </c>
      <c r="N908" s="110">
        <v>468</v>
      </c>
      <c r="O908" s="131">
        <v>2.3141025641000001</v>
      </c>
      <c r="P908" s="146">
        <v>2.23</v>
      </c>
      <c r="Q908" s="131">
        <v>19.5454545455</v>
      </c>
      <c r="R908" s="110">
        <v>3</v>
      </c>
      <c r="S908" s="131">
        <v>34.5454545455</v>
      </c>
      <c r="T908" s="110">
        <v>-3</v>
      </c>
      <c r="U908" s="131">
        <v>45.909090909100001</v>
      </c>
      <c r="V908" s="131">
        <v>0</v>
      </c>
      <c r="W908" s="147">
        <v>488</v>
      </c>
      <c r="X908" s="147">
        <v>9</v>
      </c>
      <c r="Y908" s="147">
        <v>13</v>
      </c>
      <c r="Z908" s="147">
        <v>466</v>
      </c>
      <c r="AA908" s="147" t="s">
        <v>3449</v>
      </c>
      <c r="AB908" s="147" t="s">
        <v>3449</v>
      </c>
      <c r="AC908" s="147">
        <v>5</v>
      </c>
      <c r="AD908" s="147">
        <v>46</v>
      </c>
      <c r="AE908" s="148">
        <v>0.79365079370000002</v>
      </c>
      <c r="AF908" s="131">
        <v>0.8688097307</v>
      </c>
      <c r="AG908" s="131">
        <v>1.88</v>
      </c>
      <c r="AH908" s="149">
        <v>35.972540045800002</v>
      </c>
      <c r="AI908" s="149">
        <v>10.2059496568</v>
      </c>
      <c r="AJ908" s="149">
        <v>15.3775743707</v>
      </c>
      <c r="AK908" s="149">
        <v>17.391304347799998</v>
      </c>
      <c r="AL908" s="149">
        <v>7.3684210525999996</v>
      </c>
      <c r="AM908" s="149">
        <v>5.1258581235999996</v>
      </c>
      <c r="AN908" s="149">
        <v>0.1830663616</v>
      </c>
      <c r="AO908" s="149" t="s">
        <v>3450</v>
      </c>
      <c r="AP908" s="149">
        <v>5.7208237985999997</v>
      </c>
      <c r="AQ908" s="149">
        <v>2.0137299771000001</v>
      </c>
    </row>
    <row r="909" spans="1:43" x14ac:dyDescent="0.2">
      <c r="A909" s="145">
        <v>2703</v>
      </c>
      <c r="B909" s="109" t="s">
        <v>1488</v>
      </c>
      <c r="C909" s="110">
        <v>21449</v>
      </c>
      <c r="D909" s="131">
        <v>4.1112513348000004</v>
      </c>
      <c r="E909" s="110">
        <v>1973.2290708372</v>
      </c>
      <c r="F909" s="131">
        <v>26.663247703900002</v>
      </c>
      <c r="G909" s="131">
        <v>20.816821297000001</v>
      </c>
      <c r="H909" s="131">
        <v>53.4896731782</v>
      </c>
      <c r="I909" s="131">
        <v>25.693505524700001</v>
      </c>
      <c r="J909" s="131">
        <v>2.9447508647</v>
      </c>
      <c r="K909" s="131">
        <v>1.8696830887</v>
      </c>
      <c r="L909" s="131">
        <v>7.8994110498000003</v>
      </c>
      <c r="M909" s="131">
        <v>12.760587080500001</v>
      </c>
      <c r="N909" s="110">
        <v>9678</v>
      </c>
      <c r="O909" s="131">
        <v>2.1707997520000002</v>
      </c>
      <c r="P909" s="146">
        <v>10.87</v>
      </c>
      <c r="Q909" s="131">
        <v>47.566574839300003</v>
      </c>
      <c r="R909" s="110">
        <v>18</v>
      </c>
      <c r="S909" s="131">
        <v>25.436179981599999</v>
      </c>
      <c r="T909" s="110">
        <v>-13</v>
      </c>
      <c r="U909" s="131">
        <v>24.885215794299999</v>
      </c>
      <c r="V909" s="131">
        <v>2.1120293848</v>
      </c>
      <c r="W909" s="147">
        <v>4836</v>
      </c>
      <c r="X909" s="147">
        <v>39</v>
      </c>
      <c r="Y909" s="147">
        <v>534</v>
      </c>
      <c r="Z909" s="147">
        <v>4263</v>
      </c>
      <c r="AA909" s="147">
        <v>926</v>
      </c>
      <c r="AB909" s="147">
        <v>8</v>
      </c>
      <c r="AC909" s="147">
        <v>99</v>
      </c>
      <c r="AD909" s="147">
        <v>819</v>
      </c>
      <c r="AE909" s="148">
        <v>1.0319128607000001</v>
      </c>
      <c r="AF909" s="131">
        <v>1.4121634344</v>
      </c>
      <c r="AG909" s="131">
        <v>3.41</v>
      </c>
      <c r="AH909" s="149">
        <v>27.222254185600001</v>
      </c>
      <c r="AI909" s="149">
        <v>7.0881997584000001</v>
      </c>
      <c r="AJ909" s="149">
        <v>24.546919049500001</v>
      </c>
      <c r="AK909" s="149">
        <v>18.968989126099999</v>
      </c>
      <c r="AL909" s="149">
        <v>4.8472469937999998</v>
      </c>
      <c r="AM909" s="149">
        <v>6.0209424083999998</v>
      </c>
      <c r="AN909" s="149">
        <v>0.25602669579999998</v>
      </c>
      <c r="AO909" s="149" t="s">
        <v>3450</v>
      </c>
      <c r="AP909" s="149">
        <v>8.7307979977999999</v>
      </c>
      <c r="AQ909" s="149">
        <v>0.66451872729999995</v>
      </c>
    </row>
    <row r="910" spans="1:43" x14ac:dyDescent="0.2">
      <c r="A910" s="145">
        <v>2761</v>
      </c>
      <c r="B910" s="109" t="s">
        <v>1487</v>
      </c>
      <c r="C910" s="110">
        <v>10356</v>
      </c>
      <c r="D910" s="131">
        <v>1.3406399843000001</v>
      </c>
      <c r="E910" s="110">
        <v>1399.4594594595001</v>
      </c>
      <c r="F910" s="131">
        <v>25.299343375799999</v>
      </c>
      <c r="G910" s="131">
        <v>18.269602162999998</v>
      </c>
      <c r="H910" s="131">
        <v>58.507145616099997</v>
      </c>
      <c r="I910" s="131">
        <v>23.223252220900001</v>
      </c>
      <c r="J910" s="131">
        <v>5.8914429206000003</v>
      </c>
      <c r="K910" s="131">
        <v>2.0282016611999998</v>
      </c>
      <c r="L910" s="131">
        <v>6.8572532355</v>
      </c>
      <c r="M910" s="131">
        <v>7.9196445818000001</v>
      </c>
      <c r="N910" s="110">
        <v>4653</v>
      </c>
      <c r="O910" s="131">
        <v>2.2035246077999999</v>
      </c>
      <c r="P910" s="146">
        <v>7.4</v>
      </c>
      <c r="Q910" s="131">
        <v>35.8108108108</v>
      </c>
      <c r="R910" s="110">
        <v>36</v>
      </c>
      <c r="S910" s="131">
        <v>47.027027027000003</v>
      </c>
      <c r="T910" s="110">
        <v>-39</v>
      </c>
      <c r="U910" s="131">
        <v>16.351351351400002</v>
      </c>
      <c r="V910" s="131">
        <v>0.81081081079999995</v>
      </c>
      <c r="W910" s="147">
        <v>5724</v>
      </c>
      <c r="X910" s="147">
        <v>96</v>
      </c>
      <c r="Y910" s="147">
        <v>2504</v>
      </c>
      <c r="Z910" s="147">
        <v>3124</v>
      </c>
      <c r="AA910" s="147">
        <v>637</v>
      </c>
      <c r="AB910" s="147">
        <v>14</v>
      </c>
      <c r="AC910" s="147">
        <v>129</v>
      </c>
      <c r="AD910" s="147">
        <v>494</v>
      </c>
      <c r="AE910" s="148">
        <v>1.4226437462999999</v>
      </c>
      <c r="AF910" s="131">
        <v>6.8379408030000004</v>
      </c>
      <c r="AG910" s="131">
        <v>1.17</v>
      </c>
      <c r="AH910" s="149">
        <v>17.6961914854</v>
      </c>
      <c r="AI910" s="149">
        <v>12.915290157699999</v>
      </c>
      <c r="AJ910" s="149">
        <v>21.729103035600001</v>
      </c>
      <c r="AK910" s="149">
        <v>25.151156267499999</v>
      </c>
      <c r="AL910" s="149">
        <v>1.5894782771</v>
      </c>
      <c r="AM910" s="149">
        <v>4.1326435205000003</v>
      </c>
      <c r="AN910" s="149">
        <v>1.5520787883</v>
      </c>
      <c r="AO910" s="149" t="s">
        <v>3450</v>
      </c>
      <c r="AP910" s="149">
        <v>15.1717259864</v>
      </c>
      <c r="AQ910" s="149" t="s">
        <v>3450</v>
      </c>
    </row>
    <row r="911" spans="1:43" x14ac:dyDescent="0.2">
      <c r="A911" s="145">
        <v>2762</v>
      </c>
      <c r="B911" s="109" t="s">
        <v>1486</v>
      </c>
      <c r="C911" s="110">
        <v>21090</v>
      </c>
      <c r="D911" s="131">
        <v>9.1954022988999995</v>
      </c>
      <c r="E911" s="110">
        <v>2372.3284589425998</v>
      </c>
      <c r="F911" s="131">
        <v>27.4632527264</v>
      </c>
      <c r="G911" s="131">
        <v>18.6628733997</v>
      </c>
      <c r="H911" s="131">
        <v>58.8525367473</v>
      </c>
      <c r="I911" s="131">
        <v>22.484589852999999</v>
      </c>
      <c r="J911" s="131">
        <v>4.5447013989</v>
      </c>
      <c r="K911" s="131">
        <v>1.7989443036999999</v>
      </c>
      <c r="L911" s="131">
        <v>11.361753497300001</v>
      </c>
      <c r="M911" s="131">
        <v>10.6043032641</v>
      </c>
      <c r="N911" s="110">
        <v>9952</v>
      </c>
      <c r="O911" s="131">
        <v>2.0884244373</v>
      </c>
      <c r="P911" s="146">
        <v>8.89</v>
      </c>
      <c r="Q911" s="131">
        <v>42.985409652100003</v>
      </c>
      <c r="R911" s="110">
        <v>26</v>
      </c>
      <c r="S911" s="131">
        <v>29.292929292899998</v>
      </c>
      <c r="T911" s="110">
        <v>-26</v>
      </c>
      <c r="U911" s="131">
        <v>27.1604938272</v>
      </c>
      <c r="V911" s="131">
        <v>0.56116722779999995</v>
      </c>
      <c r="W911" s="147">
        <v>11081</v>
      </c>
      <c r="X911" s="147">
        <v>49</v>
      </c>
      <c r="Y911" s="147">
        <v>2429</v>
      </c>
      <c r="Z911" s="147">
        <v>8603</v>
      </c>
      <c r="AA911" s="147">
        <v>1206</v>
      </c>
      <c r="AB911" s="147">
        <v>17</v>
      </c>
      <c r="AC911" s="147">
        <v>203</v>
      </c>
      <c r="AD911" s="147">
        <v>986</v>
      </c>
      <c r="AE911" s="148">
        <v>1.2684796495999999</v>
      </c>
      <c r="AF911" s="131">
        <v>1.9605030364</v>
      </c>
      <c r="AG911" s="131">
        <v>3.63</v>
      </c>
      <c r="AH911" s="149">
        <v>16.929845708799999</v>
      </c>
      <c r="AI911" s="149">
        <v>9.8571600770999996</v>
      </c>
      <c r="AJ911" s="149">
        <v>25.566538090600002</v>
      </c>
      <c r="AK911" s="149">
        <v>20.018683703000001</v>
      </c>
      <c r="AL911" s="149">
        <v>3.3148505304000002</v>
      </c>
      <c r="AM911" s="149">
        <v>6.0270009643</v>
      </c>
      <c r="AN911" s="149">
        <v>1.2445756991000001</v>
      </c>
      <c r="AO911" s="149" t="s">
        <v>3450</v>
      </c>
      <c r="AP911" s="149">
        <v>16.9569672131</v>
      </c>
      <c r="AQ911" s="149" t="s">
        <v>3450</v>
      </c>
    </row>
    <row r="912" spans="1:43" x14ac:dyDescent="0.2">
      <c r="A912" s="145">
        <v>2763</v>
      </c>
      <c r="B912" s="109" t="s">
        <v>1485</v>
      </c>
      <c r="C912" s="110">
        <v>9158</v>
      </c>
      <c r="D912" s="131">
        <v>1.7216483393999999</v>
      </c>
      <c r="E912" s="110">
        <v>1321.5007215006999</v>
      </c>
      <c r="F912" s="131">
        <v>19.742301812600001</v>
      </c>
      <c r="G912" s="131">
        <v>19.4693164446</v>
      </c>
      <c r="H912" s="131">
        <v>53.297663245300001</v>
      </c>
      <c r="I912" s="131">
        <v>27.233020310099999</v>
      </c>
      <c r="J912" s="131">
        <v>3.7184885437999999</v>
      </c>
      <c r="K912" s="131">
        <v>2.2967135123000002</v>
      </c>
      <c r="L912" s="131">
        <v>8.0931809482000006</v>
      </c>
      <c r="M912" s="131">
        <v>10.389894460500001</v>
      </c>
      <c r="N912" s="110">
        <v>4207</v>
      </c>
      <c r="O912" s="131">
        <v>2.1323983836</v>
      </c>
      <c r="P912" s="146">
        <v>6.93</v>
      </c>
      <c r="Q912" s="131">
        <v>37.985611510799998</v>
      </c>
      <c r="R912" s="110">
        <v>32</v>
      </c>
      <c r="S912" s="131">
        <v>9.3525179856000005</v>
      </c>
      <c r="T912" s="110">
        <v>-30</v>
      </c>
      <c r="U912" s="131">
        <v>52.2302158273</v>
      </c>
      <c r="V912" s="131">
        <v>0.43165467629999998</v>
      </c>
      <c r="W912" s="147">
        <v>6045</v>
      </c>
      <c r="X912" s="147">
        <v>20</v>
      </c>
      <c r="Y912" s="147">
        <v>1650</v>
      </c>
      <c r="Z912" s="147">
        <v>4375</v>
      </c>
      <c r="AA912" s="147">
        <v>691</v>
      </c>
      <c r="AB912" s="147">
        <v>6</v>
      </c>
      <c r="AC912" s="147">
        <v>80</v>
      </c>
      <c r="AD912" s="147">
        <v>605</v>
      </c>
      <c r="AE912" s="148">
        <v>1.3112639724999999</v>
      </c>
      <c r="AF912" s="131">
        <v>1.9560965008</v>
      </c>
      <c r="AG912" s="131">
        <v>2.13</v>
      </c>
      <c r="AH912" s="149">
        <v>23.898037668899999</v>
      </c>
      <c r="AI912" s="149">
        <v>8.7663938467999998</v>
      </c>
      <c r="AJ912" s="149">
        <v>20.6537816783</v>
      </c>
      <c r="AK912" s="149">
        <v>13.982841928799999</v>
      </c>
      <c r="AL912" s="149">
        <v>2.3469085888999999</v>
      </c>
      <c r="AM912" s="149">
        <v>5.7292180257999998</v>
      </c>
      <c r="AN912" s="149">
        <v>0.77408539590000003</v>
      </c>
      <c r="AO912" s="149" t="s">
        <v>3450</v>
      </c>
      <c r="AP912" s="149">
        <v>23.750123261999999</v>
      </c>
      <c r="AQ912" s="149" t="s">
        <v>3450</v>
      </c>
    </row>
    <row r="913" spans="1:43" x14ac:dyDescent="0.2">
      <c r="A913" s="145">
        <v>2764</v>
      </c>
      <c r="B913" s="109" t="s">
        <v>1484</v>
      </c>
      <c r="C913" s="110">
        <v>3476</v>
      </c>
      <c r="D913" s="131">
        <v>12.2739018088</v>
      </c>
      <c r="E913" s="110">
        <v>843.68932038829996</v>
      </c>
      <c r="F913" s="131">
        <v>14.6432681243</v>
      </c>
      <c r="G913" s="131">
        <v>22.3820483314</v>
      </c>
      <c r="H913" s="131">
        <v>54.286536248600001</v>
      </c>
      <c r="I913" s="131">
        <v>23.331415419999999</v>
      </c>
      <c r="J913" s="131">
        <v>3.4833091437000001</v>
      </c>
      <c r="K913" s="131">
        <v>1.1611030479</v>
      </c>
      <c r="L913" s="131">
        <v>5.8055152395</v>
      </c>
      <c r="M913" s="131">
        <v>4.9346879536000001</v>
      </c>
      <c r="N913" s="110">
        <v>1432</v>
      </c>
      <c r="O913" s="131">
        <v>2.4196927374000001</v>
      </c>
      <c r="P913" s="146">
        <v>4.12</v>
      </c>
      <c r="Q913" s="131">
        <v>25.242718446600001</v>
      </c>
      <c r="R913" s="110">
        <v>33</v>
      </c>
      <c r="S913" s="131">
        <v>54.368932038799997</v>
      </c>
      <c r="T913" s="110">
        <v>-32</v>
      </c>
      <c r="U913" s="131">
        <v>20.145631068</v>
      </c>
      <c r="V913" s="131">
        <v>0.2427184466</v>
      </c>
      <c r="W913" s="147">
        <v>1063</v>
      </c>
      <c r="X913" s="147">
        <v>66</v>
      </c>
      <c r="Y913" s="147">
        <v>365</v>
      </c>
      <c r="Z913" s="147">
        <v>632</v>
      </c>
      <c r="AA913" s="147">
        <v>248</v>
      </c>
      <c r="AB913" s="147">
        <v>13</v>
      </c>
      <c r="AC913" s="147">
        <v>45</v>
      </c>
      <c r="AD913" s="147">
        <v>190</v>
      </c>
      <c r="AE913" s="148">
        <v>1.2345679011999999</v>
      </c>
      <c r="AF913" s="131">
        <v>2.3344032682</v>
      </c>
      <c r="AG913" s="131">
        <v>1</v>
      </c>
      <c r="AH913" s="149">
        <v>19.736842105299999</v>
      </c>
      <c r="AI913" s="149">
        <v>14.1081871345</v>
      </c>
      <c r="AJ913" s="149">
        <v>14.498050682300001</v>
      </c>
      <c r="AK913" s="149">
        <v>25.730994152000001</v>
      </c>
      <c r="AL913" s="149">
        <v>2.4000974659000001</v>
      </c>
      <c r="AM913" s="149">
        <v>7.0419103313999996</v>
      </c>
      <c r="AN913" s="149">
        <v>0.74317738789999999</v>
      </c>
      <c r="AO913" s="149" t="s">
        <v>3450</v>
      </c>
      <c r="AP913" s="149">
        <v>15.728557504899999</v>
      </c>
      <c r="AQ913" s="149" t="s">
        <v>3450</v>
      </c>
    </row>
    <row r="914" spans="1:43" x14ac:dyDescent="0.2">
      <c r="A914" s="145">
        <v>2765</v>
      </c>
      <c r="B914" s="109" t="s">
        <v>1483</v>
      </c>
      <c r="C914" s="110">
        <v>15793</v>
      </c>
      <c r="D914" s="131">
        <v>7.2821139867999998</v>
      </c>
      <c r="E914" s="110">
        <v>3541.0313901344998</v>
      </c>
      <c r="F914" s="131">
        <v>27.265244095500002</v>
      </c>
      <c r="G914" s="131">
        <v>18.881783068400001</v>
      </c>
      <c r="H914" s="131">
        <v>57.398847590700001</v>
      </c>
      <c r="I914" s="131">
        <v>23.7193693408</v>
      </c>
      <c r="J914" s="131">
        <v>4.3214387848999998</v>
      </c>
      <c r="K914" s="131">
        <v>2.2878205332000001</v>
      </c>
      <c r="L914" s="131">
        <v>8.8335292809000006</v>
      </c>
      <c r="M914" s="131">
        <v>9.9138889771999992</v>
      </c>
      <c r="N914" s="110">
        <v>7334</v>
      </c>
      <c r="O914" s="131">
        <v>2.1149440959999999</v>
      </c>
      <c r="P914" s="146">
        <v>4.46</v>
      </c>
      <c r="Q914" s="131">
        <v>71.428571428599994</v>
      </c>
      <c r="R914" s="110">
        <v>27</v>
      </c>
      <c r="S914" s="131">
        <v>20.982142857100001</v>
      </c>
      <c r="T914" s="110">
        <v>-21</v>
      </c>
      <c r="U914" s="131">
        <v>7.1428571428999996</v>
      </c>
      <c r="V914" s="131">
        <v>0.44642857139999997</v>
      </c>
      <c r="W914" s="147">
        <v>5964</v>
      </c>
      <c r="X914" s="147">
        <v>13</v>
      </c>
      <c r="Y914" s="147">
        <v>466</v>
      </c>
      <c r="Z914" s="147">
        <v>5485</v>
      </c>
      <c r="AA914" s="147">
        <v>950</v>
      </c>
      <c r="AB914" s="147">
        <v>5</v>
      </c>
      <c r="AC914" s="147">
        <v>84</v>
      </c>
      <c r="AD914" s="147">
        <v>861</v>
      </c>
      <c r="AE914" s="148">
        <v>0.73071394349999996</v>
      </c>
      <c r="AF914" s="131">
        <v>6.4826700899</v>
      </c>
      <c r="AG914" s="131">
        <v>3.75</v>
      </c>
      <c r="AH914" s="149">
        <v>22.761826977399998</v>
      </c>
      <c r="AI914" s="149">
        <v>8.6636929069999997</v>
      </c>
      <c r="AJ914" s="149">
        <v>20.829930263200001</v>
      </c>
      <c r="AK914" s="149">
        <v>19.337814914900001</v>
      </c>
      <c r="AL914" s="149">
        <v>2.1549286926</v>
      </c>
      <c r="AM914" s="149">
        <v>6.8637306025000004</v>
      </c>
      <c r="AN914" s="149">
        <v>1.0366275052</v>
      </c>
      <c r="AO914" s="149" t="s">
        <v>3450</v>
      </c>
      <c r="AP914" s="149">
        <v>18.247785386699999</v>
      </c>
      <c r="AQ914" s="149" t="s">
        <v>3450</v>
      </c>
    </row>
    <row r="915" spans="1:43" x14ac:dyDescent="0.2">
      <c r="A915" s="145">
        <v>2766</v>
      </c>
      <c r="B915" s="109" t="s">
        <v>1482</v>
      </c>
      <c r="C915" s="110">
        <v>10432</v>
      </c>
      <c r="D915" s="131">
        <v>0.77279752700000004</v>
      </c>
      <c r="E915" s="110">
        <v>4139.6825396824997</v>
      </c>
      <c r="F915" s="131">
        <v>30.722776073599999</v>
      </c>
      <c r="G915" s="131">
        <v>16.1713957055</v>
      </c>
      <c r="H915" s="131">
        <v>59.432515337399998</v>
      </c>
      <c r="I915" s="131">
        <v>24.396088957100002</v>
      </c>
      <c r="J915" s="131">
        <v>4.9192187123000002</v>
      </c>
      <c r="K915" s="131">
        <v>1.8326501085</v>
      </c>
      <c r="L915" s="131">
        <v>10.1278032313</v>
      </c>
      <c r="M915" s="131">
        <v>10.320713768999999</v>
      </c>
      <c r="N915" s="110">
        <v>5188</v>
      </c>
      <c r="O915" s="131">
        <v>1.9641480338999999</v>
      </c>
      <c r="P915" s="146">
        <v>2.52</v>
      </c>
      <c r="Q915" s="131">
        <v>79.457364341100003</v>
      </c>
      <c r="R915" s="110">
        <v>2</v>
      </c>
      <c r="S915" s="131">
        <v>0</v>
      </c>
      <c r="T915" s="110">
        <v>-3</v>
      </c>
      <c r="U915" s="131">
        <v>1.5503875969000001</v>
      </c>
      <c r="V915" s="131">
        <v>18.992248062000002</v>
      </c>
      <c r="W915" s="147">
        <v>4263</v>
      </c>
      <c r="X915" s="147">
        <v>9</v>
      </c>
      <c r="Y915" s="147">
        <v>1552</v>
      </c>
      <c r="Z915" s="147">
        <v>2702</v>
      </c>
      <c r="AA915" s="147" t="s">
        <v>3449</v>
      </c>
      <c r="AB915" s="147" t="s">
        <v>3449</v>
      </c>
      <c r="AC915" s="147">
        <v>89</v>
      </c>
      <c r="AD915" s="147">
        <v>453</v>
      </c>
      <c r="AE915" s="148">
        <v>1.2098895318</v>
      </c>
      <c r="AF915" s="131">
        <v>0</v>
      </c>
      <c r="AG915" s="131">
        <v>3.31</v>
      </c>
      <c r="AH915" s="149">
        <v>10.3826617</v>
      </c>
      <c r="AI915" s="149">
        <v>8.5201490010000001</v>
      </c>
      <c r="AJ915" s="149">
        <v>33.26786319</v>
      </c>
      <c r="AK915" s="149">
        <v>21.92346766</v>
      </c>
      <c r="AL915" s="149">
        <v>5.3640365729999999</v>
      </c>
      <c r="AM915" s="149">
        <v>2.9800203182999998</v>
      </c>
      <c r="AN915" s="149">
        <v>1.1242803928</v>
      </c>
      <c r="AO915" s="149" t="s">
        <v>3450</v>
      </c>
      <c r="AP915" s="149">
        <v>16.0108364375</v>
      </c>
      <c r="AQ915" s="149" t="s">
        <v>3450</v>
      </c>
    </row>
    <row r="916" spans="1:43" x14ac:dyDescent="0.2">
      <c r="A916" s="145">
        <v>2767</v>
      </c>
      <c r="B916" s="109" t="s">
        <v>1481</v>
      </c>
      <c r="C916" s="110">
        <v>6783</v>
      </c>
      <c r="D916" s="131">
        <v>10.9965635739</v>
      </c>
      <c r="E916" s="110">
        <v>2268.5618729097</v>
      </c>
      <c r="F916" s="131">
        <v>26.551673300899999</v>
      </c>
      <c r="G916" s="131">
        <v>20.286009140499999</v>
      </c>
      <c r="H916" s="131">
        <v>55.403213917099997</v>
      </c>
      <c r="I916" s="131">
        <v>24.3107769424</v>
      </c>
      <c r="J916" s="131">
        <v>2.6714158503999998</v>
      </c>
      <c r="K916" s="131">
        <v>1.3357079251999999</v>
      </c>
      <c r="L916" s="131">
        <v>6.5301276343000003</v>
      </c>
      <c r="M916" s="131">
        <v>7.4205995843999997</v>
      </c>
      <c r="N916" s="110">
        <v>3002</v>
      </c>
      <c r="O916" s="131">
        <v>2.2311792139</v>
      </c>
      <c r="P916" s="146">
        <v>2.99</v>
      </c>
      <c r="Q916" s="131">
        <v>53.691275167800001</v>
      </c>
      <c r="R916" s="110">
        <v>22</v>
      </c>
      <c r="S916" s="131">
        <v>26.5100671141</v>
      </c>
      <c r="T916" s="110">
        <v>-21</v>
      </c>
      <c r="U916" s="131">
        <v>18.456375838900001</v>
      </c>
      <c r="V916" s="131">
        <v>1.3422818792</v>
      </c>
      <c r="W916" s="147">
        <v>1457</v>
      </c>
      <c r="X916" s="147">
        <v>46</v>
      </c>
      <c r="Y916" s="147">
        <v>203</v>
      </c>
      <c r="Z916" s="147">
        <v>1208</v>
      </c>
      <c r="AA916" s="147">
        <v>325</v>
      </c>
      <c r="AB916" s="147">
        <v>6</v>
      </c>
      <c r="AC916" s="147">
        <v>29</v>
      </c>
      <c r="AD916" s="147">
        <v>290</v>
      </c>
      <c r="AE916" s="148">
        <v>1.0155316607</v>
      </c>
      <c r="AF916" s="131">
        <v>8.6455331411999996</v>
      </c>
      <c r="AG916" s="131">
        <v>2.17</v>
      </c>
      <c r="AH916" s="149">
        <v>24.783920976800001</v>
      </c>
      <c r="AI916" s="149">
        <v>8.8009329126000004</v>
      </c>
      <c r="AJ916" s="149">
        <v>18.699410069999999</v>
      </c>
      <c r="AK916" s="149">
        <v>21.7862532583</v>
      </c>
      <c r="AL916" s="149">
        <v>2.8330360818</v>
      </c>
      <c r="AM916" s="149">
        <v>7.5730552888</v>
      </c>
      <c r="AN916" s="149">
        <v>1.0015091233</v>
      </c>
      <c r="AO916" s="149" t="s">
        <v>3450</v>
      </c>
      <c r="AP916" s="149">
        <v>14.4944436823</v>
      </c>
      <c r="AQ916" s="149" t="s">
        <v>3450</v>
      </c>
    </row>
    <row r="917" spans="1:43" x14ac:dyDescent="0.2">
      <c r="A917" s="145">
        <v>2768</v>
      </c>
      <c r="B917" s="109" t="s">
        <v>1480</v>
      </c>
      <c r="C917" s="110">
        <v>5354</v>
      </c>
      <c r="D917" s="131">
        <v>10.871816110999999</v>
      </c>
      <c r="E917" s="110">
        <v>847.15189873420002</v>
      </c>
      <c r="F917" s="131">
        <v>18.3227493463</v>
      </c>
      <c r="G917" s="131">
        <v>18.920433320899999</v>
      </c>
      <c r="H917" s="131">
        <v>58.180799402300003</v>
      </c>
      <c r="I917" s="131">
        <v>22.898767276800001</v>
      </c>
      <c r="J917" s="131">
        <v>4.5193484605999998</v>
      </c>
      <c r="K917" s="131">
        <v>2.0713680444000002</v>
      </c>
      <c r="L917" s="131">
        <v>10.168534036300001</v>
      </c>
      <c r="M917" s="131">
        <v>6.9673288767999999</v>
      </c>
      <c r="N917" s="110">
        <v>2396</v>
      </c>
      <c r="O917" s="131">
        <v>2.2086811352</v>
      </c>
      <c r="P917" s="146">
        <v>6.32</v>
      </c>
      <c r="Q917" s="131">
        <v>17.111459968599998</v>
      </c>
      <c r="R917" s="110">
        <v>14</v>
      </c>
      <c r="S917" s="131">
        <v>33.281004709599998</v>
      </c>
      <c r="T917" s="110">
        <v>-12</v>
      </c>
      <c r="U917" s="131">
        <v>49.6075353218</v>
      </c>
      <c r="V917" s="131">
        <v>0</v>
      </c>
      <c r="W917" s="147">
        <v>1248</v>
      </c>
      <c r="X917" s="147">
        <v>52</v>
      </c>
      <c r="Y917" s="147">
        <v>462</v>
      </c>
      <c r="Z917" s="147">
        <v>734</v>
      </c>
      <c r="AA917" s="147">
        <v>273</v>
      </c>
      <c r="AB917" s="147">
        <v>17</v>
      </c>
      <c r="AC917" s="147">
        <v>44</v>
      </c>
      <c r="AD917" s="147">
        <v>212</v>
      </c>
      <c r="AE917" s="148">
        <v>1.4834537847</v>
      </c>
      <c r="AF917" s="131">
        <v>6.7882079130999999</v>
      </c>
      <c r="AG917" s="149">
        <v>1.58</v>
      </c>
      <c r="AH917" s="149">
        <v>16.874239160999998</v>
      </c>
      <c r="AI917" s="149">
        <v>10.384867497</v>
      </c>
      <c r="AJ917" s="149">
        <v>19.4868433374</v>
      </c>
      <c r="AK917" s="149">
        <v>28.645004213899998</v>
      </c>
      <c r="AL917" s="149">
        <v>1.9383837438</v>
      </c>
      <c r="AM917" s="149">
        <v>5.0941099353999997</v>
      </c>
      <c r="AN917" s="149">
        <v>1.4233542467</v>
      </c>
      <c r="AO917" s="149" t="s">
        <v>3450</v>
      </c>
      <c r="AP917" s="149">
        <v>16.0408277929</v>
      </c>
      <c r="AQ917" s="149" t="s">
        <v>3450</v>
      </c>
    </row>
    <row r="918" spans="1:43" x14ac:dyDescent="0.2">
      <c r="A918" s="145">
        <v>2769</v>
      </c>
      <c r="B918" s="109" t="s">
        <v>1479</v>
      </c>
      <c r="C918" s="110">
        <v>12104</v>
      </c>
      <c r="D918" s="131">
        <v>2.7504244482</v>
      </c>
      <c r="E918" s="110">
        <v>1683.4492350487001</v>
      </c>
      <c r="F918" s="131">
        <v>25.801387970899999</v>
      </c>
      <c r="G918" s="131">
        <v>18.547587574400001</v>
      </c>
      <c r="H918" s="131">
        <v>60.418043621899997</v>
      </c>
      <c r="I918" s="131">
        <v>21.034368803700001</v>
      </c>
      <c r="J918" s="131">
        <v>4.7101598974999996</v>
      </c>
      <c r="K918" s="131">
        <v>1.4874189149999999</v>
      </c>
      <c r="L918" s="131">
        <v>9.6682229476000003</v>
      </c>
      <c r="M918" s="131">
        <v>9.2550510267000003</v>
      </c>
      <c r="N918" s="110">
        <v>5439</v>
      </c>
      <c r="O918" s="131">
        <v>2.1895569037999998</v>
      </c>
      <c r="P918" s="146">
        <v>7.19</v>
      </c>
      <c r="Q918" s="131">
        <v>58.077994429</v>
      </c>
      <c r="R918" s="110">
        <v>17</v>
      </c>
      <c r="S918" s="131">
        <v>15.598885793899999</v>
      </c>
      <c r="T918" s="110">
        <v>-22</v>
      </c>
      <c r="U918" s="131">
        <v>24.233983286899999</v>
      </c>
      <c r="V918" s="131">
        <v>2.0891364903</v>
      </c>
      <c r="W918" s="147">
        <v>11503</v>
      </c>
      <c r="X918" s="147">
        <v>21</v>
      </c>
      <c r="Y918" s="147">
        <v>1878</v>
      </c>
      <c r="Z918" s="147">
        <v>9604</v>
      </c>
      <c r="AA918" s="147">
        <v>1007</v>
      </c>
      <c r="AB918" s="147">
        <v>6</v>
      </c>
      <c r="AC918" s="147">
        <v>183</v>
      </c>
      <c r="AD918" s="147">
        <v>818</v>
      </c>
      <c r="AE918" s="148">
        <v>1.1886824041999999</v>
      </c>
      <c r="AF918" s="131">
        <v>0.81947062199999998</v>
      </c>
      <c r="AG918" s="131">
        <v>5.03</v>
      </c>
      <c r="AH918" s="149">
        <v>14.274774774799999</v>
      </c>
      <c r="AI918" s="149">
        <v>7.1531531531999999</v>
      </c>
      <c r="AJ918" s="149">
        <v>30.468468468499999</v>
      </c>
      <c r="AK918" s="149">
        <v>19.085585585600001</v>
      </c>
      <c r="AL918" s="149">
        <v>3.6261261261</v>
      </c>
      <c r="AM918" s="149">
        <v>6.5765765765999999</v>
      </c>
      <c r="AN918" s="149">
        <v>1.454954955</v>
      </c>
      <c r="AO918" s="149" t="s">
        <v>3450</v>
      </c>
      <c r="AP918" s="149">
        <v>17.297297297299998</v>
      </c>
      <c r="AQ918" s="149" t="s">
        <v>3450</v>
      </c>
    </row>
    <row r="919" spans="1:43" x14ac:dyDescent="0.2">
      <c r="A919" s="145">
        <v>2770</v>
      </c>
      <c r="B919" s="109" t="s">
        <v>1478</v>
      </c>
      <c r="C919" s="110">
        <v>17910</v>
      </c>
      <c r="D919" s="131">
        <v>3.6698309793999999</v>
      </c>
      <c r="E919" s="110">
        <v>1075.0300120048</v>
      </c>
      <c r="F919" s="131">
        <v>21.116694584000001</v>
      </c>
      <c r="G919" s="131">
        <v>19.0675600223</v>
      </c>
      <c r="H919" s="131">
        <v>57.280848687899997</v>
      </c>
      <c r="I919" s="131">
        <v>23.651591289799999</v>
      </c>
      <c r="J919" s="131">
        <v>4.3674235001000001</v>
      </c>
      <c r="K919" s="131">
        <v>1.1198521795</v>
      </c>
      <c r="L919" s="131">
        <v>9.0708026539999995</v>
      </c>
      <c r="M919" s="131">
        <v>10.0226770066</v>
      </c>
      <c r="N919" s="110">
        <v>8033</v>
      </c>
      <c r="O919" s="131">
        <v>2.1866052533000002</v>
      </c>
      <c r="P919" s="146">
        <v>16.66</v>
      </c>
      <c r="Q919" s="131">
        <v>41.119807344999998</v>
      </c>
      <c r="R919" s="110">
        <v>42</v>
      </c>
      <c r="S919" s="131">
        <v>16.074653822999998</v>
      </c>
      <c r="T919" s="110">
        <v>-36</v>
      </c>
      <c r="U919" s="131">
        <v>40.457555689300001</v>
      </c>
      <c r="V919" s="131">
        <v>2.3479831427</v>
      </c>
      <c r="W919" s="147">
        <v>13329</v>
      </c>
      <c r="X919" s="147">
        <v>38</v>
      </c>
      <c r="Y919" s="147">
        <v>3710</v>
      </c>
      <c r="Z919" s="147">
        <v>9581</v>
      </c>
      <c r="AA919" s="147">
        <v>1251</v>
      </c>
      <c r="AB919" s="147">
        <v>13</v>
      </c>
      <c r="AC919" s="147">
        <v>199</v>
      </c>
      <c r="AD919" s="147">
        <v>1039</v>
      </c>
      <c r="AE919" s="148">
        <v>0.82313936210000005</v>
      </c>
      <c r="AF919" s="131">
        <v>3.5944959281000002</v>
      </c>
      <c r="AG919" s="131">
        <v>3.62</v>
      </c>
      <c r="AH919" s="149">
        <v>15.250082214700001</v>
      </c>
      <c r="AI919" s="149">
        <v>8.6041436216000005</v>
      </c>
      <c r="AJ919" s="149">
        <v>23.722682292399998</v>
      </c>
      <c r="AK919" s="149">
        <v>22.855690753099999</v>
      </c>
      <c r="AL919" s="149">
        <v>5.4172023080000002</v>
      </c>
      <c r="AM919" s="149">
        <v>4.7295883285000002</v>
      </c>
      <c r="AN919" s="149">
        <v>1.0822446111999999</v>
      </c>
      <c r="AO919" s="149" t="s">
        <v>3450</v>
      </c>
      <c r="AP919" s="149">
        <v>17.9437352387</v>
      </c>
      <c r="AQ919" s="149" t="s">
        <v>3450</v>
      </c>
    </row>
    <row r="920" spans="1:43" x14ac:dyDescent="0.2">
      <c r="A920" s="145">
        <v>2771</v>
      </c>
      <c r="B920" s="109" t="s">
        <v>1477</v>
      </c>
      <c r="C920" s="110">
        <v>11221</v>
      </c>
      <c r="D920" s="131">
        <v>7.4602566558000003</v>
      </c>
      <c r="E920" s="110">
        <v>1422.1799746515001</v>
      </c>
      <c r="F920" s="131">
        <v>23.251047143699999</v>
      </c>
      <c r="G920" s="131">
        <v>20.247749754899999</v>
      </c>
      <c r="H920" s="131">
        <v>56.813118260400003</v>
      </c>
      <c r="I920" s="131">
        <v>22.939131984700001</v>
      </c>
      <c r="J920" s="131">
        <v>4.5619213738999997</v>
      </c>
      <c r="K920" s="131">
        <v>1.8784382127999999</v>
      </c>
      <c r="L920" s="131">
        <v>9.9288876962000003</v>
      </c>
      <c r="M920" s="131">
        <v>8.2293483607999995</v>
      </c>
      <c r="N920" s="110">
        <v>4890</v>
      </c>
      <c r="O920" s="131">
        <v>2.2705521472000001</v>
      </c>
      <c r="P920" s="146">
        <v>7.89</v>
      </c>
      <c r="Q920" s="131">
        <v>35.705209656900003</v>
      </c>
      <c r="R920" s="110">
        <v>39</v>
      </c>
      <c r="S920" s="131">
        <v>44.218551461200001</v>
      </c>
      <c r="T920" s="110">
        <v>-36</v>
      </c>
      <c r="U920" s="131">
        <v>19.5679796696</v>
      </c>
      <c r="V920" s="131">
        <v>0.50825921220000003</v>
      </c>
      <c r="W920" s="147">
        <v>3786</v>
      </c>
      <c r="X920" s="147">
        <v>66</v>
      </c>
      <c r="Y920" s="147">
        <v>328</v>
      </c>
      <c r="Z920" s="147">
        <v>3392</v>
      </c>
      <c r="AA920" s="147">
        <v>709</v>
      </c>
      <c r="AB920" s="147">
        <v>15</v>
      </c>
      <c r="AC920" s="147">
        <v>87</v>
      </c>
      <c r="AD920" s="147">
        <v>607</v>
      </c>
      <c r="AE920" s="148">
        <v>1.6442451419999999</v>
      </c>
      <c r="AF920" s="131">
        <v>1.8714909545</v>
      </c>
      <c r="AG920" s="131">
        <v>3.6</v>
      </c>
      <c r="AH920" s="149">
        <v>22.642180621600001</v>
      </c>
      <c r="AI920" s="149">
        <v>11.752412290500001</v>
      </c>
      <c r="AJ920" s="149">
        <v>18.106629907999999</v>
      </c>
      <c r="AK920" s="149">
        <v>21.045844635200002</v>
      </c>
      <c r="AL920" s="149">
        <v>1.6897149718</v>
      </c>
      <c r="AM920" s="149">
        <v>6.8700253457000002</v>
      </c>
      <c r="AN920" s="149">
        <v>1.2094801903000001</v>
      </c>
      <c r="AO920" s="149" t="s">
        <v>3450</v>
      </c>
      <c r="AP920" s="149">
        <v>16.617012761800002</v>
      </c>
      <c r="AQ920" s="149" t="s">
        <v>3450</v>
      </c>
    </row>
    <row r="921" spans="1:43" x14ac:dyDescent="0.2">
      <c r="A921" s="145">
        <v>2772</v>
      </c>
      <c r="B921" s="109" t="s">
        <v>1476</v>
      </c>
      <c r="C921" s="110">
        <v>2369</v>
      </c>
      <c r="D921" s="131">
        <v>8.7695133149999993</v>
      </c>
      <c r="E921" s="110">
        <v>484.45807770959999</v>
      </c>
      <c r="F921" s="131">
        <v>14.985225833699999</v>
      </c>
      <c r="G921" s="131">
        <v>19.881806669500001</v>
      </c>
      <c r="H921" s="131">
        <v>57.028281975500001</v>
      </c>
      <c r="I921" s="131">
        <v>23.089911355000002</v>
      </c>
      <c r="J921" s="131">
        <v>4.6758767269000003</v>
      </c>
      <c r="K921" s="131">
        <v>1.2752391073</v>
      </c>
      <c r="L921" s="131">
        <v>5.9511158342000003</v>
      </c>
      <c r="M921" s="131">
        <v>6.8012752390999998</v>
      </c>
      <c r="N921" s="110">
        <v>961</v>
      </c>
      <c r="O921" s="131">
        <v>2.4401664932</v>
      </c>
      <c r="P921" s="146">
        <v>4.8899999999999997</v>
      </c>
      <c r="Q921" s="131">
        <v>14.6090534979</v>
      </c>
      <c r="R921" s="110">
        <v>19</v>
      </c>
      <c r="S921" s="131">
        <v>32.098765432100002</v>
      </c>
      <c r="T921" s="110">
        <v>-20</v>
      </c>
      <c r="U921" s="131">
        <v>53.292181069999998</v>
      </c>
      <c r="V921" s="131">
        <v>0</v>
      </c>
      <c r="W921" s="147">
        <v>361</v>
      </c>
      <c r="X921" s="147">
        <v>23</v>
      </c>
      <c r="Y921" s="147">
        <v>24</v>
      </c>
      <c r="Z921" s="147">
        <v>314</v>
      </c>
      <c r="AA921" s="147">
        <v>112</v>
      </c>
      <c r="AB921" s="147">
        <v>6</v>
      </c>
      <c r="AC921" s="147">
        <v>8</v>
      </c>
      <c r="AD921" s="147">
        <v>98</v>
      </c>
      <c r="AE921" s="148">
        <v>0.58309037900000005</v>
      </c>
      <c r="AF921" s="131">
        <v>1.6963528414</v>
      </c>
      <c r="AG921" s="149" t="s">
        <v>3449</v>
      </c>
      <c r="AH921" s="149">
        <v>24.6356934682</v>
      </c>
      <c r="AI921" s="149">
        <v>11.8121035488</v>
      </c>
      <c r="AJ921" s="149">
        <v>13.6636379222</v>
      </c>
      <c r="AK921" s="149">
        <v>30.2588719355</v>
      </c>
      <c r="AL921" s="149">
        <v>1.3715069433</v>
      </c>
      <c r="AM921" s="149">
        <v>5.0745756899999996</v>
      </c>
      <c r="AN921" s="149">
        <v>1.148637065</v>
      </c>
      <c r="AO921" s="149" t="s">
        <v>3450</v>
      </c>
      <c r="AP921" s="149">
        <v>12.0178295903</v>
      </c>
      <c r="AQ921" s="149" t="s">
        <v>3450</v>
      </c>
    </row>
    <row r="922" spans="1:43" x14ac:dyDescent="0.2">
      <c r="A922" s="145">
        <v>2773</v>
      </c>
      <c r="B922" s="109" t="s">
        <v>1475</v>
      </c>
      <c r="C922" s="110">
        <v>19181</v>
      </c>
      <c r="D922" s="131">
        <v>2.8141080616999998</v>
      </c>
      <c r="E922" s="110">
        <v>2751.9368723099001</v>
      </c>
      <c r="F922" s="131">
        <v>23.518064751600001</v>
      </c>
      <c r="G922" s="131">
        <v>18.017830144400001</v>
      </c>
      <c r="H922" s="131">
        <v>56.1805953808</v>
      </c>
      <c r="I922" s="131">
        <v>25.801574474700001</v>
      </c>
      <c r="J922" s="131">
        <v>3.4898559783000001</v>
      </c>
      <c r="K922" s="131">
        <v>1.5626220797999999</v>
      </c>
      <c r="L922" s="131">
        <v>6.4588379299999996</v>
      </c>
      <c r="M922" s="131">
        <v>9.6361694924000005</v>
      </c>
      <c r="N922" s="110">
        <v>8656</v>
      </c>
      <c r="O922" s="131">
        <v>2.1754852125999999</v>
      </c>
      <c r="P922" s="146">
        <v>6.97</v>
      </c>
      <c r="Q922" s="131">
        <v>55.699855699899999</v>
      </c>
      <c r="R922" s="110">
        <v>45</v>
      </c>
      <c r="S922" s="131">
        <v>26.118326118300001</v>
      </c>
      <c r="T922" s="110">
        <v>-50</v>
      </c>
      <c r="U922" s="131">
        <v>16.738816738800001</v>
      </c>
      <c r="V922" s="131">
        <v>1.443001443</v>
      </c>
      <c r="W922" s="147">
        <v>12051</v>
      </c>
      <c r="X922" s="147">
        <v>19</v>
      </c>
      <c r="Y922" s="147">
        <v>3416</v>
      </c>
      <c r="Z922" s="147">
        <v>8616</v>
      </c>
      <c r="AA922" s="147">
        <v>1271</v>
      </c>
      <c r="AB922" s="147">
        <v>6</v>
      </c>
      <c r="AC922" s="147">
        <v>170</v>
      </c>
      <c r="AD922" s="147">
        <v>1095</v>
      </c>
      <c r="AE922" s="148">
        <v>1.4075563552000001</v>
      </c>
      <c r="AF922" s="131">
        <v>3.6564981195000001</v>
      </c>
      <c r="AG922" s="131">
        <v>3.46</v>
      </c>
      <c r="AH922" s="149">
        <v>17.993305092300002</v>
      </c>
      <c r="AI922" s="149">
        <v>10.738513493499999</v>
      </c>
      <c r="AJ922" s="149">
        <v>23.180377403200001</v>
      </c>
      <c r="AK922" s="149">
        <v>23.642503777000002</v>
      </c>
      <c r="AL922" s="149">
        <v>2.6276031637999999</v>
      </c>
      <c r="AM922" s="149">
        <v>5.2166957963999998</v>
      </c>
      <c r="AN922" s="149">
        <v>1.8781289806999999</v>
      </c>
      <c r="AO922" s="149" t="s">
        <v>3450</v>
      </c>
      <c r="AP922" s="149">
        <v>14.669550019300001</v>
      </c>
      <c r="AQ922" s="149" t="s">
        <v>3450</v>
      </c>
    </row>
    <row r="923" spans="1:43" x14ac:dyDescent="0.2">
      <c r="A923" s="145">
        <v>2774</v>
      </c>
      <c r="B923" s="109" t="s">
        <v>1474</v>
      </c>
      <c r="C923" s="110">
        <v>1409</v>
      </c>
      <c r="D923" s="131">
        <v>-1.5373864429999999</v>
      </c>
      <c r="E923" s="110">
        <v>1043.7037037037001</v>
      </c>
      <c r="F923" s="131">
        <v>12.5621007807</v>
      </c>
      <c r="G923" s="131">
        <v>19.446415897800001</v>
      </c>
      <c r="H923" s="131">
        <v>57.203690560699997</v>
      </c>
      <c r="I923" s="131">
        <v>23.349893541499998</v>
      </c>
      <c r="J923" s="131">
        <v>4.9910873440000003</v>
      </c>
      <c r="K923" s="131">
        <v>0</v>
      </c>
      <c r="L923" s="131">
        <v>7.1301247771999998</v>
      </c>
      <c r="M923" s="131">
        <v>9.2691622102999993</v>
      </c>
      <c r="N923" s="110">
        <v>597</v>
      </c>
      <c r="O923" s="131">
        <v>2.3534338358000002</v>
      </c>
      <c r="P923" s="146">
        <v>1.35</v>
      </c>
      <c r="Q923" s="131">
        <v>31.578947368400001</v>
      </c>
      <c r="R923" s="110">
        <v>10</v>
      </c>
      <c r="S923" s="131">
        <v>66.917293233099997</v>
      </c>
      <c r="T923" s="110">
        <v>-10</v>
      </c>
      <c r="U923" s="131">
        <v>1.5037593985</v>
      </c>
      <c r="V923" s="131">
        <v>0</v>
      </c>
      <c r="W923" s="147">
        <v>352</v>
      </c>
      <c r="X923" s="147">
        <v>23</v>
      </c>
      <c r="Y923" s="147">
        <v>36</v>
      </c>
      <c r="Z923" s="147">
        <v>293</v>
      </c>
      <c r="AA923" s="147">
        <v>88</v>
      </c>
      <c r="AB923" s="147">
        <v>8</v>
      </c>
      <c r="AC923" s="147">
        <v>13</v>
      </c>
      <c r="AD923" s="147">
        <v>67</v>
      </c>
      <c r="AE923" s="148">
        <v>0.15455950539999999</v>
      </c>
      <c r="AF923" s="131">
        <v>9.3862815883999993</v>
      </c>
      <c r="AG923" s="131">
        <v>0.79</v>
      </c>
      <c r="AH923" s="149">
        <v>19.813309244199999</v>
      </c>
      <c r="AI923" s="149">
        <v>11.020776874399999</v>
      </c>
      <c r="AJ923" s="149">
        <v>17.7055103884</v>
      </c>
      <c r="AK923" s="149">
        <v>24.149352604600001</v>
      </c>
      <c r="AL923" s="149">
        <v>2.8906955736</v>
      </c>
      <c r="AM923" s="149">
        <v>6.2029509184</v>
      </c>
      <c r="AN923" s="149">
        <v>1.0237880157000001</v>
      </c>
      <c r="AO923" s="149" t="s">
        <v>3450</v>
      </c>
      <c r="AP923" s="149">
        <v>17.163504968400002</v>
      </c>
      <c r="AQ923" s="149" t="s">
        <v>3450</v>
      </c>
    </row>
    <row r="924" spans="1:43" x14ac:dyDescent="0.2">
      <c r="A924" s="145">
        <v>2775</v>
      </c>
      <c r="B924" s="109" t="s">
        <v>1473</v>
      </c>
      <c r="C924" s="110">
        <v>9918</v>
      </c>
      <c r="D924" s="131">
        <v>3.4418022528000001</v>
      </c>
      <c r="E924" s="110">
        <v>1294.7780678851</v>
      </c>
      <c r="F924" s="131">
        <v>17.392619479699999</v>
      </c>
      <c r="G924" s="131">
        <v>19.8225448679</v>
      </c>
      <c r="H924" s="131">
        <v>56.352087114299998</v>
      </c>
      <c r="I924" s="131">
        <v>23.825368017700001</v>
      </c>
      <c r="J924" s="131">
        <v>3.9423805914000001</v>
      </c>
      <c r="K924" s="131">
        <v>2.3249936821000001</v>
      </c>
      <c r="L924" s="131">
        <v>7.8847611827000001</v>
      </c>
      <c r="M924" s="131">
        <v>6.4695476370999998</v>
      </c>
      <c r="N924" s="110">
        <v>4280</v>
      </c>
      <c r="O924" s="131">
        <v>2.2908878504999999</v>
      </c>
      <c r="P924" s="146">
        <v>7.66</v>
      </c>
      <c r="Q924" s="131">
        <v>29.242819843300001</v>
      </c>
      <c r="R924" s="110">
        <v>48</v>
      </c>
      <c r="S924" s="131">
        <v>45.953002611000002</v>
      </c>
      <c r="T924" s="110">
        <v>-49</v>
      </c>
      <c r="U924" s="131">
        <v>24.281984334200001</v>
      </c>
      <c r="V924" s="131">
        <v>0.52219321149999998</v>
      </c>
      <c r="W924" s="147">
        <v>3140</v>
      </c>
      <c r="X924" s="147">
        <v>103</v>
      </c>
      <c r="Y924" s="147">
        <v>580</v>
      </c>
      <c r="Z924" s="147">
        <v>2457</v>
      </c>
      <c r="AA924" s="147">
        <v>537</v>
      </c>
      <c r="AB924" s="147">
        <v>16</v>
      </c>
      <c r="AC924" s="147">
        <v>80</v>
      </c>
      <c r="AD924" s="147">
        <v>441</v>
      </c>
      <c r="AE924" s="148">
        <v>1.0951256173999999</v>
      </c>
      <c r="AF924" s="131">
        <v>2.8149190710999998</v>
      </c>
      <c r="AG924" s="131">
        <v>2.15</v>
      </c>
      <c r="AH924" s="149">
        <v>17.920073122400002</v>
      </c>
      <c r="AI924" s="149">
        <v>11.359366272300001</v>
      </c>
      <c r="AJ924" s="149">
        <v>19.819225105400001</v>
      </c>
      <c r="AK924" s="149">
        <v>24.465546133099998</v>
      </c>
      <c r="AL924" s="149">
        <v>1.9600873406999999</v>
      </c>
      <c r="AM924" s="149">
        <v>6.6521098867999999</v>
      </c>
      <c r="AN924" s="149">
        <v>1.2644086730999999</v>
      </c>
      <c r="AO924" s="149" t="s">
        <v>3450</v>
      </c>
      <c r="AP924" s="149">
        <v>16.447468643699999</v>
      </c>
      <c r="AQ924" s="149" t="s">
        <v>3450</v>
      </c>
    </row>
    <row r="925" spans="1:43" x14ac:dyDescent="0.2">
      <c r="A925" s="145">
        <v>2781</v>
      </c>
      <c r="B925" s="109" t="s">
        <v>1472</v>
      </c>
      <c r="C925" s="110">
        <v>699</v>
      </c>
      <c r="D925" s="131">
        <v>2.0437956204000001</v>
      </c>
      <c r="E925" s="110">
        <v>98.174157303399994</v>
      </c>
      <c r="F925" s="131">
        <v>9.8712446352000001</v>
      </c>
      <c r="G925" s="131">
        <v>17.167381974200001</v>
      </c>
      <c r="H925" s="131">
        <v>58.082975679500002</v>
      </c>
      <c r="I925" s="131">
        <v>24.749642346200002</v>
      </c>
      <c r="J925" s="131">
        <v>8.6330935251999996</v>
      </c>
      <c r="K925" s="131">
        <v>1.4388489208999999</v>
      </c>
      <c r="L925" s="131">
        <v>10.071942446</v>
      </c>
      <c r="M925" s="131">
        <v>1.4388489208999999</v>
      </c>
      <c r="N925" s="110">
        <v>306</v>
      </c>
      <c r="O925" s="131">
        <v>2.2679738561999998</v>
      </c>
      <c r="P925" s="146">
        <v>7.12</v>
      </c>
      <c r="Q925" s="131">
        <v>5.3596614951000001</v>
      </c>
      <c r="R925" s="110">
        <v>7</v>
      </c>
      <c r="S925" s="131">
        <v>34.132581100099998</v>
      </c>
      <c r="T925" s="110">
        <v>-8</v>
      </c>
      <c r="U925" s="131">
        <v>60.225669957699999</v>
      </c>
      <c r="V925" s="131">
        <v>0.2820874471</v>
      </c>
      <c r="W925" s="147">
        <v>100</v>
      </c>
      <c r="X925" s="147">
        <v>16</v>
      </c>
      <c r="Y925" s="147">
        <v>29</v>
      </c>
      <c r="Z925" s="147">
        <v>55</v>
      </c>
      <c r="AA925" s="147">
        <v>42</v>
      </c>
      <c r="AB925" s="147">
        <v>7</v>
      </c>
      <c r="AC925" s="147">
        <v>6</v>
      </c>
      <c r="AD925" s="147">
        <v>29</v>
      </c>
      <c r="AE925" s="148">
        <v>0.28490028490000002</v>
      </c>
      <c r="AF925" s="131">
        <v>1.4471780029000001</v>
      </c>
      <c r="AG925" s="149" t="s">
        <v>3449</v>
      </c>
      <c r="AH925" s="149">
        <v>8.5379464285999997</v>
      </c>
      <c r="AI925" s="149">
        <v>19.698660714300001</v>
      </c>
      <c r="AJ925" s="149">
        <v>16.741071428600002</v>
      </c>
      <c r="AK925" s="149">
        <v>31.696428571399998</v>
      </c>
      <c r="AL925" s="149">
        <v>0.89285714289999996</v>
      </c>
      <c r="AM925" s="149">
        <v>3.7388392857000001</v>
      </c>
      <c r="AN925" s="149">
        <v>1.3392857143000001</v>
      </c>
      <c r="AO925" s="149" t="s">
        <v>3450</v>
      </c>
      <c r="AP925" s="149">
        <v>16.517857142899999</v>
      </c>
      <c r="AQ925" s="149" t="s">
        <v>3450</v>
      </c>
    </row>
    <row r="926" spans="1:43" x14ac:dyDescent="0.2">
      <c r="A926" s="145">
        <v>2782</v>
      </c>
      <c r="B926" s="109" t="s">
        <v>1471</v>
      </c>
      <c r="C926" s="110">
        <v>1656</v>
      </c>
      <c r="D926" s="131">
        <v>3.2418952617999999</v>
      </c>
      <c r="E926" s="110">
        <v>175.79617834390001</v>
      </c>
      <c r="F926" s="131">
        <v>10.8695652174</v>
      </c>
      <c r="G926" s="131">
        <v>21.195652173900001</v>
      </c>
      <c r="H926" s="131">
        <v>62.439613526599999</v>
      </c>
      <c r="I926" s="131">
        <v>16.3647342995</v>
      </c>
      <c r="J926" s="131">
        <v>3.0229746070000001</v>
      </c>
      <c r="K926" s="131">
        <v>1.2091898428000001</v>
      </c>
      <c r="L926" s="131">
        <v>7.2551390568</v>
      </c>
      <c r="M926" s="131">
        <v>9.0689238210000003</v>
      </c>
      <c r="N926" s="110">
        <v>670</v>
      </c>
      <c r="O926" s="131">
        <v>2.4611940299000001</v>
      </c>
      <c r="P926" s="146">
        <v>9.42</v>
      </c>
      <c r="Q926" s="131">
        <v>8.6078639745000007</v>
      </c>
      <c r="R926" s="110">
        <v>19</v>
      </c>
      <c r="S926" s="131">
        <v>53.241232731099998</v>
      </c>
      <c r="T926" s="110">
        <v>-14</v>
      </c>
      <c r="U926" s="131">
        <v>37.6195536663</v>
      </c>
      <c r="V926" s="131">
        <v>0.53134962809999997</v>
      </c>
      <c r="W926" s="147">
        <v>359</v>
      </c>
      <c r="X926" s="147">
        <v>42</v>
      </c>
      <c r="Y926" s="147">
        <v>152</v>
      </c>
      <c r="Z926" s="147">
        <v>165</v>
      </c>
      <c r="AA926" s="147">
        <v>93</v>
      </c>
      <c r="AB926" s="147">
        <v>14</v>
      </c>
      <c r="AC926" s="147">
        <v>17</v>
      </c>
      <c r="AD926" s="147">
        <v>62</v>
      </c>
      <c r="AE926" s="148">
        <v>0.79787234039999999</v>
      </c>
      <c r="AF926" s="131">
        <v>3.6518563603</v>
      </c>
      <c r="AG926" s="131">
        <v>2.2999999999999998</v>
      </c>
      <c r="AH926" s="149">
        <v>10.101375814600001</v>
      </c>
      <c r="AI926" s="149">
        <v>17.813178855899999</v>
      </c>
      <c r="AJ926" s="149">
        <v>17.1252715424</v>
      </c>
      <c r="AK926" s="149">
        <v>38.269370021699999</v>
      </c>
      <c r="AL926" s="149">
        <v>3.0412744387999999</v>
      </c>
      <c r="AM926" s="149">
        <v>4.0912382332000004</v>
      </c>
      <c r="AN926" s="149">
        <v>1.5930485156</v>
      </c>
      <c r="AO926" s="149" t="s">
        <v>3450</v>
      </c>
      <c r="AP926" s="149">
        <v>7.9652425777999998</v>
      </c>
      <c r="AQ926" s="149" t="s">
        <v>3450</v>
      </c>
    </row>
    <row r="927" spans="1:43" x14ac:dyDescent="0.2">
      <c r="A927" s="145">
        <v>2783</v>
      </c>
      <c r="B927" s="109" t="s">
        <v>1470</v>
      </c>
      <c r="C927" s="110">
        <v>276</v>
      </c>
      <c r="D927" s="131">
        <v>11.7408906883</v>
      </c>
      <c r="E927" s="110">
        <v>97.183098591499999</v>
      </c>
      <c r="F927" s="131">
        <v>10.8695652174</v>
      </c>
      <c r="G927" s="131">
        <v>17.391304347799998</v>
      </c>
      <c r="H927" s="131">
        <v>59.420289855100002</v>
      </c>
      <c r="I927" s="131">
        <v>23.1884057971</v>
      </c>
      <c r="J927" s="131">
        <v>11.1317254174</v>
      </c>
      <c r="K927" s="131">
        <v>7.4211502782999998</v>
      </c>
      <c r="L927" s="131">
        <v>14.8423005566</v>
      </c>
      <c r="M927" s="131">
        <v>0</v>
      </c>
      <c r="N927" s="110">
        <v>119</v>
      </c>
      <c r="O927" s="131">
        <v>2.268907563</v>
      </c>
      <c r="P927" s="146">
        <v>2.84</v>
      </c>
      <c r="Q927" s="131">
        <v>4.8611111110999996</v>
      </c>
      <c r="R927" s="110">
        <v>3</v>
      </c>
      <c r="S927" s="131">
        <v>14.2361111111</v>
      </c>
      <c r="T927" s="110">
        <v>-4</v>
      </c>
      <c r="U927" s="131">
        <v>80.902777777799997</v>
      </c>
      <c r="V927" s="131">
        <v>0</v>
      </c>
      <c r="W927" s="147">
        <v>28</v>
      </c>
      <c r="X927" s="147">
        <v>10</v>
      </c>
      <c r="Y927" s="147">
        <v>5</v>
      </c>
      <c r="Z927" s="147">
        <v>13</v>
      </c>
      <c r="AA927" s="147">
        <v>21</v>
      </c>
      <c r="AB927" s="147">
        <v>6</v>
      </c>
      <c r="AC927" s="147">
        <v>4</v>
      </c>
      <c r="AD927" s="147">
        <v>11</v>
      </c>
      <c r="AE927" s="148">
        <v>0.75757575759999995</v>
      </c>
      <c r="AF927" s="131">
        <v>3.8167938930999998</v>
      </c>
      <c r="AG927" s="149" t="s">
        <v>3449</v>
      </c>
      <c r="AH927" s="149">
        <v>11.314475873499999</v>
      </c>
      <c r="AI927" s="149">
        <v>13.810316139799999</v>
      </c>
      <c r="AJ927" s="149">
        <v>14.1430948419</v>
      </c>
      <c r="AK927" s="149">
        <v>35.940099833600001</v>
      </c>
      <c r="AL927" s="149">
        <v>1.9966722130000001</v>
      </c>
      <c r="AM927" s="149">
        <v>5.1580698834999996</v>
      </c>
      <c r="AN927" s="149">
        <v>1.8302828619</v>
      </c>
      <c r="AO927" s="149" t="s">
        <v>3450</v>
      </c>
      <c r="AP927" s="149">
        <v>15.806988352699999</v>
      </c>
      <c r="AQ927" s="149" t="s">
        <v>3450</v>
      </c>
    </row>
    <row r="928" spans="1:43" x14ac:dyDescent="0.2">
      <c r="A928" s="145">
        <v>2784</v>
      </c>
      <c r="B928" s="109" t="s">
        <v>1469</v>
      </c>
      <c r="C928" s="110">
        <v>708</v>
      </c>
      <c r="D928" s="131">
        <v>-5.0938337801999998</v>
      </c>
      <c r="E928" s="110">
        <v>104.8888888889</v>
      </c>
      <c r="F928" s="131">
        <v>15.677966101699999</v>
      </c>
      <c r="G928" s="131">
        <v>18.361581920900001</v>
      </c>
      <c r="H928" s="131">
        <v>59.322033898299999</v>
      </c>
      <c r="I928" s="131">
        <v>22.3163841808</v>
      </c>
      <c r="J928" s="131">
        <v>4.1753653445000003</v>
      </c>
      <c r="K928" s="131">
        <v>4.1753653445000003</v>
      </c>
      <c r="L928" s="131">
        <v>0</v>
      </c>
      <c r="M928" s="131">
        <v>6.9589422407999999</v>
      </c>
      <c r="N928" s="110">
        <v>331</v>
      </c>
      <c r="O928" s="131">
        <v>2.1117824772999998</v>
      </c>
      <c r="P928" s="146">
        <v>6.75</v>
      </c>
      <c r="Q928" s="131">
        <v>7.2808320951000001</v>
      </c>
      <c r="R928" s="110">
        <v>6</v>
      </c>
      <c r="S928" s="131">
        <v>29.569093610700001</v>
      </c>
      <c r="T928" s="110">
        <v>-4</v>
      </c>
      <c r="U928" s="131">
        <v>62.258543833600001</v>
      </c>
      <c r="V928" s="131">
        <v>0.89153046059999996</v>
      </c>
      <c r="W928" s="147">
        <v>217</v>
      </c>
      <c r="X928" s="147">
        <v>24</v>
      </c>
      <c r="Y928" s="147">
        <v>46</v>
      </c>
      <c r="Z928" s="147">
        <v>147</v>
      </c>
      <c r="AA928" s="147">
        <v>69</v>
      </c>
      <c r="AB928" s="147">
        <v>10</v>
      </c>
      <c r="AC928" s="147">
        <v>16</v>
      </c>
      <c r="AD928" s="147">
        <v>43</v>
      </c>
      <c r="AE928" s="148">
        <v>0</v>
      </c>
      <c r="AF928" s="131">
        <v>1.3698630137000001</v>
      </c>
      <c r="AG928" s="149">
        <v>1.92</v>
      </c>
      <c r="AH928" s="149">
        <v>6.3829787233999999</v>
      </c>
      <c r="AI928" s="149">
        <v>18.048422597199998</v>
      </c>
      <c r="AJ928" s="149">
        <v>20.616287600900002</v>
      </c>
      <c r="AK928" s="149">
        <v>25.091709464400001</v>
      </c>
      <c r="AL928" s="149">
        <v>1.4673514307</v>
      </c>
      <c r="AM928" s="149">
        <v>4.5487894350999998</v>
      </c>
      <c r="AN928" s="149">
        <v>7.3367571500000006E-2</v>
      </c>
      <c r="AO928" s="149" t="s">
        <v>3450</v>
      </c>
      <c r="AP928" s="149">
        <v>23.771093176800001</v>
      </c>
      <c r="AQ928" s="149" t="s">
        <v>3450</v>
      </c>
    </row>
    <row r="929" spans="1:43" x14ac:dyDescent="0.2">
      <c r="A929" s="145">
        <v>2785</v>
      </c>
      <c r="B929" s="109" t="s">
        <v>1468</v>
      </c>
      <c r="C929" s="110">
        <v>1547</v>
      </c>
      <c r="D929" s="131">
        <v>6.9108500346000001</v>
      </c>
      <c r="E929" s="110">
        <v>263.9931740614</v>
      </c>
      <c r="F929" s="131">
        <v>19.327731092400001</v>
      </c>
      <c r="G929" s="131">
        <v>20.232708467999998</v>
      </c>
      <c r="H929" s="131">
        <v>62.508080155099996</v>
      </c>
      <c r="I929" s="131">
        <v>17.259211376900002</v>
      </c>
      <c r="J929" s="131">
        <v>2.5906735750999998</v>
      </c>
      <c r="K929" s="131">
        <v>2.5906735750999998</v>
      </c>
      <c r="L929" s="131">
        <v>7.7720207254</v>
      </c>
      <c r="M929" s="131">
        <v>5.8290155439999998</v>
      </c>
      <c r="N929" s="110">
        <v>655</v>
      </c>
      <c r="O929" s="131">
        <v>2.3374045801999999</v>
      </c>
      <c r="P929" s="146">
        <v>5.86</v>
      </c>
      <c r="Q929" s="131">
        <v>12.690355329899999</v>
      </c>
      <c r="R929" s="110">
        <v>7</v>
      </c>
      <c r="S929" s="131">
        <v>28.764805414600001</v>
      </c>
      <c r="T929" s="110">
        <v>-11</v>
      </c>
      <c r="U929" s="131">
        <v>57.1912013536</v>
      </c>
      <c r="V929" s="131">
        <v>1.3536379019</v>
      </c>
      <c r="W929" s="147">
        <v>661</v>
      </c>
      <c r="X929" s="147">
        <v>23</v>
      </c>
      <c r="Y929" s="147">
        <v>304</v>
      </c>
      <c r="Z929" s="147">
        <v>334</v>
      </c>
      <c r="AA929" s="147">
        <v>125</v>
      </c>
      <c r="AB929" s="147">
        <v>9</v>
      </c>
      <c r="AC929" s="147">
        <v>23</v>
      </c>
      <c r="AD929" s="147">
        <v>93</v>
      </c>
      <c r="AE929" s="148">
        <v>0.70224719099999999</v>
      </c>
      <c r="AF929" s="131">
        <v>3.1887755102000002</v>
      </c>
      <c r="AG929" s="131">
        <v>0.65</v>
      </c>
      <c r="AH929" s="149">
        <v>14.7688838782</v>
      </c>
      <c r="AI929" s="149">
        <v>8.98158587</v>
      </c>
      <c r="AJ929" s="149">
        <v>16.910935738399999</v>
      </c>
      <c r="AK929" s="149">
        <v>31.830139045500001</v>
      </c>
      <c r="AL929" s="149">
        <v>2.7057497181999999</v>
      </c>
      <c r="AM929" s="149">
        <v>6.5764750094000002</v>
      </c>
      <c r="AN929" s="149">
        <v>1.3528748590999999</v>
      </c>
      <c r="AO929" s="149" t="s">
        <v>3450</v>
      </c>
      <c r="AP929" s="149">
        <v>16.873355881199998</v>
      </c>
      <c r="AQ929" s="149" t="s">
        <v>3450</v>
      </c>
    </row>
    <row r="930" spans="1:43" x14ac:dyDescent="0.2">
      <c r="A930" s="145">
        <v>2786</v>
      </c>
      <c r="B930" s="109" t="s">
        <v>1467</v>
      </c>
      <c r="C930" s="110">
        <v>1871</v>
      </c>
      <c r="D930" s="131">
        <v>8.2128397918000005</v>
      </c>
      <c r="E930" s="110">
        <v>568.69300911849996</v>
      </c>
      <c r="F930" s="131">
        <v>27.471940139000001</v>
      </c>
      <c r="G930" s="131">
        <v>18.2255478354</v>
      </c>
      <c r="H930" s="131">
        <v>64.457509353299997</v>
      </c>
      <c r="I930" s="131">
        <v>17.316942811299999</v>
      </c>
      <c r="J930" s="131">
        <v>3.2292787943999999</v>
      </c>
      <c r="K930" s="131">
        <v>1.6146393971999999</v>
      </c>
      <c r="L930" s="131">
        <v>11.840688912799999</v>
      </c>
      <c r="M930" s="131">
        <v>7.5349838536</v>
      </c>
      <c r="N930" s="110">
        <v>817</v>
      </c>
      <c r="O930" s="131">
        <v>2.2362301102000002</v>
      </c>
      <c r="P930" s="146">
        <v>3.29</v>
      </c>
      <c r="Q930" s="131">
        <v>19.696969697</v>
      </c>
      <c r="R930" s="110">
        <v>15</v>
      </c>
      <c r="S930" s="131">
        <v>20.909090909100001</v>
      </c>
      <c r="T930" s="110">
        <v>-15</v>
      </c>
      <c r="U930" s="131">
        <v>56.060606060600001</v>
      </c>
      <c r="V930" s="131">
        <v>3.3333333333000001</v>
      </c>
      <c r="W930" s="147">
        <v>313</v>
      </c>
      <c r="X930" s="147">
        <v>7</v>
      </c>
      <c r="Y930" s="147">
        <v>152</v>
      </c>
      <c r="Z930" s="147">
        <v>154</v>
      </c>
      <c r="AA930" s="147">
        <v>99</v>
      </c>
      <c r="AB930" s="147">
        <v>4</v>
      </c>
      <c r="AC930" s="147">
        <v>24</v>
      </c>
      <c r="AD930" s="147">
        <v>71</v>
      </c>
      <c r="AE930" s="148">
        <v>1.5495867769</v>
      </c>
      <c r="AF930" s="131">
        <v>3.2733224223000001</v>
      </c>
      <c r="AG930" s="131">
        <v>4.88</v>
      </c>
      <c r="AH930" s="149">
        <v>13.011797362899999</v>
      </c>
      <c r="AI930" s="149">
        <v>15.4753643303</v>
      </c>
      <c r="AJ930" s="149">
        <v>20.471894517700001</v>
      </c>
      <c r="AK930" s="149">
        <v>32.789729354599999</v>
      </c>
      <c r="AL930" s="149">
        <v>2.1165857043999998</v>
      </c>
      <c r="AM930" s="149">
        <v>2.6023594725999999</v>
      </c>
      <c r="AN930" s="149">
        <v>1.1450381678999999</v>
      </c>
      <c r="AO930" s="149" t="s">
        <v>3450</v>
      </c>
      <c r="AP930" s="149">
        <v>12.283136710599999</v>
      </c>
      <c r="AQ930" s="149" t="s">
        <v>3450</v>
      </c>
    </row>
    <row r="931" spans="1:43" x14ac:dyDescent="0.2">
      <c r="A931" s="145">
        <v>2787</v>
      </c>
      <c r="B931" s="109" t="s">
        <v>1466</v>
      </c>
      <c r="C931" s="110">
        <v>5643</v>
      </c>
      <c r="D931" s="131">
        <v>8.4775086505000008</v>
      </c>
      <c r="E931" s="110">
        <v>495</v>
      </c>
      <c r="F931" s="131">
        <v>25.500620237500002</v>
      </c>
      <c r="G931" s="131">
        <v>19.0147084884</v>
      </c>
      <c r="H931" s="131">
        <v>59.968102073399997</v>
      </c>
      <c r="I931" s="131">
        <v>21.017189438199999</v>
      </c>
      <c r="J931" s="131">
        <v>3.7293553543</v>
      </c>
      <c r="K931" s="131">
        <v>2.1310602025000001</v>
      </c>
      <c r="L931" s="131">
        <v>7.4587107086</v>
      </c>
      <c r="M931" s="131">
        <v>8.3466524595999996</v>
      </c>
      <c r="N931" s="110">
        <v>2555</v>
      </c>
      <c r="O931" s="131">
        <v>2.1780821918000002</v>
      </c>
      <c r="P931" s="146">
        <v>11.4</v>
      </c>
      <c r="Q931" s="131">
        <v>18.942731277499998</v>
      </c>
      <c r="R931" s="110">
        <v>30</v>
      </c>
      <c r="S931" s="131">
        <v>26.960352422900002</v>
      </c>
      <c r="T931" s="110">
        <v>-30</v>
      </c>
      <c r="U931" s="131">
        <v>52.951541850200002</v>
      </c>
      <c r="V931" s="131">
        <v>1.1453744493</v>
      </c>
      <c r="W931" s="147">
        <v>4003</v>
      </c>
      <c r="X931" s="147">
        <v>17</v>
      </c>
      <c r="Y931" s="147">
        <v>1293</v>
      </c>
      <c r="Z931" s="147">
        <v>2693</v>
      </c>
      <c r="AA931" s="147">
        <v>506</v>
      </c>
      <c r="AB931" s="147">
        <v>7</v>
      </c>
      <c r="AC931" s="147">
        <v>64</v>
      </c>
      <c r="AD931" s="147">
        <v>435</v>
      </c>
      <c r="AE931" s="148">
        <v>1.8985157059</v>
      </c>
      <c r="AF931" s="131">
        <v>10.799136069099999</v>
      </c>
      <c r="AG931" s="131">
        <v>5.23</v>
      </c>
      <c r="AH931" s="149">
        <v>14.456876918500001</v>
      </c>
      <c r="AI931" s="149">
        <v>19.714823249799998</v>
      </c>
      <c r="AJ931" s="149">
        <v>20.695118328500001</v>
      </c>
      <c r="AK931" s="149">
        <v>23.160708981100001</v>
      </c>
      <c r="AL931" s="149">
        <v>2.0299039509000001</v>
      </c>
      <c r="AM931" s="149">
        <v>4.7529458362000003</v>
      </c>
      <c r="AN931" s="149">
        <v>0.93078522630000005</v>
      </c>
      <c r="AO931" s="149" t="s">
        <v>3450</v>
      </c>
      <c r="AP931" s="149">
        <v>14.1004059808</v>
      </c>
      <c r="AQ931" s="149" t="s">
        <v>3450</v>
      </c>
    </row>
    <row r="932" spans="1:43" x14ac:dyDescent="0.2">
      <c r="A932" s="145">
        <v>2788</v>
      </c>
      <c r="B932" s="109" t="s">
        <v>1465</v>
      </c>
      <c r="C932" s="110">
        <v>1102</v>
      </c>
      <c r="D932" s="131">
        <v>-7.8595317725999996</v>
      </c>
      <c r="E932" s="110">
        <v>88.443017656500004</v>
      </c>
      <c r="F932" s="131">
        <v>12.8856624319</v>
      </c>
      <c r="G932" s="131">
        <v>15.880217785799999</v>
      </c>
      <c r="H932" s="131">
        <v>61.887477314000002</v>
      </c>
      <c r="I932" s="131">
        <v>22.232304900199999</v>
      </c>
      <c r="J932" s="131">
        <v>1.7929179740000001</v>
      </c>
      <c r="K932" s="131">
        <v>1.7929179740000001</v>
      </c>
      <c r="L932" s="131">
        <v>2.6893769609999998</v>
      </c>
      <c r="M932" s="131">
        <v>8.0681308830000003</v>
      </c>
      <c r="N932" s="110">
        <v>518</v>
      </c>
      <c r="O932" s="131">
        <v>2.0907335907000002</v>
      </c>
      <c r="P932" s="146">
        <v>12.46</v>
      </c>
      <c r="Q932" s="131">
        <v>8.8211708098999999</v>
      </c>
      <c r="R932" s="110">
        <v>10</v>
      </c>
      <c r="S932" s="131">
        <v>36.6479550922</v>
      </c>
      <c r="T932" s="110">
        <v>-10</v>
      </c>
      <c r="U932" s="131">
        <v>53.0874097835</v>
      </c>
      <c r="V932" s="131">
        <v>1.4434643143999999</v>
      </c>
      <c r="W932" s="147">
        <v>630</v>
      </c>
      <c r="X932" s="147">
        <v>36</v>
      </c>
      <c r="Y932" s="147">
        <v>433</v>
      </c>
      <c r="Z932" s="147">
        <v>161</v>
      </c>
      <c r="AA932" s="147">
        <v>67</v>
      </c>
      <c r="AB932" s="147">
        <v>13</v>
      </c>
      <c r="AC932" s="147">
        <v>17</v>
      </c>
      <c r="AD932" s="147">
        <v>37</v>
      </c>
      <c r="AE932" s="148">
        <v>0.33003300330000002</v>
      </c>
      <c r="AF932" s="131">
        <v>0</v>
      </c>
      <c r="AG932" s="131">
        <v>3.72</v>
      </c>
      <c r="AH932" s="149">
        <v>6.9065343259</v>
      </c>
      <c r="AI932" s="149">
        <v>21.753515301899998</v>
      </c>
      <c r="AJ932" s="149">
        <v>12.820512820499999</v>
      </c>
      <c r="AK932" s="149">
        <v>40.281224152199997</v>
      </c>
      <c r="AL932" s="149">
        <v>1.4474772539</v>
      </c>
      <c r="AM932" s="149">
        <v>2.3159636063</v>
      </c>
      <c r="AN932" s="149">
        <v>0.49627791560000001</v>
      </c>
      <c r="AO932" s="149" t="s">
        <v>3450</v>
      </c>
      <c r="AP932" s="149">
        <v>13.9784946237</v>
      </c>
      <c r="AQ932" s="149" t="s">
        <v>3450</v>
      </c>
    </row>
    <row r="933" spans="1:43" x14ac:dyDescent="0.2">
      <c r="A933" s="145">
        <v>2789</v>
      </c>
      <c r="B933" s="109" t="s">
        <v>1464</v>
      </c>
      <c r="C933" s="110">
        <v>455</v>
      </c>
      <c r="D933" s="131">
        <v>4.3577981651000002</v>
      </c>
      <c r="E933" s="110">
        <v>124.3169398907</v>
      </c>
      <c r="F933" s="131">
        <v>12.527472527500001</v>
      </c>
      <c r="G933" s="131">
        <v>19.3406593407</v>
      </c>
      <c r="H933" s="131">
        <v>61.978021978000001</v>
      </c>
      <c r="I933" s="131">
        <v>18.681318681299999</v>
      </c>
      <c r="J933" s="131">
        <v>2.2271714922000001</v>
      </c>
      <c r="K933" s="131">
        <v>4.4543429844000002</v>
      </c>
      <c r="L933" s="131">
        <v>8.9086859688000004</v>
      </c>
      <c r="M933" s="131">
        <v>4.4543429844000002</v>
      </c>
      <c r="N933" s="110">
        <v>186</v>
      </c>
      <c r="O933" s="131">
        <v>2.4247311828</v>
      </c>
      <c r="P933" s="146">
        <v>3.66</v>
      </c>
      <c r="Q933" s="131">
        <v>7.0652173913</v>
      </c>
      <c r="R933" s="110">
        <v>3</v>
      </c>
      <c r="S933" s="131">
        <v>41.847826087000001</v>
      </c>
      <c r="T933" s="110">
        <v>-5</v>
      </c>
      <c r="U933" s="131">
        <v>49.184782608699997</v>
      </c>
      <c r="V933" s="131">
        <v>1.9021739129999999</v>
      </c>
      <c r="W933" s="147">
        <v>78</v>
      </c>
      <c r="X933" s="147">
        <v>17</v>
      </c>
      <c r="Y933" s="147">
        <v>28</v>
      </c>
      <c r="Z933" s="147">
        <v>33</v>
      </c>
      <c r="AA933" s="147">
        <v>32</v>
      </c>
      <c r="AB933" s="147">
        <v>7</v>
      </c>
      <c r="AC933" s="147">
        <v>7</v>
      </c>
      <c r="AD933" s="147">
        <v>18</v>
      </c>
      <c r="AE933" s="148">
        <v>0.5</v>
      </c>
      <c r="AF933" s="131">
        <v>6.9444444444000002</v>
      </c>
      <c r="AG933" s="149" t="s">
        <v>3449</v>
      </c>
      <c r="AH933" s="149">
        <v>11.7445838084</v>
      </c>
      <c r="AI933" s="149">
        <v>11.288483466400001</v>
      </c>
      <c r="AJ933" s="149">
        <v>12.4287343216</v>
      </c>
      <c r="AK933" s="149">
        <v>43.899657924700001</v>
      </c>
      <c r="AL933" s="149">
        <v>6.7274800456000001</v>
      </c>
      <c r="AM933" s="149">
        <v>1.2542759406999999</v>
      </c>
      <c r="AN933" s="149">
        <v>0.9122006842</v>
      </c>
      <c r="AO933" s="149" t="s">
        <v>3450</v>
      </c>
      <c r="AP933" s="149">
        <v>11.4025085519</v>
      </c>
      <c r="AQ933" s="149" t="s">
        <v>3450</v>
      </c>
    </row>
    <row r="934" spans="1:43" x14ac:dyDescent="0.2">
      <c r="A934" s="145">
        <v>2790</v>
      </c>
      <c r="B934" s="109" t="s">
        <v>1463</v>
      </c>
      <c r="C934" s="110">
        <v>279</v>
      </c>
      <c r="D934" s="131">
        <v>-2.4475524476000001</v>
      </c>
      <c r="E934" s="110">
        <v>41.891891891900002</v>
      </c>
      <c r="F934" s="131">
        <v>11.8279569892</v>
      </c>
      <c r="G934" s="131">
        <v>16.8458781362</v>
      </c>
      <c r="H934" s="131">
        <v>63.440860215100003</v>
      </c>
      <c r="I934" s="131">
        <v>19.713261648700001</v>
      </c>
      <c r="J934" s="131">
        <v>3.6036036035999999</v>
      </c>
      <c r="K934" s="131">
        <v>0</v>
      </c>
      <c r="L934" s="131">
        <v>0</v>
      </c>
      <c r="M934" s="131">
        <v>10.8108108108</v>
      </c>
      <c r="N934" s="110">
        <v>129</v>
      </c>
      <c r="O934" s="131">
        <v>2.1395348837000001</v>
      </c>
      <c r="P934" s="146">
        <v>6.66</v>
      </c>
      <c r="Q934" s="131">
        <v>3.2934131736999999</v>
      </c>
      <c r="R934" s="110">
        <v>4</v>
      </c>
      <c r="S934" s="131">
        <v>50</v>
      </c>
      <c r="T934" s="110">
        <v>10</v>
      </c>
      <c r="U934" s="131">
        <v>46.556886227500001</v>
      </c>
      <c r="V934" s="131">
        <v>0.1497005988</v>
      </c>
      <c r="W934" s="147">
        <v>60</v>
      </c>
      <c r="X934" s="147">
        <v>28</v>
      </c>
      <c r="Y934" s="147">
        <v>11</v>
      </c>
      <c r="Z934" s="147">
        <v>21</v>
      </c>
      <c r="AA934" s="147">
        <v>33</v>
      </c>
      <c r="AB934" s="147">
        <v>10</v>
      </c>
      <c r="AC934" s="147">
        <v>7</v>
      </c>
      <c r="AD934" s="147">
        <v>16</v>
      </c>
      <c r="AE934" s="148">
        <v>1.2269938650000001</v>
      </c>
      <c r="AF934" s="131">
        <v>0</v>
      </c>
      <c r="AG934" s="149" t="s">
        <v>3449</v>
      </c>
      <c r="AH934" s="149">
        <v>3.4734917733000001</v>
      </c>
      <c r="AI934" s="149">
        <v>7.1297989031000002</v>
      </c>
      <c r="AJ934" s="149">
        <v>9.1407678244999993</v>
      </c>
      <c r="AK934" s="149">
        <v>62.705667276100002</v>
      </c>
      <c r="AL934" s="149">
        <v>2.1937842778999999</v>
      </c>
      <c r="AM934" s="149">
        <v>1.8281535649</v>
      </c>
      <c r="AN934" s="149">
        <v>0.54844606949999997</v>
      </c>
      <c r="AO934" s="149" t="s">
        <v>3450</v>
      </c>
      <c r="AP934" s="149">
        <v>12.9798903108</v>
      </c>
      <c r="AQ934" s="149" t="s">
        <v>3450</v>
      </c>
    </row>
    <row r="935" spans="1:43" x14ac:dyDescent="0.2">
      <c r="A935" s="145">
        <v>2791</v>
      </c>
      <c r="B935" s="109" t="s">
        <v>1462</v>
      </c>
      <c r="C935" s="110">
        <v>1897</v>
      </c>
      <c r="D935" s="131">
        <v>4.5755237045000001</v>
      </c>
      <c r="E935" s="110">
        <v>188.3813306852</v>
      </c>
      <c r="F935" s="131">
        <v>9.4359515024</v>
      </c>
      <c r="G935" s="131">
        <v>21.191354770699999</v>
      </c>
      <c r="H935" s="131">
        <v>60.727464417500002</v>
      </c>
      <c r="I935" s="131">
        <v>18.081180811799999</v>
      </c>
      <c r="J935" s="131">
        <v>2.6595744681000002</v>
      </c>
      <c r="K935" s="131">
        <v>0.53191489359999999</v>
      </c>
      <c r="L935" s="131">
        <v>6.9148936169999997</v>
      </c>
      <c r="M935" s="131">
        <v>5.3191489362000004</v>
      </c>
      <c r="N935" s="110">
        <v>798</v>
      </c>
      <c r="O935" s="131">
        <v>2.3521303258000001</v>
      </c>
      <c r="P935" s="146">
        <v>10.07</v>
      </c>
      <c r="Q935" s="131">
        <v>7.1856287424999996</v>
      </c>
      <c r="R935" s="110">
        <v>14</v>
      </c>
      <c r="S935" s="131">
        <v>32.435129740500003</v>
      </c>
      <c r="T935" s="110">
        <v>-27</v>
      </c>
      <c r="U935" s="131">
        <v>59.980039920199999</v>
      </c>
      <c r="V935" s="131">
        <v>0.3992015968</v>
      </c>
      <c r="W935" s="147">
        <v>240</v>
      </c>
      <c r="X935" s="147">
        <v>24</v>
      </c>
      <c r="Y935" s="147">
        <v>45</v>
      </c>
      <c r="Z935" s="147">
        <v>171</v>
      </c>
      <c r="AA935" s="147">
        <v>99</v>
      </c>
      <c r="AB935" s="147">
        <v>7</v>
      </c>
      <c r="AC935" s="147">
        <v>24</v>
      </c>
      <c r="AD935" s="147">
        <v>68</v>
      </c>
      <c r="AE935" s="148">
        <v>1.5469613259999999</v>
      </c>
      <c r="AF935" s="131">
        <v>11.7021276596</v>
      </c>
      <c r="AG935" s="131">
        <v>0.7</v>
      </c>
      <c r="AH935" s="149">
        <v>10.8957219251</v>
      </c>
      <c r="AI935" s="149">
        <v>22.682709447400001</v>
      </c>
      <c r="AJ935" s="149">
        <v>14.371657753999999</v>
      </c>
      <c r="AK935" s="149">
        <v>34.9598930481</v>
      </c>
      <c r="AL935" s="149">
        <v>1.7156862745000001</v>
      </c>
      <c r="AM935" s="149">
        <v>3.6987522282</v>
      </c>
      <c r="AN935" s="149">
        <v>1.0695187166</v>
      </c>
      <c r="AO935" s="149" t="s">
        <v>3450</v>
      </c>
      <c r="AP935" s="149">
        <v>10.5614973262</v>
      </c>
      <c r="AQ935" s="149" t="s">
        <v>3450</v>
      </c>
    </row>
    <row r="936" spans="1:43" x14ac:dyDescent="0.2">
      <c r="A936" s="145">
        <v>2792</v>
      </c>
      <c r="B936" s="109" t="s">
        <v>1461</v>
      </c>
      <c r="C936" s="110">
        <v>1466</v>
      </c>
      <c r="D936" s="131">
        <v>10.0600600601</v>
      </c>
      <c r="E936" s="110">
        <v>270.97966728279999</v>
      </c>
      <c r="F936" s="131">
        <v>12.278308322000001</v>
      </c>
      <c r="G936" s="131">
        <v>19.508867667099999</v>
      </c>
      <c r="H936" s="131">
        <v>63.165075034099999</v>
      </c>
      <c r="I936" s="131">
        <v>17.326057298799999</v>
      </c>
      <c r="J936" s="131">
        <v>5.4644808743000004</v>
      </c>
      <c r="K936" s="131">
        <v>1.3661202186000001</v>
      </c>
      <c r="L936" s="131">
        <v>6.8306010929000003</v>
      </c>
      <c r="M936" s="131">
        <v>6.8306010929000003</v>
      </c>
      <c r="N936" s="110">
        <v>617</v>
      </c>
      <c r="O936" s="131">
        <v>2.3419773095999998</v>
      </c>
      <c r="P936" s="146">
        <v>5.41</v>
      </c>
      <c r="Q936" s="131">
        <v>11.254612546100001</v>
      </c>
      <c r="R936" s="110">
        <v>15</v>
      </c>
      <c r="S936" s="131">
        <v>54.981549815500003</v>
      </c>
      <c r="T936" s="110">
        <v>-16</v>
      </c>
      <c r="U936" s="131">
        <v>33.763837638399998</v>
      </c>
      <c r="V936" s="131">
        <v>0</v>
      </c>
      <c r="W936" s="147">
        <v>195</v>
      </c>
      <c r="X936" s="147">
        <v>39</v>
      </c>
      <c r="Y936" s="147">
        <v>30</v>
      </c>
      <c r="Z936" s="147">
        <v>126</v>
      </c>
      <c r="AA936" s="147">
        <v>80</v>
      </c>
      <c r="AB936" s="147">
        <v>18</v>
      </c>
      <c r="AC936" s="147">
        <v>8</v>
      </c>
      <c r="AD936" s="147">
        <v>54</v>
      </c>
      <c r="AE936" s="148">
        <v>1.2587412587</v>
      </c>
      <c r="AF936" s="131">
        <v>14.820042343000001</v>
      </c>
      <c r="AG936" s="131">
        <v>1.78</v>
      </c>
      <c r="AH936" s="149">
        <v>12.309368191700001</v>
      </c>
      <c r="AI936" s="149">
        <v>17.102396514199999</v>
      </c>
      <c r="AJ936" s="149">
        <v>13.1082062455</v>
      </c>
      <c r="AK936" s="149">
        <v>41.575889615100003</v>
      </c>
      <c r="AL936" s="149">
        <v>1.2345679011999999</v>
      </c>
      <c r="AM936" s="149">
        <v>3.2316630356</v>
      </c>
      <c r="AN936" s="149">
        <v>0.29048656499999997</v>
      </c>
      <c r="AO936" s="149" t="s">
        <v>3450</v>
      </c>
      <c r="AP936" s="149">
        <v>11.1474219317</v>
      </c>
      <c r="AQ936" s="149" t="s">
        <v>3450</v>
      </c>
    </row>
    <row r="937" spans="1:43" x14ac:dyDescent="0.2">
      <c r="A937" s="145">
        <v>2793</v>
      </c>
      <c r="B937" s="109" t="s">
        <v>1460</v>
      </c>
      <c r="C937" s="110">
        <v>2453</v>
      </c>
      <c r="D937" s="131">
        <v>12.6779972439</v>
      </c>
      <c r="E937" s="110">
        <v>532.10412147509999</v>
      </c>
      <c r="F937" s="131">
        <v>24.419078679199998</v>
      </c>
      <c r="G937" s="131">
        <v>20.423970648200001</v>
      </c>
      <c r="H937" s="131">
        <v>64.329392580499999</v>
      </c>
      <c r="I937" s="131">
        <v>15.2466367713</v>
      </c>
      <c r="J937" s="131">
        <v>6.5952184666000004</v>
      </c>
      <c r="K937" s="131">
        <v>2.0610057708</v>
      </c>
      <c r="L937" s="131">
        <v>11.541632316599999</v>
      </c>
      <c r="M937" s="131">
        <v>2.0610057708</v>
      </c>
      <c r="N937" s="110">
        <v>1057</v>
      </c>
      <c r="O937" s="131">
        <v>2.3065279092000002</v>
      </c>
      <c r="P937" s="146">
        <v>4.6100000000000003</v>
      </c>
      <c r="Q937" s="131">
        <v>25.652173912999999</v>
      </c>
      <c r="R937" s="110">
        <v>27</v>
      </c>
      <c r="S937" s="131">
        <v>33.043478260900002</v>
      </c>
      <c r="T937" s="110">
        <v>-24</v>
      </c>
      <c r="U937" s="131">
        <v>38.4782608696</v>
      </c>
      <c r="V937" s="131">
        <v>2.8260869565000002</v>
      </c>
      <c r="W937" s="147">
        <v>1087</v>
      </c>
      <c r="X937" s="147">
        <v>15</v>
      </c>
      <c r="Y937" s="147">
        <v>522</v>
      </c>
      <c r="Z937" s="147">
        <v>550</v>
      </c>
      <c r="AA937" s="147">
        <v>194</v>
      </c>
      <c r="AB937" s="147">
        <v>6</v>
      </c>
      <c r="AC937" s="147">
        <v>53</v>
      </c>
      <c r="AD937" s="147">
        <v>135</v>
      </c>
      <c r="AE937" s="148">
        <v>2.0530367836000001</v>
      </c>
      <c r="AF937" s="131">
        <v>13.2535271484</v>
      </c>
      <c r="AG937" s="131">
        <v>3.58</v>
      </c>
      <c r="AH937" s="149">
        <v>11.3367687178</v>
      </c>
      <c r="AI937" s="149">
        <v>20.915428917900002</v>
      </c>
      <c r="AJ937" s="149">
        <v>19.854501364000001</v>
      </c>
      <c r="AK937" s="149">
        <v>33.404061836899999</v>
      </c>
      <c r="AL937" s="149">
        <v>2.6068505607999999</v>
      </c>
      <c r="AM937" s="149">
        <v>2.6068505607999999</v>
      </c>
      <c r="AN937" s="149">
        <v>0.81842982720000002</v>
      </c>
      <c r="AO937" s="149" t="s">
        <v>3450</v>
      </c>
      <c r="AP937" s="149">
        <v>8.3964837830000008</v>
      </c>
      <c r="AQ937" s="149" t="s">
        <v>3450</v>
      </c>
    </row>
    <row r="938" spans="1:43" x14ac:dyDescent="0.2">
      <c r="A938" s="145">
        <v>2821</v>
      </c>
      <c r="B938" s="109" t="s">
        <v>1459</v>
      </c>
      <c r="C938" s="110">
        <v>1653</v>
      </c>
      <c r="D938" s="131">
        <v>5.8258642765999999</v>
      </c>
      <c r="E938" s="110">
        <v>165.3</v>
      </c>
      <c r="F938" s="131">
        <v>10.9497882638</v>
      </c>
      <c r="G938" s="131">
        <v>20.629159104700001</v>
      </c>
      <c r="H938" s="131">
        <v>58.197217180899997</v>
      </c>
      <c r="I938" s="131">
        <v>21.1736237145</v>
      </c>
      <c r="J938" s="131">
        <v>1.2150668286999999</v>
      </c>
      <c r="K938" s="131">
        <v>1.2150668286999999</v>
      </c>
      <c r="L938" s="131">
        <v>7.2904009720999996</v>
      </c>
      <c r="M938" s="131">
        <v>5.4678007290000004</v>
      </c>
      <c r="N938" s="110">
        <v>672</v>
      </c>
      <c r="O938" s="131">
        <v>2.4404761905000001</v>
      </c>
      <c r="P938" s="146">
        <v>10</v>
      </c>
      <c r="Q938" s="131">
        <v>9.4188376754000007</v>
      </c>
      <c r="R938" s="110">
        <v>20</v>
      </c>
      <c r="S938" s="131">
        <v>56.513026052100003</v>
      </c>
      <c r="T938" s="110">
        <v>-15</v>
      </c>
      <c r="U938" s="131">
        <v>33.9679358717</v>
      </c>
      <c r="V938" s="131">
        <v>0.10020040080000001</v>
      </c>
      <c r="W938" s="147">
        <v>509</v>
      </c>
      <c r="X938" s="147">
        <v>81</v>
      </c>
      <c r="Y938" s="147">
        <v>195</v>
      </c>
      <c r="Z938" s="147">
        <v>233</v>
      </c>
      <c r="AA938" s="147">
        <v>119</v>
      </c>
      <c r="AB938" s="147">
        <v>25</v>
      </c>
      <c r="AC938" s="147">
        <v>22</v>
      </c>
      <c r="AD938" s="147">
        <v>72</v>
      </c>
      <c r="AE938" s="148">
        <v>0.69444444439999997</v>
      </c>
      <c r="AF938" s="131">
        <v>5.5113288426000002</v>
      </c>
      <c r="AG938" s="131">
        <v>0.92</v>
      </c>
      <c r="AH938" s="149">
        <v>15.9424544921</v>
      </c>
      <c r="AI938" s="149">
        <v>5.9307105109</v>
      </c>
      <c r="AJ938" s="149">
        <v>11.5678214915</v>
      </c>
      <c r="AK938" s="149">
        <v>41.280093951799998</v>
      </c>
      <c r="AL938" s="149">
        <v>4.3159130944999999</v>
      </c>
      <c r="AM938" s="149">
        <v>4.3452730476000001</v>
      </c>
      <c r="AN938" s="149">
        <v>2.4662360539999999</v>
      </c>
      <c r="AO938" s="149" t="s">
        <v>3450</v>
      </c>
      <c r="AP938" s="149">
        <v>14.004697592499999</v>
      </c>
      <c r="AQ938" s="149" t="s">
        <v>3450</v>
      </c>
    </row>
    <row r="939" spans="1:43" x14ac:dyDescent="0.2">
      <c r="A939" s="145">
        <v>2822</v>
      </c>
      <c r="B939" s="109" t="s">
        <v>1458</v>
      </c>
      <c r="C939" s="110">
        <v>1042</v>
      </c>
      <c r="D939" s="131">
        <v>20.323325635100002</v>
      </c>
      <c r="E939" s="110">
        <v>631.51515151520005</v>
      </c>
      <c r="F939" s="131">
        <v>23.032629558499998</v>
      </c>
      <c r="G939" s="131">
        <v>13.7236084453</v>
      </c>
      <c r="H939" s="131">
        <v>60.556621880999998</v>
      </c>
      <c r="I939" s="131">
        <v>25.7197696737</v>
      </c>
      <c r="J939" s="131">
        <v>5.8083252661999998</v>
      </c>
      <c r="K939" s="131">
        <v>2.9041626330999999</v>
      </c>
      <c r="L939" s="131">
        <v>9.6805421103999993</v>
      </c>
      <c r="M939" s="131">
        <v>11.6166505324</v>
      </c>
      <c r="N939" s="110">
        <v>526</v>
      </c>
      <c r="O939" s="131">
        <v>1.9524714829000001</v>
      </c>
      <c r="P939" s="146">
        <v>1.65</v>
      </c>
      <c r="Q939" s="131">
        <v>40.740740740699998</v>
      </c>
      <c r="R939" s="110">
        <v>3</v>
      </c>
      <c r="S939" s="131">
        <v>35.185185185199998</v>
      </c>
      <c r="T939" s="110">
        <v>-1</v>
      </c>
      <c r="U939" s="131">
        <v>6.7901234568</v>
      </c>
      <c r="V939" s="131">
        <v>17.2839506173</v>
      </c>
      <c r="W939" s="147">
        <v>784</v>
      </c>
      <c r="X939" s="147">
        <v>19</v>
      </c>
      <c r="Y939" s="147">
        <v>519</v>
      </c>
      <c r="Z939" s="147">
        <v>246</v>
      </c>
      <c r="AA939" s="147">
        <v>101</v>
      </c>
      <c r="AB939" s="147">
        <v>5</v>
      </c>
      <c r="AC939" s="147">
        <v>23</v>
      </c>
      <c r="AD939" s="147">
        <v>73</v>
      </c>
      <c r="AE939" s="148">
        <v>0.85178875639999996</v>
      </c>
      <c r="AF939" s="131">
        <v>13.8476755687</v>
      </c>
      <c r="AG939" s="131">
        <v>3.22</v>
      </c>
      <c r="AH939" s="149">
        <v>16.7800453515</v>
      </c>
      <c r="AI939" s="149">
        <v>7.8911564625999997</v>
      </c>
      <c r="AJ939" s="149">
        <v>19.6825396825</v>
      </c>
      <c r="AK939" s="149">
        <v>26.213151927399998</v>
      </c>
      <c r="AL939" s="149">
        <v>2.4036281178999999</v>
      </c>
      <c r="AM939" s="149">
        <v>6.6666666667000003</v>
      </c>
      <c r="AN939" s="149">
        <v>1.5873015873</v>
      </c>
      <c r="AO939" s="149" t="s">
        <v>3450</v>
      </c>
      <c r="AP939" s="149">
        <v>18.775510204100001</v>
      </c>
      <c r="AQ939" s="149" t="s">
        <v>3450</v>
      </c>
    </row>
    <row r="940" spans="1:43" x14ac:dyDescent="0.2">
      <c r="A940" s="145">
        <v>2823</v>
      </c>
      <c r="B940" s="109" t="s">
        <v>1457</v>
      </c>
      <c r="C940" s="110">
        <v>4402</v>
      </c>
      <c r="D940" s="131">
        <v>0.96330275229999995</v>
      </c>
      <c r="E940" s="110">
        <v>407.5925925926</v>
      </c>
      <c r="F940" s="131">
        <v>15.4929577465</v>
      </c>
      <c r="G940" s="131">
        <v>18.6960472512</v>
      </c>
      <c r="H940" s="131">
        <v>60.586097228500002</v>
      </c>
      <c r="I940" s="131">
        <v>20.717855520200001</v>
      </c>
      <c r="J940" s="131">
        <v>6.5969062783999997</v>
      </c>
      <c r="K940" s="131">
        <v>1.8198362147</v>
      </c>
      <c r="L940" s="131">
        <v>9.3266606005000003</v>
      </c>
      <c r="M940" s="131">
        <v>7.0518653321000002</v>
      </c>
      <c r="N940" s="110">
        <v>1825</v>
      </c>
      <c r="O940" s="131">
        <v>2.3824657534</v>
      </c>
      <c r="P940" s="146">
        <v>10.8</v>
      </c>
      <c r="Q940" s="131">
        <v>14.838709677400001</v>
      </c>
      <c r="R940" s="110">
        <v>42</v>
      </c>
      <c r="S940" s="131">
        <v>37.880184331800002</v>
      </c>
      <c r="T940" s="110">
        <v>-44</v>
      </c>
      <c r="U940" s="131">
        <v>46.082949308800004</v>
      </c>
      <c r="V940" s="131">
        <v>1.198156682</v>
      </c>
      <c r="W940" s="147">
        <v>2759</v>
      </c>
      <c r="X940" s="147">
        <v>43</v>
      </c>
      <c r="Y940" s="147">
        <v>1634</v>
      </c>
      <c r="Z940" s="147">
        <v>1082</v>
      </c>
      <c r="AA940" s="147">
        <v>316</v>
      </c>
      <c r="AB940" s="147">
        <v>14</v>
      </c>
      <c r="AC940" s="147">
        <v>63</v>
      </c>
      <c r="AD940" s="147">
        <v>239</v>
      </c>
      <c r="AE940" s="148">
        <v>0.68159688409999997</v>
      </c>
      <c r="AF940" s="131">
        <v>6.6835676422999999</v>
      </c>
      <c r="AG940" s="149">
        <v>2.57</v>
      </c>
      <c r="AH940" s="149">
        <v>12.7622377622</v>
      </c>
      <c r="AI940" s="149">
        <v>5.1864801864999999</v>
      </c>
      <c r="AJ940" s="149">
        <v>23.737373737399999</v>
      </c>
      <c r="AK940" s="149">
        <v>26.8842268842</v>
      </c>
      <c r="AL940" s="149">
        <v>7.4300699301000002</v>
      </c>
      <c r="AM940" s="149">
        <v>5.9149184148999998</v>
      </c>
      <c r="AN940" s="149">
        <v>1.2043512044</v>
      </c>
      <c r="AO940" s="149" t="s">
        <v>3450</v>
      </c>
      <c r="AP940" s="149">
        <v>16.8123543124</v>
      </c>
      <c r="AQ940" s="149" t="s">
        <v>3450</v>
      </c>
    </row>
    <row r="941" spans="1:43" x14ac:dyDescent="0.2">
      <c r="A941" s="145">
        <v>2824</v>
      </c>
      <c r="B941" s="109" t="s">
        <v>1456</v>
      </c>
      <c r="C941" s="110">
        <v>6454</v>
      </c>
      <c r="D941" s="131">
        <v>5.1140065146999998</v>
      </c>
      <c r="E941" s="110">
        <v>1406.1002178649001</v>
      </c>
      <c r="F941" s="131">
        <v>32.3365354819</v>
      </c>
      <c r="G941" s="131">
        <v>20.1115587233</v>
      </c>
      <c r="H941" s="131">
        <v>60.567090176599997</v>
      </c>
      <c r="I941" s="131">
        <v>19.321351100099999</v>
      </c>
      <c r="J941" s="131">
        <v>5.1202482544999999</v>
      </c>
      <c r="K941" s="131">
        <v>2.6377036461999999</v>
      </c>
      <c r="L941" s="131">
        <v>8.6889061287999994</v>
      </c>
      <c r="M941" s="131">
        <v>8.2234290147000006</v>
      </c>
      <c r="N941" s="110">
        <v>2832</v>
      </c>
      <c r="O941" s="131">
        <v>2.2510593220000001</v>
      </c>
      <c r="P941" s="146">
        <v>4.59</v>
      </c>
      <c r="Q941" s="131">
        <v>30.585683297199999</v>
      </c>
      <c r="R941" s="110">
        <v>24</v>
      </c>
      <c r="S941" s="131">
        <v>27.331887201699999</v>
      </c>
      <c r="T941" s="110">
        <v>-22</v>
      </c>
      <c r="U941" s="131">
        <v>41.865509761399998</v>
      </c>
      <c r="V941" s="131">
        <v>0.2169197397</v>
      </c>
      <c r="W941" s="147">
        <v>2225</v>
      </c>
      <c r="X941" s="147">
        <v>9</v>
      </c>
      <c r="Y941" s="147">
        <v>738</v>
      </c>
      <c r="Z941" s="147">
        <v>1478</v>
      </c>
      <c r="AA941" s="147" t="s">
        <v>3449</v>
      </c>
      <c r="AB941" s="147" t="s">
        <v>3449</v>
      </c>
      <c r="AC941" s="147">
        <v>54</v>
      </c>
      <c r="AD941" s="147">
        <v>234</v>
      </c>
      <c r="AE941" s="148">
        <v>1.1475932419999999</v>
      </c>
      <c r="AF941" s="131">
        <v>1.3908205841000001</v>
      </c>
      <c r="AG941" s="131">
        <v>3.08</v>
      </c>
      <c r="AH941" s="149">
        <v>17.059461591600002</v>
      </c>
      <c r="AI941" s="149">
        <v>5.0981165566</v>
      </c>
      <c r="AJ941" s="149">
        <v>31.594517306</v>
      </c>
      <c r="AK941" s="149">
        <v>23.833941425900001</v>
      </c>
      <c r="AL941" s="149">
        <v>2.4257962726</v>
      </c>
      <c r="AM941" s="149">
        <v>6.1828222069000001</v>
      </c>
      <c r="AN941" s="149">
        <v>0.9565131644</v>
      </c>
      <c r="AO941" s="149" t="s">
        <v>3450</v>
      </c>
      <c r="AP941" s="149">
        <v>12.7896657134</v>
      </c>
      <c r="AQ941" s="149" t="s">
        <v>3450</v>
      </c>
    </row>
    <row r="942" spans="1:43" x14ac:dyDescent="0.2">
      <c r="A942" s="145">
        <v>2825</v>
      </c>
      <c r="B942" s="109" t="s">
        <v>1455</v>
      </c>
      <c r="C942" s="110">
        <v>4588</v>
      </c>
      <c r="D942" s="131">
        <v>5.9829059829000002</v>
      </c>
      <c r="E942" s="110">
        <v>993.07359307360002</v>
      </c>
      <c r="F942" s="131">
        <v>29.816913687900001</v>
      </c>
      <c r="G942" s="131">
        <v>17.7637314734</v>
      </c>
      <c r="H942" s="131">
        <v>55.775937227599997</v>
      </c>
      <c r="I942" s="131">
        <v>26.460331299</v>
      </c>
      <c r="J942" s="131">
        <v>4.8479506389999996</v>
      </c>
      <c r="K942" s="131">
        <v>1.5425297488</v>
      </c>
      <c r="L942" s="131">
        <v>8.8144557074000005</v>
      </c>
      <c r="M942" s="131">
        <v>12.119876597599999</v>
      </c>
      <c r="N942" s="110">
        <v>2092</v>
      </c>
      <c r="O942" s="131">
        <v>2.1520076482000001</v>
      </c>
      <c r="P942" s="146">
        <v>4.62</v>
      </c>
      <c r="Q942" s="131">
        <v>30.2375809935</v>
      </c>
      <c r="R942" s="110">
        <v>24</v>
      </c>
      <c r="S942" s="131">
        <v>36.933045356400001</v>
      </c>
      <c r="T942" s="110">
        <v>-18</v>
      </c>
      <c r="U942" s="131">
        <v>32.181425486000002</v>
      </c>
      <c r="V942" s="131">
        <v>0.6479481641</v>
      </c>
      <c r="W942" s="147">
        <v>2071</v>
      </c>
      <c r="X942" s="147">
        <v>70</v>
      </c>
      <c r="Y942" s="147">
        <v>791</v>
      </c>
      <c r="Z942" s="147">
        <v>1210</v>
      </c>
      <c r="AA942" s="147">
        <v>267</v>
      </c>
      <c r="AB942" s="147">
        <v>10</v>
      </c>
      <c r="AC942" s="147">
        <v>53</v>
      </c>
      <c r="AD942" s="147">
        <v>204</v>
      </c>
      <c r="AE942" s="148">
        <v>1.5901060070999999</v>
      </c>
      <c r="AF942" s="131">
        <v>0.67084078709999995</v>
      </c>
      <c r="AG942" s="131">
        <v>2.92</v>
      </c>
      <c r="AH942" s="149">
        <v>19.848961611099998</v>
      </c>
      <c r="AI942" s="149">
        <v>5.1982378855000002</v>
      </c>
      <c r="AJ942" s="149">
        <v>22.8067967275</v>
      </c>
      <c r="AK942" s="149">
        <v>27.174323473899999</v>
      </c>
      <c r="AL942" s="149">
        <v>3.9773442417</v>
      </c>
      <c r="AM942" s="149">
        <v>5.2359974827000002</v>
      </c>
      <c r="AN942" s="149">
        <v>1.3719320327</v>
      </c>
      <c r="AO942" s="149" t="s">
        <v>3450</v>
      </c>
      <c r="AP942" s="149">
        <v>14.3234738829</v>
      </c>
      <c r="AQ942" s="149" t="s">
        <v>3450</v>
      </c>
    </row>
    <row r="943" spans="1:43" x14ac:dyDescent="0.2">
      <c r="A943" s="145">
        <v>2826</v>
      </c>
      <c r="B943" s="109" t="s">
        <v>1454</v>
      </c>
      <c r="C943" s="110">
        <v>1051</v>
      </c>
      <c r="D943" s="131">
        <v>6.5922920891999999</v>
      </c>
      <c r="E943" s="110">
        <v>784.32835820900004</v>
      </c>
      <c r="F943" s="131">
        <v>22.0742150333</v>
      </c>
      <c r="G943" s="131">
        <v>19.314938154099998</v>
      </c>
      <c r="H943" s="131">
        <v>61.370123691700002</v>
      </c>
      <c r="I943" s="131">
        <v>19.314938154099998</v>
      </c>
      <c r="J943" s="131">
        <v>5.6980056980000002</v>
      </c>
      <c r="K943" s="131">
        <v>0.94966761629999996</v>
      </c>
      <c r="L943" s="131">
        <v>6.6476733143000004</v>
      </c>
      <c r="M943" s="131">
        <v>1.8993352326999999</v>
      </c>
      <c r="N943" s="110">
        <v>442</v>
      </c>
      <c r="O943" s="131">
        <v>2.3642533936999999</v>
      </c>
      <c r="P943" s="146">
        <v>1.34</v>
      </c>
      <c r="Q943" s="131">
        <v>24.812030075199999</v>
      </c>
      <c r="R943" s="110">
        <v>8</v>
      </c>
      <c r="S943" s="131">
        <v>57.142857142899999</v>
      </c>
      <c r="T943" s="110">
        <v>-8</v>
      </c>
      <c r="U943" s="131">
        <v>18.045112782</v>
      </c>
      <c r="V943" s="131">
        <v>0</v>
      </c>
      <c r="W943" s="147">
        <v>211</v>
      </c>
      <c r="X943" s="147">
        <v>7</v>
      </c>
      <c r="Y943" s="147">
        <v>97</v>
      </c>
      <c r="Z943" s="147">
        <v>107</v>
      </c>
      <c r="AA943" s="147">
        <v>61</v>
      </c>
      <c r="AB943" s="147">
        <v>5</v>
      </c>
      <c r="AC943" s="147">
        <v>17</v>
      </c>
      <c r="AD943" s="147">
        <v>39</v>
      </c>
      <c r="AE943" s="148">
        <v>2.0080321285</v>
      </c>
      <c r="AF943" s="131">
        <v>16.488845780799998</v>
      </c>
      <c r="AG943" s="131">
        <v>0.66</v>
      </c>
      <c r="AH943" s="149">
        <v>15.2562574493</v>
      </c>
      <c r="AI943" s="149">
        <v>11.620977354000001</v>
      </c>
      <c r="AJ943" s="149">
        <v>12.097735399299999</v>
      </c>
      <c r="AK943" s="149">
        <v>41.1203814064</v>
      </c>
      <c r="AL943" s="149">
        <v>1.7282479142</v>
      </c>
      <c r="AM943" s="149">
        <v>3.3373063169999999</v>
      </c>
      <c r="AN943" s="149">
        <v>1.6090584028999999</v>
      </c>
      <c r="AO943" s="149" t="s">
        <v>3450</v>
      </c>
      <c r="AP943" s="149">
        <v>12.991656734199999</v>
      </c>
      <c r="AQ943" s="149" t="s">
        <v>3450</v>
      </c>
    </row>
    <row r="944" spans="1:43" x14ac:dyDescent="0.2">
      <c r="A944" s="145">
        <v>2827</v>
      </c>
      <c r="B944" s="109" t="s">
        <v>1453</v>
      </c>
      <c r="C944" s="110">
        <v>330</v>
      </c>
      <c r="D944" s="131">
        <v>6.4516129032</v>
      </c>
      <c r="E944" s="110">
        <v>198.7951807229</v>
      </c>
      <c r="F944" s="131">
        <v>12.424242424199999</v>
      </c>
      <c r="G944" s="131">
        <v>19.090909090899999</v>
      </c>
      <c r="H944" s="131">
        <v>53.030303030299997</v>
      </c>
      <c r="I944" s="131">
        <v>27.878787878800001</v>
      </c>
      <c r="J944" s="131">
        <v>3.0816640986000001</v>
      </c>
      <c r="K944" s="131">
        <v>3.0816640986000001</v>
      </c>
      <c r="L944" s="131">
        <v>15.4083204931</v>
      </c>
      <c r="M944" s="131">
        <v>6.1633281972000002</v>
      </c>
      <c r="N944" s="110">
        <v>139</v>
      </c>
      <c r="O944" s="131">
        <v>2.3525179856</v>
      </c>
      <c r="P944" s="146">
        <v>1.66</v>
      </c>
      <c r="Q944" s="131">
        <v>11.8343195266</v>
      </c>
      <c r="R944" s="110">
        <v>6</v>
      </c>
      <c r="S944" s="131">
        <v>38.461538461499998</v>
      </c>
      <c r="T944" s="110">
        <v>-5</v>
      </c>
      <c r="U944" s="131">
        <v>49.704142011800002</v>
      </c>
      <c r="V944" s="131">
        <v>0</v>
      </c>
      <c r="W944" s="147">
        <v>39</v>
      </c>
      <c r="X944" s="147">
        <v>15</v>
      </c>
      <c r="Y944" s="147">
        <v>0</v>
      </c>
      <c r="Z944" s="147">
        <v>24</v>
      </c>
      <c r="AA944" s="147">
        <v>20</v>
      </c>
      <c r="AB944" s="147">
        <v>5</v>
      </c>
      <c r="AC944" s="147">
        <v>0</v>
      </c>
      <c r="AD944" s="147">
        <v>15</v>
      </c>
      <c r="AE944" s="148">
        <v>0</v>
      </c>
      <c r="AF944" s="131">
        <v>6.4724919094000004</v>
      </c>
      <c r="AG944" s="149" t="s">
        <v>3449</v>
      </c>
      <c r="AH944" s="149">
        <v>9.4076655052000007</v>
      </c>
      <c r="AI944" s="149">
        <v>3.1358885017000002</v>
      </c>
      <c r="AJ944" s="149">
        <v>12.659698025599999</v>
      </c>
      <c r="AK944" s="149">
        <v>38.211382113799999</v>
      </c>
      <c r="AL944" s="149">
        <v>5.8072009292000004</v>
      </c>
      <c r="AM944" s="149">
        <v>4.6457607433000003</v>
      </c>
      <c r="AN944" s="149">
        <v>1.8583042972999999</v>
      </c>
      <c r="AO944" s="149" t="s">
        <v>3450</v>
      </c>
      <c r="AP944" s="149">
        <v>24.2740998839</v>
      </c>
      <c r="AQ944" s="149" t="s">
        <v>3450</v>
      </c>
    </row>
    <row r="945" spans="1:43" x14ac:dyDescent="0.2">
      <c r="A945" s="145">
        <v>2828</v>
      </c>
      <c r="B945" s="109" t="s">
        <v>1452</v>
      </c>
      <c r="C945" s="110">
        <v>5320</v>
      </c>
      <c r="D945" s="131">
        <v>9.6681096680999996</v>
      </c>
      <c r="E945" s="110">
        <v>955.11669658890003</v>
      </c>
      <c r="F945" s="131">
        <v>28.477443609000002</v>
      </c>
      <c r="G945" s="131">
        <v>19.3796992481</v>
      </c>
      <c r="H945" s="131">
        <v>61.804511278200003</v>
      </c>
      <c r="I945" s="131">
        <v>18.815789473700001</v>
      </c>
      <c r="J945" s="131">
        <v>5.6980056980000002</v>
      </c>
      <c r="K945" s="131">
        <v>2.6590693257</v>
      </c>
      <c r="L945" s="131">
        <v>9.6866096866000007</v>
      </c>
      <c r="M945" s="131">
        <v>7.0275403608999998</v>
      </c>
      <c r="N945" s="110">
        <v>2300</v>
      </c>
      <c r="O945" s="131">
        <v>2.287826087</v>
      </c>
      <c r="P945" s="146">
        <v>5.57</v>
      </c>
      <c r="Q945" s="131">
        <v>25.090252707600001</v>
      </c>
      <c r="R945" s="110">
        <v>26</v>
      </c>
      <c r="S945" s="131">
        <v>23.646209386300001</v>
      </c>
      <c r="T945" s="110">
        <v>-23</v>
      </c>
      <c r="U945" s="131">
        <v>50.361010830300003</v>
      </c>
      <c r="V945" s="131">
        <v>0.90252707580000002</v>
      </c>
      <c r="W945" s="147">
        <v>1719</v>
      </c>
      <c r="X945" s="147">
        <v>16</v>
      </c>
      <c r="Y945" s="147">
        <v>621</v>
      </c>
      <c r="Z945" s="147">
        <v>1082</v>
      </c>
      <c r="AA945" s="147">
        <v>312</v>
      </c>
      <c r="AB945" s="147">
        <v>7</v>
      </c>
      <c r="AC945" s="147">
        <v>66</v>
      </c>
      <c r="AD945" s="147">
        <v>239</v>
      </c>
      <c r="AE945" s="148">
        <v>2.0367412141000001</v>
      </c>
      <c r="AF945" s="131">
        <v>3.6907536907999998</v>
      </c>
      <c r="AG945" s="131">
        <v>3.07</v>
      </c>
      <c r="AH945" s="149">
        <v>11.3420102811</v>
      </c>
      <c r="AI945" s="149">
        <v>5.6874111342000004</v>
      </c>
      <c r="AJ945" s="149">
        <v>23.974625396499999</v>
      </c>
      <c r="AK945" s="149">
        <v>32.0244996172</v>
      </c>
      <c r="AL945" s="149">
        <v>5.6764738050999997</v>
      </c>
      <c r="AM945" s="149">
        <v>4.3749316416999999</v>
      </c>
      <c r="AN945" s="149">
        <v>1.2796675051999999</v>
      </c>
      <c r="AO945" s="149" t="s">
        <v>3450</v>
      </c>
      <c r="AP945" s="149">
        <v>15.421634037</v>
      </c>
      <c r="AQ945" s="149" t="s">
        <v>3450</v>
      </c>
    </row>
    <row r="946" spans="1:43" x14ac:dyDescent="0.2">
      <c r="A946" s="145">
        <v>2829</v>
      </c>
      <c r="B946" s="109" t="s">
        <v>1451</v>
      </c>
      <c r="C946" s="110">
        <v>14391</v>
      </c>
      <c r="D946" s="131">
        <v>5.8161764706000003</v>
      </c>
      <c r="E946" s="110">
        <v>791.58415841579995</v>
      </c>
      <c r="F946" s="131">
        <v>27.635327635300001</v>
      </c>
      <c r="G946" s="131">
        <v>19.630324508400001</v>
      </c>
      <c r="H946" s="131">
        <v>59.7734695296</v>
      </c>
      <c r="I946" s="131">
        <v>20.596205962100001</v>
      </c>
      <c r="J946" s="131">
        <v>4.6558493451</v>
      </c>
      <c r="K946" s="131">
        <v>1.6677669295999999</v>
      </c>
      <c r="L946" s="131">
        <v>7.9218929155</v>
      </c>
      <c r="M946" s="131">
        <v>8.5473055140999996</v>
      </c>
      <c r="N946" s="110">
        <v>6466</v>
      </c>
      <c r="O946" s="131">
        <v>2.1834209711999999</v>
      </c>
      <c r="P946" s="146">
        <v>18.18</v>
      </c>
      <c r="Q946" s="131">
        <v>23.8304898184</v>
      </c>
      <c r="R946" s="110">
        <v>69</v>
      </c>
      <c r="S946" s="131">
        <v>16.4006604293</v>
      </c>
      <c r="T946" s="110">
        <v>-63</v>
      </c>
      <c r="U946" s="131">
        <v>59.053384700099997</v>
      </c>
      <c r="V946" s="131">
        <v>0.71546505230000002</v>
      </c>
      <c r="W946" s="147">
        <v>16746</v>
      </c>
      <c r="X946" s="147">
        <v>62</v>
      </c>
      <c r="Y946" s="147">
        <v>2190</v>
      </c>
      <c r="Z946" s="147">
        <v>14494</v>
      </c>
      <c r="AA946" s="147">
        <v>1570</v>
      </c>
      <c r="AB946" s="147">
        <v>19</v>
      </c>
      <c r="AC946" s="147">
        <v>188</v>
      </c>
      <c r="AD946" s="147">
        <v>1363</v>
      </c>
      <c r="AE946" s="148">
        <v>1.9589300189000001</v>
      </c>
      <c r="AF946" s="131">
        <v>7.6389375569000002</v>
      </c>
      <c r="AG946" s="149">
        <v>6.36</v>
      </c>
      <c r="AH946" s="149">
        <v>15.4784543073</v>
      </c>
      <c r="AI946" s="149">
        <v>5.2886512863000004</v>
      </c>
      <c r="AJ946" s="149">
        <v>23.9460370995</v>
      </c>
      <c r="AK946" s="149">
        <v>20.397545836199999</v>
      </c>
      <c r="AL946" s="149">
        <v>5.1415449751000004</v>
      </c>
      <c r="AM946" s="149">
        <v>6.0528865128999998</v>
      </c>
      <c r="AN946" s="149">
        <v>0.98310071399999999</v>
      </c>
      <c r="AO946" s="149" t="s">
        <v>3450</v>
      </c>
      <c r="AP946" s="149">
        <v>22.6292562161</v>
      </c>
      <c r="AQ946" s="149" t="s">
        <v>3450</v>
      </c>
    </row>
    <row r="947" spans="1:43" x14ac:dyDescent="0.2">
      <c r="A947" s="145">
        <v>2830</v>
      </c>
      <c r="B947" s="109" t="s">
        <v>1450</v>
      </c>
      <c r="C947" s="110">
        <v>1450</v>
      </c>
      <c r="D947" s="131">
        <v>6.7746686302999999</v>
      </c>
      <c r="E947" s="110">
        <v>466.23794212220002</v>
      </c>
      <c r="F947" s="131">
        <v>11.034482758599999</v>
      </c>
      <c r="G947" s="131">
        <v>22.206896551700002</v>
      </c>
      <c r="H947" s="131">
        <v>54.137931034499999</v>
      </c>
      <c r="I947" s="131">
        <v>23.655172413799999</v>
      </c>
      <c r="J947" s="131">
        <v>2.772002772</v>
      </c>
      <c r="K947" s="131">
        <v>0</v>
      </c>
      <c r="L947" s="131">
        <v>10.395010395</v>
      </c>
      <c r="M947" s="131">
        <v>6.2370062370000001</v>
      </c>
      <c r="N947" s="110">
        <v>596</v>
      </c>
      <c r="O947" s="131">
        <v>2.4194630872</v>
      </c>
      <c r="P947" s="146">
        <v>3.11</v>
      </c>
      <c r="Q947" s="131">
        <v>15.605095541400001</v>
      </c>
      <c r="R947" s="110">
        <v>16</v>
      </c>
      <c r="S947" s="131">
        <v>40.445859872600003</v>
      </c>
      <c r="T947" s="110">
        <v>-16</v>
      </c>
      <c r="U947" s="131">
        <v>43.949044585999999</v>
      </c>
      <c r="V947" s="131">
        <v>0</v>
      </c>
      <c r="W947" s="147">
        <v>154</v>
      </c>
      <c r="X947" s="147">
        <v>12</v>
      </c>
      <c r="Y947" s="147">
        <v>12</v>
      </c>
      <c r="Z947" s="147">
        <v>130</v>
      </c>
      <c r="AA947" s="147">
        <v>80</v>
      </c>
      <c r="AB947" s="147">
        <v>4</v>
      </c>
      <c r="AC947" s="147">
        <v>7</v>
      </c>
      <c r="AD947" s="147">
        <v>69</v>
      </c>
      <c r="AE947" s="148">
        <v>0.1547987616</v>
      </c>
      <c r="AF947" s="131">
        <v>2.1097046414</v>
      </c>
      <c r="AG947" s="149">
        <v>0.63</v>
      </c>
      <c r="AH947" s="149">
        <v>14.6860986547</v>
      </c>
      <c r="AI947" s="149">
        <v>6.1939461883</v>
      </c>
      <c r="AJ947" s="149">
        <v>19.422645739899998</v>
      </c>
      <c r="AK947" s="149">
        <v>23.290358744399999</v>
      </c>
      <c r="AL947" s="149">
        <v>3.7275784753000001</v>
      </c>
      <c r="AM947" s="149">
        <v>8.4641255604999994</v>
      </c>
      <c r="AN947" s="149">
        <v>1.1491031389999999</v>
      </c>
      <c r="AO947" s="149" t="s">
        <v>3450</v>
      </c>
      <c r="AP947" s="149">
        <v>23.0381165919</v>
      </c>
      <c r="AQ947" s="149" t="s">
        <v>3450</v>
      </c>
    </row>
    <row r="948" spans="1:43" x14ac:dyDescent="0.2">
      <c r="A948" s="145">
        <v>2831</v>
      </c>
      <c r="B948" s="109" t="s">
        <v>1449</v>
      </c>
      <c r="C948" s="110">
        <v>16650</v>
      </c>
      <c r="D948" s="131">
        <v>8.6389142633000002</v>
      </c>
      <c r="E948" s="110">
        <v>1556.0747663551001</v>
      </c>
      <c r="F948" s="131">
        <v>41.297297297299998</v>
      </c>
      <c r="G948" s="131">
        <v>18.8588588589</v>
      </c>
      <c r="H948" s="131">
        <v>61.6096096096</v>
      </c>
      <c r="I948" s="131">
        <v>19.531531531500001</v>
      </c>
      <c r="J948" s="131">
        <v>4.5077533357000004</v>
      </c>
      <c r="K948" s="131">
        <v>1.8632047120999999</v>
      </c>
      <c r="L948" s="131">
        <v>10.878711383600001</v>
      </c>
      <c r="M948" s="131">
        <v>8.2341627599000002</v>
      </c>
      <c r="N948" s="110">
        <v>7402</v>
      </c>
      <c r="O948" s="131">
        <v>2.2153472034999999</v>
      </c>
      <c r="P948" s="146">
        <v>10.7</v>
      </c>
      <c r="Q948" s="131">
        <v>43.016759776500002</v>
      </c>
      <c r="R948" s="110">
        <v>28</v>
      </c>
      <c r="S948" s="131">
        <v>27.467411545600001</v>
      </c>
      <c r="T948" s="110">
        <v>-33</v>
      </c>
      <c r="U948" s="131">
        <v>28.119180633100001</v>
      </c>
      <c r="V948" s="131">
        <v>1.3966480447</v>
      </c>
      <c r="W948" s="147">
        <v>14741</v>
      </c>
      <c r="X948" s="147">
        <v>39</v>
      </c>
      <c r="Y948" s="147">
        <v>4207</v>
      </c>
      <c r="Z948" s="147">
        <v>10495</v>
      </c>
      <c r="AA948" s="147">
        <v>1179</v>
      </c>
      <c r="AB948" s="147">
        <v>11</v>
      </c>
      <c r="AC948" s="147">
        <v>204</v>
      </c>
      <c r="AD948" s="147">
        <v>964</v>
      </c>
      <c r="AE948" s="148">
        <v>0.98802025439999996</v>
      </c>
      <c r="AF948" s="131">
        <v>2.4408103489999999</v>
      </c>
      <c r="AG948" s="149">
        <v>5.4</v>
      </c>
      <c r="AH948" s="149">
        <v>14.0733092411</v>
      </c>
      <c r="AI948" s="149">
        <v>8.2963345379</v>
      </c>
      <c r="AJ948" s="149">
        <v>27.062467733599998</v>
      </c>
      <c r="AK948" s="149">
        <v>24.7547754259</v>
      </c>
      <c r="AL948" s="149">
        <v>2.183789365</v>
      </c>
      <c r="AM948" s="149">
        <v>3.2163138875000001</v>
      </c>
      <c r="AN948" s="149">
        <v>1.1615900878000001</v>
      </c>
      <c r="AO948" s="149" t="s">
        <v>3450</v>
      </c>
      <c r="AP948" s="149">
        <v>19.173980382</v>
      </c>
      <c r="AQ948" s="149" t="s">
        <v>3450</v>
      </c>
    </row>
    <row r="949" spans="1:43" x14ac:dyDescent="0.2">
      <c r="A949" s="145">
        <v>2832</v>
      </c>
      <c r="B949" s="109" t="s">
        <v>1448</v>
      </c>
      <c r="C949" s="110">
        <v>708</v>
      </c>
      <c r="D949" s="131">
        <v>2.9069767442000001</v>
      </c>
      <c r="E949" s="110">
        <v>314.6666666667</v>
      </c>
      <c r="F949" s="131">
        <v>11.440677966100001</v>
      </c>
      <c r="G949" s="131">
        <v>18.0790960452</v>
      </c>
      <c r="H949" s="131">
        <v>63.276836158199998</v>
      </c>
      <c r="I949" s="131">
        <v>18.644067796600002</v>
      </c>
      <c r="J949" s="131">
        <v>2.8109627546999998</v>
      </c>
      <c r="K949" s="131">
        <v>0</v>
      </c>
      <c r="L949" s="131">
        <v>7.0274068868999997</v>
      </c>
      <c r="M949" s="131">
        <v>7.0274068868999997</v>
      </c>
      <c r="N949" s="110">
        <v>295</v>
      </c>
      <c r="O949" s="131">
        <v>2.386440678</v>
      </c>
      <c r="P949" s="146">
        <v>2.25</v>
      </c>
      <c r="Q949" s="131">
        <v>12.8318584071</v>
      </c>
      <c r="R949" s="110">
        <v>11</v>
      </c>
      <c r="S949" s="131">
        <v>40.707964601800001</v>
      </c>
      <c r="T949" s="110">
        <v>-12</v>
      </c>
      <c r="U949" s="131">
        <v>46.460176991200001</v>
      </c>
      <c r="V949" s="131">
        <v>0</v>
      </c>
      <c r="W949" s="147" t="s">
        <v>3449</v>
      </c>
      <c r="X949" s="147">
        <v>19</v>
      </c>
      <c r="Y949" s="147" t="s">
        <v>3449</v>
      </c>
      <c r="Z949" s="147">
        <v>128</v>
      </c>
      <c r="AA949" s="147" t="s">
        <v>3449</v>
      </c>
      <c r="AB949" s="147">
        <v>7</v>
      </c>
      <c r="AC949" s="147" t="s">
        <v>3449</v>
      </c>
      <c r="AD949" s="147">
        <v>35</v>
      </c>
      <c r="AE949" s="148">
        <v>0.303030303</v>
      </c>
      <c r="AF949" s="131">
        <v>6.7024128685999997</v>
      </c>
      <c r="AG949" s="149" t="s">
        <v>3449</v>
      </c>
      <c r="AH949" s="149">
        <v>14.7848101266</v>
      </c>
      <c r="AI949" s="149">
        <v>6.0759493670999998</v>
      </c>
      <c r="AJ949" s="149">
        <v>18.582278480999999</v>
      </c>
      <c r="AK949" s="149">
        <v>26.025316455700001</v>
      </c>
      <c r="AL949" s="149">
        <v>2.9367088608</v>
      </c>
      <c r="AM949" s="149">
        <v>4.1518987342000004</v>
      </c>
      <c r="AN949" s="149">
        <v>0.70886075950000005</v>
      </c>
      <c r="AO949" s="149" t="s">
        <v>3450</v>
      </c>
      <c r="AP949" s="149">
        <v>26.734177215199999</v>
      </c>
      <c r="AQ949" s="149" t="s">
        <v>3450</v>
      </c>
    </row>
    <row r="950" spans="1:43" x14ac:dyDescent="0.2">
      <c r="A950" s="145">
        <v>2833</v>
      </c>
      <c r="B950" s="109" t="s">
        <v>1447</v>
      </c>
      <c r="C950" s="110">
        <v>1290</v>
      </c>
      <c r="D950" s="131">
        <v>0.31104199069999999</v>
      </c>
      <c r="E950" s="110">
        <v>362.35955056180001</v>
      </c>
      <c r="F950" s="131">
        <v>7.2868217054000004</v>
      </c>
      <c r="G950" s="131">
        <v>18.6046511628</v>
      </c>
      <c r="H950" s="131">
        <v>54.186046511599997</v>
      </c>
      <c r="I950" s="131">
        <v>27.2093023256</v>
      </c>
      <c r="J950" s="131">
        <v>2.3157082207999999</v>
      </c>
      <c r="K950" s="131">
        <v>0.77190274029999995</v>
      </c>
      <c r="L950" s="131">
        <v>4.6314164414999999</v>
      </c>
      <c r="M950" s="131">
        <v>3.8595137013</v>
      </c>
      <c r="N950" s="110">
        <v>554</v>
      </c>
      <c r="O950" s="131">
        <v>2.3050541515999998</v>
      </c>
      <c r="P950" s="146">
        <v>3.56</v>
      </c>
      <c r="Q950" s="131">
        <v>16.101694915300001</v>
      </c>
      <c r="R950" s="110">
        <v>16</v>
      </c>
      <c r="S950" s="131">
        <v>46.327683615799998</v>
      </c>
      <c r="T950" s="110">
        <v>-9</v>
      </c>
      <c r="U950" s="131">
        <v>37.570621468900001</v>
      </c>
      <c r="V950" s="131">
        <v>0</v>
      </c>
      <c r="W950" s="147">
        <v>224</v>
      </c>
      <c r="X950" s="147">
        <v>9</v>
      </c>
      <c r="Y950" s="147">
        <v>47</v>
      </c>
      <c r="Z950" s="147">
        <v>168</v>
      </c>
      <c r="AA950" s="147">
        <v>68</v>
      </c>
      <c r="AB950" s="147">
        <v>5</v>
      </c>
      <c r="AC950" s="147">
        <v>12</v>
      </c>
      <c r="AD950" s="147">
        <v>51</v>
      </c>
      <c r="AE950" s="148">
        <v>0.16750418759999999</v>
      </c>
      <c r="AF950" s="131">
        <v>4.5766590388999999</v>
      </c>
      <c r="AG950" s="149" t="s">
        <v>3449</v>
      </c>
      <c r="AH950" s="149">
        <v>18.298397040699999</v>
      </c>
      <c r="AI950" s="149">
        <v>5.2527743527000004</v>
      </c>
      <c r="AJ950" s="149">
        <v>17.829839704099999</v>
      </c>
      <c r="AK950" s="149">
        <v>25.6720098644</v>
      </c>
      <c r="AL950" s="149">
        <v>4.3403205919000003</v>
      </c>
      <c r="AM950" s="149">
        <v>4.8828606658</v>
      </c>
      <c r="AN950" s="149">
        <v>1.2577065351000001</v>
      </c>
      <c r="AO950" s="149" t="s">
        <v>3450</v>
      </c>
      <c r="AP950" s="149">
        <v>22.466091245400001</v>
      </c>
      <c r="AQ950" s="149" t="s">
        <v>3450</v>
      </c>
    </row>
    <row r="951" spans="1:43" x14ac:dyDescent="0.2">
      <c r="A951" s="145">
        <v>2834</v>
      </c>
      <c r="B951" s="109" t="s">
        <v>1446</v>
      </c>
      <c r="C951" s="110">
        <v>1561</v>
      </c>
      <c r="D951" s="131">
        <v>-0.38289725590000001</v>
      </c>
      <c r="E951" s="110">
        <v>199.61636828639999</v>
      </c>
      <c r="F951" s="131">
        <v>8.8404868673999992</v>
      </c>
      <c r="G951" s="131">
        <v>23.062139654100001</v>
      </c>
      <c r="H951" s="131">
        <v>57.847533632299999</v>
      </c>
      <c r="I951" s="131">
        <v>19.0903267136</v>
      </c>
      <c r="J951" s="131">
        <v>3.8095238094999999</v>
      </c>
      <c r="K951" s="131">
        <v>3.1746031746000001</v>
      </c>
      <c r="L951" s="131">
        <v>8.8888888889000004</v>
      </c>
      <c r="M951" s="131">
        <v>3.1746031746000001</v>
      </c>
      <c r="N951" s="110">
        <v>607</v>
      </c>
      <c r="O951" s="131">
        <v>2.5502471170000001</v>
      </c>
      <c r="P951" s="146">
        <v>7.82</v>
      </c>
      <c r="Q951" s="131">
        <v>8.4398976981999994</v>
      </c>
      <c r="R951" s="110">
        <v>22</v>
      </c>
      <c r="S951" s="131">
        <v>42.4552429668</v>
      </c>
      <c r="T951" s="110">
        <v>-22</v>
      </c>
      <c r="U951" s="131">
        <v>48.721227621499999</v>
      </c>
      <c r="V951" s="131">
        <v>0.38363171359999998</v>
      </c>
      <c r="W951" s="147">
        <v>442</v>
      </c>
      <c r="X951" s="147">
        <v>38</v>
      </c>
      <c r="Y951" s="147">
        <v>227</v>
      </c>
      <c r="Z951" s="147">
        <v>177</v>
      </c>
      <c r="AA951" s="147">
        <v>112</v>
      </c>
      <c r="AB951" s="147">
        <v>16</v>
      </c>
      <c r="AC951" s="147">
        <v>22</v>
      </c>
      <c r="AD951" s="147">
        <v>74</v>
      </c>
      <c r="AE951" s="148">
        <v>0</v>
      </c>
      <c r="AF951" s="131">
        <v>7.6481835564000002</v>
      </c>
      <c r="AG951" s="131">
        <v>1.45</v>
      </c>
      <c r="AH951" s="149">
        <v>9.4813424078999997</v>
      </c>
      <c r="AI951" s="149">
        <v>2.9570523351000002</v>
      </c>
      <c r="AJ951" s="149">
        <v>29.101149964800001</v>
      </c>
      <c r="AK951" s="149">
        <v>24.642102792799999</v>
      </c>
      <c r="AL951" s="149">
        <v>6.9232574512999996</v>
      </c>
      <c r="AM951" s="149">
        <v>4.5529218492999997</v>
      </c>
      <c r="AN951" s="149">
        <v>1.3142454823</v>
      </c>
      <c r="AO951" s="149" t="s">
        <v>3450</v>
      </c>
      <c r="AP951" s="149">
        <v>20.746303684600001</v>
      </c>
      <c r="AQ951" s="149" t="s">
        <v>3450</v>
      </c>
    </row>
    <row r="952" spans="1:43" x14ac:dyDescent="0.2">
      <c r="A952" s="145">
        <v>2841</v>
      </c>
      <c r="B952" s="109" t="s">
        <v>1445</v>
      </c>
      <c r="C952" s="110">
        <v>553</v>
      </c>
      <c r="D952" s="131">
        <v>-5.3082191780999999</v>
      </c>
      <c r="E952" s="110">
        <v>140</v>
      </c>
      <c r="F952" s="131">
        <v>6.3291139240999996</v>
      </c>
      <c r="G952" s="131">
        <v>22.061482820999998</v>
      </c>
      <c r="H952" s="131">
        <v>61.301989150099999</v>
      </c>
      <c r="I952" s="131">
        <v>16.636528028899999</v>
      </c>
      <c r="J952" s="131">
        <v>0</v>
      </c>
      <c r="K952" s="131">
        <v>1.7873100983000001</v>
      </c>
      <c r="L952" s="131">
        <v>12.5111706881</v>
      </c>
      <c r="M952" s="131">
        <v>5.3619302948999996</v>
      </c>
      <c r="N952" s="110">
        <v>225</v>
      </c>
      <c r="O952" s="131">
        <v>2.4444444444000002</v>
      </c>
      <c r="P952" s="146">
        <v>3.95</v>
      </c>
      <c r="Q952" s="131">
        <v>8.1218274112</v>
      </c>
      <c r="R952" s="110">
        <v>7</v>
      </c>
      <c r="S952" s="131">
        <v>63.451776649700001</v>
      </c>
      <c r="T952" s="110">
        <v>-8</v>
      </c>
      <c r="U952" s="131">
        <v>27.1573604061</v>
      </c>
      <c r="V952" s="131">
        <v>1.269035533</v>
      </c>
      <c r="W952" s="147">
        <v>117</v>
      </c>
      <c r="X952" s="147">
        <v>49</v>
      </c>
      <c r="Y952" s="147">
        <v>4</v>
      </c>
      <c r="Z952" s="147">
        <v>64</v>
      </c>
      <c r="AA952" s="147">
        <v>47</v>
      </c>
      <c r="AB952" s="147">
        <v>15</v>
      </c>
      <c r="AC952" s="147">
        <v>4</v>
      </c>
      <c r="AD952" s="147">
        <v>28</v>
      </c>
      <c r="AE952" s="148">
        <v>0.40650406500000003</v>
      </c>
      <c r="AF952" s="131">
        <v>3.5149384885999999</v>
      </c>
      <c r="AG952" s="149" t="s">
        <v>3449</v>
      </c>
      <c r="AH952" s="149">
        <v>8.9670014347000002</v>
      </c>
      <c r="AI952" s="149">
        <v>2.4390243902000002</v>
      </c>
      <c r="AJ952" s="149">
        <v>11.1190817791</v>
      </c>
      <c r="AK952" s="149">
        <v>30.1291248207</v>
      </c>
      <c r="AL952" s="149">
        <v>13.9885222382</v>
      </c>
      <c r="AM952" s="149">
        <v>7.1736011478000004</v>
      </c>
      <c r="AN952" s="149">
        <v>1.1477761836</v>
      </c>
      <c r="AO952" s="149" t="s">
        <v>3450</v>
      </c>
      <c r="AP952" s="149">
        <v>25.035868005699999</v>
      </c>
      <c r="AQ952" s="149" t="s">
        <v>3450</v>
      </c>
    </row>
    <row r="953" spans="1:43" x14ac:dyDescent="0.2">
      <c r="A953" s="145">
        <v>2842</v>
      </c>
      <c r="B953" s="109" t="s">
        <v>1444</v>
      </c>
      <c r="C953" s="110">
        <v>825</v>
      </c>
      <c r="D953" s="131">
        <v>5.3639846743000001</v>
      </c>
      <c r="E953" s="110">
        <v>361.84210526319998</v>
      </c>
      <c r="F953" s="131">
        <v>11.7575757576</v>
      </c>
      <c r="G953" s="131">
        <v>20.727272727300001</v>
      </c>
      <c r="H953" s="131">
        <v>60.242424242399998</v>
      </c>
      <c r="I953" s="131">
        <v>19.030303030300001</v>
      </c>
      <c r="J953" s="131">
        <v>6.0790273556000001</v>
      </c>
      <c r="K953" s="131">
        <v>2.4316109421999998</v>
      </c>
      <c r="L953" s="131">
        <v>9.7264437689999994</v>
      </c>
      <c r="M953" s="131">
        <v>8.5106382978999999</v>
      </c>
      <c r="N953" s="110">
        <v>346</v>
      </c>
      <c r="O953" s="131">
        <v>2.3381502890000001</v>
      </c>
      <c r="P953" s="146">
        <v>2.2799999999999998</v>
      </c>
      <c r="Q953" s="131">
        <v>14.0969162996</v>
      </c>
      <c r="R953" s="110">
        <v>7</v>
      </c>
      <c r="S953" s="131">
        <v>43.612334801800003</v>
      </c>
      <c r="T953" s="110">
        <v>-7</v>
      </c>
      <c r="U953" s="131">
        <v>40.969162995600001</v>
      </c>
      <c r="V953" s="131">
        <v>1.3215859030999999</v>
      </c>
      <c r="W953" s="147">
        <v>572</v>
      </c>
      <c r="X953" s="147">
        <v>11</v>
      </c>
      <c r="Y953" s="147">
        <v>399</v>
      </c>
      <c r="Z953" s="147">
        <v>162</v>
      </c>
      <c r="AA953" s="147">
        <v>64</v>
      </c>
      <c r="AB953" s="147">
        <v>7</v>
      </c>
      <c r="AC953" s="147">
        <v>12</v>
      </c>
      <c r="AD953" s="147">
        <v>45</v>
      </c>
      <c r="AE953" s="148">
        <v>0.2688172043</v>
      </c>
      <c r="AF953" s="131">
        <v>1.2437810945000001</v>
      </c>
      <c r="AG953" s="131">
        <v>1.71</v>
      </c>
      <c r="AH953" s="149">
        <v>15.442655935599999</v>
      </c>
      <c r="AI953" s="149">
        <v>4.9295774648000004</v>
      </c>
      <c r="AJ953" s="149">
        <v>19.5674044266</v>
      </c>
      <c r="AK953" s="149">
        <v>30.583501005999999</v>
      </c>
      <c r="AL953" s="149">
        <v>5.0804828973999996</v>
      </c>
      <c r="AM953" s="149">
        <v>3.6217303823</v>
      </c>
      <c r="AN953" s="149">
        <v>0.80482897379999996</v>
      </c>
      <c r="AO953" s="149" t="s">
        <v>3450</v>
      </c>
      <c r="AP953" s="149">
        <v>19.8692152918</v>
      </c>
      <c r="AQ953" s="149" t="s">
        <v>3450</v>
      </c>
    </row>
    <row r="954" spans="1:43" x14ac:dyDescent="0.2">
      <c r="A954" s="145">
        <v>2843</v>
      </c>
      <c r="B954" s="109" t="s">
        <v>1443</v>
      </c>
      <c r="C954" s="110">
        <v>689</v>
      </c>
      <c r="D954" s="131">
        <v>-0.43352601159999998</v>
      </c>
      <c r="E954" s="110">
        <v>344.5</v>
      </c>
      <c r="F954" s="131">
        <v>19.303338171299998</v>
      </c>
      <c r="G954" s="131">
        <v>20.609579100099999</v>
      </c>
      <c r="H954" s="131">
        <v>58.925979680700003</v>
      </c>
      <c r="I954" s="131">
        <v>20.464441219200001</v>
      </c>
      <c r="J954" s="131">
        <v>2.8839221341000001</v>
      </c>
      <c r="K954" s="131">
        <v>2.8839221341000001</v>
      </c>
      <c r="L954" s="131">
        <v>11.5356885364</v>
      </c>
      <c r="M954" s="131">
        <v>17.3035328046</v>
      </c>
      <c r="N954" s="110">
        <v>297</v>
      </c>
      <c r="O954" s="131">
        <v>2.2929292928999998</v>
      </c>
      <c r="P954" s="146">
        <v>2</v>
      </c>
      <c r="Q954" s="131">
        <v>16.8316831683</v>
      </c>
      <c r="R954" s="110">
        <v>10</v>
      </c>
      <c r="S954" s="131">
        <v>50</v>
      </c>
      <c r="T954" s="110">
        <v>-9</v>
      </c>
      <c r="U954" s="131">
        <v>32.178217821799997</v>
      </c>
      <c r="V954" s="131">
        <v>0.99009900989999999</v>
      </c>
      <c r="W954" s="147">
        <v>259</v>
      </c>
      <c r="X954" s="147">
        <v>24</v>
      </c>
      <c r="Y954" s="147">
        <v>112</v>
      </c>
      <c r="Z954" s="147">
        <v>123</v>
      </c>
      <c r="AA954" s="147">
        <v>61</v>
      </c>
      <c r="AB954" s="147">
        <v>8</v>
      </c>
      <c r="AC954" s="147">
        <v>12</v>
      </c>
      <c r="AD954" s="147">
        <v>41</v>
      </c>
      <c r="AE954" s="148">
        <v>0.303030303</v>
      </c>
      <c r="AF954" s="131">
        <v>7.2046109510000003</v>
      </c>
      <c r="AG954" s="149">
        <v>1.86</v>
      </c>
      <c r="AH954" s="149">
        <v>11.6774193548</v>
      </c>
      <c r="AI954" s="149">
        <v>3.6774193548</v>
      </c>
      <c r="AJ954" s="149">
        <v>30.3870967742</v>
      </c>
      <c r="AK954" s="149">
        <v>28.193548387100002</v>
      </c>
      <c r="AL954" s="149">
        <v>3.6774193548</v>
      </c>
      <c r="AM954" s="149">
        <v>1.4193548386999999</v>
      </c>
      <c r="AN954" s="149">
        <v>1.3548387097000001</v>
      </c>
      <c r="AO954" s="149" t="s">
        <v>3450</v>
      </c>
      <c r="AP954" s="149">
        <v>19.6129032258</v>
      </c>
      <c r="AQ954" s="149" t="s">
        <v>3450</v>
      </c>
    </row>
    <row r="955" spans="1:43" x14ac:dyDescent="0.2">
      <c r="A955" s="145">
        <v>2844</v>
      </c>
      <c r="B955" s="109" t="s">
        <v>1442</v>
      </c>
      <c r="C955" s="110">
        <v>1069</v>
      </c>
      <c r="D955" s="131">
        <v>13.361611877</v>
      </c>
      <c r="E955" s="110">
        <v>120.79096045199999</v>
      </c>
      <c r="F955" s="131">
        <v>8.5126286248999996</v>
      </c>
      <c r="G955" s="131">
        <v>20.018709073899998</v>
      </c>
      <c r="H955" s="131">
        <v>60.430308699699999</v>
      </c>
      <c r="I955" s="131">
        <v>19.550982226399999</v>
      </c>
      <c r="J955" s="131">
        <v>5.6206088992999996</v>
      </c>
      <c r="K955" s="131">
        <v>0</v>
      </c>
      <c r="L955" s="131">
        <v>7.4941451991000001</v>
      </c>
      <c r="M955" s="131">
        <v>7.4941451991000001</v>
      </c>
      <c r="N955" s="110">
        <v>442</v>
      </c>
      <c r="O955" s="131">
        <v>2.3800904976999999</v>
      </c>
      <c r="P955" s="146">
        <v>8.85</v>
      </c>
      <c r="Q955" s="131">
        <v>7.1106094808</v>
      </c>
      <c r="R955" s="110">
        <v>11</v>
      </c>
      <c r="S955" s="131">
        <v>64.221218961600002</v>
      </c>
      <c r="T955" s="110">
        <v>-13</v>
      </c>
      <c r="U955" s="131">
        <v>28.668171557600001</v>
      </c>
      <c r="V955" s="131">
        <v>0</v>
      </c>
      <c r="W955" s="147">
        <v>233</v>
      </c>
      <c r="X955" s="147">
        <v>90</v>
      </c>
      <c r="Y955" s="147">
        <v>47</v>
      </c>
      <c r="Z955" s="147">
        <v>96</v>
      </c>
      <c r="AA955" s="147">
        <v>85</v>
      </c>
      <c r="AB955" s="147">
        <v>27</v>
      </c>
      <c r="AC955" s="147">
        <v>15</v>
      </c>
      <c r="AD955" s="147">
        <v>43</v>
      </c>
      <c r="AE955" s="148">
        <v>0.41580041579999999</v>
      </c>
      <c r="AF955" s="131">
        <v>10.6280193237</v>
      </c>
      <c r="AG955" s="149">
        <v>1.5</v>
      </c>
      <c r="AH955" s="149">
        <v>11.3685113685</v>
      </c>
      <c r="AI955" s="149">
        <v>4.2042042041999999</v>
      </c>
      <c r="AJ955" s="149">
        <v>12.441012441</v>
      </c>
      <c r="AK955" s="149">
        <v>43.800943800900001</v>
      </c>
      <c r="AL955" s="149">
        <v>1.4586014586</v>
      </c>
      <c r="AM955" s="149">
        <v>5.5341055341000001</v>
      </c>
      <c r="AN955" s="149">
        <v>2.7456027455999998</v>
      </c>
      <c r="AO955" s="149" t="s">
        <v>3450</v>
      </c>
      <c r="AP955" s="149">
        <v>17.5461175461</v>
      </c>
      <c r="AQ955" s="149" t="s">
        <v>3450</v>
      </c>
    </row>
    <row r="956" spans="1:43" x14ac:dyDescent="0.2">
      <c r="A956" s="145">
        <v>2845</v>
      </c>
      <c r="B956" s="109" t="s">
        <v>1441</v>
      </c>
      <c r="C956" s="110">
        <v>777</v>
      </c>
      <c r="D956" s="131">
        <v>35.6020942408</v>
      </c>
      <c r="E956" s="110">
        <v>539.58333333329995</v>
      </c>
      <c r="F956" s="131">
        <v>13.5135135135</v>
      </c>
      <c r="G956" s="131">
        <v>23.8095238095</v>
      </c>
      <c r="H956" s="131">
        <v>62.676962676999999</v>
      </c>
      <c r="I956" s="131">
        <v>13.5135135135</v>
      </c>
      <c r="J956" s="131">
        <v>5.2185257665</v>
      </c>
      <c r="K956" s="131">
        <v>0</v>
      </c>
      <c r="L956" s="131">
        <v>11.7416829746</v>
      </c>
      <c r="M956" s="131">
        <v>1.3046314416</v>
      </c>
      <c r="N956" s="110">
        <v>311</v>
      </c>
      <c r="O956" s="131">
        <v>2.4694533762000002</v>
      </c>
      <c r="P956" s="146">
        <v>1.44</v>
      </c>
      <c r="Q956" s="131">
        <v>12.587412587399999</v>
      </c>
      <c r="R956" s="110">
        <v>4</v>
      </c>
      <c r="S956" s="131">
        <v>32.867132867099997</v>
      </c>
      <c r="T956" s="110">
        <v>-4</v>
      </c>
      <c r="U956" s="131">
        <v>53.846153846199996</v>
      </c>
      <c r="V956" s="131">
        <v>0.69930069930000005</v>
      </c>
      <c r="W956" s="147">
        <v>193</v>
      </c>
      <c r="X956" s="147">
        <v>0</v>
      </c>
      <c r="Y956" s="147">
        <v>86</v>
      </c>
      <c r="Z956" s="147">
        <v>107</v>
      </c>
      <c r="AA956" s="147">
        <v>42</v>
      </c>
      <c r="AB956" s="147">
        <v>0</v>
      </c>
      <c r="AC956" s="147">
        <v>14</v>
      </c>
      <c r="AD956" s="147">
        <v>28</v>
      </c>
      <c r="AE956" s="148">
        <v>0</v>
      </c>
      <c r="AF956" s="131">
        <v>4.0650406504000003</v>
      </c>
      <c r="AG956" s="149">
        <v>1.19</v>
      </c>
      <c r="AH956" s="149">
        <v>12.8078817734</v>
      </c>
      <c r="AI956" s="149">
        <v>3.5186488387999999</v>
      </c>
      <c r="AJ956" s="149">
        <v>13.370865587600001</v>
      </c>
      <c r="AK956" s="149">
        <v>41.871921182299999</v>
      </c>
      <c r="AL956" s="149">
        <v>1.5482054891000001</v>
      </c>
      <c r="AM956" s="149">
        <v>4.7853624208000003</v>
      </c>
      <c r="AN956" s="149">
        <v>2.8852920479000002</v>
      </c>
      <c r="AO956" s="149" t="s">
        <v>3450</v>
      </c>
      <c r="AP956" s="149">
        <v>19.211822660100001</v>
      </c>
      <c r="AQ956" s="149" t="s">
        <v>3450</v>
      </c>
    </row>
    <row r="957" spans="1:43" x14ac:dyDescent="0.2">
      <c r="A957" s="145">
        <v>2846</v>
      </c>
      <c r="B957" s="109" t="s">
        <v>1440</v>
      </c>
      <c r="C957" s="110">
        <v>6268</v>
      </c>
      <c r="D957" s="131">
        <v>9.8877980364999996</v>
      </c>
      <c r="E957" s="110">
        <v>640.89979550099997</v>
      </c>
      <c r="F957" s="131">
        <v>18.139757498400002</v>
      </c>
      <c r="G957" s="131">
        <v>19.655392469700001</v>
      </c>
      <c r="H957" s="131">
        <v>59.109763880000003</v>
      </c>
      <c r="I957" s="131">
        <v>21.2348436503</v>
      </c>
      <c r="J957" s="131">
        <v>5.9351940969000001</v>
      </c>
      <c r="K957" s="131">
        <v>2.2457491177</v>
      </c>
      <c r="L957" s="131">
        <v>10.266281681100001</v>
      </c>
      <c r="M957" s="131">
        <v>10.4266923324</v>
      </c>
      <c r="N957" s="110">
        <v>2742</v>
      </c>
      <c r="O957" s="131">
        <v>2.2494529540000001</v>
      </c>
      <c r="P957" s="146">
        <v>9.7799999999999994</v>
      </c>
      <c r="Q957" s="131">
        <v>18.219037871000001</v>
      </c>
      <c r="R957" s="110">
        <v>29</v>
      </c>
      <c r="S957" s="131">
        <v>33.9815762538</v>
      </c>
      <c r="T957" s="110">
        <v>-29</v>
      </c>
      <c r="U957" s="131">
        <v>47.2876151484</v>
      </c>
      <c r="V957" s="131">
        <v>0.51177072670000001</v>
      </c>
      <c r="W957" s="147">
        <v>2401</v>
      </c>
      <c r="X957" s="147">
        <v>43</v>
      </c>
      <c r="Y957" s="147">
        <v>424</v>
      </c>
      <c r="Z957" s="147">
        <v>1934</v>
      </c>
      <c r="AA957" s="147">
        <v>480</v>
      </c>
      <c r="AB957" s="147">
        <v>17</v>
      </c>
      <c r="AC957" s="147">
        <v>88</v>
      </c>
      <c r="AD957" s="147">
        <v>375</v>
      </c>
      <c r="AE957" s="148">
        <v>0.43712172160000001</v>
      </c>
      <c r="AF957" s="131">
        <v>10.9926168991</v>
      </c>
      <c r="AG957" s="149">
        <v>2.56</v>
      </c>
      <c r="AH957" s="149">
        <v>14.2442941045</v>
      </c>
      <c r="AI957" s="149">
        <v>4.1260872798000001</v>
      </c>
      <c r="AJ957" s="149">
        <v>24.815998810499998</v>
      </c>
      <c r="AK957" s="149">
        <v>23.5967586053</v>
      </c>
      <c r="AL957" s="149">
        <v>5.3824994424000003</v>
      </c>
      <c r="AM957" s="149">
        <v>4.3119470671000002</v>
      </c>
      <c r="AN957" s="149">
        <v>0.89212697939999996</v>
      </c>
      <c r="AO957" s="149" t="s">
        <v>3450</v>
      </c>
      <c r="AP957" s="149">
        <v>22.585681361999999</v>
      </c>
      <c r="AQ957" s="149" t="s">
        <v>3450</v>
      </c>
    </row>
    <row r="958" spans="1:43" x14ac:dyDescent="0.2">
      <c r="A958" s="145">
        <v>2847</v>
      </c>
      <c r="B958" s="109" t="s">
        <v>1439</v>
      </c>
      <c r="C958" s="110">
        <v>243</v>
      </c>
      <c r="D958" s="131">
        <v>-5.8139534884000001</v>
      </c>
      <c r="E958" s="110">
        <v>61.209068010099998</v>
      </c>
      <c r="F958" s="131">
        <v>11.5226337449</v>
      </c>
      <c r="G958" s="131">
        <v>18.930041152299999</v>
      </c>
      <c r="H958" s="131">
        <v>65.432098765399999</v>
      </c>
      <c r="I958" s="131">
        <v>15.6378600823</v>
      </c>
      <c r="J958" s="131">
        <v>4.0567951318000004</v>
      </c>
      <c r="K958" s="131">
        <v>0</v>
      </c>
      <c r="L958" s="131">
        <v>4.0567951318000004</v>
      </c>
      <c r="M958" s="131">
        <v>12.1703853955</v>
      </c>
      <c r="N958" s="110">
        <v>106</v>
      </c>
      <c r="O958" s="131">
        <v>2.2735849056999999</v>
      </c>
      <c r="P958" s="146">
        <v>3.97</v>
      </c>
      <c r="Q958" s="131">
        <v>6.2972292191000001</v>
      </c>
      <c r="R958" s="110">
        <v>7</v>
      </c>
      <c r="S958" s="131">
        <v>58.690176322399999</v>
      </c>
      <c r="T958" s="110">
        <v>-6</v>
      </c>
      <c r="U958" s="131">
        <v>35.012594458400002</v>
      </c>
      <c r="V958" s="131">
        <v>0</v>
      </c>
      <c r="W958" s="147">
        <v>109</v>
      </c>
      <c r="X958" s="147">
        <v>36</v>
      </c>
      <c r="Y958" s="147">
        <v>4</v>
      </c>
      <c r="Z958" s="147">
        <v>69</v>
      </c>
      <c r="AA958" s="147" t="s">
        <v>3449</v>
      </c>
      <c r="AB958" s="147">
        <v>14</v>
      </c>
      <c r="AC958" s="147" t="s">
        <v>3449</v>
      </c>
      <c r="AD958" s="147">
        <v>12</v>
      </c>
      <c r="AE958" s="148">
        <v>0.84745762710000005</v>
      </c>
      <c r="AF958" s="131">
        <v>3.6900369004</v>
      </c>
      <c r="AG958" s="149" t="s">
        <v>3449</v>
      </c>
      <c r="AH958" s="149">
        <v>7.8582434514999999</v>
      </c>
      <c r="AI958" s="149">
        <v>2.7734976888</v>
      </c>
      <c r="AJ958" s="149">
        <v>15.870570107900001</v>
      </c>
      <c r="AK958" s="149">
        <v>49.614791987700002</v>
      </c>
      <c r="AL958" s="149">
        <v>1.8489984591999999</v>
      </c>
      <c r="AM958" s="149">
        <v>0.77041602470000003</v>
      </c>
      <c r="AN958" s="149">
        <v>1.2326656394</v>
      </c>
      <c r="AO958" s="149" t="s">
        <v>3450</v>
      </c>
      <c r="AP958" s="149">
        <v>19.8767334361</v>
      </c>
      <c r="AQ958" s="149" t="s">
        <v>3450</v>
      </c>
    </row>
    <row r="959" spans="1:43" x14ac:dyDescent="0.2">
      <c r="A959" s="145">
        <v>2848</v>
      </c>
      <c r="B959" s="109" t="s">
        <v>1438</v>
      </c>
      <c r="C959" s="110">
        <v>255</v>
      </c>
      <c r="D959" s="131">
        <v>-5.2044609665000001</v>
      </c>
      <c r="E959" s="110">
        <v>75.221238938100001</v>
      </c>
      <c r="F959" s="131">
        <v>9.0196078430999993</v>
      </c>
      <c r="G959" s="131">
        <v>13.725490196100001</v>
      </c>
      <c r="H959" s="131">
        <v>64.3137254902</v>
      </c>
      <c r="I959" s="131">
        <v>21.9607843137</v>
      </c>
      <c r="J959" s="131">
        <v>3.8610038609999999</v>
      </c>
      <c r="K959" s="131">
        <v>0</v>
      </c>
      <c r="L959" s="131">
        <v>15.444015444</v>
      </c>
      <c r="M959" s="131">
        <v>23.166023165999999</v>
      </c>
      <c r="N959" s="110">
        <v>125</v>
      </c>
      <c r="O959" s="131">
        <v>2.032</v>
      </c>
      <c r="P959" s="146">
        <v>3.39</v>
      </c>
      <c r="Q959" s="131">
        <v>5.5718475073000002</v>
      </c>
      <c r="R959" s="110">
        <v>3</v>
      </c>
      <c r="S959" s="131">
        <v>69.794721407599994</v>
      </c>
      <c r="T959" s="110">
        <v>-3</v>
      </c>
      <c r="U959" s="131">
        <v>24.633431085000002</v>
      </c>
      <c r="V959" s="131">
        <v>0</v>
      </c>
      <c r="W959" s="147">
        <v>49</v>
      </c>
      <c r="X959" s="147">
        <v>29</v>
      </c>
      <c r="Y959" s="147">
        <v>7</v>
      </c>
      <c r="Z959" s="147">
        <v>13</v>
      </c>
      <c r="AA959" s="147">
        <v>20</v>
      </c>
      <c r="AB959" s="147">
        <v>9</v>
      </c>
      <c r="AC959" s="147">
        <v>5</v>
      </c>
      <c r="AD959" s="147">
        <v>6</v>
      </c>
      <c r="AE959" s="148">
        <v>0.7092198582</v>
      </c>
      <c r="AF959" s="131">
        <v>0</v>
      </c>
      <c r="AG959" s="149" t="s">
        <v>3449</v>
      </c>
      <c r="AH959" s="149">
        <v>6.7213114754000003</v>
      </c>
      <c r="AI959" s="149">
        <v>2.4590163933999998</v>
      </c>
      <c r="AJ959" s="149">
        <v>15.737704918</v>
      </c>
      <c r="AK959" s="149">
        <v>41.6393442623</v>
      </c>
      <c r="AL959" s="149">
        <v>1.6393442623000001</v>
      </c>
      <c r="AM959" s="149">
        <v>7.7049180328000002</v>
      </c>
      <c r="AN959" s="149">
        <v>0.32786885249999997</v>
      </c>
      <c r="AO959" s="149" t="s">
        <v>3450</v>
      </c>
      <c r="AP959" s="149">
        <v>23.770491803300001</v>
      </c>
      <c r="AQ959" s="149" t="s">
        <v>3450</v>
      </c>
    </row>
    <row r="960" spans="1:43" x14ac:dyDescent="0.2">
      <c r="A960" s="145">
        <v>2849</v>
      </c>
      <c r="B960" s="109" t="s">
        <v>1437</v>
      </c>
      <c r="C960" s="110">
        <v>2159</v>
      </c>
      <c r="D960" s="131">
        <v>10.1530612245</v>
      </c>
      <c r="E960" s="110">
        <v>689.77635782749996</v>
      </c>
      <c r="F960" s="131">
        <v>20.055581287599999</v>
      </c>
      <c r="G960" s="131">
        <v>22.093561834199999</v>
      </c>
      <c r="H960" s="131">
        <v>58.545622973599997</v>
      </c>
      <c r="I960" s="131">
        <v>19.3608151922</v>
      </c>
      <c r="J960" s="131">
        <v>3.7071362372999999</v>
      </c>
      <c r="K960" s="131">
        <v>2.3169601483000002</v>
      </c>
      <c r="L960" s="131">
        <v>7.4142724744999997</v>
      </c>
      <c r="M960" s="131">
        <v>6.0240963855</v>
      </c>
      <c r="N960" s="110">
        <v>888</v>
      </c>
      <c r="O960" s="131">
        <v>2.4020270269999999</v>
      </c>
      <c r="P960" s="146">
        <v>3.13</v>
      </c>
      <c r="Q960" s="131">
        <v>23.4726688103</v>
      </c>
      <c r="R960" s="110">
        <v>18</v>
      </c>
      <c r="S960" s="131">
        <v>28.938906752400001</v>
      </c>
      <c r="T960" s="110">
        <v>-22</v>
      </c>
      <c r="U960" s="131">
        <v>47.266881028900002</v>
      </c>
      <c r="V960" s="131">
        <v>0.32154340840000001</v>
      </c>
      <c r="W960" s="147">
        <v>883</v>
      </c>
      <c r="X960" s="147">
        <v>11</v>
      </c>
      <c r="Y960" s="147">
        <v>374</v>
      </c>
      <c r="Z960" s="147">
        <v>498</v>
      </c>
      <c r="AA960" s="147">
        <v>121</v>
      </c>
      <c r="AB960" s="147">
        <v>5</v>
      </c>
      <c r="AC960" s="147">
        <v>24</v>
      </c>
      <c r="AD960" s="147">
        <v>92</v>
      </c>
      <c r="AE960" s="148">
        <v>0.62827225129999997</v>
      </c>
      <c r="AF960" s="131">
        <v>9.5923261391000008</v>
      </c>
      <c r="AG960" s="131">
        <v>2.04</v>
      </c>
      <c r="AH960" s="149">
        <v>19.726749760299999</v>
      </c>
      <c r="AI960" s="149">
        <v>4.6260786194000003</v>
      </c>
      <c r="AJ960" s="149">
        <v>19.391179290499998</v>
      </c>
      <c r="AK960" s="149">
        <v>25.215723873400002</v>
      </c>
      <c r="AL960" s="149">
        <v>3.4036433365000001</v>
      </c>
      <c r="AM960" s="149">
        <v>5.4650047939000004</v>
      </c>
      <c r="AN960" s="149">
        <v>0.95877277090000002</v>
      </c>
      <c r="AO960" s="149" t="s">
        <v>3450</v>
      </c>
      <c r="AP960" s="149">
        <v>21.188878235899999</v>
      </c>
      <c r="AQ960" s="149" t="s">
        <v>3450</v>
      </c>
    </row>
    <row r="961" spans="1:43" x14ac:dyDescent="0.2">
      <c r="A961" s="145">
        <v>2850</v>
      </c>
      <c r="B961" s="109" t="s">
        <v>1436</v>
      </c>
      <c r="C961" s="110">
        <v>533</v>
      </c>
      <c r="D961" s="131">
        <v>6.8136272545000001</v>
      </c>
      <c r="E961" s="110">
        <v>360.13513513509997</v>
      </c>
      <c r="F961" s="131">
        <v>9.7560975610000007</v>
      </c>
      <c r="G961" s="131">
        <v>18.761726078799999</v>
      </c>
      <c r="H961" s="131">
        <v>59.849906191400002</v>
      </c>
      <c r="I961" s="131">
        <v>21.388367729799999</v>
      </c>
      <c r="J961" s="131">
        <v>1.8850141376</v>
      </c>
      <c r="K961" s="131">
        <v>0</v>
      </c>
      <c r="L961" s="131">
        <v>9.4250706879999999</v>
      </c>
      <c r="M961" s="131">
        <v>5.6550424128000003</v>
      </c>
      <c r="N961" s="110">
        <v>228</v>
      </c>
      <c r="O961" s="131">
        <v>2.3114035087999998</v>
      </c>
      <c r="P961" s="146">
        <v>1.48</v>
      </c>
      <c r="Q961" s="131">
        <v>16.0839160839</v>
      </c>
      <c r="R961" s="110">
        <v>7</v>
      </c>
      <c r="S961" s="131">
        <v>69.230769230800007</v>
      </c>
      <c r="T961" s="110">
        <v>-7</v>
      </c>
      <c r="U961" s="131">
        <v>14.6853146853</v>
      </c>
      <c r="V961" s="131">
        <v>0</v>
      </c>
      <c r="W961" s="147">
        <v>50</v>
      </c>
      <c r="X961" s="147">
        <v>20</v>
      </c>
      <c r="Y961" s="147">
        <v>7</v>
      </c>
      <c r="Z961" s="147">
        <v>23</v>
      </c>
      <c r="AA961" s="147">
        <v>20</v>
      </c>
      <c r="AB961" s="147">
        <v>4</v>
      </c>
      <c r="AC961" s="147">
        <v>5</v>
      </c>
      <c r="AD961" s="147">
        <v>11</v>
      </c>
      <c r="AE961" s="148">
        <v>0.390625</v>
      </c>
      <c r="AF961" s="131">
        <v>0</v>
      </c>
      <c r="AG961" s="149" t="s">
        <v>3449</v>
      </c>
      <c r="AH961" s="149">
        <v>16.6544923302</v>
      </c>
      <c r="AI961" s="149">
        <v>4.3097151204999999</v>
      </c>
      <c r="AJ961" s="149">
        <v>24.178232286299998</v>
      </c>
      <c r="AK961" s="149">
        <v>33.601168736299996</v>
      </c>
      <c r="AL961" s="149">
        <v>2.2644265888000001</v>
      </c>
      <c r="AM961" s="149">
        <v>2.4835646457</v>
      </c>
      <c r="AN961" s="149">
        <v>1.6800584368</v>
      </c>
      <c r="AO961" s="149" t="s">
        <v>3450</v>
      </c>
      <c r="AP961" s="149">
        <v>14.8283418554</v>
      </c>
      <c r="AQ961" s="149" t="s">
        <v>3450</v>
      </c>
    </row>
    <row r="962" spans="1:43" x14ac:dyDescent="0.2">
      <c r="A962" s="145">
        <v>2851</v>
      </c>
      <c r="B962" s="109" t="s">
        <v>1435</v>
      </c>
      <c r="C962" s="110">
        <v>161</v>
      </c>
      <c r="D962" s="131">
        <v>15</v>
      </c>
      <c r="E962" s="110">
        <v>101.2578616352</v>
      </c>
      <c r="F962" s="131">
        <v>5.5900621118</v>
      </c>
      <c r="G962" s="131">
        <v>20.496894409900001</v>
      </c>
      <c r="H962" s="131">
        <v>57.142857142899999</v>
      </c>
      <c r="I962" s="131">
        <v>22.3602484472</v>
      </c>
      <c r="J962" s="131">
        <v>12.5</v>
      </c>
      <c r="K962" s="131">
        <v>0</v>
      </c>
      <c r="L962" s="131">
        <v>6.25</v>
      </c>
      <c r="M962" s="131">
        <v>6.25</v>
      </c>
      <c r="N962" s="110">
        <v>62</v>
      </c>
      <c r="O962" s="131">
        <v>2.5483870968</v>
      </c>
      <c r="P962" s="146">
        <v>1.59</v>
      </c>
      <c r="Q962" s="131">
        <v>8.75</v>
      </c>
      <c r="R962" s="110">
        <v>4</v>
      </c>
      <c r="S962" s="131">
        <v>70.625</v>
      </c>
      <c r="T962" s="110">
        <v>-3</v>
      </c>
      <c r="U962" s="131">
        <v>20.625</v>
      </c>
      <c r="V962" s="131">
        <v>0</v>
      </c>
      <c r="W962" s="147">
        <v>20</v>
      </c>
      <c r="X962" s="147">
        <v>9</v>
      </c>
      <c r="Y962" s="147">
        <v>0</v>
      </c>
      <c r="Z962" s="147">
        <v>11</v>
      </c>
      <c r="AA962" s="147">
        <v>11</v>
      </c>
      <c r="AB962" s="147">
        <v>5</v>
      </c>
      <c r="AC962" s="147">
        <v>0</v>
      </c>
      <c r="AD962" s="147">
        <v>6</v>
      </c>
      <c r="AE962" s="148">
        <v>0</v>
      </c>
      <c r="AF962" s="131">
        <v>0</v>
      </c>
      <c r="AG962" s="149" t="s">
        <v>3449</v>
      </c>
      <c r="AH962" s="149">
        <v>11.851851851899999</v>
      </c>
      <c r="AI962" s="149">
        <v>2.4074074074</v>
      </c>
      <c r="AJ962" s="149">
        <v>26.666666666699999</v>
      </c>
      <c r="AK962" s="149">
        <v>25.740740740700002</v>
      </c>
      <c r="AL962" s="149">
        <v>0.37037037039999998</v>
      </c>
      <c r="AM962" s="149">
        <v>4.2592592593000003</v>
      </c>
      <c r="AN962" s="149">
        <v>0.18518518519999999</v>
      </c>
      <c r="AO962" s="149" t="s">
        <v>3450</v>
      </c>
      <c r="AP962" s="149">
        <v>28.518518518499999</v>
      </c>
      <c r="AQ962" s="149" t="s">
        <v>3450</v>
      </c>
    </row>
    <row r="963" spans="1:43" x14ac:dyDescent="0.2">
      <c r="A963" s="145">
        <v>2852</v>
      </c>
      <c r="B963" s="109" t="s">
        <v>1434</v>
      </c>
      <c r="C963" s="110">
        <v>1288</v>
      </c>
      <c r="D963" s="131">
        <v>1.5772870662</v>
      </c>
      <c r="E963" s="110">
        <v>157.8431372549</v>
      </c>
      <c r="F963" s="131">
        <v>12.1118012422</v>
      </c>
      <c r="G963" s="131">
        <v>19.642857142899999</v>
      </c>
      <c r="H963" s="131">
        <v>58.773291925499997</v>
      </c>
      <c r="I963" s="131">
        <v>21.583850931699999</v>
      </c>
      <c r="J963" s="131">
        <v>3.1019775106999998</v>
      </c>
      <c r="K963" s="131">
        <v>0</v>
      </c>
      <c r="L963" s="131">
        <v>4.652966266</v>
      </c>
      <c r="M963" s="131">
        <v>3.1019775106999998</v>
      </c>
      <c r="N963" s="110">
        <v>528</v>
      </c>
      <c r="O963" s="131">
        <v>2.3920454544999998</v>
      </c>
      <c r="P963" s="146">
        <v>8.16</v>
      </c>
      <c r="Q963" s="131">
        <v>9.7051597051999998</v>
      </c>
      <c r="R963" s="110">
        <v>13</v>
      </c>
      <c r="S963" s="131">
        <v>49.140049140000002</v>
      </c>
      <c r="T963" s="110">
        <v>-12</v>
      </c>
      <c r="U963" s="131">
        <v>41.154791154800002</v>
      </c>
      <c r="V963" s="131">
        <v>0</v>
      </c>
      <c r="W963" s="147">
        <v>429</v>
      </c>
      <c r="X963" s="147">
        <v>46</v>
      </c>
      <c r="Y963" s="147">
        <v>141</v>
      </c>
      <c r="Z963" s="147">
        <v>242</v>
      </c>
      <c r="AA963" s="147">
        <v>108</v>
      </c>
      <c r="AB963" s="147">
        <v>21</v>
      </c>
      <c r="AC963" s="147">
        <v>19</v>
      </c>
      <c r="AD963" s="147">
        <v>68</v>
      </c>
      <c r="AE963" s="148">
        <v>0.48622366290000002</v>
      </c>
      <c r="AF963" s="131">
        <v>0</v>
      </c>
      <c r="AG963" s="149">
        <v>1.47</v>
      </c>
      <c r="AH963" s="149">
        <v>9.9358974358999994</v>
      </c>
      <c r="AI963" s="149">
        <v>4.1666666667000003</v>
      </c>
      <c r="AJ963" s="149">
        <v>22.371794871799999</v>
      </c>
      <c r="AK963" s="149">
        <v>35.256410256400002</v>
      </c>
      <c r="AL963" s="149">
        <v>2.3076923077</v>
      </c>
      <c r="AM963" s="149">
        <v>3.4615384615</v>
      </c>
      <c r="AN963" s="149">
        <v>0.64102564100000003</v>
      </c>
      <c r="AO963" s="149" t="s">
        <v>3450</v>
      </c>
      <c r="AP963" s="149">
        <v>21.314102564100001</v>
      </c>
      <c r="AQ963" s="149" t="s">
        <v>3450</v>
      </c>
    </row>
    <row r="964" spans="1:43" x14ac:dyDescent="0.2">
      <c r="A964" s="145">
        <v>2853</v>
      </c>
      <c r="B964" s="109" t="s">
        <v>1433</v>
      </c>
      <c r="C964" s="110">
        <v>930</v>
      </c>
      <c r="D964" s="131">
        <v>-1.8987341771999999</v>
      </c>
      <c r="E964" s="110">
        <v>183.07086614170001</v>
      </c>
      <c r="F964" s="131">
        <v>14.946236559100001</v>
      </c>
      <c r="G964" s="131">
        <v>16.666666666699999</v>
      </c>
      <c r="H964" s="131">
        <v>66.129032258099997</v>
      </c>
      <c r="I964" s="131">
        <v>17.204301075299998</v>
      </c>
      <c r="J964" s="131">
        <v>4.3196544275999997</v>
      </c>
      <c r="K964" s="131">
        <v>0</v>
      </c>
      <c r="L964" s="131">
        <v>11.879049675999999</v>
      </c>
      <c r="M964" s="131">
        <v>11.879049675999999</v>
      </c>
      <c r="N964" s="110">
        <v>402</v>
      </c>
      <c r="O964" s="131">
        <v>2.2810945274000001</v>
      </c>
      <c r="P964" s="146">
        <v>5.08</v>
      </c>
      <c r="Q964" s="131">
        <v>10.159362549800001</v>
      </c>
      <c r="R964" s="110">
        <v>21</v>
      </c>
      <c r="S964" s="131">
        <v>50.597609561799999</v>
      </c>
      <c r="T964" s="110">
        <v>-24</v>
      </c>
      <c r="U964" s="131">
        <v>39.2430278884</v>
      </c>
      <c r="V964" s="131">
        <v>0</v>
      </c>
      <c r="W964" s="147">
        <v>235</v>
      </c>
      <c r="X964" s="147">
        <v>66</v>
      </c>
      <c r="Y964" s="147">
        <v>83</v>
      </c>
      <c r="Z964" s="147">
        <v>86</v>
      </c>
      <c r="AA964" s="147">
        <v>68</v>
      </c>
      <c r="AB964" s="147">
        <v>18</v>
      </c>
      <c r="AC964" s="147">
        <v>16</v>
      </c>
      <c r="AD964" s="147">
        <v>34</v>
      </c>
      <c r="AE964" s="148">
        <v>0.43383947940000001</v>
      </c>
      <c r="AF964" s="131">
        <v>6.3897763577999998</v>
      </c>
      <c r="AG964" s="149">
        <v>0.87</v>
      </c>
      <c r="AH964" s="149">
        <v>10.500878734600001</v>
      </c>
      <c r="AI964" s="149">
        <v>5.0087873462000001</v>
      </c>
      <c r="AJ964" s="149">
        <v>15.992970122999999</v>
      </c>
      <c r="AK964" s="149">
        <v>35.4130052724</v>
      </c>
      <c r="AL964" s="149">
        <v>2.460456942</v>
      </c>
      <c r="AM964" s="149">
        <v>6.6783831283000001</v>
      </c>
      <c r="AN964" s="149">
        <v>1.0105448155000001</v>
      </c>
      <c r="AO964" s="149" t="s">
        <v>3450</v>
      </c>
      <c r="AP964" s="149">
        <v>22.934973637999999</v>
      </c>
      <c r="AQ964" s="149" t="s">
        <v>3450</v>
      </c>
    </row>
    <row r="965" spans="1:43" x14ac:dyDescent="0.2">
      <c r="A965" s="145">
        <v>2854</v>
      </c>
      <c r="B965" s="109" t="s">
        <v>1432</v>
      </c>
      <c r="C965" s="110">
        <v>262</v>
      </c>
      <c r="D965" s="131">
        <v>22.429906542099999</v>
      </c>
      <c r="E965" s="110">
        <v>152.32558139529999</v>
      </c>
      <c r="F965" s="131">
        <v>11.8320610687</v>
      </c>
      <c r="G965" s="131">
        <v>20.229007633599998</v>
      </c>
      <c r="H965" s="131">
        <v>59.9236641221</v>
      </c>
      <c r="I965" s="131">
        <v>19.847328244300002</v>
      </c>
      <c r="J965" s="131">
        <v>0</v>
      </c>
      <c r="K965" s="131">
        <v>0</v>
      </c>
      <c r="L965" s="131">
        <v>0</v>
      </c>
      <c r="M965" s="131">
        <v>0</v>
      </c>
      <c r="N965" s="110">
        <v>107</v>
      </c>
      <c r="O965" s="131">
        <v>2.4485981308000002</v>
      </c>
      <c r="P965" s="146">
        <v>1.72</v>
      </c>
      <c r="Q965" s="131">
        <v>4.6242774565999998</v>
      </c>
      <c r="R965" s="110">
        <v>3</v>
      </c>
      <c r="S965" s="131">
        <v>54.913294797699997</v>
      </c>
      <c r="T965" s="110">
        <v>-2</v>
      </c>
      <c r="U965" s="131">
        <v>40.462427745699998</v>
      </c>
      <c r="V965" s="131">
        <v>0</v>
      </c>
      <c r="W965" s="147">
        <v>76</v>
      </c>
      <c r="X965" s="147">
        <v>27</v>
      </c>
      <c r="Y965" s="147">
        <v>4</v>
      </c>
      <c r="Z965" s="147">
        <v>45</v>
      </c>
      <c r="AA965" s="147" t="s">
        <v>3449</v>
      </c>
      <c r="AB965" s="147">
        <v>4</v>
      </c>
      <c r="AC965" s="147" t="s">
        <v>3449</v>
      </c>
      <c r="AD965" s="147">
        <v>21</v>
      </c>
      <c r="AE965" s="148">
        <v>0</v>
      </c>
      <c r="AF965" s="131">
        <v>3.9215686275000001</v>
      </c>
      <c r="AG965" s="149" t="s">
        <v>3449</v>
      </c>
      <c r="AH965" s="149">
        <v>19.072164948499999</v>
      </c>
      <c r="AI965" s="149">
        <v>5.1546391752999998</v>
      </c>
      <c r="AJ965" s="149">
        <v>16.494845360799999</v>
      </c>
      <c r="AK965" s="149">
        <v>27.835051546399999</v>
      </c>
      <c r="AL965" s="149">
        <v>2.9209621992999999</v>
      </c>
      <c r="AM965" s="149">
        <v>4.8109965635999998</v>
      </c>
      <c r="AN965" s="149">
        <v>0.51546391749999998</v>
      </c>
      <c r="AO965" s="149" t="s">
        <v>3450</v>
      </c>
      <c r="AP965" s="149">
        <v>23.195876288699999</v>
      </c>
      <c r="AQ965" s="149" t="s">
        <v>3450</v>
      </c>
    </row>
    <row r="966" spans="1:43" x14ac:dyDescent="0.2">
      <c r="A966" s="145">
        <v>2855</v>
      </c>
      <c r="B966" s="109" t="s">
        <v>1431</v>
      </c>
      <c r="C966" s="110">
        <v>498</v>
      </c>
      <c r="D966" s="131">
        <v>11.910112359599999</v>
      </c>
      <c r="E966" s="110">
        <v>69.3593314763</v>
      </c>
      <c r="F966" s="131">
        <v>6.8273092368999997</v>
      </c>
      <c r="G966" s="131">
        <v>23.293172690799999</v>
      </c>
      <c r="H966" s="131">
        <v>58.634538152600001</v>
      </c>
      <c r="I966" s="131">
        <v>18.0722891566</v>
      </c>
      <c r="J966" s="131">
        <v>6.1728395061999999</v>
      </c>
      <c r="K966" s="131">
        <v>2.0576131687000001</v>
      </c>
      <c r="L966" s="131">
        <v>14.403292181099999</v>
      </c>
      <c r="M966" s="131">
        <v>6.1728395061999999</v>
      </c>
      <c r="N966" s="110">
        <v>211</v>
      </c>
      <c r="O966" s="131">
        <v>2.3364928909999998</v>
      </c>
      <c r="P966" s="146">
        <v>7.18</v>
      </c>
      <c r="Q966" s="131">
        <v>5.8333333332999997</v>
      </c>
      <c r="R966" s="110">
        <v>7</v>
      </c>
      <c r="S966" s="131">
        <v>59.444444444399998</v>
      </c>
      <c r="T966" s="110">
        <v>-7</v>
      </c>
      <c r="U966" s="131">
        <v>34.444444444399998</v>
      </c>
      <c r="V966" s="131">
        <v>0.27777777780000001</v>
      </c>
      <c r="W966" s="147">
        <v>140</v>
      </c>
      <c r="X966" s="147">
        <v>52</v>
      </c>
      <c r="Y966" s="147">
        <v>35</v>
      </c>
      <c r="Z966" s="147">
        <v>53</v>
      </c>
      <c r="AA966" s="147">
        <v>52</v>
      </c>
      <c r="AB966" s="147">
        <v>17</v>
      </c>
      <c r="AC966" s="147">
        <v>12</v>
      </c>
      <c r="AD966" s="147">
        <v>23</v>
      </c>
      <c r="AE966" s="148">
        <v>0.40650406500000003</v>
      </c>
      <c r="AF966" s="131">
        <v>8.5106382978999999</v>
      </c>
      <c r="AG966" s="149" t="s">
        <v>3449</v>
      </c>
      <c r="AH966" s="149">
        <v>9.4594594594999997</v>
      </c>
      <c r="AI966" s="149">
        <v>1.2837837837999999</v>
      </c>
      <c r="AJ966" s="149">
        <v>15.2027027027</v>
      </c>
      <c r="AK966" s="149">
        <v>31.351351351400002</v>
      </c>
      <c r="AL966" s="149">
        <v>1.4189189189</v>
      </c>
      <c r="AM966" s="149">
        <v>1.9594594594999999</v>
      </c>
      <c r="AN966" s="149">
        <v>0.94594594590000003</v>
      </c>
      <c r="AO966" s="149" t="s">
        <v>3450</v>
      </c>
      <c r="AP966" s="149">
        <v>38.378378378400001</v>
      </c>
      <c r="AQ966" s="149" t="s">
        <v>3450</v>
      </c>
    </row>
    <row r="967" spans="1:43" x14ac:dyDescent="0.2">
      <c r="A967" s="145">
        <v>2856</v>
      </c>
      <c r="B967" s="109" t="s">
        <v>1430</v>
      </c>
      <c r="C967" s="110">
        <v>2261</v>
      </c>
      <c r="D967" s="131">
        <v>16.127375449399999</v>
      </c>
      <c r="E967" s="110">
        <v>326.26262626260001</v>
      </c>
      <c r="F967" s="131">
        <v>11.2781954887</v>
      </c>
      <c r="G967" s="131">
        <v>19.106590004400001</v>
      </c>
      <c r="H967" s="131">
        <v>60.681114551100002</v>
      </c>
      <c r="I967" s="131">
        <v>20.2122954445</v>
      </c>
      <c r="J967" s="131">
        <v>7.1492403932000004</v>
      </c>
      <c r="K967" s="131">
        <v>0</v>
      </c>
      <c r="L967" s="131">
        <v>12.0643431635</v>
      </c>
      <c r="M967" s="131">
        <v>6.2555853441</v>
      </c>
      <c r="N967" s="110">
        <v>962</v>
      </c>
      <c r="O967" s="131">
        <v>2.3222453222000001</v>
      </c>
      <c r="P967" s="146">
        <v>6.93</v>
      </c>
      <c r="Q967" s="131">
        <v>11.383285302599999</v>
      </c>
      <c r="R967" s="110">
        <v>24</v>
      </c>
      <c r="S967" s="131">
        <v>50.8645533141</v>
      </c>
      <c r="T967" s="110">
        <v>-18</v>
      </c>
      <c r="U967" s="131">
        <v>37.608069164299998</v>
      </c>
      <c r="V967" s="131">
        <v>0.14409221899999999</v>
      </c>
      <c r="W967" s="147">
        <v>855</v>
      </c>
      <c r="X967" s="147">
        <v>58</v>
      </c>
      <c r="Y967" s="147">
        <v>349</v>
      </c>
      <c r="Z967" s="147">
        <v>448</v>
      </c>
      <c r="AA967" s="147">
        <v>143</v>
      </c>
      <c r="AB967" s="147">
        <v>16</v>
      </c>
      <c r="AC967" s="147">
        <v>35</v>
      </c>
      <c r="AD967" s="147">
        <v>92</v>
      </c>
      <c r="AE967" s="148">
        <v>1.3539651838</v>
      </c>
      <c r="AF967" s="131">
        <v>1.3630168105</v>
      </c>
      <c r="AG967" s="149" t="s">
        <v>3449</v>
      </c>
      <c r="AH967" s="149">
        <v>15.209205020900001</v>
      </c>
      <c r="AI967" s="149">
        <v>4.7489539749</v>
      </c>
      <c r="AJ967" s="149">
        <v>17.343096234299999</v>
      </c>
      <c r="AK967" s="149">
        <v>30.125523012599999</v>
      </c>
      <c r="AL967" s="149">
        <v>4.4979079498000001</v>
      </c>
      <c r="AM967" s="149">
        <v>3.2008368201000001</v>
      </c>
      <c r="AN967" s="149">
        <v>0.96234309620000003</v>
      </c>
      <c r="AO967" s="149" t="s">
        <v>3450</v>
      </c>
      <c r="AP967" s="149">
        <v>23.8284518828</v>
      </c>
      <c r="AQ967" s="149" t="s">
        <v>3450</v>
      </c>
    </row>
    <row r="968" spans="1:43" x14ac:dyDescent="0.2">
      <c r="A968" s="145">
        <v>2857</v>
      </c>
      <c r="B968" s="109" t="s">
        <v>1429</v>
      </c>
      <c r="C968" s="110">
        <v>585</v>
      </c>
      <c r="D968" s="131">
        <v>6.7518248175000002</v>
      </c>
      <c r="E968" s="110">
        <v>201.724137931</v>
      </c>
      <c r="F968" s="131">
        <v>9.4017094016999998</v>
      </c>
      <c r="G968" s="131">
        <v>21.1965811966</v>
      </c>
      <c r="H968" s="131">
        <v>61.1965811966</v>
      </c>
      <c r="I968" s="131">
        <v>17.606837606799999</v>
      </c>
      <c r="J968" s="131">
        <v>6.7739204064000003</v>
      </c>
      <c r="K968" s="131">
        <v>0</v>
      </c>
      <c r="L968" s="131">
        <v>5.0804403047999998</v>
      </c>
      <c r="M968" s="131">
        <v>1.6934801016000001</v>
      </c>
      <c r="N968" s="110">
        <v>251</v>
      </c>
      <c r="O968" s="131">
        <v>2.3227091632999999</v>
      </c>
      <c r="P968" s="146">
        <v>2.9</v>
      </c>
      <c r="Q968" s="131">
        <v>10.958904109600001</v>
      </c>
      <c r="R968" s="110">
        <v>13</v>
      </c>
      <c r="S968" s="131">
        <v>55.479452054799999</v>
      </c>
      <c r="T968" s="110">
        <v>-9</v>
      </c>
      <c r="U968" s="131">
        <v>33.219178082200003</v>
      </c>
      <c r="V968" s="131">
        <v>0.34246575340000002</v>
      </c>
      <c r="W968" s="147">
        <v>102</v>
      </c>
      <c r="X968" s="147">
        <v>41</v>
      </c>
      <c r="Y968" s="147">
        <v>13</v>
      </c>
      <c r="Z968" s="147">
        <v>48</v>
      </c>
      <c r="AA968" s="147" t="s">
        <v>3449</v>
      </c>
      <c r="AB968" s="147">
        <v>11</v>
      </c>
      <c r="AC968" s="147" t="s">
        <v>3449</v>
      </c>
      <c r="AD968" s="147">
        <v>28</v>
      </c>
      <c r="AE968" s="148">
        <v>0</v>
      </c>
      <c r="AF968" s="131">
        <v>11.784511784499999</v>
      </c>
      <c r="AG968" s="131">
        <v>1.68</v>
      </c>
      <c r="AH968" s="149">
        <v>11.9350282486</v>
      </c>
      <c r="AI968" s="149">
        <v>3.4604519774</v>
      </c>
      <c r="AJ968" s="149">
        <v>19.4209039548</v>
      </c>
      <c r="AK968" s="149">
        <v>35.098870056499997</v>
      </c>
      <c r="AL968" s="149">
        <v>4.8728813558999997</v>
      </c>
      <c r="AM968" s="149">
        <v>5.5790960452</v>
      </c>
      <c r="AN968" s="149">
        <v>7.0621468899999998E-2</v>
      </c>
      <c r="AO968" s="149" t="s">
        <v>3450</v>
      </c>
      <c r="AP968" s="149">
        <v>19.5621468927</v>
      </c>
      <c r="AQ968" s="149" t="s">
        <v>3450</v>
      </c>
    </row>
    <row r="969" spans="1:43" x14ac:dyDescent="0.2">
      <c r="A969" s="145">
        <v>2858</v>
      </c>
      <c r="B969" s="109" t="s">
        <v>1428</v>
      </c>
      <c r="C969" s="110">
        <v>764</v>
      </c>
      <c r="D969" s="131">
        <v>2.0026702269999999</v>
      </c>
      <c r="E969" s="110">
        <v>69.771689497699995</v>
      </c>
      <c r="F969" s="131">
        <v>8.9005235601999999</v>
      </c>
      <c r="G969" s="131">
        <v>18.8481675393</v>
      </c>
      <c r="H969" s="131">
        <v>62.434554973799997</v>
      </c>
      <c r="I969" s="131">
        <v>18.717277486899999</v>
      </c>
      <c r="J969" s="131">
        <v>1.3071895425</v>
      </c>
      <c r="K969" s="131">
        <v>1.3071895425</v>
      </c>
      <c r="L969" s="131">
        <v>5.2287581698999999</v>
      </c>
      <c r="M969" s="131">
        <v>14.379084967300001</v>
      </c>
      <c r="N969" s="110">
        <v>326</v>
      </c>
      <c r="O969" s="131">
        <v>2.3036809815999999</v>
      </c>
      <c r="P969" s="146">
        <v>10.95</v>
      </c>
      <c r="Q969" s="131">
        <v>3.8496791934000001</v>
      </c>
      <c r="R969" s="110">
        <v>1</v>
      </c>
      <c r="S969" s="131">
        <v>39.963336388599998</v>
      </c>
      <c r="T969" s="110">
        <v>-2</v>
      </c>
      <c r="U969" s="131">
        <v>56.095325389599999</v>
      </c>
      <c r="V969" s="131">
        <v>9.1659028399999995E-2</v>
      </c>
      <c r="W969" s="147">
        <v>165</v>
      </c>
      <c r="X969" s="147">
        <v>42</v>
      </c>
      <c r="Y969" s="147">
        <v>50</v>
      </c>
      <c r="Z969" s="147">
        <v>73</v>
      </c>
      <c r="AA969" s="147">
        <v>70</v>
      </c>
      <c r="AB969" s="147">
        <v>17</v>
      </c>
      <c r="AC969" s="147">
        <v>11</v>
      </c>
      <c r="AD969" s="147">
        <v>42</v>
      </c>
      <c r="AE969" s="148">
        <v>0</v>
      </c>
      <c r="AF969" s="131">
        <v>5.1282051282000003</v>
      </c>
      <c r="AG969" s="149" t="s">
        <v>3449</v>
      </c>
      <c r="AH969" s="149">
        <v>10.9100877193</v>
      </c>
      <c r="AI969" s="149">
        <v>3.125</v>
      </c>
      <c r="AJ969" s="149">
        <v>17.050438596500001</v>
      </c>
      <c r="AK969" s="149">
        <v>30.208333333300001</v>
      </c>
      <c r="AL969" s="149">
        <v>6.5241228070000004</v>
      </c>
      <c r="AM969" s="149">
        <v>2.2478070175</v>
      </c>
      <c r="AN969" s="149">
        <v>2.2478070175</v>
      </c>
      <c r="AO969" s="149" t="s">
        <v>3450</v>
      </c>
      <c r="AP969" s="149">
        <v>27.576754386000001</v>
      </c>
      <c r="AQ969" s="149" t="s">
        <v>3450</v>
      </c>
    </row>
    <row r="970" spans="1:43" x14ac:dyDescent="0.2">
      <c r="A970" s="145">
        <v>2859</v>
      </c>
      <c r="B970" s="109" t="s">
        <v>1427</v>
      </c>
      <c r="C970" s="110">
        <v>430</v>
      </c>
      <c r="D970" s="131">
        <v>17.486338797799998</v>
      </c>
      <c r="E970" s="110">
        <v>188.59649122810001</v>
      </c>
      <c r="F970" s="131">
        <v>22.325581395299999</v>
      </c>
      <c r="G970" s="131">
        <v>24.883720930199999</v>
      </c>
      <c r="H970" s="131">
        <v>58.604651162800003</v>
      </c>
      <c r="I970" s="131">
        <v>16.511627907000001</v>
      </c>
      <c r="J970" s="131">
        <v>2.3529411764999999</v>
      </c>
      <c r="K970" s="131">
        <v>2.3529411764999999</v>
      </c>
      <c r="L970" s="131">
        <v>11.764705882399999</v>
      </c>
      <c r="M970" s="131">
        <v>11.764705882399999</v>
      </c>
      <c r="N970" s="110">
        <v>167</v>
      </c>
      <c r="O970" s="131">
        <v>2.5389221556999999</v>
      </c>
      <c r="P970" s="146">
        <v>2.2799999999999998</v>
      </c>
      <c r="Q970" s="131">
        <v>10.480349345</v>
      </c>
      <c r="R970" s="110">
        <v>2</v>
      </c>
      <c r="S970" s="131">
        <v>48.034934497800002</v>
      </c>
      <c r="T970" s="110">
        <v>-1</v>
      </c>
      <c r="U970" s="131">
        <v>40.174672489099997</v>
      </c>
      <c r="V970" s="131">
        <v>1.3100436681000001</v>
      </c>
      <c r="W970" s="147">
        <v>154</v>
      </c>
      <c r="X970" s="147">
        <v>14</v>
      </c>
      <c r="Y970" s="147">
        <v>88</v>
      </c>
      <c r="Z970" s="147">
        <v>52</v>
      </c>
      <c r="AA970" s="147">
        <v>32</v>
      </c>
      <c r="AB970" s="147">
        <v>5</v>
      </c>
      <c r="AC970" s="147">
        <v>9</v>
      </c>
      <c r="AD970" s="147">
        <v>18</v>
      </c>
      <c r="AE970" s="148">
        <v>1.6304347826000001</v>
      </c>
      <c r="AF970" s="131">
        <v>17.948717948700001</v>
      </c>
      <c r="AG970" s="149">
        <v>3.57</v>
      </c>
      <c r="AH970" s="149">
        <v>10.6617647059</v>
      </c>
      <c r="AI970" s="149">
        <v>3.6764705881999999</v>
      </c>
      <c r="AJ970" s="149">
        <v>25</v>
      </c>
      <c r="AK970" s="149">
        <v>42.034313725499999</v>
      </c>
      <c r="AL970" s="149">
        <v>2.0833333333000001</v>
      </c>
      <c r="AM970" s="149">
        <v>2.3284313724999999</v>
      </c>
      <c r="AN970" s="149">
        <v>0.61274509799999999</v>
      </c>
      <c r="AO970" s="149" t="s">
        <v>3450</v>
      </c>
      <c r="AP970" s="149">
        <v>13.6029411765</v>
      </c>
      <c r="AQ970" s="149" t="s">
        <v>3450</v>
      </c>
    </row>
    <row r="971" spans="1:43" x14ac:dyDescent="0.2">
      <c r="A971" s="145">
        <v>2860</v>
      </c>
      <c r="B971" s="109" t="s">
        <v>1426</v>
      </c>
      <c r="C971" s="110">
        <v>746</v>
      </c>
      <c r="D971" s="131">
        <v>-5.5696202532000001</v>
      </c>
      <c r="E971" s="110">
        <v>150.1006036217</v>
      </c>
      <c r="F971" s="131">
        <v>8.1769436997000007</v>
      </c>
      <c r="G971" s="131">
        <v>17.962466487899999</v>
      </c>
      <c r="H971" s="131">
        <v>55.898123324399997</v>
      </c>
      <c r="I971" s="131">
        <v>26.139410187700001</v>
      </c>
      <c r="J971" s="131">
        <v>5.3191489362000004</v>
      </c>
      <c r="K971" s="131">
        <v>7.9787234043000002</v>
      </c>
      <c r="L971" s="131">
        <v>5.3191489362000004</v>
      </c>
      <c r="M971" s="131">
        <v>9.3085106382999996</v>
      </c>
      <c r="N971" s="110">
        <v>337</v>
      </c>
      <c r="O971" s="131">
        <v>2.2077151334999998</v>
      </c>
      <c r="P971" s="146">
        <v>4.97</v>
      </c>
      <c r="Q971" s="131">
        <v>6.8548387097000001</v>
      </c>
      <c r="R971" s="110">
        <v>10</v>
      </c>
      <c r="S971" s="131">
        <v>55.443548387100002</v>
      </c>
      <c r="T971" s="110">
        <v>-12</v>
      </c>
      <c r="U971" s="131">
        <v>37.5</v>
      </c>
      <c r="V971" s="131">
        <v>0.2016129032</v>
      </c>
      <c r="W971" s="147">
        <v>146</v>
      </c>
      <c r="X971" s="147">
        <v>31</v>
      </c>
      <c r="Y971" s="147">
        <v>40</v>
      </c>
      <c r="Z971" s="147">
        <v>75</v>
      </c>
      <c r="AA971" s="147">
        <v>56</v>
      </c>
      <c r="AB971" s="147">
        <v>12</v>
      </c>
      <c r="AC971" s="147">
        <v>11</v>
      </c>
      <c r="AD971" s="147">
        <v>33</v>
      </c>
      <c r="AE971" s="148">
        <v>0.26178010470000002</v>
      </c>
      <c r="AF971" s="131">
        <v>7.7220077219999999</v>
      </c>
      <c r="AG971" s="149">
        <v>0.92</v>
      </c>
      <c r="AH971" s="149">
        <v>10.4655953852</v>
      </c>
      <c r="AI971" s="149">
        <v>1.8541409147000001</v>
      </c>
      <c r="AJ971" s="149">
        <v>19.283065513</v>
      </c>
      <c r="AK971" s="149">
        <v>35.3110836424</v>
      </c>
      <c r="AL971" s="149">
        <v>0.86526576020000001</v>
      </c>
      <c r="AM971" s="149">
        <v>8.1170168933000006</v>
      </c>
      <c r="AN971" s="149">
        <v>1.7305315204</v>
      </c>
      <c r="AO971" s="149" t="s">
        <v>3450</v>
      </c>
      <c r="AP971" s="149">
        <v>22.373300370799999</v>
      </c>
      <c r="AQ971" s="149" t="s">
        <v>3450</v>
      </c>
    </row>
    <row r="972" spans="1:43" x14ac:dyDescent="0.2">
      <c r="A972" s="145">
        <v>2861</v>
      </c>
      <c r="B972" s="109" t="s">
        <v>1425</v>
      </c>
      <c r="C972" s="110">
        <v>6686</v>
      </c>
      <c r="D972" s="131">
        <v>6.976</v>
      </c>
      <c r="E972" s="110">
        <v>751.23595505620005</v>
      </c>
      <c r="F972" s="131">
        <v>16.8860305115</v>
      </c>
      <c r="G972" s="131">
        <v>19.922225545900002</v>
      </c>
      <c r="H972" s="131">
        <v>60.469638049700002</v>
      </c>
      <c r="I972" s="131">
        <v>19.6081364044</v>
      </c>
      <c r="J972" s="131">
        <v>5.6856437494999996</v>
      </c>
      <c r="K972" s="131">
        <v>2.6931996707999999</v>
      </c>
      <c r="L972" s="131">
        <v>9.2765766440000004</v>
      </c>
      <c r="M972" s="131">
        <v>8.6780878282000007</v>
      </c>
      <c r="N972" s="110">
        <v>2988</v>
      </c>
      <c r="O972" s="131">
        <v>2.2091700134000001</v>
      </c>
      <c r="P972" s="146">
        <v>8.9</v>
      </c>
      <c r="Q972" s="131">
        <v>25.3079507279</v>
      </c>
      <c r="R972" s="110">
        <v>49</v>
      </c>
      <c r="S972" s="131">
        <v>27.883538633800001</v>
      </c>
      <c r="T972" s="110">
        <v>-40</v>
      </c>
      <c r="U972" s="131">
        <v>46.472564389699997</v>
      </c>
      <c r="V972" s="131">
        <v>0.3359462486</v>
      </c>
      <c r="W972" s="147">
        <v>4046</v>
      </c>
      <c r="X972" s="147">
        <v>100</v>
      </c>
      <c r="Y972" s="147">
        <v>1383</v>
      </c>
      <c r="Z972" s="147">
        <v>2563</v>
      </c>
      <c r="AA972" s="147">
        <v>631</v>
      </c>
      <c r="AB972" s="147">
        <v>22</v>
      </c>
      <c r="AC972" s="147">
        <v>94</v>
      </c>
      <c r="AD972" s="147">
        <v>515</v>
      </c>
      <c r="AE972" s="148">
        <v>1.200120012</v>
      </c>
      <c r="AF972" s="131">
        <v>6.00060006</v>
      </c>
      <c r="AG972" s="149">
        <v>1.44</v>
      </c>
      <c r="AH972" s="149">
        <v>18.822938888199999</v>
      </c>
      <c r="AI972" s="149">
        <v>3.2187225498999998</v>
      </c>
      <c r="AJ972" s="149">
        <v>18.465303049300001</v>
      </c>
      <c r="AK972" s="149">
        <v>21.652654034400001</v>
      </c>
      <c r="AL972" s="149">
        <v>3.7018446479999998</v>
      </c>
      <c r="AM972" s="149">
        <v>3.8963483498999998</v>
      </c>
      <c r="AN972" s="149">
        <v>0.6901744259</v>
      </c>
      <c r="AO972" s="149" t="s">
        <v>3450</v>
      </c>
      <c r="AP972" s="149">
        <v>29.495545237799998</v>
      </c>
      <c r="AQ972" s="149" t="s">
        <v>3450</v>
      </c>
    </row>
    <row r="973" spans="1:43" x14ac:dyDescent="0.2">
      <c r="A973" s="145">
        <v>2862</v>
      </c>
      <c r="B973" s="109" t="s">
        <v>1424</v>
      </c>
      <c r="C973" s="110">
        <v>839</v>
      </c>
      <c r="D973" s="131">
        <v>2.4420024420000002</v>
      </c>
      <c r="E973" s="110">
        <v>358.54700854700002</v>
      </c>
      <c r="F973" s="131">
        <v>28.486293206199999</v>
      </c>
      <c r="G973" s="131">
        <v>19.9046483909</v>
      </c>
      <c r="H973" s="131">
        <v>61.501787842699997</v>
      </c>
      <c r="I973" s="131">
        <v>18.593563766399999</v>
      </c>
      <c r="J973" s="131">
        <v>9.5923261391000008</v>
      </c>
      <c r="K973" s="131">
        <v>0</v>
      </c>
      <c r="L973" s="131">
        <v>7.1942446042999997</v>
      </c>
      <c r="M973" s="131">
        <v>2.3980815348000002</v>
      </c>
      <c r="N973" s="110">
        <v>343</v>
      </c>
      <c r="O973" s="131">
        <v>2.4169096209999998</v>
      </c>
      <c r="P973" s="146">
        <v>2.34</v>
      </c>
      <c r="Q973" s="131">
        <v>16.386554621799998</v>
      </c>
      <c r="R973" s="110">
        <v>3</v>
      </c>
      <c r="S973" s="131">
        <v>24.3697478992</v>
      </c>
      <c r="T973" s="110">
        <v>-3</v>
      </c>
      <c r="U973" s="131">
        <v>57.983193277300003</v>
      </c>
      <c r="V973" s="131">
        <v>1.2605042017000001</v>
      </c>
      <c r="W973" s="147">
        <v>148</v>
      </c>
      <c r="X973" s="147">
        <v>9</v>
      </c>
      <c r="Y973" s="147">
        <v>96</v>
      </c>
      <c r="Z973" s="147">
        <v>43</v>
      </c>
      <c r="AA973" s="147">
        <v>35</v>
      </c>
      <c r="AB973" s="147">
        <v>4</v>
      </c>
      <c r="AC973" s="147">
        <v>13</v>
      </c>
      <c r="AD973" s="147">
        <v>18</v>
      </c>
      <c r="AE973" s="148">
        <v>1.6042780749000001</v>
      </c>
      <c r="AF973" s="131">
        <v>1.1655011655</v>
      </c>
      <c r="AG973" s="149">
        <v>5.55</v>
      </c>
      <c r="AH973" s="149">
        <v>11.9428090833</v>
      </c>
      <c r="AI973" s="149">
        <v>4.6257359124999997</v>
      </c>
      <c r="AJ973" s="149">
        <v>17.073170731699999</v>
      </c>
      <c r="AK973" s="149">
        <v>38.099243061400003</v>
      </c>
      <c r="AL973" s="149">
        <v>2.2708158115999999</v>
      </c>
      <c r="AM973" s="149">
        <v>4.1211101766000002</v>
      </c>
      <c r="AN973" s="149">
        <v>2.5231286796000001</v>
      </c>
      <c r="AO973" s="149" t="s">
        <v>3450</v>
      </c>
      <c r="AP973" s="149">
        <v>19.1757779647</v>
      </c>
      <c r="AQ973" s="149" t="s">
        <v>3450</v>
      </c>
    </row>
    <row r="974" spans="1:43" x14ac:dyDescent="0.2">
      <c r="A974" s="145">
        <v>2863</v>
      </c>
      <c r="B974" s="109" t="s">
        <v>1423</v>
      </c>
      <c r="C974" s="110">
        <v>915</v>
      </c>
      <c r="D974" s="131">
        <v>5.4147465437999998</v>
      </c>
      <c r="E974" s="110">
        <v>195.93147751609999</v>
      </c>
      <c r="F974" s="131">
        <v>9.8360655737999991</v>
      </c>
      <c r="G974" s="131">
        <v>18.6885245902</v>
      </c>
      <c r="H974" s="131">
        <v>58.3606557377</v>
      </c>
      <c r="I974" s="131">
        <v>22.9508196721</v>
      </c>
      <c r="J974" s="131">
        <v>7.6880834705999996</v>
      </c>
      <c r="K974" s="131">
        <v>4.3931905546000003</v>
      </c>
      <c r="L974" s="131">
        <v>5.4914881933000004</v>
      </c>
      <c r="M974" s="131">
        <v>4.3931905546000003</v>
      </c>
      <c r="N974" s="110">
        <v>391</v>
      </c>
      <c r="O974" s="131">
        <v>2.3350383631999998</v>
      </c>
      <c r="P974" s="146">
        <v>4.67</v>
      </c>
      <c r="Q974" s="131">
        <v>11.3006396588</v>
      </c>
      <c r="R974" s="110">
        <v>8</v>
      </c>
      <c r="S974" s="131">
        <v>47.761194029899997</v>
      </c>
      <c r="T974" s="110">
        <v>-9</v>
      </c>
      <c r="U974" s="131">
        <v>40.938166311300002</v>
      </c>
      <c r="V974" s="131">
        <v>0</v>
      </c>
      <c r="W974" s="147">
        <v>381</v>
      </c>
      <c r="X974" s="147">
        <v>29</v>
      </c>
      <c r="Y974" s="147">
        <v>247</v>
      </c>
      <c r="Z974" s="147">
        <v>105</v>
      </c>
      <c r="AA974" s="147">
        <v>62</v>
      </c>
      <c r="AB974" s="147">
        <v>13</v>
      </c>
      <c r="AC974" s="147">
        <v>14</v>
      </c>
      <c r="AD974" s="147">
        <v>35</v>
      </c>
      <c r="AE974" s="148">
        <v>0.24096385540000001</v>
      </c>
      <c r="AF974" s="131">
        <v>0</v>
      </c>
      <c r="AG974" s="149" t="s">
        <v>3449</v>
      </c>
      <c r="AH974" s="149">
        <v>12.727272727300001</v>
      </c>
      <c r="AI974" s="149">
        <v>3.91184573</v>
      </c>
      <c r="AJ974" s="149">
        <v>18.898071625299998</v>
      </c>
      <c r="AK974" s="149">
        <v>21.432506887100001</v>
      </c>
      <c r="AL974" s="149">
        <v>4.2424242424000003</v>
      </c>
      <c r="AM974" s="149">
        <v>5.7300275481999998</v>
      </c>
      <c r="AN974" s="149">
        <v>2.5344352617000001</v>
      </c>
      <c r="AO974" s="149" t="s">
        <v>3450</v>
      </c>
      <c r="AP974" s="149">
        <v>30.2479338843</v>
      </c>
      <c r="AQ974" s="149" t="s">
        <v>3450</v>
      </c>
    </row>
    <row r="975" spans="1:43" x14ac:dyDescent="0.2">
      <c r="A975" s="145">
        <v>2864</v>
      </c>
      <c r="B975" s="109" t="s">
        <v>1422</v>
      </c>
      <c r="C975" s="110">
        <v>1358</v>
      </c>
      <c r="D975" s="131">
        <v>-0.2204261572</v>
      </c>
      <c r="E975" s="110">
        <v>600.88495575219997</v>
      </c>
      <c r="F975" s="131">
        <v>21.428571428600002</v>
      </c>
      <c r="G975" s="131">
        <v>18.4830633284</v>
      </c>
      <c r="H975" s="131">
        <v>60.162002945499999</v>
      </c>
      <c r="I975" s="131">
        <v>21.354933726100001</v>
      </c>
      <c r="J975" s="131">
        <v>4.4085231447000002</v>
      </c>
      <c r="K975" s="131">
        <v>2.2042615724000001</v>
      </c>
      <c r="L975" s="131">
        <v>6.6127847171000003</v>
      </c>
      <c r="M975" s="131">
        <v>11.7560617193</v>
      </c>
      <c r="N975" s="110">
        <v>598</v>
      </c>
      <c r="O975" s="131">
        <v>2.2324414716000001</v>
      </c>
      <c r="P975" s="146">
        <v>2.2599999999999998</v>
      </c>
      <c r="Q975" s="131">
        <v>18.340611353700002</v>
      </c>
      <c r="R975" s="110">
        <v>8</v>
      </c>
      <c r="S975" s="131">
        <v>56.331877729299997</v>
      </c>
      <c r="T975" s="110">
        <v>-5</v>
      </c>
      <c r="U975" s="131">
        <v>25.327510917000001</v>
      </c>
      <c r="V975" s="131">
        <v>0</v>
      </c>
      <c r="W975" s="147">
        <v>306</v>
      </c>
      <c r="X975" s="147">
        <v>19</v>
      </c>
      <c r="Y975" s="147">
        <v>107</v>
      </c>
      <c r="Z975" s="147">
        <v>180</v>
      </c>
      <c r="AA975" s="147">
        <v>50</v>
      </c>
      <c r="AB975" s="147">
        <v>7</v>
      </c>
      <c r="AC975" s="147">
        <v>14</v>
      </c>
      <c r="AD975" s="147">
        <v>29</v>
      </c>
      <c r="AE975" s="148">
        <v>1.0954616587999999</v>
      </c>
      <c r="AF975" s="131">
        <v>0</v>
      </c>
      <c r="AG975" s="149">
        <v>1.83</v>
      </c>
      <c r="AH975" s="149">
        <v>18.7024608501</v>
      </c>
      <c r="AI975" s="149">
        <v>2.6845637583999999</v>
      </c>
      <c r="AJ975" s="149">
        <v>19.552572706900001</v>
      </c>
      <c r="AK975" s="149">
        <v>34.451901565999997</v>
      </c>
      <c r="AL975" s="149">
        <v>2.5503355705000001</v>
      </c>
      <c r="AM975" s="149">
        <v>3.8926174496999999</v>
      </c>
      <c r="AN975" s="149">
        <v>0.85011185680000001</v>
      </c>
      <c r="AO975" s="149" t="s">
        <v>3450</v>
      </c>
      <c r="AP975" s="149">
        <v>17.3154362416</v>
      </c>
      <c r="AQ975" s="149" t="s">
        <v>3450</v>
      </c>
    </row>
    <row r="976" spans="1:43" x14ac:dyDescent="0.2">
      <c r="A976" s="145">
        <v>2865</v>
      </c>
      <c r="B976" s="109" t="s">
        <v>1421</v>
      </c>
      <c r="C976" s="110">
        <v>706</v>
      </c>
      <c r="D976" s="131">
        <v>3.0656934307000001</v>
      </c>
      <c r="E976" s="110">
        <v>119.2567567568</v>
      </c>
      <c r="F976" s="131">
        <v>7.2237960340000003</v>
      </c>
      <c r="G976" s="131">
        <v>19.121813031199999</v>
      </c>
      <c r="H976" s="131">
        <v>56.515580736499999</v>
      </c>
      <c r="I976" s="131">
        <v>24.362606232299999</v>
      </c>
      <c r="J976" s="131">
        <v>2.8011204481999998</v>
      </c>
      <c r="K976" s="131">
        <v>1.4005602240999999</v>
      </c>
      <c r="L976" s="131">
        <v>8.4033613445000004</v>
      </c>
      <c r="M976" s="131">
        <v>14.0056022409</v>
      </c>
      <c r="N976" s="110">
        <v>307</v>
      </c>
      <c r="O976" s="131">
        <v>2.2801302932</v>
      </c>
      <c r="P976" s="146">
        <v>5.92</v>
      </c>
      <c r="Q976" s="131">
        <v>6.6326530612000001</v>
      </c>
      <c r="R976" s="110">
        <v>10</v>
      </c>
      <c r="S976" s="131">
        <v>62.925170068</v>
      </c>
      <c r="T976" s="110">
        <v>-12</v>
      </c>
      <c r="U976" s="131">
        <v>30.2721088435</v>
      </c>
      <c r="V976" s="131">
        <v>0.1700680272</v>
      </c>
      <c r="W976" s="147">
        <v>180</v>
      </c>
      <c r="X976" s="147">
        <v>30</v>
      </c>
      <c r="Y976" s="147">
        <v>26</v>
      </c>
      <c r="Z976" s="147">
        <v>124</v>
      </c>
      <c r="AA976" s="147">
        <v>54</v>
      </c>
      <c r="AB976" s="147">
        <v>12</v>
      </c>
      <c r="AC976" s="147">
        <v>12</v>
      </c>
      <c r="AD976" s="147">
        <v>30</v>
      </c>
      <c r="AE976" s="148">
        <v>0.87209302330000005</v>
      </c>
      <c r="AF976" s="131">
        <v>1.3947001395</v>
      </c>
      <c r="AG976" s="149" t="s">
        <v>3449</v>
      </c>
      <c r="AH976" s="149">
        <v>13.829787233999999</v>
      </c>
      <c r="AI976" s="149">
        <v>4.4003868472000001</v>
      </c>
      <c r="AJ976" s="149">
        <v>14.361702127699999</v>
      </c>
      <c r="AK976" s="149">
        <v>31.334622824</v>
      </c>
      <c r="AL976" s="149">
        <v>7.4468085106000004</v>
      </c>
      <c r="AM976" s="149">
        <v>3.2398452611000002</v>
      </c>
      <c r="AN976" s="149">
        <v>0.96711798839999996</v>
      </c>
      <c r="AO976" s="149" t="s">
        <v>3450</v>
      </c>
      <c r="AP976" s="149">
        <v>24.419729207</v>
      </c>
      <c r="AQ976" s="149" t="s">
        <v>3450</v>
      </c>
    </row>
    <row r="977" spans="1:43" x14ac:dyDescent="0.2">
      <c r="A977" s="145">
        <v>2866</v>
      </c>
      <c r="B977" s="109" t="s">
        <v>1420</v>
      </c>
      <c r="C977" s="110">
        <v>607</v>
      </c>
      <c r="D977" s="131">
        <v>-4.2586750788999996</v>
      </c>
      <c r="E977" s="110">
        <v>87.338129496400001</v>
      </c>
      <c r="F977" s="131">
        <v>10.0494233937</v>
      </c>
      <c r="G977" s="131">
        <v>14.991762767699999</v>
      </c>
      <c r="H977" s="131">
        <v>62.273476111999997</v>
      </c>
      <c r="I977" s="131">
        <v>22.7347611203</v>
      </c>
      <c r="J977" s="131">
        <v>1.6299918499999999</v>
      </c>
      <c r="K977" s="131">
        <v>1.6299918499999999</v>
      </c>
      <c r="L977" s="131">
        <v>3.2599837000999998</v>
      </c>
      <c r="M977" s="131">
        <v>13.039934800299999</v>
      </c>
      <c r="N977" s="110">
        <v>270</v>
      </c>
      <c r="O977" s="131">
        <v>2.2296296296000002</v>
      </c>
      <c r="P977" s="146">
        <v>6.95</v>
      </c>
      <c r="Q977" s="131">
        <v>6.8767908309000001</v>
      </c>
      <c r="R977" s="110">
        <v>12</v>
      </c>
      <c r="S977" s="131">
        <v>57.879656160499998</v>
      </c>
      <c r="T977" s="110">
        <v>-19</v>
      </c>
      <c r="U977" s="131">
        <v>34.670487106000003</v>
      </c>
      <c r="V977" s="131">
        <v>0.57306590260000001</v>
      </c>
      <c r="W977" s="147">
        <v>180</v>
      </c>
      <c r="X977" s="147">
        <v>46</v>
      </c>
      <c r="Y977" s="147">
        <v>26</v>
      </c>
      <c r="Z977" s="147">
        <v>108</v>
      </c>
      <c r="AA977" s="147">
        <v>54</v>
      </c>
      <c r="AB977" s="147">
        <v>16</v>
      </c>
      <c r="AC977" s="147">
        <v>9</v>
      </c>
      <c r="AD977" s="147">
        <v>29</v>
      </c>
      <c r="AE977" s="148">
        <v>0</v>
      </c>
      <c r="AF977" s="131">
        <v>8.2508250825000005</v>
      </c>
      <c r="AG977" s="149" t="s">
        <v>3449</v>
      </c>
      <c r="AH977" s="149">
        <v>15.842204132699999</v>
      </c>
      <c r="AI977" s="149">
        <v>2.3168440826999999</v>
      </c>
      <c r="AJ977" s="149">
        <v>12.4608641202</v>
      </c>
      <c r="AK977" s="149">
        <v>39.824671258599999</v>
      </c>
      <c r="AL977" s="149">
        <v>1.3149655603999999</v>
      </c>
      <c r="AM977" s="149">
        <v>5.8860363181000004</v>
      </c>
      <c r="AN977" s="149">
        <v>1.1897307451000001</v>
      </c>
      <c r="AO977" s="149" t="s">
        <v>3450</v>
      </c>
      <c r="AP977" s="149">
        <v>21.164683782099999</v>
      </c>
      <c r="AQ977" s="149" t="s">
        <v>3450</v>
      </c>
    </row>
    <row r="978" spans="1:43" x14ac:dyDescent="0.2">
      <c r="A978" s="145">
        <v>2867</v>
      </c>
      <c r="B978" s="109" t="s">
        <v>1419</v>
      </c>
      <c r="C978" s="110">
        <v>439</v>
      </c>
      <c r="D978" s="131">
        <v>6.0386473430000001</v>
      </c>
      <c r="E978" s="110">
        <v>137.1875</v>
      </c>
      <c r="F978" s="131">
        <v>5.2391799543999999</v>
      </c>
      <c r="G978" s="131">
        <v>22.095671981799999</v>
      </c>
      <c r="H978" s="131">
        <v>61.275626423699997</v>
      </c>
      <c r="I978" s="131">
        <v>16.628701594500001</v>
      </c>
      <c r="J978" s="131">
        <v>2.3174971031</v>
      </c>
      <c r="K978" s="131">
        <v>0</v>
      </c>
      <c r="L978" s="131">
        <v>16.222479721900001</v>
      </c>
      <c r="M978" s="131">
        <v>9.2699884125000001</v>
      </c>
      <c r="N978" s="110">
        <v>172</v>
      </c>
      <c r="O978" s="131">
        <v>2.5523255813999999</v>
      </c>
      <c r="P978" s="146">
        <v>3.2</v>
      </c>
      <c r="Q978" s="131">
        <v>8.1504702194000007</v>
      </c>
      <c r="R978" s="110">
        <v>7</v>
      </c>
      <c r="S978" s="131">
        <v>59.874608150500002</v>
      </c>
      <c r="T978" s="110">
        <v>-7</v>
      </c>
      <c r="U978" s="131">
        <v>31.974921630099999</v>
      </c>
      <c r="V978" s="131">
        <v>0</v>
      </c>
      <c r="W978" s="147">
        <v>130</v>
      </c>
      <c r="X978" s="147">
        <v>19</v>
      </c>
      <c r="Y978" s="147">
        <v>56</v>
      </c>
      <c r="Z978" s="147">
        <v>55</v>
      </c>
      <c r="AA978" s="147">
        <v>36</v>
      </c>
      <c r="AB978" s="147">
        <v>7</v>
      </c>
      <c r="AC978" s="147">
        <v>8</v>
      </c>
      <c r="AD978" s="147">
        <v>21</v>
      </c>
      <c r="AE978" s="148">
        <v>0</v>
      </c>
      <c r="AF978" s="131">
        <v>0</v>
      </c>
      <c r="AG978" s="149" t="s">
        <v>3449</v>
      </c>
      <c r="AH978" s="149">
        <v>16.982622432900001</v>
      </c>
      <c r="AI978" s="149">
        <v>3.0805687204000001</v>
      </c>
      <c r="AJ978" s="149">
        <v>16.7456556082</v>
      </c>
      <c r="AK978" s="149">
        <v>32.069510268599998</v>
      </c>
      <c r="AL978" s="149">
        <v>7.1090047393000004</v>
      </c>
      <c r="AM978" s="149">
        <v>2.2906793048999998</v>
      </c>
      <c r="AN978" s="149">
        <v>1.9747235386999999</v>
      </c>
      <c r="AO978" s="149" t="s">
        <v>3450</v>
      </c>
      <c r="AP978" s="149">
        <v>19.747235387</v>
      </c>
      <c r="AQ978" s="149" t="s">
        <v>3450</v>
      </c>
    </row>
    <row r="979" spans="1:43" x14ac:dyDescent="0.2">
      <c r="A979" s="145">
        <v>2868</v>
      </c>
      <c r="B979" s="109" t="s">
        <v>1418</v>
      </c>
      <c r="C979" s="110">
        <v>493</v>
      </c>
      <c r="D979" s="131">
        <v>7.8774617068000001</v>
      </c>
      <c r="E979" s="110">
        <v>62.326169405800002</v>
      </c>
      <c r="F979" s="131">
        <v>6.8965517241000001</v>
      </c>
      <c r="G979" s="131">
        <v>21.906693711999999</v>
      </c>
      <c r="H979" s="131">
        <v>57.200811358999999</v>
      </c>
      <c r="I979" s="131">
        <v>20.892494929000001</v>
      </c>
      <c r="J979" s="131">
        <v>9.9900099900000008</v>
      </c>
      <c r="K979" s="131">
        <v>3.9960039959999998</v>
      </c>
      <c r="L979" s="131">
        <v>21.978021978000001</v>
      </c>
      <c r="M979" s="131">
        <v>9.9900099900000008</v>
      </c>
      <c r="N979" s="110">
        <v>207</v>
      </c>
      <c r="O979" s="131">
        <v>2.3623188406</v>
      </c>
      <c r="P979" s="146">
        <v>7.91</v>
      </c>
      <c r="Q979" s="131">
        <v>6.1946902655000002</v>
      </c>
      <c r="R979" s="110">
        <v>3</v>
      </c>
      <c r="S979" s="131">
        <v>48.546144121399998</v>
      </c>
      <c r="T979" s="110">
        <v>-4</v>
      </c>
      <c r="U979" s="131">
        <v>45.259165613100002</v>
      </c>
      <c r="V979" s="131">
        <v>0</v>
      </c>
      <c r="W979" s="147">
        <v>117</v>
      </c>
      <c r="X979" s="147">
        <v>49</v>
      </c>
      <c r="Y979" s="147">
        <v>16</v>
      </c>
      <c r="Z979" s="147">
        <v>52</v>
      </c>
      <c r="AA979" s="147">
        <v>40</v>
      </c>
      <c r="AB979" s="147">
        <v>19</v>
      </c>
      <c r="AC979" s="147">
        <v>4</v>
      </c>
      <c r="AD979" s="147">
        <v>17</v>
      </c>
      <c r="AE979" s="148">
        <v>0.83682008370000005</v>
      </c>
      <c r="AF979" s="131">
        <v>8.1799591001999996</v>
      </c>
      <c r="AG979" s="149" t="s">
        <v>3449</v>
      </c>
      <c r="AH979" s="149">
        <v>12.6907073509</v>
      </c>
      <c r="AI979" s="149">
        <v>2.8432732316</v>
      </c>
      <c r="AJ979" s="149">
        <v>19.348127600600002</v>
      </c>
      <c r="AK979" s="149">
        <v>34.535367545100002</v>
      </c>
      <c r="AL979" s="149">
        <v>1.7337031899999999</v>
      </c>
      <c r="AM979" s="149">
        <v>4.5076282939999999</v>
      </c>
      <c r="AN979" s="149">
        <v>1.3176144244000001</v>
      </c>
      <c r="AO979" s="149" t="s">
        <v>3450</v>
      </c>
      <c r="AP979" s="149">
        <v>23.023578363399999</v>
      </c>
      <c r="AQ979" s="149" t="s">
        <v>3450</v>
      </c>
    </row>
    <row r="980" spans="1:43" x14ac:dyDescent="0.2">
      <c r="A980" s="145">
        <v>2869</v>
      </c>
      <c r="B980" s="109" t="s">
        <v>1417</v>
      </c>
      <c r="C980" s="110">
        <v>2612</v>
      </c>
      <c r="D980" s="131">
        <v>3.6507936507999998</v>
      </c>
      <c r="E980" s="110">
        <v>380.75801749269999</v>
      </c>
      <c r="F980" s="131">
        <v>19.831546707499999</v>
      </c>
      <c r="G980" s="131">
        <v>17.6110260337</v>
      </c>
      <c r="H980" s="131">
        <v>58.422664624799999</v>
      </c>
      <c r="I980" s="131">
        <v>23.966309341500001</v>
      </c>
      <c r="J980" s="131">
        <v>2.7063599459000001</v>
      </c>
      <c r="K980" s="131">
        <v>1.1598685482</v>
      </c>
      <c r="L980" s="131">
        <v>10.4388169341</v>
      </c>
      <c r="M980" s="131">
        <v>10.8254397835</v>
      </c>
      <c r="N980" s="110">
        <v>1135</v>
      </c>
      <c r="O980" s="131">
        <v>2.2669603523999999</v>
      </c>
      <c r="P980" s="146">
        <v>6.86</v>
      </c>
      <c r="Q980" s="131">
        <v>11.9533527697</v>
      </c>
      <c r="R980" s="110">
        <v>15</v>
      </c>
      <c r="S980" s="131">
        <v>38.046647230300003</v>
      </c>
      <c r="T980" s="110">
        <v>-13</v>
      </c>
      <c r="U980" s="131">
        <v>49.8542274052</v>
      </c>
      <c r="V980" s="131">
        <v>0.14577259479999999</v>
      </c>
      <c r="W980" s="147">
        <v>529</v>
      </c>
      <c r="X980" s="147">
        <v>70</v>
      </c>
      <c r="Y980" s="147">
        <v>123</v>
      </c>
      <c r="Z980" s="147">
        <v>336</v>
      </c>
      <c r="AA980" s="147">
        <v>124</v>
      </c>
      <c r="AB980" s="147">
        <v>12</v>
      </c>
      <c r="AC980" s="147">
        <v>27</v>
      </c>
      <c r="AD980" s="147">
        <v>85</v>
      </c>
      <c r="AE980" s="148">
        <v>0.79491255959999996</v>
      </c>
      <c r="AF980" s="131">
        <v>27.178257394100001</v>
      </c>
      <c r="AG980" s="149">
        <v>1.44</v>
      </c>
      <c r="AH980" s="149">
        <v>13.2890365449</v>
      </c>
      <c r="AI980" s="149">
        <v>3.5176861441999998</v>
      </c>
      <c r="AJ980" s="149">
        <v>22.630447527800001</v>
      </c>
      <c r="AK980" s="149">
        <v>31.1901504788</v>
      </c>
      <c r="AL980" s="149">
        <v>4.1625952706999998</v>
      </c>
      <c r="AM980" s="149">
        <v>4.3580222787</v>
      </c>
      <c r="AN980" s="149">
        <v>0.95759233929999998</v>
      </c>
      <c r="AO980" s="149" t="s">
        <v>3450</v>
      </c>
      <c r="AP980" s="149">
        <v>19.816298612499999</v>
      </c>
      <c r="AQ980" s="149" t="s">
        <v>3450</v>
      </c>
    </row>
    <row r="981" spans="1:43" x14ac:dyDescent="0.2">
      <c r="A981" s="145">
        <v>2881</v>
      </c>
      <c r="B981" s="109" t="s">
        <v>1416</v>
      </c>
      <c r="C981" s="110">
        <v>580</v>
      </c>
      <c r="D981" s="131">
        <v>12.621359223300001</v>
      </c>
      <c r="E981" s="110">
        <v>167.14697406339999</v>
      </c>
      <c r="F981" s="131">
        <v>6.3793103448000004</v>
      </c>
      <c r="G981" s="131">
        <v>20.172413793099999</v>
      </c>
      <c r="H981" s="131">
        <v>57.241379310299997</v>
      </c>
      <c r="I981" s="131">
        <v>22.5862068966</v>
      </c>
      <c r="J981" s="131">
        <v>5.1813471502999997</v>
      </c>
      <c r="K981" s="131">
        <v>0</v>
      </c>
      <c r="L981" s="131">
        <v>12.0898100173</v>
      </c>
      <c r="M981" s="131">
        <v>5.1813471502999997</v>
      </c>
      <c r="N981" s="110">
        <v>237</v>
      </c>
      <c r="O981" s="131">
        <v>2.4135021097</v>
      </c>
      <c r="P981" s="146">
        <v>3.47</v>
      </c>
      <c r="Q981" s="131">
        <v>6.3583815029000004</v>
      </c>
      <c r="R981" s="110">
        <v>4</v>
      </c>
      <c r="S981" s="131">
        <v>52.023121387300002</v>
      </c>
      <c r="T981" s="110">
        <v>-3</v>
      </c>
      <c r="U981" s="131">
        <v>41.618497109800003</v>
      </c>
      <c r="V981" s="131">
        <v>0</v>
      </c>
      <c r="W981" s="147">
        <v>86</v>
      </c>
      <c r="X981" s="147">
        <v>17</v>
      </c>
      <c r="Y981" s="147">
        <v>8</v>
      </c>
      <c r="Z981" s="147">
        <v>61</v>
      </c>
      <c r="AA981" s="147">
        <v>36</v>
      </c>
      <c r="AB981" s="147">
        <v>8</v>
      </c>
      <c r="AC981" s="147">
        <v>5</v>
      </c>
      <c r="AD981" s="147">
        <v>23</v>
      </c>
      <c r="AE981" s="148">
        <v>0</v>
      </c>
      <c r="AF981" s="131">
        <v>5.3380782917999996</v>
      </c>
      <c r="AG981" s="149" t="s">
        <v>3449</v>
      </c>
      <c r="AH981" s="149">
        <v>11.1817026684</v>
      </c>
      <c r="AI981" s="149">
        <v>3.8754764929999999</v>
      </c>
      <c r="AJ981" s="149">
        <v>13.659466327800001</v>
      </c>
      <c r="AK981" s="149">
        <v>41.168996188100003</v>
      </c>
      <c r="AL981" s="149">
        <v>10.2287166455</v>
      </c>
      <c r="AM981" s="149">
        <v>3.3036848793</v>
      </c>
      <c r="AN981" s="149">
        <v>0.95298602290000001</v>
      </c>
      <c r="AO981" s="149" t="s">
        <v>3450</v>
      </c>
      <c r="AP981" s="149">
        <v>15.565438373599999</v>
      </c>
      <c r="AQ981" s="149" t="s">
        <v>3450</v>
      </c>
    </row>
    <row r="982" spans="1:43" x14ac:dyDescent="0.2">
      <c r="A982" s="145">
        <v>2882</v>
      </c>
      <c r="B982" s="109" t="s">
        <v>1415</v>
      </c>
      <c r="C982" s="110">
        <v>667</v>
      </c>
      <c r="D982" s="131">
        <v>5.8730158729999999</v>
      </c>
      <c r="E982" s="110">
        <v>102.1439509954</v>
      </c>
      <c r="F982" s="131">
        <v>6.2968515741999997</v>
      </c>
      <c r="G982" s="131">
        <v>24.137931034499999</v>
      </c>
      <c r="H982" s="131">
        <v>58.320839580200001</v>
      </c>
      <c r="I982" s="131">
        <v>17.541229385299999</v>
      </c>
      <c r="J982" s="131">
        <v>1.5026296018</v>
      </c>
      <c r="K982" s="131">
        <v>0</v>
      </c>
      <c r="L982" s="131">
        <v>13.523666416199999</v>
      </c>
      <c r="M982" s="131">
        <v>6.0105184072000002</v>
      </c>
      <c r="N982" s="110">
        <v>263</v>
      </c>
      <c r="O982" s="131">
        <v>2.5171102662</v>
      </c>
      <c r="P982" s="146">
        <v>6.53</v>
      </c>
      <c r="Q982" s="131">
        <v>5.4545454544999998</v>
      </c>
      <c r="R982" s="110">
        <v>13</v>
      </c>
      <c r="S982" s="131">
        <v>53.333333333299997</v>
      </c>
      <c r="T982" s="110">
        <v>-13</v>
      </c>
      <c r="U982" s="131">
        <v>40.757575757600002</v>
      </c>
      <c r="V982" s="131">
        <v>0.4545454545</v>
      </c>
      <c r="W982" s="147">
        <v>195</v>
      </c>
      <c r="X982" s="147">
        <v>46</v>
      </c>
      <c r="Y982" s="147">
        <v>80</v>
      </c>
      <c r="Z982" s="147">
        <v>69</v>
      </c>
      <c r="AA982" s="147">
        <v>54</v>
      </c>
      <c r="AB982" s="147">
        <v>19</v>
      </c>
      <c r="AC982" s="147">
        <v>10</v>
      </c>
      <c r="AD982" s="147">
        <v>25</v>
      </c>
      <c r="AE982" s="148">
        <v>0.67567567569999998</v>
      </c>
      <c r="AF982" s="131">
        <v>0</v>
      </c>
      <c r="AG982" s="149" t="s">
        <v>3449</v>
      </c>
      <c r="AH982" s="149">
        <v>12.9221732746</v>
      </c>
      <c r="AI982" s="149">
        <v>2.2026431718000001</v>
      </c>
      <c r="AJ982" s="149">
        <v>9.6182085168999993</v>
      </c>
      <c r="AK982" s="149">
        <v>44.1262848752</v>
      </c>
      <c r="AL982" s="149">
        <v>1.248164464</v>
      </c>
      <c r="AM982" s="149">
        <v>8.6637298090999995</v>
      </c>
      <c r="AN982" s="149">
        <v>2.1292217327</v>
      </c>
      <c r="AO982" s="149" t="s">
        <v>3450</v>
      </c>
      <c r="AP982" s="149">
        <v>18.942731277499998</v>
      </c>
      <c r="AQ982" s="149" t="s">
        <v>3450</v>
      </c>
    </row>
    <row r="983" spans="1:43" x14ac:dyDescent="0.2">
      <c r="A983" s="145">
        <v>2883</v>
      </c>
      <c r="B983" s="109" t="s">
        <v>1414</v>
      </c>
      <c r="C983" s="110">
        <v>753</v>
      </c>
      <c r="D983" s="131">
        <v>-4.1984732824000002</v>
      </c>
      <c r="E983" s="110">
        <v>102.7285129604</v>
      </c>
      <c r="F983" s="131">
        <v>6.5073041169000003</v>
      </c>
      <c r="G983" s="131">
        <v>20.7171314741</v>
      </c>
      <c r="H983" s="131">
        <v>58.432934926999998</v>
      </c>
      <c r="I983" s="131">
        <v>20.849933598900002</v>
      </c>
      <c r="J983" s="131">
        <v>6.5746219591999999</v>
      </c>
      <c r="K983" s="131">
        <v>0</v>
      </c>
      <c r="L983" s="131">
        <v>7.8895463510999999</v>
      </c>
      <c r="M983" s="131">
        <v>7.8895463510999999</v>
      </c>
      <c r="N983" s="110">
        <v>296</v>
      </c>
      <c r="O983" s="131">
        <v>2.5101351351000001</v>
      </c>
      <c r="P983" s="146">
        <v>7.33</v>
      </c>
      <c r="Q983" s="131">
        <v>4.7425474254999997</v>
      </c>
      <c r="R983" s="110">
        <v>2</v>
      </c>
      <c r="S983" s="131">
        <v>56.368563685600002</v>
      </c>
      <c r="T983" s="110">
        <v>-4</v>
      </c>
      <c r="U983" s="131">
        <v>38.753387533900003</v>
      </c>
      <c r="V983" s="131">
        <v>0.13550135499999999</v>
      </c>
      <c r="W983" s="147">
        <v>155</v>
      </c>
      <c r="X983" s="147">
        <v>59</v>
      </c>
      <c r="Y983" s="147">
        <v>19</v>
      </c>
      <c r="Z983" s="147">
        <v>77</v>
      </c>
      <c r="AA983" s="147">
        <v>66</v>
      </c>
      <c r="AB983" s="147">
        <v>25</v>
      </c>
      <c r="AC983" s="147">
        <v>7</v>
      </c>
      <c r="AD983" s="147">
        <v>34</v>
      </c>
      <c r="AE983" s="148">
        <v>0.58479532160000003</v>
      </c>
      <c r="AF983" s="131">
        <v>0</v>
      </c>
      <c r="AG983" s="149">
        <v>1.3</v>
      </c>
      <c r="AH983" s="149">
        <v>11.7824773414</v>
      </c>
      <c r="AI983" s="149">
        <v>2.9607250755000001</v>
      </c>
      <c r="AJ983" s="149">
        <v>11.6012084592</v>
      </c>
      <c r="AK983" s="149">
        <v>49.848942598199997</v>
      </c>
      <c r="AL983" s="149">
        <v>5.8006042296000002</v>
      </c>
      <c r="AM983" s="149">
        <v>2.3564954682999999</v>
      </c>
      <c r="AN983" s="149">
        <v>0.60422960729999997</v>
      </c>
      <c r="AO983" s="149" t="s">
        <v>3450</v>
      </c>
      <c r="AP983" s="149">
        <v>14.259818731099999</v>
      </c>
      <c r="AQ983" s="149" t="s">
        <v>3450</v>
      </c>
    </row>
    <row r="984" spans="1:43" x14ac:dyDescent="0.2">
      <c r="A984" s="145">
        <v>2884</v>
      </c>
      <c r="B984" s="109" t="s">
        <v>1413</v>
      </c>
      <c r="C984" s="110">
        <v>1624</v>
      </c>
      <c r="D984" s="131">
        <v>4.1025641025999997</v>
      </c>
      <c r="E984" s="110">
        <v>168.4647302905</v>
      </c>
      <c r="F984" s="131">
        <v>10.1600985222</v>
      </c>
      <c r="G984" s="131">
        <v>21.428571428600002</v>
      </c>
      <c r="H984" s="131">
        <v>60.837438423599998</v>
      </c>
      <c r="I984" s="131">
        <v>17.7339901478</v>
      </c>
      <c r="J984" s="131">
        <v>3.0478512648999998</v>
      </c>
      <c r="K984" s="131">
        <v>0.60957025300000001</v>
      </c>
      <c r="L984" s="131">
        <v>7.9244132886000003</v>
      </c>
      <c r="M984" s="131">
        <v>8.5339835415999996</v>
      </c>
      <c r="N984" s="110">
        <v>662</v>
      </c>
      <c r="O984" s="131">
        <v>2.4320241692</v>
      </c>
      <c r="P984" s="146">
        <v>9.64</v>
      </c>
      <c r="Q984" s="131">
        <v>11.1342351717</v>
      </c>
      <c r="R984" s="110">
        <v>24</v>
      </c>
      <c r="S984" s="131">
        <v>49.219562955299999</v>
      </c>
      <c r="T984" s="110">
        <v>-21</v>
      </c>
      <c r="U984" s="131">
        <v>39.646201873000003</v>
      </c>
      <c r="V984" s="131">
        <v>0</v>
      </c>
      <c r="W984" s="147">
        <v>384</v>
      </c>
      <c r="X984" s="147">
        <v>109</v>
      </c>
      <c r="Y984" s="147">
        <v>102</v>
      </c>
      <c r="Z984" s="147">
        <v>173</v>
      </c>
      <c r="AA984" s="147">
        <v>112</v>
      </c>
      <c r="AB984" s="147">
        <v>29</v>
      </c>
      <c r="AC984" s="147">
        <v>24</v>
      </c>
      <c r="AD984" s="147">
        <v>59</v>
      </c>
      <c r="AE984" s="148">
        <v>0.80753701209999995</v>
      </c>
      <c r="AF984" s="131">
        <v>0.60386473429999998</v>
      </c>
      <c r="AG984" s="149">
        <v>0.84</v>
      </c>
      <c r="AH984" s="149">
        <v>11.3974799542</v>
      </c>
      <c r="AI984" s="149">
        <v>5.1832760595999998</v>
      </c>
      <c r="AJ984" s="149">
        <v>15.950744559</v>
      </c>
      <c r="AK984" s="149">
        <v>40.693012600199999</v>
      </c>
      <c r="AL984" s="149">
        <v>3.4650630010999999</v>
      </c>
      <c r="AM984" s="149">
        <v>5.9564719358999998</v>
      </c>
      <c r="AN984" s="149">
        <v>1.5177548682999999</v>
      </c>
      <c r="AO984" s="149" t="s">
        <v>3450</v>
      </c>
      <c r="AP984" s="149">
        <v>15.8361970218</v>
      </c>
      <c r="AQ984" s="149" t="s">
        <v>3450</v>
      </c>
    </row>
    <row r="985" spans="1:43" x14ac:dyDescent="0.2">
      <c r="A985" s="145">
        <v>2885</v>
      </c>
      <c r="B985" s="109" t="s">
        <v>1412</v>
      </c>
      <c r="C985" s="110">
        <v>535</v>
      </c>
      <c r="D985" s="131">
        <v>0.1872659176</v>
      </c>
      <c r="E985" s="110">
        <v>47.8533094812</v>
      </c>
      <c r="F985" s="131">
        <v>10.6542056075</v>
      </c>
      <c r="G985" s="131">
        <v>19.252336448600001</v>
      </c>
      <c r="H985" s="131">
        <v>62.2429906542</v>
      </c>
      <c r="I985" s="131">
        <v>18.504672897199999</v>
      </c>
      <c r="J985" s="131">
        <v>1.8796992481000001</v>
      </c>
      <c r="K985" s="131">
        <v>5.6390977443999999</v>
      </c>
      <c r="L985" s="131">
        <v>11.2781954887</v>
      </c>
      <c r="M985" s="131">
        <v>3.7593984962000002</v>
      </c>
      <c r="N985" s="110">
        <v>235</v>
      </c>
      <c r="O985" s="131">
        <v>2.2340425532000001</v>
      </c>
      <c r="P985" s="146">
        <v>11.18</v>
      </c>
      <c r="Q985" s="131">
        <v>5.1739518286999999</v>
      </c>
      <c r="R985" s="110">
        <v>6</v>
      </c>
      <c r="S985" s="131">
        <v>47.011596788600002</v>
      </c>
      <c r="T985" s="110">
        <v>3</v>
      </c>
      <c r="U985" s="131">
        <v>47.457627118600001</v>
      </c>
      <c r="V985" s="131">
        <v>0.356824264</v>
      </c>
      <c r="W985" s="147">
        <v>389</v>
      </c>
      <c r="X985" s="147">
        <v>81</v>
      </c>
      <c r="Y985" s="147">
        <v>92</v>
      </c>
      <c r="Z985" s="147">
        <v>216</v>
      </c>
      <c r="AA985" s="147">
        <v>77</v>
      </c>
      <c r="AB985" s="147">
        <v>27</v>
      </c>
      <c r="AC985" s="147">
        <v>15</v>
      </c>
      <c r="AD985" s="147">
        <v>35</v>
      </c>
      <c r="AE985" s="148">
        <v>1.1194029851</v>
      </c>
      <c r="AF985" s="131">
        <v>5.6603773584999999</v>
      </c>
      <c r="AG985" s="149" t="s">
        <v>3449</v>
      </c>
      <c r="AH985" s="149">
        <v>11.1470113086</v>
      </c>
      <c r="AI985" s="149">
        <v>3.0694668821</v>
      </c>
      <c r="AJ985" s="149">
        <v>8.0775444264999994</v>
      </c>
      <c r="AK985" s="149">
        <v>53.3925686591</v>
      </c>
      <c r="AL985" s="149">
        <v>1.2924071081999999</v>
      </c>
      <c r="AM985" s="149">
        <v>6.2197092084000003</v>
      </c>
      <c r="AN985" s="149">
        <v>0.24232633279999999</v>
      </c>
      <c r="AO985" s="149" t="s">
        <v>3450</v>
      </c>
      <c r="AP985" s="149">
        <v>16.47819063</v>
      </c>
      <c r="AQ985" s="149" t="s">
        <v>3450</v>
      </c>
    </row>
    <row r="986" spans="1:43" x14ac:dyDescent="0.2">
      <c r="A986" s="145">
        <v>2886</v>
      </c>
      <c r="B986" s="109" t="s">
        <v>1411</v>
      </c>
      <c r="C986" s="110">
        <v>2556</v>
      </c>
      <c r="D986" s="131">
        <v>9.8409969918000009</v>
      </c>
      <c r="E986" s="110">
        <v>423.88059701489999</v>
      </c>
      <c r="F986" s="131">
        <v>18.3098591549</v>
      </c>
      <c r="G986" s="131">
        <v>21.165884194099998</v>
      </c>
      <c r="H986" s="131">
        <v>59.076682316099998</v>
      </c>
      <c r="I986" s="131">
        <v>19.7574334898</v>
      </c>
      <c r="J986" s="131">
        <v>2.7537372148000001</v>
      </c>
      <c r="K986" s="131">
        <v>1.9669551534</v>
      </c>
      <c r="L986" s="131">
        <v>6.2942564909999996</v>
      </c>
      <c r="M986" s="131">
        <v>8.2612116443999994</v>
      </c>
      <c r="N986" s="110">
        <v>1035</v>
      </c>
      <c r="O986" s="131">
        <v>2.438647343</v>
      </c>
      <c r="P986" s="146">
        <v>6.03</v>
      </c>
      <c r="Q986" s="131">
        <v>15.075376884400001</v>
      </c>
      <c r="R986" s="110">
        <v>22</v>
      </c>
      <c r="S986" s="131">
        <v>43.718592964800003</v>
      </c>
      <c r="T986" s="110">
        <v>-18</v>
      </c>
      <c r="U986" s="131">
        <v>40.201005025100002</v>
      </c>
      <c r="V986" s="131">
        <v>1.0050251256</v>
      </c>
      <c r="W986" s="147">
        <v>870</v>
      </c>
      <c r="X986" s="147">
        <v>29</v>
      </c>
      <c r="Y986" s="147">
        <v>476</v>
      </c>
      <c r="Z986" s="147">
        <v>365</v>
      </c>
      <c r="AA986" s="147">
        <v>141</v>
      </c>
      <c r="AB986" s="147">
        <v>10</v>
      </c>
      <c r="AC986" s="147">
        <v>35</v>
      </c>
      <c r="AD986" s="147">
        <v>96</v>
      </c>
      <c r="AE986" s="148">
        <v>0.35778175309999999</v>
      </c>
      <c r="AF986" s="131">
        <v>14.805922368899999</v>
      </c>
      <c r="AG986" s="149">
        <v>3.13</v>
      </c>
      <c r="AH986" s="149">
        <v>15.542341603400001</v>
      </c>
      <c r="AI986" s="149">
        <v>5.7002255484999997</v>
      </c>
      <c r="AJ986" s="149">
        <v>20.545417264699999</v>
      </c>
      <c r="AK986" s="149">
        <v>30.490055361900001</v>
      </c>
      <c r="AL986" s="149">
        <v>8.8784088579000002</v>
      </c>
      <c r="AM986" s="149">
        <v>4.3674389994</v>
      </c>
      <c r="AN986" s="149">
        <v>0.65614107030000002</v>
      </c>
      <c r="AO986" s="149" t="s">
        <v>3450</v>
      </c>
      <c r="AP986" s="149">
        <v>13.7789624769</v>
      </c>
      <c r="AQ986" s="149" t="s">
        <v>3450</v>
      </c>
    </row>
    <row r="987" spans="1:43" x14ac:dyDescent="0.2">
      <c r="A987" s="145">
        <v>2887</v>
      </c>
      <c r="B987" s="109" t="s">
        <v>1410</v>
      </c>
      <c r="C987" s="110">
        <v>508</v>
      </c>
      <c r="D987" s="131">
        <v>-1.7408123791000001</v>
      </c>
      <c r="E987" s="110">
        <v>126.68329177059999</v>
      </c>
      <c r="F987" s="131">
        <v>7.0866141732000001</v>
      </c>
      <c r="G987" s="131">
        <v>21.653543307100001</v>
      </c>
      <c r="H987" s="131">
        <v>54.527559055099999</v>
      </c>
      <c r="I987" s="131">
        <v>23.818897637799999</v>
      </c>
      <c r="J987" s="131">
        <v>3.9721946374999999</v>
      </c>
      <c r="K987" s="131">
        <v>0</v>
      </c>
      <c r="L987" s="131">
        <v>7.9443892750999998</v>
      </c>
      <c r="M987" s="131">
        <v>7.9443892750999998</v>
      </c>
      <c r="N987" s="110">
        <v>213</v>
      </c>
      <c r="O987" s="131">
        <v>2.3568075117</v>
      </c>
      <c r="P987" s="146">
        <v>4.01</v>
      </c>
      <c r="Q987" s="131">
        <v>7.1782178217999997</v>
      </c>
      <c r="R987" s="110">
        <v>6</v>
      </c>
      <c r="S987" s="131">
        <v>53.960396039599999</v>
      </c>
      <c r="T987" s="110">
        <v>-3</v>
      </c>
      <c r="U987" s="131">
        <v>38.861386138599997</v>
      </c>
      <c r="V987" s="131">
        <v>0</v>
      </c>
      <c r="W987" s="147" t="s">
        <v>3449</v>
      </c>
      <c r="X987" s="147">
        <v>25</v>
      </c>
      <c r="Y987" s="147" t="s">
        <v>3449</v>
      </c>
      <c r="Z987" s="147">
        <v>43</v>
      </c>
      <c r="AA987" s="147" t="s">
        <v>3449</v>
      </c>
      <c r="AB987" s="147">
        <v>10</v>
      </c>
      <c r="AC987" s="147" t="s">
        <v>3449</v>
      </c>
      <c r="AD987" s="147">
        <v>19</v>
      </c>
      <c r="AE987" s="148">
        <v>0</v>
      </c>
      <c r="AF987" s="131">
        <v>7.9522862823000002</v>
      </c>
      <c r="AG987" s="149" t="s">
        <v>3449</v>
      </c>
      <c r="AH987" s="149">
        <v>11.6690240453</v>
      </c>
      <c r="AI987" s="149">
        <v>5.3748231966000004</v>
      </c>
      <c r="AJ987" s="149">
        <v>9.9717114568999996</v>
      </c>
      <c r="AK987" s="149">
        <v>43.635077793500002</v>
      </c>
      <c r="AL987" s="149">
        <v>7.7793493634999997</v>
      </c>
      <c r="AM987" s="149">
        <v>3.2531824611000002</v>
      </c>
      <c r="AN987" s="149">
        <v>0.9193776521</v>
      </c>
      <c r="AO987" s="149" t="s">
        <v>3450</v>
      </c>
      <c r="AP987" s="149">
        <v>16.7609618105</v>
      </c>
      <c r="AQ987" s="149" t="s">
        <v>3450</v>
      </c>
    </row>
    <row r="988" spans="1:43" x14ac:dyDescent="0.2">
      <c r="A988" s="145">
        <v>2888</v>
      </c>
      <c r="B988" s="109" t="s">
        <v>1409</v>
      </c>
      <c r="C988" s="110">
        <v>957</v>
      </c>
      <c r="D988" s="131">
        <v>-2.0470829069000001</v>
      </c>
      <c r="E988" s="110">
        <v>61.111111111100001</v>
      </c>
      <c r="F988" s="131">
        <v>17.868338558000001</v>
      </c>
      <c r="G988" s="131">
        <v>16.196447230899999</v>
      </c>
      <c r="H988" s="131">
        <v>62.591431556899998</v>
      </c>
      <c r="I988" s="131">
        <v>21.212121212100001</v>
      </c>
      <c r="J988" s="131">
        <v>1.044386423</v>
      </c>
      <c r="K988" s="131">
        <v>1.044386423</v>
      </c>
      <c r="L988" s="131">
        <v>6.2663185379000002</v>
      </c>
      <c r="M988" s="131">
        <v>8.3550913837999996</v>
      </c>
      <c r="N988" s="110">
        <v>447</v>
      </c>
      <c r="O988" s="131">
        <v>2.1118568233000001</v>
      </c>
      <c r="P988" s="146">
        <v>15.66</v>
      </c>
      <c r="Q988" s="131">
        <v>4.6496815287000004</v>
      </c>
      <c r="R988" s="110">
        <v>12</v>
      </c>
      <c r="S988" s="131">
        <v>51.0828025478</v>
      </c>
      <c r="T988" s="110">
        <v>-3</v>
      </c>
      <c r="U988" s="131">
        <v>44.012738853499997</v>
      </c>
      <c r="V988" s="131">
        <v>0.2547770701</v>
      </c>
      <c r="W988" s="147">
        <v>362</v>
      </c>
      <c r="X988" s="147">
        <v>66</v>
      </c>
      <c r="Y988" s="147">
        <v>27</v>
      </c>
      <c r="Z988" s="147">
        <v>269</v>
      </c>
      <c r="AA988" s="147">
        <v>80</v>
      </c>
      <c r="AB988" s="147">
        <v>28</v>
      </c>
      <c r="AC988" s="147">
        <v>9</v>
      </c>
      <c r="AD988" s="147">
        <v>43</v>
      </c>
      <c r="AE988" s="148">
        <v>0.5859375</v>
      </c>
      <c r="AF988" s="131">
        <v>0</v>
      </c>
      <c r="AG988" s="131">
        <v>3.03</v>
      </c>
      <c r="AH988" s="149">
        <v>9.6004151531000002</v>
      </c>
      <c r="AI988" s="149">
        <v>5.2413077322000001</v>
      </c>
      <c r="AJ988" s="149">
        <v>17.125064867700001</v>
      </c>
      <c r="AK988" s="149">
        <v>35.547483134399997</v>
      </c>
      <c r="AL988" s="149">
        <v>5.5526725480000003</v>
      </c>
      <c r="AM988" s="149">
        <v>6.4348728594000004</v>
      </c>
      <c r="AN988" s="149">
        <v>0.98598858330000005</v>
      </c>
      <c r="AO988" s="149" t="s">
        <v>3450</v>
      </c>
      <c r="AP988" s="149">
        <v>19.512195122000001</v>
      </c>
      <c r="AQ988" s="149" t="s">
        <v>3450</v>
      </c>
    </row>
    <row r="989" spans="1:43" x14ac:dyDescent="0.2">
      <c r="A989" s="145">
        <v>2889</v>
      </c>
      <c r="B989" s="109" t="s">
        <v>1408</v>
      </c>
      <c r="C989" s="110">
        <v>315</v>
      </c>
      <c r="D989" s="131">
        <v>-5.1204819277000002</v>
      </c>
      <c r="E989" s="110">
        <v>43.150684931500003</v>
      </c>
      <c r="F989" s="131">
        <v>6.9841269841000004</v>
      </c>
      <c r="G989" s="131">
        <v>21.269841269800001</v>
      </c>
      <c r="H989" s="131">
        <v>58.412698412700003</v>
      </c>
      <c r="I989" s="131">
        <v>20.3174603175</v>
      </c>
      <c r="J989" s="131">
        <v>0</v>
      </c>
      <c r="K989" s="131">
        <v>0</v>
      </c>
      <c r="L989" s="131">
        <v>6.2402496100000002</v>
      </c>
      <c r="M989" s="131">
        <v>18.720748830000002</v>
      </c>
      <c r="N989" s="110">
        <v>132</v>
      </c>
      <c r="O989" s="131">
        <v>2.3484848485000001</v>
      </c>
      <c r="P989" s="146">
        <v>7.3</v>
      </c>
      <c r="Q989" s="131">
        <v>2.4590163933999998</v>
      </c>
      <c r="R989" s="110">
        <v>1</v>
      </c>
      <c r="S989" s="131">
        <v>47.677595628399999</v>
      </c>
      <c r="T989" s="110">
        <v>12</v>
      </c>
      <c r="U989" s="131">
        <v>49.590163934400003</v>
      </c>
      <c r="V989" s="131">
        <v>0.27322404369999997</v>
      </c>
      <c r="W989" s="147">
        <v>89</v>
      </c>
      <c r="X989" s="147">
        <v>22</v>
      </c>
      <c r="Y989" s="147">
        <v>30</v>
      </c>
      <c r="Z989" s="147">
        <v>37</v>
      </c>
      <c r="AA989" s="147">
        <v>27</v>
      </c>
      <c r="AB989" s="147">
        <v>8</v>
      </c>
      <c r="AC989" s="147">
        <v>6</v>
      </c>
      <c r="AD989" s="147">
        <v>13</v>
      </c>
      <c r="AE989" s="148">
        <v>0</v>
      </c>
      <c r="AF989" s="131">
        <v>0</v>
      </c>
      <c r="AG989" s="149">
        <v>2.15</v>
      </c>
      <c r="AH989" s="149">
        <v>6.6563467491999999</v>
      </c>
      <c r="AI989" s="149">
        <v>5.2631578947</v>
      </c>
      <c r="AJ989" s="149">
        <v>22.600619195</v>
      </c>
      <c r="AK989" s="149">
        <v>30.185758513900002</v>
      </c>
      <c r="AL989" s="149">
        <v>4.6439628483000002</v>
      </c>
      <c r="AM989" s="149">
        <v>10.3715170279</v>
      </c>
      <c r="AN989" s="149">
        <v>2.0123839009000002</v>
      </c>
      <c r="AO989" s="149" t="s">
        <v>3450</v>
      </c>
      <c r="AP989" s="149">
        <v>18.26625387</v>
      </c>
      <c r="AQ989" s="149" t="s">
        <v>3450</v>
      </c>
    </row>
    <row r="990" spans="1:43" x14ac:dyDescent="0.2">
      <c r="A990" s="145">
        <v>2890</v>
      </c>
      <c r="B990" s="109" t="s">
        <v>1407</v>
      </c>
      <c r="C990" s="110">
        <v>167</v>
      </c>
      <c r="D990" s="131">
        <v>4.375</v>
      </c>
      <c r="E990" s="110">
        <v>85.641025640999999</v>
      </c>
      <c r="F990" s="131">
        <v>8.9820359281000002</v>
      </c>
      <c r="G990" s="131">
        <v>20.958083832300002</v>
      </c>
      <c r="H990" s="131">
        <v>57.485029940099999</v>
      </c>
      <c r="I990" s="131">
        <v>21.556886227500001</v>
      </c>
      <c r="J990" s="131">
        <v>12.1580547112</v>
      </c>
      <c r="K990" s="131">
        <v>0</v>
      </c>
      <c r="L990" s="131">
        <v>6.0790273556000001</v>
      </c>
      <c r="M990" s="131">
        <v>12.1580547112</v>
      </c>
      <c r="N990" s="110">
        <v>72</v>
      </c>
      <c r="O990" s="131">
        <v>2.1527777777999999</v>
      </c>
      <c r="P990" s="146">
        <v>1.95</v>
      </c>
      <c r="Q990" s="131">
        <v>5.1546391752999998</v>
      </c>
      <c r="R990" s="110">
        <v>0</v>
      </c>
      <c r="S990" s="131">
        <v>37.113402061899997</v>
      </c>
      <c r="T990" s="110">
        <v>-1</v>
      </c>
      <c r="U990" s="131">
        <v>57.7319587629</v>
      </c>
      <c r="V990" s="131">
        <v>0</v>
      </c>
      <c r="W990" s="147">
        <v>99</v>
      </c>
      <c r="X990" s="147">
        <v>8</v>
      </c>
      <c r="Y990" s="147">
        <v>50</v>
      </c>
      <c r="Z990" s="147">
        <v>41</v>
      </c>
      <c r="AA990" s="147" t="s">
        <v>3449</v>
      </c>
      <c r="AB990" s="147">
        <v>4</v>
      </c>
      <c r="AC990" s="147" t="s">
        <v>3449</v>
      </c>
      <c r="AD990" s="147">
        <v>8</v>
      </c>
      <c r="AE990" s="148">
        <v>1.2987012987</v>
      </c>
      <c r="AF990" s="131">
        <v>0</v>
      </c>
      <c r="AG990" s="149" t="s">
        <v>3449</v>
      </c>
      <c r="AH990" s="149">
        <v>7.9012345678999996</v>
      </c>
      <c r="AI990" s="149">
        <v>5.1851851851999999</v>
      </c>
      <c r="AJ990" s="149">
        <v>19.259259259299998</v>
      </c>
      <c r="AK990" s="149">
        <v>47.407407407400001</v>
      </c>
      <c r="AL990" s="149">
        <v>2.2222222222000001</v>
      </c>
      <c r="AM990" s="149">
        <v>1.4814814814999999</v>
      </c>
      <c r="AN990" s="149">
        <v>6.9135802468999996</v>
      </c>
      <c r="AO990" s="149" t="s">
        <v>3450</v>
      </c>
      <c r="AP990" s="149">
        <v>9.6296296296000001</v>
      </c>
      <c r="AQ990" s="149" t="s">
        <v>3450</v>
      </c>
    </row>
    <row r="991" spans="1:43" x14ac:dyDescent="0.2">
      <c r="A991" s="145">
        <v>2891</v>
      </c>
      <c r="B991" s="109" t="s">
        <v>1406</v>
      </c>
      <c r="C991" s="110">
        <v>1846</v>
      </c>
      <c r="D991" s="131">
        <v>3.6496350364999999</v>
      </c>
      <c r="E991" s="110">
        <v>419.54545454549998</v>
      </c>
      <c r="F991" s="131">
        <v>25.0270855905</v>
      </c>
      <c r="G991" s="131">
        <v>18.147345612100001</v>
      </c>
      <c r="H991" s="131">
        <v>59.317443120299998</v>
      </c>
      <c r="I991" s="131">
        <v>22.535211267600001</v>
      </c>
      <c r="J991" s="131">
        <v>3.2957978577000002</v>
      </c>
      <c r="K991" s="131">
        <v>2.7464982147999999</v>
      </c>
      <c r="L991" s="131">
        <v>8.7887942873</v>
      </c>
      <c r="M991" s="131">
        <v>6.0422960725000001</v>
      </c>
      <c r="N991" s="110">
        <v>784</v>
      </c>
      <c r="O991" s="131">
        <v>2.3316326530999998</v>
      </c>
      <c r="P991" s="146">
        <v>4.4000000000000004</v>
      </c>
      <c r="Q991" s="131">
        <v>14.6453089245</v>
      </c>
      <c r="R991" s="110">
        <v>10</v>
      </c>
      <c r="S991" s="131">
        <v>58.810068649900003</v>
      </c>
      <c r="T991" s="110">
        <v>-8</v>
      </c>
      <c r="U991" s="131">
        <v>26.086956521699999</v>
      </c>
      <c r="V991" s="131">
        <v>0.4576659039</v>
      </c>
      <c r="W991" s="147">
        <v>934</v>
      </c>
      <c r="X991" s="147">
        <v>55</v>
      </c>
      <c r="Y991" s="147">
        <v>243</v>
      </c>
      <c r="Z991" s="147">
        <v>636</v>
      </c>
      <c r="AA991" s="147">
        <v>119</v>
      </c>
      <c r="AB991" s="147">
        <v>11</v>
      </c>
      <c r="AC991" s="147">
        <v>33</v>
      </c>
      <c r="AD991" s="147">
        <v>75</v>
      </c>
      <c r="AE991" s="148">
        <v>0.34562211980000002</v>
      </c>
      <c r="AF991" s="131">
        <v>13.8350857775</v>
      </c>
      <c r="AG991" s="149">
        <v>3.51</v>
      </c>
      <c r="AH991" s="149">
        <v>15.844495263000001</v>
      </c>
      <c r="AI991" s="149">
        <v>7.3832081019000002</v>
      </c>
      <c r="AJ991" s="149">
        <v>18.490689317200001</v>
      </c>
      <c r="AK991" s="149">
        <v>34.661875204200001</v>
      </c>
      <c r="AL991" s="149">
        <v>4.7370140476999998</v>
      </c>
      <c r="AM991" s="149">
        <v>3.0708918654000001</v>
      </c>
      <c r="AN991" s="149">
        <v>1.1107481214999999</v>
      </c>
      <c r="AO991" s="149" t="s">
        <v>3450</v>
      </c>
      <c r="AP991" s="149">
        <v>14.6357399543</v>
      </c>
      <c r="AQ991" s="149" t="s">
        <v>3450</v>
      </c>
    </row>
    <row r="992" spans="1:43" x14ac:dyDescent="0.2">
      <c r="A992" s="145">
        <v>2892</v>
      </c>
      <c r="B992" s="109" t="s">
        <v>1405</v>
      </c>
      <c r="C992" s="110">
        <v>2403</v>
      </c>
      <c r="D992" s="131">
        <v>5.6263736264000004</v>
      </c>
      <c r="E992" s="110">
        <v>386.95652173910003</v>
      </c>
      <c r="F992" s="131">
        <v>20.016645859299999</v>
      </c>
      <c r="G992" s="131">
        <v>21.015397419900001</v>
      </c>
      <c r="H992" s="131">
        <v>58.218893050399998</v>
      </c>
      <c r="I992" s="131">
        <v>20.765709529799999</v>
      </c>
      <c r="J992" s="131">
        <v>3.7213148646</v>
      </c>
      <c r="K992" s="131">
        <v>0.41347942939999999</v>
      </c>
      <c r="L992" s="131">
        <v>7.0291502998000004</v>
      </c>
      <c r="M992" s="131">
        <v>7.4426297292000001</v>
      </c>
      <c r="N992" s="110">
        <v>997</v>
      </c>
      <c r="O992" s="131">
        <v>2.3640922768000001</v>
      </c>
      <c r="P992" s="146">
        <v>6.21</v>
      </c>
      <c r="Q992" s="131">
        <v>12.877583465800001</v>
      </c>
      <c r="R992" s="110">
        <v>15</v>
      </c>
      <c r="S992" s="131">
        <v>42.766295707499999</v>
      </c>
      <c r="T992" s="110">
        <v>-16</v>
      </c>
      <c r="U992" s="131">
        <v>43.879173290899999</v>
      </c>
      <c r="V992" s="131">
        <v>0.47694753579999999</v>
      </c>
      <c r="W992" s="147">
        <v>865</v>
      </c>
      <c r="X992" s="147">
        <v>26</v>
      </c>
      <c r="Y992" s="147">
        <v>247</v>
      </c>
      <c r="Z992" s="147">
        <v>592</v>
      </c>
      <c r="AA992" s="147">
        <v>151</v>
      </c>
      <c r="AB992" s="147">
        <v>11</v>
      </c>
      <c r="AC992" s="147">
        <v>24</v>
      </c>
      <c r="AD992" s="147">
        <v>116</v>
      </c>
      <c r="AE992" s="148">
        <v>1.6564952048999999</v>
      </c>
      <c r="AF992" s="131">
        <v>0.41511000419999999</v>
      </c>
      <c r="AG992" s="149">
        <v>5.79</v>
      </c>
      <c r="AH992" s="149">
        <v>13.699906803399999</v>
      </c>
      <c r="AI992" s="149">
        <v>8.2246039142999994</v>
      </c>
      <c r="AJ992" s="149">
        <v>18.313140726899999</v>
      </c>
      <c r="AK992" s="149">
        <v>28.9142590867</v>
      </c>
      <c r="AL992" s="149">
        <v>5.4986020502999997</v>
      </c>
      <c r="AM992" s="149">
        <v>5.2656104380000004</v>
      </c>
      <c r="AN992" s="149">
        <v>0.83876980430000003</v>
      </c>
      <c r="AO992" s="149" t="s">
        <v>3450</v>
      </c>
      <c r="AP992" s="149">
        <v>19.105312208800001</v>
      </c>
      <c r="AQ992" s="149" t="s">
        <v>3450</v>
      </c>
    </row>
    <row r="993" spans="1:43" x14ac:dyDescent="0.2">
      <c r="A993" s="145">
        <v>2893</v>
      </c>
      <c r="B993" s="109" t="s">
        <v>1404</v>
      </c>
      <c r="C993" s="110">
        <v>1588</v>
      </c>
      <c r="D993" s="131">
        <v>1.2755102040999999</v>
      </c>
      <c r="E993" s="110">
        <v>171.67567567570001</v>
      </c>
      <c r="F993" s="131">
        <v>11.838790932</v>
      </c>
      <c r="G993" s="131">
        <v>20.717884131000002</v>
      </c>
      <c r="H993" s="131">
        <v>58.3123425693</v>
      </c>
      <c r="I993" s="131">
        <v>20.969773299700002</v>
      </c>
      <c r="J993" s="131">
        <v>1.8927444794999999</v>
      </c>
      <c r="K993" s="131">
        <v>0.63091482649999997</v>
      </c>
      <c r="L993" s="131">
        <v>11.356466877000001</v>
      </c>
      <c r="M993" s="131">
        <v>7.5709779179999996</v>
      </c>
      <c r="N993" s="110">
        <v>673</v>
      </c>
      <c r="O993" s="131">
        <v>2.3283803863000001</v>
      </c>
      <c r="P993" s="146">
        <v>9.25</v>
      </c>
      <c r="Q993" s="131">
        <v>8.1699346404999993</v>
      </c>
      <c r="R993" s="110">
        <v>12</v>
      </c>
      <c r="S993" s="131">
        <v>46.405228758200003</v>
      </c>
      <c r="T993" s="110">
        <v>-14</v>
      </c>
      <c r="U993" s="131">
        <v>45.315904139399997</v>
      </c>
      <c r="V993" s="131">
        <v>0.1089324619</v>
      </c>
      <c r="W993" s="147">
        <v>501</v>
      </c>
      <c r="X993" s="147">
        <v>68</v>
      </c>
      <c r="Y993" s="147">
        <v>87</v>
      </c>
      <c r="Z993" s="147">
        <v>346</v>
      </c>
      <c r="AA993" s="147">
        <v>133</v>
      </c>
      <c r="AB993" s="147">
        <v>23</v>
      </c>
      <c r="AC993" s="147">
        <v>24</v>
      </c>
      <c r="AD993" s="147">
        <v>86</v>
      </c>
      <c r="AE993" s="148">
        <v>0.52980132449999995</v>
      </c>
      <c r="AF993" s="131">
        <v>4.3397396156000001</v>
      </c>
      <c r="AG993" s="149">
        <v>2.97</v>
      </c>
      <c r="AH993" s="149">
        <v>11.7000281928</v>
      </c>
      <c r="AI993" s="149">
        <v>3.5804905553999999</v>
      </c>
      <c r="AJ993" s="149">
        <v>26.501268677799999</v>
      </c>
      <c r="AK993" s="149">
        <v>28.587538765200001</v>
      </c>
      <c r="AL993" s="149">
        <v>7.2455596278999996</v>
      </c>
      <c r="AM993" s="149">
        <v>3.4677191992999998</v>
      </c>
      <c r="AN993" s="149">
        <v>1.3250634339</v>
      </c>
      <c r="AO993" s="149" t="s">
        <v>3450</v>
      </c>
      <c r="AP993" s="149">
        <v>17.535945869700001</v>
      </c>
      <c r="AQ993" s="149" t="s">
        <v>3450</v>
      </c>
    </row>
    <row r="994" spans="1:43" x14ac:dyDescent="0.2">
      <c r="A994" s="145">
        <v>2894</v>
      </c>
      <c r="B994" s="109" t="s">
        <v>1403</v>
      </c>
      <c r="C994" s="110">
        <v>419</v>
      </c>
      <c r="D994" s="131">
        <v>0.7211538462</v>
      </c>
      <c r="E994" s="110">
        <v>112.9380053908</v>
      </c>
      <c r="F994" s="131">
        <v>10.9785202864</v>
      </c>
      <c r="G994" s="131">
        <v>19.331742243400001</v>
      </c>
      <c r="H994" s="131">
        <v>57.279236276799999</v>
      </c>
      <c r="I994" s="131">
        <v>23.389021479699998</v>
      </c>
      <c r="J994" s="131">
        <v>2.4301336573999999</v>
      </c>
      <c r="K994" s="131">
        <v>0</v>
      </c>
      <c r="L994" s="131">
        <v>4.8602673146999997</v>
      </c>
      <c r="M994" s="131">
        <v>9.7205346293999995</v>
      </c>
      <c r="N994" s="110">
        <v>185</v>
      </c>
      <c r="O994" s="131">
        <v>2.2378378377999999</v>
      </c>
      <c r="P994" s="146">
        <v>3.71</v>
      </c>
      <c r="Q994" s="131">
        <v>6.25</v>
      </c>
      <c r="R994" s="110">
        <v>6</v>
      </c>
      <c r="S994" s="131">
        <v>56.793478260900002</v>
      </c>
      <c r="T994" s="110">
        <v>-6</v>
      </c>
      <c r="U994" s="131">
        <v>36.684782608699997</v>
      </c>
      <c r="V994" s="131">
        <v>0.27173913039999997</v>
      </c>
      <c r="W994" s="147">
        <v>109</v>
      </c>
      <c r="X994" s="147">
        <v>25</v>
      </c>
      <c r="Y994" s="147">
        <v>17</v>
      </c>
      <c r="Z994" s="147">
        <v>67</v>
      </c>
      <c r="AA994" s="147">
        <v>32</v>
      </c>
      <c r="AB994" s="147">
        <v>10</v>
      </c>
      <c r="AC994" s="147">
        <v>5</v>
      </c>
      <c r="AD994" s="147">
        <v>17</v>
      </c>
      <c r="AE994" s="148">
        <v>0</v>
      </c>
      <c r="AF994" s="131">
        <v>16.908212560399999</v>
      </c>
      <c r="AG994" s="149" t="s">
        <v>3449</v>
      </c>
      <c r="AH994" s="149">
        <v>11.232187761900001</v>
      </c>
      <c r="AI994" s="149">
        <v>4.2749371332999999</v>
      </c>
      <c r="AJ994" s="149">
        <v>19.530595138300001</v>
      </c>
      <c r="AK994" s="149">
        <v>29.337803855800001</v>
      </c>
      <c r="AL994" s="149">
        <v>10.729253981599999</v>
      </c>
      <c r="AM994" s="149">
        <v>4.4425817267000003</v>
      </c>
      <c r="AN994" s="149">
        <v>0.92204526399999998</v>
      </c>
      <c r="AO994" s="149" t="s">
        <v>3450</v>
      </c>
      <c r="AP994" s="149">
        <v>18.776194467700002</v>
      </c>
      <c r="AQ994" s="149" t="s">
        <v>3450</v>
      </c>
    </row>
    <row r="995" spans="1:43" x14ac:dyDescent="0.2">
      <c r="A995" s="145">
        <v>2895</v>
      </c>
      <c r="B995" s="109" t="s">
        <v>1402</v>
      </c>
      <c r="C995" s="110">
        <v>1103</v>
      </c>
      <c r="D995" s="131">
        <v>-8.9933993398999998</v>
      </c>
      <c r="E995" s="110">
        <v>132.57211538460001</v>
      </c>
      <c r="F995" s="131">
        <v>30.099728014499998</v>
      </c>
      <c r="G995" s="131">
        <v>15.865820489600001</v>
      </c>
      <c r="H995" s="131">
        <v>64.188576609199998</v>
      </c>
      <c r="I995" s="131">
        <v>19.945602901200001</v>
      </c>
      <c r="J995" s="131">
        <v>4.5787545787999999</v>
      </c>
      <c r="K995" s="131">
        <v>2.7472527473000001</v>
      </c>
      <c r="L995" s="131">
        <v>9.1575091574999998</v>
      </c>
      <c r="M995" s="131">
        <v>8.2417582417999995</v>
      </c>
      <c r="N995" s="110">
        <v>513</v>
      </c>
      <c r="O995" s="131">
        <v>2.1208576998000002</v>
      </c>
      <c r="P995" s="146">
        <v>8.32</v>
      </c>
      <c r="Q995" s="131">
        <v>5.8041112454999997</v>
      </c>
      <c r="R995" s="110">
        <v>4</v>
      </c>
      <c r="S995" s="131">
        <v>31.559854897200001</v>
      </c>
      <c r="T995" s="110">
        <v>0</v>
      </c>
      <c r="U995" s="131">
        <v>62.515114873000002</v>
      </c>
      <c r="V995" s="131">
        <v>0.1209189843</v>
      </c>
      <c r="W995" s="147">
        <v>392</v>
      </c>
      <c r="X995" s="147">
        <v>28</v>
      </c>
      <c r="Y995" s="147">
        <v>228</v>
      </c>
      <c r="Z995" s="147">
        <v>136</v>
      </c>
      <c r="AA995" s="147">
        <v>80</v>
      </c>
      <c r="AB995" s="147">
        <v>10</v>
      </c>
      <c r="AC995" s="147">
        <v>17</v>
      </c>
      <c r="AD995" s="147">
        <v>53</v>
      </c>
      <c r="AE995" s="148">
        <v>2.2617124394000001</v>
      </c>
      <c r="AF995" s="131">
        <v>0</v>
      </c>
      <c r="AG995" s="149">
        <v>4.26</v>
      </c>
      <c r="AH995" s="149">
        <v>13.783323879799999</v>
      </c>
      <c r="AI995" s="149">
        <v>4.1406693137000001</v>
      </c>
      <c r="AJ995" s="149">
        <v>12.5921724334</v>
      </c>
      <c r="AK995" s="149">
        <v>41.917186613699997</v>
      </c>
      <c r="AL995" s="149">
        <v>4.5377197958000002</v>
      </c>
      <c r="AM995" s="149">
        <v>4.0272263188000004</v>
      </c>
      <c r="AN995" s="149">
        <v>0.51049347700000003</v>
      </c>
      <c r="AO995" s="149" t="s">
        <v>3450</v>
      </c>
      <c r="AP995" s="149">
        <v>18.491208167900002</v>
      </c>
      <c r="AQ995" s="149" t="s">
        <v>3450</v>
      </c>
    </row>
    <row r="996" spans="1:43" x14ac:dyDescent="0.2">
      <c r="A996" s="145">
        <v>2901</v>
      </c>
      <c r="B996" s="109" t="s">
        <v>1401</v>
      </c>
      <c r="C996" s="110">
        <v>876</v>
      </c>
      <c r="D996" s="131">
        <v>12.020460358099999</v>
      </c>
      <c r="E996" s="110">
        <v>122.8611500701</v>
      </c>
      <c r="F996" s="131">
        <v>9.4748858446999993</v>
      </c>
      <c r="G996" s="131">
        <v>19.520547945200001</v>
      </c>
      <c r="H996" s="131">
        <v>57.990867579899998</v>
      </c>
      <c r="I996" s="131">
        <v>22.488584474900001</v>
      </c>
      <c r="J996" s="131">
        <v>8.1775700935</v>
      </c>
      <c r="K996" s="131">
        <v>5.8411214953000004</v>
      </c>
      <c r="L996" s="131">
        <v>15.1869158879</v>
      </c>
      <c r="M996" s="131">
        <v>12.850467289699999</v>
      </c>
      <c r="N996" s="110">
        <v>384</v>
      </c>
      <c r="O996" s="131">
        <v>2.25</v>
      </c>
      <c r="P996" s="146">
        <v>7.13</v>
      </c>
      <c r="Q996" s="131">
        <v>7.9056865465000001</v>
      </c>
      <c r="R996" s="110">
        <v>11</v>
      </c>
      <c r="S996" s="131">
        <v>74.063800277400006</v>
      </c>
      <c r="T996" s="110">
        <v>-14</v>
      </c>
      <c r="U996" s="131">
        <v>17.6144244105</v>
      </c>
      <c r="V996" s="131">
        <v>0.41608876560000002</v>
      </c>
      <c r="W996" s="147">
        <v>222</v>
      </c>
      <c r="X996" s="147">
        <v>78</v>
      </c>
      <c r="Y996" s="147">
        <v>54</v>
      </c>
      <c r="Z996" s="147">
        <v>90</v>
      </c>
      <c r="AA996" s="147">
        <v>76</v>
      </c>
      <c r="AB996" s="147">
        <v>22</v>
      </c>
      <c r="AC996" s="147">
        <v>13</v>
      </c>
      <c r="AD996" s="147">
        <v>41</v>
      </c>
      <c r="AE996" s="148">
        <v>1.8390804597999999</v>
      </c>
      <c r="AF996" s="131">
        <v>0</v>
      </c>
      <c r="AG996" s="131">
        <v>1.32</v>
      </c>
      <c r="AH996" s="149">
        <v>8.8639200998999996</v>
      </c>
      <c r="AI996" s="149">
        <v>0.74906367039999999</v>
      </c>
      <c r="AJ996" s="149">
        <v>20.4744069913</v>
      </c>
      <c r="AK996" s="149">
        <v>44.943820224699998</v>
      </c>
      <c r="AL996" s="149">
        <v>1.7478152309999999</v>
      </c>
      <c r="AM996" s="149">
        <v>1.872659176</v>
      </c>
      <c r="AN996" s="149" t="s">
        <v>3450</v>
      </c>
      <c r="AO996" s="149" t="s">
        <v>3450</v>
      </c>
      <c r="AP996" s="149">
        <v>5.3682896380000003</v>
      </c>
      <c r="AQ996" s="149">
        <v>13.3583021223</v>
      </c>
    </row>
    <row r="997" spans="1:43" x14ac:dyDescent="0.2">
      <c r="A997" s="145">
        <v>2903</v>
      </c>
      <c r="B997" s="109" t="s">
        <v>1400</v>
      </c>
      <c r="C997" s="110">
        <v>1474</v>
      </c>
      <c r="D997" s="131">
        <v>11.666666666699999</v>
      </c>
      <c r="E997" s="110">
        <v>215.81259150810001</v>
      </c>
      <c r="F997" s="131">
        <v>12.4830393487</v>
      </c>
      <c r="G997" s="131">
        <v>23.473541384000001</v>
      </c>
      <c r="H997" s="131">
        <v>57.5305291723</v>
      </c>
      <c r="I997" s="131">
        <v>18.9959294437</v>
      </c>
      <c r="J997" s="131">
        <v>2.0366598778</v>
      </c>
      <c r="K997" s="131">
        <v>0.67888662590000004</v>
      </c>
      <c r="L997" s="131">
        <v>6.1099796334000001</v>
      </c>
      <c r="M997" s="131">
        <v>6.7888662592999998</v>
      </c>
      <c r="N997" s="110">
        <v>604</v>
      </c>
      <c r="O997" s="131">
        <v>2.4139072848000001</v>
      </c>
      <c r="P997" s="146">
        <v>6.83</v>
      </c>
      <c r="Q997" s="131">
        <v>8.9051094891000009</v>
      </c>
      <c r="R997" s="110">
        <v>9</v>
      </c>
      <c r="S997" s="131">
        <v>53.1386861314</v>
      </c>
      <c r="T997" s="110">
        <v>-10</v>
      </c>
      <c r="U997" s="131">
        <v>37.810218978100004</v>
      </c>
      <c r="V997" s="131">
        <v>0.1459854015</v>
      </c>
      <c r="W997" s="147">
        <v>305</v>
      </c>
      <c r="X997" s="147">
        <v>55</v>
      </c>
      <c r="Y997" s="147">
        <v>113</v>
      </c>
      <c r="Z997" s="147">
        <v>137</v>
      </c>
      <c r="AA997" s="147">
        <v>95</v>
      </c>
      <c r="AB997" s="147">
        <v>19</v>
      </c>
      <c r="AC997" s="147">
        <v>14</v>
      </c>
      <c r="AD997" s="147">
        <v>62</v>
      </c>
      <c r="AE997" s="148">
        <v>5.7352941175999996</v>
      </c>
      <c r="AF997" s="131">
        <v>2.7472527473000001</v>
      </c>
      <c r="AG997" s="149">
        <v>0.54</v>
      </c>
      <c r="AH997" s="149">
        <v>15.2479644708</v>
      </c>
      <c r="AI997" s="149">
        <v>1.0362694300999999</v>
      </c>
      <c r="AJ997" s="149">
        <v>18.874907475899999</v>
      </c>
      <c r="AK997" s="149">
        <v>44.929681717199998</v>
      </c>
      <c r="AL997" s="149">
        <v>3.8490007402000002</v>
      </c>
      <c r="AM997" s="149">
        <v>5.9215396003</v>
      </c>
      <c r="AN997" s="149" t="s">
        <v>3450</v>
      </c>
      <c r="AO997" s="149" t="s">
        <v>3450</v>
      </c>
      <c r="AP997" s="149">
        <v>4.8112509252000004</v>
      </c>
      <c r="AQ997" s="149">
        <v>3.3308660252000002</v>
      </c>
    </row>
    <row r="998" spans="1:43" x14ac:dyDescent="0.2">
      <c r="A998" s="145">
        <v>2904</v>
      </c>
      <c r="B998" s="109" t="s">
        <v>1399</v>
      </c>
      <c r="C998" s="110">
        <v>2326</v>
      </c>
      <c r="D998" s="131">
        <v>19.7117858981</v>
      </c>
      <c r="E998" s="110">
        <v>129.7991071429</v>
      </c>
      <c r="F998" s="131">
        <v>18.142734307800001</v>
      </c>
      <c r="G998" s="131">
        <v>19.690455717999999</v>
      </c>
      <c r="H998" s="131">
        <v>60.662080825499999</v>
      </c>
      <c r="I998" s="131">
        <v>19.647463456600001</v>
      </c>
      <c r="J998" s="131">
        <v>3.4669555796</v>
      </c>
      <c r="K998" s="131">
        <v>1.3001083423999999</v>
      </c>
      <c r="L998" s="131">
        <v>7.8006500542000001</v>
      </c>
      <c r="M998" s="131">
        <v>8.6673889490999994</v>
      </c>
      <c r="N998" s="110">
        <v>1047</v>
      </c>
      <c r="O998" s="131">
        <v>2.1986628462</v>
      </c>
      <c r="P998" s="146">
        <v>17.920000000000002</v>
      </c>
      <c r="Q998" s="131">
        <v>7.3825503356000004</v>
      </c>
      <c r="R998" s="110">
        <v>23</v>
      </c>
      <c r="S998" s="131">
        <v>47.091722595100002</v>
      </c>
      <c r="T998" s="110">
        <v>-25</v>
      </c>
      <c r="U998" s="131">
        <v>44.910514541399998</v>
      </c>
      <c r="V998" s="131">
        <v>0.61521252800000004</v>
      </c>
      <c r="W998" s="147">
        <v>857</v>
      </c>
      <c r="X998" s="147">
        <v>61</v>
      </c>
      <c r="Y998" s="147">
        <v>308</v>
      </c>
      <c r="Z998" s="147">
        <v>488</v>
      </c>
      <c r="AA998" s="147">
        <v>159</v>
      </c>
      <c r="AB998" s="147">
        <v>21</v>
      </c>
      <c r="AC998" s="147">
        <v>31</v>
      </c>
      <c r="AD998" s="147">
        <v>107</v>
      </c>
      <c r="AE998" s="148">
        <v>1.257334451</v>
      </c>
      <c r="AF998" s="131">
        <v>6.8150840526999996</v>
      </c>
      <c r="AG998" s="149">
        <v>1.66</v>
      </c>
      <c r="AH998" s="149">
        <v>12.03125</v>
      </c>
      <c r="AI998" s="149">
        <v>1.9270833332999999</v>
      </c>
      <c r="AJ998" s="149">
        <v>25.989583333300001</v>
      </c>
      <c r="AK998" s="149">
        <v>43.385416666700003</v>
      </c>
      <c r="AL998" s="149">
        <v>1.1979166667000001</v>
      </c>
      <c r="AM998" s="149">
        <v>3.2291666666999999</v>
      </c>
      <c r="AN998" s="149" t="s">
        <v>3450</v>
      </c>
      <c r="AO998" s="149" t="s">
        <v>3450</v>
      </c>
      <c r="AP998" s="149">
        <v>5.0520833332999997</v>
      </c>
      <c r="AQ998" s="149">
        <v>4.7395833332999997</v>
      </c>
    </row>
    <row r="999" spans="1:43" x14ac:dyDescent="0.2">
      <c r="A999" s="145">
        <v>2914</v>
      </c>
      <c r="B999" s="109" t="s">
        <v>1398</v>
      </c>
      <c r="C999" s="110">
        <v>423</v>
      </c>
      <c r="D999" s="131">
        <v>18.8202247191</v>
      </c>
      <c r="E999" s="110">
        <v>105.75</v>
      </c>
      <c r="F999" s="131">
        <v>11.1111111111</v>
      </c>
      <c r="G999" s="131">
        <v>21.5130023641</v>
      </c>
      <c r="H999" s="131">
        <v>57.210401891300002</v>
      </c>
      <c r="I999" s="131">
        <v>21.2765957447</v>
      </c>
      <c r="J999" s="131">
        <v>4.7675804528999999</v>
      </c>
      <c r="K999" s="131">
        <v>2.3837902264999999</v>
      </c>
      <c r="L999" s="131">
        <v>14.302741358800001</v>
      </c>
      <c r="M999" s="131">
        <v>2.3837902264999999</v>
      </c>
      <c r="N999" s="110">
        <v>171</v>
      </c>
      <c r="O999" s="131">
        <v>2.4678362573000001</v>
      </c>
      <c r="P999" s="146">
        <v>4</v>
      </c>
      <c r="Q999" s="131">
        <v>4.7381546134999999</v>
      </c>
      <c r="R999" s="110">
        <v>9</v>
      </c>
      <c r="S999" s="131">
        <v>49.127182044900003</v>
      </c>
      <c r="T999" s="110">
        <v>-10</v>
      </c>
      <c r="U999" s="131">
        <v>46.134663341600003</v>
      </c>
      <c r="V999" s="131">
        <v>0</v>
      </c>
      <c r="W999" s="147">
        <v>75</v>
      </c>
      <c r="X999" s="147">
        <v>27</v>
      </c>
      <c r="Y999" s="147">
        <v>22</v>
      </c>
      <c r="Z999" s="147">
        <v>26</v>
      </c>
      <c r="AA999" s="147" t="s">
        <v>3449</v>
      </c>
      <c r="AB999" s="147">
        <v>10</v>
      </c>
      <c r="AC999" s="147" t="s">
        <v>3449</v>
      </c>
      <c r="AD999" s="147">
        <v>15</v>
      </c>
      <c r="AE999" s="148">
        <v>1.5873015873</v>
      </c>
      <c r="AF999" s="131">
        <v>23.136246786600001</v>
      </c>
      <c r="AG999" s="149" t="s">
        <v>3449</v>
      </c>
      <c r="AH999" s="149">
        <v>13.022113022099999</v>
      </c>
      <c r="AI999" s="149">
        <v>0.73710073710000001</v>
      </c>
      <c r="AJ999" s="149">
        <v>22.113022113</v>
      </c>
      <c r="AK999" s="149">
        <v>47.420147420100001</v>
      </c>
      <c r="AL999" s="149">
        <v>0.73710073710000001</v>
      </c>
      <c r="AM999" s="149">
        <v>2.9484029484000001</v>
      </c>
      <c r="AN999" s="149" t="s">
        <v>3450</v>
      </c>
      <c r="AO999" s="149" t="s">
        <v>3450</v>
      </c>
      <c r="AP999" s="149">
        <v>6.1425061425000003</v>
      </c>
      <c r="AQ999" s="149">
        <v>4.6683046683000002</v>
      </c>
    </row>
    <row r="1000" spans="1:43" x14ac:dyDescent="0.2">
      <c r="A1000" s="145">
        <v>2915</v>
      </c>
      <c r="B1000" s="109" t="s">
        <v>1397</v>
      </c>
      <c r="C1000" s="110">
        <v>1031</v>
      </c>
      <c r="D1000" s="131">
        <v>20.303383897300002</v>
      </c>
      <c r="E1000" s="110">
        <v>177.14776632300001</v>
      </c>
      <c r="F1000" s="131">
        <v>19.786614937</v>
      </c>
      <c r="G1000" s="131">
        <v>19.0106692532</v>
      </c>
      <c r="H1000" s="131">
        <v>60.523763336599998</v>
      </c>
      <c r="I1000" s="131">
        <v>20.4655674103</v>
      </c>
      <c r="J1000" s="131">
        <v>5.8280718796000004</v>
      </c>
      <c r="K1000" s="131">
        <v>0.97134531329999996</v>
      </c>
      <c r="L1000" s="131">
        <v>8.7421078192999992</v>
      </c>
      <c r="M1000" s="131">
        <v>6.7994171928</v>
      </c>
      <c r="N1000" s="110">
        <v>422</v>
      </c>
      <c r="O1000" s="131">
        <v>2.4099526066000001</v>
      </c>
      <c r="P1000" s="146">
        <v>5.82</v>
      </c>
      <c r="Q1000" s="131">
        <v>8.8235294117999992</v>
      </c>
      <c r="R1000" s="110">
        <v>5</v>
      </c>
      <c r="S1000" s="131">
        <v>61.937716262999999</v>
      </c>
      <c r="T1000" s="110">
        <v>-8</v>
      </c>
      <c r="U1000" s="131">
        <v>28.027681660900001</v>
      </c>
      <c r="V1000" s="131">
        <v>1.2110726644000001</v>
      </c>
      <c r="W1000" s="147">
        <v>267</v>
      </c>
      <c r="X1000" s="147">
        <v>57</v>
      </c>
      <c r="Y1000" s="147">
        <v>92</v>
      </c>
      <c r="Z1000" s="147">
        <v>118</v>
      </c>
      <c r="AA1000" s="147">
        <v>73</v>
      </c>
      <c r="AB1000" s="147">
        <v>18</v>
      </c>
      <c r="AC1000" s="147">
        <v>14</v>
      </c>
      <c r="AD1000" s="147">
        <v>41</v>
      </c>
      <c r="AE1000" s="148">
        <v>1.2875536481000001</v>
      </c>
      <c r="AF1000" s="131">
        <v>1.9474196689000001</v>
      </c>
      <c r="AG1000" s="149" t="s">
        <v>3449</v>
      </c>
      <c r="AH1000" s="149">
        <v>15.842696629200001</v>
      </c>
      <c r="AI1000" s="149">
        <v>0.78651685390000003</v>
      </c>
      <c r="AJ1000" s="149">
        <v>20.4494382022</v>
      </c>
      <c r="AK1000" s="149">
        <v>45.955056179800003</v>
      </c>
      <c r="AL1000" s="149">
        <v>1.4606741572999999</v>
      </c>
      <c r="AM1000" s="149">
        <v>4.7191011235999998</v>
      </c>
      <c r="AN1000" s="149" t="s">
        <v>3450</v>
      </c>
      <c r="AO1000" s="149" t="s">
        <v>3450</v>
      </c>
      <c r="AP1000" s="149">
        <v>5.2808988764000002</v>
      </c>
      <c r="AQ1000" s="149">
        <v>3.2584269663000001</v>
      </c>
    </row>
    <row r="1001" spans="1:43" x14ac:dyDescent="0.2">
      <c r="A1001" s="145">
        <v>2917</v>
      </c>
      <c r="B1001" s="109" t="s">
        <v>1396</v>
      </c>
      <c r="C1001" s="110">
        <v>743</v>
      </c>
      <c r="D1001" s="131">
        <v>9.9112426035999999</v>
      </c>
      <c r="E1001" s="110">
        <v>152.56673511290001</v>
      </c>
      <c r="F1001" s="131">
        <v>9.4212651412999993</v>
      </c>
      <c r="G1001" s="131">
        <v>24.091520861399999</v>
      </c>
      <c r="H1001" s="131">
        <v>58.277254374199998</v>
      </c>
      <c r="I1001" s="131">
        <v>17.631224764500001</v>
      </c>
      <c r="J1001" s="131">
        <v>3.9973351098999998</v>
      </c>
      <c r="K1001" s="131">
        <v>2.6648900733000001</v>
      </c>
      <c r="L1001" s="131">
        <v>6.6622251832000003</v>
      </c>
      <c r="M1001" s="131">
        <v>6.6622251832000003</v>
      </c>
      <c r="N1001" s="110">
        <v>305</v>
      </c>
      <c r="O1001" s="131">
        <v>2.4229508197</v>
      </c>
      <c r="P1001" s="146">
        <v>4.87</v>
      </c>
      <c r="Q1001" s="131">
        <v>8.4016393442999995</v>
      </c>
      <c r="R1001" s="110">
        <v>8</v>
      </c>
      <c r="S1001" s="131">
        <v>54.098360655699999</v>
      </c>
      <c r="T1001" s="110">
        <v>-6</v>
      </c>
      <c r="U1001" s="131">
        <v>37.295081967199998</v>
      </c>
      <c r="V1001" s="131">
        <v>0.20491803280000001</v>
      </c>
      <c r="W1001" s="147">
        <v>155</v>
      </c>
      <c r="X1001" s="147">
        <v>21</v>
      </c>
      <c r="Y1001" s="147">
        <v>51</v>
      </c>
      <c r="Z1001" s="147">
        <v>83</v>
      </c>
      <c r="AA1001" s="147">
        <v>55</v>
      </c>
      <c r="AB1001" s="147">
        <v>6</v>
      </c>
      <c r="AC1001" s="147">
        <v>10</v>
      </c>
      <c r="AD1001" s="147">
        <v>39</v>
      </c>
      <c r="AE1001" s="148">
        <v>2.6470588235000001</v>
      </c>
      <c r="AF1001" s="131">
        <v>2.5940337223999999</v>
      </c>
      <c r="AG1001" s="149" t="s">
        <v>3449</v>
      </c>
      <c r="AH1001" s="149">
        <v>16.970546984599999</v>
      </c>
      <c r="AI1001" s="149">
        <v>0.70126227210000003</v>
      </c>
      <c r="AJ1001" s="149">
        <v>15.287517531600001</v>
      </c>
      <c r="AK1001" s="149">
        <v>47.405329593300003</v>
      </c>
      <c r="AL1001" s="149">
        <v>1.1220196353</v>
      </c>
      <c r="AM1001" s="149">
        <v>3.9270687237000002</v>
      </c>
      <c r="AN1001" s="149" t="s">
        <v>3450</v>
      </c>
      <c r="AO1001" s="149" t="s">
        <v>3450</v>
      </c>
      <c r="AP1001" s="149">
        <v>7.0126227208999996</v>
      </c>
      <c r="AQ1001" s="149">
        <v>6.0308555400000001</v>
      </c>
    </row>
    <row r="1002" spans="1:43" x14ac:dyDescent="0.2">
      <c r="A1002" s="145">
        <v>2919</v>
      </c>
      <c r="B1002" s="109" t="s">
        <v>1395</v>
      </c>
      <c r="C1002" s="110">
        <v>1374</v>
      </c>
      <c r="D1002" s="131">
        <v>19.374456993900001</v>
      </c>
      <c r="E1002" s="110">
        <v>291.10169491530002</v>
      </c>
      <c r="F1002" s="131">
        <v>19.0684133916</v>
      </c>
      <c r="G1002" s="131">
        <v>24.163027656499999</v>
      </c>
      <c r="H1002" s="131">
        <v>59.097525473099999</v>
      </c>
      <c r="I1002" s="131">
        <v>16.7394468705</v>
      </c>
      <c r="J1002" s="131">
        <v>7.3394495412999996</v>
      </c>
      <c r="K1002" s="131">
        <v>2.9357798165000002</v>
      </c>
      <c r="L1002" s="131">
        <v>12.477064220200001</v>
      </c>
      <c r="M1002" s="131">
        <v>11.743119266100001</v>
      </c>
      <c r="N1002" s="110">
        <v>515</v>
      </c>
      <c r="O1002" s="131">
        <v>2.6291262136000002</v>
      </c>
      <c r="P1002" s="146">
        <v>4.72</v>
      </c>
      <c r="Q1002" s="131">
        <v>10.828025477700001</v>
      </c>
      <c r="R1002" s="110">
        <v>17</v>
      </c>
      <c r="S1002" s="131">
        <v>41.401273885400002</v>
      </c>
      <c r="T1002" s="110">
        <v>-17</v>
      </c>
      <c r="U1002" s="131">
        <v>47.346072186800001</v>
      </c>
      <c r="V1002" s="131">
        <v>0.4246284501</v>
      </c>
      <c r="W1002" s="147">
        <v>192</v>
      </c>
      <c r="X1002" s="147">
        <v>23</v>
      </c>
      <c r="Y1002" s="147">
        <v>17</v>
      </c>
      <c r="Z1002" s="147">
        <v>152</v>
      </c>
      <c r="AA1002" s="147">
        <v>67</v>
      </c>
      <c r="AB1002" s="147">
        <v>8</v>
      </c>
      <c r="AC1002" s="147">
        <v>8</v>
      </c>
      <c r="AD1002" s="147">
        <v>51</v>
      </c>
      <c r="AE1002" s="148">
        <v>1.3961605585000001</v>
      </c>
      <c r="AF1002" s="131">
        <v>0</v>
      </c>
      <c r="AG1002" s="149" t="s">
        <v>3449</v>
      </c>
      <c r="AH1002" s="149">
        <v>20.9437086093</v>
      </c>
      <c r="AI1002" s="149">
        <v>2.8145695364000001</v>
      </c>
      <c r="AJ1002" s="149">
        <v>20.364238410599999</v>
      </c>
      <c r="AK1002" s="149">
        <v>39.817880794700002</v>
      </c>
      <c r="AL1002" s="149">
        <v>1.5728476820999999</v>
      </c>
      <c r="AM1002" s="149">
        <v>6.8708609271999999</v>
      </c>
      <c r="AN1002" s="149" t="s">
        <v>3450</v>
      </c>
      <c r="AO1002" s="149" t="s">
        <v>3450</v>
      </c>
      <c r="AP1002" s="149">
        <v>3.3940397350999998</v>
      </c>
      <c r="AQ1002" s="149">
        <v>3.0629139073</v>
      </c>
    </row>
    <row r="1003" spans="1:43" x14ac:dyDescent="0.2">
      <c r="A1003" s="145">
        <v>2920</v>
      </c>
      <c r="B1003" s="109" t="s">
        <v>1394</v>
      </c>
      <c r="C1003" s="110">
        <v>5547</v>
      </c>
      <c r="D1003" s="131">
        <v>13.0656339177</v>
      </c>
      <c r="E1003" s="110">
        <v>278.46385542169998</v>
      </c>
      <c r="F1003" s="131">
        <v>23.057508563199999</v>
      </c>
      <c r="G1003" s="131">
        <v>20.010816657700001</v>
      </c>
      <c r="H1003" s="131">
        <v>59.293311699999997</v>
      </c>
      <c r="I1003" s="131">
        <v>20.695871642299998</v>
      </c>
      <c r="J1003" s="131">
        <v>4</v>
      </c>
      <c r="K1003" s="131">
        <v>0.72727272730000003</v>
      </c>
      <c r="L1003" s="131">
        <v>8.7272727273000008</v>
      </c>
      <c r="M1003" s="131">
        <v>8.3636363635999995</v>
      </c>
      <c r="N1003" s="110">
        <v>2491</v>
      </c>
      <c r="O1003" s="131">
        <v>2.1918908069</v>
      </c>
      <c r="P1003" s="146">
        <v>19.920000000000002</v>
      </c>
      <c r="Q1003" s="131">
        <v>15.6312625251</v>
      </c>
      <c r="R1003" s="110">
        <v>39</v>
      </c>
      <c r="S1003" s="131">
        <v>56.112224448900001</v>
      </c>
      <c r="T1003" s="110">
        <v>-47</v>
      </c>
      <c r="U1003" s="131">
        <v>27.004008016</v>
      </c>
      <c r="V1003" s="131">
        <v>1.2525050099999999</v>
      </c>
      <c r="W1003" s="147">
        <v>2569</v>
      </c>
      <c r="X1003" s="147">
        <v>192</v>
      </c>
      <c r="Y1003" s="147">
        <v>910</v>
      </c>
      <c r="Z1003" s="147">
        <v>1467</v>
      </c>
      <c r="AA1003" s="147">
        <v>422</v>
      </c>
      <c r="AB1003" s="147">
        <v>65</v>
      </c>
      <c r="AC1003" s="147">
        <v>79</v>
      </c>
      <c r="AD1003" s="147">
        <v>278</v>
      </c>
      <c r="AE1003" s="148">
        <v>1.9272727273000001</v>
      </c>
      <c r="AF1003" s="131">
        <v>2.5711662075000001</v>
      </c>
      <c r="AG1003" s="149">
        <v>0.97</v>
      </c>
      <c r="AH1003" s="149">
        <v>20.041133455200001</v>
      </c>
      <c r="AI1003" s="149">
        <v>0.98263254109999998</v>
      </c>
      <c r="AJ1003" s="149">
        <v>19.9040219378</v>
      </c>
      <c r="AK1003" s="149">
        <v>41.6819012797</v>
      </c>
      <c r="AL1003" s="149">
        <v>1.7367458867000001</v>
      </c>
      <c r="AM1003" s="149">
        <v>4.1361974406000002</v>
      </c>
      <c r="AN1003" s="149" t="s">
        <v>3450</v>
      </c>
      <c r="AO1003" s="149" t="s">
        <v>3450</v>
      </c>
      <c r="AP1003" s="149">
        <v>5.0045703839</v>
      </c>
      <c r="AQ1003" s="149">
        <v>4.5018281536</v>
      </c>
    </row>
    <row r="1004" spans="1:43" x14ac:dyDescent="0.2">
      <c r="A1004" s="145">
        <v>2931</v>
      </c>
      <c r="B1004" s="109" t="s">
        <v>1393</v>
      </c>
      <c r="C1004" s="110">
        <v>312</v>
      </c>
      <c r="D1004" s="131">
        <v>20.463320463300001</v>
      </c>
      <c r="E1004" s="110">
        <v>37.726723095499999</v>
      </c>
      <c r="F1004" s="131">
        <v>23.076923076900002</v>
      </c>
      <c r="G1004" s="131">
        <v>11.217948717900001</v>
      </c>
      <c r="H1004" s="131">
        <v>71.474358974400005</v>
      </c>
      <c r="I1004" s="131">
        <v>17.307692307700002</v>
      </c>
      <c r="J1004" s="131">
        <v>9.6</v>
      </c>
      <c r="K1004" s="131">
        <v>3.2</v>
      </c>
      <c r="L1004" s="131">
        <v>6.4</v>
      </c>
      <c r="M1004" s="131">
        <v>9.6</v>
      </c>
      <c r="N1004" s="110">
        <v>147</v>
      </c>
      <c r="O1004" s="131">
        <v>2.1020408163000002</v>
      </c>
      <c r="P1004" s="146">
        <v>8.27</v>
      </c>
      <c r="Q1004" s="131">
        <v>4.5949214026999998</v>
      </c>
      <c r="R1004" s="110">
        <v>7</v>
      </c>
      <c r="S1004" s="131">
        <v>27.6904474002</v>
      </c>
      <c r="T1004" s="110">
        <v>-14</v>
      </c>
      <c r="U1004" s="131">
        <v>67.472793228499995</v>
      </c>
      <c r="V1004" s="131">
        <v>0.24183796860000001</v>
      </c>
      <c r="W1004" s="147">
        <v>89</v>
      </c>
      <c r="X1004" s="147">
        <v>22</v>
      </c>
      <c r="Y1004" s="147">
        <v>10</v>
      </c>
      <c r="Z1004" s="147">
        <v>57</v>
      </c>
      <c r="AA1004" s="147" t="s">
        <v>3449</v>
      </c>
      <c r="AB1004" s="147">
        <v>9</v>
      </c>
      <c r="AC1004" s="147" t="s">
        <v>3449</v>
      </c>
      <c r="AD1004" s="147">
        <v>19</v>
      </c>
      <c r="AE1004" s="148">
        <v>6.4327485380000002</v>
      </c>
      <c r="AF1004" s="131">
        <v>3.2679738561999998</v>
      </c>
      <c r="AG1004" s="149" t="s">
        <v>3449</v>
      </c>
      <c r="AH1004" s="149">
        <v>3.90625</v>
      </c>
      <c r="AI1004" s="149">
        <v>1.953125</v>
      </c>
      <c r="AJ1004" s="149">
        <v>19.140625</v>
      </c>
      <c r="AK1004" s="149">
        <v>58.984375</v>
      </c>
      <c r="AL1004" s="149">
        <v>0</v>
      </c>
      <c r="AM1004" s="149">
        <v>6.25</v>
      </c>
      <c r="AN1004" s="149" t="s">
        <v>3450</v>
      </c>
      <c r="AO1004" s="149" t="s">
        <v>3450</v>
      </c>
      <c r="AP1004" s="149">
        <v>5.859375</v>
      </c>
      <c r="AQ1004" s="149">
        <v>2.734375</v>
      </c>
    </row>
    <row r="1005" spans="1:43" x14ac:dyDescent="0.2">
      <c r="A1005" s="145">
        <v>2932</v>
      </c>
      <c r="B1005" s="109" t="s">
        <v>1392</v>
      </c>
      <c r="C1005" s="110">
        <v>4925</v>
      </c>
      <c r="D1005" s="131">
        <v>32.321332616900001</v>
      </c>
      <c r="E1005" s="110">
        <v>263.65096359739999</v>
      </c>
      <c r="F1005" s="131">
        <v>22.9035532995</v>
      </c>
      <c r="G1005" s="131">
        <v>20.040609137099999</v>
      </c>
      <c r="H1005" s="131">
        <v>60.791878172600001</v>
      </c>
      <c r="I1005" s="131">
        <v>19.167512690399999</v>
      </c>
      <c r="J1005" s="131">
        <v>5.5504162812000004</v>
      </c>
      <c r="K1005" s="131">
        <v>1.6445677869999999</v>
      </c>
      <c r="L1005" s="131">
        <v>9.0451228287000003</v>
      </c>
      <c r="M1005" s="131">
        <v>8.6339808818999995</v>
      </c>
      <c r="N1005" s="110">
        <v>2144</v>
      </c>
      <c r="O1005" s="131">
        <v>2.2663246268999999</v>
      </c>
      <c r="P1005" s="146">
        <v>18.68</v>
      </c>
      <c r="Q1005" s="131">
        <v>11.0455764075</v>
      </c>
      <c r="R1005" s="110">
        <v>37</v>
      </c>
      <c r="S1005" s="131">
        <v>29.544235924900001</v>
      </c>
      <c r="T1005" s="110">
        <v>-38</v>
      </c>
      <c r="U1005" s="131">
        <v>59.356568364600001</v>
      </c>
      <c r="V1005" s="131">
        <v>5.3619302899999999E-2</v>
      </c>
      <c r="W1005" s="147">
        <v>2325</v>
      </c>
      <c r="X1005" s="147">
        <v>70</v>
      </c>
      <c r="Y1005" s="147">
        <v>1414</v>
      </c>
      <c r="Z1005" s="147">
        <v>841</v>
      </c>
      <c r="AA1005" s="147">
        <v>269</v>
      </c>
      <c r="AB1005" s="147">
        <v>21</v>
      </c>
      <c r="AC1005" s="147">
        <v>63</v>
      </c>
      <c r="AD1005" s="147">
        <v>185</v>
      </c>
      <c r="AE1005" s="148">
        <v>3.2324906754999998</v>
      </c>
      <c r="AF1005" s="131">
        <v>5.8152056859999997</v>
      </c>
      <c r="AG1005" s="131">
        <v>1.39</v>
      </c>
      <c r="AH1005" s="149">
        <v>12.835736499899999</v>
      </c>
      <c r="AI1005" s="149">
        <v>2.8555272829999998</v>
      </c>
      <c r="AJ1005" s="149">
        <v>20.9216850438</v>
      </c>
      <c r="AK1005" s="149">
        <v>42.465366129499998</v>
      </c>
      <c r="AL1005" s="149">
        <v>1.6963528414</v>
      </c>
      <c r="AM1005" s="149">
        <v>7.1529544812000001</v>
      </c>
      <c r="AN1005" s="149" t="s">
        <v>3450</v>
      </c>
      <c r="AO1005" s="149" t="s">
        <v>3450</v>
      </c>
      <c r="AP1005" s="149">
        <v>6.6440486288000002</v>
      </c>
      <c r="AQ1005" s="149">
        <v>4.2408821034999997</v>
      </c>
    </row>
    <row r="1006" spans="1:43" x14ac:dyDescent="0.2">
      <c r="A1006" s="145">
        <v>2933</v>
      </c>
      <c r="B1006" s="109" t="s">
        <v>1391</v>
      </c>
      <c r="C1006" s="110">
        <v>854</v>
      </c>
      <c r="D1006" s="131">
        <v>0</v>
      </c>
      <c r="E1006" s="110">
        <v>145.73378839590001</v>
      </c>
      <c r="F1006" s="131">
        <v>9.8360655737999991</v>
      </c>
      <c r="G1006" s="131">
        <v>18.735362997700001</v>
      </c>
      <c r="H1006" s="131">
        <v>58.782201405199999</v>
      </c>
      <c r="I1006" s="131">
        <v>22.482435597199999</v>
      </c>
      <c r="J1006" s="131">
        <v>3.4883720930000002</v>
      </c>
      <c r="K1006" s="131">
        <v>1.1627906977</v>
      </c>
      <c r="L1006" s="131">
        <v>5.8139534884000001</v>
      </c>
      <c r="M1006" s="131">
        <v>9.3023255813999999</v>
      </c>
      <c r="N1006" s="110">
        <v>365</v>
      </c>
      <c r="O1006" s="131">
        <v>2.3232876712000001</v>
      </c>
      <c r="P1006" s="146">
        <v>5.86</v>
      </c>
      <c r="Q1006" s="131">
        <v>8.3760683760999992</v>
      </c>
      <c r="R1006" s="110">
        <v>11</v>
      </c>
      <c r="S1006" s="131">
        <v>52.136752136799998</v>
      </c>
      <c r="T1006" s="110">
        <v>-14</v>
      </c>
      <c r="U1006" s="131">
        <v>34.358974359000001</v>
      </c>
      <c r="V1006" s="131">
        <v>5.1282051282000003</v>
      </c>
      <c r="W1006" s="147">
        <v>261</v>
      </c>
      <c r="X1006" s="147">
        <v>60</v>
      </c>
      <c r="Y1006" s="147">
        <v>57</v>
      </c>
      <c r="Z1006" s="147">
        <v>144</v>
      </c>
      <c r="AA1006" s="147">
        <v>78</v>
      </c>
      <c r="AB1006" s="147">
        <v>24</v>
      </c>
      <c r="AC1006" s="147">
        <v>7</v>
      </c>
      <c r="AD1006" s="147">
        <v>47</v>
      </c>
      <c r="AE1006" s="148">
        <v>1.7676767677</v>
      </c>
      <c r="AF1006" s="131">
        <v>4.6136101499000004</v>
      </c>
      <c r="AG1006" s="149">
        <v>1.1499999999999999</v>
      </c>
      <c r="AH1006" s="149">
        <v>9.375</v>
      </c>
      <c r="AI1006" s="149">
        <v>1.1160714286</v>
      </c>
      <c r="AJ1006" s="149">
        <v>12.611607142900001</v>
      </c>
      <c r="AK1006" s="149">
        <v>52.008928571399998</v>
      </c>
      <c r="AL1006" s="149">
        <v>1.5625</v>
      </c>
      <c r="AM1006" s="149">
        <v>10.15625</v>
      </c>
      <c r="AN1006" s="149" t="s">
        <v>3450</v>
      </c>
      <c r="AO1006" s="149" t="s">
        <v>3450</v>
      </c>
      <c r="AP1006" s="149">
        <v>8.8169642856999992</v>
      </c>
      <c r="AQ1006" s="149">
        <v>3.0133928570999999</v>
      </c>
    </row>
    <row r="1007" spans="1:43" x14ac:dyDescent="0.2">
      <c r="A1007" s="145">
        <v>2936</v>
      </c>
      <c r="B1007" s="109" t="s">
        <v>1390</v>
      </c>
      <c r="C1007" s="110">
        <v>856</v>
      </c>
      <c r="D1007" s="131">
        <v>9.6030729834000006</v>
      </c>
      <c r="E1007" s="110">
        <v>48.719408082000001</v>
      </c>
      <c r="F1007" s="131">
        <v>12.2663551402</v>
      </c>
      <c r="G1007" s="131">
        <v>24.766355140200002</v>
      </c>
      <c r="H1007" s="131">
        <v>57.2429906542</v>
      </c>
      <c r="I1007" s="131">
        <v>17.990654205599999</v>
      </c>
      <c r="J1007" s="131">
        <v>2.3323615160000002</v>
      </c>
      <c r="K1007" s="131">
        <v>0</v>
      </c>
      <c r="L1007" s="131">
        <v>11.6618075802</v>
      </c>
      <c r="M1007" s="131">
        <v>12.827988338200001</v>
      </c>
      <c r="N1007" s="110">
        <v>332</v>
      </c>
      <c r="O1007" s="131">
        <v>2.5572289157000001</v>
      </c>
      <c r="P1007" s="146">
        <v>17.57</v>
      </c>
      <c r="Q1007" s="131">
        <v>3.7058152793999999</v>
      </c>
      <c r="R1007" s="110">
        <v>8</v>
      </c>
      <c r="S1007" s="131">
        <v>29.247434435599999</v>
      </c>
      <c r="T1007" s="110">
        <v>-32</v>
      </c>
      <c r="U1007" s="131">
        <v>66.875712656800005</v>
      </c>
      <c r="V1007" s="131">
        <v>0.17103762829999999</v>
      </c>
      <c r="W1007" s="147">
        <v>207</v>
      </c>
      <c r="X1007" s="147">
        <v>37</v>
      </c>
      <c r="Y1007" s="147">
        <v>49</v>
      </c>
      <c r="Z1007" s="147">
        <v>121</v>
      </c>
      <c r="AA1007" s="147">
        <v>65</v>
      </c>
      <c r="AB1007" s="147">
        <v>12</v>
      </c>
      <c r="AC1007" s="147">
        <v>10</v>
      </c>
      <c r="AD1007" s="147">
        <v>43</v>
      </c>
      <c r="AE1007" s="148">
        <v>1.6509433962</v>
      </c>
      <c r="AF1007" s="131">
        <v>10.600706713799999</v>
      </c>
      <c r="AG1007" s="149" t="s">
        <v>3449</v>
      </c>
      <c r="AH1007" s="149">
        <v>14.285714285699999</v>
      </c>
      <c r="AI1007" s="149">
        <v>1.8159806295000001</v>
      </c>
      <c r="AJ1007" s="149">
        <v>16.2227602906</v>
      </c>
      <c r="AK1007" s="149">
        <v>48.426150121100001</v>
      </c>
      <c r="AL1007" s="149">
        <v>2.9055690073</v>
      </c>
      <c r="AM1007" s="149">
        <v>3.3898305084999998</v>
      </c>
      <c r="AN1007" s="149" t="s">
        <v>3450</v>
      </c>
      <c r="AO1007" s="149" t="s">
        <v>3450</v>
      </c>
      <c r="AP1007" s="149">
        <v>8.2324455206000007</v>
      </c>
      <c r="AQ1007" s="149">
        <v>3.2687651332000001</v>
      </c>
    </row>
    <row r="1008" spans="1:43" x14ac:dyDescent="0.2">
      <c r="A1008" s="145">
        <v>2937</v>
      </c>
      <c r="B1008" s="109" t="s">
        <v>1389</v>
      </c>
      <c r="C1008" s="110">
        <v>10467</v>
      </c>
      <c r="D1008" s="131">
        <v>2.7687776140999998</v>
      </c>
      <c r="E1008" s="110">
        <v>1308.375</v>
      </c>
      <c r="F1008" s="131">
        <v>42.657877137699998</v>
      </c>
      <c r="G1008" s="131">
        <v>18.515333906599999</v>
      </c>
      <c r="H1008" s="131">
        <v>59.988535397</v>
      </c>
      <c r="I1008" s="131">
        <v>21.4961306965</v>
      </c>
      <c r="J1008" s="131">
        <v>4.9573382907000001</v>
      </c>
      <c r="K1008" s="131">
        <v>1.9066685732999999</v>
      </c>
      <c r="L1008" s="131">
        <v>7.7220077219999999</v>
      </c>
      <c r="M1008" s="131">
        <v>11.726011725999999</v>
      </c>
      <c r="N1008" s="110">
        <v>4919</v>
      </c>
      <c r="O1008" s="131">
        <v>2.0788778206999998</v>
      </c>
      <c r="P1008" s="146">
        <v>8</v>
      </c>
      <c r="Q1008" s="131">
        <v>32.165206508099999</v>
      </c>
      <c r="R1008" s="110">
        <v>18</v>
      </c>
      <c r="S1008" s="131">
        <v>13.5168961202</v>
      </c>
      <c r="T1008" s="110">
        <v>-19</v>
      </c>
      <c r="U1008" s="131">
        <v>50.938673341700003</v>
      </c>
      <c r="V1008" s="131">
        <v>3.37922403</v>
      </c>
      <c r="W1008" s="147">
        <v>5747</v>
      </c>
      <c r="X1008" s="147">
        <v>73</v>
      </c>
      <c r="Y1008" s="147">
        <v>1602</v>
      </c>
      <c r="Z1008" s="147">
        <v>4072</v>
      </c>
      <c r="AA1008" s="147">
        <v>727</v>
      </c>
      <c r="AB1008" s="147">
        <v>10</v>
      </c>
      <c r="AC1008" s="147">
        <v>125</v>
      </c>
      <c r="AD1008" s="147">
        <v>592</v>
      </c>
      <c r="AE1008" s="148">
        <v>2.5997472467999998</v>
      </c>
      <c r="AF1008" s="131">
        <v>0.95657164719999999</v>
      </c>
      <c r="AG1008" s="149">
        <v>4.6399999999999997</v>
      </c>
      <c r="AH1008" s="149">
        <v>8.8134299885999994</v>
      </c>
      <c r="AI1008" s="149">
        <v>5.5513162915000001</v>
      </c>
      <c r="AJ1008" s="149">
        <v>26.917207172800001</v>
      </c>
      <c r="AK1008" s="149">
        <v>36.760778328900003</v>
      </c>
      <c r="AL1008" s="149">
        <v>1.1636779854999999</v>
      </c>
      <c r="AM1008" s="149">
        <v>6.3525371995000004</v>
      </c>
      <c r="AN1008" s="149" t="s">
        <v>3450</v>
      </c>
      <c r="AO1008" s="149" t="s">
        <v>3450</v>
      </c>
      <c r="AP1008" s="149">
        <v>9.2903471957000008</v>
      </c>
      <c r="AQ1008" s="149">
        <v>2.1365890881</v>
      </c>
    </row>
    <row r="1009" spans="1:43" x14ac:dyDescent="0.2">
      <c r="A1009" s="145">
        <v>2938</v>
      </c>
      <c r="B1009" s="109" t="s">
        <v>1388</v>
      </c>
      <c r="C1009" s="110">
        <v>781</v>
      </c>
      <c r="D1009" s="131">
        <v>9.5371669004000008</v>
      </c>
      <c r="E1009" s="110">
        <v>141.4855072464</v>
      </c>
      <c r="F1009" s="131">
        <v>12.4199743918</v>
      </c>
      <c r="G1009" s="131">
        <v>19.590268886</v>
      </c>
      <c r="H1009" s="131">
        <v>58.258642765700003</v>
      </c>
      <c r="I1009" s="131">
        <v>22.1510883483</v>
      </c>
      <c r="J1009" s="131">
        <v>10.450685826300001</v>
      </c>
      <c r="K1009" s="131">
        <v>2.6126714566000002</v>
      </c>
      <c r="L1009" s="131">
        <v>9.1443500980000003</v>
      </c>
      <c r="M1009" s="131">
        <v>2.6126714566000002</v>
      </c>
      <c r="N1009" s="110">
        <v>335</v>
      </c>
      <c r="O1009" s="131">
        <v>2.3283582090000001</v>
      </c>
      <c r="P1009" s="146">
        <v>5.52</v>
      </c>
      <c r="Q1009" s="131">
        <v>10.849909584100001</v>
      </c>
      <c r="R1009" s="110">
        <v>7</v>
      </c>
      <c r="S1009" s="131">
        <v>46.292947558800002</v>
      </c>
      <c r="T1009" s="110">
        <v>-8</v>
      </c>
      <c r="U1009" s="131">
        <v>32.911392405100003</v>
      </c>
      <c r="V1009" s="131">
        <v>9.9457504521000004</v>
      </c>
      <c r="W1009" s="147">
        <v>207</v>
      </c>
      <c r="X1009" s="147">
        <v>49</v>
      </c>
      <c r="Y1009" s="147">
        <v>61</v>
      </c>
      <c r="Z1009" s="147">
        <v>97</v>
      </c>
      <c r="AA1009" s="147">
        <v>68</v>
      </c>
      <c r="AB1009" s="147">
        <v>16</v>
      </c>
      <c r="AC1009" s="147">
        <v>17</v>
      </c>
      <c r="AD1009" s="147">
        <v>35</v>
      </c>
      <c r="AE1009" s="148">
        <v>0.53619302950000003</v>
      </c>
      <c r="AF1009" s="131">
        <v>1.3280212483</v>
      </c>
      <c r="AG1009" s="149" t="s">
        <v>3449</v>
      </c>
      <c r="AH1009" s="149">
        <v>9.0782122904999998</v>
      </c>
      <c r="AI1009" s="149">
        <v>1.1173184357999999</v>
      </c>
      <c r="AJ1009" s="149">
        <v>16.899441340799999</v>
      </c>
      <c r="AK1009" s="149">
        <v>52.932960893900002</v>
      </c>
      <c r="AL1009" s="149">
        <v>1.5363128492</v>
      </c>
      <c r="AM1009" s="149">
        <v>9.4972067038999999</v>
      </c>
      <c r="AN1009" s="149" t="s">
        <v>3450</v>
      </c>
      <c r="AO1009" s="149" t="s">
        <v>3450</v>
      </c>
      <c r="AP1009" s="149">
        <v>6.5642458101000001</v>
      </c>
      <c r="AQ1009" s="149">
        <v>0.97765363130000005</v>
      </c>
    </row>
    <row r="1010" spans="1:43" x14ac:dyDescent="0.2">
      <c r="A1010" s="145">
        <v>2939</v>
      </c>
      <c r="B1010" s="109" t="s">
        <v>1387</v>
      </c>
      <c r="C1010" s="110">
        <v>36604</v>
      </c>
      <c r="D1010" s="131">
        <v>4.7534556277000002</v>
      </c>
      <c r="E1010" s="110">
        <v>874.8565965583</v>
      </c>
      <c r="F1010" s="131">
        <v>28.1444650858</v>
      </c>
      <c r="G1010" s="131">
        <v>17.7466943503</v>
      </c>
      <c r="H1010" s="131">
        <v>60.569883072899998</v>
      </c>
      <c r="I1010" s="131">
        <v>21.683422576800002</v>
      </c>
      <c r="J1010" s="131">
        <v>5.0552663578999999</v>
      </c>
      <c r="K1010" s="131">
        <v>2.1040838354</v>
      </c>
      <c r="L1010" s="131">
        <v>9.4273886133999998</v>
      </c>
      <c r="M1010" s="131">
        <v>10.1378584799</v>
      </c>
      <c r="N1010" s="110">
        <v>17358</v>
      </c>
      <c r="O1010" s="131">
        <v>2.0659638207</v>
      </c>
      <c r="P1010" s="146">
        <v>41.84</v>
      </c>
      <c r="Q1010" s="131">
        <v>24.797329518400002</v>
      </c>
      <c r="R1010" s="110">
        <v>96</v>
      </c>
      <c r="S1010" s="131">
        <v>20.267048163999998</v>
      </c>
      <c r="T1010" s="110">
        <v>-119</v>
      </c>
      <c r="U1010" s="131">
        <v>53.3142584645</v>
      </c>
      <c r="V1010" s="131">
        <v>1.6213638531000001</v>
      </c>
      <c r="W1010" s="147">
        <v>27255</v>
      </c>
      <c r="X1010" s="147">
        <v>75</v>
      </c>
      <c r="Y1010" s="147">
        <v>6520</v>
      </c>
      <c r="Z1010" s="147">
        <v>20660</v>
      </c>
      <c r="AA1010" s="147">
        <v>3017</v>
      </c>
      <c r="AB1010" s="147">
        <v>25</v>
      </c>
      <c r="AC1010" s="147">
        <v>333</v>
      </c>
      <c r="AD1010" s="147">
        <v>2659</v>
      </c>
      <c r="AE1010" s="148">
        <v>1.1296859169</v>
      </c>
      <c r="AF1010" s="131">
        <v>1.9266762083</v>
      </c>
      <c r="AG1010" s="149">
        <v>3.62</v>
      </c>
      <c r="AH1010" s="149">
        <v>9.6058640672000006</v>
      </c>
      <c r="AI1010" s="149">
        <v>1.8728172852</v>
      </c>
      <c r="AJ1010" s="149">
        <v>32.102697931500003</v>
      </c>
      <c r="AK1010" s="149">
        <v>32.820355374800002</v>
      </c>
      <c r="AL1010" s="149">
        <v>2.0608665618000002</v>
      </c>
      <c r="AM1010" s="149">
        <v>6.6085888628999996</v>
      </c>
      <c r="AN1010" s="149" t="s">
        <v>3450</v>
      </c>
      <c r="AO1010" s="149" t="s">
        <v>3450</v>
      </c>
      <c r="AP1010" s="149">
        <v>7.9940131251000004</v>
      </c>
      <c r="AQ1010" s="149">
        <v>2.0570288213999999</v>
      </c>
    </row>
    <row r="1011" spans="1:43" x14ac:dyDescent="0.2">
      <c r="A1011" s="145">
        <v>2951</v>
      </c>
      <c r="B1011" s="109" t="s">
        <v>1386</v>
      </c>
      <c r="C1011" s="110">
        <v>463</v>
      </c>
      <c r="D1011" s="131">
        <v>-10.7899807322</v>
      </c>
      <c r="E1011" s="110">
        <v>36.804451510299998</v>
      </c>
      <c r="F1011" s="131">
        <v>8.6393088552999995</v>
      </c>
      <c r="G1011" s="131">
        <v>18.358531317499999</v>
      </c>
      <c r="H1011" s="131">
        <v>56.803455723500001</v>
      </c>
      <c r="I1011" s="131">
        <v>24.838012959</v>
      </c>
      <c r="J1011" s="131">
        <v>4.2598509052000004</v>
      </c>
      <c r="K1011" s="131">
        <v>4.2598509052000004</v>
      </c>
      <c r="L1011" s="131">
        <v>6.3897763577999998</v>
      </c>
      <c r="M1011" s="131">
        <v>12.7795527157</v>
      </c>
      <c r="N1011" s="110">
        <v>208</v>
      </c>
      <c r="O1011" s="131">
        <v>2.2115384615</v>
      </c>
      <c r="P1011" s="146">
        <v>12.58</v>
      </c>
      <c r="Q1011" s="131">
        <v>4.5094936709000004</v>
      </c>
      <c r="R1011" s="110">
        <v>5</v>
      </c>
      <c r="S1011" s="131">
        <v>50.553797468399999</v>
      </c>
      <c r="T1011" s="110">
        <v>-11</v>
      </c>
      <c r="U1011" s="131">
        <v>44.699367088599999</v>
      </c>
      <c r="V1011" s="131">
        <v>0.2373417722</v>
      </c>
      <c r="W1011" s="147">
        <v>117</v>
      </c>
      <c r="X1011" s="147">
        <v>53</v>
      </c>
      <c r="Y1011" s="147">
        <v>13</v>
      </c>
      <c r="Z1011" s="147">
        <v>51</v>
      </c>
      <c r="AA1011" s="147">
        <v>53</v>
      </c>
      <c r="AB1011" s="147">
        <v>18</v>
      </c>
      <c r="AC1011" s="147">
        <v>6</v>
      </c>
      <c r="AD1011" s="147">
        <v>29</v>
      </c>
      <c r="AE1011" s="148">
        <v>1.593625498</v>
      </c>
      <c r="AF1011" s="131">
        <v>4.1152263374000002</v>
      </c>
      <c r="AG1011" s="149">
        <v>2.52</v>
      </c>
      <c r="AH1011" s="149">
        <v>5.1485148514999999</v>
      </c>
      <c r="AI1011" s="149">
        <v>0.59405940589999995</v>
      </c>
      <c r="AJ1011" s="149">
        <v>14.653465346500001</v>
      </c>
      <c r="AK1011" s="149">
        <v>64.158415841600004</v>
      </c>
      <c r="AL1011" s="149">
        <v>1.7821782178000001</v>
      </c>
      <c r="AM1011" s="149">
        <v>1.7821782178000001</v>
      </c>
      <c r="AN1011" s="149" t="s">
        <v>3450</v>
      </c>
      <c r="AO1011" s="149" t="s">
        <v>3450</v>
      </c>
      <c r="AP1011" s="149">
        <v>4.5544554455000004</v>
      </c>
      <c r="AQ1011" s="149">
        <v>6.7326732673</v>
      </c>
    </row>
    <row r="1012" spans="1:43" x14ac:dyDescent="0.2">
      <c r="A1012" s="145">
        <v>2952</v>
      </c>
      <c r="B1012" s="109" t="s">
        <v>1385</v>
      </c>
      <c r="C1012" s="110">
        <v>1653</v>
      </c>
      <c r="D1012" s="131">
        <v>-1.0179640719</v>
      </c>
      <c r="E1012" s="110">
        <v>76.421636615799997</v>
      </c>
      <c r="F1012" s="131">
        <v>15.6079854809</v>
      </c>
      <c r="G1012" s="131">
        <v>18.390804597700001</v>
      </c>
      <c r="H1012" s="131">
        <v>56.563823351499998</v>
      </c>
      <c r="I1012" s="131">
        <v>25.045372050800001</v>
      </c>
      <c r="J1012" s="131">
        <v>3.5992801440000002</v>
      </c>
      <c r="K1012" s="131">
        <v>0.59988002399999996</v>
      </c>
      <c r="L1012" s="131">
        <v>5.3989202159999996</v>
      </c>
      <c r="M1012" s="131">
        <v>11.3977204559</v>
      </c>
      <c r="N1012" s="110">
        <v>735</v>
      </c>
      <c r="O1012" s="131">
        <v>2.2122448979999998</v>
      </c>
      <c r="P1012" s="146">
        <v>21.63</v>
      </c>
      <c r="Q1012" s="131">
        <v>6.4096609382</v>
      </c>
      <c r="R1012" s="110">
        <v>21</v>
      </c>
      <c r="S1012" s="131">
        <v>57.872735717600001</v>
      </c>
      <c r="T1012" s="110">
        <v>-21</v>
      </c>
      <c r="U1012" s="131">
        <v>35.113794705099998</v>
      </c>
      <c r="V1012" s="131">
        <v>0.60380863910000004</v>
      </c>
      <c r="W1012" s="147">
        <v>677</v>
      </c>
      <c r="X1012" s="147">
        <v>98</v>
      </c>
      <c r="Y1012" s="147">
        <v>239</v>
      </c>
      <c r="Z1012" s="147">
        <v>340</v>
      </c>
      <c r="AA1012" s="147">
        <v>149</v>
      </c>
      <c r="AB1012" s="147">
        <v>36</v>
      </c>
      <c r="AC1012" s="147">
        <v>29</v>
      </c>
      <c r="AD1012" s="147">
        <v>84</v>
      </c>
      <c r="AE1012" s="148">
        <v>5.0561797753000004</v>
      </c>
      <c r="AF1012" s="131">
        <v>1.7772511848000001</v>
      </c>
      <c r="AG1012" s="149">
        <v>2.2000000000000002</v>
      </c>
      <c r="AH1012" s="149">
        <v>10.429880197299999</v>
      </c>
      <c r="AI1012" s="149">
        <v>1.7618040874000001</v>
      </c>
      <c r="AJ1012" s="149">
        <v>19.943622269199999</v>
      </c>
      <c r="AK1012" s="149">
        <v>48.1324876674</v>
      </c>
      <c r="AL1012" s="149">
        <v>2.6074700492999998</v>
      </c>
      <c r="AM1012" s="149">
        <v>2.8893587033000001</v>
      </c>
      <c r="AN1012" s="149" t="s">
        <v>3450</v>
      </c>
      <c r="AO1012" s="149" t="s">
        <v>3450</v>
      </c>
      <c r="AP1012" s="149">
        <v>4.2283298096999999</v>
      </c>
      <c r="AQ1012" s="149">
        <v>8.4566596194999999</v>
      </c>
    </row>
    <row r="1013" spans="1:43" x14ac:dyDescent="0.2">
      <c r="A1013" s="145">
        <v>2953</v>
      </c>
      <c r="B1013" s="109" t="s">
        <v>1384</v>
      </c>
      <c r="C1013" s="110">
        <v>880</v>
      </c>
      <c r="D1013" s="131">
        <v>16.094986807400002</v>
      </c>
      <c r="E1013" s="110">
        <v>93.418259023399997</v>
      </c>
      <c r="F1013" s="131">
        <v>13.2954545455</v>
      </c>
      <c r="G1013" s="131">
        <v>18.181818181800001</v>
      </c>
      <c r="H1013" s="131">
        <v>60.340909090899999</v>
      </c>
      <c r="I1013" s="131">
        <v>21.477272727300001</v>
      </c>
      <c r="J1013" s="131">
        <v>7.9275198187999996</v>
      </c>
      <c r="K1013" s="131">
        <v>2.2650056625000001</v>
      </c>
      <c r="L1013" s="131">
        <v>12.457531143800001</v>
      </c>
      <c r="M1013" s="131">
        <v>6.7950169875000004</v>
      </c>
      <c r="N1013" s="110">
        <v>387</v>
      </c>
      <c r="O1013" s="131">
        <v>2.2583979327999999</v>
      </c>
      <c r="P1013" s="146">
        <v>9.42</v>
      </c>
      <c r="Q1013" s="131">
        <v>6.5101387407000004</v>
      </c>
      <c r="R1013" s="110">
        <v>7</v>
      </c>
      <c r="S1013" s="131">
        <v>44.290288153699997</v>
      </c>
      <c r="T1013" s="110">
        <v>-1</v>
      </c>
      <c r="U1013" s="131">
        <v>48.5592315902</v>
      </c>
      <c r="V1013" s="131">
        <v>0.64034151549999996</v>
      </c>
      <c r="W1013" s="147">
        <v>176</v>
      </c>
      <c r="X1013" s="147">
        <v>50</v>
      </c>
      <c r="Y1013" s="147">
        <v>36</v>
      </c>
      <c r="Z1013" s="147">
        <v>90</v>
      </c>
      <c r="AA1013" s="147">
        <v>65</v>
      </c>
      <c r="AB1013" s="147">
        <v>18</v>
      </c>
      <c r="AC1013" s="147">
        <v>13</v>
      </c>
      <c r="AD1013" s="147">
        <v>34</v>
      </c>
      <c r="AE1013" s="148">
        <v>1.4051522247999999</v>
      </c>
      <c r="AF1013" s="131">
        <v>4.6349942063</v>
      </c>
      <c r="AG1013" s="149">
        <v>1.58</v>
      </c>
      <c r="AH1013" s="149">
        <v>8.5447263017000008</v>
      </c>
      <c r="AI1013" s="149">
        <v>1.3351134845999999</v>
      </c>
      <c r="AJ1013" s="149">
        <v>22.830440587399998</v>
      </c>
      <c r="AK1013" s="149">
        <v>40.587449933199998</v>
      </c>
      <c r="AL1013" s="149">
        <v>1.8691588785</v>
      </c>
      <c r="AM1013" s="149">
        <v>6.4085447262999997</v>
      </c>
      <c r="AN1013" s="149" t="s">
        <v>3450</v>
      </c>
      <c r="AO1013" s="149" t="s">
        <v>3450</v>
      </c>
      <c r="AP1013" s="149">
        <v>5.4739652870000004</v>
      </c>
      <c r="AQ1013" s="149">
        <v>11.481975968</v>
      </c>
    </row>
    <row r="1014" spans="1:43" x14ac:dyDescent="0.2">
      <c r="A1014" s="145">
        <v>2961</v>
      </c>
      <c r="B1014" s="109" t="s">
        <v>1383</v>
      </c>
      <c r="C1014" s="110">
        <v>332</v>
      </c>
      <c r="D1014" s="131">
        <v>5.0632911392000004</v>
      </c>
      <c r="E1014" s="110">
        <v>87.368421052599999</v>
      </c>
      <c r="F1014" s="131">
        <v>31.325301204799999</v>
      </c>
      <c r="G1014" s="131">
        <v>16.265060241</v>
      </c>
      <c r="H1014" s="131">
        <v>63.253012048199999</v>
      </c>
      <c r="I1014" s="131">
        <v>20.481927710800001</v>
      </c>
      <c r="J1014" s="131">
        <v>6.1728395061999999</v>
      </c>
      <c r="K1014" s="131">
        <v>0</v>
      </c>
      <c r="L1014" s="131">
        <v>9.2592592593000003</v>
      </c>
      <c r="M1014" s="131">
        <v>9.2592592593000003</v>
      </c>
      <c r="N1014" s="110">
        <v>144</v>
      </c>
      <c r="O1014" s="131">
        <v>2.1875</v>
      </c>
      <c r="P1014" s="146">
        <v>3.8</v>
      </c>
      <c r="Q1014" s="131">
        <v>6.8241469816000002</v>
      </c>
      <c r="R1014" s="110">
        <v>4</v>
      </c>
      <c r="S1014" s="131">
        <v>73.490813648300005</v>
      </c>
      <c r="T1014" s="110">
        <v>-4</v>
      </c>
      <c r="U1014" s="131">
        <v>19.6850393701</v>
      </c>
      <c r="V1014" s="131">
        <v>0</v>
      </c>
      <c r="W1014" s="147">
        <v>70</v>
      </c>
      <c r="X1014" s="147">
        <v>24</v>
      </c>
      <c r="Y1014" s="147">
        <v>7</v>
      </c>
      <c r="Z1014" s="147">
        <v>39</v>
      </c>
      <c r="AA1014" s="147">
        <v>27</v>
      </c>
      <c r="AB1014" s="147">
        <v>10</v>
      </c>
      <c r="AC1014" s="147">
        <v>5</v>
      </c>
      <c r="AD1014" s="147">
        <v>12</v>
      </c>
      <c r="AE1014" s="148">
        <v>0</v>
      </c>
      <c r="AF1014" s="131">
        <v>0</v>
      </c>
      <c r="AG1014" s="149" t="s">
        <v>3449</v>
      </c>
      <c r="AH1014" s="149">
        <v>4.1493775933999997</v>
      </c>
      <c r="AI1014" s="149">
        <v>4.5643153527000004</v>
      </c>
      <c r="AJ1014" s="149">
        <v>20.746887966799999</v>
      </c>
      <c r="AK1014" s="149">
        <v>50.622406638999998</v>
      </c>
      <c r="AL1014" s="149">
        <v>1.6597510373</v>
      </c>
      <c r="AM1014" s="149">
        <v>3.7344398339999998</v>
      </c>
      <c r="AN1014" s="149" t="s">
        <v>3450</v>
      </c>
      <c r="AO1014" s="149" t="s">
        <v>3450</v>
      </c>
      <c r="AP1014" s="149">
        <v>7.4688796679999996</v>
      </c>
      <c r="AQ1014" s="149">
        <v>2.9045643154</v>
      </c>
    </row>
    <row r="1015" spans="1:43" x14ac:dyDescent="0.2">
      <c r="A1015" s="145">
        <v>2962</v>
      </c>
      <c r="B1015" s="109" t="s">
        <v>1382</v>
      </c>
      <c r="C1015" s="110">
        <v>474</v>
      </c>
      <c r="D1015" s="131">
        <v>14.4927536232</v>
      </c>
      <c r="E1015" s="110">
        <v>60</v>
      </c>
      <c r="F1015" s="131">
        <v>19.409282700399999</v>
      </c>
      <c r="G1015" s="131">
        <v>15.8227848101</v>
      </c>
      <c r="H1015" s="131">
        <v>64.767932489499998</v>
      </c>
      <c r="I1015" s="131">
        <v>19.409282700399999</v>
      </c>
      <c r="J1015" s="131">
        <v>0</v>
      </c>
      <c r="K1015" s="131">
        <v>2.1231422504999999</v>
      </c>
      <c r="L1015" s="131">
        <v>6.3694267515999998</v>
      </c>
      <c r="M1015" s="131">
        <v>4.2462845010999999</v>
      </c>
      <c r="N1015" s="110">
        <v>208</v>
      </c>
      <c r="O1015" s="131">
        <v>2.2740384615</v>
      </c>
      <c r="P1015" s="146">
        <v>7.9</v>
      </c>
      <c r="Q1015" s="131">
        <v>5.5766793409000002</v>
      </c>
      <c r="R1015" s="110">
        <v>-1</v>
      </c>
      <c r="S1015" s="131">
        <v>35.361216730000002</v>
      </c>
      <c r="T1015" s="110">
        <v>-7</v>
      </c>
      <c r="U1015" s="131">
        <v>55.3865652725</v>
      </c>
      <c r="V1015" s="131">
        <v>3.6755386565000001</v>
      </c>
      <c r="W1015" s="147">
        <v>113</v>
      </c>
      <c r="X1015" s="147">
        <v>46</v>
      </c>
      <c r="Y1015" s="147">
        <v>12</v>
      </c>
      <c r="Z1015" s="147">
        <v>55</v>
      </c>
      <c r="AA1015" s="147">
        <v>42</v>
      </c>
      <c r="AB1015" s="147">
        <v>9</v>
      </c>
      <c r="AC1015" s="147">
        <v>7</v>
      </c>
      <c r="AD1015" s="147">
        <v>26</v>
      </c>
      <c r="AE1015" s="148">
        <v>1.3100436681000001</v>
      </c>
      <c r="AF1015" s="131">
        <v>2.1367521368000002</v>
      </c>
      <c r="AG1015" s="149" t="s">
        <v>3449</v>
      </c>
      <c r="AH1015" s="149">
        <v>9.3525179856000005</v>
      </c>
      <c r="AI1015" s="149">
        <v>1.9184652278000001</v>
      </c>
      <c r="AJ1015" s="149">
        <v>20.383693045600001</v>
      </c>
      <c r="AK1015" s="149">
        <v>46.522781774599999</v>
      </c>
      <c r="AL1015" s="149">
        <v>2.6378896882</v>
      </c>
      <c r="AM1015" s="149">
        <v>7.9136690646999996</v>
      </c>
      <c r="AN1015" s="149" t="s">
        <v>3450</v>
      </c>
      <c r="AO1015" s="149" t="s">
        <v>3450</v>
      </c>
      <c r="AP1015" s="149">
        <v>8.6330935251999996</v>
      </c>
      <c r="AQ1015" s="149">
        <v>1.6786570743</v>
      </c>
    </row>
    <row r="1016" spans="1:43" x14ac:dyDescent="0.2">
      <c r="A1016" s="145">
        <v>2963</v>
      </c>
      <c r="B1016" s="109" t="s">
        <v>1381</v>
      </c>
      <c r="C1016" s="110">
        <v>1465</v>
      </c>
      <c r="D1016" s="131">
        <v>14.185502727999999</v>
      </c>
      <c r="E1016" s="110">
        <v>108.5989621942</v>
      </c>
      <c r="F1016" s="131">
        <v>28.191126279900001</v>
      </c>
      <c r="G1016" s="131">
        <v>17.883959044400001</v>
      </c>
      <c r="H1016" s="131">
        <v>63.139931740599998</v>
      </c>
      <c r="I1016" s="131">
        <v>18.976109215000001</v>
      </c>
      <c r="J1016" s="131">
        <v>4.7716428085000002</v>
      </c>
      <c r="K1016" s="131">
        <v>2.7266530333999999</v>
      </c>
      <c r="L1016" s="131">
        <v>8.8616223586</v>
      </c>
      <c r="M1016" s="131">
        <v>11.588275392</v>
      </c>
      <c r="N1016" s="110">
        <v>655</v>
      </c>
      <c r="O1016" s="131">
        <v>2.1954198473000002</v>
      </c>
      <c r="P1016" s="146">
        <v>13.49</v>
      </c>
      <c r="Q1016" s="131">
        <v>7.6579925650999998</v>
      </c>
      <c r="R1016" s="110">
        <v>13</v>
      </c>
      <c r="S1016" s="131">
        <v>61.263940520399998</v>
      </c>
      <c r="T1016" s="110">
        <v>-16</v>
      </c>
      <c r="U1016" s="131">
        <v>29.1449814126</v>
      </c>
      <c r="V1016" s="131">
        <v>1.9330855018999999</v>
      </c>
      <c r="W1016" s="147">
        <v>769</v>
      </c>
      <c r="X1016" s="147">
        <v>86</v>
      </c>
      <c r="Y1016" s="147">
        <v>157</v>
      </c>
      <c r="Z1016" s="147">
        <v>526</v>
      </c>
      <c r="AA1016" s="147">
        <v>141</v>
      </c>
      <c r="AB1016" s="147">
        <v>31</v>
      </c>
      <c r="AC1016" s="147">
        <v>18</v>
      </c>
      <c r="AD1016" s="147">
        <v>92</v>
      </c>
      <c r="AE1016" s="148">
        <v>3.2552083333000001</v>
      </c>
      <c r="AF1016" s="131">
        <v>6.7658998646999997</v>
      </c>
      <c r="AG1016" s="131">
        <v>1.7</v>
      </c>
      <c r="AH1016" s="149">
        <v>6.0180541625000004</v>
      </c>
      <c r="AI1016" s="149">
        <v>6.1183550652000003</v>
      </c>
      <c r="AJ1016" s="149">
        <v>15.2457372116</v>
      </c>
      <c r="AK1016" s="149">
        <v>58.074222667999997</v>
      </c>
      <c r="AL1016" s="149">
        <v>1.8054162487000001</v>
      </c>
      <c r="AM1016" s="149">
        <v>2.9087261784999998</v>
      </c>
      <c r="AN1016" s="149" t="s">
        <v>3450</v>
      </c>
      <c r="AO1016" s="149" t="s">
        <v>3450</v>
      </c>
      <c r="AP1016" s="149">
        <v>6.0180541625000004</v>
      </c>
      <c r="AQ1016" s="149">
        <v>2.2066198596</v>
      </c>
    </row>
    <row r="1017" spans="1:43" x14ac:dyDescent="0.2">
      <c r="A1017" s="145">
        <v>2964</v>
      </c>
      <c r="B1017" s="109" t="s">
        <v>1380</v>
      </c>
      <c r="C1017" s="110">
        <v>3505</v>
      </c>
      <c r="D1017" s="131">
        <v>9.2240573386999998</v>
      </c>
      <c r="E1017" s="110">
        <v>606.40138408300004</v>
      </c>
      <c r="F1017" s="131">
        <v>23.195435092699999</v>
      </c>
      <c r="G1017" s="131">
        <v>16.490727532099999</v>
      </c>
      <c r="H1017" s="131">
        <v>57.318116975700001</v>
      </c>
      <c r="I1017" s="131">
        <v>26.1911554922</v>
      </c>
      <c r="J1017" s="131">
        <v>5.2023121387</v>
      </c>
      <c r="K1017" s="131">
        <v>3.1791907514000002</v>
      </c>
      <c r="L1017" s="131">
        <v>8.3815028902000002</v>
      </c>
      <c r="M1017" s="131">
        <v>11.271676300599999</v>
      </c>
      <c r="N1017" s="110">
        <v>1698</v>
      </c>
      <c r="O1017" s="131">
        <v>2.0353356890000001</v>
      </c>
      <c r="P1017" s="146">
        <v>5.78</v>
      </c>
      <c r="Q1017" s="131">
        <v>24.914089347099999</v>
      </c>
      <c r="R1017" s="110">
        <v>21</v>
      </c>
      <c r="S1017" s="131">
        <v>29.553264604799999</v>
      </c>
      <c r="T1017" s="110">
        <v>-18</v>
      </c>
      <c r="U1017" s="131">
        <v>39.518900343600002</v>
      </c>
      <c r="V1017" s="131">
        <v>6.0137457044999998</v>
      </c>
      <c r="W1017" s="147">
        <v>1614</v>
      </c>
      <c r="X1017" s="147">
        <v>38</v>
      </c>
      <c r="Y1017" s="147">
        <v>599</v>
      </c>
      <c r="Z1017" s="147">
        <v>977</v>
      </c>
      <c r="AA1017" s="147">
        <v>319</v>
      </c>
      <c r="AB1017" s="147">
        <v>14</v>
      </c>
      <c r="AC1017" s="147">
        <v>45</v>
      </c>
      <c r="AD1017" s="147">
        <v>260</v>
      </c>
      <c r="AE1017" s="148">
        <v>1.7650025214</v>
      </c>
      <c r="AF1017" s="131">
        <v>23.104265402799999</v>
      </c>
      <c r="AG1017" s="149">
        <v>2.58</v>
      </c>
      <c r="AH1017" s="149">
        <v>10.9466303078</v>
      </c>
      <c r="AI1017" s="149">
        <v>2.5710946629999998</v>
      </c>
      <c r="AJ1017" s="149">
        <v>24.814959096199999</v>
      </c>
      <c r="AK1017" s="149">
        <v>41.0206466693</v>
      </c>
      <c r="AL1017" s="149">
        <v>2.8827425010000001</v>
      </c>
      <c r="AM1017" s="149">
        <v>7.7911959486000004</v>
      </c>
      <c r="AN1017" s="149" t="s">
        <v>3450</v>
      </c>
      <c r="AO1017" s="149" t="s">
        <v>3450</v>
      </c>
      <c r="AP1017" s="149">
        <v>6.5446045968000002</v>
      </c>
      <c r="AQ1017" s="149">
        <v>2.1036229061</v>
      </c>
    </row>
    <row r="1018" spans="1:43" x14ac:dyDescent="0.2">
      <c r="A1018" s="145">
        <v>2971</v>
      </c>
      <c r="B1018" s="109" t="s">
        <v>1379</v>
      </c>
      <c r="C1018" s="110">
        <v>2207</v>
      </c>
      <c r="D1018" s="131">
        <v>8.4520884520999999</v>
      </c>
      <c r="E1018" s="110">
        <v>144.06005221929999</v>
      </c>
      <c r="F1018" s="131">
        <v>17.671046669700001</v>
      </c>
      <c r="G1018" s="131">
        <v>21.114635251500001</v>
      </c>
      <c r="H1018" s="131">
        <v>54.417761667400001</v>
      </c>
      <c r="I1018" s="131">
        <v>24.467603081099998</v>
      </c>
      <c r="J1018" s="131">
        <v>3.1616982835999998</v>
      </c>
      <c r="K1018" s="131">
        <v>1.8066847335</v>
      </c>
      <c r="L1018" s="131">
        <v>9.4850948508999995</v>
      </c>
      <c r="M1018" s="131">
        <v>10.3884372177</v>
      </c>
      <c r="N1018" s="110">
        <v>960</v>
      </c>
      <c r="O1018" s="131">
        <v>2.2645833333000001</v>
      </c>
      <c r="P1018" s="146">
        <v>15.32</v>
      </c>
      <c r="Q1018" s="131">
        <v>9.7783572359999997</v>
      </c>
      <c r="R1018" s="110">
        <v>19</v>
      </c>
      <c r="S1018" s="131">
        <v>49.348109517600001</v>
      </c>
      <c r="T1018" s="110">
        <v>-21</v>
      </c>
      <c r="U1018" s="131">
        <v>40.026075619300002</v>
      </c>
      <c r="V1018" s="131">
        <v>0.84745762710000005</v>
      </c>
      <c r="W1018" s="147">
        <v>978</v>
      </c>
      <c r="X1018" s="147">
        <v>206</v>
      </c>
      <c r="Y1018" s="147">
        <v>359</v>
      </c>
      <c r="Z1018" s="147">
        <v>413</v>
      </c>
      <c r="AA1018" s="147">
        <v>207</v>
      </c>
      <c r="AB1018" s="147">
        <v>44</v>
      </c>
      <c r="AC1018" s="147">
        <v>40</v>
      </c>
      <c r="AD1018" s="147">
        <v>123</v>
      </c>
      <c r="AE1018" s="148">
        <v>9.7987751530999994</v>
      </c>
      <c r="AF1018" s="131">
        <v>11.014226709500001</v>
      </c>
      <c r="AG1018" s="149">
        <v>1.85</v>
      </c>
      <c r="AH1018" s="149">
        <v>9.0623363017000003</v>
      </c>
      <c r="AI1018" s="149">
        <v>0.89051859609999995</v>
      </c>
      <c r="AJ1018" s="149">
        <v>25.6678889471</v>
      </c>
      <c r="AK1018" s="149">
        <v>47.721320062899999</v>
      </c>
      <c r="AL1018" s="149">
        <v>0.89051859609999995</v>
      </c>
      <c r="AM1018" s="149">
        <v>4.1382922995999998</v>
      </c>
      <c r="AN1018" s="149" t="s">
        <v>3450</v>
      </c>
      <c r="AO1018" s="149" t="s">
        <v>3450</v>
      </c>
      <c r="AP1018" s="149">
        <v>2.9858564693999998</v>
      </c>
      <c r="AQ1018" s="149">
        <v>6.8622315348000003</v>
      </c>
    </row>
    <row r="1019" spans="1:43" x14ac:dyDescent="0.2">
      <c r="A1019" s="145">
        <v>2972</v>
      </c>
      <c r="B1019" s="109" t="s">
        <v>1378</v>
      </c>
      <c r="C1019" s="110">
        <v>438</v>
      </c>
      <c r="D1019" s="131">
        <v>5.2884615385</v>
      </c>
      <c r="E1019" s="110">
        <v>72.396694214899995</v>
      </c>
      <c r="F1019" s="131">
        <v>7.9908675798999997</v>
      </c>
      <c r="G1019" s="131">
        <v>20.5479452055</v>
      </c>
      <c r="H1019" s="131">
        <v>61.643835616399997</v>
      </c>
      <c r="I1019" s="131">
        <v>17.8082191781</v>
      </c>
      <c r="J1019" s="131">
        <v>13.6054421769</v>
      </c>
      <c r="K1019" s="131">
        <v>2.2675736960999999</v>
      </c>
      <c r="L1019" s="131">
        <v>6.8027210884000002</v>
      </c>
      <c r="M1019" s="131">
        <v>6.8027210884000002</v>
      </c>
      <c r="N1019" s="110">
        <v>180</v>
      </c>
      <c r="O1019" s="131">
        <v>2.3777777778</v>
      </c>
      <c r="P1019" s="146">
        <v>6.05</v>
      </c>
      <c r="Q1019" s="131">
        <v>7.1310116085999997</v>
      </c>
      <c r="R1019" s="110">
        <v>10</v>
      </c>
      <c r="S1019" s="131">
        <v>72.470978441100002</v>
      </c>
      <c r="T1019" s="110">
        <v>-12</v>
      </c>
      <c r="U1019" s="131">
        <v>20.398009950199999</v>
      </c>
      <c r="V1019" s="131">
        <v>0</v>
      </c>
      <c r="W1019" s="147">
        <v>139</v>
      </c>
      <c r="X1019" s="147">
        <v>92</v>
      </c>
      <c r="Y1019" s="147">
        <v>16</v>
      </c>
      <c r="Z1019" s="147">
        <v>31</v>
      </c>
      <c r="AA1019" s="147">
        <v>47</v>
      </c>
      <c r="AB1019" s="147">
        <v>28</v>
      </c>
      <c r="AC1019" s="147">
        <v>4</v>
      </c>
      <c r="AD1019" s="147">
        <v>15</v>
      </c>
      <c r="AE1019" s="148">
        <v>1.9230769231</v>
      </c>
      <c r="AF1019" s="131">
        <v>4.6082949308999996</v>
      </c>
      <c r="AG1019" s="149" t="s">
        <v>3449</v>
      </c>
      <c r="AH1019" s="149">
        <v>4.5146726862</v>
      </c>
      <c r="AI1019" s="149">
        <v>0.67720090290000001</v>
      </c>
      <c r="AJ1019" s="149">
        <v>18.9616252822</v>
      </c>
      <c r="AK1019" s="149">
        <v>58.239277652399998</v>
      </c>
      <c r="AL1019" s="149">
        <v>2.0316027087999999</v>
      </c>
      <c r="AM1019" s="149">
        <v>4.9661399549</v>
      </c>
      <c r="AN1019" s="149" t="s">
        <v>3450</v>
      </c>
      <c r="AO1019" s="149" t="s">
        <v>3450</v>
      </c>
      <c r="AP1019" s="149">
        <v>2.2573363431</v>
      </c>
      <c r="AQ1019" s="149">
        <v>8.1264108351999997</v>
      </c>
    </row>
    <row r="1020" spans="1:43" x14ac:dyDescent="0.2">
      <c r="A1020" s="145">
        <v>2973</v>
      </c>
      <c r="B1020" s="109" t="s">
        <v>1377</v>
      </c>
      <c r="C1020" s="110">
        <v>598</v>
      </c>
      <c r="D1020" s="131">
        <v>0.67340067339999998</v>
      </c>
      <c r="E1020" s="110">
        <v>144.44444444440001</v>
      </c>
      <c r="F1020" s="131">
        <v>26.7558528428</v>
      </c>
      <c r="G1020" s="131">
        <v>19.063545150500001</v>
      </c>
      <c r="H1020" s="131">
        <v>61.204013377899997</v>
      </c>
      <c r="I1020" s="131">
        <v>19.732441471600001</v>
      </c>
      <c r="J1020" s="131">
        <v>0</v>
      </c>
      <c r="K1020" s="131">
        <v>3.3840947547</v>
      </c>
      <c r="L1020" s="131">
        <v>0</v>
      </c>
      <c r="M1020" s="131">
        <v>8.4602368866000006</v>
      </c>
      <c r="N1020" s="110">
        <v>272</v>
      </c>
      <c r="O1020" s="131">
        <v>2.1911764705999999</v>
      </c>
      <c r="P1020" s="146">
        <v>4.1399999999999997</v>
      </c>
      <c r="Q1020" s="131">
        <v>10.9223300971</v>
      </c>
      <c r="R1020" s="110">
        <v>6</v>
      </c>
      <c r="S1020" s="131">
        <v>75.485436893200003</v>
      </c>
      <c r="T1020" s="110">
        <v>-11</v>
      </c>
      <c r="U1020" s="131">
        <v>12.8640776699</v>
      </c>
      <c r="V1020" s="131">
        <v>0.72815533980000002</v>
      </c>
      <c r="W1020" s="147">
        <v>267</v>
      </c>
      <c r="X1020" s="147">
        <v>85</v>
      </c>
      <c r="Y1020" s="147">
        <v>90</v>
      </c>
      <c r="Z1020" s="147">
        <v>92</v>
      </c>
      <c r="AA1020" s="147">
        <v>62</v>
      </c>
      <c r="AB1020" s="147">
        <v>21</v>
      </c>
      <c r="AC1020" s="147">
        <v>6</v>
      </c>
      <c r="AD1020" s="147">
        <v>35</v>
      </c>
      <c r="AE1020" s="148">
        <v>3.3639143731000001</v>
      </c>
      <c r="AF1020" s="131">
        <v>1.6920473773</v>
      </c>
      <c r="AG1020" s="149">
        <v>2.0499999999999998</v>
      </c>
      <c r="AH1020" s="149">
        <v>9.6234309623000005</v>
      </c>
      <c r="AI1020" s="149">
        <v>1.2552301255</v>
      </c>
      <c r="AJ1020" s="149">
        <v>18.8284518828</v>
      </c>
      <c r="AK1020" s="149">
        <v>57.112970711300001</v>
      </c>
      <c r="AL1020" s="149">
        <v>0.41841004180000002</v>
      </c>
      <c r="AM1020" s="149">
        <v>4.8117154812000003</v>
      </c>
      <c r="AN1020" s="149" t="s">
        <v>3450</v>
      </c>
      <c r="AO1020" s="149" t="s">
        <v>3450</v>
      </c>
      <c r="AP1020" s="149">
        <v>3.3472803347000002</v>
      </c>
      <c r="AQ1020" s="149">
        <v>2.9288702929000001</v>
      </c>
    </row>
    <row r="1021" spans="1:43" x14ac:dyDescent="0.2">
      <c r="A1021" s="145">
        <v>2974</v>
      </c>
      <c r="B1021" s="109" t="s">
        <v>1376</v>
      </c>
      <c r="C1021" s="110">
        <v>1740</v>
      </c>
      <c r="D1021" s="131">
        <v>2.7154663518</v>
      </c>
      <c r="E1021" s="110">
        <v>82.464454976300004</v>
      </c>
      <c r="F1021" s="131">
        <v>13.275862069</v>
      </c>
      <c r="G1021" s="131">
        <v>20.172413793099999</v>
      </c>
      <c r="H1021" s="131">
        <v>57.643678160900002</v>
      </c>
      <c r="I1021" s="131">
        <v>22.183908045999999</v>
      </c>
      <c r="J1021" s="131">
        <v>4.0264595916000001</v>
      </c>
      <c r="K1021" s="131">
        <v>2.8760425654000001</v>
      </c>
      <c r="L1021" s="131">
        <v>5.7520851309000003</v>
      </c>
      <c r="M1021" s="131">
        <v>5.7520851309000003</v>
      </c>
      <c r="N1021" s="110">
        <v>733</v>
      </c>
      <c r="O1021" s="131">
        <v>2.3478854025000002</v>
      </c>
      <c r="P1021" s="146">
        <v>21.1</v>
      </c>
      <c r="Q1021" s="131">
        <v>7.1867612293000001</v>
      </c>
      <c r="R1021" s="110">
        <v>21</v>
      </c>
      <c r="S1021" s="131">
        <v>49.739952718700003</v>
      </c>
      <c r="T1021" s="110">
        <v>-28</v>
      </c>
      <c r="U1021" s="131">
        <v>42.411347517700001</v>
      </c>
      <c r="V1021" s="131">
        <v>0.66193853430000005</v>
      </c>
      <c r="W1021" s="147">
        <v>933</v>
      </c>
      <c r="X1021" s="147">
        <v>204</v>
      </c>
      <c r="Y1021" s="147">
        <v>287</v>
      </c>
      <c r="Z1021" s="147">
        <v>442</v>
      </c>
      <c r="AA1021" s="147">
        <v>188</v>
      </c>
      <c r="AB1021" s="147">
        <v>64</v>
      </c>
      <c r="AC1021" s="147">
        <v>35</v>
      </c>
      <c r="AD1021" s="147">
        <v>89</v>
      </c>
      <c r="AE1021" s="148">
        <v>1.4814814814999999</v>
      </c>
      <c r="AF1021" s="131">
        <v>5.7570523892000001</v>
      </c>
      <c r="AG1021" s="149">
        <v>1.84</v>
      </c>
      <c r="AH1021" s="149">
        <v>10.1600985222</v>
      </c>
      <c r="AI1021" s="149">
        <v>1.2315270936</v>
      </c>
      <c r="AJ1021" s="149">
        <v>22.844827586200001</v>
      </c>
      <c r="AK1021" s="149">
        <v>46.982758620699997</v>
      </c>
      <c r="AL1021" s="149">
        <v>1.724137931</v>
      </c>
      <c r="AM1021" s="149">
        <v>5.8497536946000004</v>
      </c>
      <c r="AN1021" s="149" t="s">
        <v>3450</v>
      </c>
      <c r="AO1021" s="149" t="s">
        <v>3450</v>
      </c>
      <c r="AP1021" s="149">
        <v>2.7709359606000001</v>
      </c>
      <c r="AQ1021" s="149">
        <v>5.9113300493000001</v>
      </c>
    </row>
    <row r="1022" spans="1:43" x14ac:dyDescent="0.2">
      <c r="A1022" s="145">
        <v>3001</v>
      </c>
      <c r="B1022" s="109" t="s">
        <v>1375</v>
      </c>
      <c r="C1022" s="110">
        <v>15763</v>
      </c>
      <c r="D1022" s="131">
        <v>3.4589131005999998</v>
      </c>
      <c r="E1022" s="110">
        <v>625.51587301589996</v>
      </c>
      <c r="F1022" s="131">
        <v>22.483029880099998</v>
      </c>
      <c r="G1022" s="131">
        <v>19.0636300197</v>
      </c>
      <c r="H1022" s="131">
        <v>61.593605278200002</v>
      </c>
      <c r="I1022" s="131">
        <v>19.3427647022</v>
      </c>
      <c r="J1022" s="131">
        <v>5.0145994668</v>
      </c>
      <c r="K1022" s="131">
        <v>2.0312301638000001</v>
      </c>
      <c r="L1022" s="131">
        <v>10.5370064745</v>
      </c>
      <c r="M1022" s="131">
        <v>9.0770597943000002</v>
      </c>
      <c r="N1022" s="110">
        <v>7196</v>
      </c>
      <c r="O1022" s="131">
        <v>2.1454974986000002</v>
      </c>
      <c r="P1022" s="146">
        <v>25.2</v>
      </c>
      <c r="Q1022" s="131">
        <v>17.241379310300001</v>
      </c>
      <c r="R1022" s="110">
        <v>62</v>
      </c>
      <c r="S1022" s="131">
        <v>54.221165279399997</v>
      </c>
      <c r="T1022" s="110">
        <v>-68</v>
      </c>
      <c r="U1022" s="131">
        <v>27.7843836702</v>
      </c>
      <c r="V1022" s="131">
        <v>0.75307173999999999</v>
      </c>
      <c r="W1022" s="147">
        <v>10023</v>
      </c>
      <c r="X1022" s="147">
        <v>228</v>
      </c>
      <c r="Y1022" s="147">
        <v>2985</v>
      </c>
      <c r="Z1022" s="147">
        <v>6810</v>
      </c>
      <c r="AA1022" s="147">
        <v>1401</v>
      </c>
      <c r="AB1022" s="147">
        <v>86</v>
      </c>
      <c r="AC1022" s="147">
        <v>226</v>
      </c>
      <c r="AD1022" s="147">
        <v>1089</v>
      </c>
      <c r="AE1022" s="148">
        <v>1.7412644617999999</v>
      </c>
      <c r="AF1022" s="131">
        <v>4.4993662863999999</v>
      </c>
      <c r="AG1022" s="149">
        <v>4.62</v>
      </c>
      <c r="AH1022" s="149">
        <v>33.546414674799998</v>
      </c>
      <c r="AI1022" s="149" t="s">
        <v>3450</v>
      </c>
      <c r="AJ1022" s="149" t="s">
        <v>3450</v>
      </c>
      <c r="AK1022" s="149">
        <v>64.702612562499993</v>
      </c>
      <c r="AL1022" s="149" t="s">
        <v>3450</v>
      </c>
      <c r="AM1022" s="149" t="s">
        <v>3450</v>
      </c>
      <c r="AN1022" s="149" t="s">
        <v>3450</v>
      </c>
      <c r="AO1022" s="149" t="s">
        <v>3450</v>
      </c>
      <c r="AP1022" s="149" t="s">
        <v>3450</v>
      </c>
      <c r="AQ1022" s="149" t="s">
        <v>3450</v>
      </c>
    </row>
    <row r="1023" spans="1:43" x14ac:dyDescent="0.2">
      <c r="A1023" s="145">
        <v>3002</v>
      </c>
      <c r="B1023" s="109" t="s">
        <v>1374</v>
      </c>
      <c r="C1023" s="110">
        <v>967</v>
      </c>
      <c r="D1023" s="131">
        <v>-0.10330578510000001</v>
      </c>
      <c r="E1023" s="110">
        <v>40.157807308999999</v>
      </c>
      <c r="F1023" s="131">
        <v>5.2740434333000001</v>
      </c>
      <c r="G1023" s="131">
        <v>26.370217166500002</v>
      </c>
      <c r="H1023" s="131">
        <v>59.152016545999999</v>
      </c>
      <c r="I1023" s="131">
        <v>14.4777662875</v>
      </c>
      <c r="J1023" s="131">
        <v>5.2410901468000004</v>
      </c>
      <c r="K1023" s="131">
        <v>1.0482180294000001</v>
      </c>
      <c r="L1023" s="131">
        <v>11.5303983229</v>
      </c>
      <c r="M1023" s="131">
        <v>7.3375262054999997</v>
      </c>
      <c r="N1023" s="110">
        <v>351</v>
      </c>
      <c r="O1023" s="131">
        <v>2.6980056979999998</v>
      </c>
      <c r="P1023" s="146">
        <v>24.08</v>
      </c>
      <c r="Q1023" s="131">
        <v>3.4725093014000001</v>
      </c>
      <c r="R1023" s="110">
        <v>19</v>
      </c>
      <c r="S1023" s="131">
        <v>58.288548987200002</v>
      </c>
      <c r="T1023" s="110">
        <v>-13</v>
      </c>
      <c r="U1023" s="131">
        <v>31.045886730100001</v>
      </c>
      <c r="V1023" s="131">
        <v>7.1930549814000004</v>
      </c>
      <c r="W1023" s="147">
        <v>513</v>
      </c>
      <c r="X1023" s="147">
        <v>126</v>
      </c>
      <c r="Y1023" s="147">
        <v>48</v>
      </c>
      <c r="Z1023" s="147">
        <v>339</v>
      </c>
      <c r="AA1023" s="147">
        <v>104</v>
      </c>
      <c r="AB1023" s="147">
        <v>51</v>
      </c>
      <c r="AC1023" s="147">
        <v>15</v>
      </c>
      <c r="AD1023" s="147">
        <v>38</v>
      </c>
      <c r="AE1023" s="148">
        <v>0.61728395059999996</v>
      </c>
      <c r="AF1023" s="131">
        <v>2.0898641588000002</v>
      </c>
      <c r="AG1023" s="131">
        <v>0.85</v>
      </c>
      <c r="AH1023" s="149">
        <v>22.021660649800001</v>
      </c>
      <c r="AI1023" s="149" t="s">
        <v>3450</v>
      </c>
      <c r="AJ1023" s="149" t="s">
        <v>3450</v>
      </c>
      <c r="AK1023" s="149">
        <v>76.534296028900002</v>
      </c>
      <c r="AL1023" s="149" t="s">
        <v>3450</v>
      </c>
      <c r="AM1023" s="149" t="s">
        <v>3450</v>
      </c>
      <c r="AN1023" s="149" t="s">
        <v>3450</v>
      </c>
      <c r="AO1023" s="149" t="s">
        <v>3450</v>
      </c>
      <c r="AP1023" s="149" t="s">
        <v>3450</v>
      </c>
      <c r="AQ1023" s="149" t="s">
        <v>3450</v>
      </c>
    </row>
    <row r="1024" spans="1:43" x14ac:dyDescent="0.2">
      <c r="A1024" s="145">
        <v>3003</v>
      </c>
      <c r="B1024" s="109" t="s">
        <v>1373</v>
      </c>
      <c r="C1024" s="110">
        <v>528</v>
      </c>
      <c r="D1024" s="131">
        <v>6.4516129032</v>
      </c>
      <c r="E1024" s="110">
        <v>101.7341040462</v>
      </c>
      <c r="F1024" s="131">
        <v>5.4924242424000003</v>
      </c>
      <c r="G1024" s="131">
        <v>23.106060606100002</v>
      </c>
      <c r="H1024" s="131">
        <v>58.143939393899998</v>
      </c>
      <c r="I1024" s="131">
        <v>18.75</v>
      </c>
      <c r="J1024" s="131">
        <v>11.320754717</v>
      </c>
      <c r="K1024" s="131">
        <v>0</v>
      </c>
      <c r="L1024" s="131">
        <v>13.2075471698</v>
      </c>
      <c r="M1024" s="131">
        <v>3.7735849056999999</v>
      </c>
      <c r="N1024" s="110">
        <v>220</v>
      </c>
      <c r="O1024" s="131">
        <v>2.3727272727000002</v>
      </c>
      <c r="P1024" s="146">
        <v>5.19</v>
      </c>
      <c r="Q1024" s="131">
        <v>4.6153846154</v>
      </c>
      <c r="R1024" s="110">
        <v>2</v>
      </c>
      <c r="S1024" s="131">
        <v>65.192307692300005</v>
      </c>
      <c r="T1024" s="110">
        <v>3</v>
      </c>
      <c r="U1024" s="131">
        <v>30.192307692300002</v>
      </c>
      <c r="V1024" s="131">
        <v>0</v>
      </c>
      <c r="W1024" s="147">
        <v>166</v>
      </c>
      <c r="X1024" s="147">
        <v>51</v>
      </c>
      <c r="Y1024" s="147">
        <v>26</v>
      </c>
      <c r="Z1024" s="147">
        <v>89</v>
      </c>
      <c r="AA1024" s="147">
        <v>54</v>
      </c>
      <c r="AB1024" s="147">
        <v>25</v>
      </c>
      <c r="AC1024" s="147">
        <v>9</v>
      </c>
      <c r="AD1024" s="147">
        <v>20</v>
      </c>
      <c r="AE1024" s="148">
        <v>2.0477815700000002</v>
      </c>
      <c r="AF1024" s="131">
        <v>5.7915057914999997</v>
      </c>
      <c r="AG1024" s="131">
        <v>1.32</v>
      </c>
      <c r="AH1024" s="149">
        <v>28.651685393299999</v>
      </c>
      <c r="AI1024" s="149" t="s">
        <v>3450</v>
      </c>
      <c r="AJ1024" s="149" t="s">
        <v>3450</v>
      </c>
      <c r="AK1024" s="149">
        <v>70.224719101100007</v>
      </c>
      <c r="AL1024" s="149" t="s">
        <v>3450</v>
      </c>
      <c r="AM1024" s="149" t="s">
        <v>3450</v>
      </c>
      <c r="AN1024" s="149" t="s">
        <v>3450</v>
      </c>
      <c r="AO1024" s="149" t="s">
        <v>3450</v>
      </c>
      <c r="AP1024" s="149" t="s">
        <v>3450</v>
      </c>
      <c r="AQ1024" s="149" t="s">
        <v>3450</v>
      </c>
    </row>
    <row r="1025" spans="1:43" x14ac:dyDescent="0.2">
      <c r="A1025" s="145">
        <v>3004</v>
      </c>
      <c r="B1025" s="109" t="s">
        <v>1372</v>
      </c>
      <c r="C1025" s="110">
        <v>1541</v>
      </c>
      <c r="D1025" s="131">
        <v>4.3331076505999997</v>
      </c>
      <c r="E1025" s="110">
        <v>88.461538461499998</v>
      </c>
      <c r="F1025" s="131">
        <v>6.2946138870999997</v>
      </c>
      <c r="G1025" s="131">
        <v>25.048669695000001</v>
      </c>
      <c r="H1025" s="131">
        <v>56.846203763799998</v>
      </c>
      <c r="I1025" s="131">
        <v>18.105126541200001</v>
      </c>
      <c r="J1025" s="131">
        <v>6.4226075787000001</v>
      </c>
      <c r="K1025" s="131">
        <v>1.2845215157000001</v>
      </c>
      <c r="L1025" s="131">
        <v>11.5606936416</v>
      </c>
      <c r="M1025" s="131">
        <v>6.4226075787000001</v>
      </c>
      <c r="N1025" s="110">
        <v>590</v>
      </c>
      <c r="O1025" s="131">
        <v>2.5593220339</v>
      </c>
      <c r="P1025" s="146">
        <v>17.420000000000002</v>
      </c>
      <c r="Q1025" s="131">
        <v>5.5747126436999999</v>
      </c>
      <c r="R1025" s="110">
        <v>29</v>
      </c>
      <c r="S1025" s="131">
        <v>59.540229885099997</v>
      </c>
      <c r="T1025" s="110">
        <v>-35</v>
      </c>
      <c r="U1025" s="131">
        <v>34.367816091999998</v>
      </c>
      <c r="V1025" s="131">
        <v>0.51724137930000003</v>
      </c>
      <c r="W1025" s="147">
        <v>511</v>
      </c>
      <c r="X1025" s="147">
        <v>157</v>
      </c>
      <c r="Y1025" s="147">
        <v>99</v>
      </c>
      <c r="Z1025" s="147">
        <v>255</v>
      </c>
      <c r="AA1025" s="147">
        <v>158</v>
      </c>
      <c r="AB1025" s="147">
        <v>70</v>
      </c>
      <c r="AC1025" s="147">
        <v>16</v>
      </c>
      <c r="AD1025" s="147">
        <v>72</v>
      </c>
      <c r="AE1025" s="148">
        <v>0.66577896140000004</v>
      </c>
      <c r="AF1025" s="131">
        <v>0.6333122229</v>
      </c>
      <c r="AG1025" s="149">
        <v>1.08</v>
      </c>
      <c r="AH1025" s="149">
        <v>29.674099485399999</v>
      </c>
      <c r="AI1025" s="149" t="s">
        <v>3450</v>
      </c>
      <c r="AJ1025" s="149" t="s">
        <v>3450</v>
      </c>
      <c r="AK1025" s="149">
        <v>67.753001715300002</v>
      </c>
      <c r="AL1025" s="149" t="s">
        <v>3450</v>
      </c>
      <c r="AM1025" s="149" t="s">
        <v>3450</v>
      </c>
      <c r="AN1025" s="149" t="s">
        <v>3450</v>
      </c>
      <c r="AO1025" s="149" t="s">
        <v>3450</v>
      </c>
      <c r="AP1025" s="149" t="s">
        <v>3450</v>
      </c>
      <c r="AQ1025" s="149" t="s">
        <v>3450</v>
      </c>
    </row>
    <row r="1026" spans="1:43" x14ac:dyDescent="0.2">
      <c r="A1026" s="145">
        <v>3005</v>
      </c>
      <c r="B1026" s="109" t="s">
        <v>1371</v>
      </c>
      <c r="C1026" s="110">
        <v>1387</v>
      </c>
      <c r="D1026" s="131">
        <v>2.0603384841999999</v>
      </c>
      <c r="E1026" s="110">
        <v>148.18376068379999</v>
      </c>
      <c r="F1026" s="131">
        <v>6.0562364816000001</v>
      </c>
      <c r="G1026" s="131">
        <v>22.9271809661</v>
      </c>
      <c r="H1026" s="131">
        <v>58.976207642399999</v>
      </c>
      <c r="I1026" s="131">
        <v>18.096611391500002</v>
      </c>
      <c r="J1026" s="131">
        <v>3.5511363636</v>
      </c>
      <c r="K1026" s="131">
        <v>2.1306818181999998</v>
      </c>
      <c r="L1026" s="131">
        <v>7.8125</v>
      </c>
      <c r="M1026" s="131">
        <v>12.0738636364</v>
      </c>
      <c r="N1026" s="110">
        <v>558</v>
      </c>
      <c r="O1026" s="131">
        <v>2.4587813619999999</v>
      </c>
      <c r="P1026" s="146">
        <v>9.36</v>
      </c>
      <c r="Q1026" s="131">
        <v>9.0032154340999995</v>
      </c>
      <c r="R1026" s="110">
        <v>17</v>
      </c>
      <c r="S1026" s="131">
        <v>66.345123258300006</v>
      </c>
      <c r="T1026" s="110">
        <v>-13</v>
      </c>
      <c r="U1026" s="131">
        <v>23.258306537999999</v>
      </c>
      <c r="V1026" s="131">
        <v>1.3933547695999999</v>
      </c>
      <c r="W1026" s="147">
        <v>528</v>
      </c>
      <c r="X1026" s="147">
        <v>88</v>
      </c>
      <c r="Y1026" s="147">
        <v>68</v>
      </c>
      <c r="Z1026" s="147">
        <v>372</v>
      </c>
      <c r="AA1026" s="147">
        <v>142</v>
      </c>
      <c r="AB1026" s="147">
        <v>41</v>
      </c>
      <c r="AC1026" s="147">
        <v>24</v>
      </c>
      <c r="AD1026" s="147">
        <v>77</v>
      </c>
      <c r="AE1026" s="148">
        <v>1.8154311648999999</v>
      </c>
      <c r="AF1026" s="131">
        <v>2.1082220661000002</v>
      </c>
      <c r="AG1026" s="149" t="s">
        <v>3449</v>
      </c>
      <c r="AH1026" s="149">
        <v>44.315992292899999</v>
      </c>
      <c r="AI1026" s="149" t="s">
        <v>3450</v>
      </c>
      <c r="AJ1026" s="149" t="s">
        <v>3450</v>
      </c>
      <c r="AK1026" s="149">
        <v>55.105973024999997</v>
      </c>
      <c r="AL1026" s="149" t="s">
        <v>3450</v>
      </c>
      <c r="AM1026" s="149" t="s">
        <v>3450</v>
      </c>
      <c r="AN1026" s="149" t="s">
        <v>3450</v>
      </c>
      <c r="AO1026" s="149" t="s">
        <v>3450</v>
      </c>
      <c r="AP1026" s="149" t="s">
        <v>3450</v>
      </c>
      <c r="AQ1026" s="149" t="s">
        <v>3450</v>
      </c>
    </row>
    <row r="1027" spans="1:43" x14ac:dyDescent="0.2">
      <c r="A1027" s="145">
        <v>3006</v>
      </c>
      <c r="B1027" s="109" t="s">
        <v>1370</v>
      </c>
      <c r="C1027" s="110">
        <v>2272</v>
      </c>
      <c r="D1027" s="131">
        <v>0.1322168356</v>
      </c>
      <c r="E1027" s="110">
        <v>47.176079734200002</v>
      </c>
      <c r="F1027" s="131">
        <v>11.135563380300001</v>
      </c>
      <c r="G1027" s="131">
        <v>22.183098591499999</v>
      </c>
      <c r="H1027" s="131">
        <v>58.2306338028</v>
      </c>
      <c r="I1027" s="131">
        <v>19.5862676056</v>
      </c>
      <c r="J1027" s="131">
        <v>6.9945355191000003</v>
      </c>
      <c r="K1027" s="131">
        <v>2.1857923496999998</v>
      </c>
      <c r="L1027" s="131">
        <v>10.928961748600001</v>
      </c>
      <c r="M1027" s="131">
        <v>9.6174863387999991</v>
      </c>
      <c r="N1027" s="110">
        <v>952</v>
      </c>
      <c r="O1027" s="131">
        <v>2.3571428570999999</v>
      </c>
      <c r="P1027" s="146">
        <v>48.16</v>
      </c>
      <c r="Q1027" s="131">
        <v>3.4282152504000001</v>
      </c>
      <c r="R1027" s="110">
        <v>26</v>
      </c>
      <c r="S1027" s="131">
        <v>53.043839601099997</v>
      </c>
      <c r="T1027" s="110">
        <v>-16</v>
      </c>
      <c r="U1027" s="131">
        <v>42.135881986299999</v>
      </c>
      <c r="V1027" s="131">
        <v>1.3920631622999999</v>
      </c>
      <c r="W1027" s="147">
        <v>1093</v>
      </c>
      <c r="X1027" s="147">
        <v>213</v>
      </c>
      <c r="Y1027" s="147">
        <v>294</v>
      </c>
      <c r="Z1027" s="147">
        <v>586</v>
      </c>
      <c r="AA1027" s="147">
        <v>226</v>
      </c>
      <c r="AB1027" s="147">
        <v>86</v>
      </c>
      <c r="AC1027" s="147">
        <v>39</v>
      </c>
      <c r="AD1027" s="147">
        <v>101</v>
      </c>
      <c r="AE1027" s="148">
        <v>1.8037518038</v>
      </c>
      <c r="AF1027" s="131">
        <v>8.2073434125000002</v>
      </c>
      <c r="AG1027" s="149">
        <v>1.3</v>
      </c>
      <c r="AH1027" s="149">
        <v>27.653213751900001</v>
      </c>
      <c r="AI1027" s="149" t="s">
        <v>3450</v>
      </c>
      <c r="AJ1027" s="149" t="s">
        <v>3450</v>
      </c>
      <c r="AK1027" s="149">
        <v>71.001494768300006</v>
      </c>
      <c r="AL1027" s="149" t="s">
        <v>3450</v>
      </c>
      <c r="AM1027" s="149" t="s">
        <v>3450</v>
      </c>
      <c r="AN1027" s="149" t="s">
        <v>3450</v>
      </c>
      <c r="AO1027" s="149" t="s">
        <v>3450</v>
      </c>
      <c r="AP1027" s="149" t="s">
        <v>3450</v>
      </c>
      <c r="AQ1027" s="149" t="s">
        <v>3450</v>
      </c>
    </row>
    <row r="1028" spans="1:43" x14ac:dyDescent="0.2">
      <c r="A1028" s="145">
        <v>3007</v>
      </c>
      <c r="B1028" s="109" t="s">
        <v>1369</v>
      </c>
      <c r="C1028" s="110">
        <v>1817</v>
      </c>
      <c r="D1028" s="131">
        <v>2.5395033859999998</v>
      </c>
      <c r="E1028" s="110">
        <v>269.1851851852</v>
      </c>
      <c r="F1028" s="131">
        <v>11.722619702799999</v>
      </c>
      <c r="G1028" s="131">
        <v>22.069345074299999</v>
      </c>
      <c r="H1028" s="131">
        <v>57.292239956000003</v>
      </c>
      <c r="I1028" s="131">
        <v>20.638414969700001</v>
      </c>
      <c r="J1028" s="131">
        <v>3.7971250339</v>
      </c>
      <c r="K1028" s="131">
        <v>2.1697857336999999</v>
      </c>
      <c r="L1028" s="131">
        <v>8.6791429345999997</v>
      </c>
      <c r="M1028" s="131">
        <v>8.1366965011999994</v>
      </c>
      <c r="N1028" s="110">
        <v>714</v>
      </c>
      <c r="O1028" s="131">
        <v>2.5140056022000001</v>
      </c>
      <c r="P1028" s="146">
        <v>6.75</v>
      </c>
      <c r="Q1028" s="131">
        <v>12.257100149499999</v>
      </c>
      <c r="R1028" s="110">
        <v>17</v>
      </c>
      <c r="S1028" s="131">
        <v>60.5381165919</v>
      </c>
      <c r="T1028" s="110">
        <v>-17</v>
      </c>
      <c r="U1028" s="131">
        <v>26.307922271999999</v>
      </c>
      <c r="V1028" s="131">
        <v>0.89686098650000001</v>
      </c>
      <c r="W1028" s="147">
        <v>980</v>
      </c>
      <c r="X1028" s="147">
        <v>59</v>
      </c>
      <c r="Y1028" s="147">
        <v>577</v>
      </c>
      <c r="Z1028" s="147">
        <v>344</v>
      </c>
      <c r="AA1028" s="147">
        <v>148</v>
      </c>
      <c r="AB1028" s="147">
        <v>26</v>
      </c>
      <c r="AC1028" s="147">
        <v>30</v>
      </c>
      <c r="AD1028" s="147">
        <v>92</v>
      </c>
      <c r="AE1028" s="148">
        <v>0.57870370370000002</v>
      </c>
      <c r="AF1028" s="131">
        <v>2.1668472372999998</v>
      </c>
      <c r="AG1028" s="149">
        <v>1.5</v>
      </c>
      <c r="AH1028" s="149">
        <v>35.453100159000002</v>
      </c>
      <c r="AI1028" s="149" t="s">
        <v>3450</v>
      </c>
      <c r="AJ1028" s="149" t="s">
        <v>3450</v>
      </c>
      <c r="AK1028" s="149">
        <v>63.275039745599997</v>
      </c>
      <c r="AL1028" s="149" t="s">
        <v>3450</v>
      </c>
      <c r="AM1028" s="149" t="s">
        <v>3450</v>
      </c>
      <c r="AN1028" s="149" t="s">
        <v>3450</v>
      </c>
      <c r="AO1028" s="149" t="s">
        <v>3450</v>
      </c>
      <c r="AP1028" s="149" t="s">
        <v>3450</v>
      </c>
      <c r="AQ1028" s="149" t="s">
        <v>3450</v>
      </c>
    </row>
    <row r="1029" spans="1:43" x14ac:dyDescent="0.2">
      <c r="A1029" s="145">
        <v>3021</v>
      </c>
      <c r="B1029" s="109" t="s">
        <v>1368</v>
      </c>
      <c r="C1029" s="110">
        <v>1852</v>
      </c>
      <c r="D1029" s="131">
        <v>11.031175060000001</v>
      </c>
      <c r="E1029" s="110">
        <v>330.71428571429999</v>
      </c>
      <c r="F1029" s="131">
        <v>25.431965442799999</v>
      </c>
      <c r="G1029" s="131">
        <v>23.110151187900001</v>
      </c>
      <c r="H1029" s="131">
        <v>59.341252699800002</v>
      </c>
      <c r="I1029" s="131">
        <v>17.5485961123</v>
      </c>
      <c r="J1029" s="131">
        <v>3.8345658723999998</v>
      </c>
      <c r="K1029" s="131">
        <v>2.1911804985000001</v>
      </c>
      <c r="L1029" s="131">
        <v>10.4081073678</v>
      </c>
      <c r="M1029" s="131">
        <v>3.8345658723999998</v>
      </c>
      <c r="N1029" s="110">
        <v>767</v>
      </c>
      <c r="O1029" s="131">
        <v>2.3846153846</v>
      </c>
      <c r="P1029" s="146">
        <v>5.6</v>
      </c>
      <c r="Q1029" s="131">
        <v>10.5545617174</v>
      </c>
      <c r="R1029" s="110">
        <v>15</v>
      </c>
      <c r="S1029" s="131">
        <v>62.969588551000001</v>
      </c>
      <c r="T1029" s="110">
        <v>-10</v>
      </c>
      <c r="U1029" s="131">
        <v>25.402504472299999</v>
      </c>
      <c r="V1029" s="131">
        <v>1.0733452593999999</v>
      </c>
      <c r="W1029" s="147">
        <v>719</v>
      </c>
      <c r="X1029" s="147">
        <v>49</v>
      </c>
      <c r="Y1029" s="147">
        <v>352</v>
      </c>
      <c r="Z1029" s="147">
        <v>318</v>
      </c>
      <c r="AA1029" s="147">
        <v>151</v>
      </c>
      <c r="AB1029" s="147">
        <v>22</v>
      </c>
      <c r="AC1029" s="147">
        <v>41</v>
      </c>
      <c r="AD1029" s="147">
        <v>88</v>
      </c>
      <c r="AE1029" s="148">
        <v>2.8477546550000001</v>
      </c>
      <c r="AF1029" s="131">
        <v>16.987542468899999</v>
      </c>
      <c r="AG1029" s="149">
        <v>1.83</v>
      </c>
      <c r="AH1029" s="149">
        <v>48.827292110899997</v>
      </c>
      <c r="AI1029" s="149" t="s">
        <v>3450</v>
      </c>
      <c r="AJ1029" s="149" t="s">
        <v>3450</v>
      </c>
      <c r="AK1029" s="149">
        <v>49.466950959499997</v>
      </c>
      <c r="AL1029" s="149" t="s">
        <v>3450</v>
      </c>
      <c r="AM1029" s="149" t="s">
        <v>3450</v>
      </c>
      <c r="AN1029" s="149" t="s">
        <v>3450</v>
      </c>
      <c r="AO1029" s="149" t="s">
        <v>3450</v>
      </c>
      <c r="AP1029" s="149" t="s">
        <v>3450</v>
      </c>
      <c r="AQ1029" s="149" t="s">
        <v>3450</v>
      </c>
    </row>
    <row r="1030" spans="1:43" x14ac:dyDescent="0.2">
      <c r="A1030" s="145">
        <v>3022</v>
      </c>
      <c r="B1030" s="109" t="s">
        <v>1367</v>
      </c>
      <c r="C1030" s="110">
        <v>3066</v>
      </c>
      <c r="D1030" s="131">
        <v>3.2626427399999998E-2</v>
      </c>
      <c r="E1030" s="110">
        <v>144.5544554455</v>
      </c>
      <c r="F1030" s="131">
        <v>13.535551206799999</v>
      </c>
      <c r="G1030" s="131">
        <v>19.830397912599999</v>
      </c>
      <c r="H1030" s="131">
        <v>59.0019569472</v>
      </c>
      <c r="I1030" s="131">
        <v>21.167645140200001</v>
      </c>
      <c r="J1030" s="131">
        <v>3.5731687509999999</v>
      </c>
      <c r="K1030" s="131">
        <v>0.9745005685</v>
      </c>
      <c r="L1030" s="131">
        <v>10.719506253</v>
      </c>
      <c r="M1030" s="131">
        <v>10.069839207399999</v>
      </c>
      <c r="N1030" s="110">
        <v>1301</v>
      </c>
      <c r="O1030" s="131">
        <v>2.3166794773000001</v>
      </c>
      <c r="P1030" s="146">
        <v>21.21</v>
      </c>
      <c r="Q1030" s="131">
        <v>6.7892503536</v>
      </c>
      <c r="R1030" s="110">
        <v>23</v>
      </c>
      <c r="S1030" s="131">
        <v>46.723243752899997</v>
      </c>
      <c r="T1030" s="110">
        <v>-31</v>
      </c>
      <c r="U1030" s="131">
        <v>44.884488448799999</v>
      </c>
      <c r="V1030" s="131">
        <v>1.6030174446000001</v>
      </c>
      <c r="W1030" s="147">
        <v>1326</v>
      </c>
      <c r="X1030" s="147">
        <v>113</v>
      </c>
      <c r="Y1030" s="147">
        <v>338</v>
      </c>
      <c r="Z1030" s="147">
        <v>875</v>
      </c>
      <c r="AA1030" s="147">
        <v>306</v>
      </c>
      <c r="AB1030" s="147">
        <v>46</v>
      </c>
      <c r="AC1030" s="147">
        <v>46</v>
      </c>
      <c r="AD1030" s="147">
        <v>214</v>
      </c>
      <c r="AE1030" s="148">
        <v>0.93052109179999998</v>
      </c>
      <c r="AF1030" s="131">
        <v>3.5529715762</v>
      </c>
      <c r="AG1030" s="131">
        <v>1.55</v>
      </c>
      <c r="AH1030" s="149">
        <v>52.935222672099997</v>
      </c>
      <c r="AI1030" s="149" t="s">
        <v>3450</v>
      </c>
      <c r="AJ1030" s="149" t="s">
        <v>3450</v>
      </c>
      <c r="AK1030" s="149">
        <v>45.1417004049</v>
      </c>
      <c r="AL1030" s="149" t="s">
        <v>3450</v>
      </c>
      <c r="AM1030" s="149" t="s">
        <v>3450</v>
      </c>
      <c r="AN1030" s="149" t="s">
        <v>3450</v>
      </c>
      <c r="AO1030" s="149" t="s">
        <v>3450</v>
      </c>
      <c r="AP1030" s="149" t="s">
        <v>3450</v>
      </c>
      <c r="AQ1030" s="149" t="s">
        <v>3450</v>
      </c>
    </row>
    <row r="1031" spans="1:43" x14ac:dyDescent="0.2">
      <c r="A1031" s="145">
        <v>3023</v>
      </c>
      <c r="B1031" s="109" t="s">
        <v>1366</v>
      </c>
      <c r="C1031" s="110">
        <v>4408</v>
      </c>
      <c r="D1031" s="131">
        <v>9.4611373231000009</v>
      </c>
      <c r="E1031" s="110">
        <v>538.87530562350003</v>
      </c>
      <c r="F1031" s="131">
        <v>12.000907441000001</v>
      </c>
      <c r="G1031" s="131">
        <v>21.619782214200001</v>
      </c>
      <c r="H1031" s="131">
        <v>57.872050816700003</v>
      </c>
      <c r="I1031" s="131">
        <v>20.508166969099999</v>
      </c>
      <c r="J1031" s="131">
        <v>4.0955631399000003</v>
      </c>
      <c r="K1031" s="131">
        <v>2.5028441411000002</v>
      </c>
      <c r="L1031" s="131">
        <v>11.3765642776</v>
      </c>
      <c r="M1031" s="131">
        <v>7.9635949943000002</v>
      </c>
      <c r="N1031" s="110">
        <v>1860</v>
      </c>
      <c r="O1031" s="131">
        <v>2.3430107527000001</v>
      </c>
      <c r="P1031" s="146">
        <v>8.18</v>
      </c>
      <c r="Q1031" s="131">
        <v>17.682926829300001</v>
      </c>
      <c r="R1031" s="110">
        <v>21</v>
      </c>
      <c r="S1031" s="131">
        <v>53.1707317073</v>
      </c>
      <c r="T1031" s="110">
        <v>-24</v>
      </c>
      <c r="U1031" s="131">
        <v>28.1707317073</v>
      </c>
      <c r="V1031" s="131">
        <v>0.9756097561</v>
      </c>
      <c r="W1031" s="147">
        <v>1374</v>
      </c>
      <c r="X1031" s="147">
        <v>61</v>
      </c>
      <c r="Y1031" s="147">
        <v>259</v>
      </c>
      <c r="Z1031" s="147">
        <v>1054</v>
      </c>
      <c r="AA1031" s="147">
        <v>325</v>
      </c>
      <c r="AB1031" s="147">
        <v>25</v>
      </c>
      <c r="AC1031" s="147">
        <v>49</v>
      </c>
      <c r="AD1031" s="147">
        <v>251</v>
      </c>
      <c r="AE1031" s="148">
        <v>1.0737628385</v>
      </c>
      <c r="AF1031" s="131">
        <v>6.2893081760999996</v>
      </c>
      <c r="AG1031" s="149">
        <v>1.73</v>
      </c>
      <c r="AH1031" s="149">
        <v>66.892349356799997</v>
      </c>
      <c r="AI1031" s="149" t="s">
        <v>3450</v>
      </c>
      <c r="AJ1031" s="149" t="s">
        <v>3450</v>
      </c>
      <c r="AK1031" s="149">
        <v>30.467163168599999</v>
      </c>
      <c r="AL1031" s="149" t="s">
        <v>3450</v>
      </c>
      <c r="AM1031" s="149" t="s">
        <v>3450</v>
      </c>
      <c r="AN1031" s="149" t="s">
        <v>3450</v>
      </c>
      <c r="AO1031" s="149" t="s">
        <v>3450</v>
      </c>
      <c r="AP1031" s="149" t="s">
        <v>3450</v>
      </c>
      <c r="AQ1031" s="149" t="s">
        <v>3450</v>
      </c>
    </row>
    <row r="1032" spans="1:43" x14ac:dyDescent="0.2">
      <c r="A1032" s="145">
        <v>3024</v>
      </c>
      <c r="B1032" s="109" t="s">
        <v>1365</v>
      </c>
      <c r="C1032" s="110">
        <v>6362</v>
      </c>
      <c r="D1032" s="131">
        <v>10.6819763396</v>
      </c>
      <c r="E1032" s="110">
        <v>417.18032786890001</v>
      </c>
      <c r="F1032" s="131">
        <v>12.6060987111</v>
      </c>
      <c r="G1032" s="131">
        <v>19.034894687200001</v>
      </c>
      <c r="H1032" s="131">
        <v>58.487896887799998</v>
      </c>
      <c r="I1032" s="131">
        <v>22.477208425000001</v>
      </c>
      <c r="J1032" s="131">
        <v>5.0685039993999998</v>
      </c>
      <c r="K1032" s="131">
        <v>1.4255167498000001</v>
      </c>
      <c r="L1032" s="131">
        <v>9.8202264988000003</v>
      </c>
      <c r="M1032" s="131">
        <v>8.5531004988999992</v>
      </c>
      <c r="N1032" s="110">
        <v>2767</v>
      </c>
      <c r="O1032" s="131">
        <v>2.2609324177999999</v>
      </c>
      <c r="P1032" s="146">
        <v>15.25</v>
      </c>
      <c r="Q1032" s="131">
        <v>16.939175932000001</v>
      </c>
      <c r="R1032" s="110">
        <v>60</v>
      </c>
      <c r="S1032" s="131">
        <v>52.452583387799997</v>
      </c>
      <c r="T1032" s="110">
        <v>-62</v>
      </c>
      <c r="U1032" s="131">
        <v>29.627207325000001</v>
      </c>
      <c r="V1032" s="131">
        <v>0.9810333551</v>
      </c>
      <c r="W1032" s="147">
        <v>2850</v>
      </c>
      <c r="X1032" s="147">
        <v>120</v>
      </c>
      <c r="Y1032" s="147">
        <v>508</v>
      </c>
      <c r="Z1032" s="147">
        <v>2222</v>
      </c>
      <c r="AA1032" s="147">
        <v>669</v>
      </c>
      <c r="AB1032" s="147">
        <v>56</v>
      </c>
      <c r="AC1032" s="147">
        <v>78</v>
      </c>
      <c r="AD1032" s="147">
        <v>535</v>
      </c>
      <c r="AE1032" s="148">
        <v>1.9390581716999999</v>
      </c>
      <c r="AF1032" s="131">
        <v>1.7552257859</v>
      </c>
      <c r="AG1032" s="149">
        <v>1.07</v>
      </c>
      <c r="AH1032" s="149">
        <v>62.518373346399997</v>
      </c>
      <c r="AI1032" s="149" t="s">
        <v>3450</v>
      </c>
      <c r="AJ1032" s="149" t="s">
        <v>3450</v>
      </c>
      <c r="AK1032" s="149">
        <v>35.325820676100001</v>
      </c>
      <c r="AL1032" s="149" t="s">
        <v>3450</v>
      </c>
      <c r="AM1032" s="149" t="s">
        <v>3450</v>
      </c>
      <c r="AN1032" s="149" t="s">
        <v>3450</v>
      </c>
      <c r="AO1032" s="149" t="s">
        <v>3450</v>
      </c>
      <c r="AP1032" s="149" t="s">
        <v>3450</v>
      </c>
      <c r="AQ1032" s="149" t="s">
        <v>3450</v>
      </c>
    </row>
    <row r="1033" spans="1:43" x14ac:dyDescent="0.2">
      <c r="A1033" s="145">
        <v>3025</v>
      </c>
      <c r="B1033" s="109" t="s">
        <v>1364</v>
      </c>
      <c r="C1033" s="110">
        <v>1752</v>
      </c>
      <c r="D1033" s="131">
        <v>3.8529934794999998</v>
      </c>
      <c r="E1033" s="110">
        <v>174.6759720837</v>
      </c>
      <c r="F1033" s="131">
        <v>11.8721461187</v>
      </c>
      <c r="G1033" s="131">
        <v>22.089041095900001</v>
      </c>
      <c r="H1033" s="131">
        <v>58.390410958899999</v>
      </c>
      <c r="I1033" s="131">
        <v>19.520547945200001</v>
      </c>
      <c r="J1033" s="131">
        <v>2.2942357326999998</v>
      </c>
      <c r="K1033" s="131">
        <v>2.2942357326999998</v>
      </c>
      <c r="L1033" s="131">
        <v>6.3091482650000001</v>
      </c>
      <c r="M1033" s="131">
        <v>5.1620303985999998</v>
      </c>
      <c r="N1033" s="110">
        <v>722</v>
      </c>
      <c r="O1033" s="131">
        <v>2.3808864266</v>
      </c>
      <c r="P1033" s="146">
        <v>10.029999999999999</v>
      </c>
      <c r="Q1033" s="131">
        <v>8.3832335329000003</v>
      </c>
      <c r="R1033" s="110">
        <v>19</v>
      </c>
      <c r="S1033" s="131">
        <v>49.001996007999999</v>
      </c>
      <c r="T1033" s="110">
        <v>-19</v>
      </c>
      <c r="U1033" s="131">
        <v>41.5169660679</v>
      </c>
      <c r="V1033" s="131">
        <v>1.0978043912</v>
      </c>
      <c r="W1033" s="147">
        <v>967</v>
      </c>
      <c r="X1033" s="147">
        <v>58</v>
      </c>
      <c r="Y1033" s="147">
        <v>153</v>
      </c>
      <c r="Z1033" s="147">
        <v>756</v>
      </c>
      <c r="AA1033" s="147">
        <v>204</v>
      </c>
      <c r="AB1033" s="147">
        <v>29</v>
      </c>
      <c r="AC1033" s="147">
        <v>35</v>
      </c>
      <c r="AD1033" s="147">
        <v>140</v>
      </c>
      <c r="AE1033" s="148">
        <v>1.8518518519</v>
      </c>
      <c r="AF1033" s="131">
        <v>0.58105752470000005</v>
      </c>
      <c r="AG1033" s="149">
        <v>2.88</v>
      </c>
      <c r="AH1033" s="149">
        <v>69.692307692300005</v>
      </c>
      <c r="AI1033" s="149" t="s">
        <v>3450</v>
      </c>
      <c r="AJ1033" s="149" t="s">
        <v>3450</v>
      </c>
      <c r="AK1033" s="149">
        <v>28.1538461538</v>
      </c>
      <c r="AL1033" s="149" t="s">
        <v>3450</v>
      </c>
      <c r="AM1033" s="149" t="s">
        <v>3450</v>
      </c>
      <c r="AN1033" s="149" t="s">
        <v>3450</v>
      </c>
      <c r="AO1033" s="149" t="s">
        <v>3450</v>
      </c>
      <c r="AP1033" s="149" t="s">
        <v>3450</v>
      </c>
      <c r="AQ1033" s="149" t="s">
        <v>3450</v>
      </c>
    </row>
    <row r="1034" spans="1:43" x14ac:dyDescent="0.2">
      <c r="A1034" s="145">
        <v>3031</v>
      </c>
      <c r="B1034" s="109" t="s">
        <v>1363</v>
      </c>
      <c r="C1034" s="110">
        <v>1013</v>
      </c>
      <c r="D1034" s="131">
        <v>-0.39331366760000003</v>
      </c>
      <c r="E1034" s="110">
        <v>240.61757719720001</v>
      </c>
      <c r="F1034" s="131">
        <v>14.5113524186</v>
      </c>
      <c r="G1034" s="131">
        <v>19.052319842100001</v>
      </c>
      <c r="H1034" s="131">
        <v>60.118460019700002</v>
      </c>
      <c r="I1034" s="131">
        <v>20.8292201382</v>
      </c>
      <c r="J1034" s="131">
        <v>8.9064819396000008</v>
      </c>
      <c r="K1034" s="131">
        <v>1.9792182088000001</v>
      </c>
      <c r="L1034" s="131">
        <v>15.833745670500001</v>
      </c>
      <c r="M1034" s="131">
        <v>13.8545274617</v>
      </c>
      <c r="N1034" s="110">
        <v>413</v>
      </c>
      <c r="O1034" s="131">
        <v>2.3946731235000001</v>
      </c>
      <c r="P1034" s="146">
        <v>4.21</v>
      </c>
      <c r="Q1034" s="131">
        <v>12.142857142900001</v>
      </c>
      <c r="R1034" s="110">
        <v>6</v>
      </c>
      <c r="S1034" s="131">
        <v>56.666666666700003</v>
      </c>
      <c r="T1034" s="110">
        <v>-9</v>
      </c>
      <c r="U1034" s="131">
        <v>31.1904761905</v>
      </c>
      <c r="V1034" s="131">
        <v>0</v>
      </c>
      <c r="W1034" s="147">
        <v>286</v>
      </c>
      <c r="X1034" s="147">
        <v>46</v>
      </c>
      <c r="Y1034" s="147">
        <v>57</v>
      </c>
      <c r="Z1034" s="147">
        <v>183</v>
      </c>
      <c r="AA1034" s="147">
        <v>78</v>
      </c>
      <c r="AB1034" s="147">
        <v>18</v>
      </c>
      <c r="AC1034" s="147">
        <v>12</v>
      </c>
      <c r="AD1034" s="147">
        <v>48</v>
      </c>
      <c r="AE1034" s="148">
        <v>2.5316455696000002</v>
      </c>
      <c r="AF1034" s="131">
        <v>0</v>
      </c>
      <c r="AG1034" s="149">
        <v>1.88</v>
      </c>
      <c r="AH1034" s="149">
        <v>51.119402985100002</v>
      </c>
      <c r="AI1034" s="149" t="s">
        <v>3450</v>
      </c>
      <c r="AJ1034" s="149" t="s">
        <v>3450</v>
      </c>
      <c r="AK1034" s="149">
        <v>48.134328358200001</v>
      </c>
      <c r="AL1034" s="149" t="s">
        <v>3450</v>
      </c>
      <c r="AM1034" s="149" t="s">
        <v>3450</v>
      </c>
      <c r="AN1034" s="149" t="s">
        <v>3450</v>
      </c>
      <c r="AO1034" s="149" t="s">
        <v>3450</v>
      </c>
      <c r="AP1034" s="149" t="s">
        <v>3450</v>
      </c>
      <c r="AQ1034" s="149" t="s">
        <v>3450</v>
      </c>
    </row>
    <row r="1035" spans="1:43" x14ac:dyDescent="0.2">
      <c r="A1035" s="145">
        <v>3032</v>
      </c>
      <c r="B1035" s="109" t="s">
        <v>1362</v>
      </c>
      <c r="C1035" s="110">
        <v>4203</v>
      </c>
      <c r="D1035" s="131">
        <v>5.3383458646999999</v>
      </c>
      <c r="E1035" s="110">
        <v>561.89839572189999</v>
      </c>
      <c r="F1035" s="131">
        <v>20.9136331192</v>
      </c>
      <c r="G1035" s="131">
        <v>19.0578158458</v>
      </c>
      <c r="H1035" s="131">
        <v>59.386152748000001</v>
      </c>
      <c r="I1035" s="131">
        <v>21.556031406100001</v>
      </c>
      <c r="J1035" s="131">
        <v>5.9772863120000004</v>
      </c>
      <c r="K1035" s="131">
        <v>2.6300059773000002</v>
      </c>
      <c r="L1035" s="131">
        <v>7.1727435744000001</v>
      </c>
      <c r="M1035" s="131">
        <v>10.9982068141</v>
      </c>
      <c r="N1035" s="110">
        <v>1882</v>
      </c>
      <c r="O1035" s="131">
        <v>2.1997874601</v>
      </c>
      <c r="P1035" s="146">
        <v>7.48</v>
      </c>
      <c r="Q1035" s="131">
        <v>18.291054739700002</v>
      </c>
      <c r="R1035" s="110">
        <v>22</v>
      </c>
      <c r="S1035" s="131">
        <v>51.268357810399998</v>
      </c>
      <c r="T1035" s="110">
        <v>-22</v>
      </c>
      <c r="U1035" s="131">
        <v>30.307076101500002</v>
      </c>
      <c r="V1035" s="131">
        <v>0.13351134849999999</v>
      </c>
      <c r="W1035" s="147">
        <v>2799</v>
      </c>
      <c r="X1035" s="147">
        <v>74</v>
      </c>
      <c r="Y1035" s="147">
        <v>933</v>
      </c>
      <c r="Z1035" s="147">
        <v>1792</v>
      </c>
      <c r="AA1035" s="147">
        <v>360</v>
      </c>
      <c r="AB1035" s="147">
        <v>30</v>
      </c>
      <c r="AC1035" s="147">
        <v>44</v>
      </c>
      <c r="AD1035" s="147">
        <v>286</v>
      </c>
      <c r="AE1035" s="148">
        <v>1.4719000892</v>
      </c>
      <c r="AF1035" s="131">
        <v>10.4961832061</v>
      </c>
      <c r="AG1035" s="149">
        <v>1.78</v>
      </c>
      <c r="AH1035" s="149">
        <v>59.1705069124</v>
      </c>
      <c r="AI1035" s="149" t="s">
        <v>3450</v>
      </c>
      <c r="AJ1035" s="149" t="s">
        <v>3450</v>
      </c>
      <c r="AK1035" s="149">
        <v>37.511520737300003</v>
      </c>
      <c r="AL1035" s="149" t="s">
        <v>3450</v>
      </c>
      <c r="AM1035" s="149" t="s">
        <v>3450</v>
      </c>
      <c r="AN1035" s="149" t="s">
        <v>3450</v>
      </c>
      <c r="AO1035" s="149" t="s">
        <v>3450</v>
      </c>
      <c r="AP1035" s="149" t="s">
        <v>3450</v>
      </c>
      <c r="AQ1035" s="149" t="s">
        <v>3450</v>
      </c>
    </row>
    <row r="1036" spans="1:43" x14ac:dyDescent="0.2">
      <c r="A1036" s="145">
        <v>3033</v>
      </c>
      <c r="B1036" s="109" t="s">
        <v>1361</v>
      </c>
      <c r="C1036" s="110">
        <v>1299</v>
      </c>
      <c r="D1036" s="131">
        <v>3.5885167463999998</v>
      </c>
      <c r="E1036" s="110">
        <v>577.33333333329995</v>
      </c>
      <c r="F1036" s="131">
        <v>20.246343340999999</v>
      </c>
      <c r="G1036" s="131">
        <v>18.8606620477</v>
      </c>
      <c r="H1036" s="131">
        <v>63.818321785999998</v>
      </c>
      <c r="I1036" s="131">
        <v>17.321016166300002</v>
      </c>
      <c r="J1036" s="131">
        <v>7.7579519007000002</v>
      </c>
      <c r="K1036" s="131">
        <v>1.5515903800999999</v>
      </c>
      <c r="L1036" s="131">
        <v>11.636927850999999</v>
      </c>
      <c r="M1036" s="131">
        <v>6.9821567106</v>
      </c>
      <c r="N1036" s="110">
        <v>556</v>
      </c>
      <c r="O1036" s="131">
        <v>2.321942446</v>
      </c>
      <c r="P1036" s="146">
        <v>2.25</v>
      </c>
      <c r="Q1036" s="131">
        <v>23.555555555600002</v>
      </c>
      <c r="R1036" s="110">
        <v>11</v>
      </c>
      <c r="S1036" s="131">
        <v>50.666666666700003</v>
      </c>
      <c r="T1036" s="110">
        <v>-12</v>
      </c>
      <c r="U1036" s="131">
        <v>24.888888888899999</v>
      </c>
      <c r="V1036" s="131">
        <v>0.88888888889999995</v>
      </c>
      <c r="W1036" s="147">
        <v>315</v>
      </c>
      <c r="X1036" s="147">
        <v>25</v>
      </c>
      <c r="Y1036" s="147">
        <v>49</v>
      </c>
      <c r="Z1036" s="147">
        <v>241</v>
      </c>
      <c r="AA1036" s="147">
        <v>125</v>
      </c>
      <c r="AB1036" s="147">
        <v>13</v>
      </c>
      <c r="AC1036" s="147">
        <v>22</v>
      </c>
      <c r="AD1036" s="147">
        <v>90</v>
      </c>
      <c r="AE1036" s="148">
        <v>1.0494752624000001</v>
      </c>
      <c r="AF1036" s="131">
        <v>1.5961691939</v>
      </c>
      <c r="AG1036" s="149">
        <v>1.02</v>
      </c>
      <c r="AH1036" s="149">
        <v>46.689895470400003</v>
      </c>
      <c r="AI1036" s="149" t="s">
        <v>3450</v>
      </c>
      <c r="AJ1036" s="149" t="s">
        <v>3450</v>
      </c>
      <c r="AK1036" s="149">
        <v>48.432055749100002</v>
      </c>
      <c r="AL1036" s="149" t="s">
        <v>3450</v>
      </c>
      <c r="AM1036" s="149" t="s">
        <v>3450</v>
      </c>
      <c r="AN1036" s="149" t="s">
        <v>3450</v>
      </c>
      <c r="AO1036" s="149" t="s">
        <v>3450</v>
      </c>
      <c r="AP1036" s="149" t="s">
        <v>3450</v>
      </c>
      <c r="AQ1036" s="149" t="s">
        <v>3450</v>
      </c>
    </row>
    <row r="1037" spans="1:43" x14ac:dyDescent="0.2">
      <c r="A1037" s="145">
        <v>3034</v>
      </c>
      <c r="B1037" s="109" t="s">
        <v>1360</v>
      </c>
      <c r="C1037" s="110">
        <v>1756</v>
      </c>
      <c r="D1037" s="131">
        <v>3.1121550205999999</v>
      </c>
      <c r="E1037" s="110">
        <v>261.30952380949998</v>
      </c>
      <c r="F1037" s="131">
        <v>10.9339407745</v>
      </c>
      <c r="G1037" s="131">
        <v>20.5580865604</v>
      </c>
      <c r="H1037" s="131">
        <v>59.225512528499998</v>
      </c>
      <c r="I1037" s="131">
        <v>20.216400911200001</v>
      </c>
      <c r="J1037" s="131">
        <v>3.9965743647999998</v>
      </c>
      <c r="K1037" s="131">
        <v>1.14187839</v>
      </c>
      <c r="L1037" s="131">
        <v>6.2803311446999999</v>
      </c>
      <c r="M1037" s="131">
        <v>4.5675135598000001</v>
      </c>
      <c r="N1037" s="110">
        <v>718</v>
      </c>
      <c r="O1037" s="131">
        <v>2.3662952646000002</v>
      </c>
      <c r="P1037" s="146">
        <v>6.72</v>
      </c>
      <c r="Q1037" s="131">
        <v>9.5380029806</v>
      </c>
      <c r="R1037" s="110">
        <v>3</v>
      </c>
      <c r="S1037" s="131">
        <v>55.886736214599999</v>
      </c>
      <c r="T1037" s="110">
        <v>-2</v>
      </c>
      <c r="U1037" s="131">
        <v>34.128166915100003</v>
      </c>
      <c r="V1037" s="131">
        <v>0.44709388970000002</v>
      </c>
      <c r="W1037" s="147">
        <v>527</v>
      </c>
      <c r="X1037" s="147">
        <v>48</v>
      </c>
      <c r="Y1037" s="147">
        <v>115</v>
      </c>
      <c r="Z1037" s="147">
        <v>364</v>
      </c>
      <c r="AA1037" s="147">
        <v>140</v>
      </c>
      <c r="AB1037" s="147">
        <v>22</v>
      </c>
      <c r="AC1037" s="147">
        <v>33</v>
      </c>
      <c r="AD1037" s="147">
        <v>85</v>
      </c>
      <c r="AE1037" s="148">
        <v>1.4192139738</v>
      </c>
      <c r="AF1037" s="131">
        <v>0</v>
      </c>
      <c r="AG1037" s="149">
        <v>1.83</v>
      </c>
      <c r="AH1037" s="149">
        <v>63.315696649000003</v>
      </c>
      <c r="AI1037" s="149" t="s">
        <v>3450</v>
      </c>
      <c r="AJ1037" s="149" t="s">
        <v>3450</v>
      </c>
      <c r="AK1037" s="149">
        <v>35.4497354497</v>
      </c>
      <c r="AL1037" s="149" t="s">
        <v>3450</v>
      </c>
      <c r="AM1037" s="149" t="s">
        <v>3450</v>
      </c>
      <c r="AN1037" s="149" t="s">
        <v>3450</v>
      </c>
      <c r="AO1037" s="149" t="s">
        <v>3450</v>
      </c>
      <c r="AP1037" s="149" t="s">
        <v>3450</v>
      </c>
      <c r="AQ1037" s="149" t="s">
        <v>3450</v>
      </c>
    </row>
    <row r="1038" spans="1:43" x14ac:dyDescent="0.2">
      <c r="A1038" s="145">
        <v>3035</v>
      </c>
      <c r="B1038" s="109" t="s">
        <v>1359</v>
      </c>
      <c r="C1038" s="110">
        <v>704</v>
      </c>
      <c r="D1038" s="131">
        <v>6.6666666667000003</v>
      </c>
      <c r="E1038" s="110">
        <v>141.0821643287</v>
      </c>
      <c r="F1038" s="131">
        <v>17.0454545455</v>
      </c>
      <c r="G1038" s="131">
        <v>15.3409090909</v>
      </c>
      <c r="H1038" s="131">
        <v>61.363636363600001</v>
      </c>
      <c r="I1038" s="131">
        <v>23.2954545455</v>
      </c>
      <c r="J1038" s="131">
        <v>5.7471264368000003</v>
      </c>
      <c r="K1038" s="131">
        <v>2.8735632184000002</v>
      </c>
      <c r="L1038" s="131">
        <v>11.494252873600001</v>
      </c>
      <c r="M1038" s="131">
        <v>11.494252873600001</v>
      </c>
      <c r="N1038" s="110">
        <v>324</v>
      </c>
      <c r="O1038" s="131">
        <v>2.1574074074</v>
      </c>
      <c r="P1038" s="146">
        <v>4.99</v>
      </c>
      <c r="Q1038" s="131">
        <v>6.2626262626000004</v>
      </c>
      <c r="R1038" s="110">
        <v>5</v>
      </c>
      <c r="S1038" s="131">
        <v>40.202020202</v>
      </c>
      <c r="T1038" s="110">
        <v>-2</v>
      </c>
      <c r="U1038" s="131">
        <v>53.535353535399999</v>
      </c>
      <c r="V1038" s="131">
        <v>0</v>
      </c>
      <c r="W1038" s="147">
        <v>211</v>
      </c>
      <c r="X1038" s="147">
        <v>30</v>
      </c>
      <c r="Y1038" s="147">
        <v>37</v>
      </c>
      <c r="Z1038" s="147">
        <v>144</v>
      </c>
      <c r="AA1038" s="147">
        <v>65</v>
      </c>
      <c r="AB1038" s="147">
        <v>13</v>
      </c>
      <c r="AC1038" s="147">
        <v>10</v>
      </c>
      <c r="AD1038" s="147">
        <v>42</v>
      </c>
      <c r="AE1038" s="148">
        <v>2.9629629629999998</v>
      </c>
      <c r="AF1038" s="131">
        <v>0</v>
      </c>
      <c r="AG1038" s="149">
        <v>0.87</v>
      </c>
      <c r="AH1038" s="149">
        <v>55.9241706161</v>
      </c>
      <c r="AI1038" s="149" t="s">
        <v>3450</v>
      </c>
      <c r="AJ1038" s="149" t="s">
        <v>3450</v>
      </c>
      <c r="AK1038" s="149">
        <v>41.706161137400002</v>
      </c>
      <c r="AL1038" s="149" t="s">
        <v>3450</v>
      </c>
      <c r="AM1038" s="149" t="s">
        <v>3450</v>
      </c>
      <c r="AN1038" s="149" t="s">
        <v>3450</v>
      </c>
      <c r="AO1038" s="149" t="s">
        <v>3450</v>
      </c>
      <c r="AP1038" s="149" t="s">
        <v>3450</v>
      </c>
      <c r="AQ1038" s="149" t="s">
        <v>3450</v>
      </c>
    </row>
    <row r="1039" spans="1:43" x14ac:dyDescent="0.2">
      <c r="A1039" s="145">
        <v>3036</v>
      </c>
      <c r="B1039" s="109" t="s">
        <v>1358</v>
      </c>
      <c r="C1039" s="110">
        <v>872</v>
      </c>
      <c r="D1039" s="131">
        <v>3.3175355450000001</v>
      </c>
      <c r="E1039" s="110">
        <v>127.6720351391</v>
      </c>
      <c r="F1039" s="131">
        <v>8.2568807338999992</v>
      </c>
      <c r="G1039" s="131">
        <v>23.165137614700001</v>
      </c>
      <c r="H1039" s="131">
        <v>57.683486238500002</v>
      </c>
      <c r="I1039" s="131">
        <v>19.151376146800001</v>
      </c>
      <c r="J1039" s="131">
        <v>2.2870211549000001</v>
      </c>
      <c r="K1039" s="131">
        <v>0</v>
      </c>
      <c r="L1039" s="131">
        <v>6.8610634648</v>
      </c>
      <c r="M1039" s="131">
        <v>14.865637507100001</v>
      </c>
      <c r="N1039" s="110">
        <v>359</v>
      </c>
      <c r="O1039" s="131">
        <v>2.3983286908000001</v>
      </c>
      <c r="P1039" s="146">
        <v>6.83</v>
      </c>
      <c r="Q1039" s="131">
        <v>6.5789473683999997</v>
      </c>
      <c r="R1039" s="110">
        <v>5</v>
      </c>
      <c r="S1039" s="131">
        <v>64.766081871300003</v>
      </c>
      <c r="T1039" s="110">
        <v>-5</v>
      </c>
      <c r="U1039" s="131">
        <v>28.654970760200001</v>
      </c>
      <c r="V1039" s="131">
        <v>0</v>
      </c>
      <c r="W1039" s="147">
        <v>308</v>
      </c>
      <c r="X1039" s="147">
        <v>55</v>
      </c>
      <c r="Y1039" s="147">
        <v>142</v>
      </c>
      <c r="Z1039" s="147">
        <v>111</v>
      </c>
      <c r="AA1039" s="147">
        <v>86</v>
      </c>
      <c r="AB1039" s="147">
        <v>26</v>
      </c>
      <c r="AC1039" s="147">
        <v>16</v>
      </c>
      <c r="AD1039" s="147">
        <v>44</v>
      </c>
      <c r="AE1039" s="148">
        <v>2.2774327122</v>
      </c>
      <c r="AF1039" s="131">
        <v>2.3337222870000001</v>
      </c>
      <c r="AG1039" s="149">
        <v>1.03</v>
      </c>
      <c r="AH1039" s="149">
        <v>44.881889763799997</v>
      </c>
      <c r="AI1039" s="149" t="s">
        <v>3450</v>
      </c>
      <c r="AJ1039" s="149" t="s">
        <v>3450</v>
      </c>
      <c r="AK1039" s="149">
        <v>53.543307086600002</v>
      </c>
      <c r="AL1039" s="149" t="s">
        <v>3450</v>
      </c>
      <c r="AM1039" s="149" t="s">
        <v>3450</v>
      </c>
      <c r="AN1039" s="149" t="s">
        <v>3450</v>
      </c>
      <c r="AO1039" s="149" t="s">
        <v>3450</v>
      </c>
      <c r="AP1039" s="149" t="s">
        <v>3450</v>
      </c>
      <c r="AQ1039" s="149" t="s">
        <v>3450</v>
      </c>
    </row>
    <row r="1040" spans="1:43" x14ac:dyDescent="0.2">
      <c r="A1040" s="145">
        <v>3037</v>
      </c>
      <c r="B1040" s="109" t="s">
        <v>1357</v>
      </c>
      <c r="C1040" s="110">
        <v>2012</v>
      </c>
      <c r="D1040" s="131">
        <v>-2.8488652824999998</v>
      </c>
      <c r="E1040" s="110">
        <v>287.42857142859998</v>
      </c>
      <c r="F1040" s="131">
        <v>22.166998011899999</v>
      </c>
      <c r="G1040" s="131">
        <v>17.246520874800002</v>
      </c>
      <c r="H1040" s="131">
        <v>63.767395626199999</v>
      </c>
      <c r="I1040" s="131">
        <v>18.986083498999999</v>
      </c>
      <c r="J1040" s="131">
        <v>7.0298769771999998</v>
      </c>
      <c r="K1040" s="131">
        <v>4.5192066282000001</v>
      </c>
      <c r="L1040" s="131">
        <v>12.0512176751</v>
      </c>
      <c r="M1040" s="131">
        <v>10.042681395900001</v>
      </c>
      <c r="N1040" s="110">
        <v>929</v>
      </c>
      <c r="O1040" s="131">
        <v>2.1399354144</v>
      </c>
      <c r="P1040" s="146">
        <v>7</v>
      </c>
      <c r="Q1040" s="131">
        <v>13.798008534899999</v>
      </c>
      <c r="R1040" s="110">
        <v>20</v>
      </c>
      <c r="S1040" s="131">
        <v>52.0625889047</v>
      </c>
      <c r="T1040" s="110">
        <v>-17</v>
      </c>
      <c r="U1040" s="131">
        <v>34.139402560500002</v>
      </c>
      <c r="V1040" s="131">
        <v>0</v>
      </c>
      <c r="W1040" s="147">
        <v>1169</v>
      </c>
      <c r="X1040" s="147">
        <v>51</v>
      </c>
      <c r="Y1040" s="147">
        <v>362</v>
      </c>
      <c r="Z1040" s="147">
        <v>756</v>
      </c>
      <c r="AA1040" s="147">
        <v>192</v>
      </c>
      <c r="AB1040" s="147">
        <v>21</v>
      </c>
      <c r="AC1040" s="147">
        <v>44</v>
      </c>
      <c r="AD1040" s="147">
        <v>127</v>
      </c>
      <c r="AE1040" s="148">
        <v>2.1276595745</v>
      </c>
      <c r="AF1040" s="131">
        <v>2.5075225677000001</v>
      </c>
      <c r="AG1040" s="149">
        <v>1.52</v>
      </c>
      <c r="AH1040" s="149">
        <v>50.691244239600003</v>
      </c>
      <c r="AI1040" s="149" t="s">
        <v>3450</v>
      </c>
      <c r="AJ1040" s="149" t="s">
        <v>3450</v>
      </c>
      <c r="AK1040" s="149">
        <v>44.700460829500003</v>
      </c>
      <c r="AL1040" s="149" t="s">
        <v>3450</v>
      </c>
      <c r="AM1040" s="149" t="s">
        <v>3450</v>
      </c>
      <c r="AN1040" s="149" t="s">
        <v>3450</v>
      </c>
      <c r="AO1040" s="149" t="s">
        <v>3450</v>
      </c>
      <c r="AP1040" s="149" t="s">
        <v>3450</v>
      </c>
      <c r="AQ1040" s="149" t="s">
        <v>3450</v>
      </c>
    </row>
    <row r="1041" spans="1:43" x14ac:dyDescent="0.2">
      <c r="A1041" s="145">
        <v>3038</v>
      </c>
      <c r="B1041" s="109" t="s">
        <v>1356</v>
      </c>
      <c r="C1041" s="110">
        <v>1871</v>
      </c>
      <c r="D1041" s="131">
        <v>9.6717467761000009</v>
      </c>
      <c r="E1041" s="110">
        <v>269.98556998560002</v>
      </c>
      <c r="F1041" s="131">
        <v>16.6221272047</v>
      </c>
      <c r="G1041" s="131">
        <v>19.401389631200001</v>
      </c>
      <c r="H1041" s="131">
        <v>61.6782469268</v>
      </c>
      <c r="I1041" s="131">
        <v>18.920363441999999</v>
      </c>
      <c r="J1041" s="131">
        <v>2.6968716288999999</v>
      </c>
      <c r="K1041" s="131">
        <v>2.6968716288999999</v>
      </c>
      <c r="L1041" s="131">
        <v>10.248112189900001</v>
      </c>
      <c r="M1041" s="131">
        <v>7.5512405609000002</v>
      </c>
      <c r="N1041" s="110">
        <v>829</v>
      </c>
      <c r="O1041" s="131">
        <v>2.2364294331000001</v>
      </c>
      <c r="P1041" s="146">
        <v>6.93</v>
      </c>
      <c r="Q1041" s="131">
        <v>13.055954089</v>
      </c>
      <c r="R1041" s="110">
        <v>19</v>
      </c>
      <c r="S1041" s="131">
        <v>55.810616929699997</v>
      </c>
      <c r="T1041" s="110">
        <v>-15</v>
      </c>
      <c r="U1041" s="131">
        <v>30.846484935399999</v>
      </c>
      <c r="V1041" s="131">
        <v>0.2869440459</v>
      </c>
      <c r="W1041" s="147">
        <v>642</v>
      </c>
      <c r="X1041" s="147">
        <v>44</v>
      </c>
      <c r="Y1041" s="147">
        <v>340</v>
      </c>
      <c r="Z1041" s="147">
        <v>258</v>
      </c>
      <c r="AA1041" s="147">
        <v>162</v>
      </c>
      <c r="AB1041" s="147">
        <v>23</v>
      </c>
      <c r="AC1041" s="147">
        <v>36</v>
      </c>
      <c r="AD1041" s="147">
        <v>103</v>
      </c>
      <c r="AE1041" s="148">
        <v>1.7769002962</v>
      </c>
      <c r="AF1041" s="131">
        <v>6.5359477123999996</v>
      </c>
      <c r="AG1041" s="131">
        <v>1.52</v>
      </c>
      <c r="AH1041" s="149">
        <v>55.868544600900002</v>
      </c>
      <c r="AI1041" s="149" t="s">
        <v>3450</v>
      </c>
      <c r="AJ1041" s="149" t="s">
        <v>3450</v>
      </c>
      <c r="AK1041" s="149">
        <v>41.079812206600003</v>
      </c>
      <c r="AL1041" s="149" t="s">
        <v>3450</v>
      </c>
      <c r="AM1041" s="149" t="s">
        <v>3450</v>
      </c>
      <c r="AN1041" s="149" t="s">
        <v>3450</v>
      </c>
      <c r="AO1041" s="149" t="s">
        <v>3450</v>
      </c>
      <c r="AP1041" s="149" t="s">
        <v>3450</v>
      </c>
      <c r="AQ1041" s="149" t="s">
        <v>3450</v>
      </c>
    </row>
    <row r="1042" spans="1:43" x14ac:dyDescent="0.2">
      <c r="A1042" s="145">
        <v>3101</v>
      </c>
      <c r="B1042" s="109" t="s">
        <v>1355</v>
      </c>
      <c r="C1042" s="110">
        <v>5778</v>
      </c>
      <c r="D1042" s="131">
        <v>1.1554621849</v>
      </c>
      <c r="E1042" s="110">
        <v>342.29857819910001</v>
      </c>
      <c r="F1042" s="131">
        <v>19.920387677400001</v>
      </c>
      <c r="G1042" s="131">
        <v>18.2242990654</v>
      </c>
      <c r="H1042" s="131">
        <v>60.938040844600003</v>
      </c>
      <c r="I1042" s="131">
        <v>20.83766009</v>
      </c>
      <c r="J1042" s="131">
        <v>11.751490538300001</v>
      </c>
      <c r="K1042" s="131">
        <v>2.0737924478999998</v>
      </c>
      <c r="L1042" s="131">
        <v>26.440853711199999</v>
      </c>
      <c r="M1042" s="131">
        <v>19.528212218099998</v>
      </c>
      <c r="N1042" s="110">
        <v>2494</v>
      </c>
      <c r="O1042" s="131">
        <v>2.2502004811999998</v>
      </c>
      <c r="P1042" s="146">
        <v>16.88</v>
      </c>
      <c r="Q1042" s="131">
        <v>11.5521327014</v>
      </c>
      <c r="R1042" s="110">
        <v>49</v>
      </c>
      <c r="S1042" s="131">
        <v>65.876777251199996</v>
      </c>
      <c r="T1042" s="110">
        <v>-50</v>
      </c>
      <c r="U1042" s="131">
        <v>21.5639810427</v>
      </c>
      <c r="V1042" s="131">
        <v>1.0071090047</v>
      </c>
      <c r="W1042" s="147">
        <v>4733</v>
      </c>
      <c r="X1042" s="147">
        <v>177</v>
      </c>
      <c r="Y1042" s="147">
        <v>1550</v>
      </c>
      <c r="Z1042" s="147">
        <v>3006</v>
      </c>
      <c r="AA1042" s="147">
        <v>788</v>
      </c>
      <c r="AB1042" s="147">
        <v>83</v>
      </c>
      <c r="AC1042" s="147">
        <v>124</v>
      </c>
      <c r="AD1042" s="147">
        <v>581</v>
      </c>
      <c r="AE1042" s="148">
        <v>2.3030707609999999</v>
      </c>
      <c r="AF1042" s="131">
        <v>6.1972800825999999</v>
      </c>
      <c r="AG1042" s="131">
        <v>2.23</v>
      </c>
      <c r="AH1042" s="149" t="s">
        <v>3450</v>
      </c>
      <c r="AI1042" s="149">
        <v>64.239828693800007</v>
      </c>
      <c r="AJ1042" s="149">
        <v>9.6895074946000008</v>
      </c>
      <c r="AK1042" s="149">
        <v>25.642398286900001</v>
      </c>
      <c r="AL1042" s="149" t="s">
        <v>3450</v>
      </c>
      <c r="AM1042" s="149" t="s">
        <v>3450</v>
      </c>
      <c r="AN1042" s="149" t="s">
        <v>3450</v>
      </c>
      <c r="AO1042" s="149" t="s">
        <v>3450</v>
      </c>
      <c r="AP1042" s="149" t="s">
        <v>3450</v>
      </c>
      <c r="AQ1042" s="149" t="s">
        <v>3450</v>
      </c>
    </row>
    <row r="1043" spans="1:43" x14ac:dyDescent="0.2">
      <c r="A1043" s="145">
        <v>3102</v>
      </c>
      <c r="B1043" s="109" t="s">
        <v>1354</v>
      </c>
      <c r="C1043" s="110">
        <v>1445</v>
      </c>
      <c r="D1043" s="131">
        <v>-6.9156293199999996E-2</v>
      </c>
      <c r="E1043" s="110">
        <v>58.431055398300003</v>
      </c>
      <c r="F1043" s="131">
        <v>4.5674740484000003</v>
      </c>
      <c r="G1043" s="131">
        <v>23.321799307999999</v>
      </c>
      <c r="H1043" s="131">
        <v>54.048442906600002</v>
      </c>
      <c r="I1043" s="131">
        <v>22.629757785500001</v>
      </c>
      <c r="J1043" s="131">
        <v>0</v>
      </c>
      <c r="K1043" s="131">
        <v>0.68799449599999996</v>
      </c>
      <c r="L1043" s="131">
        <v>0.68799449599999996</v>
      </c>
      <c r="M1043" s="131">
        <v>0</v>
      </c>
      <c r="N1043" s="110">
        <v>546</v>
      </c>
      <c r="O1043" s="131">
        <v>2.5366300366000001</v>
      </c>
      <c r="P1043" s="146">
        <v>24.73</v>
      </c>
      <c r="Q1043" s="131">
        <v>6.0581583199000004</v>
      </c>
      <c r="R1043" s="110">
        <v>62</v>
      </c>
      <c r="S1043" s="131">
        <v>59.208400646199998</v>
      </c>
      <c r="T1043" s="110">
        <v>-79</v>
      </c>
      <c r="U1043" s="131">
        <v>32.592891760900002</v>
      </c>
      <c r="V1043" s="131">
        <v>2.140549273</v>
      </c>
      <c r="W1043" s="147">
        <v>753</v>
      </c>
      <c r="X1043" s="147">
        <v>205</v>
      </c>
      <c r="Y1043" s="147">
        <v>198</v>
      </c>
      <c r="Z1043" s="147">
        <v>350</v>
      </c>
      <c r="AA1043" s="147">
        <v>180</v>
      </c>
      <c r="AB1043" s="147">
        <v>86</v>
      </c>
      <c r="AC1043" s="147">
        <v>25</v>
      </c>
      <c r="AD1043" s="147">
        <v>69</v>
      </c>
      <c r="AE1043" s="148">
        <v>2.2857142857000001</v>
      </c>
      <c r="AF1043" s="131">
        <v>1.3745704466999999</v>
      </c>
      <c r="AG1043" s="149" t="s">
        <v>3449</v>
      </c>
      <c r="AH1043" s="149" t="s">
        <v>3450</v>
      </c>
      <c r="AI1043" s="149">
        <v>42.611683848799998</v>
      </c>
      <c r="AJ1043" s="149">
        <v>6.1855670102999998</v>
      </c>
      <c r="AK1043" s="149">
        <v>50.171821305800002</v>
      </c>
      <c r="AL1043" s="149" t="s">
        <v>3450</v>
      </c>
      <c r="AM1043" s="149" t="s">
        <v>3450</v>
      </c>
      <c r="AN1043" s="149" t="s">
        <v>3450</v>
      </c>
      <c r="AO1043" s="149" t="s">
        <v>3450</v>
      </c>
      <c r="AP1043" s="149" t="s">
        <v>3450</v>
      </c>
      <c r="AQ1043" s="149" t="s">
        <v>3450</v>
      </c>
    </row>
    <row r="1044" spans="1:43" x14ac:dyDescent="0.2">
      <c r="A1044" s="145">
        <v>3103</v>
      </c>
      <c r="B1044" s="109" t="s">
        <v>1353</v>
      </c>
      <c r="C1044" s="110">
        <v>3692</v>
      </c>
      <c r="D1044" s="131">
        <v>10.0119189511</v>
      </c>
      <c r="E1044" s="110">
        <v>90.445859872599996</v>
      </c>
      <c r="F1044" s="131">
        <v>5.4442036835999996</v>
      </c>
      <c r="G1044" s="131">
        <v>23.699891657599998</v>
      </c>
      <c r="H1044" s="131">
        <v>58.640303358600001</v>
      </c>
      <c r="I1044" s="131">
        <v>17.659804983699999</v>
      </c>
      <c r="J1044" s="131">
        <v>0</v>
      </c>
      <c r="K1044" s="131">
        <v>0</v>
      </c>
      <c r="L1044" s="131">
        <v>0</v>
      </c>
      <c r="M1044" s="131">
        <v>0</v>
      </c>
      <c r="N1044" s="110">
        <v>1421</v>
      </c>
      <c r="O1044" s="131">
        <v>2.5819845179000001</v>
      </c>
      <c r="P1044" s="146">
        <v>40.82</v>
      </c>
      <c r="Q1044" s="131">
        <v>3.8018150601</v>
      </c>
      <c r="R1044" s="110">
        <v>48</v>
      </c>
      <c r="S1044" s="131">
        <v>54.746136865300002</v>
      </c>
      <c r="T1044" s="110">
        <v>-44</v>
      </c>
      <c r="U1044" s="131">
        <v>31.4446897228</v>
      </c>
      <c r="V1044" s="131">
        <v>10.007358351700001</v>
      </c>
      <c r="W1044" s="147">
        <v>1310</v>
      </c>
      <c r="X1044" s="147">
        <v>254</v>
      </c>
      <c r="Y1044" s="147">
        <v>468</v>
      </c>
      <c r="Z1044" s="147">
        <v>588</v>
      </c>
      <c r="AA1044" s="147">
        <v>327</v>
      </c>
      <c r="AB1044" s="147">
        <v>117</v>
      </c>
      <c r="AC1044" s="147">
        <v>50</v>
      </c>
      <c r="AD1044" s="147">
        <v>160</v>
      </c>
      <c r="AE1044" s="148">
        <v>2.4929178470000002</v>
      </c>
      <c r="AF1044" s="131">
        <v>22.185246810900001</v>
      </c>
      <c r="AG1044" s="149" t="s">
        <v>3449</v>
      </c>
      <c r="AH1044" s="149" t="s">
        <v>3450</v>
      </c>
      <c r="AI1044" s="149">
        <v>63.610719322999998</v>
      </c>
      <c r="AJ1044" s="149">
        <v>7.5458392101999996</v>
      </c>
      <c r="AK1044" s="149">
        <v>27.7856135402</v>
      </c>
      <c r="AL1044" s="149" t="s">
        <v>3450</v>
      </c>
      <c r="AM1044" s="149" t="s">
        <v>3450</v>
      </c>
      <c r="AN1044" s="149" t="s">
        <v>3450</v>
      </c>
      <c r="AO1044" s="149" t="s">
        <v>3450</v>
      </c>
      <c r="AP1044" s="149" t="s">
        <v>3450</v>
      </c>
      <c r="AQ1044" s="149" t="s">
        <v>3450</v>
      </c>
    </row>
    <row r="1045" spans="1:43" x14ac:dyDescent="0.2">
      <c r="A1045" s="145">
        <v>3104</v>
      </c>
      <c r="B1045" s="109" t="s">
        <v>1352</v>
      </c>
      <c r="C1045" s="110">
        <v>1140</v>
      </c>
      <c r="D1045" s="131">
        <v>0.44052863440000001</v>
      </c>
      <c r="E1045" s="110">
        <v>63.580591188</v>
      </c>
      <c r="F1045" s="131">
        <v>3.2456140351</v>
      </c>
      <c r="G1045" s="131">
        <v>22.5438596491</v>
      </c>
      <c r="H1045" s="131">
        <v>61.228070175399999</v>
      </c>
      <c r="I1045" s="131">
        <v>16.228070175399999</v>
      </c>
      <c r="J1045" s="131">
        <v>0</v>
      </c>
      <c r="K1045" s="131">
        <v>0</v>
      </c>
      <c r="L1045" s="131">
        <v>0</v>
      </c>
      <c r="M1045" s="131">
        <v>0</v>
      </c>
      <c r="N1045" s="110">
        <v>434</v>
      </c>
      <c r="O1045" s="131">
        <v>2.6059907833999998</v>
      </c>
      <c r="P1045" s="146">
        <v>17.93</v>
      </c>
      <c r="Q1045" s="131">
        <v>5.0866405813000002</v>
      </c>
      <c r="R1045" s="110">
        <v>22</v>
      </c>
      <c r="S1045" s="131">
        <v>62.884292901099997</v>
      </c>
      <c r="T1045" s="110">
        <v>-18</v>
      </c>
      <c r="U1045" s="131">
        <v>30.9111235327</v>
      </c>
      <c r="V1045" s="131">
        <v>1.1179429849</v>
      </c>
      <c r="W1045" s="147">
        <v>383</v>
      </c>
      <c r="X1045" s="147">
        <v>195</v>
      </c>
      <c r="Y1045" s="147">
        <v>64</v>
      </c>
      <c r="Z1045" s="147">
        <v>124</v>
      </c>
      <c r="AA1045" s="147">
        <v>156</v>
      </c>
      <c r="AB1045" s="147">
        <v>95</v>
      </c>
      <c r="AC1045" s="147">
        <v>18</v>
      </c>
      <c r="AD1045" s="147">
        <v>43</v>
      </c>
      <c r="AE1045" s="148">
        <v>2.6515151514999999</v>
      </c>
      <c r="AF1045" s="131">
        <v>10.6571936057</v>
      </c>
      <c r="AG1045" s="149" t="s">
        <v>3449</v>
      </c>
      <c r="AH1045" s="149" t="s">
        <v>3450</v>
      </c>
      <c r="AI1045" s="149">
        <v>56.1403508772</v>
      </c>
      <c r="AJ1045" s="149">
        <v>8.7719298246000008</v>
      </c>
      <c r="AK1045" s="149">
        <v>34.085213032600002</v>
      </c>
      <c r="AL1045" s="149" t="s">
        <v>3450</v>
      </c>
      <c r="AM1045" s="149" t="s">
        <v>3450</v>
      </c>
      <c r="AN1045" s="149" t="s">
        <v>3450</v>
      </c>
      <c r="AO1045" s="149" t="s">
        <v>3450</v>
      </c>
      <c r="AP1045" s="149" t="s">
        <v>3450</v>
      </c>
      <c r="AQ1045" s="149" t="s">
        <v>3450</v>
      </c>
    </row>
    <row r="1046" spans="1:43" x14ac:dyDescent="0.2">
      <c r="A1046" s="145">
        <v>3105</v>
      </c>
      <c r="B1046" s="109" t="s">
        <v>1351</v>
      </c>
      <c r="C1046" s="110">
        <v>2184</v>
      </c>
      <c r="D1046" s="131">
        <v>1.7233348858999999</v>
      </c>
      <c r="E1046" s="110">
        <v>37.976004173200003</v>
      </c>
      <c r="F1046" s="131">
        <v>9.7069597069999993</v>
      </c>
      <c r="G1046" s="131">
        <v>24.130036629999999</v>
      </c>
      <c r="H1046" s="131">
        <v>59.249084249100001</v>
      </c>
      <c r="I1046" s="131">
        <v>16.6208791209</v>
      </c>
      <c r="J1046" s="131">
        <v>0</v>
      </c>
      <c r="K1046" s="131">
        <v>0.45662100459999999</v>
      </c>
      <c r="L1046" s="131">
        <v>1.3698630137000001</v>
      </c>
      <c r="M1046" s="131">
        <v>0</v>
      </c>
      <c r="N1046" s="110">
        <v>803</v>
      </c>
      <c r="O1046" s="131">
        <v>2.6948941468999998</v>
      </c>
      <c r="P1046" s="146">
        <v>57.51</v>
      </c>
      <c r="Q1046" s="131">
        <v>2.2616562283000001</v>
      </c>
      <c r="R1046" s="110">
        <v>27</v>
      </c>
      <c r="S1046" s="131">
        <v>44.954766875399997</v>
      </c>
      <c r="T1046" s="110">
        <v>-50</v>
      </c>
      <c r="U1046" s="131">
        <v>32.724425887300001</v>
      </c>
      <c r="V1046" s="131">
        <v>20.059151009000001</v>
      </c>
      <c r="W1046" s="147">
        <v>1075</v>
      </c>
      <c r="X1046" s="147">
        <v>92</v>
      </c>
      <c r="Y1046" s="147">
        <v>174</v>
      </c>
      <c r="Z1046" s="147">
        <v>809</v>
      </c>
      <c r="AA1046" s="147">
        <v>227</v>
      </c>
      <c r="AB1046" s="147">
        <v>42</v>
      </c>
      <c r="AC1046" s="147">
        <v>29</v>
      </c>
      <c r="AD1046" s="147">
        <v>156</v>
      </c>
      <c r="AE1046" s="148">
        <v>1.6979445933999999</v>
      </c>
      <c r="AF1046" s="131">
        <v>0.4541326067</v>
      </c>
      <c r="AG1046" s="149">
        <v>0.41</v>
      </c>
      <c r="AH1046" s="149" t="s">
        <v>3450</v>
      </c>
      <c r="AI1046" s="149">
        <v>61.273209549100002</v>
      </c>
      <c r="AJ1046" s="149">
        <v>8.6206896551999996</v>
      </c>
      <c r="AK1046" s="149">
        <v>29.045092838199999</v>
      </c>
      <c r="AL1046" s="149" t="s">
        <v>3450</v>
      </c>
      <c r="AM1046" s="149" t="s">
        <v>3450</v>
      </c>
      <c r="AN1046" s="149" t="s">
        <v>3450</v>
      </c>
      <c r="AO1046" s="149" t="s">
        <v>3450</v>
      </c>
      <c r="AP1046" s="149" t="s">
        <v>3450</v>
      </c>
      <c r="AQ1046" s="149" t="s">
        <v>3450</v>
      </c>
    </row>
    <row r="1047" spans="1:43" x14ac:dyDescent="0.2">
      <c r="A1047" s="145">
        <v>3111</v>
      </c>
      <c r="B1047" s="109" t="s">
        <v>1350</v>
      </c>
      <c r="C1047" s="110">
        <v>1889</v>
      </c>
      <c r="D1047" s="131">
        <v>-0.1585623679</v>
      </c>
      <c r="E1047" s="110">
        <v>129.2950034223</v>
      </c>
      <c r="F1047" s="131">
        <v>7.8877713075999996</v>
      </c>
      <c r="G1047" s="131">
        <v>18.8459502382</v>
      </c>
      <c r="H1047" s="131">
        <v>58.6024351509</v>
      </c>
      <c r="I1047" s="131">
        <v>22.5516146109</v>
      </c>
      <c r="J1047" s="131">
        <v>5.7818659657999998</v>
      </c>
      <c r="K1047" s="131">
        <v>1.0512483574</v>
      </c>
      <c r="L1047" s="131">
        <v>8.9356110380999993</v>
      </c>
      <c r="M1047" s="131">
        <v>11.038107753</v>
      </c>
      <c r="N1047" s="110">
        <v>810</v>
      </c>
      <c r="O1047" s="131">
        <v>2.2913580247000001</v>
      </c>
      <c r="P1047" s="146">
        <v>14.61</v>
      </c>
      <c r="Q1047" s="131">
        <v>6.2970568104</v>
      </c>
      <c r="R1047" s="110">
        <v>22</v>
      </c>
      <c r="S1047" s="131">
        <v>50.787132101300003</v>
      </c>
      <c r="T1047" s="110">
        <v>-18</v>
      </c>
      <c r="U1047" s="131">
        <v>42.505133470200001</v>
      </c>
      <c r="V1047" s="131">
        <v>0.41067761809999997</v>
      </c>
      <c r="W1047" s="147">
        <v>743</v>
      </c>
      <c r="X1047" s="147">
        <v>116</v>
      </c>
      <c r="Y1047" s="147">
        <v>368</v>
      </c>
      <c r="Z1047" s="147">
        <v>259</v>
      </c>
      <c r="AA1047" s="147">
        <v>186</v>
      </c>
      <c r="AB1047" s="147">
        <v>55</v>
      </c>
      <c r="AC1047" s="147">
        <v>42</v>
      </c>
      <c r="AD1047" s="147">
        <v>89</v>
      </c>
      <c r="AE1047" s="148">
        <v>1.2024048096</v>
      </c>
      <c r="AF1047" s="131">
        <v>1.5731515468999999</v>
      </c>
      <c r="AG1047" s="149">
        <v>0.31</v>
      </c>
      <c r="AH1047" s="149" t="s">
        <v>3450</v>
      </c>
      <c r="AI1047" s="149">
        <v>69.982547992999997</v>
      </c>
      <c r="AJ1047" s="149">
        <v>8.5514834206000003</v>
      </c>
      <c r="AK1047" s="149">
        <v>19.895287958099999</v>
      </c>
      <c r="AL1047" s="149" t="s">
        <v>3450</v>
      </c>
      <c r="AM1047" s="149" t="s">
        <v>3450</v>
      </c>
      <c r="AN1047" s="149" t="s">
        <v>3450</v>
      </c>
      <c r="AO1047" s="149" t="s">
        <v>3450</v>
      </c>
      <c r="AP1047" s="149" t="s">
        <v>3450</v>
      </c>
      <c r="AQ1047" s="149" t="s">
        <v>3450</v>
      </c>
    </row>
    <row r="1048" spans="1:43" x14ac:dyDescent="0.2">
      <c r="A1048" s="145">
        <v>3201</v>
      </c>
      <c r="B1048" s="109" t="s">
        <v>1349</v>
      </c>
      <c r="C1048" s="110">
        <v>1390</v>
      </c>
      <c r="D1048" s="131">
        <v>17.101937658000001</v>
      </c>
      <c r="E1048" s="110">
        <v>153.25248070559999</v>
      </c>
      <c r="F1048" s="131">
        <v>9.1366906475</v>
      </c>
      <c r="G1048" s="131">
        <v>25.323741007199999</v>
      </c>
      <c r="H1048" s="131">
        <v>60.791366906500002</v>
      </c>
      <c r="I1048" s="131">
        <v>13.884892086300001</v>
      </c>
      <c r="J1048" s="131">
        <v>7.9854809436999998</v>
      </c>
      <c r="K1048" s="131">
        <v>2.1778584392</v>
      </c>
      <c r="L1048" s="131">
        <v>11.615245009100001</v>
      </c>
      <c r="M1048" s="131">
        <v>7.9854809436999998</v>
      </c>
      <c r="N1048" s="110">
        <v>518</v>
      </c>
      <c r="O1048" s="131">
        <v>2.6563706564</v>
      </c>
      <c r="P1048" s="146">
        <v>9.07</v>
      </c>
      <c r="Q1048" s="131">
        <v>9.2105263157999993</v>
      </c>
      <c r="R1048" s="110">
        <v>17</v>
      </c>
      <c r="S1048" s="131">
        <v>75.438596491200002</v>
      </c>
      <c r="T1048" s="110">
        <v>-10</v>
      </c>
      <c r="U1048" s="131">
        <v>13.5964912281</v>
      </c>
      <c r="V1048" s="131">
        <v>1.7543859649</v>
      </c>
      <c r="W1048" s="147">
        <v>342</v>
      </c>
      <c r="X1048" s="147">
        <v>111</v>
      </c>
      <c r="Y1048" s="147">
        <v>91</v>
      </c>
      <c r="Z1048" s="147">
        <v>140</v>
      </c>
      <c r="AA1048" s="147">
        <v>104</v>
      </c>
      <c r="AB1048" s="147">
        <v>41</v>
      </c>
      <c r="AC1048" s="147">
        <v>15</v>
      </c>
      <c r="AD1048" s="147">
        <v>48</v>
      </c>
      <c r="AE1048" s="148">
        <v>1.4519056261000001</v>
      </c>
      <c r="AF1048" s="131">
        <v>18.768768768800001</v>
      </c>
      <c r="AG1048" s="149" t="s">
        <v>3449</v>
      </c>
      <c r="AH1048" s="149">
        <v>10.9192567012</v>
      </c>
      <c r="AI1048" s="149">
        <v>31.359973688499998</v>
      </c>
      <c r="AJ1048" s="149">
        <v>6.5120868278000001</v>
      </c>
      <c r="AK1048" s="149">
        <v>33.185331359999999</v>
      </c>
      <c r="AL1048" s="149">
        <v>1.8418023350999999</v>
      </c>
      <c r="AM1048" s="149">
        <v>5.3609603683999998</v>
      </c>
      <c r="AN1048" s="149">
        <v>0.18089130079999999</v>
      </c>
      <c r="AO1048" s="149" t="s">
        <v>3450</v>
      </c>
      <c r="AP1048" s="149">
        <v>7.5645453050000002</v>
      </c>
      <c r="AQ1048" s="149">
        <v>1.5786877157999999</v>
      </c>
    </row>
    <row r="1049" spans="1:43" x14ac:dyDescent="0.2">
      <c r="A1049" s="145">
        <v>3202</v>
      </c>
      <c r="B1049" s="109" t="s">
        <v>1348</v>
      </c>
      <c r="C1049" s="110">
        <v>1220</v>
      </c>
      <c r="D1049" s="131">
        <v>5.1724137930999996</v>
      </c>
      <c r="E1049" s="110">
        <v>118.1026137464</v>
      </c>
      <c r="F1049" s="131">
        <v>8.1967213114999993</v>
      </c>
      <c r="G1049" s="131">
        <v>24.508196721299999</v>
      </c>
      <c r="H1049" s="131">
        <v>61.065573770500002</v>
      </c>
      <c r="I1049" s="131">
        <v>14.4262295082</v>
      </c>
      <c r="J1049" s="131">
        <v>4.9586776859999997</v>
      </c>
      <c r="K1049" s="131">
        <v>3.3057851239999998</v>
      </c>
      <c r="L1049" s="131">
        <v>16.528925619799999</v>
      </c>
      <c r="M1049" s="131">
        <v>7.4380165289000004</v>
      </c>
      <c r="N1049" s="110">
        <v>474</v>
      </c>
      <c r="O1049" s="131">
        <v>2.5421940928</v>
      </c>
      <c r="P1049" s="146">
        <v>10.33</v>
      </c>
      <c r="Q1049" s="131">
        <v>7.425265188</v>
      </c>
      <c r="R1049" s="110">
        <v>7</v>
      </c>
      <c r="S1049" s="131">
        <v>83.895853423299997</v>
      </c>
      <c r="T1049" s="110">
        <v>-10</v>
      </c>
      <c r="U1049" s="131">
        <v>7.6181292189000001</v>
      </c>
      <c r="V1049" s="131">
        <v>1.0607521697</v>
      </c>
      <c r="W1049" s="147">
        <v>441</v>
      </c>
      <c r="X1049" s="147">
        <v>142</v>
      </c>
      <c r="Y1049" s="147">
        <v>87</v>
      </c>
      <c r="Z1049" s="147">
        <v>212</v>
      </c>
      <c r="AA1049" s="147">
        <v>127</v>
      </c>
      <c r="AB1049" s="147">
        <v>54</v>
      </c>
      <c r="AC1049" s="147">
        <v>26</v>
      </c>
      <c r="AD1049" s="147">
        <v>47</v>
      </c>
      <c r="AE1049" s="148">
        <v>2.2263450835</v>
      </c>
      <c r="AF1049" s="131">
        <v>5.8333333332999997</v>
      </c>
      <c r="AG1049" s="149" t="s">
        <v>3449</v>
      </c>
      <c r="AH1049" s="149">
        <v>12.4129195693</v>
      </c>
      <c r="AI1049" s="149">
        <v>32.320033776700001</v>
      </c>
      <c r="AJ1049" s="149">
        <v>4.3065231159000001</v>
      </c>
      <c r="AK1049" s="149">
        <v>34.621068186599999</v>
      </c>
      <c r="AL1049" s="149">
        <v>1.9210470762</v>
      </c>
      <c r="AM1049" s="149">
        <v>4.3487439308000004</v>
      </c>
      <c r="AN1049" s="149">
        <v>1.4988389276</v>
      </c>
      <c r="AO1049" s="149" t="s">
        <v>3450</v>
      </c>
      <c r="AP1049" s="149">
        <v>6.5653367109999996</v>
      </c>
      <c r="AQ1049" s="149">
        <v>1.0344099641</v>
      </c>
    </row>
    <row r="1050" spans="1:43" x14ac:dyDescent="0.2">
      <c r="A1050" s="145">
        <v>3203</v>
      </c>
      <c r="B1050" s="109" t="s">
        <v>1347</v>
      </c>
      <c r="C1050" s="110">
        <v>76090</v>
      </c>
      <c r="D1050" s="131">
        <v>4.2914513631000002</v>
      </c>
      <c r="E1050" s="110">
        <v>1932.1990858304</v>
      </c>
      <c r="F1050" s="131">
        <v>31.4916546195</v>
      </c>
      <c r="G1050" s="131">
        <v>18.100933105500001</v>
      </c>
      <c r="H1050" s="131">
        <v>64.146405572299997</v>
      </c>
      <c r="I1050" s="131">
        <v>17.7526613221</v>
      </c>
      <c r="J1050" s="131">
        <v>5.4632939054999996</v>
      </c>
      <c r="K1050" s="131">
        <v>2.1458238713000002</v>
      </c>
      <c r="L1050" s="131">
        <v>10.2288659387</v>
      </c>
      <c r="M1050" s="131">
        <v>8.8202576305000004</v>
      </c>
      <c r="N1050" s="110">
        <v>37323</v>
      </c>
      <c r="O1050" s="131">
        <v>1.9894167136000001</v>
      </c>
      <c r="P1050" s="146">
        <v>39.380000000000003</v>
      </c>
      <c r="Q1050" s="131">
        <v>40.808543096900003</v>
      </c>
      <c r="R1050" s="110">
        <v>153</v>
      </c>
      <c r="S1050" s="131">
        <v>28.9600813628</v>
      </c>
      <c r="T1050" s="110">
        <v>-164</v>
      </c>
      <c r="U1050" s="131">
        <v>28.451563691800001</v>
      </c>
      <c r="V1050" s="131">
        <v>1.7798118485000001</v>
      </c>
      <c r="W1050" s="147">
        <v>83411</v>
      </c>
      <c r="X1050" s="147">
        <v>183</v>
      </c>
      <c r="Y1050" s="147">
        <v>11861</v>
      </c>
      <c r="Z1050" s="147">
        <v>71367</v>
      </c>
      <c r="AA1050" s="147">
        <v>7166</v>
      </c>
      <c r="AB1050" s="147">
        <v>66</v>
      </c>
      <c r="AC1050" s="147">
        <v>795</v>
      </c>
      <c r="AD1050" s="147">
        <v>6305</v>
      </c>
      <c r="AE1050" s="148">
        <v>3.0226987567000001</v>
      </c>
      <c r="AF1050" s="131">
        <v>2.2774820581999999</v>
      </c>
      <c r="AG1050" s="131">
        <v>4.3600000000000003</v>
      </c>
      <c r="AH1050" s="149">
        <v>14.3491144094</v>
      </c>
      <c r="AI1050" s="149">
        <v>12.6346933394</v>
      </c>
      <c r="AJ1050" s="149">
        <v>24.3536283961</v>
      </c>
      <c r="AK1050" s="149">
        <v>16.540409119100001</v>
      </c>
      <c r="AL1050" s="149">
        <v>1.7068232707</v>
      </c>
      <c r="AM1050" s="149">
        <v>10.929210856799999</v>
      </c>
      <c r="AN1050" s="149">
        <v>0.45229252419999999</v>
      </c>
      <c r="AO1050" s="149" t="s">
        <v>3450</v>
      </c>
      <c r="AP1050" s="149">
        <v>17.449910390700001</v>
      </c>
      <c r="AQ1050" s="149">
        <v>0.65117609460000003</v>
      </c>
    </row>
    <row r="1051" spans="1:43" x14ac:dyDescent="0.2">
      <c r="A1051" s="145">
        <v>3204</v>
      </c>
      <c r="B1051" s="109" t="s">
        <v>1346</v>
      </c>
      <c r="C1051" s="110">
        <v>9706</v>
      </c>
      <c r="D1051" s="131">
        <v>4.5905172413999997</v>
      </c>
      <c r="E1051" s="110">
        <v>795.57377049180002</v>
      </c>
      <c r="F1051" s="131">
        <v>27.076035441999998</v>
      </c>
      <c r="G1051" s="131">
        <v>20.801566041600001</v>
      </c>
      <c r="H1051" s="131">
        <v>57.304759942300002</v>
      </c>
      <c r="I1051" s="131">
        <v>21.8936740161</v>
      </c>
      <c r="J1051" s="131">
        <v>4.0212403979999998</v>
      </c>
      <c r="K1051" s="131">
        <v>1.8559571068</v>
      </c>
      <c r="L1051" s="131">
        <v>9.7953291746000009</v>
      </c>
      <c r="M1051" s="131">
        <v>6.9082847863000003</v>
      </c>
      <c r="N1051" s="110">
        <v>4216</v>
      </c>
      <c r="O1051" s="131">
        <v>2.2713472486000001</v>
      </c>
      <c r="P1051" s="146">
        <v>12.2</v>
      </c>
      <c r="Q1051" s="131">
        <v>20.655737704900002</v>
      </c>
      <c r="R1051" s="110">
        <v>36</v>
      </c>
      <c r="S1051" s="131">
        <v>56.967213114800003</v>
      </c>
      <c r="T1051" s="110">
        <v>-37</v>
      </c>
      <c r="U1051" s="131">
        <v>20.901639344300001</v>
      </c>
      <c r="V1051" s="131">
        <v>1.4754098361000001</v>
      </c>
      <c r="W1051" s="147">
        <v>3745</v>
      </c>
      <c r="X1051" s="147">
        <v>95</v>
      </c>
      <c r="Y1051" s="147">
        <v>1184</v>
      </c>
      <c r="Z1051" s="147">
        <v>2466</v>
      </c>
      <c r="AA1051" s="147">
        <v>463</v>
      </c>
      <c r="AB1051" s="147">
        <v>39</v>
      </c>
      <c r="AC1051" s="147">
        <v>104</v>
      </c>
      <c r="AD1051" s="147">
        <v>320</v>
      </c>
      <c r="AE1051" s="148">
        <v>2.6281494353000001</v>
      </c>
      <c r="AF1051" s="131">
        <v>0.20441537200000001</v>
      </c>
      <c r="AG1051" s="149">
        <v>3.29</v>
      </c>
      <c r="AH1051" s="149">
        <v>19.542831277600001</v>
      </c>
      <c r="AI1051" s="149">
        <v>18.5432461997</v>
      </c>
      <c r="AJ1051" s="149">
        <v>13.205839085699999</v>
      </c>
      <c r="AK1051" s="149">
        <v>30.123345026599999</v>
      </c>
      <c r="AL1051" s="149">
        <v>1.5389838179999999</v>
      </c>
      <c r="AM1051" s="149">
        <v>7.0913960242999998</v>
      </c>
      <c r="AN1051" s="149">
        <v>0.34702576289999998</v>
      </c>
      <c r="AO1051" s="149" t="s">
        <v>3450</v>
      </c>
      <c r="AP1051" s="149">
        <v>8.0117686997999993</v>
      </c>
      <c r="AQ1051" s="149">
        <v>0.67519143000000004</v>
      </c>
    </row>
    <row r="1052" spans="1:43" x14ac:dyDescent="0.2">
      <c r="A1052" s="145">
        <v>3211</v>
      </c>
      <c r="B1052" s="109" t="s">
        <v>1345</v>
      </c>
      <c r="C1052" s="110">
        <v>851</v>
      </c>
      <c r="D1052" s="131">
        <v>0.59101654849999996</v>
      </c>
      <c r="E1052" s="110">
        <v>226.32978723400001</v>
      </c>
      <c r="F1052" s="131">
        <v>10.4582843713</v>
      </c>
      <c r="G1052" s="131">
        <v>22.444183313700002</v>
      </c>
      <c r="H1052" s="131">
        <v>58.284371327800002</v>
      </c>
      <c r="I1052" s="131">
        <v>19.271445358400001</v>
      </c>
      <c r="J1052" s="131">
        <v>4.7031158142000002</v>
      </c>
      <c r="K1052" s="131">
        <v>1.1757789536000001</v>
      </c>
      <c r="L1052" s="131">
        <v>7.0546737213000004</v>
      </c>
      <c r="M1052" s="131">
        <v>4.7031158142000002</v>
      </c>
      <c r="N1052" s="110">
        <v>340</v>
      </c>
      <c r="O1052" s="131">
        <v>2.4882352940999999</v>
      </c>
      <c r="P1052" s="146">
        <v>3.76</v>
      </c>
      <c r="Q1052" s="131">
        <v>12.4338624339</v>
      </c>
      <c r="R1052" s="110">
        <v>7</v>
      </c>
      <c r="S1052" s="131">
        <v>69.5767195767</v>
      </c>
      <c r="T1052" s="110">
        <v>-2</v>
      </c>
      <c r="U1052" s="131">
        <v>17.195767195799998</v>
      </c>
      <c r="V1052" s="131">
        <v>0.79365079370000002</v>
      </c>
      <c r="W1052" s="147">
        <v>161</v>
      </c>
      <c r="X1052" s="147">
        <v>62</v>
      </c>
      <c r="Y1052" s="147">
        <v>12</v>
      </c>
      <c r="Z1052" s="147">
        <v>87</v>
      </c>
      <c r="AA1052" s="147">
        <v>59</v>
      </c>
      <c r="AB1052" s="147">
        <v>20</v>
      </c>
      <c r="AC1052" s="147">
        <v>7</v>
      </c>
      <c r="AD1052" s="147">
        <v>32</v>
      </c>
      <c r="AE1052" s="148">
        <v>2.0618556700999999</v>
      </c>
      <c r="AF1052" s="131">
        <v>1.2150668286999999</v>
      </c>
      <c r="AG1052" s="149" t="s">
        <v>3449</v>
      </c>
      <c r="AH1052" s="149">
        <v>13.198380566799999</v>
      </c>
      <c r="AI1052" s="149">
        <v>21.484480431800002</v>
      </c>
      <c r="AJ1052" s="149">
        <v>10.4453441296</v>
      </c>
      <c r="AK1052" s="149">
        <v>33.765182186200001</v>
      </c>
      <c r="AL1052" s="149">
        <v>2.3211875843000001</v>
      </c>
      <c r="AM1052" s="149">
        <v>5.6950067475999999</v>
      </c>
      <c r="AN1052" s="149">
        <v>0.26990553309999998</v>
      </c>
      <c r="AO1052" s="149" t="s">
        <v>3450</v>
      </c>
      <c r="AP1052" s="149">
        <v>11.0661268556</v>
      </c>
      <c r="AQ1052" s="149">
        <v>0.18893387310000001</v>
      </c>
    </row>
    <row r="1053" spans="1:43" x14ac:dyDescent="0.2">
      <c r="A1053" s="145">
        <v>3212</v>
      </c>
      <c r="B1053" s="109" t="s">
        <v>1344</v>
      </c>
      <c r="C1053" s="110">
        <v>2339</v>
      </c>
      <c r="D1053" s="131">
        <v>7.8377132318999996</v>
      </c>
      <c r="E1053" s="110">
        <v>262.80898876399999</v>
      </c>
      <c r="F1053" s="131">
        <v>9.7050021376999993</v>
      </c>
      <c r="G1053" s="131">
        <v>23.215049166299998</v>
      </c>
      <c r="H1053" s="131">
        <v>54.809747755499998</v>
      </c>
      <c r="I1053" s="131">
        <v>21.9752030782</v>
      </c>
      <c r="J1053" s="131">
        <v>4.3299415457999997</v>
      </c>
      <c r="K1053" s="131">
        <v>0.86598830920000003</v>
      </c>
      <c r="L1053" s="131">
        <v>11.257848019100001</v>
      </c>
      <c r="M1053" s="131">
        <v>6.9279064733000002</v>
      </c>
      <c r="N1053" s="110">
        <v>937</v>
      </c>
      <c r="O1053" s="131">
        <v>2.4343649947000001</v>
      </c>
      <c r="P1053" s="146">
        <v>8.9</v>
      </c>
      <c r="Q1053" s="131">
        <v>9.9887766554000006</v>
      </c>
      <c r="R1053" s="110">
        <v>19</v>
      </c>
      <c r="S1053" s="131">
        <v>56.565656565700003</v>
      </c>
      <c r="T1053" s="110">
        <v>-15</v>
      </c>
      <c r="U1053" s="131">
        <v>32.996632996599999</v>
      </c>
      <c r="V1053" s="131">
        <v>0.44893378229999997</v>
      </c>
      <c r="W1053" s="147">
        <v>332</v>
      </c>
      <c r="X1053" s="147">
        <v>77</v>
      </c>
      <c r="Y1053" s="147">
        <v>38</v>
      </c>
      <c r="Z1053" s="147">
        <v>217</v>
      </c>
      <c r="AA1053" s="147">
        <v>125</v>
      </c>
      <c r="AB1053" s="147">
        <v>35</v>
      </c>
      <c r="AC1053" s="147">
        <v>16</v>
      </c>
      <c r="AD1053" s="147">
        <v>74</v>
      </c>
      <c r="AE1053" s="148">
        <v>1.8552875696</v>
      </c>
      <c r="AF1053" s="131">
        <v>14.945054945100001</v>
      </c>
      <c r="AG1053" s="149" t="s">
        <v>3449</v>
      </c>
      <c r="AH1053" s="149">
        <v>11.046892039299999</v>
      </c>
      <c r="AI1053" s="149">
        <v>24.525627044699998</v>
      </c>
      <c r="AJ1053" s="149">
        <v>9.6728462377</v>
      </c>
      <c r="AK1053" s="149">
        <v>29.847328244300002</v>
      </c>
      <c r="AL1053" s="149">
        <v>1.8102508179000001</v>
      </c>
      <c r="AM1053" s="149">
        <v>7.2082878952999998</v>
      </c>
      <c r="AN1053" s="149">
        <v>0.774263904</v>
      </c>
      <c r="AO1053" s="149" t="s">
        <v>3450</v>
      </c>
      <c r="AP1053" s="149">
        <v>13.5659760087</v>
      </c>
      <c r="AQ1053" s="149">
        <v>0.74154852780000002</v>
      </c>
    </row>
    <row r="1054" spans="1:43" x14ac:dyDescent="0.2">
      <c r="A1054" s="145">
        <v>3213</v>
      </c>
      <c r="B1054" s="109" t="s">
        <v>1343</v>
      </c>
      <c r="C1054" s="110">
        <v>9504</v>
      </c>
      <c r="D1054" s="131">
        <v>4.8428019857000004</v>
      </c>
      <c r="E1054" s="110">
        <v>2017.8343949045</v>
      </c>
      <c r="F1054" s="131">
        <v>25.484006734000001</v>
      </c>
      <c r="G1054" s="131">
        <v>18.8552188552</v>
      </c>
      <c r="H1054" s="131">
        <v>59.701178451200001</v>
      </c>
      <c r="I1054" s="131">
        <v>21.443602693599999</v>
      </c>
      <c r="J1054" s="131">
        <v>4.5810472487</v>
      </c>
      <c r="K1054" s="131">
        <v>2.1307196506000001</v>
      </c>
      <c r="L1054" s="131">
        <v>9.0555585148999995</v>
      </c>
      <c r="M1054" s="131">
        <v>9.0555585148999995</v>
      </c>
      <c r="N1054" s="110">
        <v>4295</v>
      </c>
      <c r="O1054" s="131">
        <v>2.1788125728000001</v>
      </c>
      <c r="P1054" s="146">
        <v>4.71</v>
      </c>
      <c r="Q1054" s="131">
        <v>55.907172995800003</v>
      </c>
      <c r="R1054" s="110">
        <v>43</v>
      </c>
      <c r="S1054" s="131">
        <v>28.902953586500001</v>
      </c>
      <c r="T1054" s="110">
        <v>-42</v>
      </c>
      <c r="U1054" s="131">
        <v>12.8691983122</v>
      </c>
      <c r="V1054" s="131">
        <v>2.3206751054999999</v>
      </c>
      <c r="W1054" s="147">
        <v>4147</v>
      </c>
      <c r="X1054" s="147">
        <v>74</v>
      </c>
      <c r="Y1054" s="147">
        <v>1654</v>
      </c>
      <c r="Z1054" s="147">
        <v>2419</v>
      </c>
      <c r="AA1054" s="147">
        <v>470</v>
      </c>
      <c r="AB1054" s="147">
        <v>8</v>
      </c>
      <c r="AC1054" s="147">
        <v>96</v>
      </c>
      <c r="AD1054" s="147">
        <v>366</v>
      </c>
      <c r="AE1054" s="148">
        <v>2.8988573846999999</v>
      </c>
      <c r="AF1054" s="131">
        <v>17.572944297100001</v>
      </c>
      <c r="AG1054" s="131">
        <v>1.76</v>
      </c>
      <c r="AH1054" s="149">
        <v>15.965210814900001</v>
      </c>
      <c r="AI1054" s="149">
        <v>18.5063339005</v>
      </c>
      <c r="AJ1054" s="149">
        <v>13.3824919645</v>
      </c>
      <c r="AK1054" s="149">
        <v>34.3127245226</v>
      </c>
      <c r="AL1054" s="149">
        <v>1.1155227831000001</v>
      </c>
      <c r="AM1054" s="149">
        <v>6.6364152014000002</v>
      </c>
      <c r="AN1054" s="149">
        <v>0.58234070709999997</v>
      </c>
      <c r="AO1054" s="149" t="s">
        <v>3450</v>
      </c>
      <c r="AP1054" s="149">
        <v>7.4494233314000002</v>
      </c>
      <c r="AQ1054" s="149">
        <v>1.0928341842</v>
      </c>
    </row>
    <row r="1055" spans="1:43" x14ac:dyDescent="0.2">
      <c r="A1055" s="145">
        <v>3214</v>
      </c>
      <c r="B1055" s="109" t="s">
        <v>1342</v>
      </c>
      <c r="C1055" s="110">
        <v>3658</v>
      </c>
      <c r="D1055" s="131">
        <v>4.2759407070000002</v>
      </c>
      <c r="E1055" s="110">
        <v>371.74796747969998</v>
      </c>
      <c r="F1055" s="131">
        <v>8.6112629851999998</v>
      </c>
      <c r="G1055" s="131">
        <v>21.733187534199999</v>
      </c>
      <c r="H1055" s="131">
        <v>59.4040459267</v>
      </c>
      <c r="I1055" s="131">
        <v>18.862766539100001</v>
      </c>
      <c r="J1055" s="131">
        <v>4.4180588154000002</v>
      </c>
      <c r="K1055" s="131">
        <v>1.6567720558000001</v>
      </c>
      <c r="L1055" s="131">
        <v>10.4928896866</v>
      </c>
      <c r="M1055" s="131">
        <v>4.9703161673</v>
      </c>
      <c r="N1055" s="110">
        <v>1461</v>
      </c>
      <c r="O1055" s="131">
        <v>2.4715947980999999</v>
      </c>
      <c r="P1055" s="146">
        <v>9.84</v>
      </c>
      <c r="Q1055" s="131">
        <v>19.675456389499999</v>
      </c>
      <c r="R1055" s="110">
        <v>50</v>
      </c>
      <c r="S1055" s="131">
        <v>57.505070993899999</v>
      </c>
      <c r="T1055" s="110">
        <v>-51</v>
      </c>
      <c r="U1055" s="131">
        <v>21.6024340771</v>
      </c>
      <c r="V1055" s="131">
        <v>1.2170385396000001</v>
      </c>
      <c r="W1055" s="147">
        <v>1094</v>
      </c>
      <c r="X1055" s="147">
        <v>99</v>
      </c>
      <c r="Y1055" s="147">
        <v>328</v>
      </c>
      <c r="Z1055" s="147">
        <v>667</v>
      </c>
      <c r="AA1055" s="147">
        <v>264</v>
      </c>
      <c r="AB1055" s="147">
        <v>35</v>
      </c>
      <c r="AC1055" s="147">
        <v>46</v>
      </c>
      <c r="AD1055" s="147">
        <v>183</v>
      </c>
      <c r="AE1055" s="148">
        <v>0.25526483729999999</v>
      </c>
      <c r="AF1055" s="131">
        <v>5.3028188669</v>
      </c>
      <c r="AG1055" s="131">
        <v>0.28000000000000003</v>
      </c>
      <c r="AH1055" s="149">
        <v>20.8254605574</v>
      </c>
      <c r="AI1055" s="149">
        <v>24.2737364195</v>
      </c>
      <c r="AJ1055" s="149">
        <v>8.4022201227999993</v>
      </c>
      <c r="AK1055" s="149">
        <v>27.0134624469</v>
      </c>
      <c r="AL1055" s="149">
        <v>1.2458667926</v>
      </c>
      <c r="AM1055" s="149">
        <v>7.4574870099000004</v>
      </c>
      <c r="AN1055" s="149">
        <v>0.19485120450000001</v>
      </c>
      <c r="AO1055" s="149" t="s">
        <v>3450</v>
      </c>
      <c r="AP1055" s="149">
        <v>9.5949456778000002</v>
      </c>
      <c r="AQ1055" s="149">
        <v>0.50779404819999996</v>
      </c>
    </row>
    <row r="1056" spans="1:43" x14ac:dyDescent="0.2">
      <c r="A1056" s="145">
        <v>3215</v>
      </c>
      <c r="B1056" s="109" t="s">
        <v>1341</v>
      </c>
      <c r="C1056" s="110">
        <v>9438</v>
      </c>
      <c r="D1056" s="131">
        <v>6.2478892265999999</v>
      </c>
      <c r="E1056" s="110">
        <v>5302.2471910111999</v>
      </c>
      <c r="F1056" s="131">
        <v>48.664971392200002</v>
      </c>
      <c r="G1056" s="131">
        <v>18.3089637635</v>
      </c>
      <c r="H1056" s="131">
        <v>62.714558169100002</v>
      </c>
      <c r="I1056" s="131">
        <v>18.976478067399999</v>
      </c>
      <c r="J1056" s="131">
        <v>4.9790772816000004</v>
      </c>
      <c r="K1056" s="131">
        <v>1.9068806611</v>
      </c>
      <c r="L1056" s="131">
        <v>10.5937814503</v>
      </c>
      <c r="M1056" s="131">
        <v>10.8056570793</v>
      </c>
      <c r="N1056" s="110">
        <v>4672</v>
      </c>
      <c r="O1056" s="131">
        <v>1.9732448629999999</v>
      </c>
      <c r="P1056" s="146">
        <v>1.78</v>
      </c>
      <c r="Q1056" s="131">
        <v>93.220338983100007</v>
      </c>
      <c r="R1056" s="110">
        <v>5</v>
      </c>
      <c r="S1056" s="131">
        <v>6.2146892654999997</v>
      </c>
      <c r="T1056" s="110">
        <v>-4</v>
      </c>
      <c r="U1056" s="131">
        <v>0.5649717514</v>
      </c>
      <c r="V1056" s="131">
        <v>0</v>
      </c>
      <c r="W1056" s="147" t="s">
        <v>3449</v>
      </c>
      <c r="X1056" s="147" t="s">
        <v>3449</v>
      </c>
      <c r="Y1056" s="147">
        <v>1539</v>
      </c>
      <c r="Z1056" s="147">
        <v>4164</v>
      </c>
      <c r="AA1056" s="147" t="s">
        <v>3449</v>
      </c>
      <c r="AB1056" s="147" t="s">
        <v>3449</v>
      </c>
      <c r="AC1056" s="147">
        <v>118</v>
      </c>
      <c r="AD1056" s="147">
        <v>650</v>
      </c>
      <c r="AE1056" s="148">
        <v>3.8294010889000001</v>
      </c>
      <c r="AF1056" s="131">
        <v>3.7162879592000002</v>
      </c>
      <c r="AG1056" s="131">
        <v>3.72</v>
      </c>
      <c r="AH1056" s="149">
        <v>14.351989531899999</v>
      </c>
      <c r="AI1056" s="149">
        <v>12.424909296399999</v>
      </c>
      <c r="AJ1056" s="149">
        <v>24.986617498400001</v>
      </c>
      <c r="AK1056" s="149">
        <v>25.521917563799999</v>
      </c>
      <c r="AL1056" s="149">
        <v>1.7129602094</v>
      </c>
      <c r="AM1056" s="149">
        <v>7.4228275739000003</v>
      </c>
      <c r="AN1056" s="149">
        <v>0.42824005230000001</v>
      </c>
      <c r="AO1056" s="149" t="s">
        <v>3450</v>
      </c>
      <c r="AP1056" s="149">
        <v>10.8249568786</v>
      </c>
      <c r="AQ1056" s="149">
        <v>1.1122345804</v>
      </c>
    </row>
    <row r="1057" spans="1:43" x14ac:dyDescent="0.2">
      <c r="A1057" s="145">
        <v>3216</v>
      </c>
      <c r="B1057" s="109" t="s">
        <v>1340</v>
      </c>
      <c r="C1057" s="110">
        <v>7382</v>
      </c>
      <c r="D1057" s="131">
        <v>6.6454781855</v>
      </c>
      <c r="E1057" s="110">
        <v>1041.1847672778999</v>
      </c>
      <c r="F1057" s="131">
        <v>28.704958005999998</v>
      </c>
      <c r="G1057" s="131">
        <v>17.3394743972</v>
      </c>
      <c r="H1057" s="131">
        <v>61.853156326200001</v>
      </c>
      <c r="I1057" s="131">
        <v>20.807369276599999</v>
      </c>
      <c r="J1057" s="131">
        <v>6.8175620398000003</v>
      </c>
      <c r="K1057" s="131">
        <v>2.0452686119000001</v>
      </c>
      <c r="L1057" s="131">
        <v>10.2263430597</v>
      </c>
      <c r="M1057" s="131">
        <v>6.9539132806000001</v>
      </c>
      <c r="N1057" s="110">
        <v>3273</v>
      </c>
      <c r="O1057" s="131">
        <v>2.2282309807999998</v>
      </c>
      <c r="P1057" s="146">
        <v>7.09</v>
      </c>
      <c r="Q1057" s="131">
        <v>29.915730337100001</v>
      </c>
      <c r="R1057" s="110">
        <v>37</v>
      </c>
      <c r="S1057" s="131">
        <v>44.662921348300003</v>
      </c>
      <c r="T1057" s="110">
        <v>-35</v>
      </c>
      <c r="U1057" s="131">
        <v>25.280898876399998</v>
      </c>
      <c r="V1057" s="131">
        <v>0.1404494382</v>
      </c>
      <c r="W1057" s="147">
        <v>1900</v>
      </c>
      <c r="X1057" s="147">
        <v>46</v>
      </c>
      <c r="Y1057" s="147">
        <v>386</v>
      </c>
      <c r="Z1057" s="147">
        <v>1468</v>
      </c>
      <c r="AA1057" s="147">
        <v>299</v>
      </c>
      <c r="AB1057" s="147">
        <v>16</v>
      </c>
      <c r="AC1057" s="147">
        <v>54</v>
      </c>
      <c r="AD1057" s="147">
        <v>229</v>
      </c>
      <c r="AE1057" s="148">
        <v>5.1288865266999997</v>
      </c>
      <c r="AF1057" s="131">
        <v>9.1960429148999996</v>
      </c>
      <c r="AG1057" s="149">
        <v>1.69</v>
      </c>
      <c r="AH1057" s="149">
        <v>16.907376190299999</v>
      </c>
      <c r="AI1057" s="149">
        <v>14.6749282427</v>
      </c>
      <c r="AJ1057" s="149">
        <v>15.677251811</v>
      </c>
      <c r="AK1057" s="149">
        <v>33.6962959588</v>
      </c>
      <c r="AL1057" s="149">
        <v>1.0979999089000001</v>
      </c>
      <c r="AM1057" s="149">
        <v>7.1347213996000001</v>
      </c>
      <c r="AN1057" s="149">
        <v>0.67884641670000001</v>
      </c>
      <c r="AO1057" s="149" t="s">
        <v>3450</v>
      </c>
      <c r="AP1057" s="149">
        <v>7.7998997676000004</v>
      </c>
      <c r="AQ1057" s="149">
        <v>1.6082737254999999</v>
      </c>
    </row>
    <row r="1058" spans="1:43" x14ac:dyDescent="0.2">
      <c r="A1058" s="145">
        <v>3217</v>
      </c>
      <c r="B1058" s="109" t="s">
        <v>1339</v>
      </c>
      <c r="C1058" s="110">
        <v>3608</v>
      </c>
      <c r="D1058" s="131">
        <v>9.5990279464999997</v>
      </c>
      <c r="E1058" s="110">
        <v>803.56347438750004</v>
      </c>
      <c r="F1058" s="131">
        <v>24.417960088699999</v>
      </c>
      <c r="G1058" s="131">
        <v>19.068736141900001</v>
      </c>
      <c r="H1058" s="131">
        <v>60.005543237300003</v>
      </c>
      <c r="I1058" s="131">
        <v>20.9257206208</v>
      </c>
      <c r="J1058" s="131">
        <v>4.7130579428999999</v>
      </c>
      <c r="K1058" s="131">
        <v>3.3268644303000001</v>
      </c>
      <c r="L1058" s="131">
        <v>10.2578319933</v>
      </c>
      <c r="M1058" s="131">
        <v>9.1488771832999998</v>
      </c>
      <c r="N1058" s="110">
        <v>1598</v>
      </c>
      <c r="O1058" s="131">
        <v>2.2152690864000002</v>
      </c>
      <c r="P1058" s="146">
        <v>4.49</v>
      </c>
      <c r="Q1058" s="131">
        <v>31.777777777800001</v>
      </c>
      <c r="R1058" s="110">
        <v>40</v>
      </c>
      <c r="S1058" s="131">
        <v>61.555555555600002</v>
      </c>
      <c r="T1058" s="110">
        <v>-39</v>
      </c>
      <c r="U1058" s="131">
        <v>5.3333333332999997</v>
      </c>
      <c r="V1058" s="131">
        <v>1.3333333332999999</v>
      </c>
      <c r="W1058" s="147">
        <v>2059</v>
      </c>
      <c r="X1058" s="147">
        <v>79</v>
      </c>
      <c r="Y1058" s="147">
        <v>1450</v>
      </c>
      <c r="Z1058" s="147">
        <v>530</v>
      </c>
      <c r="AA1058" s="147">
        <v>211</v>
      </c>
      <c r="AB1058" s="147">
        <v>20</v>
      </c>
      <c r="AC1058" s="147">
        <v>51</v>
      </c>
      <c r="AD1058" s="147">
        <v>140</v>
      </c>
      <c r="AE1058" s="148">
        <v>1.2885154061999999</v>
      </c>
      <c r="AF1058" s="131">
        <v>1.9493177388</v>
      </c>
      <c r="AG1058" s="149">
        <v>1.64</v>
      </c>
      <c r="AH1058" s="149">
        <v>13.3662856554</v>
      </c>
      <c r="AI1058" s="149">
        <v>19.194727628500001</v>
      </c>
      <c r="AJ1058" s="149">
        <v>12.027597569799999</v>
      </c>
      <c r="AK1058" s="149">
        <v>36.87570796</v>
      </c>
      <c r="AL1058" s="149">
        <v>1.6064257028</v>
      </c>
      <c r="AM1058" s="149">
        <v>5.6636803625000001</v>
      </c>
      <c r="AN1058" s="149">
        <v>0.24714241579999999</v>
      </c>
      <c r="AO1058" s="149" t="s">
        <v>3450</v>
      </c>
      <c r="AP1058" s="149">
        <v>8.7529605602</v>
      </c>
      <c r="AQ1058" s="149">
        <v>0.79291525070000002</v>
      </c>
    </row>
    <row r="1059" spans="1:43" x14ac:dyDescent="0.2">
      <c r="A1059" s="145">
        <v>3218</v>
      </c>
      <c r="B1059" s="109" t="s">
        <v>1338</v>
      </c>
      <c r="C1059" s="110">
        <v>1438</v>
      </c>
      <c r="D1059" s="131">
        <v>15.687851971000001</v>
      </c>
      <c r="E1059" s="110">
        <v>722.61306532660001</v>
      </c>
      <c r="F1059" s="131">
        <v>11.5438108484</v>
      </c>
      <c r="G1059" s="131">
        <v>24.617524339399999</v>
      </c>
      <c r="H1059" s="131">
        <v>57.440890125199999</v>
      </c>
      <c r="I1059" s="131">
        <v>17.9415855355</v>
      </c>
      <c r="J1059" s="131">
        <v>4.8292514659999997</v>
      </c>
      <c r="K1059" s="131">
        <v>2.0696791996999999</v>
      </c>
      <c r="L1059" s="131">
        <v>13.7978613315</v>
      </c>
      <c r="M1059" s="131">
        <v>8.9686098654999995</v>
      </c>
      <c r="N1059" s="110">
        <v>573</v>
      </c>
      <c r="O1059" s="131">
        <v>2.4921465969000001</v>
      </c>
      <c r="P1059" s="146">
        <v>1.99</v>
      </c>
      <c r="Q1059" s="131">
        <v>33.333333333299997</v>
      </c>
      <c r="R1059" s="110">
        <v>25</v>
      </c>
      <c r="S1059" s="131">
        <v>60.606060606100002</v>
      </c>
      <c r="T1059" s="110">
        <v>-25</v>
      </c>
      <c r="U1059" s="131">
        <v>6.0606060605999996</v>
      </c>
      <c r="V1059" s="131">
        <v>0</v>
      </c>
      <c r="W1059" s="147">
        <v>816</v>
      </c>
      <c r="X1059" s="147">
        <v>21</v>
      </c>
      <c r="Y1059" s="147">
        <v>337</v>
      </c>
      <c r="Z1059" s="147">
        <v>458</v>
      </c>
      <c r="AA1059" s="147">
        <v>122</v>
      </c>
      <c r="AB1059" s="147">
        <v>9</v>
      </c>
      <c r="AC1059" s="147">
        <v>25</v>
      </c>
      <c r="AD1059" s="147">
        <v>88</v>
      </c>
      <c r="AE1059" s="148">
        <v>1.2882447665000001</v>
      </c>
      <c r="AF1059" s="131">
        <v>1.399580126</v>
      </c>
      <c r="AG1059" s="149" t="s">
        <v>3449</v>
      </c>
      <c r="AH1059" s="149">
        <v>13.1043031698</v>
      </c>
      <c r="AI1059" s="149">
        <v>14.8043208783</v>
      </c>
      <c r="AJ1059" s="149">
        <v>8.8896759340999996</v>
      </c>
      <c r="AK1059" s="149">
        <v>44.165043385899999</v>
      </c>
      <c r="AL1059" s="149">
        <v>0.76146626529999994</v>
      </c>
      <c r="AM1059" s="149">
        <v>8.6771737206000008</v>
      </c>
      <c r="AN1059" s="149">
        <v>0.85000885429999995</v>
      </c>
      <c r="AO1059" s="149" t="s">
        <v>3450</v>
      </c>
      <c r="AP1059" s="149">
        <v>7.5261200637999996</v>
      </c>
      <c r="AQ1059" s="149">
        <v>0.81459181869999997</v>
      </c>
    </row>
    <row r="1060" spans="1:43" x14ac:dyDescent="0.2">
      <c r="A1060" s="145">
        <v>3219</v>
      </c>
      <c r="B1060" s="109" t="s">
        <v>1337</v>
      </c>
      <c r="C1060" s="110">
        <v>1046</v>
      </c>
      <c r="D1060" s="131">
        <v>4.3912175648999998</v>
      </c>
      <c r="E1060" s="110">
        <v>146.49859943979999</v>
      </c>
      <c r="F1060" s="131">
        <v>8.3173996175999996</v>
      </c>
      <c r="G1060" s="131">
        <v>23.422562141499998</v>
      </c>
      <c r="H1060" s="131">
        <v>61.472275334599999</v>
      </c>
      <c r="I1060" s="131">
        <v>15.105162523900001</v>
      </c>
      <c r="J1060" s="131">
        <v>0.94384143460000003</v>
      </c>
      <c r="K1060" s="131">
        <v>2.8315243039000002</v>
      </c>
      <c r="L1060" s="131">
        <v>5.6630486078000004</v>
      </c>
      <c r="M1060" s="131">
        <v>7.5507314771000003</v>
      </c>
      <c r="N1060" s="110">
        <v>398</v>
      </c>
      <c r="O1060" s="131">
        <v>2.6055276381999999</v>
      </c>
      <c r="P1060" s="146">
        <v>7.14</v>
      </c>
      <c r="Q1060" s="131">
        <v>6.3649222065000002</v>
      </c>
      <c r="R1060" s="110">
        <v>12</v>
      </c>
      <c r="S1060" s="131">
        <v>49.222065063599999</v>
      </c>
      <c r="T1060" s="110">
        <v>-11</v>
      </c>
      <c r="U1060" s="131">
        <v>42.2913719943</v>
      </c>
      <c r="V1060" s="131">
        <v>2.1216407355000002</v>
      </c>
      <c r="W1060" s="147">
        <v>286</v>
      </c>
      <c r="X1060" s="147">
        <v>58</v>
      </c>
      <c r="Y1060" s="147">
        <v>86</v>
      </c>
      <c r="Z1060" s="147">
        <v>142</v>
      </c>
      <c r="AA1060" s="147">
        <v>93</v>
      </c>
      <c r="AB1060" s="147">
        <v>26</v>
      </c>
      <c r="AC1060" s="147">
        <v>19</v>
      </c>
      <c r="AD1060" s="147">
        <v>48</v>
      </c>
      <c r="AE1060" s="148">
        <v>0.46189376440000002</v>
      </c>
      <c r="AF1060" s="131">
        <v>0</v>
      </c>
      <c r="AG1060" s="149" t="s">
        <v>3449</v>
      </c>
      <c r="AH1060" s="149">
        <v>13.022165387899999</v>
      </c>
      <c r="AI1060" s="149">
        <v>23.145780051199999</v>
      </c>
      <c r="AJ1060" s="149">
        <v>11.5728900256</v>
      </c>
      <c r="AK1060" s="149">
        <v>31.8414322251</v>
      </c>
      <c r="AL1060" s="149">
        <v>1.6197783460999999</v>
      </c>
      <c r="AM1060" s="149">
        <v>8.2693947144000006</v>
      </c>
      <c r="AN1060" s="149">
        <v>0.38363171359999998</v>
      </c>
      <c r="AO1060" s="149" t="s">
        <v>3450</v>
      </c>
      <c r="AP1060" s="149">
        <v>8.6956521738999992</v>
      </c>
      <c r="AQ1060" s="149">
        <v>0.93776641090000001</v>
      </c>
    </row>
    <row r="1061" spans="1:43" x14ac:dyDescent="0.2">
      <c r="A1061" s="145">
        <v>3231</v>
      </c>
      <c r="B1061" s="109" t="s">
        <v>1336</v>
      </c>
      <c r="C1061" s="110">
        <v>7809</v>
      </c>
      <c r="D1061" s="131">
        <v>11.6688116688</v>
      </c>
      <c r="E1061" s="110">
        <v>1679.3548387097001</v>
      </c>
      <c r="F1061" s="131">
        <v>35.548725829200002</v>
      </c>
      <c r="G1061" s="131">
        <v>19.259828403099998</v>
      </c>
      <c r="H1061" s="131">
        <v>61.915738250700002</v>
      </c>
      <c r="I1061" s="131">
        <v>18.824433346100001</v>
      </c>
      <c r="J1061" s="131">
        <v>4.3595332735000003</v>
      </c>
      <c r="K1061" s="131">
        <v>1.923323503</v>
      </c>
      <c r="L1061" s="131">
        <v>8.9755096807000001</v>
      </c>
      <c r="M1061" s="131">
        <v>8.7190665470000006</v>
      </c>
      <c r="N1061" s="110">
        <v>3528</v>
      </c>
      <c r="O1061" s="131">
        <v>2.1941609977000001</v>
      </c>
      <c r="P1061" s="146">
        <v>4.6500000000000004</v>
      </c>
      <c r="Q1061" s="131">
        <v>52.145922746799997</v>
      </c>
      <c r="R1061" s="110">
        <v>52</v>
      </c>
      <c r="S1061" s="131">
        <v>36.695278969999997</v>
      </c>
      <c r="T1061" s="110">
        <v>-52</v>
      </c>
      <c r="U1061" s="131">
        <v>4.5064377681999996</v>
      </c>
      <c r="V1061" s="131">
        <v>6.6523605149999998</v>
      </c>
      <c r="W1061" s="147">
        <v>4807</v>
      </c>
      <c r="X1061" s="147">
        <v>50</v>
      </c>
      <c r="Y1061" s="147">
        <v>2179</v>
      </c>
      <c r="Z1061" s="147">
        <v>2578</v>
      </c>
      <c r="AA1061" s="147">
        <v>599</v>
      </c>
      <c r="AB1061" s="147">
        <v>11</v>
      </c>
      <c r="AC1061" s="147">
        <v>111</v>
      </c>
      <c r="AD1061" s="147">
        <v>477</v>
      </c>
      <c r="AE1061" s="148">
        <v>4.6634736577</v>
      </c>
      <c r="AF1061" s="131">
        <v>19.942272369499999</v>
      </c>
      <c r="AG1061" s="149">
        <v>2.2200000000000002</v>
      </c>
      <c r="AH1061" s="149">
        <v>14.4793865985</v>
      </c>
      <c r="AI1061" s="149">
        <v>19.552172463600002</v>
      </c>
      <c r="AJ1061" s="149">
        <v>11.517946438499999</v>
      </c>
      <c r="AK1061" s="149">
        <v>34.281586842999999</v>
      </c>
      <c r="AL1061" s="149">
        <v>1.0667851984000001</v>
      </c>
      <c r="AM1061" s="149">
        <v>7.7675297255000002</v>
      </c>
      <c r="AN1061" s="149">
        <v>0.87787531949999997</v>
      </c>
      <c r="AO1061" s="149" t="s">
        <v>3450</v>
      </c>
      <c r="AP1061" s="149">
        <v>8.9121013445999999</v>
      </c>
      <c r="AQ1061" s="149">
        <v>0.93899322149999997</v>
      </c>
    </row>
    <row r="1062" spans="1:43" x14ac:dyDescent="0.2">
      <c r="A1062" s="145">
        <v>3232</v>
      </c>
      <c r="B1062" s="109" t="s">
        <v>1335</v>
      </c>
      <c r="C1062" s="110">
        <v>4891</v>
      </c>
      <c r="D1062" s="131">
        <v>11.0077167499</v>
      </c>
      <c r="E1062" s="110">
        <v>750.15337423309995</v>
      </c>
      <c r="F1062" s="131">
        <v>24.105499897800001</v>
      </c>
      <c r="G1062" s="131">
        <v>19.5256593744</v>
      </c>
      <c r="H1062" s="131">
        <v>64.322224493999997</v>
      </c>
      <c r="I1062" s="131">
        <v>16.152116131700001</v>
      </c>
      <c r="J1062" s="131">
        <v>4.3348126742000002</v>
      </c>
      <c r="K1062" s="131">
        <v>1.8577768604</v>
      </c>
      <c r="L1062" s="131">
        <v>12.1787594179</v>
      </c>
      <c r="M1062" s="131">
        <v>7.8439467437000001</v>
      </c>
      <c r="N1062" s="110">
        <v>2115</v>
      </c>
      <c r="O1062" s="131">
        <v>2.2832151299999999</v>
      </c>
      <c r="P1062" s="146">
        <v>6.52</v>
      </c>
      <c r="Q1062" s="131">
        <v>24.279210925600001</v>
      </c>
      <c r="R1062" s="110">
        <v>31</v>
      </c>
      <c r="S1062" s="131">
        <v>54.1729893778</v>
      </c>
      <c r="T1062" s="110">
        <v>-33</v>
      </c>
      <c r="U1062" s="131">
        <v>20.6373292868</v>
      </c>
      <c r="V1062" s="131">
        <v>0.91047040970000004</v>
      </c>
      <c r="W1062" s="147">
        <v>4127</v>
      </c>
      <c r="X1062" s="147">
        <v>86</v>
      </c>
      <c r="Y1062" s="147">
        <v>2617</v>
      </c>
      <c r="Z1062" s="147">
        <v>1424</v>
      </c>
      <c r="AA1062" s="147">
        <v>329</v>
      </c>
      <c r="AB1062" s="147">
        <v>20</v>
      </c>
      <c r="AC1062" s="147">
        <v>76</v>
      </c>
      <c r="AD1062" s="147">
        <v>233</v>
      </c>
      <c r="AE1062" s="148">
        <v>1.8310445277</v>
      </c>
      <c r="AF1062" s="131">
        <v>8.3870967741999998</v>
      </c>
      <c r="AG1062" s="149">
        <v>0.65</v>
      </c>
      <c r="AH1062" s="149">
        <v>16.6164132145</v>
      </c>
      <c r="AI1062" s="149">
        <v>21.775039328799998</v>
      </c>
      <c r="AJ1062" s="149">
        <v>10.625327739899999</v>
      </c>
      <c r="AK1062" s="149">
        <v>30.5584687992</v>
      </c>
      <c r="AL1062" s="149">
        <v>1.0159937074000001</v>
      </c>
      <c r="AM1062" s="149">
        <v>8.3049292082000008</v>
      </c>
      <c r="AN1062" s="149">
        <v>0.4457262716</v>
      </c>
      <c r="AO1062" s="149" t="s">
        <v>3450</v>
      </c>
      <c r="AP1062" s="149">
        <v>8.9538542213000003</v>
      </c>
      <c r="AQ1062" s="149">
        <v>0.95700052440000005</v>
      </c>
    </row>
    <row r="1063" spans="1:43" x14ac:dyDescent="0.2">
      <c r="A1063" s="145">
        <v>3233</v>
      </c>
      <c r="B1063" s="109" t="s">
        <v>1334</v>
      </c>
      <c r="C1063" s="110">
        <v>3936</v>
      </c>
      <c r="D1063" s="131">
        <v>6.6088840736999996</v>
      </c>
      <c r="E1063" s="110">
        <v>700.35587188609998</v>
      </c>
      <c r="F1063" s="131">
        <v>20.121951219500001</v>
      </c>
      <c r="G1063" s="131">
        <v>21.087398373999999</v>
      </c>
      <c r="H1063" s="131">
        <v>59.806910569099998</v>
      </c>
      <c r="I1063" s="131">
        <v>19.1056910569</v>
      </c>
      <c r="J1063" s="131">
        <v>5.0639321432999997</v>
      </c>
      <c r="K1063" s="131">
        <v>2.0255728572999998</v>
      </c>
      <c r="L1063" s="131">
        <v>10.127864286599999</v>
      </c>
      <c r="M1063" s="131">
        <v>7.3427016077999996</v>
      </c>
      <c r="N1063" s="110">
        <v>1681</v>
      </c>
      <c r="O1063" s="131">
        <v>2.3200475907000002</v>
      </c>
      <c r="P1063" s="146">
        <v>5.62</v>
      </c>
      <c r="Q1063" s="131">
        <v>23.214285714300001</v>
      </c>
      <c r="R1063" s="110">
        <v>28</v>
      </c>
      <c r="S1063" s="131">
        <v>46.071428571399998</v>
      </c>
      <c r="T1063" s="110">
        <v>-26</v>
      </c>
      <c r="U1063" s="131">
        <v>29.642857142899999</v>
      </c>
      <c r="V1063" s="131">
        <v>1.0714285714</v>
      </c>
      <c r="W1063" s="147">
        <v>2119</v>
      </c>
      <c r="X1063" s="147">
        <v>70</v>
      </c>
      <c r="Y1063" s="147">
        <v>891</v>
      </c>
      <c r="Z1063" s="147">
        <v>1158</v>
      </c>
      <c r="AA1063" s="147">
        <v>311</v>
      </c>
      <c r="AB1063" s="147">
        <v>26</v>
      </c>
      <c r="AC1063" s="147">
        <v>73</v>
      </c>
      <c r="AD1063" s="147">
        <v>212</v>
      </c>
      <c r="AE1063" s="148">
        <v>1.7543859649</v>
      </c>
      <c r="AF1063" s="131">
        <v>1.0111223458</v>
      </c>
      <c r="AG1063" s="131">
        <v>1.26</v>
      </c>
      <c r="AH1063" s="149">
        <v>16.773209356399999</v>
      </c>
      <c r="AI1063" s="149">
        <v>18.647392125500001</v>
      </c>
      <c r="AJ1063" s="149">
        <v>9.8430916751000002</v>
      </c>
      <c r="AK1063" s="149">
        <v>33.546418712799998</v>
      </c>
      <c r="AL1063" s="149">
        <v>0.93709138459999997</v>
      </c>
      <c r="AM1063" s="149">
        <v>8.3611797181000007</v>
      </c>
      <c r="AN1063" s="149">
        <v>0.5084992009</v>
      </c>
      <c r="AO1063" s="149" t="s">
        <v>3450</v>
      </c>
      <c r="AP1063" s="149">
        <v>8.8696789191000001</v>
      </c>
      <c r="AQ1063" s="149">
        <v>1.5763475228999999</v>
      </c>
    </row>
    <row r="1064" spans="1:43" x14ac:dyDescent="0.2">
      <c r="A1064" s="145">
        <v>3234</v>
      </c>
      <c r="B1064" s="109" t="s">
        <v>1333</v>
      </c>
      <c r="C1064" s="110">
        <v>6465</v>
      </c>
      <c r="D1064" s="131">
        <v>10.853909464999999</v>
      </c>
      <c r="E1064" s="110">
        <v>574.66666666670005</v>
      </c>
      <c r="F1064" s="131">
        <v>24.0061871616</v>
      </c>
      <c r="G1064" s="131">
        <v>21.732405259099998</v>
      </c>
      <c r="H1064" s="131">
        <v>62.2583139985</v>
      </c>
      <c r="I1064" s="131">
        <v>16.0092807425</v>
      </c>
      <c r="J1064" s="131">
        <v>4.7928262214000004</v>
      </c>
      <c r="K1064" s="131">
        <v>1.5460729745999999</v>
      </c>
      <c r="L1064" s="131">
        <v>9.2764378479000005</v>
      </c>
      <c r="M1064" s="131">
        <v>5.1020408162999997</v>
      </c>
      <c r="N1064" s="110">
        <v>2586</v>
      </c>
      <c r="O1064" s="131">
        <v>2.4508894044999998</v>
      </c>
      <c r="P1064" s="146">
        <v>11.25</v>
      </c>
      <c r="Q1064" s="131">
        <v>23.860589812299999</v>
      </c>
      <c r="R1064" s="110">
        <v>84</v>
      </c>
      <c r="S1064" s="131">
        <v>63.3601429848</v>
      </c>
      <c r="T1064" s="110">
        <v>-86</v>
      </c>
      <c r="U1064" s="131">
        <v>4.5576407507000001</v>
      </c>
      <c r="V1064" s="131">
        <v>8.2216264522000007</v>
      </c>
      <c r="W1064" s="147">
        <v>3422</v>
      </c>
      <c r="X1064" s="147">
        <v>176</v>
      </c>
      <c r="Y1064" s="147">
        <v>1571</v>
      </c>
      <c r="Z1064" s="147">
        <v>1675</v>
      </c>
      <c r="AA1064" s="147">
        <v>516</v>
      </c>
      <c r="AB1064" s="147">
        <v>29</v>
      </c>
      <c r="AC1064" s="147">
        <v>125</v>
      </c>
      <c r="AD1064" s="147">
        <v>362</v>
      </c>
      <c r="AE1064" s="148">
        <v>1.2233484796</v>
      </c>
      <c r="AF1064" s="131">
        <v>2.6145801292000002</v>
      </c>
      <c r="AG1064" s="131">
        <v>1.02</v>
      </c>
      <c r="AH1064" s="149">
        <v>17.032474804</v>
      </c>
      <c r="AI1064" s="149">
        <v>23.5218365062</v>
      </c>
      <c r="AJ1064" s="149">
        <v>7.2004479283</v>
      </c>
      <c r="AK1064" s="149">
        <v>34.524076147800002</v>
      </c>
      <c r="AL1064" s="149">
        <v>1.0358342665</v>
      </c>
      <c r="AM1064" s="149">
        <v>6.4221724523999999</v>
      </c>
      <c r="AN1064" s="149">
        <v>0.52071668530000004</v>
      </c>
      <c r="AO1064" s="149" t="s">
        <v>3450</v>
      </c>
      <c r="AP1064" s="149">
        <v>8.2586786114000006</v>
      </c>
      <c r="AQ1064" s="149">
        <v>0.65509518479999995</v>
      </c>
    </row>
    <row r="1065" spans="1:43" x14ac:dyDescent="0.2">
      <c r="A1065" s="145">
        <v>3235</v>
      </c>
      <c r="B1065" s="109" t="s">
        <v>1332</v>
      </c>
      <c r="C1065" s="110">
        <v>3398</v>
      </c>
      <c r="D1065" s="131">
        <v>2.1954887217999999</v>
      </c>
      <c r="E1065" s="110">
        <v>1544.5454545455</v>
      </c>
      <c r="F1065" s="131">
        <v>33.666862860499997</v>
      </c>
      <c r="G1065" s="131">
        <v>17.510300176600001</v>
      </c>
      <c r="H1065" s="131">
        <v>61.3596233078</v>
      </c>
      <c r="I1065" s="131">
        <v>21.130076515599999</v>
      </c>
      <c r="J1065" s="131">
        <v>3.2272260524999998</v>
      </c>
      <c r="K1065" s="131">
        <v>1.7603051195999999</v>
      </c>
      <c r="L1065" s="131">
        <v>8.2147572245999996</v>
      </c>
      <c r="M1065" s="131">
        <v>11.4419832771</v>
      </c>
      <c r="N1065" s="110">
        <v>1568</v>
      </c>
      <c r="O1065" s="131">
        <v>2.1428571429000001</v>
      </c>
      <c r="P1065" s="146">
        <v>2.2000000000000002</v>
      </c>
      <c r="Q1065" s="131">
        <v>55.855855855900003</v>
      </c>
      <c r="R1065" s="110">
        <v>22</v>
      </c>
      <c r="S1065" s="131">
        <v>30.630630630599999</v>
      </c>
      <c r="T1065" s="110">
        <v>-18</v>
      </c>
      <c r="U1065" s="131">
        <v>6.3063063062999998</v>
      </c>
      <c r="V1065" s="131">
        <v>7.2072072071999997</v>
      </c>
      <c r="W1065" s="147">
        <v>1620</v>
      </c>
      <c r="X1065" s="147">
        <v>17</v>
      </c>
      <c r="Y1065" s="147">
        <v>682</v>
      </c>
      <c r="Z1065" s="147">
        <v>921</v>
      </c>
      <c r="AA1065" s="147" t="s">
        <v>3449</v>
      </c>
      <c r="AB1065" s="147" t="s">
        <v>3449</v>
      </c>
      <c r="AC1065" s="147">
        <v>63</v>
      </c>
      <c r="AD1065" s="147">
        <v>214</v>
      </c>
      <c r="AE1065" s="148">
        <v>2.4141630901000002</v>
      </c>
      <c r="AF1065" s="131">
        <v>0</v>
      </c>
      <c r="AG1065" s="149">
        <v>2.2799999999999998</v>
      </c>
      <c r="AH1065" s="149">
        <v>20.3043213634</v>
      </c>
      <c r="AI1065" s="149">
        <v>11.7589774802</v>
      </c>
      <c r="AJ1065" s="149">
        <v>13.1710286062</v>
      </c>
      <c r="AK1065" s="149">
        <v>34.558734023100001</v>
      </c>
      <c r="AL1065" s="149">
        <v>1.0955569081000001</v>
      </c>
      <c r="AM1065" s="149">
        <v>4.9665246500000002</v>
      </c>
      <c r="AN1065" s="149">
        <v>0.37735849059999999</v>
      </c>
      <c r="AO1065" s="149" t="s">
        <v>3450</v>
      </c>
      <c r="AP1065" s="149">
        <v>9.9087035910000001</v>
      </c>
      <c r="AQ1065" s="149">
        <v>3.0310407791</v>
      </c>
    </row>
    <row r="1066" spans="1:43" x14ac:dyDescent="0.2">
      <c r="A1066" s="145">
        <v>3236</v>
      </c>
      <c r="B1066" s="109" t="s">
        <v>1331</v>
      </c>
      <c r="C1066" s="110">
        <v>5960</v>
      </c>
      <c r="D1066" s="131">
        <v>7.0402298850999996</v>
      </c>
      <c r="E1066" s="110">
        <v>867.5400291121</v>
      </c>
      <c r="F1066" s="131">
        <v>49.5805369128</v>
      </c>
      <c r="G1066" s="131">
        <v>19.597315436199999</v>
      </c>
      <c r="H1066" s="131">
        <v>62.969798657699997</v>
      </c>
      <c r="I1066" s="131">
        <v>17.432885905999999</v>
      </c>
      <c r="J1066" s="131">
        <v>4.7257383965999997</v>
      </c>
      <c r="K1066" s="131">
        <v>1.0126582278</v>
      </c>
      <c r="L1066" s="131">
        <v>10.8016877637</v>
      </c>
      <c r="M1066" s="131">
        <v>6.9198312236000001</v>
      </c>
      <c r="N1066" s="110">
        <v>2526</v>
      </c>
      <c r="O1066" s="131">
        <v>2.3178939033999999</v>
      </c>
      <c r="P1066" s="146">
        <v>6.87</v>
      </c>
      <c r="Q1066" s="131">
        <v>36.788321167900001</v>
      </c>
      <c r="R1066" s="110">
        <v>21</v>
      </c>
      <c r="S1066" s="131">
        <v>25.401459853999999</v>
      </c>
      <c r="T1066" s="110">
        <v>-19</v>
      </c>
      <c r="U1066" s="131">
        <v>31.678832116799999</v>
      </c>
      <c r="V1066" s="131">
        <v>6.1313868613000002</v>
      </c>
      <c r="W1066" s="147">
        <v>3158</v>
      </c>
      <c r="X1066" s="147">
        <v>38</v>
      </c>
      <c r="Y1066" s="147">
        <v>1006</v>
      </c>
      <c r="Z1066" s="147">
        <v>2114</v>
      </c>
      <c r="AA1066" s="147">
        <v>445</v>
      </c>
      <c r="AB1066" s="147">
        <v>10</v>
      </c>
      <c r="AC1066" s="147">
        <v>98</v>
      </c>
      <c r="AD1066" s="147">
        <v>337</v>
      </c>
      <c r="AE1066" s="148">
        <v>5.8344640433999997</v>
      </c>
      <c r="AF1066" s="131">
        <v>2.0376974019</v>
      </c>
      <c r="AG1066" s="149">
        <v>1.8</v>
      </c>
      <c r="AH1066" s="149">
        <v>17.131812181800001</v>
      </c>
      <c r="AI1066" s="149">
        <v>15.5666603809</v>
      </c>
      <c r="AJ1066" s="149">
        <v>15.293230247</v>
      </c>
      <c r="AK1066" s="149">
        <v>38.959079766199999</v>
      </c>
      <c r="AL1066" s="149">
        <v>0.77314727510000003</v>
      </c>
      <c r="AM1066" s="149">
        <v>3.6488779936000002</v>
      </c>
      <c r="AN1066" s="149">
        <v>0.6505751461</v>
      </c>
      <c r="AO1066" s="149" t="s">
        <v>3450</v>
      </c>
      <c r="AP1066" s="149">
        <v>5.4686026776999999</v>
      </c>
      <c r="AQ1066" s="149">
        <v>1.6971525552</v>
      </c>
    </row>
    <row r="1067" spans="1:43" x14ac:dyDescent="0.2">
      <c r="A1067" s="145">
        <v>3237</v>
      </c>
      <c r="B1067" s="109" t="s">
        <v>1330</v>
      </c>
      <c r="C1067" s="110">
        <v>6565</v>
      </c>
      <c r="D1067" s="131">
        <v>4.4384346166000004</v>
      </c>
      <c r="E1067" s="110">
        <v>680.31088082899998</v>
      </c>
      <c r="F1067" s="131">
        <v>23.214013709100001</v>
      </c>
      <c r="G1067" s="131">
        <v>20.350342726600001</v>
      </c>
      <c r="H1067" s="131">
        <v>61.081492764700002</v>
      </c>
      <c r="I1067" s="131">
        <v>18.568164508799999</v>
      </c>
      <c r="J1067" s="131">
        <v>4.4153471376000004</v>
      </c>
      <c r="K1067" s="131">
        <v>1.9792935444999999</v>
      </c>
      <c r="L1067" s="131">
        <v>10.8099878197</v>
      </c>
      <c r="M1067" s="131">
        <v>8.3739342265999994</v>
      </c>
      <c r="N1067" s="110">
        <v>2819</v>
      </c>
      <c r="O1067" s="131">
        <v>2.2901738205000002</v>
      </c>
      <c r="P1067" s="146">
        <v>9.65</v>
      </c>
      <c r="Q1067" s="131">
        <v>37.863070539399999</v>
      </c>
      <c r="R1067" s="110">
        <v>58</v>
      </c>
      <c r="S1067" s="131">
        <v>42.634854771800001</v>
      </c>
      <c r="T1067" s="110">
        <v>-49</v>
      </c>
      <c r="U1067" s="131">
        <v>11.825726141100001</v>
      </c>
      <c r="V1067" s="131">
        <v>7.6763485477</v>
      </c>
      <c r="W1067" s="147">
        <v>4628</v>
      </c>
      <c r="X1067" s="147">
        <v>76</v>
      </c>
      <c r="Y1067" s="147">
        <v>2466</v>
      </c>
      <c r="Z1067" s="147">
        <v>2086</v>
      </c>
      <c r="AA1067" s="147">
        <v>550</v>
      </c>
      <c r="AB1067" s="147">
        <v>24</v>
      </c>
      <c r="AC1067" s="147">
        <v>132</v>
      </c>
      <c r="AD1067" s="147">
        <v>394</v>
      </c>
      <c r="AE1067" s="148">
        <v>3.9489671932000001</v>
      </c>
      <c r="AF1067" s="131">
        <v>8.0246913580000001</v>
      </c>
      <c r="AG1067" s="131">
        <v>1.58</v>
      </c>
      <c r="AH1067" s="149">
        <v>14.4574928359</v>
      </c>
      <c r="AI1067" s="149">
        <v>15.5531831208</v>
      </c>
      <c r="AJ1067" s="149">
        <v>12.0413552846</v>
      </c>
      <c r="AK1067" s="149">
        <v>36.3375849862</v>
      </c>
      <c r="AL1067" s="149">
        <v>1.4384446817000001</v>
      </c>
      <c r="AM1067" s="149">
        <v>7.7091644658999998</v>
      </c>
      <c r="AN1067" s="149">
        <v>0.60684385009999997</v>
      </c>
      <c r="AO1067" s="149" t="s">
        <v>3450</v>
      </c>
      <c r="AP1067" s="149">
        <v>7.35517222</v>
      </c>
      <c r="AQ1067" s="149">
        <v>3.3769736471999998</v>
      </c>
    </row>
    <row r="1068" spans="1:43" x14ac:dyDescent="0.2">
      <c r="A1068" s="145">
        <v>3238</v>
      </c>
      <c r="B1068" s="109" t="s">
        <v>1329</v>
      </c>
      <c r="C1068" s="110">
        <v>9756</v>
      </c>
      <c r="D1068" s="131">
        <v>11.2301904002</v>
      </c>
      <c r="E1068" s="110">
        <v>2311.8483412321998</v>
      </c>
      <c r="F1068" s="131">
        <v>28.126281262799999</v>
      </c>
      <c r="G1068" s="131">
        <v>20.7667076671</v>
      </c>
      <c r="H1068" s="131">
        <v>63.1918819188</v>
      </c>
      <c r="I1068" s="131">
        <v>16.0414104141</v>
      </c>
      <c r="J1068" s="131">
        <v>6.0903225805999996</v>
      </c>
      <c r="K1068" s="131">
        <v>1.5483870968</v>
      </c>
      <c r="L1068" s="131">
        <v>10.012903225800001</v>
      </c>
      <c r="M1068" s="131">
        <v>5.4709677419</v>
      </c>
      <c r="N1068" s="110">
        <v>4129</v>
      </c>
      <c r="O1068" s="131">
        <v>2.3402760959000002</v>
      </c>
      <c r="P1068" s="146">
        <v>4.22</v>
      </c>
      <c r="Q1068" s="131">
        <v>67.535545023699996</v>
      </c>
      <c r="R1068" s="110">
        <v>77</v>
      </c>
      <c r="S1068" s="131">
        <v>26.540284360200001</v>
      </c>
      <c r="T1068" s="110">
        <v>-75</v>
      </c>
      <c r="U1068" s="131">
        <v>1.4218009479</v>
      </c>
      <c r="V1068" s="131">
        <v>4.5023696682000001</v>
      </c>
      <c r="W1068" s="147">
        <v>5025</v>
      </c>
      <c r="X1068" s="147">
        <v>16</v>
      </c>
      <c r="Y1068" s="147">
        <v>1472</v>
      </c>
      <c r="Z1068" s="147">
        <v>3537</v>
      </c>
      <c r="AA1068" s="147">
        <v>687</v>
      </c>
      <c r="AB1068" s="147">
        <v>5</v>
      </c>
      <c r="AC1068" s="147">
        <v>159</v>
      </c>
      <c r="AD1068" s="147">
        <v>523</v>
      </c>
      <c r="AE1068" s="148">
        <v>2.3088993498999999</v>
      </c>
      <c r="AF1068" s="131">
        <v>9.2940685046000002</v>
      </c>
      <c r="AG1068" s="131">
        <v>1.2</v>
      </c>
      <c r="AH1068" s="149">
        <v>13.8639178553</v>
      </c>
      <c r="AI1068" s="149">
        <v>22.7975548364</v>
      </c>
      <c r="AJ1068" s="149">
        <v>9.8845339406000008</v>
      </c>
      <c r="AK1068" s="149">
        <v>34.795637061000001</v>
      </c>
      <c r="AL1068" s="149">
        <v>0.3835550761</v>
      </c>
      <c r="AM1068" s="149">
        <v>7.6191617723</v>
      </c>
      <c r="AN1068" s="149">
        <v>0.39154580690000002</v>
      </c>
      <c r="AO1068" s="149" t="s">
        <v>3450</v>
      </c>
      <c r="AP1068" s="149">
        <v>8.6819289624000007</v>
      </c>
      <c r="AQ1068" s="149">
        <v>0.85101282509999998</v>
      </c>
    </row>
    <row r="1069" spans="1:43" x14ac:dyDescent="0.2">
      <c r="A1069" s="145">
        <v>3251</v>
      </c>
      <c r="B1069" s="109" t="s">
        <v>1328</v>
      </c>
      <c r="C1069" s="110">
        <v>11877</v>
      </c>
      <c r="D1069" s="131">
        <v>9.7790923375999999</v>
      </c>
      <c r="E1069" s="110">
        <v>300.98834262539998</v>
      </c>
      <c r="F1069" s="131">
        <v>28.626757598699999</v>
      </c>
      <c r="G1069" s="131">
        <v>20.745979624499999</v>
      </c>
      <c r="H1069" s="131">
        <v>60.899216973999998</v>
      </c>
      <c r="I1069" s="131">
        <v>18.3548034015</v>
      </c>
      <c r="J1069" s="131">
        <v>4.6590427784999999</v>
      </c>
      <c r="K1069" s="131">
        <v>2.1177467175000002</v>
      </c>
      <c r="L1069" s="131">
        <v>9.4027954257000008</v>
      </c>
      <c r="M1069" s="131">
        <v>9.5722151630999992</v>
      </c>
      <c r="N1069" s="110">
        <v>5198</v>
      </c>
      <c r="O1069" s="131">
        <v>2.2518276259999999</v>
      </c>
      <c r="P1069" s="146">
        <v>39.46</v>
      </c>
      <c r="Q1069" s="131">
        <v>13.574317492400001</v>
      </c>
      <c r="R1069" s="110">
        <v>101</v>
      </c>
      <c r="S1069" s="131">
        <v>60.692618806900001</v>
      </c>
      <c r="T1069" s="110">
        <v>-130</v>
      </c>
      <c r="U1069" s="131">
        <v>21.0566228514</v>
      </c>
      <c r="V1069" s="131">
        <v>4.6764408492999996</v>
      </c>
      <c r="W1069" s="147">
        <v>7184</v>
      </c>
      <c r="X1069" s="147">
        <v>339</v>
      </c>
      <c r="Y1069" s="147">
        <v>2613</v>
      </c>
      <c r="Z1069" s="147">
        <v>4232</v>
      </c>
      <c r="AA1069" s="147">
        <v>993</v>
      </c>
      <c r="AB1069" s="147">
        <v>111</v>
      </c>
      <c r="AC1069" s="147">
        <v>176</v>
      </c>
      <c r="AD1069" s="147">
        <v>706</v>
      </c>
      <c r="AE1069" s="148">
        <v>1.9712392955</v>
      </c>
      <c r="AF1069" s="131">
        <v>1.8183392502</v>
      </c>
      <c r="AG1069" s="131">
        <v>1.31</v>
      </c>
      <c r="AH1069" s="149">
        <v>10.2898638062</v>
      </c>
      <c r="AI1069" s="149">
        <v>27.5611666868</v>
      </c>
      <c r="AJ1069" s="149">
        <v>9.2292394842000007</v>
      </c>
      <c r="AK1069" s="149">
        <v>33.704953597699998</v>
      </c>
      <c r="AL1069" s="149">
        <v>1.5336868748000001</v>
      </c>
      <c r="AM1069" s="149">
        <v>5.5110280824000002</v>
      </c>
      <c r="AN1069" s="149">
        <v>0.28624804149999999</v>
      </c>
      <c r="AO1069" s="149" t="s">
        <v>3450</v>
      </c>
      <c r="AP1069" s="149">
        <v>9.7173677233000006</v>
      </c>
      <c r="AQ1069" s="149">
        <v>1.1299264794999999</v>
      </c>
    </row>
    <row r="1070" spans="1:43" x14ac:dyDescent="0.2">
      <c r="A1070" s="145">
        <v>3252</v>
      </c>
      <c r="B1070" s="109" t="s">
        <v>1327</v>
      </c>
      <c r="C1070" s="110">
        <v>1520</v>
      </c>
      <c r="D1070" s="131">
        <v>5.9233449477000004</v>
      </c>
      <c r="E1070" s="110">
        <v>279.4117647059</v>
      </c>
      <c r="F1070" s="131">
        <v>15.1315789474</v>
      </c>
      <c r="G1070" s="131">
        <v>22.5</v>
      </c>
      <c r="H1070" s="131">
        <v>63.355263157899998</v>
      </c>
      <c r="I1070" s="131">
        <v>14.1447368421</v>
      </c>
      <c r="J1070" s="131">
        <v>4.5826513911999998</v>
      </c>
      <c r="K1070" s="131">
        <v>0.65466448450000003</v>
      </c>
      <c r="L1070" s="131">
        <v>9.8199672668000009</v>
      </c>
      <c r="M1070" s="131">
        <v>7.8559738134000003</v>
      </c>
      <c r="N1070" s="110">
        <v>623</v>
      </c>
      <c r="O1070" s="131">
        <v>2.4269662920999999</v>
      </c>
      <c r="P1070" s="146">
        <v>5.44</v>
      </c>
      <c r="Q1070" s="131">
        <v>10.9090909091</v>
      </c>
      <c r="R1070" s="110">
        <v>20</v>
      </c>
      <c r="S1070" s="131">
        <v>44.5454545455</v>
      </c>
      <c r="T1070" s="110">
        <v>-25</v>
      </c>
      <c r="U1070" s="131">
        <v>43.636363636399999</v>
      </c>
      <c r="V1070" s="131">
        <v>0.90909090910000001</v>
      </c>
      <c r="W1070" s="147">
        <v>273</v>
      </c>
      <c r="X1070" s="147">
        <v>38</v>
      </c>
      <c r="Y1070" s="147">
        <v>71</v>
      </c>
      <c r="Z1070" s="147">
        <v>164</v>
      </c>
      <c r="AA1070" s="147">
        <v>101</v>
      </c>
      <c r="AB1070" s="147">
        <v>18</v>
      </c>
      <c r="AC1070" s="147">
        <v>20</v>
      </c>
      <c r="AD1070" s="147">
        <v>63</v>
      </c>
      <c r="AE1070" s="148">
        <v>3.2400589102000001</v>
      </c>
      <c r="AF1070" s="131">
        <v>8.5470085470000008</v>
      </c>
      <c r="AG1070" s="149">
        <v>1.63</v>
      </c>
      <c r="AH1070" s="149">
        <v>11.9733525387</v>
      </c>
      <c r="AI1070" s="149">
        <v>16.798703636999999</v>
      </c>
      <c r="AJ1070" s="149">
        <v>6.4818149081999996</v>
      </c>
      <c r="AK1070" s="149">
        <v>44.742527907800003</v>
      </c>
      <c r="AL1070" s="149">
        <v>1.4404033129</v>
      </c>
      <c r="AM1070" s="149">
        <v>6.7698955708000002</v>
      </c>
      <c r="AN1070" s="149">
        <v>0.30608570400000001</v>
      </c>
      <c r="AO1070" s="149" t="s">
        <v>3450</v>
      </c>
      <c r="AP1070" s="149">
        <v>6.6978754050999996</v>
      </c>
      <c r="AQ1070" s="149">
        <v>2.8988116673</v>
      </c>
    </row>
    <row r="1071" spans="1:43" x14ac:dyDescent="0.2">
      <c r="A1071" s="145">
        <v>3253</v>
      </c>
      <c r="B1071" s="109" t="s">
        <v>1326</v>
      </c>
      <c r="C1071" s="110">
        <v>2110</v>
      </c>
      <c r="D1071" s="131">
        <v>4.7666335650000002</v>
      </c>
      <c r="E1071" s="110">
        <v>481.73515981740002</v>
      </c>
      <c r="F1071" s="131">
        <v>18.5781990521</v>
      </c>
      <c r="G1071" s="131">
        <v>21.137440758299999</v>
      </c>
      <c r="H1071" s="131">
        <v>62.559241706199998</v>
      </c>
      <c r="I1071" s="131">
        <v>16.3033175355</v>
      </c>
      <c r="J1071" s="131">
        <v>4.7449584816000003</v>
      </c>
      <c r="K1071" s="131">
        <v>1.4234875444999999</v>
      </c>
      <c r="L1071" s="131">
        <v>11.862396203999999</v>
      </c>
      <c r="M1071" s="131">
        <v>5.2194543297999996</v>
      </c>
      <c r="N1071" s="110">
        <v>873</v>
      </c>
      <c r="O1071" s="131">
        <v>2.3997709049</v>
      </c>
      <c r="P1071" s="146">
        <v>4.38</v>
      </c>
      <c r="Q1071" s="131">
        <v>20.408163265300001</v>
      </c>
      <c r="R1071" s="110">
        <v>29</v>
      </c>
      <c r="S1071" s="131">
        <v>72.335600907</v>
      </c>
      <c r="T1071" s="110">
        <v>-29</v>
      </c>
      <c r="U1071" s="131">
        <v>5.2154195011000004</v>
      </c>
      <c r="V1071" s="131">
        <v>2.0408163264999999</v>
      </c>
      <c r="W1071" s="147">
        <v>678</v>
      </c>
      <c r="X1071" s="147">
        <v>88</v>
      </c>
      <c r="Y1071" s="147">
        <v>186</v>
      </c>
      <c r="Z1071" s="147">
        <v>404</v>
      </c>
      <c r="AA1071" s="147">
        <v>149</v>
      </c>
      <c r="AB1071" s="147">
        <v>19</v>
      </c>
      <c r="AC1071" s="147">
        <v>30</v>
      </c>
      <c r="AD1071" s="147">
        <v>100</v>
      </c>
      <c r="AE1071" s="148">
        <v>1.5105740181</v>
      </c>
      <c r="AF1071" s="131">
        <v>10.218978102199999</v>
      </c>
      <c r="AG1071" s="131">
        <v>0.48</v>
      </c>
      <c r="AH1071" s="149">
        <v>12.409654984299999</v>
      </c>
      <c r="AI1071" s="149">
        <v>22.623755625299999</v>
      </c>
      <c r="AJ1071" s="149">
        <v>9.3140597300000003</v>
      </c>
      <c r="AK1071" s="149">
        <v>33.6151643257</v>
      </c>
      <c r="AL1071" s="149">
        <v>0.62730124099999995</v>
      </c>
      <c r="AM1071" s="149">
        <v>4.8002181917</v>
      </c>
      <c r="AN1071" s="149">
        <v>0.218191736</v>
      </c>
      <c r="AO1071" s="149" t="s">
        <v>3450</v>
      </c>
      <c r="AP1071" s="149">
        <v>14.5642983772</v>
      </c>
      <c r="AQ1071" s="149">
        <v>0.80458202649999999</v>
      </c>
    </row>
    <row r="1072" spans="1:43" x14ac:dyDescent="0.2">
      <c r="A1072" s="145">
        <v>3254</v>
      </c>
      <c r="B1072" s="109" t="s">
        <v>1325</v>
      </c>
      <c r="C1072" s="110">
        <v>8979</v>
      </c>
      <c r="D1072" s="131">
        <v>7.9985566514000004</v>
      </c>
      <c r="E1072" s="110">
        <v>259.50867052019998</v>
      </c>
      <c r="F1072" s="131">
        <v>18.075509522200001</v>
      </c>
      <c r="G1072" s="131">
        <v>22.029179195899999</v>
      </c>
      <c r="H1072" s="131">
        <v>62.378884062799997</v>
      </c>
      <c r="I1072" s="131">
        <v>15.5919367413</v>
      </c>
      <c r="J1072" s="131">
        <v>5.2637473401000001</v>
      </c>
      <c r="K1072" s="131">
        <v>1.0079516182999999</v>
      </c>
      <c r="L1072" s="131">
        <v>8.8475753164000004</v>
      </c>
      <c r="M1072" s="131">
        <v>6.4956882069999997</v>
      </c>
      <c r="N1072" s="110">
        <v>3583</v>
      </c>
      <c r="O1072" s="131">
        <v>2.4811610381999998</v>
      </c>
      <c r="P1072" s="146">
        <v>34.6</v>
      </c>
      <c r="Q1072" s="131">
        <v>14.848046309700001</v>
      </c>
      <c r="R1072" s="110">
        <v>150</v>
      </c>
      <c r="S1072" s="131">
        <v>54.703328509400002</v>
      </c>
      <c r="T1072" s="110">
        <v>-168</v>
      </c>
      <c r="U1072" s="131">
        <v>26.425470332900002</v>
      </c>
      <c r="V1072" s="131">
        <v>4.0231548479999999</v>
      </c>
      <c r="W1072" s="147">
        <v>5175</v>
      </c>
      <c r="X1072" s="147">
        <v>331</v>
      </c>
      <c r="Y1072" s="147">
        <v>2700</v>
      </c>
      <c r="Z1072" s="147">
        <v>2144</v>
      </c>
      <c r="AA1072" s="147">
        <v>628</v>
      </c>
      <c r="AB1072" s="147">
        <v>95</v>
      </c>
      <c r="AC1072" s="147">
        <v>168</v>
      </c>
      <c r="AD1072" s="147">
        <v>365</v>
      </c>
      <c r="AE1072" s="148">
        <v>0.86913334990000002</v>
      </c>
      <c r="AF1072" s="131">
        <v>5.8830184409999999</v>
      </c>
      <c r="AG1072" s="149">
        <v>0.92</v>
      </c>
      <c r="AH1072" s="149">
        <v>9.9001721170000003</v>
      </c>
      <c r="AI1072" s="149">
        <v>30.185886402800001</v>
      </c>
      <c r="AJ1072" s="149">
        <v>4.1308089500999996</v>
      </c>
      <c r="AK1072" s="149">
        <v>44.051635111899998</v>
      </c>
      <c r="AL1072" s="149">
        <v>0.71600688469999996</v>
      </c>
      <c r="AM1072" s="149">
        <v>4.2960413081000004</v>
      </c>
      <c r="AN1072" s="149">
        <v>0.55765920830000004</v>
      </c>
      <c r="AO1072" s="149" t="s">
        <v>3450</v>
      </c>
      <c r="AP1072" s="149">
        <v>4.5266781410999997</v>
      </c>
      <c r="AQ1072" s="149">
        <v>1.1359724613</v>
      </c>
    </row>
    <row r="1073" spans="1:43" x14ac:dyDescent="0.2">
      <c r="A1073" s="145">
        <v>3255</v>
      </c>
      <c r="B1073" s="109" t="s">
        <v>1324</v>
      </c>
      <c r="C1073" s="110">
        <v>4533</v>
      </c>
      <c r="D1073" s="131">
        <v>5.5659059152000001</v>
      </c>
      <c r="E1073" s="110">
        <v>1032.5740318907001</v>
      </c>
      <c r="F1073" s="131">
        <v>32.075887932900002</v>
      </c>
      <c r="G1073" s="131">
        <v>19.369071255200002</v>
      </c>
      <c r="H1073" s="131">
        <v>62.056033531899999</v>
      </c>
      <c r="I1073" s="131">
        <v>18.5748952129</v>
      </c>
      <c r="J1073" s="131">
        <v>3.7664783427000001</v>
      </c>
      <c r="K1073" s="131">
        <v>1.5509028469999999</v>
      </c>
      <c r="L1073" s="131">
        <v>7.3113991359000003</v>
      </c>
      <c r="M1073" s="131">
        <v>9.9700897307999998</v>
      </c>
      <c r="N1073" s="110">
        <v>1962</v>
      </c>
      <c r="O1073" s="131">
        <v>2.2787971458</v>
      </c>
      <c r="P1073" s="146">
        <v>4.3899999999999997</v>
      </c>
      <c r="Q1073" s="131">
        <v>30.114942528699999</v>
      </c>
      <c r="R1073" s="110">
        <v>30</v>
      </c>
      <c r="S1073" s="131">
        <v>61.839080459800002</v>
      </c>
      <c r="T1073" s="110">
        <v>-27</v>
      </c>
      <c r="U1073" s="131">
        <v>6.8965517241000001</v>
      </c>
      <c r="V1073" s="131">
        <v>1.1494252873999999</v>
      </c>
      <c r="W1073" s="147">
        <v>1567</v>
      </c>
      <c r="X1073" s="147">
        <v>27</v>
      </c>
      <c r="Y1073" s="147">
        <v>419</v>
      </c>
      <c r="Z1073" s="147">
        <v>1121</v>
      </c>
      <c r="AA1073" s="147">
        <v>245</v>
      </c>
      <c r="AB1073" s="147">
        <v>12</v>
      </c>
      <c r="AC1073" s="147">
        <v>45</v>
      </c>
      <c r="AD1073" s="147">
        <v>188</v>
      </c>
      <c r="AE1073" s="148">
        <v>2.4696901660999999</v>
      </c>
      <c r="AF1073" s="131">
        <v>5.9986669628999998</v>
      </c>
      <c r="AG1073" s="149">
        <v>2.56</v>
      </c>
      <c r="AH1073" s="149">
        <v>12.476690964599999</v>
      </c>
      <c r="AI1073" s="149">
        <v>21.927445329699999</v>
      </c>
      <c r="AJ1073" s="149">
        <v>12.8750635701</v>
      </c>
      <c r="AK1073" s="149">
        <v>36.760467875899998</v>
      </c>
      <c r="AL1073" s="149">
        <v>0.71198508220000001</v>
      </c>
      <c r="AM1073" s="149">
        <v>5.6026445159999998</v>
      </c>
      <c r="AN1073" s="149">
        <v>0.28818443799999999</v>
      </c>
      <c r="AO1073" s="149" t="s">
        <v>3450</v>
      </c>
      <c r="AP1073" s="149">
        <v>8.1454483810999996</v>
      </c>
      <c r="AQ1073" s="149">
        <v>0.50856077300000002</v>
      </c>
    </row>
    <row r="1074" spans="1:43" x14ac:dyDescent="0.2">
      <c r="A1074" s="145">
        <v>3256</v>
      </c>
      <c r="B1074" s="109" t="s">
        <v>1323</v>
      </c>
      <c r="C1074" s="110">
        <v>2412</v>
      </c>
      <c r="D1074" s="131">
        <v>17.8885630499</v>
      </c>
      <c r="E1074" s="110">
        <v>258.52090032149999</v>
      </c>
      <c r="F1074" s="131">
        <v>23.051409618600001</v>
      </c>
      <c r="G1074" s="131">
        <v>21.7661691542</v>
      </c>
      <c r="H1074" s="131">
        <v>63.059701492499997</v>
      </c>
      <c r="I1074" s="131">
        <v>15.1741293532</v>
      </c>
      <c r="J1074" s="131">
        <v>6.6514238203999998</v>
      </c>
      <c r="K1074" s="131">
        <v>2.0785699438999998</v>
      </c>
      <c r="L1074" s="131">
        <v>12.0557056745</v>
      </c>
      <c r="M1074" s="131">
        <v>9.5614217418000003</v>
      </c>
      <c r="N1074" s="110">
        <v>1000</v>
      </c>
      <c r="O1074" s="131">
        <v>2.3820000000000001</v>
      </c>
      <c r="P1074" s="146">
        <v>9.33</v>
      </c>
      <c r="Q1074" s="131">
        <v>14.1630901288</v>
      </c>
      <c r="R1074" s="110">
        <v>29</v>
      </c>
      <c r="S1074" s="131">
        <v>47.424892703899999</v>
      </c>
      <c r="T1074" s="110">
        <v>-24</v>
      </c>
      <c r="U1074" s="131">
        <v>33.047210300400003</v>
      </c>
      <c r="V1074" s="131">
        <v>5.3648068670000004</v>
      </c>
      <c r="W1074" s="147">
        <v>1086</v>
      </c>
      <c r="X1074" s="147">
        <v>51</v>
      </c>
      <c r="Y1074" s="147">
        <v>636</v>
      </c>
      <c r="Z1074" s="147">
        <v>399</v>
      </c>
      <c r="AA1074" s="147">
        <v>181</v>
      </c>
      <c r="AB1074" s="147">
        <v>18</v>
      </c>
      <c r="AC1074" s="147">
        <v>56</v>
      </c>
      <c r="AD1074" s="147">
        <v>107</v>
      </c>
      <c r="AE1074" s="148">
        <v>2.1238938052999998</v>
      </c>
      <c r="AF1074" s="131">
        <v>6.7882901993999996</v>
      </c>
      <c r="AG1074" s="131">
        <v>0.63</v>
      </c>
      <c r="AH1074" s="149">
        <v>10.882582660800001</v>
      </c>
      <c r="AI1074" s="149">
        <v>35.472533194500002</v>
      </c>
      <c r="AJ1074" s="149">
        <v>4.2436865399999997</v>
      </c>
      <c r="AK1074" s="149">
        <v>35.993230929399999</v>
      </c>
      <c r="AL1074" s="149">
        <v>0.42957563129999998</v>
      </c>
      <c r="AM1074" s="149">
        <v>6.0270762822000004</v>
      </c>
      <c r="AN1074" s="149">
        <v>0.18224420720000001</v>
      </c>
      <c r="AO1074" s="149" t="s">
        <v>3450</v>
      </c>
      <c r="AP1074" s="149">
        <v>6.0010413954999997</v>
      </c>
      <c r="AQ1074" s="149">
        <v>0.39052330120000001</v>
      </c>
    </row>
    <row r="1075" spans="1:43" x14ac:dyDescent="0.2">
      <c r="A1075" s="145">
        <v>3271</v>
      </c>
      <c r="B1075" s="109" t="s">
        <v>1322</v>
      </c>
      <c r="C1075" s="110">
        <v>12861</v>
      </c>
      <c r="D1075" s="131">
        <v>14.4013520726</v>
      </c>
      <c r="E1075" s="110">
        <v>806.33228840130005</v>
      </c>
      <c r="F1075" s="131">
        <v>40.035767047699998</v>
      </c>
      <c r="G1075" s="131">
        <v>20.185055594400001</v>
      </c>
      <c r="H1075" s="131">
        <v>62.918902107100003</v>
      </c>
      <c r="I1075" s="131">
        <v>16.896042298400001</v>
      </c>
      <c r="J1075" s="131">
        <v>6.2691011675999997</v>
      </c>
      <c r="K1075" s="131">
        <v>1.5672752918999999</v>
      </c>
      <c r="L1075" s="131">
        <v>12.224747276900001</v>
      </c>
      <c r="M1075" s="131">
        <v>6.6609199906000001</v>
      </c>
      <c r="N1075" s="110">
        <v>5676</v>
      </c>
      <c r="O1075" s="131">
        <v>2.2385482734000002</v>
      </c>
      <c r="P1075" s="146">
        <v>15.95</v>
      </c>
      <c r="Q1075" s="131">
        <v>26.7252195734</v>
      </c>
      <c r="R1075" s="110">
        <v>51</v>
      </c>
      <c r="S1075" s="131">
        <v>37.452948557100001</v>
      </c>
      <c r="T1075" s="110">
        <v>-60</v>
      </c>
      <c r="U1075" s="131">
        <v>29.0464240903</v>
      </c>
      <c r="V1075" s="131">
        <v>6.7754077792</v>
      </c>
      <c r="W1075" s="147">
        <v>7596</v>
      </c>
      <c r="X1075" s="147">
        <v>108</v>
      </c>
      <c r="Y1075" s="147">
        <v>1667</v>
      </c>
      <c r="Z1075" s="147">
        <v>5821</v>
      </c>
      <c r="AA1075" s="147">
        <v>989</v>
      </c>
      <c r="AB1075" s="147">
        <v>29</v>
      </c>
      <c r="AC1075" s="147">
        <v>146</v>
      </c>
      <c r="AD1075" s="147">
        <v>814</v>
      </c>
      <c r="AE1075" s="148">
        <v>1.7345516494</v>
      </c>
      <c r="AF1075" s="131">
        <v>2.7751347922999998</v>
      </c>
      <c r="AG1075" s="131">
        <v>1.97</v>
      </c>
      <c r="AH1075" s="149">
        <v>19.493951757200001</v>
      </c>
      <c r="AI1075" s="149">
        <v>11.0049388018</v>
      </c>
      <c r="AJ1075" s="149">
        <v>17.010235487799999</v>
      </c>
      <c r="AK1075" s="149">
        <v>29.3465034715</v>
      </c>
      <c r="AL1075" s="149">
        <v>4.0154605969999997</v>
      </c>
      <c r="AM1075" s="149">
        <v>6.2844463531999999</v>
      </c>
      <c r="AN1075" s="149">
        <v>0.72650490300000004</v>
      </c>
      <c r="AO1075" s="149" t="s">
        <v>3450</v>
      </c>
      <c r="AP1075" s="149">
        <v>9.0508911316000003</v>
      </c>
      <c r="AQ1075" s="149">
        <v>1.8359458878999999</v>
      </c>
    </row>
    <row r="1076" spans="1:43" x14ac:dyDescent="0.2">
      <c r="A1076" s="145">
        <v>3272</v>
      </c>
      <c r="B1076" s="109" t="s">
        <v>1321</v>
      </c>
      <c r="C1076" s="110">
        <v>3550</v>
      </c>
      <c r="D1076" s="131">
        <v>14.368556700999999</v>
      </c>
      <c r="E1076" s="110">
        <v>159.40727436009999</v>
      </c>
      <c r="F1076" s="131">
        <v>23.4084507042</v>
      </c>
      <c r="G1076" s="131">
        <v>22.9014084507</v>
      </c>
      <c r="H1076" s="131">
        <v>60.929577464799998</v>
      </c>
      <c r="I1076" s="131">
        <v>16.169014084499999</v>
      </c>
      <c r="J1076" s="131">
        <v>8.8306509044000006</v>
      </c>
      <c r="K1076" s="131">
        <v>0.85457911980000001</v>
      </c>
      <c r="L1076" s="131">
        <v>12.2489673836</v>
      </c>
      <c r="M1076" s="131">
        <v>6.5517732517000002</v>
      </c>
      <c r="N1076" s="110">
        <v>1403</v>
      </c>
      <c r="O1076" s="131">
        <v>2.5089094796999998</v>
      </c>
      <c r="P1076" s="146">
        <v>22.27</v>
      </c>
      <c r="Q1076" s="131">
        <v>9.6050269299999993</v>
      </c>
      <c r="R1076" s="110">
        <v>98</v>
      </c>
      <c r="S1076" s="131">
        <v>57.360861759400002</v>
      </c>
      <c r="T1076" s="110">
        <v>-90</v>
      </c>
      <c r="U1076" s="131">
        <v>29.4434470377</v>
      </c>
      <c r="V1076" s="131">
        <v>3.5906642728999998</v>
      </c>
      <c r="W1076" s="147">
        <v>1228</v>
      </c>
      <c r="X1076" s="147">
        <v>171</v>
      </c>
      <c r="Y1076" s="147">
        <v>494</v>
      </c>
      <c r="Z1076" s="147">
        <v>563</v>
      </c>
      <c r="AA1076" s="147">
        <v>271</v>
      </c>
      <c r="AB1076" s="147">
        <v>71</v>
      </c>
      <c r="AC1076" s="147">
        <v>54</v>
      </c>
      <c r="AD1076" s="147">
        <v>146</v>
      </c>
      <c r="AE1076" s="148">
        <v>1.3390139988</v>
      </c>
      <c r="AF1076" s="131">
        <v>7.0505287897000004</v>
      </c>
      <c r="AG1076" s="131">
        <v>1.07</v>
      </c>
      <c r="AH1076" s="149">
        <v>14.227887348199999</v>
      </c>
      <c r="AI1076" s="149">
        <v>30.066316424099998</v>
      </c>
      <c r="AJ1076" s="149">
        <v>6.5627422272000002</v>
      </c>
      <c r="AK1076" s="149">
        <v>31.995521488200001</v>
      </c>
      <c r="AL1076" s="149">
        <v>2.6095943502000001</v>
      </c>
      <c r="AM1076" s="149">
        <v>5.3139264491000002</v>
      </c>
      <c r="AN1076" s="149">
        <v>0.51675135650000004</v>
      </c>
      <c r="AO1076" s="149" t="s">
        <v>3450</v>
      </c>
      <c r="AP1076" s="149">
        <v>7.3378692618999999</v>
      </c>
      <c r="AQ1076" s="149">
        <v>0.7837395573</v>
      </c>
    </row>
    <row r="1077" spans="1:43" x14ac:dyDescent="0.2">
      <c r="A1077" s="145">
        <v>3273</v>
      </c>
      <c r="B1077" s="109" t="s">
        <v>1320</v>
      </c>
      <c r="C1077" s="110">
        <v>7147</v>
      </c>
      <c r="D1077" s="131">
        <v>4.4577608886000002</v>
      </c>
      <c r="E1077" s="110">
        <v>130.77767612080001</v>
      </c>
      <c r="F1077" s="131">
        <v>19.3647684343</v>
      </c>
      <c r="G1077" s="131">
        <v>21.827340142699999</v>
      </c>
      <c r="H1077" s="131">
        <v>59.759339582999999</v>
      </c>
      <c r="I1077" s="131">
        <v>18.4133202742</v>
      </c>
      <c r="J1077" s="131">
        <v>5.9092507913999999</v>
      </c>
      <c r="K1077" s="131">
        <v>2.1104467111999998</v>
      </c>
      <c r="L1077" s="131">
        <v>9.4266619768000002</v>
      </c>
      <c r="M1077" s="131">
        <v>8.0196975025999997</v>
      </c>
      <c r="N1077" s="110">
        <v>2989</v>
      </c>
      <c r="O1077" s="131">
        <v>2.3686851789999999</v>
      </c>
      <c r="P1077" s="146">
        <v>54.65</v>
      </c>
      <c r="Q1077" s="131">
        <v>5.3035844915999997</v>
      </c>
      <c r="R1077" s="110">
        <v>76</v>
      </c>
      <c r="S1077" s="131">
        <v>49.231894659799998</v>
      </c>
      <c r="T1077" s="110">
        <v>-72</v>
      </c>
      <c r="U1077" s="131">
        <v>33.376005852200002</v>
      </c>
      <c r="V1077" s="131">
        <v>12.088514996300001</v>
      </c>
      <c r="W1077" s="147">
        <v>3462</v>
      </c>
      <c r="X1077" s="147">
        <v>204</v>
      </c>
      <c r="Y1077" s="147">
        <v>1239</v>
      </c>
      <c r="Z1077" s="147">
        <v>2019</v>
      </c>
      <c r="AA1077" s="147">
        <v>429</v>
      </c>
      <c r="AB1077" s="147">
        <v>82</v>
      </c>
      <c r="AC1077" s="147">
        <v>73</v>
      </c>
      <c r="AD1077" s="147">
        <v>274</v>
      </c>
      <c r="AE1077" s="148">
        <v>1.4313239746999999</v>
      </c>
      <c r="AF1077" s="131">
        <v>8.2002589555000007</v>
      </c>
      <c r="AG1077" s="149">
        <v>1.47</v>
      </c>
      <c r="AH1077" s="149">
        <v>20.3809192503</v>
      </c>
      <c r="AI1077" s="149">
        <v>11.592816454299999</v>
      </c>
      <c r="AJ1077" s="149">
        <v>12.7581858503</v>
      </c>
      <c r="AK1077" s="149">
        <v>28.6689568205</v>
      </c>
      <c r="AL1077" s="149">
        <v>5.6485628559999999</v>
      </c>
      <c r="AM1077" s="149">
        <v>7.4487976693000002</v>
      </c>
      <c r="AN1077" s="149">
        <v>0.90446579989999998</v>
      </c>
      <c r="AO1077" s="149" t="s">
        <v>3450</v>
      </c>
      <c r="AP1077" s="149">
        <v>9.8621559334000004</v>
      </c>
      <c r="AQ1077" s="149">
        <v>1.5001956777000001</v>
      </c>
    </row>
    <row r="1078" spans="1:43" x14ac:dyDescent="0.2">
      <c r="A1078" s="145">
        <v>3274</v>
      </c>
      <c r="B1078" s="109" t="s">
        <v>1319</v>
      </c>
      <c r="C1078" s="110">
        <v>5665</v>
      </c>
      <c r="D1078" s="131">
        <v>16.924664602699998</v>
      </c>
      <c r="E1078" s="110">
        <v>136.3089509143</v>
      </c>
      <c r="F1078" s="131">
        <v>32.197705207399999</v>
      </c>
      <c r="G1078" s="131">
        <v>18.464254192399999</v>
      </c>
      <c r="H1078" s="131">
        <v>65.807590467799997</v>
      </c>
      <c r="I1078" s="131">
        <v>15.728155339800001</v>
      </c>
      <c r="J1078" s="131">
        <v>2.8426756685000001</v>
      </c>
      <c r="K1078" s="131">
        <v>1.9543395220999999</v>
      </c>
      <c r="L1078" s="131">
        <v>10.1270320689</v>
      </c>
      <c r="M1078" s="131">
        <v>6.7513547126000004</v>
      </c>
      <c r="N1078" s="110">
        <v>2493</v>
      </c>
      <c r="O1078" s="131">
        <v>2.2539109506999999</v>
      </c>
      <c r="P1078" s="146">
        <v>41.56</v>
      </c>
      <c r="Q1078" s="131">
        <v>10.1564380265</v>
      </c>
      <c r="R1078" s="110">
        <v>92</v>
      </c>
      <c r="S1078" s="131">
        <v>48.3513838748</v>
      </c>
      <c r="T1078" s="110">
        <v>-111</v>
      </c>
      <c r="U1078" s="131">
        <v>30.4693140794</v>
      </c>
      <c r="V1078" s="131">
        <v>11.0228640193</v>
      </c>
      <c r="W1078" s="147">
        <v>4067</v>
      </c>
      <c r="X1078" s="147">
        <v>217</v>
      </c>
      <c r="Y1078" s="147">
        <v>2516</v>
      </c>
      <c r="Z1078" s="147">
        <v>1334</v>
      </c>
      <c r="AA1078" s="147">
        <v>414</v>
      </c>
      <c r="AB1078" s="147">
        <v>77</v>
      </c>
      <c r="AC1078" s="147">
        <v>88</v>
      </c>
      <c r="AD1078" s="147">
        <v>249</v>
      </c>
      <c r="AE1078" s="148">
        <v>1.4680181754999999</v>
      </c>
      <c r="AF1078" s="131">
        <v>7.1890726096000002</v>
      </c>
      <c r="AG1078" s="131">
        <v>0.73</v>
      </c>
      <c r="AH1078" s="149">
        <v>18.553067993399999</v>
      </c>
      <c r="AI1078" s="149">
        <v>13.577943615300001</v>
      </c>
      <c r="AJ1078" s="149">
        <v>9.5080154782000008</v>
      </c>
      <c r="AK1078" s="149">
        <v>38.660862354899997</v>
      </c>
      <c r="AL1078" s="149">
        <v>3.8833609728999998</v>
      </c>
      <c r="AM1078" s="149">
        <v>6.0323383085</v>
      </c>
      <c r="AN1078" s="149">
        <v>0.16583747930000001</v>
      </c>
      <c r="AO1078" s="149" t="s">
        <v>3450</v>
      </c>
      <c r="AP1078" s="149">
        <v>6.8062465450999996</v>
      </c>
      <c r="AQ1078" s="149">
        <v>1.4718076284999999</v>
      </c>
    </row>
    <row r="1079" spans="1:43" x14ac:dyDescent="0.2">
      <c r="A1079" s="145">
        <v>3275</v>
      </c>
      <c r="B1079" s="109" t="s">
        <v>1318</v>
      </c>
      <c r="C1079" s="110">
        <v>5112</v>
      </c>
      <c r="D1079" s="131">
        <v>11.9089316988</v>
      </c>
      <c r="E1079" s="110">
        <v>168.54599406529999</v>
      </c>
      <c r="F1079" s="131">
        <v>39.730046948400002</v>
      </c>
      <c r="G1079" s="131">
        <v>21.126760563400001</v>
      </c>
      <c r="H1079" s="131">
        <v>62.5782472613</v>
      </c>
      <c r="I1079" s="131">
        <v>16.294992175299999</v>
      </c>
      <c r="J1079" s="131">
        <v>6.0689115113999996</v>
      </c>
      <c r="K1079" s="131">
        <v>1.9577133908</v>
      </c>
      <c r="L1079" s="131">
        <v>11.942051683600001</v>
      </c>
      <c r="M1079" s="131">
        <v>4.8942834769000001</v>
      </c>
      <c r="N1079" s="110">
        <v>2205</v>
      </c>
      <c r="O1079" s="131">
        <v>2.3011337867999999</v>
      </c>
      <c r="P1079" s="146">
        <v>30.33</v>
      </c>
      <c r="Q1079" s="131">
        <v>7.7227722771999998</v>
      </c>
      <c r="R1079" s="110">
        <v>44</v>
      </c>
      <c r="S1079" s="131">
        <v>49.5379537954</v>
      </c>
      <c r="T1079" s="110">
        <v>-69</v>
      </c>
      <c r="U1079" s="131">
        <v>34.818481848200001</v>
      </c>
      <c r="V1079" s="131">
        <v>7.9207920791999999</v>
      </c>
      <c r="W1079" s="147">
        <v>2393</v>
      </c>
      <c r="X1079" s="147">
        <v>131</v>
      </c>
      <c r="Y1079" s="147">
        <v>1467</v>
      </c>
      <c r="Z1079" s="147">
        <v>795</v>
      </c>
      <c r="AA1079" s="147">
        <v>305</v>
      </c>
      <c r="AB1079" s="147">
        <v>39</v>
      </c>
      <c r="AC1079" s="147">
        <v>59</v>
      </c>
      <c r="AD1079" s="147">
        <v>207</v>
      </c>
      <c r="AE1079" s="148">
        <v>2.8495440729000001</v>
      </c>
      <c r="AF1079" s="131">
        <v>7.1301247771999998</v>
      </c>
      <c r="AG1079" s="149">
        <v>2.76</v>
      </c>
      <c r="AH1079" s="149">
        <v>19.744442499600002</v>
      </c>
      <c r="AI1079" s="149">
        <v>10.0735165412</v>
      </c>
      <c r="AJ1079" s="149">
        <v>13.416768772999999</v>
      </c>
      <c r="AK1079" s="149">
        <v>36.338176089599997</v>
      </c>
      <c r="AL1079" s="149">
        <v>4.6910554874999999</v>
      </c>
      <c r="AM1079" s="149">
        <v>4.4635042885000002</v>
      </c>
      <c r="AN1079" s="149">
        <v>0.40259058289999999</v>
      </c>
      <c r="AO1079" s="149" t="s">
        <v>3450</v>
      </c>
      <c r="AP1079" s="149">
        <v>7.0453352004000003</v>
      </c>
      <c r="AQ1079" s="149">
        <v>3.1419569403000001</v>
      </c>
    </row>
    <row r="1080" spans="1:43" x14ac:dyDescent="0.2">
      <c r="A1080" s="145">
        <v>3276</v>
      </c>
      <c r="B1080" s="109" t="s">
        <v>1317</v>
      </c>
      <c r="C1080" s="110">
        <v>5295</v>
      </c>
      <c r="D1080" s="131">
        <v>4.9970255799999999</v>
      </c>
      <c r="E1080" s="110">
        <v>126.82634730540001</v>
      </c>
      <c r="F1080" s="131">
        <v>30.802644003800001</v>
      </c>
      <c r="G1080" s="131">
        <v>22.983947119900002</v>
      </c>
      <c r="H1080" s="131">
        <v>59.414542020799999</v>
      </c>
      <c r="I1080" s="131">
        <v>17.601510859299999</v>
      </c>
      <c r="J1080" s="131">
        <v>3.9652567975999999</v>
      </c>
      <c r="K1080" s="131">
        <v>1.8882175227</v>
      </c>
      <c r="L1080" s="131">
        <v>10.9516616314</v>
      </c>
      <c r="M1080" s="131">
        <v>6.2311178248000001</v>
      </c>
      <c r="N1080" s="110">
        <v>2195</v>
      </c>
      <c r="O1080" s="131">
        <v>2.3913439635999998</v>
      </c>
      <c r="P1080" s="146">
        <v>41.75</v>
      </c>
      <c r="Q1080" s="131">
        <v>6.8023952096000002</v>
      </c>
      <c r="R1080" s="110">
        <v>45</v>
      </c>
      <c r="S1080" s="131">
        <v>45.772455089799998</v>
      </c>
      <c r="T1080" s="110">
        <v>-82</v>
      </c>
      <c r="U1080" s="131">
        <v>38.443113772499999</v>
      </c>
      <c r="V1080" s="131">
        <v>8.9820359281000002</v>
      </c>
      <c r="W1080" s="147">
        <v>2125</v>
      </c>
      <c r="X1080" s="147">
        <v>213</v>
      </c>
      <c r="Y1080" s="147">
        <v>871</v>
      </c>
      <c r="Z1080" s="147">
        <v>1041</v>
      </c>
      <c r="AA1080" s="147">
        <v>359</v>
      </c>
      <c r="AB1080" s="147">
        <v>51</v>
      </c>
      <c r="AC1080" s="147">
        <v>64</v>
      </c>
      <c r="AD1080" s="147">
        <v>244</v>
      </c>
      <c r="AE1080" s="148">
        <v>0.91324200909999997</v>
      </c>
      <c r="AF1080" s="131">
        <v>4.3429003021000003</v>
      </c>
      <c r="AG1080" s="149">
        <v>1.6</v>
      </c>
      <c r="AH1080" s="149">
        <v>28.4916934795</v>
      </c>
      <c r="AI1080" s="149">
        <v>8.3459189703999996</v>
      </c>
      <c r="AJ1080" s="149">
        <v>10.965920283699999</v>
      </c>
      <c r="AK1080" s="149">
        <v>31.663274016700001</v>
      </c>
      <c r="AL1080" s="149">
        <v>1.7466675422</v>
      </c>
      <c r="AM1080" s="149">
        <v>8.9434631295999996</v>
      </c>
      <c r="AN1080" s="149">
        <v>0.83393525509999999</v>
      </c>
      <c r="AO1080" s="149" t="s">
        <v>3450</v>
      </c>
      <c r="AP1080" s="149">
        <v>7.5251165539000002</v>
      </c>
      <c r="AQ1080" s="149">
        <v>0.63037625580000001</v>
      </c>
    </row>
    <row r="1081" spans="1:43" x14ac:dyDescent="0.2">
      <c r="A1081" s="145">
        <v>3291</v>
      </c>
      <c r="B1081" s="109" t="s">
        <v>1316</v>
      </c>
      <c r="C1081" s="110">
        <v>6264</v>
      </c>
      <c r="D1081" s="131">
        <v>17.1060011217</v>
      </c>
      <c r="E1081" s="110">
        <v>246.61417322829999</v>
      </c>
      <c r="F1081" s="131">
        <v>29.485951468700001</v>
      </c>
      <c r="G1081" s="131">
        <v>17.241379310300001</v>
      </c>
      <c r="H1081" s="131">
        <v>62.180715198000001</v>
      </c>
      <c r="I1081" s="131">
        <v>20.577905491700001</v>
      </c>
      <c r="J1081" s="131">
        <v>5.0137473718000001</v>
      </c>
      <c r="K1081" s="131">
        <v>2.1025392204000002</v>
      </c>
      <c r="L1081" s="131">
        <v>9.0570920264999994</v>
      </c>
      <c r="M1081" s="131">
        <v>7.2780203784999999</v>
      </c>
      <c r="N1081" s="110">
        <v>2941</v>
      </c>
      <c r="O1081" s="131">
        <v>2.0863651819000002</v>
      </c>
      <c r="P1081" s="146">
        <v>25.4</v>
      </c>
      <c r="Q1081" s="131">
        <v>11.5611482501</v>
      </c>
      <c r="R1081" s="110">
        <v>63</v>
      </c>
      <c r="S1081" s="131">
        <v>43.609909555599998</v>
      </c>
      <c r="T1081" s="110">
        <v>-66</v>
      </c>
      <c r="U1081" s="131">
        <v>33.8183248132</v>
      </c>
      <c r="V1081" s="131">
        <v>11.010617380999999</v>
      </c>
      <c r="W1081" s="147">
        <v>3548</v>
      </c>
      <c r="X1081" s="147">
        <v>96</v>
      </c>
      <c r="Y1081" s="147">
        <v>826</v>
      </c>
      <c r="Z1081" s="147">
        <v>2626</v>
      </c>
      <c r="AA1081" s="147">
        <v>480</v>
      </c>
      <c r="AB1081" s="147">
        <v>21</v>
      </c>
      <c r="AC1081" s="147">
        <v>65</v>
      </c>
      <c r="AD1081" s="147">
        <v>394</v>
      </c>
      <c r="AE1081" s="148">
        <v>1.4647887324</v>
      </c>
      <c r="AF1081" s="131">
        <v>9.2858348809999995</v>
      </c>
      <c r="AG1081" s="149">
        <v>0.95</v>
      </c>
      <c r="AH1081" s="149">
        <v>16.6263254956</v>
      </c>
      <c r="AI1081" s="149">
        <v>20.4817888428</v>
      </c>
      <c r="AJ1081" s="149">
        <v>8.4774089442000005</v>
      </c>
      <c r="AK1081" s="149">
        <v>30.630474873200001</v>
      </c>
      <c r="AL1081" s="149">
        <v>0.9566620562</v>
      </c>
      <c r="AM1081" s="149">
        <v>9.5205163670000008</v>
      </c>
      <c r="AN1081" s="149">
        <v>1.3485477178</v>
      </c>
      <c r="AO1081" s="149" t="s">
        <v>3450</v>
      </c>
      <c r="AP1081" s="149">
        <v>9.5608575380000005</v>
      </c>
      <c r="AQ1081" s="149">
        <v>1.0258183494999999</v>
      </c>
    </row>
    <row r="1082" spans="1:43" x14ac:dyDescent="0.2">
      <c r="A1082" s="145">
        <v>3292</v>
      </c>
      <c r="B1082" s="109" t="s">
        <v>1315</v>
      </c>
      <c r="C1082" s="110">
        <v>4889</v>
      </c>
      <c r="D1082" s="131">
        <v>1.6001662510000001</v>
      </c>
      <c r="E1082" s="110">
        <v>65.056553559500003</v>
      </c>
      <c r="F1082" s="131">
        <v>21.6404172632</v>
      </c>
      <c r="G1082" s="131">
        <v>20.9858866844</v>
      </c>
      <c r="H1082" s="131">
        <v>60.134996931899998</v>
      </c>
      <c r="I1082" s="131">
        <v>18.879116383700001</v>
      </c>
      <c r="J1082" s="131">
        <v>5.1297835231000004</v>
      </c>
      <c r="K1082" s="131">
        <v>2.0519134093</v>
      </c>
      <c r="L1082" s="131">
        <v>12.3114804555</v>
      </c>
      <c r="M1082" s="131">
        <v>9.8491843643999992</v>
      </c>
      <c r="N1082" s="110">
        <v>2004</v>
      </c>
      <c r="O1082" s="131">
        <v>2.3997005988</v>
      </c>
      <c r="P1082" s="146">
        <v>75.150000000000006</v>
      </c>
      <c r="Q1082" s="131">
        <v>4.0968342644</v>
      </c>
      <c r="R1082" s="110">
        <v>46</v>
      </c>
      <c r="S1082" s="131">
        <v>51.316839584999997</v>
      </c>
      <c r="T1082" s="110">
        <v>-74</v>
      </c>
      <c r="U1082" s="131">
        <v>32.654961425899998</v>
      </c>
      <c r="V1082" s="131">
        <v>11.9313647247</v>
      </c>
      <c r="W1082" s="147">
        <v>2635</v>
      </c>
      <c r="X1082" s="147">
        <v>265</v>
      </c>
      <c r="Y1082" s="147">
        <v>1065</v>
      </c>
      <c r="Z1082" s="147">
        <v>1305</v>
      </c>
      <c r="AA1082" s="147">
        <v>432</v>
      </c>
      <c r="AB1082" s="147">
        <v>121</v>
      </c>
      <c r="AC1082" s="147">
        <v>79</v>
      </c>
      <c r="AD1082" s="147">
        <v>232</v>
      </c>
      <c r="AE1082" s="148">
        <v>1.2939958592</v>
      </c>
      <c r="AF1082" s="131">
        <v>5.0597045132999998</v>
      </c>
      <c r="AG1082" s="131">
        <v>1.34</v>
      </c>
      <c r="AH1082" s="149">
        <v>9.0476190475999996</v>
      </c>
      <c r="AI1082" s="149">
        <v>22.872755659599999</v>
      </c>
      <c r="AJ1082" s="149">
        <v>7.9859484778000001</v>
      </c>
      <c r="AK1082" s="149">
        <v>43.325526932099997</v>
      </c>
      <c r="AL1082" s="149">
        <v>0.81186572990000005</v>
      </c>
      <c r="AM1082" s="149">
        <v>7.0101483216</v>
      </c>
      <c r="AN1082" s="149">
        <v>1.3661202186000001</v>
      </c>
      <c r="AO1082" s="149" t="s">
        <v>3450</v>
      </c>
      <c r="AP1082" s="149">
        <v>5.6596409054999999</v>
      </c>
      <c r="AQ1082" s="149">
        <v>1.3036690086</v>
      </c>
    </row>
    <row r="1083" spans="1:43" x14ac:dyDescent="0.2">
      <c r="A1083" s="145">
        <v>3293</v>
      </c>
      <c r="B1083" s="109" t="s">
        <v>1314</v>
      </c>
      <c r="C1083" s="110">
        <v>8561</v>
      </c>
      <c r="D1083" s="131">
        <v>2.4288107203</v>
      </c>
      <c r="E1083" s="110">
        <v>61.541226367599997</v>
      </c>
      <c r="F1083" s="131">
        <v>16.972316318200001</v>
      </c>
      <c r="G1083" s="131">
        <v>22.181988085499999</v>
      </c>
      <c r="H1083" s="131">
        <v>59.969629716199996</v>
      </c>
      <c r="I1083" s="131">
        <v>17.848382198300001</v>
      </c>
      <c r="J1083" s="131">
        <v>3.9571694599999998</v>
      </c>
      <c r="K1083" s="131">
        <v>0.69832402230000001</v>
      </c>
      <c r="L1083" s="131">
        <v>11.1731843575</v>
      </c>
      <c r="M1083" s="131">
        <v>6.9832402235000002</v>
      </c>
      <c r="N1083" s="110">
        <v>3516</v>
      </c>
      <c r="O1083" s="131">
        <v>2.3998862343999998</v>
      </c>
      <c r="P1083" s="146">
        <v>139.11000000000001</v>
      </c>
      <c r="Q1083" s="131">
        <v>2.8025294624999999</v>
      </c>
      <c r="R1083" s="110">
        <v>76</v>
      </c>
      <c r="S1083" s="131">
        <v>41.994826099500003</v>
      </c>
      <c r="T1083" s="110">
        <v>-225</v>
      </c>
      <c r="U1083" s="131">
        <v>29.5415349238</v>
      </c>
      <c r="V1083" s="131">
        <v>25.6611095142</v>
      </c>
      <c r="W1083" s="147">
        <v>3388</v>
      </c>
      <c r="X1083" s="147">
        <v>305</v>
      </c>
      <c r="Y1083" s="147">
        <v>774</v>
      </c>
      <c r="Z1083" s="147">
        <v>2309</v>
      </c>
      <c r="AA1083" s="147">
        <v>597</v>
      </c>
      <c r="AB1083" s="147">
        <v>100</v>
      </c>
      <c r="AC1083" s="147">
        <v>110</v>
      </c>
      <c r="AD1083" s="147">
        <v>387</v>
      </c>
      <c r="AE1083" s="148">
        <v>1.2965186073999999</v>
      </c>
      <c r="AF1083" s="131">
        <v>6.6202090591999996</v>
      </c>
      <c r="AG1083" s="131">
        <v>1.62</v>
      </c>
      <c r="AH1083" s="149">
        <v>11.4836048381</v>
      </c>
      <c r="AI1083" s="149">
        <v>32.178563937600003</v>
      </c>
      <c r="AJ1083" s="149">
        <v>6.2154792701000003</v>
      </c>
      <c r="AK1083" s="149">
        <v>35.1989093197</v>
      </c>
      <c r="AL1083" s="149">
        <v>0.68866671329999996</v>
      </c>
      <c r="AM1083" s="149">
        <v>6.6559463049999996</v>
      </c>
      <c r="AN1083" s="149">
        <v>0.67118786269999997</v>
      </c>
      <c r="AO1083" s="149" t="s">
        <v>3450</v>
      </c>
      <c r="AP1083" s="149">
        <v>5.4289309934999999</v>
      </c>
      <c r="AQ1083" s="149">
        <v>0.68517094320000005</v>
      </c>
    </row>
    <row r="1084" spans="1:43" x14ac:dyDescent="0.2">
      <c r="A1084" s="145">
        <v>3294</v>
      </c>
      <c r="B1084" s="109" t="s">
        <v>1313</v>
      </c>
      <c r="C1084" s="110">
        <v>1556</v>
      </c>
      <c r="D1084" s="131">
        <v>-0.95480585610000002</v>
      </c>
      <c r="E1084" s="110">
        <v>12.112719912799999</v>
      </c>
      <c r="F1084" s="131">
        <v>11.439588688900001</v>
      </c>
      <c r="G1084" s="131">
        <v>20.4370179949</v>
      </c>
      <c r="H1084" s="131">
        <v>58.483290488400002</v>
      </c>
      <c r="I1084" s="131">
        <v>21.079691516699999</v>
      </c>
      <c r="J1084" s="131">
        <v>5.1265619993999998</v>
      </c>
      <c r="K1084" s="131">
        <v>1.2816404997999999</v>
      </c>
      <c r="L1084" s="131">
        <v>5.7673822492999998</v>
      </c>
      <c r="M1084" s="131">
        <v>9.6123037488000005</v>
      </c>
      <c r="N1084" s="110">
        <v>674</v>
      </c>
      <c r="O1084" s="131">
        <v>2.2922848665000002</v>
      </c>
      <c r="P1084" s="146">
        <v>128.46</v>
      </c>
      <c r="Q1084" s="131">
        <v>1.0902577681000001</v>
      </c>
      <c r="R1084" s="110">
        <v>17</v>
      </c>
      <c r="S1084" s="131">
        <v>27.513433533200001</v>
      </c>
      <c r="T1084" s="110">
        <v>-118</v>
      </c>
      <c r="U1084" s="131">
        <v>31.430573942799999</v>
      </c>
      <c r="V1084" s="131">
        <v>39.965734755900002</v>
      </c>
      <c r="W1084" s="147">
        <v>1283</v>
      </c>
      <c r="X1084" s="147">
        <v>122</v>
      </c>
      <c r="Y1084" s="147">
        <v>99</v>
      </c>
      <c r="Z1084" s="147">
        <v>1062</v>
      </c>
      <c r="AA1084" s="147">
        <v>154</v>
      </c>
      <c r="AB1084" s="147">
        <v>43</v>
      </c>
      <c r="AC1084" s="147">
        <v>28</v>
      </c>
      <c r="AD1084" s="147">
        <v>83</v>
      </c>
      <c r="AE1084" s="148">
        <v>1.6330451489</v>
      </c>
      <c r="AF1084" s="131">
        <v>0</v>
      </c>
      <c r="AG1084" s="149">
        <v>0.96</v>
      </c>
      <c r="AH1084" s="149">
        <v>10.4405079166</v>
      </c>
      <c r="AI1084" s="149">
        <v>29.4560275905</v>
      </c>
      <c r="AJ1084" s="149">
        <v>7.0387208026000003</v>
      </c>
      <c r="AK1084" s="149">
        <v>38.861890578500002</v>
      </c>
      <c r="AL1084" s="149">
        <v>0.48596958769999998</v>
      </c>
      <c r="AM1084" s="149">
        <v>7.3836024455000002</v>
      </c>
      <c r="AN1084" s="149">
        <v>1.5989967079</v>
      </c>
      <c r="AO1084" s="149" t="s">
        <v>3450</v>
      </c>
      <c r="AP1084" s="149">
        <v>4.1856090296000001</v>
      </c>
      <c r="AQ1084" s="149">
        <v>0.2037936981</v>
      </c>
    </row>
    <row r="1085" spans="1:43" x14ac:dyDescent="0.2">
      <c r="A1085" s="145">
        <v>3295</v>
      </c>
      <c r="B1085" s="109" t="s">
        <v>1312</v>
      </c>
      <c r="C1085" s="110">
        <v>2949</v>
      </c>
      <c r="D1085" s="131">
        <v>7.5492341356999999</v>
      </c>
      <c r="E1085" s="110">
        <v>47.741622146700003</v>
      </c>
      <c r="F1085" s="131">
        <v>17.395727365199999</v>
      </c>
      <c r="G1085" s="131">
        <v>17.904374364199999</v>
      </c>
      <c r="H1085" s="131">
        <v>61.3767378772</v>
      </c>
      <c r="I1085" s="131">
        <v>20.718887758600001</v>
      </c>
      <c r="J1085" s="131">
        <v>2.7183146449</v>
      </c>
      <c r="K1085" s="131">
        <v>1.3591573225</v>
      </c>
      <c r="L1085" s="131">
        <v>11.892626571499999</v>
      </c>
      <c r="M1085" s="131">
        <v>13.9313625552</v>
      </c>
      <c r="N1085" s="110">
        <v>1321</v>
      </c>
      <c r="O1085" s="131">
        <v>2.1688115064</v>
      </c>
      <c r="P1085" s="146">
        <v>61.77</v>
      </c>
      <c r="Q1085" s="131">
        <v>3.7769492624000001</v>
      </c>
      <c r="R1085" s="110">
        <v>17</v>
      </c>
      <c r="S1085" s="131">
        <v>33.603501377900002</v>
      </c>
      <c r="T1085" s="110">
        <v>-80</v>
      </c>
      <c r="U1085" s="131">
        <v>46.052844869499999</v>
      </c>
      <c r="V1085" s="131">
        <v>16.566704490199999</v>
      </c>
      <c r="W1085" s="147">
        <v>1133</v>
      </c>
      <c r="X1085" s="147">
        <v>129</v>
      </c>
      <c r="Y1085" s="147">
        <v>228</v>
      </c>
      <c r="Z1085" s="147">
        <v>776</v>
      </c>
      <c r="AA1085" s="147">
        <v>239</v>
      </c>
      <c r="AB1085" s="147">
        <v>48</v>
      </c>
      <c r="AC1085" s="147">
        <v>49</v>
      </c>
      <c r="AD1085" s="147">
        <v>142</v>
      </c>
      <c r="AE1085" s="148">
        <v>2.6726057906</v>
      </c>
      <c r="AF1085" s="131">
        <v>5.5613486270000001</v>
      </c>
      <c r="AG1085" s="131">
        <v>0.75</v>
      </c>
      <c r="AH1085" s="149">
        <v>10.2406605578</v>
      </c>
      <c r="AI1085" s="149">
        <v>21.588963850599999</v>
      </c>
      <c r="AJ1085" s="149">
        <v>6.7062732857</v>
      </c>
      <c r="AK1085" s="149">
        <v>44.940086597499999</v>
      </c>
      <c r="AL1085" s="149">
        <v>0.37257073810000002</v>
      </c>
      <c r="AM1085" s="149">
        <v>5.6087000301999996</v>
      </c>
      <c r="AN1085" s="149">
        <v>1.2486154465999999</v>
      </c>
      <c r="AO1085" s="149" t="s">
        <v>3450</v>
      </c>
      <c r="AP1085" s="149">
        <v>6.4746752592999997</v>
      </c>
      <c r="AQ1085" s="149">
        <v>1.0774342965999999</v>
      </c>
    </row>
    <row r="1086" spans="1:43" x14ac:dyDescent="0.2">
      <c r="A1086" s="145">
        <v>3296</v>
      </c>
      <c r="B1086" s="109" t="s">
        <v>1311</v>
      </c>
      <c r="C1086" s="110">
        <v>6200</v>
      </c>
      <c r="D1086" s="131">
        <v>16.322701688599999</v>
      </c>
      <c r="E1086" s="110">
        <v>655.39112050740005</v>
      </c>
      <c r="F1086" s="131">
        <v>27.306451612899998</v>
      </c>
      <c r="G1086" s="131">
        <v>20.4032258065</v>
      </c>
      <c r="H1086" s="131">
        <v>61.935483871000002</v>
      </c>
      <c r="I1086" s="131">
        <v>17.661290322599999</v>
      </c>
      <c r="J1086" s="131">
        <v>3.4054974459</v>
      </c>
      <c r="K1086" s="131">
        <v>1.6216654504000001</v>
      </c>
      <c r="L1086" s="131">
        <v>13.2976566934</v>
      </c>
      <c r="M1086" s="131">
        <v>8.7569934322999998</v>
      </c>
      <c r="N1086" s="110">
        <v>2746</v>
      </c>
      <c r="O1086" s="131">
        <v>2.2210487983</v>
      </c>
      <c r="P1086" s="146">
        <v>9.4600000000000009</v>
      </c>
      <c r="Q1086" s="131">
        <v>21.458773784400002</v>
      </c>
      <c r="R1086" s="110">
        <v>31</v>
      </c>
      <c r="S1086" s="131">
        <v>37.526427061299998</v>
      </c>
      <c r="T1086" s="110">
        <v>-19</v>
      </c>
      <c r="U1086" s="131">
        <v>34.460887949300002</v>
      </c>
      <c r="V1086" s="131">
        <v>6.5539112051000004</v>
      </c>
      <c r="W1086" s="147">
        <v>3931</v>
      </c>
      <c r="X1086" s="147">
        <v>78</v>
      </c>
      <c r="Y1086" s="147">
        <v>1155</v>
      </c>
      <c r="Z1086" s="147">
        <v>2698</v>
      </c>
      <c r="AA1086" s="147">
        <v>462</v>
      </c>
      <c r="AB1086" s="147">
        <v>24</v>
      </c>
      <c r="AC1086" s="147">
        <v>64</v>
      </c>
      <c r="AD1086" s="147">
        <v>374</v>
      </c>
      <c r="AE1086" s="148">
        <v>1.9318925999000001</v>
      </c>
      <c r="AF1086" s="131">
        <v>1.4710689768</v>
      </c>
      <c r="AG1086" s="131">
        <v>1.1299999999999999</v>
      </c>
      <c r="AH1086" s="149">
        <v>12.939370683</v>
      </c>
      <c r="AI1086" s="149">
        <v>23.4740342799</v>
      </c>
      <c r="AJ1086" s="149">
        <v>13.7835763622</v>
      </c>
      <c r="AK1086" s="149">
        <v>27.280634433399999</v>
      </c>
      <c r="AL1086" s="149">
        <v>0.95165003839999995</v>
      </c>
      <c r="AM1086" s="149">
        <v>9.7262727039999994</v>
      </c>
      <c r="AN1086" s="149">
        <v>0.5116398056</v>
      </c>
      <c r="AO1086" s="149" t="s">
        <v>3450</v>
      </c>
      <c r="AP1086" s="149">
        <v>9.7211563059999992</v>
      </c>
      <c r="AQ1086" s="149">
        <v>0.53722179589999997</v>
      </c>
    </row>
    <row r="1087" spans="1:43" x14ac:dyDescent="0.2">
      <c r="A1087" s="145">
        <v>3297</v>
      </c>
      <c r="B1087" s="109" t="s">
        <v>1310</v>
      </c>
      <c r="C1087" s="110">
        <v>4884</v>
      </c>
      <c r="D1087" s="131">
        <v>12.846580406699999</v>
      </c>
      <c r="E1087" s="110">
        <v>149.26650366749999</v>
      </c>
      <c r="F1087" s="131">
        <v>15.520065520099999</v>
      </c>
      <c r="G1087" s="131">
        <v>23.116298116300001</v>
      </c>
      <c r="H1087" s="131">
        <v>58.374283374299999</v>
      </c>
      <c r="I1087" s="131">
        <v>18.5094185094</v>
      </c>
      <c r="J1087" s="131">
        <v>4.7417791979999997</v>
      </c>
      <c r="K1087" s="131">
        <v>1.2369858777</v>
      </c>
      <c r="L1087" s="131">
        <v>10.308215647899999</v>
      </c>
      <c r="M1087" s="131">
        <v>7.4219152665000001</v>
      </c>
      <c r="N1087" s="110">
        <v>1977</v>
      </c>
      <c r="O1087" s="131">
        <v>2.4183105716000002</v>
      </c>
      <c r="P1087" s="146">
        <v>32.72</v>
      </c>
      <c r="Q1087" s="131">
        <v>5.9902200489000004</v>
      </c>
      <c r="R1087" s="110">
        <v>44</v>
      </c>
      <c r="S1087" s="131">
        <v>44.804400977999997</v>
      </c>
      <c r="T1087" s="110">
        <v>-86</v>
      </c>
      <c r="U1087" s="131">
        <v>33.7408312958</v>
      </c>
      <c r="V1087" s="131">
        <v>15.464547677300001</v>
      </c>
      <c r="W1087" s="147">
        <v>1662</v>
      </c>
      <c r="X1087" s="147">
        <v>100</v>
      </c>
      <c r="Y1087" s="147">
        <v>497</v>
      </c>
      <c r="Z1087" s="147">
        <v>1065</v>
      </c>
      <c r="AA1087" s="147">
        <v>291</v>
      </c>
      <c r="AB1087" s="147">
        <v>39</v>
      </c>
      <c r="AC1087" s="147">
        <v>65</v>
      </c>
      <c r="AD1087" s="147">
        <v>187</v>
      </c>
      <c r="AE1087" s="148">
        <v>2.0922288642</v>
      </c>
      <c r="AF1087" s="131">
        <v>1.8672199169999999</v>
      </c>
      <c r="AG1087" s="131">
        <v>0.64</v>
      </c>
      <c r="AH1087" s="149">
        <v>15.026287523300001</v>
      </c>
      <c r="AI1087" s="149">
        <v>21.923229125399999</v>
      </c>
      <c r="AJ1087" s="149">
        <v>8.7003222341999997</v>
      </c>
      <c r="AK1087" s="149">
        <v>35.0782972469</v>
      </c>
      <c r="AL1087" s="149">
        <v>0.59358923620000004</v>
      </c>
      <c r="AM1087" s="149">
        <v>9.5256939340999995</v>
      </c>
      <c r="AN1087" s="149">
        <v>0.83102493070000005</v>
      </c>
      <c r="AO1087" s="149" t="s">
        <v>3450</v>
      </c>
      <c r="AP1087" s="149">
        <v>6.5747074452999996</v>
      </c>
      <c r="AQ1087" s="149">
        <v>0.70100062190000001</v>
      </c>
    </row>
    <row r="1088" spans="1:43" x14ac:dyDescent="0.2">
      <c r="A1088" s="145">
        <v>3298</v>
      </c>
      <c r="B1088" s="109" t="s">
        <v>1309</v>
      </c>
      <c r="C1088" s="110">
        <v>5705</v>
      </c>
      <c r="D1088" s="131">
        <v>7.9470198674999999</v>
      </c>
      <c r="E1088" s="110">
        <v>124.78127734029999</v>
      </c>
      <c r="F1088" s="131">
        <v>18.913234005300001</v>
      </c>
      <c r="G1088" s="131">
        <v>20.683610867700001</v>
      </c>
      <c r="H1088" s="131">
        <v>59.281332164799998</v>
      </c>
      <c r="I1088" s="131">
        <v>20.035056967599999</v>
      </c>
      <c r="J1088" s="131">
        <v>3.6893886156</v>
      </c>
      <c r="K1088" s="131">
        <v>2.4595924104</v>
      </c>
      <c r="L1088" s="131">
        <v>9.8383696415999999</v>
      </c>
      <c r="M1088" s="131">
        <v>8.9599437806999997</v>
      </c>
      <c r="N1088" s="110">
        <v>2482</v>
      </c>
      <c r="O1088" s="131">
        <v>2.2695406930000002</v>
      </c>
      <c r="P1088" s="146">
        <v>45.72</v>
      </c>
      <c r="Q1088" s="131">
        <v>6.0639229421999996</v>
      </c>
      <c r="R1088" s="110">
        <v>45</v>
      </c>
      <c r="S1088" s="131">
        <v>34.369527145399999</v>
      </c>
      <c r="T1088" s="110">
        <v>-41</v>
      </c>
      <c r="U1088" s="131">
        <v>40.586690017499997</v>
      </c>
      <c r="V1088" s="131">
        <v>18.979859894899999</v>
      </c>
      <c r="W1088" s="147">
        <v>2256</v>
      </c>
      <c r="X1088" s="147">
        <v>124</v>
      </c>
      <c r="Y1088" s="147">
        <v>504</v>
      </c>
      <c r="Z1088" s="147">
        <v>1628</v>
      </c>
      <c r="AA1088" s="147">
        <v>377</v>
      </c>
      <c r="AB1088" s="147">
        <v>47</v>
      </c>
      <c r="AC1088" s="147">
        <v>67</v>
      </c>
      <c r="AD1088" s="147">
        <v>263</v>
      </c>
      <c r="AE1088" s="148">
        <v>1.7313241424000001</v>
      </c>
      <c r="AF1088" s="131">
        <v>12.1471954269</v>
      </c>
      <c r="AG1088" s="131">
        <v>1.06</v>
      </c>
      <c r="AH1088" s="149">
        <v>13.3790057751</v>
      </c>
      <c r="AI1088" s="149">
        <v>23.253312195700001</v>
      </c>
      <c r="AJ1088" s="149">
        <v>11.040652247800001</v>
      </c>
      <c r="AK1088" s="149">
        <v>31.576265428599999</v>
      </c>
      <c r="AL1088" s="149">
        <v>0.98516589290000001</v>
      </c>
      <c r="AM1088" s="149">
        <v>8.5154569130999995</v>
      </c>
      <c r="AN1088" s="149">
        <v>1.5003963310999999</v>
      </c>
      <c r="AO1088" s="149" t="s">
        <v>3450</v>
      </c>
      <c r="AP1088" s="149">
        <v>8.2493488845999998</v>
      </c>
      <c r="AQ1088" s="149">
        <v>0.54920167590000002</v>
      </c>
    </row>
    <row r="1089" spans="1:43" x14ac:dyDescent="0.2">
      <c r="A1089" s="145">
        <v>3311</v>
      </c>
      <c r="B1089" s="109" t="s">
        <v>1308</v>
      </c>
      <c r="C1089" s="110">
        <v>1823</v>
      </c>
      <c r="D1089" s="131">
        <v>9.5552884615</v>
      </c>
      <c r="E1089" s="110">
        <v>42.355947955399998</v>
      </c>
      <c r="F1089" s="131">
        <v>10.7515085025</v>
      </c>
      <c r="G1089" s="131">
        <v>17.1695008228</v>
      </c>
      <c r="H1089" s="131">
        <v>56.719692813999998</v>
      </c>
      <c r="I1089" s="131">
        <v>26.1108063631</v>
      </c>
      <c r="J1089" s="131">
        <v>9.9805932907999999</v>
      </c>
      <c r="K1089" s="131">
        <v>1.6634322151000001</v>
      </c>
      <c r="L1089" s="131">
        <v>4.9902966454</v>
      </c>
      <c r="M1089" s="131">
        <v>7.7626836706000004</v>
      </c>
      <c r="N1089" s="110">
        <v>847</v>
      </c>
      <c r="O1089" s="131">
        <v>2.0791027154999999</v>
      </c>
      <c r="P1089" s="146">
        <v>43.04</v>
      </c>
      <c r="Q1089" s="131">
        <v>3.1598513010999998</v>
      </c>
      <c r="R1089" s="110">
        <v>31</v>
      </c>
      <c r="S1089" s="131">
        <v>36.919144981400002</v>
      </c>
      <c r="T1089" s="110">
        <v>-110</v>
      </c>
      <c r="U1089" s="131">
        <v>47.839219330900001</v>
      </c>
      <c r="V1089" s="131">
        <v>12.081784386600001</v>
      </c>
      <c r="W1089" s="147">
        <v>538</v>
      </c>
      <c r="X1089" s="147">
        <v>128</v>
      </c>
      <c r="Y1089" s="147">
        <v>56</v>
      </c>
      <c r="Z1089" s="147">
        <v>354</v>
      </c>
      <c r="AA1089" s="147">
        <v>176</v>
      </c>
      <c r="AB1089" s="147">
        <v>53</v>
      </c>
      <c r="AC1089" s="147">
        <v>18</v>
      </c>
      <c r="AD1089" s="147">
        <v>105</v>
      </c>
      <c r="AE1089" s="148">
        <v>1.4988009592</v>
      </c>
      <c r="AF1089" s="131">
        <v>8.9686098654999995</v>
      </c>
      <c r="AG1089" s="149" t="s">
        <v>3449</v>
      </c>
      <c r="AH1089" s="149">
        <v>8.6885000748000003</v>
      </c>
      <c r="AI1089" s="149">
        <v>23.777478689999999</v>
      </c>
      <c r="AJ1089" s="149">
        <v>4.7854045161999998</v>
      </c>
      <c r="AK1089" s="149">
        <v>38.881411694299999</v>
      </c>
      <c r="AL1089" s="149">
        <v>2.0786600866999998</v>
      </c>
      <c r="AM1089" s="149">
        <v>6.6098399880000001</v>
      </c>
      <c r="AN1089" s="149">
        <v>0.80753701209999995</v>
      </c>
      <c r="AO1089" s="149" t="s">
        <v>3450</v>
      </c>
      <c r="AP1089" s="149">
        <v>10.213847764300001</v>
      </c>
      <c r="AQ1089" s="149">
        <v>2.646926873</v>
      </c>
    </row>
    <row r="1090" spans="1:43" x14ac:dyDescent="0.2">
      <c r="A1090" s="145">
        <v>3312</v>
      </c>
      <c r="B1090" s="109" t="s">
        <v>1307</v>
      </c>
      <c r="C1090" s="110">
        <v>2982</v>
      </c>
      <c r="D1090" s="131">
        <v>15.985997666299999</v>
      </c>
      <c r="E1090" s="110">
        <v>180.7272727273</v>
      </c>
      <c r="F1090" s="131">
        <v>11.3682092555</v>
      </c>
      <c r="G1090" s="131">
        <v>24.010731053000001</v>
      </c>
      <c r="H1090" s="131">
        <v>60.831656606300001</v>
      </c>
      <c r="I1090" s="131">
        <v>15.1576123407</v>
      </c>
      <c r="J1090" s="131">
        <v>3.9953387714000002</v>
      </c>
      <c r="K1090" s="131">
        <v>1.6647244881000001</v>
      </c>
      <c r="L1090" s="131">
        <v>10.6542367238</v>
      </c>
      <c r="M1090" s="131">
        <v>5.6600632595000002</v>
      </c>
      <c r="N1090" s="110">
        <v>1200</v>
      </c>
      <c r="O1090" s="131">
        <v>2.4566666666999999</v>
      </c>
      <c r="P1090" s="146">
        <v>16.5</v>
      </c>
      <c r="Q1090" s="131">
        <v>10.4432301154</v>
      </c>
      <c r="R1090" s="110">
        <v>35</v>
      </c>
      <c r="S1090" s="131">
        <v>71.706132361900004</v>
      </c>
      <c r="T1090" s="110">
        <v>-39</v>
      </c>
      <c r="U1090" s="131">
        <v>11.718275652699999</v>
      </c>
      <c r="V1090" s="131">
        <v>6.1323618700999996</v>
      </c>
      <c r="W1090" s="147">
        <v>1145</v>
      </c>
      <c r="X1090" s="147">
        <v>213</v>
      </c>
      <c r="Y1090" s="147">
        <v>557</v>
      </c>
      <c r="Z1090" s="147">
        <v>375</v>
      </c>
      <c r="AA1090" s="147">
        <v>240</v>
      </c>
      <c r="AB1090" s="147">
        <v>70</v>
      </c>
      <c r="AC1090" s="147">
        <v>41</v>
      </c>
      <c r="AD1090" s="147">
        <v>129</v>
      </c>
      <c r="AE1090" s="148">
        <v>1.7725258493</v>
      </c>
      <c r="AF1090" s="131">
        <v>0.66334991710000002</v>
      </c>
      <c r="AG1090" s="131">
        <v>0.93</v>
      </c>
      <c r="AH1090" s="149">
        <v>10.2693432866</v>
      </c>
      <c r="AI1090" s="149">
        <v>23.111066276599999</v>
      </c>
      <c r="AJ1090" s="149">
        <v>4.6000201755000001</v>
      </c>
      <c r="AK1090" s="149">
        <v>44.265106425900001</v>
      </c>
      <c r="AL1090" s="149">
        <v>0.4035105417</v>
      </c>
      <c r="AM1090" s="149">
        <v>5.4877433673000002</v>
      </c>
      <c r="AN1090" s="149">
        <v>0.56491475840000005</v>
      </c>
      <c r="AO1090" s="149" t="s">
        <v>3450</v>
      </c>
      <c r="AP1090" s="149">
        <v>7.3741551498</v>
      </c>
      <c r="AQ1090" s="149">
        <v>2.3000100878</v>
      </c>
    </row>
    <row r="1091" spans="1:43" x14ac:dyDescent="0.2">
      <c r="A1091" s="145">
        <v>3313</v>
      </c>
      <c r="B1091" s="109" t="s">
        <v>1306</v>
      </c>
      <c r="C1091" s="110">
        <v>4924</v>
      </c>
      <c r="D1091" s="131">
        <v>17.545953688200001</v>
      </c>
      <c r="E1091" s="110">
        <v>264.16309012879998</v>
      </c>
      <c r="F1091" s="131">
        <v>19.5166531275</v>
      </c>
      <c r="G1091" s="131">
        <v>23.0706742486</v>
      </c>
      <c r="H1091" s="131">
        <v>62.124289195800003</v>
      </c>
      <c r="I1091" s="131">
        <v>14.805036555599999</v>
      </c>
      <c r="J1091" s="131">
        <v>3.8922462358000001</v>
      </c>
      <c r="K1091" s="131">
        <v>2.0485506504000002</v>
      </c>
      <c r="L1091" s="131">
        <v>12.7010140326</v>
      </c>
      <c r="M1091" s="131">
        <v>4.5068114309</v>
      </c>
      <c r="N1091" s="110">
        <v>2005</v>
      </c>
      <c r="O1091" s="131">
        <v>2.4294264338999998</v>
      </c>
      <c r="P1091" s="146">
        <v>18.64</v>
      </c>
      <c r="Q1091" s="131">
        <v>9.1594827585999994</v>
      </c>
      <c r="R1091" s="110">
        <v>38</v>
      </c>
      <c r="S1091" s="131">
        <v>54.525862068999999</v>
      </c>
      <c r="T1091" s="110">
        <v>-45</v>
      </c>
      <c r="U1091" s="131">
        <v>32.8125</v>
      </c>
      <c r="V1091" s="131">
        <v>3.5021551724000002</v>
      </c>
      <c r="W1091" s="147">
        <v>1805</v>
      </c>
      <c r="X1091" s="147">
        <v>141</v>
      </c>
      <c r="Y1091" s="147">
        <v>839</v>
      </c>
      <c r="Z1091" s="147">
        <v>825</v>
      </c>
      <c r="AA1091" s="147">
        <v>352</v>
      </c>
      <c r="AB1091" s="147">
        <v>58</v>
      </c>
      <c r="AC1091" s="147">
        <v>85</v>
      </c>
      <c r="AD1091" s="147">
        <v>209</v>
      </c>
      <c r="AE1091" s="148">
        <v>2.6857654432000002</v>
      </c>
      <c r="AF1091" s="131">
        <v>8.7536473530999999</v>
      </c>
      <c r="AG1091" s="149">
        <v>1.1599999999999999</v>
      </c>
      <c r="AH1091" s="149">
        <v>11.3733104324</v>
      </c>
      <c r="AI1091" s="149">
        <v>18.265999551899998</v>
      </c>
      <c r="AJ1091" s="149">
        <v>5.6903890672999999</v>
      </c>
      <c r="AK1091" s="149">
        <v>44.634455977899997</v>
      </c>
      <c r="AL1091" s="149">
        <v>0.82891494290000001</v>
      </c>
      <c r="AM1091" s="149">
        <v>4.5104921215999996</v>
      </c>
      <c r="AN1091" s="149">
        <v>1.2396385632</v>
      </c>
      <c r="AO1091" s="149" t="s">
        <v>3450</v>
      </c>
      <c r="AP1091" s="149">
        <v>7.7440071689999996</v>
      </c>
      <c r="AQ1091" s="149">
        <v>4.2043163319000003</v>
      </c>
    </row>
    <row r="1092" spans="1:43" x14ac:dyDescent="0.2">
      <c r="A1092" s="145">
        <v>3315</v>
      </c>
      <c r="B1092" s="109" t="s">
        <v>1305</v>
      </c>
      <c r="C1092" s="110">
        <v>3876</v>
      </c>
      <c r="D1092" s="131">
        <v>9.8016997167</v>
      </c>
      <c r="E1092" s="110">
        <v>97.142857142899999</v>
      </c>
      <c r="F1092" s="131">
        <v>13.054695562399999</v>
      </c>
      <c r="G1092" s="131">
        <v>22.781217750300002</v>
      </c>
      <c r="H1092" s="131">
        <v>60.216718266299999</v>
      </c>
      <c r="I1092" s="131">
        <v>17.002063983500001</v>
      </c>
      <c r="J1092" s="131">
        <v>4.6783625731000003</v>
      </c>
      <c r="K1092" s="131">
        <v>1.8193632229000001</v>
      </c>
      <c r="L1092" s="131">
        <v>10.916179337200001</v>
      </c>
      <c r="M1092" s="131">
        <v>7.5373619232999998</v>
      </c>
      <c r="N1092" s="110">
        <v>1564</v>
      </c>
      <c r="O1092" s="131">
        <v>2.4482097186999998</v>
      </c>
      <c r="P1092" s="146">
        <v>39.9</v>
      </c>
      <c r="Q1092" s="131">
        <v>4.7141424272999997</v>
      </c>
      <c r="R1092" s="110">
        <v>35</v>
      </c>
      <c r="S1092" s="131">
        <v>49.899699097300001</v>
      </c>
      <c r="T1092" s="110">
        <v>-51</v>
      </c>
      <c r="U1092" s="131">
        <v>40.596790371099999</v>
      </c>
      <c r="V1092" s="131">
        <v>4.7893681043000003</v>
      </c>
      <c r="W1092" s="147">
        <v>1408</v>
      </c>
      <c r="X1092" s="147">
        <v>241</v>
      </c>
      <c r="Y1092" s="147">
        <v>458</v>
      </c>
      <c r="Z1092" s="147">
        <v>709</v>
      </c>
      <c r="AA1092" s="147">
        <v>324</v>
      </c>
      <c r="AB1092" s="147">
        <v>90</v>
      </c>
      <c r="AC1092" s="147">
        <v>65</v>
      </c>
      <c r="AD1092" s="147">
        <v>169</v>
      </c>
      <c r="AE1092" s="148">
        <v>0.9588268472</v>
      </c>
      <c r="AF1092" s="131">
        <v>5.7712486884</v>
      </c>
      <c r="AG1092" s="149">
        <v>1.65</v>
      </c>
      <c r="AH1092" s="149">
        <v>10.560102712200001</v>
      </c>
      <c r="AI1092" s="149">
        <v>20.221473278800001</v>
      </c>
      <c r="AJ1092" s="149">
        <v>6.9491253410000002</v>
      </c>
      <c r="AK1092" s="149">
        <v>42.376825549700001</v>
      </c>
      <c r="AL1092" s="149">
        <v>1.3480982185999999</v>
      </c>
      <c r="AM1092" s="149">
        <v>6.6441983630000001</v>
      </c>
      <c r="AN1092" s="149">
        <v>1.0913176055</v>
      </c>
      <c r="AO1092" s="149" t="s">
        <v>3450</v>
      </c>
      <c r="AP1092" s="149">
        <v>8.0083453699000007</v>
      </c>
      <c r="AQ1092" s="149">
        <v>1.8616594447000001</v>
      </c>
    </row>
    <row r="1093" spans="1:43" x14ac:dyDescent="0.2">
      <c r="A1093" s="145">
        <v>3316</v>
      </c>
      <c r="B1093" s="109" t="s">
        <v>1304</v>
      </c>
      <c r="C1093" s="110">
        <v>1717</v>
      </c>
      <c r="D1093" s="131">
        <v>11.7111255693</v>
      </c>
      <c r="E1093" s="110">
        <v>317.962962963</v>
      </c>
      <c r="F1093" s="131">
        <v>12.871287128700001</v>
      </c>
      <c r="G1093" s="131">
        <v>19.277810133999999</v>
      </c>
      <c r="H1093" s="131">
        <v>58.1828771112</v>
      </c>
      <c r="I1093" s="131">
        <v>22.539312754800001</v>
      </c>
      <c r="J1093" s="131">
        <v>4.0685847137</v>
      </c>
      <c r="K1093" s="131">
        <v>0.58122638770000001</v>
      </c>
      <c r="L1093" s="131">
        <v>8.1371694274999999</v>
      </c>
      <c r="M1093" s="131">
        <v>9.8808485904999994</v>
      </c>
      <c r="N1093" s="110">
        <v>799</v>
      </c>
      <c r="O1093" s="131">
        <v>2.1038798498000002</v>
      </c>
      <c r="P1093" s="146">
        <v>5.4</v>
      </c>
      <c r="Q1093" s="131">
        <v>12.361623616199999</v>
      </c>
      <c r="R1093" s="110">
        <v>9</v>
      </c>
      <c r="S1093" s="131">
        <v>34.132841328399998</v>
      </c>
      <c r="T1093" s="110">
        <v>-5</v>
      </c>
      <c r="U1093" s="131">
        <v>49.63099631</v>
      </c>
      <c r="V1093" s="131">
        <v>3.8745387454000002</v>
      </c>
      <c r="W1093" s="147">
        <v>496</v>
      </c>
      <c r="X1093" s="147">
        <v>19</v>
      </c>
      <c r="Y1093" s="147">
        <v>46</v>
      </c>
      <c r="Z1093" s="147">
        <v>431</v>
      </c>
      <c r="AA1093" s="147">
        <v>114</v>
      </c>
      <c r="AB1093" s="147">
        <v>9</v>
      </c>
      <c r="AC1093" s="147">
        <v>11</v>
      </c>
      <c r="AD1093" s="147">
        <v>94</v>
      </c>
      <c r="AE1093" s="148">
        <v>2.4793388429999998</v>
      </c>
      <c r="AF1093" s="131">
        <v>22.478736330499999</v>
      </c>
      <c r="AG1093" s="131">
        <v>1.45</v>
      </c>
      <c r="AH1093" s="149">
        <v>12.598425196899999</v>
      </c>
      <c r="AI1093" s="149">
        <v>16.347141389899999</v>
      </c>
      <c r="AJ1093" s="149">
        <v>10.0136939404</v>
      </c>
      <c r="AK1093" s="149">
        <v>29.750085587099999</v>
      </c>
      <c r="AL1093" s="149">
        <v>1.0099281067999999</v>
      </c>
      <c r="AM1093" s="149">
        <v>11.451557685699999</v>
      </c>
      <c r="AN1093" s="149">
        <v>1.5405682985</v>
      </c>
      <c r="AO1093" s="149" t="s">
        <v>3450</v>
      </c>
      <c r="AP1093" s="149">
        <v>14.190345772000001</v>
      </c>
      <c r="AQ1093" s="149">
        <v>1.6775077028000001</v>
      </c>
    </row>
    <row r="1094" spans="1:43" x14ac:dyDescent="0.2">
      <c r="A1094" s="145">
        <v>3338</v>
      </c>
      <c r="B1094" s="109" t="s">
        <v>1303</v>
      </c>
      <c r="C1094" s="110">
        <v>3766</v>
      </c>
      <c r="D1094" s="131">
        <v>7.3546180159999999</v>
      </c>
      <c r="E1094" s="110">
        <v>907.46987951810002</v>
      </c>
      <c r="F1094" s="131">
        <v>25.703664365400002</v>
      </c>
      <c r="G1094" s="131">
        <v>20.021242697800002</v>
      </c>
      <c r="H1094" s="131">
        <v>59.665427509300002</v>
      </c>
      <c r="I1094" s="131">
        <v>20.313329792899999</v>
      </c>
      <c r="J1094" s="131">
        <v>4.2803638308999998</v>
      </c>
      <c r="K1094" s="131">
        <v>2.1401819154999999</v>
      </c>
      <c r="L1094" s="131">
        <v>9.3632958801000008</v>
      </c>
      <c r="M1094" s="131">
        <v>7.4906367040999999</v>
      </c>
      <c r="N1094" s="110">
        <v>1622</v>
      </c>
      <c r="O1094" s="131">
        <v>2.3014796547</v>
      </c>
      <c r="P1094" s="146">
        <v>4.1500000000000004</v>
      </c>
      <c r="Q1094" s="131">
        <v>30.562347188299999</v>
      </c>
      <c r="R1094" s="110">
        <v>21</v>
      </c>
      <c r="S1094" s="131">
        <v>38.141809291000001</v>
      </c>
      <c r="T1094" s="110">
        <v>-19</v>
      </c>
      <c r="U1094" s="131">
        <v>20.782396087999999</v>
      </c>
      <c r="V1094" s="131">
        <v>10.5134474328</v>
      </c>
      <c r="W1094" s="147">
        <v>1685</v>
      </c>
      <c r="X1094" s="147">
        <v>25</v>
      </c>
      <c r="Y1094" s="147">
        <v>651</v>
      </c>
      <c r="Z1094" s="147">
        <v>1009</v>
      </c>
      <c r="AA1094" s="147">
        <v>248</v>
      </c>
      <c r="AB1094" s="147">
        <v>13</v>
      </c>
      <c r="AC1094" s="147">
        <v>47</v>
      </c>
      <c r="AD1094" s="147">
        <v>188</v>
      </c>
      <c r="AE1094" s="148">
        <v>1.6921397380000001</v>
      </c>
      <c r="AF1094" s="131">
        <v>4.0279269603000003</v>
      </c>
      <c r="AG1094" s="131">
        <v>1.54</v>
      </c>
      <c r="AH1094" s="149">
        <v>18.247264350199998</v>
      </c>
      <c r="AI1094" s="149">
        <v>13.803033211700001</v>
      </c>
      <c r="AJ1094" s="149">
        <v>9.6659627568000008</v>
      </c>
      <c r="AK1094" s="149">
        <v>34.584373200199998</v>
      </c>
      <c r="AL1094" s="149">
        <v>1.1614513341999999</v>
      </c>
      <c r="AM1094" s="149">
        <v>6.7767325781999999</v>
      </c>
      <c r="AN1094" s="149">
        <v>0.78709925130000002</v>
      </c>
      <c r="AO1094" s="149" t="s">
        <v>3450</v>
      </c>
      <c r="AP1094" s="149">
        <v>13.476674985600001</v>
      </c>
      <c r="AQ1094" s="149">
        <v>0.98867344980000005</v>
      </c>
    </row>
    <row r="1095" spans="1:43" x14ac:dyDescent="0.2">
      <c r="A1095" s="145">
        <v>3339</v>
      </c>
      <c r="B1095" s="109" t="s">
        <v>1302</v>
      </c>
      <c r="C1095" s="110">
        <v>6489</v>
      </c>
      <c r="D1095" s="131">
        <v>11.1130136986</v>
      </c>
      <c r="E1095" s="110">
        <v>860.61007957560003</v>
      </c>
      <c r="F1095" s="131">
        <v>27.862536600399999</v>
      </c>
      <c r="G1095" s="131">
        <v>22.653721682800001</v>
      </c>
      <c r="H1095" s="131">
        <v>59.932192941899999</v>
      </c>
      <c r="I1095" s="131">
        <v>17.414085375300001</v>
      </c>
      <c r="J1095" s="131">
        <v>4.1841004183999999</v>
      </c>
      <c r="K1095" s="131">
        <v>2.1695335503000002</v>
      </c>
      <c r="L1095" s="131">
        <v>13.6370680304</v>
      </c>
      <c r="M1095" s="131">
        <v>6.5086006509000001</v>
      </c>
      <c r="N1095" s="110">
        <v>2641</v>
      </c>
      <c r="O1095" s="131">
        <v>2.4202953426999998</v>
      </c>
      <c r="P1095" s="146">
        <v>7.54</v>
      </c>
      <c r="Q1095" s="131">
        <v>26.023778071300001</v>
      </c>
      <c r="R1095" s="110">
        <v>45</v>
      </c>
      <c r="S1095" s="131">
        <v>44.782034346099998</v>
      </c>
      <c r="T1095" s="110">
        <v>-46</v>
      </c>
      <c r="U1095" s="131">
        <v>23.117569352699999</v>
      </c>
      <c r="V1095" s="131">
        <v>6.0766182299000002</v>
      </c>
      <c r="W1095" s="147">
        <v>3500</v>
      </c>
      <c r="X1095" s="147">
        <v>42</v>
      </c>
      <c r="Y1095" s="147">
        <v>892</v>
      </c>
      <c r="Z1095" s="147">
        <v>2566</v>
      </c>
      <c r="AA1095" s="147">
        <v>438</v>
      </c>
      <c r="AB1095" s="147">
        <v>19</v>
      </c>
      <c r="AC1095" s="147">
        <v>77</v>
      </c>
      <c r="AD1095" s="147">
        <v>342</v>
      </c>
      <c r="AE1095" s="148">
        <v>1.9464720195</v>
      </c>
      <c r="AF1095" s="131">
        <v>3.9457070707000002</v>
      </c>
      <c r="AG1095" s="131">
        <v>2.56</v>
      </c>
      <c r="AH1095" s="149">
        <v>17.313953488399999</v>
      </c>
      <c r="AI1095" s="149">
        <v>19.081395348800001</v>
      </c>
      <c r="AJ1095" s="149">
        <v>11.5872093023</v>
      </c>
      <c r="AK1095" s="149">
        <v>28.319767441900002</v>
      </c>
      <c r="AL1095" s="149">
        <v>0.83720930230000001</v>
      </c>
      <c r="AM1095" s="149">
        <v>7.3662790698</v>
      </c>
      <c r="AN1095" s="149">
        <v>0.71511627909999997</v>
      </c>
      <c r="AO1095" s="149" t="s">
        <v>3450</v>
      </c>
      <c r="AP1095" s="149">
        <v>12.9593023256</v>
      </c>
      <c r="AQ1095" s="149">
        <v>1.1279069767000001</v>
      </c>
    </row>
    <row r="1096" spans="1:43" x14ac:dyDescent="0.2">
      <c r="A1096" s="145">
        <v>3340</v>
      </c>
      <c r="B1096" s="109" t="s">
        <v>1301</v>
      </c>
      <c r="C1096" s="110">
        <v>27277</v>
      </c>
      <c r="D1096" s="131">
        <v>4.0630245689000004</v>
      </c>
      <c r="E1096" s="110">
        <v>1225.3818508536001</v>
      </c>
      <c r="F1096" s="131">
        <v>18.359790299499998</v>
      </c>
      <c r="G1096" s="131">
        <v>18.9793599003</v>
      </c>
      <c r="H1096" s="131">
        <v>59.863621365999997</v>
      </c>
      <c r="I1096" s="131">
        <v>21.157018733699999</v>
      </c>
      <c r="J1096" s="131">
        <v>5.3062126906999998</v>
      </c>
      <c r="K1096" s="131">
        <v>2.3951654507</v>
      </c>
      <c r="L1096" s="131">
        <v>9.8754513966000008</v>
      </c>
      <c r="M1096" s="131">
        <v>7.9593190360000001</v>
      </c>
      <c r="N1096" s="110">
        <v>12350</v>
      </c>
      <c r="O1096" s="131">
        <v>2.1851012146</v>
      </c>
      <c r="P1096" s="146">
        <v>22.26</v>
      </c>
      <c r="Q1096" s="131">
        <v>31.738148984199999</v>
      </c>
      <c r="R1096" s="110">
        <v>99</v>
      </c>
      <c r="S1096" s="131">
        <v>35.349887133199999</v>
      </c>
      <c r="T1096" s="110">
        <v>-113</v>
      </c>
      <c r="U1096" s="131">
        <v>29.6613995485</v>
      </c>
      <c r="V1096" s="131">
        <v>3.2505643340999999</v>
      </c>
      <c r="W1096" s="147">
        <v>17405</v>
      </c>
      <c r="X1096" s="147">
        <v>94</v>
      </c>
      <c r="Y1096" s="147">
        <v>3494</v>
      </c>
      <c r="Z1096" s="147">
        <v>13817</v>
      </c>
      <c r="AA1096" s="147">
        <v>2058</v>
      </c>
      <c r="AB1096" s="147">
        <v>42</v>
      </c>
      <c r="AC1096" s="147">
        <v>236</v>
      </c>
      <c r="AD1096" s="147">
        <v>1780</v>
      </c>
      <c r="AE1096" s="148">
        <v>2.693505177</v>
      </c>
      <c r="AF1096" s="131">
        <v>1.7785023527999999</v>
      </c>
      <c r="AG1096" s="131">
        <v>1.72</v>
      </c>
      <c r="AH1096" s="149">
        <v>17.202314335800001</v>
      </c>
      <c r="AI1096" s="149">
        <v>12.980129653500001</v>
      </c>
      <c r="AJ1096" s="149">
        <v>12.926283337199999</v>
      </c>
      <c r="AK1096" s="149">
        <v>25.4524146378</v>
      </c>
      <c r="AL1096" s="149">
        <v>1.1328842620999999</v>
      </c>
      <c r="AM1096" s="149">
        <v>10.146335283100001</v>
      </c>
      <c r="AN1096" s="149">
        <v>0.52051439070000005</v>
      </c>
      <c r="AO1096" s="149" t="s">
        <v>3450</v>
      </c>
      <c r="AP1096" s="149">
        <v>18.015288130599998</v>
      </c>
      <c r="AQ1096" s="149">
        <v>0.80663893409999998</v>
      </c>
    </row>
    <row r="1097" spans="1:43" x14ac:dyDescent="0.2">
      <c r="A1097" s="145">
        <v>3341</v>
      </c>
      <c r="B1097" s="109" t="s">
        <v>1300</v>
      </c>
      <c r="C1097" s="110">
        <v>5218</v>
      </c>
      <c r="D1097" s="131">
        <v>6.0138155220999998</v>
      </c>
      <c r="E1097" s="110">
        <v>155.34385233699999</v>
      </c>
      <c r="F1097" s="131">
        <v>13.0893062476</v>
      </c>
      <c r="G1097" s="131">
        <v>20.2759678038</v>
      </c>
      <c r="H1097" s="131">
        <v>60.712916826399997</v>
      </c>
      <c r="I1097" s="131">
        <v>19.011115369900001</v>
      </c>
      <c r="J1097" s="131">
        <v>3.8517091959999998</v>
      </c>
      <c r="K1097" s="131">
        <v>2.5036109774000002</v>
      </c>
      <c r="L1097" s="131">
        <v>5.9701492536999998</v>
      </c>
      <c r="M1097" s="131">
        <v>8.0885893114999998</v>
      </c>
      <c r="N1097" s="110">
        <v>2213</v>
      </c>
      <c r="O1097" s="131">
        <v>2.3126976953999998</v>
      </c>
      <c r="P1097" s="146">
        <v>33.590000000000003</v>
      </c>
      <c r="Q1097" s="131">
        <v>7.161961367</v>
      </c>
      <c r="R1097" s="110">
        <v>54</v>
      </c>
      <c r="S1097" s="131">
        <v>48.320950965800002</v>
      </c>
      <c r="T1097" s="110">
        <v>-46</v>
      </c>
      <c r="U1097" s="131">
        <v>42.615156017799997</v>
      </c>
      <c r="V1097" s="131">
        <v>1.9019316493</v>
      </c>
      <c r="W1097" s="147">
        <v>1408</v>
      </c>
      <c r="X1097" s="147">
        <v>226</v>
      </c>
      <c r="Y1097" s="147">
        <v>453</v>
      </c>
      <c r="Z1097" s="147">
        <v>729</v>
      </c>
      <c r="AA1097" s="147">
        <v>389</v>
      </c>
      <c r="AB1097" s="147">
        <v>86</v>
      </c>
      <c r="AC1097" s="147">
        <v>70</v>
      </c>
      <c r="AD1097" s="147">
        <v>233</v>
      </c>
      <c r="AE1097" s="148">
        <v>3.8838612368000001</v>
      </c>
      <c r="AF1097" s="131">
        <v>8.2823900610999992</v>
      </c>
      <c r="AG1097" s="131">
        <v>1.06</v>
      </c>
      <c r="AH1097" s="149">
        <v>13.3430767565</v>
      </c>
      <c r="AI1097" s="149">
        <v>18.707372523499998</v>
      </c>
      <c r="AJ1097" s="149">
        <v>5.9543141713000001</v>
      </c>
      <c r="AK1097" s="149">
        <v>42.806105878499999</v>
      </c>
      <c r="AL1097" s="149">
        <v>0.57377936559999998</v>
      </c>
      <c r="AM1097" s="149">
        <v>5.6295333983000004</v>
      </c>
      <c r="AN1097" s="149">
        <v>0.43304103059999999</v>
      </c>
      <c r="AO1097" s="149" t="s">
        <v>3450</v>
      </c>
      <c r="AP1097" s="149">
        <v>10.2305943488</v>
      </c>
      <c r="AQ1097" s="149">
        <v>1.667207968</v>
      </c>
    </row>
    <row r="1098" spans="1:43" x14ac:dyDescent="0.2">
      <c r="A1098" s="145">
        <v>3342</v>
      </c>
      <c r="B1098" s="109" t="s">
        <v>1299</v>
      </c>
      <c r="C1098" s="110">
        <v>9584</v>
      </c>
      <c r="D1098" s="131">
        <v>12.409101571700001</v>
      </c>
      <c r="E1098" s="110">
        <v>174.6037529605</v>
      </c>
      <c r="F1098" s="131">
        <v>16.037145242099999</v>
      </c>
      <c r="G1098" s="131">
        <v>21.337646076799999</v>
      </c>
      <c r="H1098" s="131">
        <v>61.112270450799997</v>
      </c>
      <c r="I1098" s="131">
        <v>17.550083472499999</v>
      </c>
      <c r="J1098" s="131">
        <v>5.1070926051000001</v>
      </c>
      <c r="K1098" s="131">
        <v>2.7098858721000001</v>
      </c>
      <c r="L1098" s="131">
        <v>9.5888269320999999</v>
      </c>
      <c r="M1098" s="131">
        <v>7.2958465788</v>
      </c>
      <c r="N1098" s="110">
        <v>3895</v>
      </c>
      <c r="O1098" s="131">
        <v>2.4259306804</v>
      </c>
      <c r="P1098" s="146">
        <v>54.89</v>
      </c>
      <c r="Q1098" s="131">
        <v>8.3758193736000006</v>
      </c>
      <c r="R1098" s="110">
        <v>103</v>
      </c>
      <c r="S1098" s="131">
        <v>55.462490895800002</v>
      </c>
      <c r="T1098" s="110">
        <v>-90</v>
      </c>
      <c r="U1098" s="131">
        <v>35.469774217000001</v>
      </c>
      <c r="V1098" s="131">
        <v>0.69191551350000002</v>
      </c>
      <c r="W1098" s="147">
        <v>4188</v>
      </c>
      <c r="X1098" s="147">
        <v>395</v>
      </c>
      <c r="Y1098" s="147">
        <v>1943</v>
      </c>
      <c r="Z1098" s="147">
        <v>1850</v>
      </c>
      <c r="AA1098" s="147">
        <v>709</v>
      </c>
      <c r="AB1098" s="147">
        <v>151</v>
      </c>
      <c r="AC1098" s="147">
        <v>142</v>
      </c>
      <c r="AD1098" s="147">
        <v>416</v>
      </c>
      <c r="AE1098" s="148">
        <v>0.55273048859999996</v>
      </c>
      <c r="AF1098" s="131">
        <v>13.400865252699999</v>
      </c>
      <c r="AG1098" s="131">
        <v>1.0900000000000001</v>
      </c>
      <c r="AH1098" s="149">
        <v>11.5647825229</v>
      </c>
      <c r="AI1098" s="149">
        <v>19.201158123300001</v>
      </c>
      <c r="AJ1098" s="149">
        <v>5.7708758307999997</v>
      </c>
      <c r="AK1098" s="149">
        <v>43.715864973400002</v>
      </c>
      <c r="AL1098" s="149">
        <v>0.75343817859999995</v>
      </c>
      <c r="AM1098" s="149">
        <v>6.3992893333999996</v>
      </c>
      <c r="AN1098" s="149">
        <v>1.0791603606</v>
      </c>
      <c r="AO1098" s="149" t="s">
        <v>3450</v>
      </c>
      <c r="AP1098" s="149">
        <v>9.1004803580000004</v>
      </c>
      <c r="AQ1098" s="149">
        <v>1.2568270052999999</v>
      </c>
    </row>
    <row r="1099" spans="1:43" x14ac:dyDescent="0.2">
      <c r="A1099" s="145">
        <v>3352</v>
      </c>
      <c r="B1099" s="109" t="s">
        <v>1298</v>
      </c>
      <c r="C1099" s="110">
        <v>5001</v>
      </c>
      <c r="D1099" s="131">
        <v>1.7290480065</v>
      </c>
      <c r="E1099" s="110">
        <v>114.8335246843</v>
      </c>
      <c r="F1099" s="131">
        <v>14.1371725655</v>
      </c>
      <c r="G1099" s="131">
        <v>20.735852829399999</v>
      </c>
      <c r="H1099" s="131">
        <v>54.549090182</v>
      </c>
      <c r="I1099" s="131">
        <v>24.715056988600001</v>
      </c>
      <c r="J1099" s="131">
        <v>4.5853269537000001</v>
      </c>
      <c r="K1099" s="131">
        <v>2.1929824561000002</v>
      </c>
      <c r="L1099" s="131">
        <v>8.5725677831000002</v>
      </c>
      <c r="M1099" s="131">
        <v>11.762360446600001</v>
      </c>
      <c r="N1099" s="110">
        <v>2183</v>
      </c>
      <c r="O1099" s="131">
        <v>2.2345396244</v>
      </c>
      <c r="P1099" s="146">
        <v>43.55</v>
      </c>
      <c r="Q1099" s="131">
        <v>5.5389565617000001</v>
      </c>
      <c r="R1099" s="110">
        <v>33</v>
      </c>
      <c r="S1099" s="131">
        <v>47.782119053099997</v>
      </c>
      <c r="T1099" s="110">
        <v>-55</v>
      </c>
      <c r="U1099" s="131">
        <v>43.093541714499999</v>
      </c>
      <c r="V1099" s="131">
        <v>3.5853826707000001</v>
      </c>
      <c r="W1099" s="147">
        <v>2242</v>
      </c>
      <c r="X1099" s="147">
        <v>179</v>
      </c>
      <c r="Y1099" s="147">
        <v>1111</v>
      </c>
      <c r="Z1099" s="147">
        <v>952</v>
      </c>
      <c r="AA1099" s="147">
        <v>371</v>
      </c>
      <c r="AB1099" s="147">
        <v>76</v>
      </c>
      <c r="AC1099" s="147">
        <v>74</v>
      </c>
      <c r="AD1099" s="147">
        <v>221</v>
      </c>
      <c r="AE1099" s="148">
        <v>2.6202440775000002</v>
      </c>
      <c r="AF1099" s="131">
        <v>9.7765363127999994</v>
      </c>
      <c r="AG1099" s="131">
        <v>2.62</v>
      </c>
      <c r="AH1099" s="149">
        <v>13.7518910741</v>
      </c>
      <c r="AI1099" s="149">
        <v>11.422087745800001</v>
      </c>
      <c r="AJ1099" s="149">
        <v>13.656076651499999</v>
      </c>
      <c r="AK1099" s="149">
        <v>40.393343419099999</v>
      </c>
      <c r="AL1099" s="149">
        <v>3.5300050429000001</v>
      </c>
      <c r="AM1099" s="149">
        <v>4.2208774584000004</v>
      </c>
      <c r="AN1099" s="149">
        <v>0.54462934949999997</v>
      </c>
      <c r="AO1099" s="149" t="s">
        <v>3450</v>
      </c>
      <c r="AP1099" s="149">
        <v>9.0771558245000001</v>
      </c>
      <c r="AQ1099" s="149">
        <v>2.2339889057</v>
      </c>
    </row>
    <row r="1100" spans="1:43" x14ac:dyDescent="0.2">
      <c r="A1100" s="145">
        <v>3359</v>
      </c>
      <c r="B1100" s="109" t="s">
        <v>1297</v>
      </c>
      <c r="C1100" s="110">
        <v>2606</v>
      </c>
      <c r="D1100" s="131">
        <v>-1.7715793441000001</v>
      </c>
      <c r="E1100" s="110">
        <v>29.772649377400001</v>
      </c>
      <c r="F1100" s="131">
        <v>12.0491174213</v>
      </c>
      <c r="G1100" s="131">
        <v>20.7981580967</v>
      </c>
      <c r="H1100" s="131">
        <v>53.914044512700002</v>
      </c>
      <c r="I1100" s="131">
        <v>25.287797390600002</v>
      </c>
      <c r="J1100" s="131">
        <v>2.6758409786000001</v>
      </c>
      <c r="K1100" s="131">
        <v>1.1467889908</v>
      </c>
      <c r="L1100" s="131">
        <v>9.9388379204999993</v>
      </c>
      <c r="M1100" s="131">
        <v>10.703363914400001</v>
      </c>
      <c r="N1100" s="110">
        <v>1154</v>
      </c>
      <c r="O1100" s="131">
        <v>2.2426343154000001</v>
      </c>
      <c r="P1100" s="146">
        <v>87.53</v>
      </c>
      <c r="Q1100" s="131">
        <v>3.1664380429999999</v>
      </c>
      <c r="R1100" s="110">
        <v>44</v>
      </c>
      <c r="S1100" s="131">
        <v>52.069044353000002</v>
      </c>
      <c r="T1100" s="110">
        <v>-38</v>
      </c>
      <c r="U1100" s="131">
        <v>27.2405121171</v>
      </c>
      <c r="V1100" s="131">
        <v>17.524005487</v>
      </c>
      <c r="W1100" s="147">
        <v>1528</v>
      </c>
      <c r="X1100" s="147">
        <v>257</v>
      </c>
      <c r="Y1100" s="147">
        <v>283</v>
      </c>
      <c r="Z1100" s="147">
        <v>988</v>
      </c>
      <c r="AA1100" s="147">
        <v>323</v>
      </c>
      <c r="AB1100" s="147">
        <v>96</v>
      </c>
      <c r="AC1100" s="147">
        <v>46</v>
      </c>
      <c r="AD1100" s="147">
        <v>181</v>
      </c>
      <c r="AE1100" s="148">
        <v>1.2670256573000001</v>
      </c>
      <c r="AF1100" s="131">
        <v>3.0052592036000001</v>
      </c>
      <c r="AG1100" s="131">
        <v>0.76</v>
      </c>
      <c r="AH1100" s="149">
        <v>17.322027581099999</v>
      </c>
      <c r="AI1100" s="149">
        <v>20.8535221767</v>
      </c>
      <c r="AJ1100" s="149">
        <v>11.526276556099999</v>
      </c>
      <c r="AK1100" s="149">
        <v>35.855385762200001</v>
      </c>
      <c r="AL1100" s="149">
        <v>1.5188222139000001</v>
      </c>
      <c r="AM1100" s="149">
        <v>5.1062243757000001</v>
      </c>
      <c r="AN1100" s="149">
        <v>0.31680954160000002</v>
      </c>
      <c r="AO1100" s="149" t="s">
        <v>3450</v>
      </c>
      <c r="AP1100" s="149">
        <v>4.8266865449000003</v>
      </c>
      <c r="AQ1100" s="149">
        <v>1.4256429370000001</v>
      </c>
    </row>
    <row r="1101" spans="1:43" x14ac:dyDescent="0.2">
      <c r="A1101" s="145">
        <v>3360</v>
      </c>
      <c r="B1101" s="109" t="s">
        <v>1296</v>
      </c>
      <c r="C1101" s="110">
        <v>3545</v>
      </c>
      <c r="D1101" s="131">
        <v>-4.9597855227999998</v>
      </c>
      <c r="E1101" s="110">
        <v>38.241639698</v>
      </c>
      <c r="F1101" s="131">
        <v>6.5162200282000002</v>
      </c>
      <c r="G1101" s="131">
        <v>20.253878702400002</v>
      </c>
      <c r="H1101" s="131">
        <v>55.4866008463</v>
      </c>
      <c r="I1101" s="131">
        <v>24.259520451299998</v>
      </c>
      <c r="J1101" s="131">
        <v>3.9309279797999999</v>
      </c>
      <c r="K1101" s="131">
        <v>2.8078056997999998</v>
      </c>
      <c r="L1101" s="131">
        <v>8.4234170994999999</v>
      </c>
      <c r="M1101" s="131">
        <v>10.9504422294</v>
      </c>
      <c r="N1101" s="110">
        <v>1572</v>
      </c>
      <c r="O1101" s="131">
        <v>2.2086513994999999</v>
      </c>
      <c r="P1101" s="146">
        <v>92.7</v>
      </c>
      <c r="Q1101" s="131">
        <v>3.1094795940000002</v>
      </c>
      <c r="R1101" s="110">
        <v>57</v>
      </c>
      <c r="S1101" s="131">
        <v>52.807169078000001</v>
      </c>
      <c r="T1101" s="110">
        <v>-51</v>
      </c>
      <c r="U1101" s="131">
        <v>37.130209458000003</v>
      </c>
      <c r="V1101" s="131">
        <v>6.9531418699999996</v>
      </c>
      <c r="W1101" s="147">
        <v>1849</v>
      </c>
      <c r="X1101" s="147">
        <v>404</v>
      </c>
      <c r="Y1101" s="147">
        <v>305</v>
      </c>
      <c r="Z1101" s="147">
        <v>1140</v>
      </c>
      <c r="AA1101" s="147">
        <v>410</v>
      </c>
      <c r="AB1101" s="147">
        <v>158</v>
      </c>
      <c r="AC1101" s="147">
        <v>75</v>
      </c>
      <c r="AD1101" s="147">
        <v>177</v>
      </c>
      <c r="AE1101" s="148">
        <v>2.1360069746999999</v>
      </c>
      <c r="AF1101" s="131">
        <v>4.1678243957000003</v>
      </c>
      <c r="AG1101" s="131">
        <v>1.73</v>
      </c>
      <c r="AH1101" s="149">
        <v>15.194878553900001</v>
      </c>
      <c r="AI1101" s="149">
        <v>14.7931965104</v>
      </c>
      <c r="AJ1101" s="149">
        <v>9.0880562354999999</v>
      </c>
      <c r="AK1101" s="149">
        <v>45.980041423499998</v>
      </c>
      <c r="AL1101" s="149">
        <v>2.0272390636000002</v>
      </c>
      <c r="AM1101" s="149">
        <v>3.7092826209999998</v>
      </c>
      <c r="AN1101" s="149">
        <v>0.3012615327</v>
      </c>
      <c r="AO1101" s="149" t="s">
        <v>3450</v>
      </c>
      <c r="AP1101" s="149">
        <v>7.1298562730999997</v>
      </c>
      <c r="AQ1101" s="149">
        <v>1.1171781836000001</v>
      </c>
    </row>
    <row r="1102" spans="1:43" x14ac:dyDescent="0.2">
      <c r="A1102" s="145">
        <v>3372</v>
      </c>
      <c r="B1102" s="109" t="s">
        <v>1295</v>
      </c>
      <c r="C1102" s="110">
        <v>902</v>
      </c>
      <c r="D1102" s="131">
        <v>-4.2462845010999999</v>
      </c>
      <c r="E1102" s="110">
        <v>44.675581971299998</v>
      </c>
      <c r="F1102" s="131">
        <v>6.7627494456999999</v>
      </c>
      <c r="G1102" s="131">
        <v>26.274944567599999</v>
      </c>
      <c r="H1102" s="131">
        <v>55.099778270500003</v>
      </c>
      <c r="I1102" s="131">
        <v>18.625277161900001</v>
      </c>
      <c r="J1102" s="131">
        <v>2.2123893804999999</v>
      </c>
      <c r="K1102" s="131">
        <v>0</v>
      </c>
      <c r="L1102" s="131">
        <v>7.7433628318999999</v>
      </c>
      <c r="M1102" s="131">
        <v>6.6371681416000001</v>
      </c>
      <c r="N1102" s="110">
        <v>355</v>
      </c>
      <c r="O1102" s="131">
        <v>2.4788732393999999</v>
      </c>
      <c r="P1102" s="146">
        <v>20.190000000000001</v>
      </c>
      <c r="Q1102" s="131">
        <v>4.2532146390000003</v>
      </c>
      <c r="R1102" s="110">
        <v>12</v>
      </c>
      <c r="S1102" s="131">
        <v>60.2868447082</v>
      </c>
      <c r="T1102" s="110">
        <v>-14</v>
      </c>
      <c r="U1102" s="131">
        <v>32.7893175074</v>
      </c>
      <c r="V1102" s="131">
        <v>2.6706231454</v>
      </c>
      <c r="W1102" s="147">
        <v>324</v>
      </c>
      <c r="X1102" s="147">
        <v>138</v>
      </c>
      <c r="Y1102" s="147">
        <v>49</v>
      </c>
      <c r="Z1102" s="147">
        <v>137</v>
      </c>
      <c r="AA1102" s="147">
        <v>121</v>
      </c>
      <c r="AB1102" s="147">
        <v>64</v>
      </c>
      <c r="AC1102" s="147">
        <v>16</v>
      </c>
      <c r="AD1102" s="147">
        <v>41</v>
      </c>
      <c r="AE1102" s="148">
        <v>1.308411215</v>
      </c>
      <c r="AF1102" s="131">
        <v>4.3478260869999996</v>
      </c>
      <c r="AG1102" s="131">
        <v>0.77</v>
      </c>
      <c r="AH1102" s="149">
        <v>11.7294315183</v>
      </c>
      <c r="AI1102" s="149">
        <v>18.613576397199999</v>
      </c>
      <c r="AJ1102" s="149">
        <v>6.7642120413000004</v>
      </c>
      <c r="AK1102" s="149">
        <v>42.120412569000003</v>
      </c>
      <c r="AL1102" s="149">
        <v>1.2233149435999999</v>
      </c>
      <c r="AM1102" s="149">
        <v>7.3878627968000004</v>
      </c>
      <c r="AN1102" s="149">
        <v>1.7989925642</v>
      </c>
      <c r="AO1102" s="149" t="s">
        <v>3450</v>
      </c>
      <c r="AP1102" s="149">
        <v>5.8767090429</v>
      </c>
      <c r="AQ1102" s="149">
        <v>3.7179179658999999</v>
      </c>
    </row>
    <row r="1103" spans="1:43" x14ac:dyDescent="0.2">
      <c r="A1103" s="145">
        <v>3374</v>
      </c>
      <c r="B1103" s="109" t="s">
        <v>1294</v>
      </c>
      <c r="C1103" s="110">
        <v>1896</v>
      </c>
      <c r="D1103" s="131">
        <v>-1.4553014553000001</v>
      </c>
      <c r="E1103" s="110">
        <v>672.3404255319</v>
      </c>
      <c r="F1103" s="131">
        <v>20.253164557000002</v>
      </c>
      <c r="G1103" s="131">
        <v>18.248945147699999</v>
      </c>
      <c r="H1103" s="131">
        <v>63.027426160300003</v>
      </c>
      <c r="I1103" s="131">
        <v>18.723628691999998</v>
      </c>
      <c r="J1103" s="131">
        <v>4.2496679947000002</v>
      </c>
      <c r="K1103" s="131">
        <v>1.593625498</v>
      </c>
      <c r="L1103" s="131">
        <v>10.0929614874</v>
      </c>
      <c r="M1103" s="131">
        <v>8.4993359894000005</v>
      </c>
      <c r="N1103" s="110">
        <v>906</v>
      </c>
      <c r="O1103" s="131">
        <v>2.0485651213999998</v>
      </c>
      <c r="P1103" s="146">
        <v>2.82</v>
      </c>
      <c r="Q1103" s="131">
        <v>21.201413427599999</v>
      </c>
      <c r="R1103" s="110">
        <v>10</v>
      </c>
      <c r="S1103" s="131">
        <v>31.095406360399998</v>
      </c>
      <c r="T1103" s="110">
        <v>-13</v>
      </c>
      <c r="U1103" s="131">
        <v>43.816254417000003</v>
      </c>
      <c r="V1103" s="131">
        <v>3.8869257950999998</v>
      </c>
      <c r="W1103" s="147">
        <v>660</v>
      </c>
      <c r="X1103" s="147">
        <v>14</v>
      </c>
      <c r="Y1103" s="147">
        <v>232</v>
      </c>
      <c r="Z1103" s="147">
        <v>414</v>
      </c>
      <c r="AA1103" s="147">
        <v>154</v>
      </c>
      <c r="AB1103" s="147">
        <v>5</v>
      </c>
      <c r="AC1103" s="147">
        <v>26</v>
      </c>
      <c r="AD1103" s="147">
        <v>123</v>
      </c>
      <c r="AE1103" s="148">
        <v>3.1905195988999999</v>
      </c>
      <c r="AF1103" s="131">
        <v>7.4826296098</v>
      </c>
      <c r="AG1103" s="131">
        <v>2.14</v>
      </c>
      <c r="AH1103" s="149">
        <v>13.913713405199999</v>
      </c>
      <c r="AI1103" s="149">
        <v>22.326656394499999</v>
      </c>
      <c r="AJ1103" s="149">
        <v>14.0061633282</v>
      </c>
      <c r="AK1103" s="149">
        <v>29.167950693400002</v>
      </c>
      <c r="AL1103" s="149">
        <v>0.50847457630000004</v>
      </c>
      <c r="AM1103" s="149">
        <v>4.8073959938000002</v>
      </c>
      <c r="AN1103" s="149">
        <v>0.46224961479999999</v>
      </c>
      <c r="AO1103" s="149" t="s">
        <v>3450</v>
      </c>
      <c r="AP1103" s="149">
        <v>13.158705701100001</v>
      </c>
      <c r="AQ1103" s="149">
        <v>0.40061633279999997</v>
      </c>
    </row>
    <row r="1104" spans="1:43" x14ac:dyDescent="0.2">
      <c r="A1104" s="145">
        <v>3375</v>
      </c>
      <c r="B1104" s="109" t="s">
        <v>1293</v>
      </c>
      <c r="C1104" s="110">
        <v>1251</v>
      </c>
      <c r="D1104" s="131">
        <v>-6.7114093959999996</v>
      </c>
      <c r="E1104" s="110">
        <v>98.893280632400007</v>
      </c>
      <c r="F1104" s="131">
        <v>10.1518784972</v>
      </c>
      <c r="G1104" s="131">
        <v>22.781774580299999</v>
      </c>
      <c r="H1104" s="131">
        <v>58.6730615508</v>
      </c>
      <c r="I1104" s="131">
        <v>18.545163868900001</v>
      </c>
      <c r="J1104" s="131">
        <v>3.9808917197000002</v>
      </c>
      <c r="K1104" s="131">
        <v>1.5923566879</v>
      </c>
      <c r="L1104" s="131">
        <v>12.7388535032</v>
      </c>
      <c r="M1104" s="131">
        <v>3.9808917197000002</v>
      </c>
      <c r="N1104" s="110">
        <v>490</v>
      </c>
      <c r="O1104" s="131">
        <v>2.5244897959000001</v>
      </c>
      <c r="P1104" s="146">
        <v>12.65</v>
      </c>
      <c r="Q1104" s="131">
        <v>5.1140833989000001</v>
      </c>
      <c r="R1104" s="110">
        <v>19</v>
      </c>
      <c r="S1104" s="131">
        <v>59.795436664</v>
      </c>
      <c r="T1104" s="110">
        <v>-12</v>
      </c>
      <c r="U1104" s="131">
        <v>33.988985051100002</v>
      </c>
      <c r="V1104" s="131">
        <v>1.1014948859</v>
      </c>
      <c r="W1104" s="147">
        <v>461</v>
      </c>
      <c r="X1104" s="147">
        <v>96</v>
      </c>
      <c r="Y1104" s="147">
        <v>178</v>
      </c>
      <c r="Z1104" s="147">
        <v>187</v>
      </c>
      <c r="AA1104" s="147">
        <v>120</v>
      </c>
      <c r="AB1104" s="147">
        <v>41</v>
      </c>
      <c r="AC1104" s="147">
        <v>25</v>
      </c>
      <c r="AD1104" s="147">
        <v>54</v>
      </c>
      <c r="AE1104" s="148">
        <v>2.0066889631999998</v>
      </c>
      <c r="AF1104" s="131">
        <v>1.5785319653000001</v>
      </c>
      <c r="AG1104" s="149" t="s">
        <v>3449</v>
      </c>
      <c r="AH1104" s="149">
        <v>12.279103661900001</v>
      </c>
      <c r="AI1104" s="149">
        <v>25.760612133399999</v>
      </c>
      <c r="AJ1104" s="149">
        <v>9.6010202223000007</v>
      </c>
      <c r="AK1104" s="149">
        <v>35.543814902500003</v>
      </c>
      <c r="AL1104" s="149">
        <v>2.3137183457999999</v>
      </c>
      <c r="AM1104" s="149">
        <v>3.6072144288999999</v>
      </c>
      <c r="AN1104" s="149">
        <v>0.63763891419999996</v>
      </c>
      <c r="AO1104" s="149" t="s">
        <v>3450</v>
      </c>
      <c r="AP1104" s="149">
        <v>8.1799963563000002</v>
      </c>
      <c r="AQ1104" s="149">
        <v>1.8764802331999999</v>
      </c>
    </row>
    <row r="1105" spans="1:43" x14ac:dyDescent="0.2">
      <c r="A1105" s="145">
        <v>3378</v>
      </c>
      <c r="B1105" s="109" t="s">
        <v>1292</v>
      </c>
      <c r="C1105" s="110">
        <v>4044</v>
      </c>
      <c r="D1105" s="131">
        <v>-2.0823244552000002</v>
      </c>
      <c r="E1105" s="110">
        <v>82.530612244899999</v>
      </c>
      <c r="F1105" s="131">
        <v>9.4955489614000008</v>
      </c>
      <c r="G1105" s="131">
        <v>22.576656775499998</v>
      </c>
      <c r="H1105" s="131">
        <v>58.976261127599997</v>
      </c>
      <c r="I1105" s="131">
        <v>18.447082096900001</v>
      </c>
      <c r="J1105" s="131">
        <v>1.7328877335999999</v>
      </c>
      <c r="K1105" s="131">
        <v>2.7231092957</v>
      </c>
      <c r="L1105" s="131">
        <v>11.882658744900001</v>
      </c>
      <c r="M1105" s="131">
        <v>9.1595494492</v>
      </c>
      <c r="N1105" s="110">
        <v>1663</v>
      </c>
      <c r="O1105" s="131">
        <v>2.4022850271</v>
      </c>
      <c r="P1105" s="146">
        <v>49</v>
      </c>
      <c r="Q1105" s="131">
        <v>5.7201225741000004</v>
      </c>
      <c r="R1105" s="110">
        <v>68</v>
      </c>
      <c r="S1105" s="131">
        <v>53.442288048999998</v>
      </c>
      <c r="T1105" s="110">
        <v>-65</v>
      </c>
      <c r="U1105" s="131">
        <v>39.7752808989</v>
      </c>
      <c r="V1105" s="131">
        <v>1.0623084780000001</v>
      </c>
      <c r="W1105" s="147">
        <v>1620</v>
      </c>
      <c r="X1105" s="147">
        <v>343</v>
      </c>
      <c r="Y1105" s="147">
        <v>397</v>
      </c>
      <c r="Z1105" s="147">
        <v>880</v>
      </c>
      <c r="AA1105" s="147">
        <v>419</v>
      </c>
      <c r="AB1105" s="147">
        <v>143</v>
      </c>
      <c r="AC1105" s="147">
        <v>72</v>
      </c>
      <c r="AD1105" s="147">
        <v>204</v>
      </c>
      <c r="AE1105" s="148">
        <v>2.0541549952999998</v>
      </c>
      <c r="AF1105" s="131">
        <v>2.7207519168999998</v>
      </c>
      <c r="AG1105" s="131">
        <v>3.2</v>
      </c>
      <c r="AH1105" s="149">
        <v>12.7436994769</v>
      </c>
      <c r="AI1105" s="149">
        <v>16.425514571000001</v>
      </c>
      <c r="AJ1105" s="149">
        <v>9.4558793560000005</v>
      </c>
      <c r="AK1105" s="149">
        <v>40.873581957699997</v>
      </c>
      <c r="AL1105" s="149">
        <v>3.0093064329999999</v>
      </c>
      <c r="AM1105" s="149">
        <v>3.6614360437000002</v>
      </c>
      <c r="AN1105" s="149">
        <v>0.72005977850000003</v>
      </c>
      <c r="AO1105" s="149" t="s">
        <v>3450</v>
      </c>
      <c r="AP1105" s="149">
        <v>9.5713606413000001</v>
      </c>
      <c r="AQ1105" s="149">
        <v>2.3028326880000001</v>
      </c>
    </row>
    <row r="1106" spans="1:43" x14ac:dyDescent="0.2">
      <c r="A1106" s="145">
        <v>3379</v>
      </c>
      <c r="B1106" s="109" t="s">
        <v>1291</v>
      </c>
      <c r="C1106" s="110">
        <v>8761</v>
      </c>
      <c r="D1106" s="131">
        <v>4.4841979725999996</v>
      </c>
      <c r="E1106" s="110">
        <v>171.18014849549999</v>
      </c>
      <c r="F1106" s="131">
        <v>24.574820226</v>
      </c>
      <c r="G1106" s="131">
        <v>20.089030932499998</v>
      </c>
      <c r="H1106" s="131">
        <v>58.029905262</v>
      </c>
      <c r="I1106" s="131">
        <v>21.881063805499998</v>
      </c>
      <c r="J1106" s="131">
        <v>5.3711216502000001</v>
      </c>
      <c r="K1106" s="131">
        <v>1.3713502086</v>
      </c>
      <c r="L1106" s="131">
        <v>9.713730644</v>
      </c>
      <c r="M1106" s="131">
        <v>11.085080852500001</v>
      </c>
      <c r="N1106" s="110">
        <v>3768</v>
      </c>
      <c r="O1106" s="131">
        <v>2.2717622081000002</v>
      </c>
      <c r="P1106" s="146">
        <v>51.18</v>
      </c>
      <c r="Q1106" s="131">
        <v>7.8350918326999999</v>
      </c>
      <c r="R1106" s="110">
        <v>61</v>
      </c>
      <c r="S1106" s="131">
        <v>52.403282532200002</v>
      </c>
      <c r="T1106" s="110">
        <v>-53</v>
      </c>
      <c r="U1106" s="131">
        <v>37.631887456000001</v>
      </c>
      <c r="V1106" s="131">
        <v>2.1297381789999998</v>
      </c>
      <c r="W1106" s="147">
        <v>4858</v>
      </c>
      <c r="X1106" s="147">
        <v>335</v>
      </c>
      <c r="Y1106" s="147">
        <v>1553</v>
      </c>
      <c r="Z1106" s="147">
        <v>2970</v>
      </c>
      <c r="AA1106" s="147">
        <v>754</v>
      </c>
      <c r="AB1106" s="147">
        <v>154</v>
      </c>
      <c r="AC1106" s="147">
        <v>137</v>
      </c>
      <c r="AD1106" s="147">
        <v>463</v>
      </c>
      <c r="AE1106" s="148">
        <v>2.5481941059</v>
      </c>
      <c r="AF1106" s="131">
        <v>6.5419488121000002</v>
      </c>
      <c r="AG1106" s="131">
        <v>2.62</v>
      </c>
      <c r="AH1106" s="149">
        <v>13.749215426499999</v>
      </c>
      <c r="AI1106" s="149">
        <v>15.7925936258</v>
      </c>
      <c r="AJ1106" s="149">
        <v>12.9925378339</v>
      </c>
      <c r="AK1106" s="149">
        <v>36.700606736899999</v>
      </c>
      <c r="AL1106" s="149">
        <v>1.6284259711</v>
      </c>
      <c r="AM1106" s="149">
        <v>5.4187879210999998</v>
      </c>
      <c r="AN1106" s="149">
        <v>0.76016458610000004</v>
      </c>
      <c r="AO1106" s="149" t="s">
        <v>3450</v>
      </c>
      <c r="AP1106" s="149">
        <v>9.9065485738000003</v>
      </c>
      <c r="AQ1106" s="149">
        <v>2.0085082642000001</v>
      </c>
    </row>
    <row r="1107" spans="1:43" x14ac:dyDescent="0.2">
      <c r="A1107" s="145">
        <v>3392</v>
      </c>
      <c r="B1107" s="109" t="s">
        <v>1290</v>
      </c>
      <c r="C1107" s="110">
        <v>9100</v>
      </c>
      <c r="D1107" s="131">
        <v>11.670143575899999</v>
      </c>
      <c r="E1107" s="110">
        <v>213.9163140574</v>
      </c>
      <c r="F1107" s="131">
        <v>28.032967032999998</v>
      </c>
      <c r="G1107" s="131">
        <v>23.923076923099998</v>
      </c>
      <c r="H1107" s="131">
        <v>60.164835164800003</v>
      </c>
      <c r="I1107" s="131">
        <v>15.912087912100001</v>
      </c>
      <c r="J1107" s="131">
        <v>3.3016012766</v>
      </c>
      <c r="K1107" s="131">
        <v>1.8709073901</v>
      </c>
      <c r="L1107" s="131">
        <v>9.9048038299000005</v>
      </c>
      <c r="M1107" s="131">
        <v>6.8233093050000004</v>
      </c>
      <c r="N1107" s="110">
        <v>3605</v>
      </c>
      <c r="O1107" s="131">
        <v>2.4876560333</v>
      </c>
      <c r="P1107" s="146">
        <v>42.54</v>
      </c>
      <c r="Q1107" s="131">
        <v>10.408834586499999</v>
      </c>
      <c r="R1107" s="110">
        <v>126</v>
      </c>
      <c r="S1107" s="131">
        <v>57.5187969925</v>
      </c>
      <c r="T1107" s="110">
        <v>-123</v>
      </c>
      <c r="U1107" s="131">
        <v>30.686090225600001</v>
      </c>
      <c r="V1107" s="131">
        <v>1.3862781955000001</v>
      </c>
      <c r="W1107" s="147">
        <v>5067</v>
      </c>
      <c r="X1107" s="147">
        <v>391</v>
      </c>
      <c r="Y1107" s="147">
        <v>2729</v>
      </c>
      <c r="Z1107" s="147">
        <v>1947</v>
      </c>
      <c r="AA1107" s="147">
        <v>663</v>
      </c>
      <c r="AB1107" s="147">
        <v>164</v>
      </c>
      <c r="AC1107" s="147">
        <v>143</v>
      </c>
      <c r="AD1107" s="147">
        <v>356</v>
      </c>
      <c r="AE1107" s="148">
        <v>5.1070038910999997</v>
      </c>
      <c r="AF1107" s="131">
        <v>5.3238686779000002</v>
      </c>
      <c r="AG1107" s="131">
        <v>2.71</v>
      </c>
      <c r="AH1107" s="149">
        <v>11.602564102600001</v>
      </c>
      <c r="AI1107" s="149">
        <v>26.414027149300001</v>
      </c>
      <c r="AJ1107" s="149">
        <v>8.3898944192999991</v>
      </c>
      <c r="AK1107" s="149">
        <v>36.708144796399999</v>
      </c>
      <c r="AL1107" s="149">
        <v>0.95776772249999997</v>
      </c>
      <c r="AM1107" s="149">
        <v>4.6417797888000001</v>
      </c>
      <c r="AN1107" s="149">
        <v>0.87104072399999999</v>
      </c>
      <c r="AO1107" s="149" t="s">
        <v>3450</v>
      </c>
      <c r="AP1107" s="149">
        <v>7.9751131221999998</v>
      </c>
      <c r="AQ1107" s="149">
        <v>1.4705882352999999</v>
      </c>
    </row>
    <row r="1108" spans="1:43" x14ac:dyDescent="0.2">
      <c r="A1108" s="145">
        <v>3393</v>
      </c>
      <c r="B1108" s="109" t="s">
        <v>1289</v>
      </c>
      <c r="C1108" s="110">
        <v>1606</v>
      </c>
      <c r="D1108" s="131">
        <v>15.2080344333</v>
      </c>
      <c r="E1108" s="110">
        <v>113.90070921989999</v>
      </c>
      <c r="F1108" s="131">
        <v>14.5703611457</v>
      </c>
      <c r="G1108" s="131">
        <v>24.097135740999999</v>
      </c>
      <c r="H1108" s="131">
        <v>61.768368617699998</v>
      </c>
      <c r="I1108" s="131">
        <v>14.134495641299999</v>
      </c>
      <c r="J1108" s="131">
        <v>5.6568196103000004</v>
      </c>
      <c r="K1108" s="131">
        <v>1.2570710245000001</v>
      </c>
      <c r="L1108" s="131">
        <v>12.570710245100001</v>
      </c>
      <c r="M1108" s="131">
        <v>5.6568196103000004</v>
      </c>
      <c r="N1108" s="110">
        <v>604</v>
      </c>
      <c r="O1108" s="131">
        <v>2.6374172185</v>
      </c>
      <c r="P1108" s="146">
        <v>14.1</v>
      </c>
      <c r="Q1108" s="131">
        <v>6.2633451957000004</v>
      </c>
      <c r="R1108" s="110">
        <v>23</v>
      </c>
      <c r="S1108" s="131">
        <v>55.800711743800001</v>
      </c>
      <c r="T1108" s="110">
        <v>-28</v>
      </c>
      <c r="U1108" s="131">
        <v>35.160142348800001</v>
      </c>
      <c r="V1108" s="131">
        <v>2.7758007117000001</v>
      </c>
      <c r="W1108" s="147">
        <v>673</v>
      </c>
      <c r="X1108" s="147">
        <v>120</v>
      </c>
      <c r="Y1108" s="147">
        <v>224</v>
      </c>
      <c r="Z1108" s="147">
        <v>329</v>
      </c>
      <c r="AA1108" s="147">
        <v>155</v>
      </c>
      <c r="AB1108" s="147">
        <v>49</v>
      </c>
      <c r="AC1108" s="147">
        <v>39</v>
      </c>
      <c r="AD1108" s="147">
        <v>67</v>
      </c>
      <c r="AE1108" s="148">
        <v>3.1944444444000002</v>
      </c>
      <c r="AF1108" s="131">
        <v>3.1948881788999999</v>
      </c>
      <c r="AG1108" s="131">
        <v>1.1399999999999999</v>
      </c>
      <c r="AH1108" s="149">
        <v>15.497029067</v>
      </c>
      <c r="AI1108" s="149">
        <v>20.6841175526</v>
      </c>
      <c r="AJ1108" s="149">
        <v>7.2908302553000004</v>
      </c>
      <c r="AK1108" s="149">
        <v>37.626465392599997</v>
      </c>
      <c r="AL1108" s="149">
        <v>0.89930945880000002</v>
      </c>
      <c r="AM1108" s="149">
        <v>3.4366468603999998</v>
      </c>
      <c r="AN1108" s="149">
        <v>0.54600931429999999</v>
      </c>
      <c r="AO1108" s="149" t="s">
        <v>3450</v>
      </c>
      <c r="AP1108" s="149">
        <v>8.7200899309000004</v>
      </c>
      <c r="AQ1108" s="149">
        <v>3.4527059579000001</v>
      </c>
    </row>
    <row r="1109" spans="1:43" x14ac:dyDescent="0.2">
      <c r="A1109" s="145">
        <v>3394</v>
      </c>
      <c r="B1109" s="109" t="s">
        <v>1288</v>
      </c>
      <c r="C1109" s="110">
        <v>2847</v>
      </c>
      <c r="D1109" s="131">
        <v>-1.1801457826999999</v>
      </c>
      <c r="E1109" s="110">
        <v>56.365076222500001</v>
      </c>
      <c r="F1109" s="131">
        <v>4.5662100457000001</v>
      </c>
      <c r="G1109" s="131">
        <v>25.605900948399999</v>
      </c>
      <c r="H1109" s="131">
        <v>57.112750263400002</v>
      </c>
      <c r="I1109" s="131">
        <v>17.281348788199999</v>
      </c>
      <c r="J1109" s="131">
        <v>4.8882681563999997</v>
      </c>
      <c r="K1109" s="131">
        <v>1.7458100559</v>
      </c>
      <c r="L1109" s="131">
        <v>6.2849162010999997</v>
      </c>
      <c r="M1109" s="131">
        <v>8.3798882682000002</v>
      </c>
      <c r="N1109" s="110">
        <v>1074</v>
      </c>
      <c r="O1109" s="131">
        <v>2.6042830540000002</v>
      </c>
      <c r="P1109" s="146">
        <v>50.51</v>
      </c>
      <c r="Q1109" s="131">
        <v>3.6993076162</v>
      </c>
      <c r="R1109" s="110">
        <v>47</v>
      </c>
      <c r="S1109" s="131">
        <v>48.486646884300001</v>
      </c>
      <c r="T1109" s="110">
        <v>28</v>
      </c>
      <c r="U1109" s="131">
        <v>47.101879327399999</v>
      </c>
      <c r="V1109" s="131">
        <v>0.71216617209999999</v>
      </c>
      <c r="W1109" s="147">
        <v>1172</v>
      </c>
      <c r="X1109" s="147">
        <v>329</v>
      </c>
      <c r="Y1109" s="147">
        <v>292</v>
      </c>
      <c r="Z1109" s="147">
        <v>551</v>
      </c>
      <c r="AA1109" s="147">
        <v>309</v>
      </c>
      <c r="AB1109" s="147">
        <v>144</v>
      </c>
      <c r="AC1109" s="147">
        <v>51</v>
      </c>
      <c r="AD1109" s="147">
        <v>114</v>
      </c>
      <c r="AE1109" s="148">
        <v>1.2057877814</v>
      </c>
      <c r="AF1109" s="131">
        <v>5.5478502079999998</v>
      </c>
      <c r="AG1109" s="131">
        <v>0.45</v>
      </c>
      <c r="AH1109" s="149">
        <v>6.6982852973</v>
      </c>
      <c r="AI1109" s="149">
        <v>39.051441079900002</v>
      </c>
      <c r="AJ1109" s="149">
        <v>4.2393287120999998</v>
      </c>
      <c r="AK1109" s="149">
        <v>38.059102517299998</v>
      </c>
      <c r="AL1109" s="149">
        <v>1.0871944546000001</v>
      </c>
      <c r="AM1109" s="149">
        <v>3.5315578256000002</v>
      </c>
      <c r="AN1109" s="149">
        <v>0.1021524991</v>
      </c>
      <c r="AO1109" s="149" t="s">
        <v>3450</v>
      </c>
      <c r="AP1109" s="149">
        <v>5.5600145932</v>
      </c>
      <c r="AQ1109" s="149">
        <v>0.98504195549999995</v>
      </c>
    </row>
    <row r="1110" spans="1:43" x14ac:dyDescent="0.2">
      <c r="A1110" s="145">
        <v>3395</v>
      </c>
      <c r="B1110" s="109" t="s">
        <v>1287</v>
      </c>
      <c r="C1110" s="110">
        <v>4987</v>
      </c>
      <c r="D1110" s="131">
        <v>8.1544133593999995</v>
      </c>
      <c r="E1110" s="110">
        <v>228.447091159</v>
      </c>
      <c r="F1110" s="131">
        <v>15.299779426500001</v>
      </c>
      <c r="G1110" s="131">
        <v>22.358131141000001</v>
      </c>
      <c r="H1110" s="131">
        <v>59.975937437299997</v>
      </c>
      <c r="I1110" s="131">
        <v>17.665931421700002</v>
      </c>
      <c r="J1110" s="131">
        <v>5.2722295448000001</v>
      </c>
      <c r="K1110" s="131">
        <v>2.4333367130000001</v>
      </c>
      <c r="L1110" s="131">
        <v>13.788908040200001</v>
      </c>
      <c r="M1110" s="131">
        <v>8.3139004360000008</v>
      </c>
      <c r="N1110" s="110">
        <v>2024</v>
      </c>
      <c r="O1110" s="131">
        <v>2.4308300395</v>
      </c>
      <c r="P1110" s="146">
        <v>21.83</v>
      </c>
      <c r="Q1110" s="131">
        <v>11.121281464500001</v>
      </c>
      <c r="R1110" s="110">
        <v>35</v>
      </c>
      <c r="S1110" s="131">
        <v>64.942791761999999</v>
      </c>
      <c r="T1110" s="110">
        <v>-32</v>
      </c>
      <c r="U1110" s="131">
        <v>21.556064073200002</v>
      </c>
      <c r="V1110" s="131">
        <v>2.3798627001999999</v>
      </c>
      <c r="W1110" s="147">
        <v>2524</v>
      </c>
      <c r="X1110" s="147">
        <v>236</v>
      </c>
      <c r="Y1110" s="147">
        <v>870</v>
      </c>
      <c r="Z1110" s="147">
        <v>1418</v>
      </c>
      <c r="AA1110" s="147">
        <v>417</v>
      </c>
      <c r="AB1110" s="147">
        <v>101</v>
      </c>
      <c r="AC1110" s="147">
        <v>91</v>
      </c>
      <c r="AD1110" s="147">
        <v>225</v>
      </c>
      <c r="AE1110" s="148">
        <v>2.3106546854999999</v>
      </c>
      <c r="AF1110" s="131">
        <v>17.339818143399999</v>
      </c>
      <c r="AG1110" s="131">
        <v>2.0299999999999998</v>
      </c>
      <c r="AH1110" s="149">
        <v>10.8665306561</v>
      </c>
      <c r="AI1110" s="149">
        <v>26.9300977129</v>
      </c>
      <c r="AJ1110" s="149">
        <v>7.4251046923999997</v>
      </c>
      <c r="AK1110" s="149">
        <v>41.930634596799997</v>
      </c>
      <c r="AL1110" s="149">
        <v>1.1059808869000001</v>
      </c>
      <c r="AM1110" s="149">
        <v>2.5663051648000001</v>
      </c>
      <c r="AN1110" s="149">
        <v>0.49930205090000002</v>
      </c>
      <c r="AO1110" s="149" t="s">
        <v>3450</v>
      </c>
      <c r="AP1110" s="149">
        <v>5.7124449693999999</v>
      </c>
      <c r="AQ1110" s="149">
        <v>2.3515515945000001</v>
      </c>
    </row>
    <row r="1111" spans="1:43" x14ac:dyDescent="0.2">
      <c r="A1111" s="145">
        <v>3401</v>
      </c>
      <c r="B1111" s="109" t="s">
        <v>1286</v>
      </c>
      <c r="C1111" s="110">
        <v>4121</v>
      </c>
      <c r="D1111" s="131">
        <v>5.5313700384000004</v>
      </c>
      <c r="E1111" s="110">
        <v>284.59944751379999</v>
      </c>
      <c r="F1111" s="131">
        <v>18.636253336599999</v>
      </c>
      <c r="G1111" s="131">
        <v>25.090997330699999</v>
      </c>
      <c r="H1111" s="131">
        <v>56.515408881299997</v>
      </c>
      <c r="I1111" s="131">
        <v>18.393593787899999</v>
      </c>
      <c r="J1111" s="131">
        <v>4.1207126408999999</v>
      </c>
      <c r="K1111" s="131">
        <v>2.6663434735</v>
      </c>
      <c r="L1111" s="131">
        <v>12.119743061399999</v>
      </c>
      <c r="M1111" s="131">
        <v>7.0294509755999997</v>
      </c>
      <c r="N1111" s="110">
        <v>1657</v>
      </c>
      <c r="O1111" s="131">
        <v>2.4369342184999998</v>
      </c>
      <c r="P1111" s="146">
        <v>14.48</v>
      </c>
      <c r="Q1111" s="131">
        <v>11.072664359899999</v>
      </c>
      <c r="R1111" s="110">
        <v>27</v>
      </c>
      <c r="S1111" s="131">
        <v>51.626297577899997</v>
      </c>
      <c r="T1111" s="110">
        <v>-33</v>
      </c>
      <c r="U1111" s="131">
        <v>36.678200691999997</v>
      </c>
      <c r="V1111" s="131">
        <v>0.62283737019999996</v>
      </c>
      <c r="W1111" s="147">
        <v>1749</v>
      </c>
      <c r="X1111" s="147">
        <v>127</v>
      </c>
      <c r="Y1111" s="147">
        <v>838</v>
      </c>
      <c r="Z1111" s="147">
        <v>784</v>
      </c>
      <c r="AA1111" s="147">
        <v>283</v>
      </c>
      <c r="AB1111" s="147">
        <v>42</v>
      </c>
      <c r="AC1111" s="147">
        <v>68</v>
      </c>
      <c r="AD1111" s="147">
        <v>173</v>
      </c>
      <c r="AE1111" s="148">
        <v>1.8274111675</v>
      </c>
      <c r="AF1111" s="131">
        <v>2.4764735017000001</v>
      </c>
      <c r="AG1111" s="131">
        <v>2.15</v>
      </c>
      <c r="AH1111" s="149">
        <v>13.1547707375</v>
      </c>
      <c r="AI1111" s="149">
        <v>22.236236830399999</v>
      </c>
      <c r="AJ1111" s="149">
        <v>13.325419201700001</v>
      </c>
      <c r="AK1111" s="149">
        <v>27.585695207000001</v>
      </c>
      <c r="AL1111" s="149">
        <v>2.8416679031999998</v>
      </c>
      <c r="AM1111" s="149">
        <v>6.4698026413000003</v>
      </c>
      <c r="AN1111" s="149">
        <v>0.31161893460000001</v>
      </c>
      <c r="AO1111" s="149" t="s">
        <v>3450</v>
      </c>
      <c r="AP1111" s="149">
        <v>11.3295741208</v>
      </c>
      <c r="AQ1111" s="149">
        <v>1.8845526042</v>
      </c>
    </row>
    <row r="1112" spans="1:43" x14ac:dyDescent="0.2">
      <c r="A1112" s="145">
        <v>3402</v>
      </c>
      <c r="B1112" s="109" t="s">
        <v>1285</v>
      </c>
      <c r="C1112" s="110">
        <v>10425</v>
      </c>
      <c r="D1112" s="131">
        <v>4.5532042924000002</v>
      </c>
      <c r="E1112" s="110">
        <v>908.89276373150005</v>
      </c>
      <c r="F1112" s="131">
        <v>28.700239808199999</v>
      </c>
      <c r="G1112" s="131">
        <v>21.908872901700001</v>
      </c>
      <c r="H1112" s="131">
        <v>59.386091127100002</v>
      </c>
      <c r="I1112" s="131">
        <v>18.705035971200001</v>
      </c>
      <c r="J1112" s="131">
        <v>3.0551842657999999</v>
      </c>
      <c r="K1112" s="131">
        <v>1.8140156578</v>
      </c>
      <c r="L1112" s="131">
        <v>8.7836547641999996</v>
      </c>
      <c r="M1112" s="131">
        <v>7.9243841893999996</v>
      </c>
      <c r="N1112" s="110">
        <v>4434</v>
      </c>
      <c r="O1112" s="131">
        <v>2.3216057736</v>
      </c>
      <c r="P1112" s="146">
        <v>11.47</v>
      </c>
      <c r="Q1112" s="131">
        <v>25.4355400697</v>
      </c>
      <c r="R1112" s="110">
        <v>54</v>
      </c>
      <c r="S1112" s="131">
        <v>49.738675958199998</v>
      </c>
      <c r="T1112" s="110">
        <v>-53</v>
      </c>
      <c r="U1112" s="131">
        <v>22.6480836237</v>
      </c>
      <c r="V1112" s="131">
        <v>2.1777003484000002</v>
      </c>
      <c r="W1112" s="147">
        <v>4493</v>
      </c>
      <c r="X1112" s="147">
        <v>110</v>
      </c>
      <c r="Y1112" s="147">
        <v>1910</v>
      </c>
      <c r="Z1112" s="147">
        <v>2473</v>
      </c>
      <c r="AA1112" s="147">
        <v>597</v>
      </c>
      <c r="AB1112" s="147">
        <v>35</v>
      </c>
      <c r="AC1112" s="147">
        <v>141</v>
      </c>
      <c r="AD1112" s="147">
        <v>421</v>
      </c>
      <c r="AE1112" s="148">
        <v>2.5010166734000001</v>
      </c>
      <c r="AF1112" s="131">
        <v>1.8007771775000001</v>
      </c>
      <c r="AG1112" s="131">
        <v>3.17</v>
      </c>
      <c r="AH1112" s="149">
        <v>17.514285714300001</v>
      </c>
      <c r="AI1112" s="149">
        <v>18.592857142900002</v>
      </c>
      <c r="AJ1112" s="149">
        <v>14.482142857099999</v>
      </c>
      <c r="AK1112" s="149">
        <v>26.178571428600002</v>
      </c>
      <c r="AL1112" s="149">
        <v>1.7</v>
      </c>
      <c r="AM1112" s="149">
        <v>6.7178571428999998</v>
      </c>
      <c r="AN1112" s="149">
        <v>1.175</v>
      </c>
      <c r="AO1112" s="149" t="s">
        <v>3450</v>
      </c>
      <c r="AP1112" s="149">
        <v>11.489285714299999</v>
      </c>
      <c r="AQ1112" s="149">
        <v>1.0571428571000001</v>
      </c>
    </row>
    <row r="1113" spans="1:43" x14ac:dyDescent="0.2">
      <c r="A1113" s="145">
        <v>3405</v>
      </c>
      <c r="B1113" s="109" t="s">
        <v>1284</v>
      </c>
      <c r="C1113" s="110">
        <v>3834</v>
      </c>
      <c r="D1113" s="131">
        <v>7.3047858942000001</v>
      </c>
      <c r="E1113" s="110">
        <v>348.8626023658</v>
      </c>
      <c r="F1113" s="131">
        <v>12.232655190399999</v>
      </c>
      <c r="G1113" s="131">
        <v>24.621804903499999</v>
      </c>
      <c r="H1113" s="131">
        <v>58.789775691199999</v>
      </c>
      <c r="I1113" s="131">
        <v>16.588419405300002</v>
      </c>
      <c r="J1113" s="131">
        <v>6.8349106203999996</v>
      </c>
      <c r="K1113" s="131">
        <v>1.0515247108000001</v>
      </c>
      <c r="L1113" s="131">
        <v>9.4637223974999998</v>
      </c>
      <c r="M1113" s="131">
        <v>5.5205047319</v>
      </c>
      <c r="N1113" s="110">
        <v>1503</v>
      </c>
      <c r="O1113" s="131">
        <v>2.5382568196999999</v>
      </c>
      <c r="P1113" s="146">
        <v>10.99</v>
      </c>
      <c r="Q1113" s="131">
        <v>16.561085972899999</v>
      </c>
      <c r="R1113" s="110">
        <v>40</v>
      </c>
      <c r="S1113" s="131">
        <v>56.742081448</v>
      </c>
      <c r="T1113" s="110">
        <v>-38</v>
      </c>
      <c r="U1113" s="131">
        <v>24.6153846154</v>
      </c>
      <c r="V1113" s="131">
        <v>2.0814479638000001</v>
      </c>
      <c r="W1113" s="147">
        <v>2102</v>
      </c>
      <c r="X1113" s="147">
        <v>109</v>
      </c>
      <c r="Y1113" s="147">
        <v>787</v>
      </c>
      <c r="Z1113" s="147">
        <v>1206</v>
      </c>
      <c r="AA1113" s="147">
        <v>261</v>
      </c>
      <c r="AB1113" s="147">
        <v>44</v>
      </c>
      <c r="AC1113" s="147">
        <v>66</v>
      </c>
      <c r="AD1113" s="147">
        <v>151</v>
      </c>
      <c r="AE1113" s="148">
        <v>0.83682008370000005</v>
      </c>
      <c r="AF1113" s="131">
        <v>6.8403051827999999</v>
      </c>
      <c r="AG1113" s="131">
        <v>0.66</v>
      </c>
      <c r="AH1113" s="149">
        <v>14.79437946</v>
      </c>
      <c r="AI1113" s="149">
        <v>22.0628264548</v>
      </c>
      <c r="AJ1113" s="149">
        <v>8.6294416244000001</v>
      </c>
      <c r="AK1113" s="149">
        <v>36.857205914799998</v>
      </c>
      <c r="AL1113" s="149">
        <v>1.3609946295999999</v>
      </c>
      <c r="AM1113" s="149">
        <v>6.0693003752000001</v>
      </c>
      <c r="AN1113" s="149">
        <v>0.74302950050000005</v>
      </c>
      <c r="AO1113" s="149" t="s">
        <v>3450</v>
      </c>
      <c r="AP1113" s="149">
        <v>6.3709262119999996</v>
      </c>
      <c r="AQ1113" s="149">
        <v>1.8171117486999999</v>
      </c>
    </row>
    <row r="1114" spans="1:43" x14ac:dyDescent="0.2">
      <c r="A1114" s="145">
        <v>3407</v>
      </c>
      <c r="B1114" s="109" t="s">
        <v>1283</v>
      </c>
      <c r="C1114" s="110">
        <v>6403</v>
      </c>
      <c r="D1114" s="131">
        <v>10.036088675</v>
      </c>
      <c r="E1114" s="110">
        <v>454.75852272729998</v>
      </c>
      <c r="F1114" s="131">
        <v>19.147274715000002</v>
      </c>
      <c r="G1114" s="131">
        <v>22.754958613199999</v>
      </c>
      <c r="H1114" s="131">
        <v>59.6439169139</v>
      </c>
      <c r="I1114" s="131">
        <v>17.6011244729</v>
      </c>
      <c r="J1114" s="131">
        <v>4.3695380773999997</v>
      </c>
      <c r="K1114" s="131">
        <v>1.2484394507000001</v>
      </c>
      <c r="L1114" s="131">
        <v>12.640449438199999</v>
      </c>
      <c r="M1114" s="131">
        <v>7.3345817728</v>
      </c>
      <c r="N1114" s="110">
        <v>2576</v>
      </c>
      <c r="O1114" s="131">
        <v>2.4506987578000001</v>
      </c>
      <c r="P1114" s="146">
        <v>14.08</v>
      </c>
      <c r="Q1114" s="131">
        <v>13.5557132718</v>
      </c>
      <c r="R1114" s="110">
        <v>37</v>
      </c>
      <c r="S1114" s="131">
        <v>59.119943222099998</v>
      </c>
      <c r="T1114" s="110">
        <v>-36</v>
      </c>
      <c r="U1114" s="131">
        <v>25.691980127800001</v>
      </c>
      <c r="V1114" s="131">
        <v>1.6323633783</v>
      </c>
      <c r="W1114" s="147">
        <v>2172</v>
      </c>
      <c r="X1114" s="147">
        <v>157</v>
      </c>
      <c r="Y1114" s="147">
        <v>688</v>
      </c>
      <c r="Z1114" s="147">
        <v>1327</v>
      </c>
      <c r="AA1114" s="147">
        <v>436</v>
      </c>
      <c r="AB1114" s="147">
        <v>60</v>
      </c>
      <c r="AC1114" s="147">
        <v>85</v>
      </c>
      <c r="AD1114" s="147">
        <v>291</v>
      </c>
      <c r="AE1114" s="148">
        <v>0.44781260760000002</v>
      </c>
      <c r="AF1114" s="131">
        <v>3.2558139535000001</v>
      </c>
      <c r="AG1114" s="131">
        <v>1.28</v>
      </c>
      <c r="AH1114" s="149">
        <v>17.183288409700001</v>
      </c>
      <c r="AI1114" s="149">
        <v>18.521370812499999</v>
      </c>
      <c r="AJ1114" s="149">
        <v>11.5325375433</v>
      </c>
      <c r="AK1114" s="149">
        <v>28.595494801699999</v>
      </c>
      <c r="AL1114" s="149">
        <v>2.6135926069000002</v>
      </c>
      <c r="AM1114" s="149">
        <v>7.2054293415000004</v>
      </c>
      <c r="AN1114" s="149">
        <v>0.92414324219999999</v>
      </c>
      <c r="AO1114" s="149" t="s">
        <v>3450</v>
      </c>
      <c r="AP1114" s="149">
        <v>11.157104351199999</v>
      </c>
      <c r="AQ1114" s="149">
        <v>1.2081247593</v>
      </c>
    </row>
    <row r="1115" spans="1:43" x14ac:dyDescent="0.2">
      <c r="A1115" s="145">
        <v>3408</v>
      </c>
      <c r="B1115" s="109" t="s">
        <v>1282</v>
      </c>
      <c r="C1115" s="110">
        <v>13129</v>
      </c>
      <c r="D1115" s="131">
        <v>3.7455551165999998</v>
      </c>
      <c r="E1115" s="110">
        <v>906.07315389919995</v>
      </c>
      <c r="F1115" s="131">
        <v>28.212354330099998</v>
      </c>
      <c r="G1115" s="131">
        <v>21.6391195064</v>
      </c>
      <c r="H1115" s="131">
        <v>60.842409932199999</v>
      </c>
      <c r="I1115" s="131">
        <v>17.518470561400001</v>
      </c>
      <c r="J1115" s="131">
        <v>6.3026017446999996</v>
      </c>
      <c r="K1115" s="131">
        <v>1.3834979439999999</v>
      </c>
      <c r="L1115" s="131">
        <v>13.5275354521</v>
      </c>
      <c r="M1115" s="131">
        <v>8.0704046731000005</v>
      </c>
      <c r="N1115" s="110">
        <v>5428</v>
      </c>
      <c r="O1115" s="131">
        <v>2.3848563007000001</v>
      </c>
      <c r="P1115" s="146">
        <v>14.49</v>
      </c>
      <c r="Q1115" s="131">
        <v>28.8965517241</v>
      </c>
      <c r="R1115" s="110">
        <v>64</v>
      </c>
      <c r="S1115" s="131">
        <v>51.310344827599998</v>
      </c>
      <c r="T1115" s="110">
        <v>-61</v>
      </c>
      <c r="U1115" s="131">
        <v>17.5172413793</v>
      </c>
      <c r="V1115" s="131">
        <v>2.275862069</v>
      </c>
      <c r="W1115" s="147">
        <v>6995</v>
      </c>
      <c r="X1115" s="147">
        <v>89</v>
      </c>
      <c r="Y1115" s="147">
        <v>3665</v>
      </c>
      <c r="Z1115" s="147">
        <v>3241</v>
      </c>
      <c r="AA1115" s="147">
        <v>671</v>
      </c>
      <c r="AB1115" s="147">
        <v>33</v>
      </c>
      <c r="AC1115" s="147">
        <v>138</v>
      </c>
      <c r="AD1115" s="147">
        <v>500</v>
      </c>
      <c r="AE1115" s="148">
        <v>1.655081099</v>
      </c>
      <c r="AF1115" s="131">
        <v>4.3583158221999998</v>
      </c>
      <c r="AG1115" s="131">
        <v>2.1</v>
      </c>
      <c r="AH1115" s="149">
        <v>14.0601701605</v>
      </c>
      <c r="AI1115" s="149">
        <v>20.650235359500002</v>
      </c>
      <c r="AJ1115" s="149">
        <v>12.376107359000001</v>
      </c>
      <c r="AK1115" s="149">
        <v>33.283630090899997</v>
      </c>
      <c r="AL1115" s="149">
        <v>1.3683010261999999</v>
      </c>
      <c r="AM1115" s="149">
        <v>6.177820659</v>
      </c>
      <c r="AN1115" s="149">
        <v>0.93559044530000002</v>
      </c>
      <c r="AO1115" s="149" t="s">
        <v>3450</v>
      </c>
      <c r="AP1115" s="149">
        <v>8.8968803905999998</v>
      </c>
      <c r="AQ1115" s="149">
        <v>1.1782592169999999</v>
      </c>
    </row>
    <row r="1116" spans="1:43" x14ac:dyDescent="0.2">
      <c r="A1116" s="145">
        <v>3422</v>
      </c>
      <c r="B1116" s="109" t="s">
        <v>1281</v>
      </c>
      <c r="C1116" s="110">
        <v>1505</v>
      </c>
      <c r="D1116" s="131">
        <v>5.9113300493000001</v>
      </c>
      <c r="E1116" s="110">
        <v>95.012626262599994</v>
      </c>
      <c r="F1116" s="131">
        <v>8.9700996677999996</v>
      </c>
      <c r="G1116" s="131">
        <v>24.8504983389</v>
      </c>
      <c r="H1116" s="131">
        <v>61.794019933599998</v>
      </c>
      <c r="I1116" s="131">
        <v>13.355481727600001</v>
      </c>
      <c r="J1116" s="131">
        <v>3.3123550845</v>
      </c>
      <c r="K1116" s="131">
        <v>1.9874130507000001</v>
      </c>
      <c r="L1116" s="131">
        <v>11.924478304100001</v>
      </c>
      <c r="M1116" s="131">
        <v>1.3249420338</v>
      </c>
      <c r="N1116" s="110">
        <v>556</v>
      </c>
      <c r="O1116" s="131">
        <v>2.6816546763</v>
      </c>
      <c r="P1116" s="146">
        <v>15.84</v>
      </c>
      <c r="Q1116" s="131">
        <v>10.0505689001</v>
      </c>
      <c r="R1116" s="110">
        <v>22</v>
      </c>
      <c r="S1116" s="131">
        <v>64.917825537300004</v>
      </c>
      <c r="T1116" s="110">
        <v>-27</v>
      </c>
      <c r="U1116" s="131">
        <v>23.198482933000001</v>
      </c>
      <c r="V1116" s="131">
        <v>1.8331226296000001</v>
      </c>
      <c r="W1116" s="147">
        <v>660</v>
      </c>
      <c r="X1116" s="147">
        <v>211</v>
      </c>
      <c r="Y1116" s="147">
        <v>266</v>
      </c>
      <c r="Z1116" s="147">
        <v>183</v>
      </c>
      <c r="AA1116" s="147">
        <v>143</v>
      </c>
      <c r="AB1116" s="147">
        <v>66</v>
      </c>
      <c r="AC1116" s="147">
        <v>24</v>
      </c>
      <c r="AD1116" s="147">
        <v>53</v>
      </c>
      <c r="AE1116" s="148">
        <v>2.4590163933999998</v>
      </c>
      <c r="AF1116" s="131">
        <v>5.2493438320000001</v>
      </c>
      <c r="AG1116" s="131">
        <v>0.73</v>
      </c>
      <c r="AH1116" s="149">
        <v>14.6256441346</v>
      </c>
      <c r="AI1116" s="149">
        <v>27.629584722600001</v>
      </c>
      <c r="AJ1116" s="149">
        <v>4.7893300999999999</v>
      </c>
      <c r="AK1116" s="149">
        <v>40.406183691999999</v>
      </c>
      <c r="AL1116" s="149">
        <v>0.98514701419999995</v>
      </c>
      <c r="AM1116" s="149">
        <v>4.107305244</v>
      </c>
      <c r="AN1116" s="149">
        <v>0.65171264019999997</v>
      </c>
      <c r="AO1116" s="149" t="s">
        <v>3450</v>
      </c>
      <c r="AP1116" s="149">
        <v>3.5919975750000002</v>
      </c>
      <c r="AQ1116" s="149">
        <v>2.0157623521999999</v>
      </c>
    </row>
    <row r="1117" spans="1:43" x14ac:dyDescent="0.2">
      <c r="A1117" s="145">
        <v>3423</v>
      </c>
      <c r="B1117" s="109" t="s">
        <v>1280</v>
      </c>
      <c r="C1117" s="110">
        <v>3136</v>
      </c>
      <c r="D1117" s="131">
        <v>7.8033688552999996</v>
      </c>
      <c r="E1117" s="110">
        <v>191.5699450214</v>
      </c>
      <c r="F1117" s="131">
        <v>7.4936224490000001</v>
      </c>
      <c r="G1117" s="131">
        <v>26.211734693899999</v>
      </c>
      <c r="H1117" s="131">
        <v>58.992346938799997</v>
      </c>
      <c r="I1117" s="131">
        <v>14.795918367300001</v>
      </c>
      <c r="J1117" s="131">
        <v>4.4550517104000003</v>
      </c>
      <c r="K1117" s="131">
        <v>0.95465393789999997</v>
      </c>
      <c r="L1117" s="131">
        <v>10.8194112967</v>
      </c>
      <c r="M1117" s="131">
        <v>9.2283214002000005</v>
      </c>
      <c r="N1117" s="110">
        <v>1162</v>
      </c>
      <c r="O1117" s="131">
        <v>2.6712564543999999</v>
      </c>
      <c r="P1117" s="146">
        <v>16.37</v>
      </c>
      <c r="Q1117" s="131">
        <v>9.1631032375999997</v>
      </c>
      <c r="R1117" s="110">
        <v>43</v>
      </c>
      <c r="S1117" s="131">
        <v>69.639584606</v>
      </c>
      <c r="T1117" s="110">
        <v>-45</v>
      </c>
      <c r="U1117" s="131">
        <v>20.464263897399999</v>
      </c>
      <c r="V1117" s="131">
        <v>0.73304825900000004</v>
      </c>
      <c r="W1117" s="147">
        <v>963</v>
      </c>
      <c r="X1117" s="147">
        <v>212</v>
      </c>
      <c r="Y1117" s="147">
        <v>257</v>
      </c>
      <c r="Z1117" s="147">
        <v>494</v>
      </c>
      <c r="AA1117" s="147">
        <v>253</v>
      </c>
      <c r="AB1117" s="147">
        <v>75</v>
      </c>
      <c r="AC1117" s="147">
        <v>48</v>
      </c>
      <c r="AD1117" s="147">
        <v>130</v>
      </c>
      <c r="AE1117" s="148">
        <v>0.63241106719999995</v>
      </c>
      <c r="AF1117" s="131">
        <v>7.3788899583000003</v>
      </c>
      <c r="AG1117" s="131">
        <v>0.32</v>
      </c>
      <c r="AH1117" s="149">
        <v>15.0816122585</v>
      </c>
      <c r="AI1117" s="149">
        <v>24.9417055296</v>
      </c>
      <c r="AJ1117" s="149">
        <v>6.1375749500000003</v>
      </c>
      <c r="AK1117" s="149">
        <v>36.517321785500002</v>
      </c>
      <c r="AL1117" s="149">
        <v>2.1568954031000001</v>
      </c>
      <c r="AM1117" s="149">
        <v>5.5879413724000004</v>
      </c>
      <c r="AN1117" s="149">
        <v>0.29980013319999999</v>
      </c>
      <c r="AO1117" s="149" t="s">
        <v>3450</v>
      </c>
      <c r="AP1117" s="149">
        <v>6.9287141905</v>
      </c>
      <c r="AQ1117" s="149">
        <v>0.66622251830000001</v>
      </c>
    </row>
    <row r="1118" spans="1:43" x14ac:dyDescent="0.2">
      <c r="A1118" s="145">
        <v>3424</v>
      </c>
      <c r="B1118" s="109" t="s">
        <v>1279</v>
      </c>
      <c r="C1118" s="110">
        <v>4542</v>
      </c>
      <c r="D1118" s="131">
        <v>9.9491648511000008</v>
      </c>
      <c r="E1118" s="110">
        <v>256.17597292720001</v>
      </c>
      <c r="F1118" s="131">
        <v>13.4962571554</v>
      </c>
      <c r="G1118" s="131">
        <v>22.633201232899999</v>
      </c>
      <c r="H1118" s="131">
        <v>61.955085865299999</v>
      </c>
      <c r="I1118" s="131">
        <v>15.4117129018</v>
      </c>
      <c r="J1118" s="131">
        <v>7.7864293660000001</v>
      </c>
      <c r="K1118" s="131">
        <v>2.2246941046000002</v>
      </c>
      <c r="L1118" s="131">
        <v>8.4538375972999997</v>
      </c>
      <c r="M1118" s="131">
        <v>5.7842046719000004</v>
      </c>
      <c r="N1118" s="110">
        <v>1803</v>
      </c>
      <c r="O1118" s="131">
        <v>2.4725457570999998</v>
      </c>
      <c r="P1118" s="146">
        <v>17.73</v>
      </c>
      <c r="Q1118" s="131">
        <v>13.7640449438</v>
      </c>
      <c r="R1118" s="110">
        <v>49</v>
      </c>
      <c r="S1118" s="131">
        <v>64.101123595499999</v>
      </c>
      <c r="T1118" s="110">
        <v>-45</v>
      </c>
      <c r="U1118" s="131">
        <v>19.887640449399999</v>
      </c>
      <c r="V1118" s="131">
        <v>2.2471910112</v>
      </c>
      <c r="W1118" s="147">
        <v>2990</v>
      </c>
      <c r="X1118" s="147">
        <v>196</v>
      </c>
      <c r="Y1118" s="147">
        <v>1040</v>
      </c>
      <c r="Z1118" s="147">
        <v>1754</v>
      </c>
      <c r="AA1118" s="147">
        <v>360</v>
      </c>
      <c r="AB1118" s="147">
        <v>70</v>
      </c>
      <c r="AC1118" s="147">
        <v>95</v>
      </c>
      <c r="AD1118" s="147">
        <v>195</v>
      </c>
      <c r="AE1118" s="148">
        <v>0.55752660919999997</v>
      </c>
      <c r="AF1118" s="131">
        <v>10.645683869499999</v>
      </c>
      <c r="AG1118" s="131">
        <v>0.72</v>
      </c>
      <c r="AH1118" s="149">
        <v>13.975854307300001</v>
      </c>
      <c r="AI1118" s="149">
        <v>21.587886228799999</v>
      </c>
      <c r="AJ1118" s="149">
        <v>7.6938817269999999</v>
      </c>
      <c r="AK1118" s="149">
        <v>42.650569538200003</v>
      </c>
      <c r="AL1118" s="149">
        <v>0.96855603300000004</v>
      </c>
      <c r="AM1118" s="149">
        <v>4.2902939772000002</v>
      </c>
      <c r="AN1118" s="149">
        <v>0.73664825050000005</v>
      </c>
      <c r="AO1118" s="149" t="s">
        <v>3450</v>
      </c>
      <c r="AP1118" s="149">
        <v>6.6639383397999996</v>
      </c>
      <c r="AQ1118" s="149">
        <v>0.63433599350000003</v>
      </c>
    </row>
    <row r="1119" spans="1:43" x14ac:dyDescent="0.2">
      <c r="A1119" s="145">
        <v>3426</v>
      </c>
      <c r="B1119" s="109" t="s">
        <v>1278</v>
      </c>
      <c r="C1119" s="110">
        <v>4792</v>
      </c>
      <c r="D1119" s="131">
        <v>4.4919319669000002</v>
      </c>
      <c r="E1119" s="110">
        <v>534.22519509480003</v>
      </c>
      <c r="F1119" s="131">
        <v>12.583472454100001</v>
      </c>
      <c r="G1119" s="131">
        <v>21.2228714524</v>
      </c>
      <c r="H1119" s="131">
        <v>60.976627712899997</v>
      </c>
      <c r="I1119" s="131">
        <v>17.800500834699999</v>
      </c>
      <c r="J1119" s="131">
        <v>5.4296752637000001</v>
      </c>
      <c r="K1119" s="131">
        <v>2.0883366399000001</v>
      </c>
      <c r="L1119" s="131">
        <v>9.3975148793999992</v>
      </c>
      <c r="M1119" s="131">
        <v>5.6385089276000002</v>
      </c>
      <c r="N1119" s="110">
        <v>1969</v>
      </c>
      <c r="O1119" s="131">
        <v>2.4093448451000001</v>
      </c>
      <c r="P1119" s="146">
        <v>8.9700000000000006</v>
      </c>
      <c r="Q1119" s="131">
        <v>19.955406911899999</v>
      </c>
      <c r="R1119" s="110">
        <v>43</v>
      </c>
      <c r="S1119" s="131">
        <v>54.849498327799999</v>
      </c>
      <c r="T1119" s="110">
        <v>-44</v>
      </c>
      <c r="U1119" s="131">
        <v>23.745819397999998</v>
      </c>
      <c r="V1119" s="131">
        <v>1.4492753623000001</v>
      </c>
      <c r="W1119" s="147">
        <v>2028</v>
      </c>
      <c r="X1119" s="147">
        <v>67</v>
      </c>
      <c r="Y1119" s="147">
        <v>761</v>
      </c>
      <c r="Z1119" s="147">
        <v>1200</v>
      </c>
      <c r="AA1119" s="147">
        <v>355</v>
      </c>
      <c r="AB1119" s="147">
        <v>23</v>
      </c>
      <c r="AC1119" s="147">
        <v>82</v>
      </c>
      <c r="AD1119" s="147">
        <v>250</v>
      </c>
      <c r="AE1119" s="148">
        <v>1.4726840855000001</v>
      </c>
      <c r="AF1119" s="131">
        <v>1.878914405</v>
      </c>
      <c r="AG1119" s="131">
        <v>0.61</v>
      </c>
      <c r="AH1119" s="149">
        <v>18.595207059100002</v>
      </c>
      <c r="AI1119" s="149">
        <v>17.803068284399998</v>
      </c>
      <c r="AJ1119" s="149">
        <v>9.4404893211999994</v>
      </c>
      <c r="AK1119" s="149">
        <v>34.137170359999999</v>
      </c>
      <c r="AL1119" s="149">
        <v>1.3787225509000001</v>
      </c>
      <c r="AM1119" s="149">
        <v>6.6379223905</v>
      </c>
      <c r="AN1119" s="149">
        <v>0.86734182289999995</v>
      </c>
      <c r="AO1119" s="149" t="s">
        <v>3450</v>
      </c>
      <c r="AP1119" s="149">
        <v>7.8612253082999999</v>
      </c>
      <c r="AQ1119" s="149">
        <v>1.0578562117999999</v>
      </c>
    </row>
    <row r="1120" spans="1:43" x14ac:dyDescent="0.2">
      <c r="A1120" s="145">
        <v>3427</v>
      </c>
      <c r="B1120" s="109" t="s">
        <v>1277</v>
      </c>
      <c r="C1120" s="110">
        <v>24159</v>
      </c>
      <c r="D1120" s="131">
        <v>6.9739638682000002</v>
      </c>
      <c r="E1120" s="110">
        <v>1160.3746397694999</v>
      </c>
      <c r="F1120" s="131">
        <v>29.020240904000001</v>
      </c>
      <c r="G1120" s="131">
        <v>19.5082577921</v>
      </c>
      <c r="H1120" s="131">
        <v>61.041433834199999</v>
      </c>
      <c r="I1120" s="131">
        <v>19.4503083737</v>
      </c>
      <c r="J1120" s="131">
        <v>5.7350649350999996</v>
      </c>
      <c r="K1120" s="131">
        <v>2.0779220778999998</v>
      </c>
      <c r="L1120" s="131">
        <v>12.425974026</v>
      </c>
      <c r="M1120" s="131">
        <v>7.8961038960999996</v>
      </c>
      <c r="N1120" s="110">
        <v>10889</v>
      </c>
      <c r="O1120" s="131">
        <v>2.1755900449999999</v>
      </c>
      <c r="P1120" s="146">
        <v>20.82</v>
      </c>
      <c r="Q1120" s="131">
        <v>30.163304514899998</v>
      </c>
      <c r="R1120" s="110">
        <v>111</v>
      </c>
      <c r="S1120" s="131">
        <v>50</v>
      </c>
      <c r="T1120" s="110">
        <v>-114</v>
      </c>
      <c r="U1120" s="131">
        <v>18.924111431299998</v>
      </c>
      <c r="V1120" s="131">
        <v>0.91258405379999996</v>
      </c>
      <c r="W1120" s="147">
        <v>15500</v>
      </c>
      <c r="X1120" s="147">
        <v>137</v>
      </c>
      <c r="Y1120" s="147">
        <v>3429</v>
      </c>
      <c r="Z1120" s="147">
        <v>11934</v>
      </c>
      <c r="AA1120" s="147">
        <v>1814</v>
      </c>
      <c r="AB1120" s="147">
        <v>52</v>
      </c>
      <c r="AC1120" s="147">
        <v>239</v>
      </c>
      <c r="AD1120" s="147">
        <v>1523</v>
      </c>
      <c r="AE1120" s="148">
        <v>2.7307436918999999</v>
      </c>
      <c r="AF1120" s="131">
        <v>5.6378323796999998</v>
      </c>
      <c r="AG1120" s="131">
        <v>4.0599999999999996</v>
      </c>
      <c r="AH1120" s="149">
        <v>16.5229604775</v>
      </c>
      <c r="AI1120" s="149">
        <v>15.850597583700001</v>
      </c>
      <c r="AJ1120" s="149">
        <v>15.8076808032</v>
      </c>
      <c r="AK1120" s="149">
        <v>27.507055258600001</v>
      </c>
      <c r="AL1120" s="149">
        <v>2.6816485245999999</v>
      </c>
      <c r="AM1120" s="149">
        <v>6.3659891017000003</v>
      </c>
      <c r="AN1120" s="149">
        <v>0.65025424939999998</v>
      </c>
      <c r="AO1120" s="149" t="s">
        <v>3450</v>
      </c>
      <c r="AP1120" s="149">
        <v>12.138946327999999</v>
      </c>
      <c r="AQ1120" s="149">
        <v>1.1028312069999999</v>
      </c>
    </row>
    <row r="1121" spans="1:43" x14ac:dyDescent="0.2">
      <c r="A1121" s="145">
        <v>3441</v>
      </c>
      <c r="B1121" s="109" t="s">
        <v>1276</v>
      </c>
      <c r="C1121" s="110">
        <v>1999</v>
      </c>
      <c r="D1121" s="131">
        <v>6.7841880341999996</v>
      </c>
      <c r="E1121" s="110">
        <v>316.79873217120002</v>
      </c>
      <c r="F1121" s="131">
        <v>6.2031015507999996</v>
      </c>
      <c r="G1121" s="131">
        <v>26.313156578299999</v>
      </c>
      <c r="H1121" s="131">
        <v>57.328664332199999</v>
      </c>
      <c r="I1121" s="131">
        <v>16.358179089499998</v>
      </c>
      <c r="J1121" s="131">
        <v>4.4854223772999999</v>
      </c>
      <c r="K1121" s="131">
        <v>2.9902815847999999</v>
      </c>
      <c r="L1121" s="131">
        <v>7.9740842262999996</v>
      </c>
      <c r="M1121" s="131">
        <v>6.4789434337999996</v>
      </c>
      <c r="N1121" s="110">
        <v>762</v>
      </c>
      <c r="O1121" s="131">
        <v>2.6076115486</v>
      </c>
      <c r="P1121" s="146">
        <v>6.31</v>
      </c>
      <c r="Q1121" s="131">
        <v>11.9426751592</v>
      </c>
      <c r="R1121" s="110">
        <v>19</v>
      </c>
      <c r="S1121" s="131">
        <v>66.0828025478</v>
      </c>
      <c r="T1121" s="110">
        <v>-22</v>
      </c>
      <c r="U1121" s="131">
        <v>20.382165605099999</v>
      </c>
      <c r="V1121" s="131">
        <v>1.5923566879</v>
      </c>
      <c r="W1121" s="147">
        <v>574</v>
      </c>
      <c r="X1121" s="147">
        <v>89</v>
      </c>
      <c r="Y1121" s="147">
        <v>303</v>
      </c>
      <c r="Z1121" s="147">
        <v>182</v>
      </c>
      <c r="AA1121" s="147">
        <v>126</v>
      </c>
      <c r="AB1121" s="147">
        <v>28</v>
      </c>
      <c r="AC1121" s="147">
        <v>36</v>
      </c>
      <c r="AD1121" s="147">
        <v>62</v>
      </c>
      <c r="AE1121" s="148">
        <v>0.73081607800000004</v>
      </c>
      <c r="AF1121" s="131">
        <v>1.5376729882</v>
      </c>
      <c r="AG1121" s="131">
        <v>0.94</v>
      </c>
      <c r="AH1121" s="149">
        <v>18.395657418599999</v>
      </c>
      <c r="AI1121" s="149">
        <v>26.6948130277</v>
      </c>
      <c r="AJ1121" s="149">
        <v>9.0952955368000001</v>
      </c>
      <c r="AK1121" s="149">
        <v>29.348612786499999</v>
      </c>
      <c r="AL1121" s="149">
        <v>1.1700844391</v>
      </c>
      <c r="AM1121" s="149">
        <v>7.2496984317999997</v>
      </c>
      <c r="AN1121" s="149">
        <v>0.32569360679999998</v>
      </c>
      <c r="AO1121" s="149" t="s">
        <v>3450</v>
      </c>
      <c r="AP1121" s="149">
        <v>6.1519903498000001</v>
      </c>
      <c r="AQ1121" s="149">
        <v>0.65138721349999995</v>
      </c>
    </row>
    <row r="1122" spans="1:43" x14ac:dyDescent="0.2">
      <c r="A1122" s="145">
        <v>3442</v>
      </c>
      <c r="B1122" s="109" t="s">
        <v>1275</v>
      </c>
      <c r="C1122" s="110">
        <v>8327</v>
      </c>
      <c r="D1122" s="131">
        <v>2.8913876189000001</v>
      </c>
      <c r="E1122" s="110">
        <v>659.30324623909996</v>
      </c>
      <c r="F1122" s="131">
        <v>14.5910892278</v>
      </c>
      <c r="G1122" s="131">
        <v>21.280172931399999</v>
      </c>
      <c r="H1122" s="131">
        <v>57.775909691400003</v>
      </c>
      <c r="I1122" s="131">
        <v>20.943917377199998</v>
      </c>
      <c r="J1122" s="131">
        <v>5.2726183342999997</v>
      </c>
      <c r="K1122" s="131">
        <v>1.6776512882000001</v>
      </c>
      <c r="L1122" s="131">
        <v>9.1072498502000006</v>
      </c>
      <c r="M1122" s="131">
        <v>8.2684242061000006</v>
      </c>
      <c r="N1122" s="110">
        <v>3540</v>
      </c>
      <c r="O1122" s="131">
        <v>2.3259887006</v>
      </c>
      <c r="P1122" s="146">
        <v>12.63</v>
      </c>
      <c r="Q1122" s="131">
        <v>19.4620253165</v>
      </c>
      <c r="R1122" s="110">
        <v>71</v>
      </c>
      <c r="S1122" s="131">
        <v>49.604430379699998</v>
      </c>
      <c r="T1122" s="110">
        <v>-63</v>
      </c>
      <c r="U1122" s="131">
        <v>29.825949367100002</v>
      </c>
      <c r="V1122" s="131">
        <v>1.1075949367</v>
      </c>
      <c r="W1122" s="147">
        <v>2538</v>
      </c>
      <c r="X1122" s="147">
        <v>85</v>
      </c>
      <c r="Y1122" s="147">
        <v>507</v>
      </c>
      <c r="Z1122" s="147">
        <v>1946</v>
      </c>
      <c r="AA1122" s="147">
        <v>445</v>
      </c>
      <c r="AB1122" s="147">
        <v>31</v>
      </c>
      <c r="AC1122" s="147">
        <v>74</v>
      </c>
      <c r="AD1122" s="147">
        <v>340</v>
      </c>
      <c r="AE1122" s="148">
        <v>1.9035532995</v>
      </c>
      <c r="AF1122" s="131">
        <v>6.6921606119000003</v>
      </c>
      <c r="AG1122" s="131">
        <v>1.6</v>
      </c>
      <c r="AH1122" s="149">
        <v>23.465033712299999</v>
      </c>
      <c r="AI1122" s="149">
        <v>20.3380997362</v>
      </c>
      <c r="AJ1122" s="149">
        <v>10.7260349826</v>
      </c>
      <c r="AK1122" s="149">
        <v>26.523566007599999</v>
      </c>
      <c r="AL1122" s="149">
        <v>1.5015797530999999</v>
      </c>
      <c r="AM1122" s="149">
        <v>7.8596788377999998</v>
      </c>
      <c r="AN1122" s="149">
        <v>0.67424513860000002</v>
      </c>
      <c r="AO1122" s="149" t="s">
        <v>3450</v>
      </c>
      <c r="AP1122" s="149">
        <v>7.5502426630999997</v>
      </c>
      <c r="AQ1122" s="149">
        <v>0.76219015670000001</v>
      </c>
    </row>
    <row r="1123" spans="1:43" x14ac:dyDescent="0.2">
      <c r="A1123" s="145">
        <v>3443</v>
      </c>
      <c r="B1123" s="109" t="s">
        <v>1274</v>
      </c>
      <c r="C1123" s="110">
        <v>18108</v>
      </c>
      <c r="D1123" s="131">
        <v>1.9422394865999999</v>
      </c>
      <c r="E1123" s="110">
        <v>658.23336968379999</v>
      </c>
      <c r="F1123" s="131">
        <v>20.427435387700001</v>
      </c>
      <c r="G1123" s="131">
        <v>19.2125027612</v>
      </c>
      <c r="H1123" s="131">
        <v>60.464987850699998</v>
      </c>
      <c r="I1123" s="131">
        <v>20.322509388099999</v>
      </c>
      <c r="J1123" s="131">
        <v>5.5125272180999998</v>
      </c>
      <c r="K1123" s="131">
        <v>2.3152614316000002</v>
      </c>
      <c r="L1123" s="131">
        <v>8.9854193655000003</v>
      </c>
      <c r="M1123" s="131">
        <v>8.1034150105999991</v>
      </c>
      <c r="N1123" s="110">
        <v>7980</v>
      </c>
      <c r="O1123" s="131">
        <v>2.2281954886999999</v>
      </c>
      <c r="P1123" s="146">
        <v>27.51</v>
      </c>
      <c r="Q1123" s="131">
        <v>21.865889212799999</v>
      </c>
      <c r="R1123" s="110">
        <v>128</v>
      </c>
      <c r="S1123" s="131">
        <v>60.641399416900001</v>
      </c>
      <c r="T1123" s="110">
        <v>-138</v>
      </c>
      <c r="U1123" s="131">
        <v>16.217201166199999</v>
      </c>
      <c r="V1123" s="131">
        <v>1.2755102040999999</v>
      </c>
      <c r="W1123" s="147">
        <v>13292</v>
      </c>
      <c r="X1123" s="147">
        <v>329</v>
      </c>
      <c r="Y1123" s="147">
        <v>4272</v>
      </c>
      <c r="Z1123" s="147">
        <v>8691</v>
      </c>
      <c r="AA1123" s="147">
        <v>1243</v>
      </c>
      <c r="AB1123" s="147">
        <v>97</v>
      </c>
      <c r="AC1123" s="147">
        <v>226</v>
      </c>
      <c r="AD1123" s="147">
        <v>920</v>
      </c>
      <c r="AE1123" s="148">
        <v>3.2188597983</v>
      </c>
      <c r="AF1123" s="131">
        <v>5.2281107258999997</v>
      </c>
      <c r="AG1123" s="131">
        <v>1.33</v>
      </c>
      <c r="AH1123" s="149">
        <v>13.694094659099999</v>
      </c>
      <c r="AI1123" s="149">
        <v>23.181719496300001</v>
      </c>
      <c r="AJ1123" s="149">
        <v>11.640613692300001</v>
      </c>
      <c r="AK1123" s="149">
        <v>33.385801129000001</v>
      </c>
      <c r="AL1123" s="149">
        <v>1.1597192068</v>
      </c>
      <c r="AM1123" s="149">
        <v>7.4992763062999996</v>
      </c>
      <c r="AN1123" s="149">
        <v>0.69836445219999999</v>
      </c>
      <c r="AO1123" s="149" t="s">
        <v>3450</v>
      </c>
      <c r="AP1123" s="149">
        <v>7.1898972355000001</v>
      </c>
      <c r="AQ1123" s="149">
        <v>0.8177739181</v>
      </c>
    </row>
    <row r="1124" spans="1:43" x14ac:dyDescent="0.2">
      <c r="A1124" s="145">
        <v>3444</v>
      </c>
      <c r="B1124" s="109" t="s">
        <v>1273</v>
      </c>
      <c r="C1124" s="110">
        <v>3533</v>
      </c>
      <c r="D1124" s="131">
        <v>5.7784431137999999</v>
      </c>
      <c r="E1124" s="110">
        <v>112.73133375880001</v>
      </c>
      <c r="F1124" s="131">
        <v>8.2649306538000005</v>
      </c>
      <c r="G1124" s="131">
        <v>25.926974242899998</v>
      </c>
      <c r="H1124" s="131">
        <v>58.222473818300003</v>
      </c>
      <c r="I1124" s="131">
        <v>15.850551938900001</v>
      </c>
      <c r="J1124" s="131">
        <v>1.706242002</v>
      </c>
      <c r="K1124" s="131">
        <v>1.137494668</v>
      </c>
      <c r="L1124" s="131">
        <v>9.6687046778999992</v>
      </c>
      <c r="M1124" s="131">
        <v>6.5405943410000003</v>
      </c>
      <c r="N1124" s="110">
        <v>1309</v>
      </c>
      <c r="O1124" s="131">
        <v>2.6676852558999999</v>
      </c>
      <c r="P1124" s="146">
        <v>31.34</v>
      </c>
      <c r="Q1124" s="131">
        <v>10.047846890000001</v>
      </c>
      <c r="R1124" s="110">
        <v>140</v>
      </c>
      <c r="S1124" s="131">
        <v>60.542264752800001</v>
      </c>
      <c r="T1124" s="110">
        <v>-131</v>
      </c>
      <c r="U1124" s="131">
        <v>28.644338118</v>
      </c>
      <c r="V1124" s="131">
        <v>0.76555023919999998</v>
      </c>
      <c r="W1124" s="147">
        <v>1437</v>
      </c>
      <c r="X1124" s="147">
        <v>311</v>
      </c>
      <c r="Y1124" s="147">
        <v>431</v>
      </c>
      <c r="Z1124" s="147">
        <v>695</v>
      </c>
      <c r="AA1124" s="147">
        <v>326</v>
      </c>
      <c r="AB1124" s="147">
        <v>112</v>
      </c>
      <c r="AC1124" s="147">
        <v>66</v>
      </c>
      <c r="AD1124" s="147">
        <v>148</v>
      </c>
      <c r="AE1124" s="148">
        <v>1.2379642366000001</v>
      </c>
      <c r="AF1124" s="131">
        <v>0.28587764440000002</v>
      </c>
      <c r="AG1124" s="131">
        <v>1.1100000000000001</v>
      </c>
      <c r="AH1124" s="149">
        <v>17.7338549173</v>
      </c>
      <c r="AI1124" s="149">
        <v>23.0045981745</v>
      </c>
      <c r="AJ1124" s="149">
        <v>4.4883673048999997</v>
      </c>
      <c r="AK1124" s="149">
        <v>40.052158396800003</v>
      </c>
      <c r="AL1124" s="149">
        <v>0.80296479310000002</v>
      </c>
      <c r="AM1124" s="149">
        <v>5.5452611350999996</v>
      </c>
      <c r="AN1124" s="149">
        <v>0.64511701320000003</v>
      </c>
      <c r="AO1124" s="149" t="s">
        <v>3450</v>
      </c>
      <c r="AP1124" s="149">
        <v>5.3599615675000001</v>
      </c>
      <c r="AQ1124" s="149">
        <v>1.6333813740000001</v>
      </c>
    </row>
    <row r="1125" spans="1:43" x14ac:dyDescent="0.2">
      <c r="A1125" s="145">
        <v>3506</v>
      </c>
      <c r="B1125" s="109" t="s">
        <v>1272</v>
      </c>
      <c r="C1125" s="110">
        <v>2786</v>
      </c>
      <c r="D1125" s="131">
        <v>6.6615620214</v>
      </c>
      <c r="E1125" s="110">
        <v>65.537520583399996</v>
      </c>
      <c r="F1125" s="131">
        <v>22.936109117000001</v>
      </c>
      <c r="G1125" s="131">
        <v>16.762383345300002</v>
      </c>
      <c r="H1125" s="131">
        <v>60.193826274199999</v>
      </c>
      <c r="I1125" s="131">
        <v>23.043790380499999</v>
      </c>
      <c r="J1125" s="131">
        <v>5.3898670499000003</v>
      </c>
      <c r="K1125" s="131">
        <v>1.07797341</v>
      </c>
      <c r="L1125" s="131">
        <v>9.3424362198999997</v>
      </c>
      <c r="M1125" s="131">
        <v>6.4678404598999997</v>
      </c>
      <c r="N1125" s="110">
        <v>1327</v>
      </c>
      <c r="O1125" s="131">
        <v>2.0753579502999999</v>
      </c>
      <c r="P1125" s="146">
        <v>42.51</v>
      </c>
      <c r="Q1125" s="131">
        <v>7.0352941176000003</v>
      </c>
      <c r="R1125" s="110">
        <v>35</v>
      </c>
      <c r="S1125" s="131">
        <v>40.4</v>
      </c>
      <c r="T1125" s="110">
        <v>-145</v>
      </c>
      <c r="U1125" s="131">
        <v>39.741176470600003</v>
      </c>
      <c r="V1125" s="131">
        <v>12.823529411799999</v>
      </c>
      <c r="W1125" s="147">
        <v>2753</v>
      </c>
      <c r="X1125" s="147">
        <v>70</v>
      </c>
      <c r="Y1125" s="147">
        <v>333</v>
      </c>
      <c r="Z1125" s="147">
        <v>2350</v>
      </c>
      <c r="AA1125" s="147">
        <v>357</v>
      </c>
      <c r="AB1125" s="147">
        <v>29</v>
      </c>
      <c r="AC1125" s="147">
        <v>48</v>
      </c>
      <c r="AD1125" s="147">
        <v>280</v>
      </c>
      <c r="AE1125" s="148">
        <v>0.28109627549999999</v>
      </c>
      <c r="AF1125" s="131">
        <v>12.1278941566</v>
      </c>
      <c r="AG1125" s="131">
        <v>0.28999999999999998</v>
      </c>
      <c r="AH1125" s="149">
        <v>27.274915743899999</v>
      </c>
      <c r="AI1125" s="149">
        <v>16.706788637500001</v>
      </c>
      <c r="AJ1125" s="149">
        <v>8.5459797784999996</v>
      </c>
      <c r="AK1125" s="149">
        <v>29.104477611899998</v>
      </c>
      <c r="AL1125" s="149" t="s">
        <v>3450</v>
      </c>
      <c r="AM1125" s="149">
        <v>7.2460279248999999</v>
      </c>
      <c r="AN1125" s="149">
        <v>7.1256620125000003</v>
      </c>
      <c r="AO1125" s="149" t="s">
        <v>3450</v>
      </c>
      <c r="AP1125" s="149">
        <v>3.9961482907999999</v>
      </c>
      <c r="AQ1125" s="149" t="s">
        <v>3450</v>
      </c>
    </row>
    <row r="1126" spans="1:43" x14ac:dyDescent="0.2">
      <c r="A1126" s="145">
        <v>3513</v>
      </c>
      <c r="B1126" s="109" t="s">
        <v>1271</v>
      </c>
      <c r="C1126" s="110">
        <v>539</v>
      </c>
      <c r="D1126" s="131">
        <v>1.3157894737</v>
      </c>
      <c r="E1126" s="110">
        <v>24.7134342045</v>
      </c>
      <c r="F1126" s="131">
        <v>17.439703154</v>
      </c>
      <c r="G1126" s="131">
        <v>16.697588126199999</v>
      </c>
      <c r="H1126" s="131">
        <v>60.111317254200003</v>
      </c>
      <c r="I1126" s="131">
        <v>23.191094619699999</v>
      </c>
      <c r="J1126" s="131">
        <v>1.8621973929</v>
      </c>
      <c r="K1126" s="131">
        <v>1.8621973929</v>
      </c>
      <c r="L1126" s="131">
        <v>7.4487895716999999</v>
      </c>
      <c r="M1126" s="131">
        <v>13.035381750499999</v>
      </c>
      <c r="N1126" s="110">
        <v>262</v>
      </c>
      <c r="O1126" s="131">
        <v>2.0038167939</v>
      </c>
      <c r="P1126" s="146">
        <v>21.81</v>
      </c>
      <c r="Q1126" s="131">
        <v>3.9395327531</v>
      </c>
      <c r="R1126" s="110">
        <v>12</v>
      </c>
      <c r="S1126" s="131">
        <v>27.256069628999999</v>
      </c>
      <c r="T1126" s="110">
        <v>-17</v>
      </c>
      <c r="U1126" s="131">
        <v>34.585432890500002</v>
      </c>
      <c r="V1126" s="131">
        <v>34.2189647274</v>
      </c>
      <c r="W1126" s="147">
        <v>184</v>
      </c>
      <c r="X1126" s="147">
        <v>22</v>
      </c>
      <c r="Y1126" s="147">
        <v>12</v>
      </c>
      <c r="Z1126" s="147">
        <v>150</v>
      </c>
      <c r="AA1126" s="147">
        <v>58</v>
      </c>
      <c r="AB1126" s="147">
        <v>7</v>
      </c>
      <c r="AC1126" s="147">
        <v>5</v>
      </c>
      <c r="AD1126" s="147">
        <v>46</v>
      </c>
      <c r="AE1126" s="148">
        <v>1.0152284264</v>
      </c>
      <c r="AF1126" s="131">
        <v>1.8050541516</v>
      </c>
      <c r="AG1126" s="149" t="s">
        <v>3449</v>
      </c>
      <c r="AH1126" s="149">
        <v>14.7942157953</v>
      </c>
      <c r="AI1126" s="149">
        <v>23.025583982200001</v>
      </c>
      <c r="AJ1126" s="149">
        <v>8.2313681868999993</v>
      </c>
      <c r="AK1126" s="149">
        <v>35.595105672999999</v>
      </c>
      <c r="AL1126" s="149" t="s">
        <v>3450</v>
      </c>
      <c r="AM1126" s="149">
        <v>5.4505005561999997</v>
      </c>
      <c r="AN1126" s="149">
        <v>10.344827586199999</v>
      </c>
      <c r="AO1126" s="149" t="s">
        <v>3450</v>
      </c>
      <c r="AP1126" s="149">
        <v>2.5583982202</v>
      </c>
      <c r="AQ1126" s="149" t="s">
        <v>3450</v>
      </c>
    </row>
    <row r="1127" spans="1:43" x14ac:dyDescent="0.2">
      <c r="A1127" s="145">
        <v>3514</v>
      </c>
      <c r="B1127" s="109" t="s">
        <v>1270</v>
      </c>
      <c r="C1127" s="110">
        <v>221</v>
      </c>
      <c r="D1127" s="131">
        <v>-13.671875</v>
      </c>
      <c r="E1127" s="110">
        <v>19.471365638799998</v>
      </c>
      <c r="F1127" s="131">
        <v>10.8597285068</v>
      </c>
      <c r="G1127" s="131">
        <v>11.312217194600001</v>
      </c>
      <c r="H1127" s="131">
        <v>56.108597285099997</v>
      </c>
      <c r="I1127" s="131">
        <v>32.579185520400003</v>
      </c>
      <c r="J1127" s="131">
        <v>4.3956043956000004</v>
      </c>
      <c r="K1127" s="131">
        <v>0</v>
      </c>
      <c r="L1127" s="131">
        <v>0</v>
      </c>
      <c r="M1127" s="131">
        <v>13.1868131868</v>
      </c>
      <c r="N1127" s="110">
        <v>108</v>
      </c>
      <c r="O1127" s="131">
        <v>1.9629629630000001</v>
      </c>
      <c r="P1127" s="146">
        <v>11.35</v>
      </c>
      <c r="Q1127" s="131">
        <v>1.8551236749</v>
      </c>
      <c r="R1127" s="110">
        <v>5</v>
      </c>
      <c r="S1127" s="131">
        <v>25.795053003500001</v>
      </c>
      <c r="T1127" s="110">
        <v>-7</v>
      </c>
      <c r="U1127" s="131">
        <v>57.597173144899998</v>
      </c>
      <c r="V1127" s="131">
        <v>14.7526501767</v>
      </c>
      <c r="W1127" s="147">
        <v>69</v>
      </c>
      <c r="X1127" s="147">
        <v>5</v>
      </c>
      <c r="Y1127" s="147">
        <v>50</v>
      </c>
      <c r="Z1127" s="147">
        <v>14</v>
      </c>
      <c r="AA1127" s="147" t="s">
        <v>3449</v>
      </c>
      <c r="AB1127" s="147" t="s">
        <v>3449</v>
      </c>
      <c r="AC1127" s="147" t="s">
        <v>3449</v>
      </c>
      <c r="AD1127" s="147">
        <v>9</v>
      </c>
      <c r="AE1127" s="148">
        <v>2.5454545455000002</v>
      </c>
      <c r="AF1127" s="131">
        <v>0</v>
      </c>
      <c r="AG1127" s="149" t="s">
        <v>3449</v>
      </c>
      <c r="AH1127" s="149">
        <v>9.2957746479000001</v>
      </c>
      <c r="AI1127" s="149">
        <v>24.7887323944</v>
      </c>
      <c r="AJ1127" s="149">
        <v>8.7323943661999994</v>
      </c>
      <c r="AK1127" s="149">
        <v>41.971830985899999</v>
      </c>
      <c r="AL1127" s="149" t="s">
        <v>3450</v>
      </c>
      <c r="AM1127" s="149">
        <v>3.9436619718000001</v>
      </c>
      <c r="AN1127" s="149">
        <v>9.2957746479000001</v>
      </c>
      <c r="AO1127" s="149" t="s">
        <v>3450</v>
      </c>
      <c r="AP1127" s="149">
        <v>1.9718309859000001</v>
      </c>
      <c r="AQ1127" s="149" t="s">
        <v>3450</v>
      </c>
    </row>
    <row r="1128" spans="1:43" x14ac:dyDescent="0.2">
      <c r="A1128" s="145">
        <v>3542</v>
      </c>
      <c r="B1128" s="109" t="s">
        <v>1269</v>
      </c>
      <c r="C1128" s="110">
        <v>1283</v>
      </c>
      <c r="D1128" s="131">
        <v>-5.8694057226999998</v>
      </c>
      <c r="E1128" s="110">
        <v>13.6591078463</v>
      </c>
      <c r="F1128" s="131">
        <v>14.8869836321</v>
      </c>
      <c r="G1128" s="131">
        <v>15.4325798909</v>
      </c>
      <c r="H1128" s="131">
        <v>60.015588464499999</v>
      </c>
      <c r="I1128" s="131">
        <v>24.5518316446</v>
      </c>
      <c r="J1128" s="131">
        <v>3.8565368299</v>
      </c>
      <c r="K1128" s="131">
        <v>2.3139220979999999</v>
      </c>
      <c r="L1128" s="131">
        <v>6.1704589279000004</v>
      </c>
      <c r="M1128" s="131">
        <v>13.112225221799999</v>
      </c>
      <c r="N1128" s="110">
        <v>579</v>
      </c>
      <c r="O1128" s="131">
        <v>2.1761658031</v>
      </c>
      <c r="P1128" s="146">
        <v>93.93</v>
      </c>
      <c r="Q1128" s="131">
        <v>2.7881238693000001</v>
      </c>
      <c r="R1128" s="110">
        <v>58</v>
      </c>
      <c r="S1128" s="131">
        <v>28.0621474939</v>
      </c>
      <c r="T1128" s="110">
        <v>-137</v>
      </c>
      <c r="U1128" s="131">
        <v>46.323294668499997</v>
      </c>
      <c r="V1128" s="131">
        <v>22.826433968300002</v>
      </c>
      <c r="W1128" s="147">
        <v>714</v>
      </c>
      <c r="X1128" s="147">
        <v>104</v>
      </c>
      <c r="Y1128" s="147">
        <v>98</v>
      </c>
      <c r="Z1128" s="147">
        <v>512</v>
      </c>
      <c r="AA1128" s="147">
        <v>172</v>
      </c>
      <c r="AB1128" s="147">
        <v>44</v>
      </c>
      <c r="AC1128" s="147">
        <v>27</v>
      </c>
      <c r="AD1128" s="147">
        <v>101</v>
      </c>
      <c r="AE1128" s="148">
        <v>1.5475313191</v>
      </c>
      <c r="AF1128" s="131">
        <v>0</v>
      </c>
      <c r="AG1128" s="149" t="s">
        <v>3449</v>
      </c>
      <c r="AH1128" s="149">
        <v>8.4401709401999998</v>
      </c>
      <c r="AI1128" s="149">
        <v>29.113247863200002</v>
      </c>
      <c r="AJ1128" s="149">
        <v>15.277777777800001</v>
      </c>
      <c r="AK1128" s="149">
        <v>28.044871794900001</v>
      </c>
      <c r="AL1128" s="149" t="s">
        <v>3450</v>
      </c>
      <c r="AM1128" s="149">
        <v>6.6239316238999999</v>
      </c>
      <c r="AN1128" s="149">
        <v>8.8141025641000006</v>
      </c>
      <c r="AO1128" s="149" t="s">
        <v>3450</v>
      </c>
      <c r="AP1128" s="149">
        <v>3.6858974358999999</v>
      </c>
      <c r="AQ1128" s="149" t="s">
        <v>3450</v>
      </c>
    </row>
    <row r="1129" spans="1:43" x14ac:dyDescent="0.2">
      <c r="A1129" s="145">
        <v>3543</v>
      </c>
      <c r="B1129" s="109" t="s">
        <v>1268</v>
      </c>
      <c r="C1129" s="110">
        <v>2327</v>
      </c>
      <c r="D1129" s="131">
        <v>-4.4745484401000004</v>
      </c>
      <c r="E1129" s="110">
        <v>7.1872007907000004</v>
      </c>
      <c r="F1129" s="131">
        <v>14.954877524700001</v>
      </c>
      <c r="G1129" s="131">
        <v>13.8805328749</v>
      </c>
      <c r="H1129" s="131">
        <v>56.897292651500003</v>
      </c>
      <c r="I1129" s="131">
        <v>29.222174473599999</v>
      </c>
      <c r="J1129" s="131">
        <v>5.5519965834000002</v>
      </c>
      <c r="K1129" s="131">
        <v>1.2812299808000001</v>
      </c>
      <c r="L1129" s="131">
        <v>5.1249199231000002</v>
      </c>
      <c r="M1129" s="131">
        <v>8.5415332052000004</v>
      </c>
      <c r="N1129" s="110">
        <v>1139</v>
      </c>
      <c r="O1129" s="131">
        <v>2.0254609306</v>
      </c>
      <c r="P1129" s="146">
        <v>323.77</v>
      </c>
      <c r="Q1129" s="131">
        <v>1.0594594595</v>
      </c>
      <c r="R1129" s="110">
        <v>63</v>
      </c>
      <c r="S1129" s="131">
        <v>41.6895752896</v>
      </c>
      <c r="T1129" s="110">
        <v>-451</v>
      </c>
      <c r="U1129" s="131">
        <v>18.264092664100001</v>
      </c>
      <c r="V1129" s="131">
        <v>38.986872586899999</v>
      </c>
      <c r="W1129" s="147">
        <v>1426</v>
      </c>
      <c r="X1129" s="147">
        <v>187</v>
      </c>
      <c r="Y1129" s="147">
        <v>325</v>
      </c>
      <c r="Z1129" s="147">
        <v>914</v>
      </c>
      <c r="AA1129" s="147">
        <v>305</v>
      </c>
      <c r="AB1129" s="147">
        <v>66</v>
      </c>
      <c r="AC1129" s="147">
        <v>57</v>
      </c>
      <c r="AD1129" s="147">
        <v>182</v>
      </c>
      <c r="AE1129" s="148">
        <v>1.3149385643</v>
      </c>
      <c r="AF1129" s="131">
        <v>15.364916773399999</v>
      </c>
      <c r="AG1129" s="131">
        <v>0.38</v>
      </c>
      <c r="AH1129" s="149">
        <v>14.1221374046</v>
      </c>
      <c r="AI1129" s="149">
        <v>29.976512037599999</v>
      </c>
      <c r="AJ1129" s="149">
        <v>13.0945390487</v>
      </c>
      <c r="AK1129" s="149">
        <v>21.344685848499999</v>
      </c>
      <c r="AL1129" s="149" t="s">
        <v>3450</v>
      </c>
      <c r="AM1129" s="149">
        <v>6.8408690545999997</v>
      </c>
      <c r="AN1129" s="149">
        <v>8.3675866119000002</v>
      </c>
      <c r="AO1129" s="149" t="s">
        <v>3450</v>
      </c>
      <c r="AP1129" s="149">
        <v>6.2536699941</v>
      </c>
      <c r="AQ1129" s="149" t="s">
        <v>3450</v>
      </c>
    </row>
    <row r="1130" spans="1:43" x14ac:dyDescent="0.2">
      <c r="A1130" s="145">
        <v>3544</v>
      </c>
      <c r="B1130" s="109" t="s">
        <v>2444</v>
      </c>
      <c r="C1130" s="110">
        <v>898</v>
      </c>
      <c r="D1130" s="131">
        <v>-5.2742616034000003</v>
      </c>
      <c r="E1130" s="110">
        <v>4.7228358051999999</v>
      </c>
      <c r="F1130" s="131">
        <v>17.5946547884</v>
      </c>
      <c r="G1130" s="131">
        <v>15.924276169300001</v>
      </c>
      <c r="H1130" s="131">
        <v>59.465478841900001</v>
      </c>
      <c r="I1130" s="131">
        <v>24.6102449889</v>
      </c>
      <c r="J1130" s="131">
        <v>4.4370493621999998</v>
      </c>
      <c r="K1130" s="131">
        <v>1.1092623404999999</v>
      </c>
      <c r="L1130" s="131">
        <v>6.6555740432999997</v>
      </c>
      <c r="M1130" s="131">
        <v>4.4370493621999998</v>
      </c>
      <c r="N1130" s="110">
        <v>404</v>
      </c>
      <c r="O1130" s="131">
        <v>2.1435643564000002</v>
      </c>
      <c r="P1130" s="146">
        <v>190.14</v>
      </c>
      <c r="Q1130" s="131">
        <v>0.97781516140000002</v>
      </c>
      <c r="R1130" s="110">
        <v>23</v>
      </c>
      <c r="S1130" s="131">
        <v>19.824413836600002</v>
      </c>
      <c r="T1130" s="110">
        <v>-415</v>
      </c>
      <c r="U1130" s="131">
        <v>27.541793712499999</v>
      </c>
      <c r="V1130" s="131">
        <v>51.655977289500001</v>
      </c>
      <c r="W1130" s="147">
        <v>571</v>
      </c>
      <c r="X1130" s="147">
        <v>127</v>
      </c>
      <c r="Y1130" s="147">
        <v>104</v>
      </c>
      <c r="Z1130" s="147">
        <v>340</v>
      </c>
      <c r="AA1130" s="147">
        <v>112</v>
      </c>
      <c r="AB1130" s="147">
        <v>21</v>
      </c>
      <c r="AC1130" s="147">
        <v>20</v>
      </c>
      <c r="AD1130" s="147">
        <v>71</v>
      </c>
      <c r="AE1130" s="148">
        <v>1.1774600504999999</v>
      </c>
      <c r="AF1130" s="131">
        <v>2.1881838074000002</v>
      </c>
      <c r="AG1130" s="149" t="s">
        <v>3449</v>
      </c>
      <c r="AH1130" s="149">
        <v>17.977528089900002</v>
      </c>
      <c r="AI1130" s="149">
        <v>9.4881398251999993</v>
      </c>
      <c r="AJ1130" s="149">
        <v>17.602996254699999</v>
      </c>
      <c r="AK1130" s="149">
        <v>28.464419475700002</v>
      </c>
      <c r="AL1130" s="149" t="s">
        <v>3450</v>
      </c>
      <c r="AM1130" s="149">
        <v>9.9875156055000005</v>
      </c>
      <c r="AN1130" s="149">
        <v>10.986267165999999</v>
      </c>
      <c r="AO1130" s="149" t="s">
        <v>3450</v>
      </c>
      <c r="AP1130" s="149">
        <v>5.4931335829999997</v>
      </c>
      <c r="AQ1130" s="149" t="s">
        <v>3450</v>
      </c>
    </row>
    <row r="1131" spans="1:43" x14ac:dyDescent="0.2">
      <c r="A1131" s="145">
        <v>3551</v>
      </c>
      <c r="B1131" s="109" t="s">
        <v>1267</v>
      </c>
      <c r="C1131" s="110">
        <v>1120</v>
      </c>
      <c r="D1131" s="131">
        <v>-0.26714158500000001</v>
      </c>
      <c r="E1131" s="110">
        <v>24.190064794800001</v>
      </c>
      <c r="F1131" s="131">
        <v>14.107142857099999</v>
      </c>
      <c r="G1131" s="131">
        <v>14.642857142900001</v>
      </c>
      <c r="H1131" s="131">
        <v>56.160714285700003</v>
      </c>
      <c r="I1131" s="131">
        <v>29.196428571399998</v>
      </c>
      <c r="J1131" s="131">
        <v>1.7913121361</v>
      </c>
      <c r="K1131" s="131">
        <v>0.89565606809999998</v>
      </c>
      <c r="L1131" s="131">
        <v>4.4782803403000004</v>
      </c>
      <c r="M1131" s="131">
        <v>11.6435288849</v>
      </c>
      <c r="N1131" s="110">
        <v>476</v>
      </c>
      <c r="O1131" s="131">
        <v>2.3109243696999999</v>
      </c>
      <c r="P1131" s="146">
        <v>46.3</v>
      </c>
      <c r="Q1131" s="131">
        <v>2.4648648649</v>
      </c>
      <c r="R1131" s="110">
        <v>26</v>
      </c>
      <c r="S1131" s="131">
        <v>15.308108108100001</v>
      </c>
      <c r="T1131" s="110">
        <v>-187</v>
      </c>
      <c r="U1131" s="131">
        <v>55.632432432400002</v>
      </c>
      <c r="V1131" s="131">
        <v>26.5945945946</v>
      </c>
      <c r="W1131" s="147">
        <v>857</v>
      </c>
      <c r="X1131" s="147">
        <v>149</v>
      </c>
      <c r="Y1131" s="147">
        <v>402</v>
      </c>
      <c r="Z1131" s="147">
        <v>306</v>
      </c>
      <c r="AA1131" s="147">
        <v>127</v>
      </c>
      <c r="AB1131" s="147">
        <v>23</v>
      </c>
      <c r="AC1131" s="147">
        <v>31</v>
      </c>
      <c r="AD1131" s="147">
        <v>73</v>
      </c>
      <c r="AE1131" s="148">
        <v>0.90702947850000004</v>
      </c>
      <c r="AF1131" s="131">
        <v>0</v>
      </c>
      <c r="AG1131" s="131">
        <v>0.63</v>
      </c>
      <c r="AH1131" s="149">
        <v>7.1471113757999998</v>
      </c>
      <c r="AI1131" s="149">
        <v>10.4228707564</v>
      </c>
      <c r="AJ1131" s="149">
        <v>19.237641453199998</v>
      </c>
      <c r="AK1131" s="149">
        <v>52.8290649196</v>
      </c>
      <c r="AL1131" s="149" t="s">
        <v>3450</v>
      </c>
      <c r="AM1131" s="149">
        <v>3.5735556878999999</v>
      </c>
      <c r="AN1131" s="149">
        <v>6.3728409768000001</v>
      </c>
      <c r="AO1131" s="149" t="s">
        <v>3450</v>
      </c>
      <c r="AP1131" s="149">
        <v>0.41691483029999998</v>
      </c>
      <c r="AQ1131" s="149" t="s">
        <v>3450</v>
      </c>
    </row>
    <row r="1132" spans="1:43" x14ac:dyDescent="0.2">
      <c r="A1132" s="145">
        <v>3561</v>
      </c>
      <c r="B1132" s="109" t="s">
        <v>1266</v>
      </c>
      <c r="C1132" s="110">
        <v>3493</v>
      </c>
      <c r="D1132" s="131">
        <v>-0.3707929264</v>
      </c>
      <c r="E1132" s="110">
        <v>18.287000680599999</v>
      </c>
      <c r="F1132" s="131">
        <v>8.6458631549000007</v>
      </c>
      <c r="G1132" s="131">
        <v>19.324363011700001</v>
      </c>
      <c r="H1132" s="131">
        <v>55.138849126799997</v>
      </c>
      <c r="I1132" s="131">
        <v>25.536787861400001</v>
      </c>
      <c r="J1132" s="131">
        <v>3.7095163361000001</v>
      </c>
      <c r="K1132" s="131">
        <v>0.28534741050000001</v>
      </c>
      <c r="L1132" s="131">
        <v>7.1336852618000002</v>
      </c>
      <c r="M1132" s="131">
        <v>10.5578541875</v>
      </c>
      <c r="N1132" s="110">
        <v>1468</v>
      </c>
      <c r="O1132" s="131">
        <v>2.3092643052000001</v>
      </c>
      <c r="P1132" s="146">
        <v>191.01</v>
      </c>
      <c r="Q1132" s="131">
        <v>1.7699115044</v>
      </c>
      <c r="R1132" s="110">
        <v>56</v>
      </c>
      <c r="S1132" s="131">
        <v>18.961093365499998</v>
      </c>
      <c r="T1132" s="110">
        <v>-446</v>
      </c>
      <c r="U1132" s="131">
        <v>33.445043724100003</v>
      </c>
      <c r="V1132" s="131">
        <v>45.823951405999999</v>
      </c>
      <c r="W1132" s="147">
        <v>2165</v>
      </c>
      <c r="X1132" s="147">
        <v>214</v>
      </c>
      <c r="Y1132" s="147">
        <v>635</v>
      </c>
      <c r="Z1132" s="147">
        <v>1316</v>
      </c>
      <c r="AA1132" s="147">
        <v>425</v>
      </c>
      <c r="AB1132" s="147">
        <v>66</v>
      </c>
      <c r="AC1132" s="147">
        <v>100</v>
      </c>
      <c r="AD1132" s="147">
        <v>259</v>
      </c>
      <c r="AE1132" s="148">
        <v>2.8248587570999999</v>
      </c>
      <c r="AF1132" s="131">
        <v>1.1376564278000001</v>
      </c>
      <c r="AG1132" s="131">
        <v>0.46</v>
      </c>
      <c r="AH1132" s="149">
        <v>11.018894578799999</v>
      </c>
      <c r="AI1132" s="149">
        <v>20.2013067279</v>
      </c>
      <c r="AJ1132" s="149">
        <v>18.506092177300001</v>
      </c>
      <c r="AK1132" s="149">
        <v>35.987992230300001</v>
      </c>
      <c r="AL1132" s="149" t="s">
        <v>3450</v>
      </c>
      <c r="AM1132" s="149">
        <v>7.6461239625999999</v>
      </c>
      <c r="AN1132" s="149">
        <v>4.3616457708</v>
      </c>
      <c r="AO1132" s="149" t="s">
        <v>3450</v>
      </c>
      <c r="AP1132" s="149">
        <v>2.2779445524000002</v>
      </c>
      <c r="AQ1132" s="149" t="s">
        <v>3450</v>
      </c>
    </row>
    <row r="1133" spans="1:43" x14ac:dyDescent="0.2">
      <c r="A1133" s="145">
        <v>3572</v>
      </c>
      <c r="B1133" s="109" t="s">
        <v>1265</v>
      </c>
      <c r="C1133" s="110">
        <v>620</v>
      </c>
      <c r="D1133" s="131">
        <v>7.0811744386999997</v>
      </c>
      <c r="E1133" s="110">
        <v>27.728085867600001</v>
      </c>
      <c r="F1133" s="131">
        <v>13.548387096800001</v>
      </c>
      <c r="G1133" s="131">
        <v>18.709677419399998</v>
      </c>
      <c r="H1133" s="131">
        <v>52.903225806499997</v>
      </c>
      <c r="I1133" s="131">
        <v>28.3870967742</v>
      </c>
      <c r="J1133" s="131">
        <v>3.2388663968000002</v>
      </c>
      <c r="K1133" s="131">
        <v>0</v>
      </c>
      <c r="L1133" s="131">
        <v>4.8582995951000001</v>
      </c>
      <c r="M1133" s="131">
        <v>8.0971659919000007</v>
      </c>
      <c r="N1133" s="110">
        <v>269</v>
      </c>
      <c r="O1133" s="131">
        <v>2.3011152415999998</v>
      </c>
      <c r="P1133" s="146">
        <v>22.36</v>
      </c>
      <c r="Q1133" s="131">
        <v>2.6398210291000002</v>
      </c>
      <c r="R1133" s="110">
        <v>18</v>
      </c>
      <c r="S1133" s="131">
        <v>60</v>
      </c>
      <c r="T1133" s="110">
        <v>-79</v>
      </c>
      <c r="U1133" s="131">
        <v>20.044742729300001</v>
      </c>
      <c r="V1133" s="131">
        <v>17.3154362416</v>
      </c>
      <c r="W1133" s="147">
        <v>240</v>
      </c>
      <c r="X1133" s="147">
        <v>29</v>
      </c>
      <c r="Y1133" s="147">
        <v>59</v>
      </c>
      <c r="Z1133" s="147">
        <v>152</v>
      </c>
      <c r="AA1133" s="147" t="s">
        <v>3449</v>
      </c>
      <c r="AB1133" s="147">
        <v>11</v>
      </c>
      <c r="AC1133" s="147" t="s">
        <v>3449</v>
      </c>
      <c r="AD1133" s="147">
        <v>28</v>
      </c>
      <c r="AE1133" s="148">
        <v>1.1895910781000001</v>
      </c>
      <c r="AF1133" s="131">
        <v>8.0256821830000007</v>
      </c>
      <c r="AG1133" s="149" t="s">
        <v>3449</v>
      </c>
      <c r="AH1133" s="149">
        <v>7.1948261923999999</v>
      </c>
      <c r="AI1133" s="149">
        <v>45.432497978999997</v>
      </c>
      <c r="AJ1133" s="149">
        <v>6.3055780112999997</v>
      </c>
      <c r="AK1133" s="149">
        <v>29.345189975699999</v>
      </c>
      <c r="AL1133" s="149" t="s">
        <v>3450</v>
      </c>
      <c r="AM1133" s="149">
        <v>7.8415521423000003</v>
      </c>
      <c r="AN1133" s="149">
        <v>2.0210185934</v>
      </c>
      <c r="AO1133" s="149" t="s">
        <v>3450</v>
      </c>
      <c r="AP1133" s="149">
        <v>1.8593371058999999</v>
      </c>
      <c r="AQ1133" s="149" t="s">
        <v>3450</v>
      </c>
    </row>
    <row r="1134" spans="1:43" x14ac:dyDescent="0.2">
      <c r="A1134" s="145">
        <v>3575</v>
      </c>
      <c r="B1134" s="109" t="s">
        <v>1264</v>
      </c>
      <c r="C1134" s="110">
        <v>1885</v>
      </c>
      <c r="D1134" s="131">
        <v>40.044576523000003</v>
      </c>
      <c r="E1134" s="110">
        <v>59.444970040999998</v>
      </c>
      <c r="F1134" s="131">
        <v>19.734748010600001</v>
      </c>
      <c r="G1134" s="131">
        <v>14.5358090186</v>
      </c>
      <c r="H1134" s="131">
        <v>62.493368700300003</v>
      </c>
      <c r="I1134" s="131">
        <v>22.9708222812</v>
      </c>
      <c r="J1134" s="131">
        <v>6.4119690087999999</v>
      </c>
      <c r="K1134" s="131">
        <v>3.2059845043999999</v>
      </c>
      <c r="L1134" s="131">
        <v>5.3433075072999996</v>
      </c>
      <c r="M1134" s="131">
        <v>6.4119690087999999</v>
      </c>
      <c r="N1134" s="110">
        <v>951</v>
      </c>
      <c r="O1134" s="131">
        <v>1.9074658254000001</v>
      </c>
      <c r="P1134" s="146">
        <v>31.71</v>
      </c>
      <c r="Q1134" s="131">
        <v>3.9772727272999999</v>
      </c>
      <c r="R1134" s="110">
        <v>24</v>
      </c>
      <c r="S1134" s="131">
        <v>34.217171717200003</v>
      </c>
      <c r="T1134" s="110">
        <v>-52</v>
      </c>
      <c r="U1134" s="131">
        <v>30.839646464600001</v>
      </c>
      <c r="V1134" s="131">
        <v>30.965909090899999</v>
      </c>
      <c r="W1134" s="147">
        <v>1445</v>
      </c>
      <c r="X1134" s="147">
        <v>24</v>
      </c>
      <c r="Y1134" s="147">
        <v>123</v>
      </c>
      <c r="Z1134" s="147">
        <v>1298</v>
      </c>
      <c r="AA1134" s="147">
        <v>179</v>
      </c>
      <c r="AB1134" s="147">
        <v>11</v>
      </c>
      <c r="AC1134" s="147">
        <v>29</v>
      </c>
      <c r="AD1134" s="147">
        <v>139</v>
      </c>
      <c r="AE1134" s="148">
        <v>2.7256814203999999</v>
      </c>
      <c r="AF1134" s="131">
        <v>20.512820512800001</v>
      </c>
      <c r="AG1134" s="149" t="s">
        <v>3449</v>
      </c>
      <c r="AH1134" s="149">
        <v>14.0369580668</v>
      </c>
      <c r="AI1134" s="149">
        <v>27.221037668800001</v>
      </c>
      <c r="AJ1134" s="149">
        <v>9.8081023454</v>
      </c>
      <c r="AK1134" s="149">
        <v>31.378820184799999</v>
      </c>
      <c r="AL1134" s="149" t="s">
        <v>3450</v>
      </c>
      <c r="AM1134" s="149">
        <v>7.9601990049999998</v>
      </c>
      <c r="AN1134" s="149">
        <v>5.1883439943000003</v>
      </c>
      <c r="AO1134" s="149" t="s">
        <v>3450</v>
      </c>
      <c r="AP1134" s="149">
        <v>4.4065387348999998</v>
      </c>
      <c r="AQ1134" s="149" t="s">
        <v>3450</v>
      </c>
    </row>
    <row r="1135" spans="1:43" x14ac:dyDescent="0.2">
      <c r="A1135" s="145">
        <v>3581</v>
      </c>
      <c r="B1135" s="109" t="s">
        <v>1263</v>
      </c>
      <c r="C1135" s="110">
        <v>728</v>
      </c>
      <c r="D1135" s="131">
        <v>8.4947839046000002</v>
      </c>
      <c r="E1135" s="110">
        <v>105.20231213869999</v>
      </c>
      <c r="F1135" s="131">
        <v>9.4780219779999992</v>
      </c>
      <c r="G1135" s="131">
        <v>21.565934065899999</v>
      </c>
      <c r="H1135" s="131">
        <v>55.357142857100001</v>
      </c>
      <c r="I1135" s="131">
        <v>23.076923076900002</v>
      </c>
      <c r="J1135" s="131">
        <v>5.5286800276000001</v>
      </c>
      <c r="K1135" s="131">
        <v>2.7643400138000001</v>
      </c>
      <c r="L1135" s="131">
        <v>6.9108500346000001</v>
      </c>
      <c r="M1135" s="131">
        <v>2.7643400138000001</v>
      </c>
      <c r="N1135" s="110">
        <v>322</v>
      </c>
      <c r="O1135" s="131">
        <v>2.2577639752000001</v>
      </c>
      <c r="P1135" s="146">
        <v>6.92</v>
      </c>
      <c r="Q1135" s="131">
        <v>9.3525179856000005</v>
      </c>
      <c r="R1135" s="110">
        <v>37</v>
      </c>
      <c r="S1135" s="131">
        <v>19.1366906475</v>
      </c>
      <c r="T1135" s="110">
        <v>-41</v>
      </c>
      <c r="U1135" s="131">
        <v>58.992805755399999</v>
      </c>
      <c r="V1135" s="131">
        <v>12.5179856115</v>
      </c>
      <c r="W1135" s="147">
        <v>109</v>
      </c>
      <c r="X1135" s="147">
        <v>12</v>
      </c>
      <c r="Y1135" s="147">
        <v>21</v>
      </c>
      <c r="Z1135" s="147">
        <v>76</v>
      </c>
      <c r="AA1135" s="147">
        <v>44</v>
      </c>
      <c r="AB1135" s="147">
        <v>4</v>
      </c>
      <c r="AC1135" s="147">
        <v>7</v>
      </c>
      <c r="AD1135" s="147">
        <v>33</v>
      </c>
      <c r="AE1135" s="148">
        <v>2.0161290322999998</v>
      </c>
      <c r="AF1135" s="131">
        <v>23.323615160300001</v>
      </c>
      <c r="AG1135" s="149" t="s">
        <v>3449</v>
      </c>
      <c r="AH1135" s="149">
        <v>7.5357950263999998</v>
      </c>
      <c r="AI1135" s="149">
        <v>29.6910324039</v>
      </c>
      <c r="AJ1135" s="149">
        <v>14.845516202000001</v>
      </c>
      <c r="AK1135" s="149">
        <v>22.532027128900001</v>
      </c>
      <c r="AL1135" s="149" t="s">
        <v>3450</v>
      </c>
      <c r="AM1135" s="149">
        <v>8.0633006781999992</v>
      </c>
      <c r="AN1135" s="149">
        <v>8.4400904294999997</v>
      </c>
      <c r="AO1135" s="149" t="s">
        <v>3450</v>
      </c>
      <c r="AP1135" s="149">
        <v>8.8922381310999992</v>
      </c>
      <c r="AQ1135" s="149" t="s">
        <v>3450</v>
      </c>
    </row>
    <row r="1136" spans="1:43" x14ac:dyDescent="0.2">
      <c r="A1136" s="145">
        <v>3582</v>
      </c>
      <c r="B1136" s="109" t="s">
        <v>1262</v>
      </c>
      <c r="C1136" s="110">
        <v>612</v>
      </c>
      <c r="D1136" s="131">
        <v>17.017208412999999</v>
      </c>
      <c r="E1136" s="110">
        <v>127.76617954069999</v>
      </c>
      <c r="F1136" s="131">
        <v>21.078431372499999</v>
      </c>
      <c r="G1136" s="131">
        <v>17.483660130699999</v>
      </c>
      <c r="H1136" s="131">
        <v>64.379084967300003</v>
      </c>
      <c r="I1136" s="131">
        <v>18.137254901999999</v>
      </c>
      <c r="J1136" s="131">
        <v>6.3492063492000002</v>
      </c>
      <c r="K1136" s="131">
        <v>4.7619047619000003</v>
      </c>
      <c r="L1136" s="131">
        <v>17.460317460300001</v>
      </c>
      <c r="M1136" s="131">
        <v>11.1111111111</v>
      </c>
      <c r="N1136" s="110">
        <v>294</v>
      </c>
      <c r="O1136" s="131">
        <v>2.0714285713999998</v>
      </c>
      <c r="P1136" s="146">
        <v>4.79</v>
      </c>
      <c r="Q1136" s="131">
        <v>7.4844074844000001</v>
      </c>
      <c r="R1136" s="110">
        <v>12</v>
      </c>
      <c r="S1136" s="131">
        <v>29.106029106000001</v>
      </c>
      <c r="T1136" s="110">
        <v>-22</v>
      </c>
      <c r="U1136" s="131">
        <v>56.340956341000002</v>
      </c>
      <c r="V1136" s="131">
        <v>7.0686070686000004</v>
      </c>
      <c r="W1136" s="147">
        <v>299</v>
      </c>
      <c r="X1136" s="147">
        <v>13</v>
      </c>
      <c r="Y1136" s="147">
        <v>58</v>
      </c>
      <c r="Z1136" s="147">
        <v>228</v>
      </c>
      <c r="AA1136" s="147">
        <v>80</v>
      </c>
      <c r="AB1136" s="147">
        <v>5</v>
      </c>
      <c r="AC1136" s="147">
        <v>17</v>
      </c>
      <c r="AD1136" s="147">
        <v>58</v>
      </c>
      <c r="AE1136" s="148">
        <v>0.55248618780000003</v>
      </c>
      <c r="AF1136" s="131">
        <v>1.6051364366</v>
      </c>
      <c r="AG1136" s="131">
        <v>1.54</v>
      </c>
      <c r="AH1136" s="149">
        <v>3.2544378697999998</v>
      </c>
      <c r="AI1136" s="149">
        <v>40.236686390499997</v>
      </c>
      <c r="AJ1136" s="149">
        <v>5.7692307692</v>
      </c>
      <c r="AK1136" s="149">
        <v>31.213017751500001</v>
      </c>
      <c r="AL1136" s="149" t="s">
        <v>3450</v>
      </c>
      <c r="AM1136" s="149">
        <v>11.2426035503</v>
      </c>
      <c r="AN1136" s="149">
        <v>4.8816568047000004</v>
      </c>
      <c r="AO1136" s="149" t="s">
        <v>3450</v>
      </c>
      <c r="AP1136" s="149">
        <v>3.4023668639000002</v>
      </c>
      <c r="AQ1136" s="149" t="s">
        <v>3450</v>
      </c>
    </row>
    <row r="1137" spans="1:43" x14ac:dyDescent="0.2">
      <c r="A1137" s="145">
        <v>3603</v>
      </c>
      <c r="B1137" s="109" t="s">
        <v>1261</v>
      </c>
      <c r="C1137" s="110">
        <v>979</v>
      </c>
      <c r="D1137" s="131">
        <v>-8.2474226803999997</v>
      </c>
      <c r="E1137" s="110">
        <v>5.5764411027999996</v>
      </c>
      <c r="F1137" s="131">
        <v>20.020429009200001</v>
      </c>
      <c r="G1137" s="131">
        <v>14.708886618999999</v>
      </c>
      <c r="H1137" s="131">
        <v>62.104187946899998</v>
      </c>
      <c r="I1137" s="131">
        <v>23.186925434100001</v>
      </c>
      <c r="J1137" s="131">
        <v>4.0281973817000001</v>
      </c>
      <c r="K1137" s="131">
        <v>1.0070493454</v>
      </c>
      <c r="L1137" s="131">
        <v>7.0493454178999997</v>
      </c>
      <c r="M1137" s="131">
        <v>10.070493454199999</v>
      </c>
      <c r="N1137" s="110">
        <v>476</v>
      </c>
      <c r="O1137" s="131">
        <v>2.0567226890999999</v>
      </c>
      <c r="P1137" s="146">
        <v>175.56</v>
      </c>
      <c r="Q1137" s="131">
        <v>0.56410256410000004</v>
      </c>
      <c r="R1137" s="110">
        <v>29</v>
      </c>
      <c r="S1137" s="131">
        <v>32.159544159500001</v>
      </c>
      <c r="T1137" s="110">
        <v>-368</v>
      </c>
      <c r="U1137" s="131">
        <v>12.239316239300001</v>
      </c>
      <c r="V1137" s="131">
        <v>55.037037036999997</v>
      </c>
      <c r="W1137" s="147">
        <v>686</v>
      </c>
      <c r="X1137" s="147">
        <v>73</v>
      </c>
      <c r="Y1137" s="147">
        <v>192</v>
      </c>
      <c r="Z1137" s="147">
        <v>421</v>
      </c>
      <c r="AA1137" s="147">
        <v>115</v>
      </c>
      <c r="AB1137" s="147">
        <v>30</v>
      </c>
      <c r="AC1137" s="147">
        <v>19</v>
      </c>
      <c r="AD1137" s="147">
        <v>66</v>
      </c>
      <c r="AE1137" s="148">
        <v>2.7944111775999998</v>
      </c>
      <c r="AF1137" s="131">
        <v>0</v>
      </c>
      <c r="AG1137" s="131">
        <v>1.29</v>
      </c>
      <c r="AH1137" s="149">
        <v>6.0155239326999999</v>
      </c>
      <c r="AI1137" s="149">
        <v>46.183699870600002</v>
      </c>
      <c r="AJ1137" s="149">
        <v>6.9857697283000002</v>
      </c>
      <c r="AK1137" s="149">
        <v>16.6235446313</v>
      </c>
      <c r="AL1137" s="149" t="s">
        <v>3450</v>
      </c>
      <c r="AM1137" s="149">
        <v>3.1047865459000001</v>
      </c>
      <c r="AN1137" s="149">
        <v>16.882276843500001</v>
      </c>
      <c r="AO1137" s="149" t="s">
        <v>3450</v>
      </c>
      <c r="AP1137" s="149">
        <v>4.2043984476</v>
      </c>
      <c r="AQ1137" s="149" t="s">
        <v>3450</v>
      </c>
    </row>
    <row r="1138" spans="1:43" x14ac:dyDescent="0.2">
      <c r="A1138" s="145">
        <v>3618</v>
      </c>
      <c r="B1138" s="109" t="s">
        <v>1260</v>
      </c>
      <c r="C1138" s="110">
        <v>2019</v>
      </c>
      <c r="D1138" s="131">
        <v>-8.8898916967999995</v>
      </c>
      <c r="E1138" s="110">
        <v>12.2008701958</v>
      </c>
      <c r="F1138" s="131">
        <v>6.3893016344999998</v>
      </c>
      <c r="G1138" s="131">
        <v>13.917781079699999</v>
      </c>
      <c r="H1138" s="131">
        <v>56.760772659700002</v>
      </c>
      <c r="I1138" s="131">
        <v>29.3214462605</v>
      </c>
      <c r="J1138" s="131">
        <v>3.4610630408</v>
      </c>
      <c r="K1138" s="131">
        <v>1.4833127317999999</v>
      </c>
      <c r="L1138" s="131">
        <v>8.4054388133</v>
      </c>
      <c r="M1138" s="131">
        <v>10.383189122399999</v>
      </c>
      <c r="N1138" s="110">
        <v>922</v>
      </c>
      <c r="O1138" s="131">
        <v>2.1496746203999999</v>
      </c>
      <c r="P1138" s="146">
        <v>165.48</v>
      </c>
      <c r="Q1138" s="131">
        <v>1.4385880076999999</v>
      </c>
      <c r="R1138" s="110">
        <v>46</v>
      </c>
      <c r="S1138" s="131">
        <v>44.831963249499999</v>
      </c>
      <c r="T1138" s="110">
        <v>-385</v>
      </c>
      <c r="U1138" s="131">
        <v>21.723887814299999</v>
      </c>
      <c r="V1138" s="131">
        <v>32.005560928400001</v>
      </c>
      <c r="W1138" s="147">
        <v>828</v>
      </c>
      <c r="X1138" s="147">
        <v>252</v>
      </c>
      <c r="Y1138" s="147">
        <v>161</v>
      </c>
      <c r="Z1138" s="147">
        <v>415</v>
      </c>
      <c r="AA1138" s="147">
        <v>237</v>
      </c>
      <c r="AB1138" s="147">
        <v>103</v>
      </c>
      <c r="AC1138" s="147">
        <v>34</v>
      </c>
      <c r="AD1138" s="147">
        <v>100</v>
      </c>
      <c r="AE1138" s="148">
        <v>0.85365853660000002</v>
      </c>
      <c r="AF1138" s="131">
        <v>4.8851978505</v>
      </c>
      <c r="AG1138" s="149" t="s">
        <v>3449</v>
      </c>
      <c r="AH1138" s="149">
        <v>2.0996711358</v>
      </c>
      <c r="AI1138" s="149">
        <v>56.083986845399998</v>
      </c>
      <c r="AJ1138" s="149">
        <v>5.9954464962999996</v>
      </c>
      <c r="AK1138" s="149">
        <v>22.4892486719</v>
      </c>
      <c r="AL1138" s="149" t="s">
        <v>3450</v>
      </c>
      <c r="AM1138" s="149">
        <v>3.3645332659</v>
      </c>
      <c r="AN1138" s="149">
        <v>5.4895016442999998</v>
      </c>
      <c r="AO1138" s="149" t="s">
        <v>3450</v>
      </c>
      <c r="AP1138" s="149">
        <v>4.4776119403000001</v>
      </c>
      <c r="AQ1138" s="149" t="s">
        <v>3450</v>
      </c>
    </row>
    <row r="1139" spans="1:43" x14ac:dyDescent="0.2">
      <c r="A1139" s="145">
        <v>3619</v>
      </c>
      <c r="B1139" s="109" t="s">
        <v>1259</v>
      </c>
      <c r="C1139" s="110">
        <v>4757</v>
      </c>
      <c r="D1139" s="131">
        <v>3.2111087004000001</v>
      </c>
      <c r="E1139" s="110">
        <v>35.638297872300001</v>
      </c>
      <c r="F1139" s="131">
        <v>16.312802186300001</v>
      </c>
      <c r="G1139" s="131">
        <v>18.4359890687</v>
      </c>
      <c r="H1139" s="131">
        <v>58.713474879099998</v>
      </c>
      <c r="I1139" s="131">
        <v>22.850536052100001</v>
      </c>
      <c r="J1139" s="131">
        <v>3.1535793124999998</v>
      </c>
      <c r="K1139" s="131">
        <v>1.8921475875</v>
      </c>
      <c r="L1139" s="131">
        <v>7.7788289709000003</v>
      </c>
      <c r="M1139" s="131">
        <v>12.404078629200001</v>
      </c>
      <c r="N1139" s="110">
        <v>2112</v>
      </c>
      <c r="O1139" s="131">
        <v>2.1638257576000002</v>
      </c>
      <c r="P1139" s="146">
        <v>133.47999999999999</v>
      </c>
      <c r="Q1139" s="131">
        <v>2.7278177457999999</v>
      </c>
      <c r="R1139" s="110">
        <v>64</v>
      </c>
      <c r="S1139" s="131">
        <v>36.098621103100001</v>
      </c>
      <c r="T1139" s="110">
        <v>-383</v>
      </c>
      <c r="U1139" s="131">
        <v>37.8447242206</v>
      </c>
      <c r="V1139" s="131">
        <v>23.3288369305</v>
      </c>
      <c r="W1139" s="147">
        <v>3229</v>
      </c>
      <c r="X1139" s="147">
        <v>199</v>
      </c>
      <c r="Y1139" s="147">
        <v>576</v>
      </c>
      <c r="Z1139" s="147">
        <v>2454</v>
      </c>
      <c r="AA1139" s="147">
        <v>489</v>
      </c>
      <c r="AB1139" s="147">
        <v>78</v>
      </c>
      <c r="AC1139" s="147">
        <v>64</v>
      </c>
      <c r="AD1139" s="147">
        <v>347</v>
      </c>
      <c r="AE1139" s="148">
        <v>1.1442336646</v>
      </c>
      <c r="AF1139" s="131">
        <v>11.692176870699999</v>
      </c>
      <c r="AG1139" s="149">
        <v>1.6</v>
      </c>
      <c r="AH1139" s="149">
        <v>5.1581166549999997</v>
      </c>
      <c r="AI1139" s="149">
        <v>36.8657765285</v>
      </c>
      <c r="AJ1139" s="149">
        <v>11.440618411799999</v>
      </c>
      <c r="AK1139" s="149">
        <v>28.151791988799999</v>
      </c>
      <c r="AL1139" s="149" t="s">
        <v>3450</v>
      </c>
      <c r="AM1139" s="149">
        <v>6.9290231903999997</v>
      </c>
      <c r="AN1139" s="149">
        <v>7.2382290935000002</v>
      </c>
      <c r="AO1139" s="149" t="s">
        <v>3450</v>
      </c>
      <c r="AP1139" s="149">
        <v>4.2164441321000004</v>
      </c>
      <c r="AQ1139" s="149" t="s">
        <v>3450</v>
      </c>
    </row>
    <row r="1140" spans="1:43" x14ac:dyDescent="0.2">
      <c r="A1140" s="145">
        <v>3633</v>
      </c>
      <c r="B1140" s="109" t="s">
        <v>1258</v>
      </c>
      <c r="C1140" s="110">
        <v>357</v>
      </c>
      <c r="D1140" s="131">
        <v>2</v>
      </c>
      <c r="E1140" s="110">
        <v>270.45454545450002</v>
      </c>
      <c r="F1140" s="131">
        <v>10.9243697479</v>
      </c>
      <c r="G1140" s="131">
        <v>20.728291316499998</v>
      </c>
      <c r="H1140" s="131">
        <v>55.742296918800001</v>
      </c>
      <c r="I1140" s="131">
        <v>23.529411764700001</v>
      </c>
      <c r="J1140" s="131">
        <v>2.8169014085000001</v>
      </c>
      <c r="K1140" s="131">
        <v>0</v>
      </c>
      <c r="L1140" s="131">
        <v>8.4507042254000009</v>
      </c>
      <c r="M1140" s="131">
        <v>14.0845070423</v>
      </c>
      <c r="N1140" s="110">
        <v>159</v>
      </c>
      <c r="O1140" s="131">
        <v>2.2264150943000001</v>
      </c>
      <c r="P1140" s="146">
        <v>1.32</v>
      </c>
      <c r="Q1140" s="131">
        <v>10.7692307692</v>
      </c>
      <c r="R1140" s="110">
        <v>1</v>
      </c>
      <c r="S1140" s="131">
        <v>50</v>
      </c>
      <c r="T1140" s="110">
        <v>-2</v>
      </c>
      <c r="U1140" s="131">
        <v>33.076923076900002</v>
      </c>
      <c r="V1140" s="131">
        <v>6.1538461538</v>
      </c>
      <c r="W1140" s="147" t="s">
        <v>3449</v>
      </c>
      <c r="X1140" s="147">
        <v>13</v>
      </c>
      <c r="Y1140" s="147" t="s">
        <v>3449</v>
      </c>
      <c r="Z1140" s="147">
        <v>169</v>
      </c>
      <c r="AA1140" s="147" t="s">
        <v>3449</v>
      </c>
      <c r="AB1140" s="147">
        <v>4</v>
      </c>
      <c r="AC1140" s="147" t="s">
        <v>3449</v>
      </c>
      <c r="AD1140" s="147">
        <v>22</v>
      </c>
      <c r="AE1140" s="148">
        <v>1.0050251256</v>
      </c>
      <c r="AF1140" s="131">
        <v>5.7306590257999996</v>
      </c>
      <c r="AG1140" s="149" t="s">
        <v>3449</v>
      </c>
      <c r="AH1140" s="149">
        <v>15.2103559871</v>
      </c>
      <c r="AI1140" s="149">
        <v>7.4433656957999998</v>
      </c>
      <c r="AJ1140" s="149">
        <v>16.990291262100001</v>
      </c>
      <c r="AK1140" s="149">
        <v>32.847896440100001</v>
      </c>
      <c r="AL1140" s="149" t="s">
        <v>3450</v>
      </c>
      <c r="AM1140" s="149">
        <v>6.9579288025999997</v>
      </c>
      <c r="AN1140" s="149">
        <v>15.5339805825</v>
      </c>
      <c r="AO1140" s="149" t="s">
        <v>3450</v>
      </c>
      <c r="AP1140" s="149">
        <v>5.0161812297999999</v>
      </c>
      <c r="AQ1140" s="149" t="s">
        <v>3450</v>
      </c>
    </row>
    <row r="1141" spans="1:43" x14ac:dyDescent="0.2">
      <c r="A1141" s="145">
        <v>3637</v>
      </c>
      <c r="B1141" s="109" t="s">
        <v>1257</v>
      </c>
      <c r="C1141" s="110">
        <v>304</v>
      </c>
      <c r="D1141" s="131">
        <v>-3.1847133757999999</v>
      </c>
      <c r="E1141" s="110">
        <v>97.749196141499993</v>
      </c>
      <c r="F1141" s="131">
        <v>12.1710526316</v>
      </c>
      <c r="G1141" s="131">
        <v>19.736842105299999</v>
      </c>
      <c r="H1141" s="131">
        <v>62.171052631599999</v>
      </c>
      <c r="I1141" s="131">
        <v>18.092105263200001</v>
      </c>
      <c r="J1141" s="131">
        <v>0</v>
      </c>
      <c r="K1141" s="131">
        <v>3.3167495854000002</v>
      </c>
      <c r="L1141" s="131">
        <v>9.9502487562000006</v>
      </c>
      <c r="M1141" s="131">
        <v>0</v>
      </c>
      <c r="N1141" s="110">
        <v>131</v>
      </c>
      <c r="O1141" s="131">
        <v>2.3053435114999998</v>
      </c>
      <c r="P1141" s="146">
        <v>3.11</v>
      </c>
      <c r="Q1141" s="131">
        <v>9.3548387096999992</v>
      </c>
      <c r="R1141" s="110">
        <v>5</v>
      </c>
      <c r="S1141" s="131">
        <v>11.2903225806</v>
      </c>
      <c r="T1141" s="110">
        <v>-9</v>
      </c>
      <c r="U1141" s="131">
        <v>68.387096774200003</v>
      </c>
      <c r="V1141" s="131">
        <v>10.967741935499999</v>
      </c>
      <c r="W1141" s="147">
        <v>493</v>
      </c>
      <c r="X1141" s="147">
        <v>13</v>
      </c>
      <c r="Y1141" s="147">
        <v>31</v>
      </c>
      <c r="Z1141" s="147">
        <v>449</v>
      </c>
      <c r="AA1141" s="147">
        <v>27</v>
      </c>
      <c r="AB1141" s="147">
        <v>5</v>
      </c>
      <c r="AC1141" s="147">
        <v>6</v>
      </c>
      <c r="AD1141" s="147">
        <v>16</v>
      </c>
      <c r="AE1141" s="148">
        <v>2.5</v>
      </c>
      <c r="AF1141" s="131">
        <v>0</v>
      </c>
      <c r="AG1141" s="149" t="s">
        <v>3449</v>
      </c>
      <c r="AH1141" s="149">
        <v>7.6106194690000004</v>
      </c>
      <c r="AI1141" s="149">
        <v>7.2566371681000001</v>
      </c>
      <c r="AJ1141" s="149">
        <v>19.823008849600001</v>
      </c>
      <c r="AK1141" s="149">
        <v>37.1681415929</v>
      </c>
      <c r="AL1141" s="149" t="s">
        <v>3450</v>
      </c>
      <c r="AM1141" s="149">
        <v>8.1415929204000008</v>
      </c>
      <c r="AN1141" s="149">
        <v>13.097345132699999</v>
      </c>
      <c r="AO1141" s="149" t="s">
        <v>3450</v>
      </c>
      <c r="AP1141" s="149">
        <v>6.9026548672999999</v>
      </c>
      <c r="AQ1141" s="149" t="s">
        <v>3450</v>
      </c>
    </row>
    <row r="1142" spans="1:43" x14ac:dyDescent="0.2">
      <c r="A1142" s="145">
        <v>3638</v>
      </c>
      <c r="B1142" s="109" t="s">
        <v>1256</v>
      </c>
      <c r="C1142" s="110">
        <v>790</v>
      </c>
      <c r="D1142" s="131">
        <v>-2.8290282903000001</v>
      </c>
      <c r="E1142" s="110">
        <v>55.283414975500001</v>
      </c>
      <c r="F1142" s="131">
        <v>3.4177215190000001</v>
      </c>
      <c r="G1142" s="131">
        <v>21.012658227799999</v>
      </c>
      <c r="H1142" s="131">
        <v>56.835443038000001</v>
      </c>
      <c r="I1142" s="131">
        <v>22.1518987342</v>
      </c>
      <c r="J1142" s="131">
        <v>1.2666244459</v>
      </c>
      <c r="K1142" s="131">
        <v>1.2666244459</v>
      </c>
      <c r="L1142" s="131">
        <v>15.199493350199999</v>
      </c>
      <c r="M1142" s="131">
        <v>15.199493350199999</v>
      </c>
      <c r="N1142" s="110">
        <v>336</v>
      </c>
      <c r="O1142" s="131">
        <v>2.3273809524</v>
      </c>
      <c r="P1142" s="146">
        <v>14.29</v>
      </c>
      <c r="Q1142" s="131">
        <v>3.7788663401</v>
      </c>
      <c r="R1142" s="110">
        <v>9</v>
      </c>
      <c r="S1142" s="131">
        <v>25.7522743177</v>
      </c>
      <c r="T1142" s="110">
        <v>-33</v>
      </c>
      <c r="U1142" s="131">
        <v>64.100769769099998</v>
      </c>
      <c r="V1142" s="131">
        <v>6.3680895730999998</v>
      </c>
      <c r="W1142" s="147">
        <v>416</v>
      </c>
      <c r="X1142" s="147">
        <v>28</v>
      </c>
      <c r="Y1142" s="147">
        <v>46</v>
      </c>
      <c r="Z1142" s="147">
        <v>342</v>
      </c>
      <c r="AA1142" s="147">
        <v>68</v>
      </c>
      <c r="AB1142" s="147">
        <v>11</v>
      </c>
      <c r="AC1142" s="147">
        <v>5</v>
      </c>
      <c r="AD1142" s="147">
        <v>52</v>
      </c>
      <c r="AE1142" s="148">
        <v>0.20790020789999999</v>
      </c>
      <c r="AF1142" s="131">
        <v>2.4783147460000001</v>
      </c>
      <c r="AG1142" s="149" t="s">
        <v>3449</v>
      </c>
      <c r="AH1142" s="149">
        <v>10.113780025300001</v>
      </c>
      <c r="AI1142" s="149">
        <v>8.8495575220999996</v>
      </c>
      <c r="AJ1142" s="149">
        <v>23.072060682699998</v>
      </c>
      <c r="AK1142" s="149">
        <v>28.950695322400001</v>
      </c>
      <c r="AL1142" s="149" t="s">
        <v>3450</v>
      </c>
      <c r="AM1142" s="149">
        <v>11.2515802781</v>
      </c>
      <c r="AN1142" s="149">
        <v>9.2920353981999995</v>
      </c>
      <c r="AO1142" s="149" t="s">
        <v>3450</v>
      </c>
      <c r="AP1142" s="149">
        <v>8.4702907712000002</v>
      </c>
      <c r="AQ1142" s="149" t="s">
        <v>3450</v>
      </c>
    </row>
    <row r="1143" spans="1:43" x14ac:dyDescent="0.2">
      <c r="A1143" s="145">
        <v>3640</v>
      </c>
      <c r="B1143" s="109" t="s">
        <v>1255</v>
      </c>
      <c r="C1143" s="110">
        <v>960</v>
      </c>
      <c r="D1143" s="131">
        <v>9.7142857143000008</v>
      </c>
      <c r="E1143" s="110">
        <v>103.4482758621</v>
      </c>
      <c r="F1143" s="131">
        <v>16.770833333300001</v>
      </c>
      <c r="G1143" s="131">
        <v>23.229166666699999</v>
      </c>
      <c r="H1143" s="131">
        <v>54.791666666700003</v>
      </c>
      <c r="I1143" s="131">
        <v>21.979166666699999</v>
      </c>
      <c r="J1143" s="131">
        <v>4.2038885969999997</v>
      </c>
      <c r="K1143" s="131">
        <v>0</v>
      </c>
      <c r="L1143" s="131">
        <v>6.3058328954</v>
      </c>
      <c r="M1143" s="131">
        <v>7.3568050446999997</v>
      </c>
      <c r="N1143" s="110">
        <v>402</v>
      </c>
      <c r="O1143" s="131">
        <v>2.3656716418000001</v>
      </c>
      <c r="P1143" s="146">
        <v>9.2799999999999994</v>
      </c>
      <c r="Q1143" s="131">
        <v>8.0645161289999994</v>
      </c>
      <c r="R1143" s="110">
        <v>7</v>
      </c>
      <c r="S1143" s="131">
        <v>14.623655914</v>
      </c>
      <c r="T1143" s="110">
        <v>-4</v>
      </c>
      <c r="U1143" s="131">
        <v>70.430107526900002</v>
      </c>
      <c r="V1143" s="131">
        <v>6.8817204300999997</v>
      </c>
      <c r="W1143" s="147">
        <v>341</v>
      </c>
      <c r="X1143" s="147">
        <v>12</v>
      </c>
      <c r="Y1143" s="147">
        <v>195</v>
      </c>
      <c r="Z1143" s="147">
        <v>134</v>
      </c>
      <c r="AA1143" s="147">
        <v>78</v>
      </c>
      <c r="AB1143" s="147">
        <v>5</v>
      </c>
      <c r="AC1143" s="147">
        <v>25</v>
      </c>
      <c r="AD1143" s="147">
        <v>48</v>
      </c>
      <c r="AE1143" s="148">
        <v>4.0322580644999997</v>
      </c>
      <c r="AF1143" s="131">
        <v>11.8279569892</v>
      </c>
      <c r="AG1143" s="131">
        <v>0.74</v>
      </c>
      <c r="AH1143" s="149">
        <v>14.052795031100001</v>
      </c>
      <c r="AI1143" s="149">
        <v>6.8322981366000004</v>
      </c>
      <c r="AJ1143" s="149">
        <v>14.5186335404</v>
      </c>
      <c r="AK1143" s="149">
        <v>39.052795031099997</v>
      </c>
      <c r="AL1143" s="149" t="s">
        <v>3450</v>
      </c>
      <c r="AM1143" s="149">
        <v>6.4440993788999998</v>
      </c>
      <c r="AN1143" s="149">
        <v>15.5279503106</v>
      </c>
      <c r="AO1143" s="149" t="s">
        <v>3450</v>
      </c>
      <c r="AP1143" s="149">
        <v>3.5714285713999998</v>
      </c>
      <c r="AQ1143" s="149" t="s">
        <v>3450</v>
      </c>
    </row>
    <row r="1144" spans="1:43" x14ac:dyDescent="0.2">
      <c r="A1144" s="145">
        <v>3661</v>
      </c>
      <c r="B1144" s="109" t="s">
        <v>1254</v>
      </c>
      <c r="C1144" s="110">
        <v>2264</v>
      </c>
      <c r="D1144" s="131">
        <v>12.7490039841</v>
      </c>
      <c r="E1144" s="110">
        <v>72.6106478512</v>
      </c>
      <c r="F1144" s="131">
        <v>16.519434628999999</v>
      </c>
      <c r="G1144" s="131">
        <v>19.920494699599999</v>
      </c>
      <c r="H1144" s="131">
        <v>59.849823321599999</v>
      </c>
      <c r="I1144" s="131">
        <v>20.229681978799999</v>
      </c>
      <c r="J1144" s="131">
        <v>3.1166518255</v>
      </c>
      <c r="K1144" s="131">
        <v>2.2261798753000002</v>
      </c>
      <c r="L1144" s="131">
        <v>7.1237756011000002</v>
      </c>
      <c r="M1144" s="131">
        <v>6.2333036508999999</v>
      </c>
      <c r="N1144" s="110">
        <v>944</v>
      </c>
      <c r="O1144" s="131">
        <v>2.2584745762999998</v>
      </c>
      <c r="P1144" s="146">
        <v>31.18</v>
      </c>
      <c r="Q1144" s="131">
        <v>6.25</v>
      </c>
      <c r="R1144" s="110">
        <v>39</v>
      </c>
      <c r="S1144" s="131">
        <v>50.064102564099997</v>
      </c>
      <c r="T1144" s="110">
        <v>-163</v>
      </c>
      <c r="U1144" s="131">
        <v>36.506410256400002</v>
      </c>
      <c r="V1144" s="131">
        <v>7.1794871794999997</v>
      </c>
      <c r="W1144" s="147">
        <v>1255</v>
      </c>
      <c r="X1144" s="147">
        <v>103</v>
      </c>
      <c r="Y1144" s="147">
        <v>272</v>
      </c>
      <c r="Z1144" s="147">
        <v>880</v>
      </c>
      <c r="AA1144" s="147">
        <v>181</v>
      </c>
      <c r="AB1144" s="147">
        <v>39</v>
      </c>
      <c r="AC1144" s="147">
        <v>40</v>
      </c>
      <c r="AD1144" s="147">
        <v>102</v>
      </c>
      <c r="AE1144" s="148">
        <v>1.0183299389</v>
      </c>
      <c r="AF1144" s="131">
        <v>3.2198712052</v>
      </c>
      <c r="AG1144" s="131">
        <v>1.08</v>
      </c>
      <c r="AH1144" s="149">
        <v>6.6644451848999999</v>
      </c>
      <c r="AI1144" s="149">
        <v>17.9940019993</v>
      </c>
      <c r="AJ1144" s="149">
        <v>14.0953015661</v>
      </c>
      <c r="AK1144" s="149">
        <v>33.455514828399998</v>
      </c>
      <c r="AL1144" s="149" t="s">
        <v>3450</v>
      </c>
      <c r="AM1144" s="149">
        <v>7.4641786071</v>
      </c>
      <c r="AN1144" s="149">
        <v>13.4621792736</v>
      </c>
      <c r="AO1144" s="149" t="s">
        <v>3450</v>
      </c>
      <c r="AP1144" s="149">
        <v>6.8643785404999997</v>
      </c>
      <c r="AQ1144" s="149" t="s">
        <v>3450</v>
      </c>
    </row>
    <row r="1145" spans="1:43" x14ac:dyDescent="0.2">
      <c r="A1145" s="145">
        <v>3662</v>
      </c>
      <c r="B1145" s="109" t="s">
        <v>1253</v>
      </c>
      <c r="C1145" s="110">
        <v>247</v>
      </c>
      <c r="D1145" s="131">
        <v>7.8602620087000004</v>
      </c>
      <c r="E1145" s="110">
        <v>40.558292282399997</v>
      </c>
      <c r="F1145" s="131">
        <v>4.0485829960000004</v>
      </c>
      <c r="G1145" s="131">
        <v>27.9352226721</v>
      </c>
      <c r="H1145" s="131">
        <v>53.441295546600003</v>
      </c>
      <c r="I1145" s="131">
        <v>18.623481781399999</v>
      </c>
      <c r="J1145" s="131">
        <v>0</v>
      </c>
      <c r="K1145" s="131">
        <v>0</v>
      </c>
      <c r="L1145" s="131">
        <v>4.0404040404000003</v>
      </c>
      <c r="M1145" s="131">
        <v>8.0808080808000007</v>
      </c>
      <c r="N1145" s="110">
        <v>97</v>
      </c>
      <c r="O1145" s="131">
        <v>2.5257731958999998</v>
      </c>
      <c r="P1145" s="146">
        <v>6.09</v>
      </c>
      <c r="Q1145" s="131">
        <v>4.1186161449999998</v>
      </c>
      <c r="R1145" s="110">
        <v>4</v>
      </c>
      <c r="S1145" s="131">
        <v>49.9176276771</v>
      </c>
      <c r="T1145" s="110">
        <v>-28</v>
      </c>
      <c r="U1145" s="131">
        <v>30.807248764400001</v>
      </c>
      <c r="V1145" s="131">
        <v>15.1565074135</v>
      </c>
      <c r="W1145" s="147">
        <v>74</v>
      </c>
      <c r="X1145" s="147">
        <v>40</v>
      </c>
      <c r="Y1145" s="147">
        <v>5</v>
      </c>
      <c r="Z1145" s="147">
        <v>29</v>
      </c>
      <c r="AA1145" s="147">
        <v>32</v>
      </c>
      <c r="AB1145" s="147">
        <v>14</v>
      </c>
      <c r="AC1145" s="147">
        <v>4</v>
      </c>
      <c r="AD1145" s="147">
        <v>14</v>
      </c>
      <c r="AE1145" s="148">
        <v>3.2051282050999998</v>
      </c>
      <c r="AF1145" s="131">
        <v>23.622047244099999</v>
      </c>
      <c r="AG1145" s="149" t="s">
        <v>3449</v>
      </c>
      <c r="AH1145" s="149">
        <v>11.6700201207</v>
      </c>
      <c r="AI1145" s="149">
        <v>13.4808853119</v>
      </c>
      <c r="AJ1145" s="149">
        <v>8.4507042254000009</v>
      </c>
      <c r="AK1145" s="149">
        <v>25.754527162999999</v>
      </c>
      <c r="AL1145" s="149" t="s">
        <v>3450</v>
      </c>
      <c r="AM1145" s="149">
        <v>9.8591549296000007</v>
      </c>
      <c r="AN1145" s="149">
        <v>24.949698189100001</v>
      </c>
      <c r="AO1145" s="149" t="s">
        <v>3450</v>
      </c>
      <c r="AP1145" s="149">
        <v>5.8350100604000001</v>
      </c>
      <c r="AQ1145" s="149" t="s">
        <v>3450</v>
      </c>
    </row>
    <row r="1146" spans="1:43" x14ac:dyDescent="0.2">
      <c r="A1146" s="145">
        <v>3663</v>
      </c>
      <c r="B1146" s="109" t="s">
        <v>1252</v>
      </c>
      <c r="C1146" s="110">
        <v>498</v>
      </c>
      <c r="D1146" s="131">
        <v>21.760391198000001</v>
      </c>
      <c r="E1146" s="110">
        <v>118.57142857140001</v>
      </c>
      <c r="F1146" s="131">
        <v>5.2208835341000004</v>
      </c>
      <c r="G1146" s="131">
        <v>22.8915662651</v>
      </c>
      <c r="H1146" s="131">
        <v>60.843373493999998</v>
      </c>
      <c r="I1146" s="131">
        <v>16.265060241</v>
      </c>
      <c r="J1146" s="131">
        <v>0</v>
      </c>
      <c r="K1146" s="131">
        <v>0</v>
      </c>
      <c r="L1146" s="131">
        <v>4.0567951318000004</v>
      </c>
      <c r="M1146" s="131">
        <v>2.0283975659000002</v>
      </c>
      <c r="N1146" s="110">
        <v>199</v>
      </c>
      <c r="O1146" s="131">
        <v>2.4824120603000002</v>
      </c>
      <c r="P1146" s="146">
        <v>4.2</v>
      </c>
      <c r="Q1146" s="131">
        <v>6.2052505967</v>
      </c>
      <c r="R1146" s="110">
        <v>7</v>
      </c>
      <c r="S1146" s="131">
        <v>38.663484486900003</v>
      </c>
      <c r="T1146" s="110">
        <v>-5</v>
      </c>
      <c r="U1146" s="131">
        <v>52.983293556100001</v>
      </c>
      <c r="V1146" s="131">
        <v>2.1479713604000001</v>
      </c>
      <c r="W1146" s="147">
        <v>81</v>
      </c>
      <c r="X1146" s="147">
        <v>27</v>
      </c>
      <c r="Y1146" s="147">
        <v>5</v>
      </c>
      <c r="Z1146" s="147">
        <v>49</v>
      </c>
      <c r="AA1146" s="147" t="s">
        <v>3449</v>
      </c>
      <c r="AB1146" s="147">
        <v>10</v>
      </c>
      <c r="AC1146" s="147" t="s">
        <v>3449</v>
      </c>
      <c r="AD1146" s="147">
        <v>23</v>
      </c>
      <c r="AE1146" s="148">
        <v>0.82987551869999998</v>
      </c>
      <c r="AF1146" s="131">
        <v>33.264033263999998</v>
      </c>
      <c r="AG1146" s="149" t="s">
        <v>3449</v>
      </c>
      <c r="AH1146" s="149">
        <v>11.9</v>
      </c>
      <c r="AI1146" s="149">
        <v>6.3</v>
      </c>
      <c r="AJ1146" s="149">
        <v>27</v>
      </c>
      <c r="AK1146" s="149">
        <v>27.9</v>
      </c>
      <c r="AL1146" s="149" t="s">
        <v>3450</v>
      </c>
      <c r="AM1146" s="149">
        <v>8</v>
      </c>
      <c r="AN1146" s="149">
        <v>13.7</v>
      </c>
      <c r="AO1146" s="149" t="s">
        <v>3450</v>
      </c>
      <c r="AP1146" s="149">
        <v>5.2</v>
      </c>
      <c r="AQ1146" s="149" t="s">
        <v>3450</v>
      </c>
    </row>
    <row r="1147" spans="1:43" x14ac:dyDescent="0.2">
      <c r="A1147" s="145">
        <v>3668</v>
      </c>
      <c r="B1147" s="109" t="s">
        <v>1251</v>
      </c>
      <c r="C1147" s="110">
        <v>3278</v>
      </c>
      <c r="D1147" s="131">
        <v>14.176245210699999</v>
      </c>
      <c r="E1147" s="110">
        <v>195.4680977937</v>
      </c>
      <c r="F1147" s="131">
        <v>32.916412446599999</v>
      </c>
      <c r="G1147" s="131">
        <v>18.7004270897</v>
      </c>
      <c r="H1147" s="131">
        <v>61.104331909700001</v>
      </c>
      <c r="I1147" s="131">
        <v>20.195241000599999</v>
      </c>
      <c r="J1147" s="131">
        <v>7.6982294072000004</v>
      </c>
      <c r="K1147" s="131">
        <v>3.6951501155000002</v>
      </c>
      <c r="L1147" s="131">
        <v>7.6982294072000004</v>
      </c>
      <c r="M1147" s="131">
        <v>6.7744418784000002</v>
      </c>
      <c r="N1147" s="110">
        <v>1502</v>
      </c>
      <c r="O1147" s="131">
        <v>2.1511318242000002</v>
      </c>
      <c r="P1147" s="146">
        <v>16.77</v>
      </c>
      <c r="Q1147" s="131">
        <v>7.7611940299000004</v>
      </c>
      <c r="R1147" s="110">
        <v>22</v>
      </c>
      <c r="S1147" s="131">
        <v>23.701492537299998</v>
      </c>
      <c r="T1147" s="110">
        <v>-51</v>
      </c>
      <c r="U1147" s="131">
        <v>61.731343283599998</v>
      </c>
      <c r="V1147" s="131">
        <v>6.8059701493000002</v>
      </c>
      <c r="W1147" s="147">
        <v>2323</v>
      </c>
      <c r="X1147" s="147">
        <v>24</v>
      </c>
      <c r="Y1147" s="147">
        <v>473</v>
      </c>
      <c r="Z1147" s="147">
        <v>1826</v>
      </c>
      <c r="AA1147" s="147">
        <v>351</v>
      </c>
      <c r="AB1147" s="147">
        <v>12</v>
      </c>
      <c r="AC1147" s="147">
        <v>43</v>
      </c>
      <c r="AD1147" s="147">
        <v>296</v>
      </c>
      <c r="AE1147" s="148">
        <v>2.6427061311000002</v>
      </c>
      <c r="AF1147" s="131">
        <v>8.7527352298000007</v>
      </c>
      <c r="AG1147" s="149">
        <v>3.89</v>
      </c>
      <c r="AH1147" s="149">
        <v>15.239186479500001</v>
      </c>
      <c r="AI1147" s="149">
        <v>12.9762245775</v>
      </c>
      <c r="AJ1147" s="149">
        <v>16.957891721599999</v>
      </c>
      <c r="AK1147" s="149">
        <v>30.3924376969</v>
      </c>
      <c r="AL1147" s="149" t="s">
        <v>3450</v>
      </c>
      <c r="AM1147" s="149">
        <v>5.9295330851000001</v>
      </c>
      <c r="AN1147" s="149">
        <v>11.6012603838</v>
      </c>
      <c r="AO1147" s="149" t="s">
        <v>3450</v>
      </c>
      <c r="AP1147" s="149">
        <v>6.9034660556</v>
      </c>
      <c r="AQ1147" s="149" t="s">
        <v>3450</v>
      </c>
    </row>
    <row r="1148" spans="1:43" x14ac:dyDescent="0.2">
      <c r="A1148" s="145">
        <v>3669</v>
      </c>
      <c r="B1148" s="109" t="s">
        <v>1250</v>
      </c>
      <c r="C1148" s="110">
        <v>133</v>
      </c>
      <c r="D1148" s="131">
        <v>-5.6737588651999999</v>
      </c>
      <c r="E1148" s="110">
        <v>5.3911633562999999</v>
      </c>
      <c r="F1148" s="131">
        <v>3.7593984962000002</v>
      </c>
      <c r="G1148" s="131">
        <v>16.541353383499999</v>
      </c>
      <c r="H1148" s="131">
        <v>53.383458646599998</v>
      </c>
      <c r="I1148" s="131">
        <v>30.0751879699</v>
      </c>
      <c r="J1148" s="131">
        <v>7.6045627376000002</v>
      </c>
      <c r="K1148" s="131">
        <v>7.6045627376000002</v>
      </c>
      <c r="L1148" s="131">
        <v>15.2091254753</v>
      </c>
      <c r="M1148" s="131">
        <v>0</v>
      </c>
      <c r="N1148" s="110">
        <v>56</v>
      </c>
      <c r="O1148" s="131">
        <v>2.3392857142999999</v>
      </c>
      <c r="P1148" s="146">
        <v>24.67</v>
      </c>
      <c r="Q1148" s="131">
        <v>1.1755168221000001</v>
      </c>
      <c r="R1148" s="110">
        <v>10</v>
      </c>
      <c r="S1148" s="131">
        <v>36.967977300400001</v>
      </c>
      <c r="T1148" s="110">
        <v>-153</v>
      </c>
      <c r="U1148" s="131">
        <v>27.604377786800001</v>
      </c>
      <c r="V1148" s="131">
        <v>34.252128090799999</v>
      </c>
      <c r="W1148" s="147">
        <v>58</v>
      </c>
      <c r="X1148" s="147">
        <v>36</v>
      </c>
      <c r="Y1148" s="147">
        <v>0</v>
      </c>
      <c r="Z1148" s="147">
        <v>22</v>
      </c>
      <c r="AA1148" s="147">
        <v>25</v>
      </c>
      <c r="AB1148" s="147">
        <v>15</v>
      </c>
      <c r="AC1148" s="147">
        <v>0</v>
      </c>
      <c r="AD1148" s="147">
        <v>10</v>
      </c>
      <c r="AE1148" s="148">
        <v>0.41322314049999997</v>
      </c>
      <c r="AF1148" s="131">
        <v>7.7519379844999996</v>
      </c>
      <c r="AG1148" s="149" t="s">
        <v>3449</v>
      </c>
      <c r="AH1148" s="149">
        <v>5.9490084985999996</v>
      </c>
      <c r="AI1148" s="149">
        <v>6.7988668555</v>
      </c>
      <c r="AJ1148" s="149">
        <v>7.3654390935</v>
      </c>
      <c r="AK1148" s="149">
        <v>22.6628895184</v>
      </c>
      <c r="AL1148" s="149" t="s">
        <v>3450</v>
      </c>
      <c r="AM1148" s="149">
        <v>10.1983002833</v>
      </c>
      <c r="AN1148" s="149">
        <v>36.260623229499998</v>
      </c>
      <c r="AO1148" s="149" t="s">
        <v>3450</v>
      </c>
      <c r="AP1148" s="149">
        <v>10.764872521199999</v>
      </c>
      <c r="AQ1148" s="149" t="s">
        <v>3450</v>
      </c>
    </row>
    <row r="1149" spans="1:43" x14ac:dyDescent="0.2">
      <c r="A1149" s="145">
        <v>3670</v>
      </c>
      <c r="B1149" s="109" t="s">
        <v>1249</v>
      </c>
      <c r="C1149" s="110">
        <v>147</v>
      </c>
      <c r="D1149" s="131">
        <v>33.636363636399999</v>
      </c>
      <c r="E1149" s="110">
        <v>33.949191685899997</v>
      </c>
      <c r="F1149" s="131">
        <v>7.4829931972999999</v>
      </c>
      <c r="G1149" s="131">
        <v>17.006802721100001</v>
      </c>
      <c r="H1149" s="131">
        <v>44.217687074799997</v>
      </c>
      <c r="I1149" s="131">
        <v>38.775510204100001</v>
      </c>
      <c r="J1149" s="131">
        <v>6.6445182724</v>
      </c>
      <c r="K1149" s="131">
        <v>0</v>
      </c>
      <c r="L1149" s="131">
        <v>6.6445182724</v>
      </c>
      <c r="M1149" s="131">
        <v>13.2890365449</v>
      </c>
      <c r="N1149" s="110">
        <v>71</v>
      </c>
      <c r="O1149" s="131">
        <v>2.0422535211000001</v>
      </c>
      <c r="P1149" s="146">
        <v>4.33</v>
      </c>
      <c r="Q1149" s="131">
        <v>6.6820276498000002</v>
      </c>
      <c r="R1149" s="110">
        <v>4</v>
      </c>
      <c r="S1149" s="131">
        <v>45.852534562199999</v>
      </c>
      <c r="T1149" s="110">
        <v>-5</v>
      </c>
      <c r="U1149" s="131">
        <v>41.013824884800002</v>
      </c>
      <c r="V1149" s="131">
        <v>6.4516129032</v>
      </c>
      <c r="W1149" s="147">
        <v>76</v>
      </c>
      <c r="X1149" s="147">
        <v>28</v>
      </c>
      <c r="Y1149" s="147">
        <v>0</v>
      </c>
      <c r="Z1149" s="147">
        <v>48</v>
      </c>
      <c r="AA1149" s="147">
        <v>22</v>
      </c>
      <c r="AB1149" s="147">
        <v>10</v>
      </c>
      <c r="AC1149" s="147">
        <v>0</v>
      </c>
      <c r="AD1149" s="147">
        <v>12</v>
      </c>
      <c r="AE1149" s="148">
        <v>0</v>
      </c>
      <c r="AF1149" s="131">
        <v>0</v>
      </c>
      <c r="AG1149" s="131">
        <v>3.9</v>
      </c>
      <c r="AH1149" s="149">
        <v>10.344827586199999</v>
      </c>
      <c r="AI1149" s="149">
        <v>10.0795755968</v>
      </c>
      <c r="AJ1149" s="149">
        <v>7.4270557028999997</v>
      </c>
      <c r="AK1149" s="149">
        <v>24.668435013300002</v>
      </c>
      <c r="AL1149" s="149" t="s">
        <v>3450</v>
      </c>
      <c r="AM1149" s="149">
        <v>4.5092838196000002</v>
      </c>
      <c r="AN1149" s="149">
        <v>38.196286472099999</v>
      </c>
      <c r="AO1149" s="149" t="s">
        <v>3450</v>
      </c>
      <c r="AP1149" s="149">
        <v>4.7745358089999996</v>
      </c>
      <c r="AQ1149" s="149" t="s">
        <v>3450</v>
      </c>
    </row>
    <row r="1150" spans="1:43" x14ac:dyDescent="0.2">
      <c r="A1150" s="145">
        <v>3672</v>
      </c>
      <c r="B1150" s="109" t="s">
        <v>1248</v>
      </c>
      <c r="C1150" s="110">
        <v>903</v>
      </c>
      <c r="D1150" s="131">
        <v>-4.7468354430000002</v>
      </c>
      <c r="E1150" s="110">
        <v>5.9635451062999998</v>
      </c>
      <c r="F1150" s="131">
        <v>4.3189368770999996</v>
      </c>
      <c r="G1150" s="131">
        <v>20.265780730900001</v>
      </c>
      <c r="H1150" s="131">
        <v>54.152823920300001</v>
      </c>
      <c r="I1150" s="131">
        <v>25.581395348800001</v>
      </c>
      <c r="J1150" s="131">
        <v>5.5432372505999998</v>
      </c>
      <c r="K1150" s="131">
        <v>0</v>
      </c>
      <c r="L1150" s="131">
        <v>11.0864745011</v>
      </c>
      <c r="M1150" s="131">
        <v>12.195121951200001</v>
      </c>
      <c r="N1150" s="110">
        <v>376</v>
      </c>
      <c r="O1150" s="131">
        <v>2.3989361701999998</v>
      </c>
      <c r="P1150" s="146">
        <v>151.41999999999999</v>
      </c>
      <c r="Q1150" s="131">
        <v>1.1887465328</v>
      </c>
      <c r="R1150" s="110">
        <v>51</v>
      </c>
      <c r="S1150" s="131">
        <v>38.772949412199999</v>
      </c>
      <c r="T1150" s="110">
        <v>-324</v>
      </c>
      <c r="U1150" s="131">
        <v>31.085721833299999</v>
      </c>
      <c r="V1150" s="131">
        <v>28.9525822216</v>
      </c>
      <c r="W1150" s="147">
        <v>437</v>
      </c>
      <c r="X1150" s="147">
        <v>188</v>
      </c>
      <c r="Y1150" s="147">
        <v>61</v>
      </c>
      <c r="Z1150" s="147">
        <v>188</v>
      </c>
      <c r="AA1150" s="147">
        <v>151</v>
      </c>
      <c r="AB1150" s="147">
        <v>72</v>
      </c>
      <c r="AC1150" s="147">
        <v>14</v>
      </c>
      <c r="AD1150" s="147">
        <v>65</v>
      </c>
      <c r="AE1150" s="148">
        <v>0.25873221219999998</v>
      </c>
      <c r="AF1150" s="131">
        <v>2.2099447514000001</v>
      </c>
      <c r="AG1150" s="149" t="s">
        <v>3449</v>
      </c>
      <c r="AH1150" s="149">
        <v>4.3681747270000004</v>
      </c>
      <c r="AI1150" s="149">
        <v>7.9563182527</v>
      </c>
      <c r="AJ1150" s="149">
        <v>12.584503380099999</v>
      </c>
      <c r="AK1150" s="149">
        <v>29.953198127899999</v>
      </c>
      <c r="AL1150" s="149" t="s">
        <v>3450</v>
      </c>
      <c r="AM1150" s="149">
        <v>5.9282371295000003</v>
      </c>
      <c r="AN1150" s="149">
        <v>31.825273010899998</v>
      </c>
      <c r="AO1150" s="149" t="s">
        <v>3450</v>
      </c>
      <c r="AP1150" s="149">
        <v>7.3842953718000004</v>
      </c>
      <c r="AQ1150" s="149" t="s">
        <v>3450</v>
      </c>
    </row>
    <row r="1151" spans="1:43" x14ac:dyDescent="0.2">
      <c r="A1151" s="145">
        <v>3673</v>
      </c>
      <c r="B1151" s="109" t="s">
        <v>1247</v>
      </c>
      <c r="C1151" s="110">
        <v>2113</v>
      </c>
      <c r="D1151" s="131">
        <v>11.152025249899999</v>
      </c>
      <c r="E1151" s="110">
        <v>45.994775794500001</v>
      </c>
      <c r="F1151" s="131">
        <v>5.5371509701999999</v>
      </c>
      <c r="G1151" s="131">
        <v>20.0662565073</v>
      </c>
      <c r="H1151" s="131">
        <v>60.388073828700001</v>
      </c>
      <c r="I1151" s="131">
        <v>19.545669663999998</v>
      </c>
      <c r="J1151" s="131">
        <v>4.7846889951999998</v>
      </c>
      <c r="K1151" s="131">
        <v>2.3923444975999999</v>
      </c>
      <c r="L1151" s="131">
        <v>10.047846890000001</v>
      </c>
      <c r="M1151" s="131">
        <v>6.2200956938000003</v>
      </c>
      <c r="N1151" s="110">
        <v>903</v>
      </c>
      <c r="O1151" s="131">
        <v>2.3145071981999998</v>
      </c>
      <c r="P1151" s="146">
        <v>45.94</v>
      </c>
      <c r="Q1151" s="131">
        <v>3.2637075717999999</v>
      </c>
      <c r="R1151" s="110">
        <v>45</v>
      </c>
      <c r="S1151" s="131">
        <v>36.096605744100003</v>
      </c>
      <c r="T1151" s="110">
        <v>-142</v>
      </c>
      <c r="U1151" s="131">
        <v>49.303742384700001</v>
      </c>
      <c r="V1151" s="131">
        <v>11.335944299399999</v>
      </c>
      <c r="W1151" s="147">
        <v>559</v>
      </c>
      <c r="X1151" s="147">
        <v>152</v>
      </c>
      <c r="Y1151" s="147">
        <v>60</v>
      </c>
      <c r="Z1151" s="147">
        <v>347</v>
      </c>
      <c r="AA1151" s="147">
        <v>185</v>
      </c>
      <c r="AB1151" s="147">
        <v>49</v>
      </c>
      <c r="AC1151" s="147">
        <v>26</v>
      </c>
      <c r="AD1151" s="147">
        <v>110</v>
      </c>
      <c r="AE1151" s="148">
        <v>3.8161993769000002</v>
      </c>
      <c r="AF1151" s="131">
        <v>15.570065293800001</v>
      </c>
      <c r="AG1151" s="149">
        <v>0.77</v>
      </c>
      <c r="AH1151" s="149">
        <v>12.2498191464</v>
      </c>
      <c r="AI1151" s="149">
        <v>9.1391367253000002</v>
      </c>
      <c r="AJ1151" s="149">
        <v>25.030142271500001</v>
      </c>
      <c r="AK1151" s="149">
        <v>23.969134314000001</v>
      </c>
      <c r="AL1151" s="149" t="s">
        <v>3450</v>
      </c>
      <c r="AM1151" s="149">
        <v>10.7547624789</v>
      </c>
      <c r="AN1151" s="149">
        <v>10.296599951799999</v>
      </c>
      <c r="AO1151" s="149" t="s">
        <v>3450</v>
      </c>
      <c r="AP1151" s="149">
        <v>8.5604051120999998</v>
      </c>
      <c r="AQ1151" s="149" t="s">
        <v>3450</v>
      </c>
    </row>
    <row r="1152" spans="1:43" x14ac:dyDescent="0.2">
      <c r="A1152" s="145">
        <v>3681</v>
      </c>
      <c r="B1152" s="109" t="s">
        <v>1246</v>
      </c>
      <c r="C1152" s="110">
        <v>171</v>
      </c>
      <c r="D1152" s="131">
        <v>0.58823529409999997</v>
      </c>
      <c r="E1152" s="110">
        <v>1.8363402062</v>
      </c>
      <c r="F1152" s="131">
        <v>5.2631578947</v>
      </c>
      <c r="G1152" s="131">
        <v>18.713450292400001</v>
      </c>
      <c r="H1152" s="131">
        <v>54.385964912299997</v>
      </c>
      <c r="I1152" s="131">
        <v>26.900584795299999</v>
      </c>
      <c r="J1152" s="131">
        <v>5.8997050147000003</v>
      </c>
      <c r="K1152" s="131">
        <v>0</v>
      </c>
      <c r="L1152" s="131">
        <v>17.699115044199999</v>
      </c>
      <c r="M1152" s="131">
        <v>29.498525073700002</v>
      </c>
      <c r="N1152" s="110">
        <v>75</v>
      </c>
      <c r="O1152" s="131">
        <v>2.2666666666999999</v>
      </c>
      <c r="P1152" s="146">
        <v>93.12</v>
      </c>
      <c r="Q1152" s="131">
        <v>0.47271164589999998</v>
      </c>
      <c r="R1152" s="110">
        <v>3</v>
      </c>
      <c r="S1152" s="131">
        <v>49.366136656599998</v>
      </c>
      <c r="T1152" s="110">
        <v>-188</v>
      </c>
      <c r="U1152" s="131">
        <v>6.0270734851999999</v>
      </c>
      <c r="V1152" s="131">
        <v>44.134078212299997</v>
      </c>
      <c r="W1152" s="147">
        <v>106</v>
      </c>
      <c r="X1152" s="147">
        <v>42</v>
      </c>
      <c r="Y1152" s="147">
        <v>11</v>
      </c>
      <c r="Z1152" s="147">
        <v>53</v>
      </c>
      <c r="AA1152" s="147" t="s">
        <v>3449</v>
      </c>
      <c r="AB1152" s="147">
        <v>13</v>
      </c>
      <c r="AC1152" s="147" t="s">
        <v>3449</v>
      </c>
      <c r="AD1152" s="147">
        <v>17</v>
      </c>
      <c r="AE1152" s="148">
        <v>2.7906976744000001</v>
      </c>
      <c r="AF1152" s="131">
        <v>0</v>
      </c>
      <c r="AG1152" s="149" t="s">
        <v>3449</v>
      </c>
      <c r="AH1152" s="149">
        <v>7.6517150396</v>
      </c>
      <c r="AI1152" s="149">
        <v>8.4432717678000007</v>
      </c>
      <c r="AJ1152" s="149">
        <v>14.775725593700001</v>
      </c>
      <c r="AK1152" s="149">
        <v>29.287598944599999</v>
      </c>
      <c r="AL1152" s="149" t="s">
        <v>3450</v>
      </c>
      <c r="AM1152" s="149">
        <v>9.2348284960000004</v>
      </c>
      <c r="AN1152" s="149">
        <v>29.287598944599999</v>
      </c>
      <c r="AO1152" s="149" t="s">
        <v>3450</v>
      </c>
      <c r="AP1152" s="149">
        <v>1.3192612136999999</v>
      </c>
      <c r="AQ1152" s="149" t="s">
        <v>3450</v>
      </c>
    </row>
    <row r="1153" spans="1:43" x14ac:dyDescent="0.2">
      <c r="A1153" s="145">
        <v>3695</v>
      </c>
      <c r="B1153" s="109" t="s">
        <v>1245</v>
      </c>
      <c r="C1153" s="110">
        <v>145</v>
      </c>
      <c r="D1153" s="131">
        <v>12.4031007752</v>
      </c>
      <c r="E1153" s="110">
        <v>4.1883304448000001</v>
      </c>
      <c r="F1153" s="131">
        <v>10.344827586199999</v>
      </c>
      <c r="G1153" s="131">
        <v>26.8965517241</v>
      </c>
      <c r="H1153" s="131">
        <v>46.206896551699998</v>
      </c>
      <c r="I1153" s="131">
        <v>26.8965517241</v>
      </c>
      <c r="J1153" s="131">
        <v>0</v>
      </c>
      <c r="K1153" s="131">
        <v>0</v>
      </c>
      <c r="L1153" s="131">
        <v>6.9204152249000002</v>
      </c>
      <c r="M1153" s="131">
        <v>13.8408304498</v>
      </c>
      <c r="N1153" s="110">
        <v>58</v>
      </c>
      <c r="O1153" s="131">
        <v>2.4655172414000002</v>
      </c>
      <c r="P1153" s="146">
        <v>34.619999999999997</v>
      </c>
      <c r="Q1153" s="131">
        <v>0.83912037039999998</v>
      </c>
      <c r="R1153" s="110">
        <v>1</v>
      </c>
      <c r="S1153" s="131">
        <v>12.094907407399999</v>
      </c>
      <c r="T1153" s="110">
        <v>-44</v>
      </c>
      <c r="U1153" s="131">
        <v>25.9259259259</v>
      </c>
      <c r="V1153" s="131">
        <v>61.1400462963</v>
      </c>
      <c r="W1153" s="147">
        <v>85</v>
      </c>
      <c r="X1153" s="147">
        <v>30</v>
      </c>
      <c r="Y1153" s="147">
        <v>25</v>
      </c>
      <c r="Z1153" s="147">
        <v>30</v>
      </c>
      <c r="AA1153" s="147">
        <v>26</v>
      </c>
      <c r="AB1153" s="147">
        <v>8</v>
      </c>
      <c r="AC1153" s="147">
        <v>4</v>
      </c>
      <c r="AD1153" s="147">
        <v>14</v>
      </c>
      <c r="AE1153" s="148">
        <v>0.90909090910000001</v>
      </c>
      <c r="AF1153" s="131">
        <v>0</v>
      </c>
      <c r="AG1153" s="149" t="s">
        <v>3449</v>
      </c>
      <c r="AH1153" s="149">
        <v>12.3076923077</v>
      </c>
      <c r="AI1153" s="149">
        <v>3.8461538462</v>
      </c>
      <c r="AJ1153" s="149">
        <v>9.6153846154</v>
      </c>
      <c r="AK1153" s="149">
        <v>27.692307692300002</v>
      </c>
      <c r="AL1153" s="149" t="s">
        <v>3450</v>
      </c>
      <c r="AM1153" s="149">
        <v>5.3846153846</v>
      </c>
      <c r="AN1153" s="149">
        <v>38.076923076900002</v>
      </c>
      <c r="AO1153" s="149" t="s">
        <v>3450</v>
      </c>
      <c r="AP1153" s="149">
        <v>3.0769230769</v>
      </c>
      <c r="AQ1153" s="149" t="s">
        <v>3450</v>
      </c>
    </row>
    <row r="1154" spans="1:43" x14ac:dyDescent="0.2">
      <c r="A1154" s="145">
        <v>3701</v>
      </c>
      <c r="B1154" s="109" t="s">
        <v>1244</v>
      </c>
      <c r="C1154" s="110">
        <v>906</v>
      </c>
      <c r="D1154" s="131">
        <v>4.4982698962000001</v>
      </c>
      <c r="E1154" s="110">
        <v>19.568034557200001</v>
      </c>
      <c r="F1154" s="131">
        <v>13.2450331126</v>
      </c>
      <c r="G1154" s="131">
        <v>19.867549668900001</v>
      </c>
      <c r="H1154" s="131">
        <v>52.759381898500003</v>
      </c>
      <c r="I1154" s="131">
        <v>27.373068432699998</v>
      </c>
      <c r="J1154" s="131">
        <v>6.6152149944999996</v>
      </c>
      <c r="K1154" s="131">
        <v>3.3076074971999998</v>
      </c>
      <c r="L1154" s="131">
        <v>8.8202866593000007</v>
      </c>
      <c r="M1154" s="131">
        <v>16.5380374862</v>
      </c>
      <c r="N1154" s="110">
        <v>412</v>
      </c>
      <c r="O1154" s="131">
        <v>2.1407766989999999</v>
      </c>
      <c r="P1154" s="146">
        <v>46.3</v>
      </c>
      <c r="Q1154" s="131">
        <v>2.2859607505000001</v>
      </c>
      <c r="R1154" s="110">
        <v>12</v>
      </c>
      <c r="S1154" s="131">
        <v>31.723096829799999</v>
      </c>
      <c r="T1154" s="110">
        <v>-75</v>
      </c>
      <c r="U1154" s="131">
        <v>44.295880957500003</v>
      </c>
      <c r="V1154" s="131">
        <v>21.695061462200002</v>
      </c>
      <c r="W1154" s="147">
        <v>465</v>
      </c>
      <c r="X1154" s="147">
        <v>29</v>
      </c>
      <c r="Y1154" s="147">
        <v>94</v>
      </c>
      <c r="Z1154" s="147">
        <v>342</v>
      </c>
      <c r="AA1154" s="147">
        <v>88</v>
      </c>
      <c r="AB1154" s="147">
        <v>11</v>
      </c>
      <c r="AC1154" s="147">
        <v>19</v>
      </c>
      <c r="AD1154" s="147">
        <v>58</v>
      </c>
      <c r="AE1154" s="148">
        <v>2.4725274724999999</v>
      </c>
      <c r="AF1154" s="131">
        <v>0</v>
      </c>
      <c r="AG1154" s="149">
        <v>1.43</v>
      </c>
      <c r="AH1154" s="149">
        <v>15.9477124183</v>
      </c>
      <c r="AI1154" s="149">
        <v>11.6993464052</v>
      </c>
      <c r="AJ1154" s="149">
        <v>15.5555555556</v>
      </c>
      <c r="AK1154" s="149">
        <v>26.4052287582</v>
      </c>
      <c r="AL1154" s="149" t="s">
        <v>3450</v>
      </c>
      <c r="AM1154" s="149">
        <v>7.6470588235000001</v>
      </c>
      <c r="AN1154" s="149">
        <v>17.320261437900001</v>
      </c>
      <c r="AO1154" s="149" t="s">
        <v>3450</v>
      </c>
      <c r="AP1154" s="149">
        <v>5.4248366013</v>
      </c>
      <c r="AQ1154" s="149" t="s">
        <v>3450</v>
      </c>
    </row>
    <row r="1155" spans="1:43" x14ac:dyDescent="0.2">
      <c r="A1155" s="145">
        <v>3711</v>
      </c>
      <c r="B1155" s="109" t="s">
        <v>1243</v>
      </c>
      <c r="C1155" s="110">
        <v>53</v>
      </c>
      <c r="D1155" s="131">
        <v>35.897435897400001</v>
      </c>
      <c r="E1155" s="110">
        <v>26.237623762399998</v>
      </c>
      <c r="F1155" s="131">
        <v>9.4339622641999998</v>
      </c>
      <c r="G1155" s="131">
        <v>20.7547169811</v>
      </c>
      <c r="H1155" s="131">
        <v>69.811320754700006</v>
      </c>
      <c r="I1155" s="131">
        <v>9.4339622641999998</v>
      </c>
      <c r="J1155" s="131">
        <v>0</v>
      </c>
      <c r="K1155" s="131">
        <v>0</v>
      </c>
      <c r="L1155" s="131">
        <v>18.867924528300001</v>
      </c>
      <c r="M1155" s="131">
        <v>0</v>
      </c>
      <c r="N1155" s="110">
        <v>20</v>
      </c>
      <c r="O1155" s="131">
        <v>2.65</v>
      </c>
      <c r="P1155" s="146">
        <v>2.02</v>
      </c>
      <c r="Q1155" s="131">
        <v>5.8823529411999997</v>
      </c>
      <c r="R1155" s="110">
        <v>0</v>
      </c>
      <c r="S1155" s="131">
        <v>15.1960784314</v>
      </c>
      <c r="T1155" s="110">
        <v>-1</v>
      </c>
      <c r="U1155" s="131">
        <v>64.215686274500001</v>
      </c>
      <c r="V1155" s="131">
        <v>14.7058823529</v>
      </c>
      <c r="W1155" s="147">
        <v>11</v>
      </c>
      <c r="X1155" s="147">
        <v>6</v>
      </c>
      <c r="Y1155" s="147">
        <v>0</v>
      </c>
      <c r="Z1155" s="147">
        <v>5</v>
      </c>
      <c r="AA1155" s="147" t="s">
        <v>3449</v>
      </c>
      <c r="AB1155" s="147" t="s">
        <v>3449</v>
      </c>
      <c r="AC1155" s="147">
        <v>0</v>
      </c>
      <c r="AD1155" s="147" t="s">
        <v>3449</v>
      </c>
      <c r="AE1155" s="148">
        <v>0</v>
      </c>
      <c r="AF1155" s="131">
        <v>0</v>
      </c>
      <c r="AG1155" s="149" t="s">
        <v>3449</v>
      </c>
      <c r="AH1155" s="149">
        <v>5.3333333332999997</v>
      </c>
      <c r="AI1155" s="149">
        <v>16</v>
      </c>
      <c r="AJ1155" s="149">
        <v>41.333333333299997</v>
      </c>
      <c r="AK1155" s="149">
        <v>18.666666666699999</v>
      </c>
      <c r="AL1155" s="149" t="s">
        <v>3450</v>
      </c>
      <c r="AM1155" s="149">
        <v>2.6666666666999999</v>
      </c>
      <c r="AN1155" s="149">
        <v>16</v>
      </c>
      <c r="AO1155" s="149" t="s">
        <v>3450</v>
      </c>
      <c r="AP1155" s="149">
        <v>0</v>
      </c>
      <c r="AQ1155" s="149" t="s">
        <v>3450</v>
      </c>
    </row>
    <row r="1156" spans="1:43" x14ac:dyDescent="0.2">
      <c r="A1156" s="145">
        <v>3712</v>
      </c>
      <c r="B1156" s="109" t="s">
        <v>1242</v>
      </c>
      <c r="C1156" s="110">
        <v>396</v>
      </c>
      <c r="D1156" s="131">
        <v>-11.607142857099999</v>
      </c>
      <c r="E1156" s="110">
        <v>16.183081324100002</v>
      </c>
      <c r="F1156" s="131">
        <v>16.919191919199999</v>
      </c>
      <c r="G1156" s="131">
        <v>17.929292929300001</v>
      </c>
      <c r="H1156" s="131">
        <v>61.616161616200003</v>
      </c>
      <c r="I1156" s="131">
        <v>20.4545454545</v>
      </c>
      <c r="J1156" s="131">
        <v>0</v>
      </c>
      <c r="K1156" s="131">
        <v>0</v>
      </c>
      <c r="L1156" s="131">
        <v>2.5094102885999998</v>
      </c>
      <c r="M1156" s="131">
        <v>10.037641154299999</v>
      </c>
      <c r="N1156" s="110">
        <v>178</v>
      </c>
      <c r="O1156" s="131">
        <v>2.2191011235999998</v>
      </c>
      <c r="P1156" s="146">
        <v>24.47</v>
      </c>
      <c r="Q1156" s="131">
        <v>2.0032706459999998</v>
      </c>
      <c r="R1156" s="110">
        <v>14</v>
      </c>
      <c r="S1156" s="131">
        <v>32.7882256746</v>
      </c>
      <c r="T1156" s="110">
        <v>-32</v>
      </c>
      <c r="U1156" s="131">
        <v>44.889615699099998</v>
      </c>
      <c r="V1156" s="131">
        <v>20.3188879804</v>
      </c>
      <c r="W1156" s="147">
        <v>185</v>
      </c>
      <c r="X1156" s="147">
        <v>29</v>
      </c>
      <c r="Y1156" s="147">
        <v>96</v>
      </c>
      <c r="Z1156" s="147">
        <v>60</v>
      </c>
      <c r="AA1156" s="147">
        <v>46</v>
      </c>
      <c r="AB1156" s="147">
        <v>10</v>
      </c>
      <c r="AC1156" s="147">
        <v>10</v>
      </c>
      <c r="AD1156" s="147">
        <v>26</v>
      </c>
      <c r="AE1156" s="148">
        <v>1.3392857143000001</v>
      </c>
      <c r="AF1156" s="131">
        <v>5.1546391752999998</v>
      </c>
      <c r="AG1156" s="149">
        <v>1.5</v>
      </c>
      <c r="AH1156" s="149">
        <v>16.7962674961</v>
      </c>
      <c r="AI1156" s="149">
        <v>7.6205287714000001</v>
      </c>
      <c r="AJ1156" s="149">
        <v>11.5085536547</v>
      </c>
      <c r="AK1156" s="149">
        <v>30.637636080899998</v>
      </c>
      <c r="AL1156" s="149" t="s">
        <v>3450</v>
      </c>
      <c r="AM1156" s="149">
        <v>7.1539657853999996</v>
      </c>
      <c r="AN1156" s="149">
        <v>24.105754276799999</v>
      </c>
      <c r="AO1156" s="149" t="s">
        <v>3450</v>
      </c>
      <c r="AP1156" s="149">
        <v>2.1772939347000002</v>
      </c>
      <c r="AQ1156" s="149" t="s">
        <v>3450</v>
      </c>
    </row>
    <row r="1157" spans="1:43" x14ac:dyDescent="0.2">
      <c r="A1157" s="145">
        <v>3713</v>
      </c>
      <c r="B1157" s="109" t="s">
        <v>1241</v>
      </c>
      <c r="C1157" s="110">
        <v>80</v>
      </c>
      <c r="D1157" s="131">
        <v>-3.6144578313000002</v>
      </c>
      <c r="E1157" s="110">
        <v>1.0601643254999999</v>
      </c>
      <c r="F1157" s="131">
        <v>11.25</v>
      </c>
      <c r="G1157" s="131">
        <v>8.75</v>
      </c>
      <c r="H1157" s="131">
        <v>56.25</v>
      </c>
      <c r="I1157" s="131">
        <v>35</v>
      </c>
      <c r="J1157" s="131">
        <v>0</v>
      </c>
      <c r="K1157" s="131">
        <v>0</v>
      </c>
      <c r="L1157" s="131">
        <v>12.9032258065</v>
      </c>
      <c r="M1157" s="131">
        <v>0</v>
      </c>
      <c r="N1157" s="110">
        <v>43</v>
      </c>
      <c r="O1157" s="131">
        <v>1.8372093023</v>
      </c>
      <c r="P1157" s="146">
        <v>75.459999999999994</v>
      </c>
      <c r="Q1157" s="131">
        <v>0.3844114528</v>
      </c>
      <c r="R1157" s="110">
        <v>-1</v>
      </c>
      <c r="S1157" s="131">
        <v>24.7746553552</v>
      </c>
      <c r="T1157" s="110">
        <v>-110</v>
      </c>
      <c r="U1157" s="131">
        <v>17.948038176000001</v>
      </c>
      <c r="V1157" s="131">
        <v>56.892895015900002</v>
      </c>
      <c r="W1157" s="147" t="s">
        <v>3449</v>
      </c>
      <c r="X1157" s="147" t="s">
        <v>3449</v>
      </c>
      <c r="Y1157" s="147">
        <v>20</v>
      </c>
      <c r="Z1157" s="147">
        <v>16</v>
      </c>
      <c r="AA1157" s="147" t="s">
        <v>3449</v>
      </c>
      <c r="AB1157" s="147" t="s">
        <v>3449</v>
      </c>
      <c r="AC1157" s="147" t="s">
        <v>3449</v>
      </c>
      <c r="AD1157" s="147">
        <v>5</v>
      </c>
      <c r="AE1157" s="148">
        <v>0</v>
      </c>
      <c r="AF1157" s="131">
        <v>0</v>
      </c>
      <c r="AG1157" s="149" t="s">
        <v>3449</v>
      </c>
      <c r="AH1157" s="149">
        <v>6.9230769231</v>
      </c>
      <c r="AI1157" s="149">
        <v>12.3076923077</v>
      </c>
      <c r="AJ1157" s="149">
        <v>10</v>
      </c>
      <c r="AK1157" s="149">
        <v>43.846153846199996</v>
      </c>
      <c r="AL1157" s="149" t="s">
        <v>3450</v>
      </c>
      <c r="AM1157" s="149">
        <v>2.3076923077</v>
      </c>
      <c r="AN1157" s="149">
        <v>23.8461538462</v>
      </c>
      <c r="AO1157" s="149" t="s">
        <v>3450</v>
      </c>
      <c r="AP1157" s="149">
        <v>0.7692307692</v>
      </c>
      <c r="AQ1157" s="149" t="s">
        <v>3450</v>
      </c>
    </row>
    <row r="1158" spans="1:43" x14ac:dyDescent="0.2">
      <c r="A1158" s="145">
        <v>3714</v>
      </c>
      <c r="B1158" s="109" t="s">
        <v>2445</v>
      </c>
      <c r="C1158" s="110">
        <v>581</v>
      </c>
      <c r="D1158" s="131">
        <v>-8.3596214511000007</v>
      </c>
      <c r="E1158" s="110">
        <v>4.2464551966000004</v>
      </c>
      <c r="F1158" s="131">
        <v>11.187607573099999</v>
      </c>
      <c r="G1158" s="131">
        <v>16.8674698795</v>
      </c>
      <c r="H1158" s="131">
        <v>53.012048192800002</v>
      </c>
      <c r="I1158" s="131">
        <v>30.120481927699998</v>
      </c>
      <c r="J1158" s="131">
        <v>6.9084628669999999</v>
      </c>
      <c r="K1158" s="131">
        <v>0</v>
      </c>
      <c r="L1158" s="131">
        <v>10.362694300499999</v>
      </c>
      <c r="M1158" s="131">
        <v>12.0898100173</v>
      </c>
      <c r="N1158" s="110">
        <v>273</v>
      </c>
      <c r="O1158" s="131">
        <v>2.0769230769</v>
      </c>
      <c r="P1158" s="146">
        <v>136.82</v>
      </c>
      <c r="Q1158" s="131">
        <v>1.1243337956999999</v>
      </c>
      <c r="R1158" s="110">
        <v>25</v>
      </c>
      <c r="S1158" s="131">
        <v>34.328685113500001</v>
      </c>
      <c r="T1158" s="110">
        <v>-257</v>
      </c>
      <c r="U1158" s="131">
        <v>14.448419361899999</v>
      </c>
      <c r="V1158" s="131">
        <v>50.0985617288</v>
      </c>
      <c r="W1158" s="147">
        <v>351</v>
      </c>
      <c r="X1158" s="147">
        <v>100</v>
      </c>
      <c r="Y1158" s="147">
        <v>48</v>
      </c>
      <c r="Z1158" s="147">
        <v>203</v>
      </c>
      <c r="AA1158" s="147">
        <v>105</v>
      </c>
      <c r="AB1158" s="147">
        <v>42</v>
      </c>
      <c r="AC1158" s="147">
        <v>15</v>
      </c>
      <c r="AD1158" s="147">
        <v>48</v>
      </c>
      <c r="AE1158" s="148">
        <v>1.2836970475</v>
      </c>
      <c r="AF1158" s="131">
        <v>0</v>
      </c>
      <c r="AG1158" s="149" t="s">
        <v>3449</v>
      </c>
      <c r="AH1158" s="149">
        <v>17.307692307700002</v>
      </c>
      <c r="AI1158" s="149">
        <v>10.8058608059</v>
      </c>
      <c r="AJ1158" s="149">
        <v>14.3772893773</v>
      </c>
      <c r="AK1158" s="149">
        <v>26.098901098900001</v>
      </c>
      <c r="AL1158" s="149" t="s">
        <v>3450</v>
      </c>
      <c r="AM1158" s="149">
        <v>4.3040293040000002</v>
      </c>
      <c r="AN1158" s="149">
        <v>23.626373626399999</v>
      </c>
      <c r="AO1158" s="149" t="s">
        <v>3450</v>
      </c>
      <c r="AP1158" s="149">
        <v>3.4798534799</v>
      </c>
      <c r="AQ1158" s="149" t="s">
        <v>3450</v>
      </c>
    </row>
    <row r="1159" spans="1:43" x14ac:dyDescent="0.2">
      <c r="A1159" s="145">
        <v>3715</v>
      </c>
      <c r="B1159" s="109" t="s">
        <v>3387</v>
      </c>
      <c r="C1159" s="110">
        <v>360</v>
      </c>
      <c r="D1159" s="131">
        <v>-0.2770083102</v>
      </c>
      <c r="E1159" s="110">
        <v>6.7176712072999996</v>
      </c>
      <c r="F1159" s="131">
        <v>4.4444444444000002</v>
      </c>
      <c r="G1159" s="131">
        <v>19.166666666699999</v>
      </c>
      <c r="H1159" s="131">
        <v>59.444444444399998</v>
      </c>
      <c r="I1159" s="131">
        <v>21.388888888899999</v>
      </c>
      <c r="J1159" s="131">
        <v>11.188811188800001</v>
      </c>
      <c r="K1159" s="131">
        <v>2.7972027972000002</v>
      </c>
      <c r="L1159" s="131">
        <v>5.5944055944000004</v>
      </c>
      <c r="M1159" s="131">
        <v>5.5944055944000004</v>
      </c>
      <c r="N1159" s="110">
        <v>158</v>
      </c>
      <c r="O1159" s="131">
        <v>2.2658227848000001</v>
      </c>
      <c r="P1159" s="146">
        <v>53.59</v>
      </c>
      <c r="Q1159" s="131">
        <v>1.0837070254000001</v>
      </c>
      <c r="R1159" s="110">
        <v>9</v>
      </c>
      <c r="S1159" s="131">
        <v>55.5119581465</v>
      </c>
      <c r="T1159" s="110">
        <v>-55</v>
      </c>
      <c r="U1159" s="131">
        <v>16.946935724999999</v>
      </c>
      <c r="V1159" s="131">
        <v>26.457399103099998</v>
      </c>
      <c r="W1159" s="147">
        <v>254</v>
      </c>
      <c r="X1159" s="147">
        <v>113</v>
      </c>
      <c r="Y1159" s="147">
        <v>5</v>
      </c>
      <c r="Z1159" s="147">
        <v>136</v>
      </c>
      <c r="AA1159" s="147" t="s">
        <v>3449</v>
      </c>
      <c r="AB1159" s="147">
        <v>36</v>
      </c>
      <c r="AC1159" s="147" t="s">
        <v>3449</v>
      </c>
      <c r="AD1159" s="147">
        <v>30</v>
      </c>
      <c r="AE1159" s="148">
        <v>0.57306590260000001</v>
      </c>
      <c r="AF1159" s="131">
        <v>2.7700831025000001</v>
      </c>
      <c r="AG1159" s="149" t="s">
        <v>3449</v>
      </c>
      <c r="AH1159" s="149">
        <v>12.6611957796</v>
      </c>
      <c r="AI1159" s="149">
        <v>7.1512309496000004</v>
      </c>
      <c r="AJ1159" s="149">
        <v>13.5990621336</v>
      </c>
      <c r="AK1159" s="149">
        <v>24.618991793700001</v>
      </c>
      <c r="AL1159" s="149" t="s">
        <v>3450</v>
      </c>
      <c r="AM1159" s="149">
        <v>5.7444314184999996</v>
      </c>
      <c r="AN1159" s="149">
        <v>29.660023446699999</v>
      </c>
      <c r="AO1159" s="149" t="s">
        <v>3450</v>
      </c>
      <c r="AP1159" s="149">
        <v>6.5650644783000001</v>
      </c>
      <c r="AQ1159" s="149" t="s">
        <v>3450</v>
      </c>
    </row>
    <row r="1160" spans="1:43" x14ac:dyDescent="0.2">
      <c r="A1160" s="145">
        <v>3721</v>
      </c>
      <c r="B1160" s="109" t="s">
        <v>1240</v>
      </c>
      <c r="C1160" s="110">
        <v>3467</v>
      </c>
      <c r="D1160" s="131">
        <v>26.625273922600002</v>
      </c>
      <c r="E1160" s="110">
        <v>240.7638888889</v>
      </c>
      <c r="F1160" s="131">
        <v>13.7871358523</v>
      </c>
      <c r="G1160" s="131">
        <v>21.43063167</v>
      </c>
      <c r="H1160" s="131">
        <v>62.907412748799999</v>
      </c>
      <c r="I1160" s="131">
        <v>15.661955581200001</v>
      </c>
      <c r="J1160" s="131">
        <v>5.5898793762999999</v>
      </c>
      <c r="K1160" s="131">
        <v>2.942041777</v>
      </c>
      <c r="L1160" s="131">
        <v>8.5319211533000008</v>
      </c>
      <c r="M1160" s="131">
        <v>6.4724919094000004</v>
      </c>
      <c r="N1160" s="110">
        <v>1486</v>
      </c>
      <c r="O1160" s="131">
        <v>2.3156123821999999</v>
      </c>
      <c r="P1160" s="146">
        <v>14.4</v>
      </c>
      <c r="Q1160" s="131">
        <v>7.8200692042000002</v>
      </c>
      <c r="R1160" s="110">
        <v>26</v>
      </c>
      <c r="S1160" s="131">
        <v>24.2906574394</v>
      </c>
      <c r="T1160" s="110">
        <v>-36</v>
      </c>
      <c r="U1160" s="131">
        <v>62.0069204152</v>
      </c>
      <c r="V1160" s="131">
        <v>5.8823529411999997</v>
      </c>
      <c r="W1160" s="147">
        <v>1538</v>
      </c>
      <c r="X1160" s="147">
        <v>68</v>
      </c>
      <c r="Y1160" s="147">
        <v>876</v>
      </c>
      <c r="Z1160" s="147">
        <v>594</v>
      </c>
      <c r="AA1160" s="147">
        <v>178</v>
      </c>
      <c r="AB1160" s="147">
        <v>12</v>
      </c>
      <c r="AC1160" s="147">
        <v>26</v>
      </c>
      <c r="AD1160" s="147">
        <v>140</v>
      </c>
      <c r="AE1160" s="148">
        <v>3.6521739129999999</v>
      </c>
      <c r="AF1160" s="131">
        <v>14.2683667274</v>
      </c>
      <c r="AG1160" s="131">
        <v>1.05</v>
      </c>
      <c r="AH1160" s="149">
        <v>11.0598153352</v>
      </c>
      <c r="AI1160" s="149">
        <v>20.493777599400001</v>
      </c>
      <c r="AJ1160" s="149">
        <v>15.7567242071</v>
      </c>
      <c r="AK1160" s="149">
        <v>26.836611802499998</v>
      </c>
      <c r="AL1160" s="149" t="s">
        <v>3450</v>
      </c>
      <c r="AM1160" s="149">
        <v>12.4448012846</v>
      </c>
      <c r="AN1160" s="149">
        <v>7.7478924126999997</v>
      </c>
      <c r="AO1160" s="149" t="s">
        <v>3450</v>
      </c>
      <c r="AP1160" s="149">
        <v>5.6603773584999999</v>
      </c>
      <c r="AQ1160" s="149" t="s">
        <v>3450</v>
      </c>
    </row>
    <row r="1161" spans="1:43" x14ac:dyDescent="0.2">
      <c r="A1161" s="145">
        <v>3722</v>
      </c>
      <c r="B1161" s="109" t="s">
        <v>1239</v>
      </c>
      <c r="C1161" s="110">
        <v>8132</v>
      </c>
      <c r="D1161" s="131">
        <v>10.4891304348</v>
      </c>
      <c r="E1161" s="110">
        <v>335.75557390590001</v>
      </c>
      <c r="F1161" s="131">
        <v>23.389080177099999</v>
      </c>
      <c r="G1161" s="131">
        <v>21.310870634499999</v>
      </c>
      <c r="H1161" s="131">
        <v>60.169699950800002</v>
      </c>
      <c r="I1161" s="131">
        <v>18.519429414699999</v>
      </c>
      <c r="J1161" s="131">
        <v>3.7105751390999999</v>
      </c>
      <c r="K1161" s="131">
        <v>1.2368583796999999</v>
      </c>
      <c r="L1161" s="131">
        <v>10.8843537415</v>
      </c>
      <c r="M1161" s="131">
        <v>7.7922077922000001</v>
      </c>
      <c r="N1161" s="110">
        <v>3489</v>
      </c>
      <c r="O1161" s="131">
        <v>2.3155631986</v>
      </c>
      <c r="P1161" s="146">
        <v>24.22</v>
      </c>
      <c r="Q1161" s="131">
        <v>14.6452145215</v>
      </c>
      <c r="R1161" s="110">
        <v>147</v>
      </c>
      <c r="S1161" s="131">
        <v>25.371287128700001</v>
      </c>
      <c r="T1161" s="110">
        <v>-146</v>
      </c>
      <c r="U1161" s="131">
        <v>53.877887788800003</v>
      </c>
      <c r="V1161" s="131">
        <v>6.1056105610999998</v>
      </c>
      <c r="W1161" s="147">
        <v>3521</v>
      </c>
      <c r="X1161" s="147">
        <v>57</v>
      </c>
      <c r="Y1161" s="147">
        <v>1801</v>
      </c>
      <c r="Z1161" s="147">
        <v>1663</v>
      </c>
      <c r="AA1161" s="147">
        <v>385</v>
      </c>
      <c r="AB1161" s="147">
        <v>16</v>
      </c>
      <c r="AC1161" s="147">
        <v>68</v>
      </c>
      <c r="AD1161" s="147">
        <v>301</v>
      </c>
      <c r="AE1161" s="148">
        <v>0.9605399792</v>
      </c>
      <c r="AF1161" s="131">
        <v>3.3457249071000001</v>
      </c>
      <c r="AG1161" s="149">
        <v>1.42</v>
      </c>
      <c r="AH1161" s="149">
        <v>10.518731988500001</v>
      </c>
      <c r="AI1161" s="149">
        <v>22.7974475093</v>
      </c>
      <c r="AJ1161" s="149">
        <v>18.330588719600001</v>
      </c>
      <c r="AK1161" s="149">
        <v>32.626595306699997</v>
      </c>
      <c r="AL1161" s="149" t="s">
        <v>3450</v>
      </c>
      <c r="AM1161" s="149">
        <v>6.8958419102999997</v>
      </c>
      <c r="AN1161" s="149">
        <v>5.1667352820000003</v>
      </c>
      <c r="AO1161" s="149" t="s">
        <v>3450</v>
      </c>
      <c r="AP1161" s="149">
        <v>3.6640592836999999</v>
      </c>
      <c r="AQ1161" s="149" t="s">
        <v>3450</v>
      </c>
    </row>
    <row r="1162" spans="1:43" x14ac:dyDescent="0.2">
      <c r="A1162" s="145">
        <v>3723</v>
      </c>
      <c r="B1162" s="109" t="s">
        <v>1238</v>
      </c>
      <c r="C1162" s="110">
        <v>1557</v>
      </c>
      <c r="D1162" s="131">
        <v>19.7692307692</v>
      </c>
      <c r="E1162" s="110">
        <v>116.454749439</v>
      </c>
      <c r="F1162" s="131">
        <v>19.3320488118</v>
      </c>
      <c r="G1162" s="131">
        <v>23.827874116899999</v>
      </c>
      <c r="H1162" s="131">
        <v>60.436737315400002</v>
      </c>
      <c r="I1162" s="131">
        <v>15.735388567799999</v>
      </c>
      <c r="J1162" s="131">
        <v>3.9305601048000001</v>
      </c>
      <c r="K1162" s="131">
        <v>2.6203734031999999</v>
      </c>
      <c r="L1162" s="131">
        <v>8.5162135604000007</v>
      </c>
      <c r="M1162" s="131">
        <v>5.8958401572000003</v>
      </c>
      <c r="N1162" s="110">
        <v>630</v>
      </c>
      <c r="O1162" s="131">
        <v>2.4539682539999998</v>
      </c>
      <c r="P1162" s="146">
        <v>13.37</v>
      </c>
      <c r="Q1162" s="131">
        <v>4.9698795180999999</v>
      </c>
      <c r="R1162" s="110">
        <v>7</v>
      </c>
      <c r="S1162" s="131">
        <v>23.042168674700001</v>
      </c>
      <c r="T1162" s="110">
        <v>-12</v>
      </c>
      <c r="U1162" s="131">
        <v>68.298192771100005</v>
      </c>
      <c r="V1162" s="131">
        <v>3.6897590360999999</v>
      </c>
      <c r="W1162" s="147">
        <v>361</v>
      </c>
      <c r="X1162" s="147">
        <v>12</v>
      </c>
      <c r="Y1162" s="147">
        <v>220</v>
      </c>
      <c r="Z1162" s="147">
        <v>129</v>
      </c>
      <c r="AA1162" s="147">
        <v>73</v>
      </c>
      <c r="AB1162" s="147">
        <v>6</v>
      </c>
      <c r="AC1162" s="147">
        <v>19</v>
      </c>
      <c r="AD1162" s="147">
        <v>48</v>
      </c>
      <c r="AE1162" s="148">
        <v>1.8469656992000001</v>
      </c>
      <c r="AF1162" s="131">
        <v>26.773761713500001</v>
      </c>
      <c r="AG1162" s="149">
        <v>1.07</v>
      </c>
      <c r="AH1162" s="149">
        <v>9.5213849286999999</v>
      </c>
      <c r="AI1162" s="149">
        <v>18.533604887999999</v>
      </c>
      <c r="AJ1162" s="149">
        <v>19.450101833000002</v>
      </c>
      <c r="AK1162" s="149">
        <v>29.837067209800001</v>
      </c>
      <c r="AL1162" s="149" t="s">
        <v>3450</v>
      </c>
      <c r="AM1162" s="149">
        <v>10.132382892100001</v>
      </c>
      <c r="AN1162" s="149">
        <v>6.6700610997999998</v>
      </c>
      <c r="AO1162" s="149" t="s">
        <v>3450</v>
      </c>
      <c r="AP1162" s="149">
        <v>5.8553971486999998</v>
      </c>
      <c r="AQ1162" s="149" t="s">
        <v>3450</v>
      </c>
    </row>
    <row r="1163" spans="1:43" x14ac:dyDescent="0.2">
      <c r="A1163" s="145">
        <v>3731</v>
      </c>
      <c r="B1163" s="109" t="s">
        <v>1237</v>
      </c>
      <c r="C1163" s="110">
        <v>2589</v>
      </c>
      <c r="D1163" s="131">
        <v>13.205072146899999</v>
      </c>
      <c r="E1163" s="110">
        <v>193.20895522390001</v>
      </c>
      <c r="F1163" s="131">
        <v>12.7462340672</v>
      </c>
      <c r="G1163" s="131">
        <v>24.256469679399999</v>
      </c>
      <c r="H1163" s="131">
        <v>60.872923908799997</v>
      </c>
      <c r="I1163" s="131">
        <v>14.870606411700001</v>
      </c>
      <c r="J1163" s="131">
        <v>4.6056419113000002</v>
      </c>
      <c r="K1163" s="131">
        <v>1.1514104778000001</v>
      </c>
      <c r="L1163" s="131">
        <v>11.1303012857</v>
      </c>
      <c r="M1163" s="131">
        <v>4.2218384187</v>
      </c>
      <c r="N1163" s="110">
        <v>1062</v>
      </c>
      <c r="O1163" s="131">
        <v>2.4237288135999999</v>
      </c>
      <c r="P1163" s="146">
        <v>13.4</v>
      </c>
      <c r="Q1163" s="131">
        <v>5.1530993278999997</v>
      </c>
      <c r="R1163" s="110">
        <v>14</v>
      </c>
      <c r="S1163" s="131">
        <v>18.222554144899998</v>
      </c>
      <c r="T1163" s="110">
        <v>-18</v>
      </c>
      <c r="U1163" s="131">
        <v>44.286781179999998</v>
      </c>
      <c r="V1163" s="131">
        <v>32.3375653473</v>
      </c>
      <c r="W1163" s="147">
        <v>477</v>
      </c>
      <c r="X1163" s="147">
        <v>20</v>
      </c>
      <c r="Y1163" s="147">
        <v>207</v>
      </c>
      <c r="Z1163" s="147">
        <v>250</v>
      </c>
      <c r="AA1163" s="147">
        <v>117</v>
      </c>
      <c r="AB1163" s="147">
        <v>7</v>
      </c>
      <c r="AC1163" s="147">
        <v>32</v>
      </c>
      <c r="AD1163" s="147">
        <v>78</v>
      </c>
      <c r="AE1163" s="148">
        <v>0.67453625630000003</v>
      </c>
      <c r="AF1163" s="131">
        <v>7.0066173608</v>
      </c>
      <c r="AG1163" s="149">
        <v>1.45</v>
      </c>
      <c r="AH1163" s="149">
        <v>11.2923152953</v>
      </c>
      <c r="AI1163" s="149">
        <v>10.872251050199999</v>
      </c>
      <c r="AJ1163" s="149">
        <v>17.123795403999999</v>
      </c>
      <c r="AK1163" s="149">
        <v>27.724240177900001</v>
      </c>
      <c r="AL1163" s="149" t="s">
        <v>3450</v>
      </c>
      <c r="AM1163" s="149">
        <v>10.452186805</v>
      </c>
      <c r="AN1163" s="149">
        <v>17.766246602399999</v>
      </c>
      <c r="AO1163" s="149" t="s">
        <v>3450</v>
      </c>
      <c r="AP1163" s="149">
        <v>4.7689646652000004</v>
      </c>
      <c r="AQ1163" s="149" t="s">
        <v>3450</v>
      </c>
    </row>
    <row r="1164" spans="1:43" x14ac:dyDescent="0.2">
      <c r="A1164" s="145">
        <v>3732</v>
      </c>
      <c r="B1164" s="109" t="s">
        <v>1236</v>
      </c>
      <c r="C1164" s="110">
        <v>2912</v>
      </c>
      <c r="D1164" s="131">
        <v>9.4736842105000001</v>
      </c>
      <c r="E1164" s="110">
        <v>57.663366336599999</v>
      </c>
      <c r="F1164" s="131">
        <v>24.175824175799999</v>
      </c>
      <c r="G1164" s="131">
        <v>14.4574175824</v>
      </c>
      <c r="H1164" s="131">
        <v>62.877747252699997</v>
      </c>
      <c r="I1164" s="131">
        <v>22.664835164799999</v>
      </c>
      <c r="J1164" s="131">
        <v>4.5233124565000002</v>
      </c>
      <c r="K1164" s="131">
        <v>1.3917884482</v>
      </c>
      <c r="L1164" s="131">
        <v>6.9589422407999999</v>
      </c>
      <c r="M1164" s="131">
        <v>12.1781489214</v>
      </c>
      <c r="N1164" s="110">
        <v>1488</v>
      </c>
      <c r="O1164" s="131">
        <v>1.9375</v>
      </c>
      <c r="P1164" s="146">
        <v>50.5</v>
      </c>
      <c r="Q1164" s="131">
        <v>4.4589774078</v>
      </c>
      <c r="R1164" s="110">
        <v>53</v>
      </c>
      <c r="S1164" s="131">
        <v>32.758620689700003</v>
      </c>
      <c r="T1164" s="110">
        <v>-81</v>
      </c>
      <c r="U1164" s="131">
        <v>28.814902893399999</v>
      </c>
      <c r="V1164" s="131">
        <v>33.967499009100003</v>
      </c>
      <c r="W1164" s="147">
        <v>1767</v>
      </c>
      <c r="X1164" s="147">
        <v>42</v>
      </c>
      <c r="Y1164" s="147">
        <v>332</v>
      </c>
      <c r="Z1164" s="147">
        <v>1393</v>
      </c>
      <c r="AA1164" s="147">
        <v>318</v>
      </c>
      <c r="AB1164" s="147">
        <v>17</v>
      </c>
      <c r="AC1164" s="147">
        <v>44</v>
      </c>
      <c r="AD1164" s="147">
        <v>257</v>
      </c>
      <c r="AE1164" s="148">
        <v>1.9353590090999999</v>
      </c>
      <c r="AF1164" s="131">
        <v>19.823008849600001</v>
      </c>
      <c r="AG1164" s="131">
        <v>0.63</v>
      </c>
      <c r="AH1164" s="149">
        <v>19.169027384300001</v>
      </c>
      <c r="AI1164" s="149">
        <v>10.4815864023</v>
      </c>
      <c r="AJ1164" s="149">
        <v>15.3210576015</v>
      </c>
      <c r="AK1164" s="149">
        <v>29.438149197400001</v>
      </c>
      <c r="AL1164" s="149" t="s">
        <v>3450</v>
      </c>
      <c r="AM1164" s="149">
        <v>9.6789423985000003</v>
      </c>
      <c r="AN1164" s="149">
        <v>7.9320113314</v>
      </c>
      <c r="AO1164" s="149" t="s">
        <v>3450</v>
      </c>
      <c r="AP1164" s="149">
        <v>7.9792256846000003</v>
      </c>
      <c r="AQ1164" s="149" t="s">
        <v>3450</v>
      </c>
    </row>
    <row r="1165" spans="1:43" x14ac:dyDescent="0.2">
      <c r="A1165" s="145">
        <v>3733</v>
      </c>
      <c r="B1165" s="109" t="s">
        <v>1235</v>
      </c>
      <c r="C1165" s="110">
        <v>1222</v>
      </c>
      <c r="D1165" s="131">
        <v>3.2094594595000001</v>
      </c>
      <c r="E1165" s="110">
        <v>29.995090819800001</v>
      </c>
      <c r="F1165" s="131">
        <v>16.284779050699999</v>
      </c>
      <c r="G1165" s="131">
        <v>18.903436988500001</v>
      </c>
      <c r="H1165" s="131">
        <v>60.392798690699998</v>
      </c>
      <c r="I1165" s="131">
        <v>20.703764320800001</v>
      </c>
      <c r="J1165" s="131">
        <v>6.5600656006999998</v>
      </c>
      <c r="K1165" s="131">
        <v>2.4600246002000001</v>
      </c>
      <c r="L1165" s="131">
        <v>11.480114801099999</v>
      </c>
      <c r="M1165" s="131">
        <v>3.2800328002999999</v>
      </c>
      <c r="N1165" s="110">
        <v>542</v>
      </c>
      <c r="O1165" s="131">
        <v>2.2435424354000002</v>
      </c>
      <c r="P1165" s="146">
        <v>40.74</v>
      </c>
      <c r="Q1165" s="131">
        <v>1.3755833947</v>
      </c>
      <c r="R1165" s="110">
        <v>5</v>
      </c>
      <c r="S1165" s="131">
        <v>16.433308769300002</v>
      </c>
      <c r="T1165" s="110">
        <v>-35</v>
      </c>
      <c r="U1165" s="131">
        <v>50.921149594699997</v>
      </c>
      <c r="V1165" s="131">
        <v>31.269958241200001</v>
      </c>
      <c r="W1165" s="147">
        <v>241</v>
      </c>
      <c r="X1165" s="147">
        <v>31</v>
      </c>
      <c r="Y1165" s="147">
        <v>88</v>
      </c>
      <c r="Z1165" s="147">
        <v>122</v>
      </c>
      <c r="AA1165" s="147">
        <v>86</v>
      </c>
      <c r="AB1165" s="147">
        <v>10</v>
      </c>
      <c r="AC1165" s="147">
        <v>16</v>
      </c>
      <c r="AD1165" s="147">
        <v>60</v>
      </c>
      <c r="AE1165" s="148">
        <v>0.84388185650000003</v>
      </c>
      <c r="AF1165" s="131">
        <v>0</v>
      </c>
      <c r="AG1165" s="149">
        <v>0.66</v>
      </c>
      <c r="AH1165" s="149">
        <v>17.3536895674</v>
      </c>
      <c r="AI1165" s="149">
        <v>9.7709923663999998</v>
      </c>
      <c r="AJ1165" s="149">
        <v>23.613231552199998</v>
      </c>
      <c r="AK1165" s="149">
        <v>26.1577608142</v>
      </c>
      <c r="AL1165" s="149" t="s">
        <v>3450</v>
      </c>
      <c r="AM1165" s="149">
        <v>7.1246819337999998</v>
      </c>
      <c r="AN1165" s="149">
        <v>9.6692111959000009</v>
      </c>
      <c r="AO1165" s="149" t="s">
        <v>3450</v>
      </c>
      <c r="AP1165" s="149">
        <v>6.3104325699999997</v>
      </c>
      <c r="AQ1165" s="149" t="s">
        <v>3450</v>
      </c>
    </row>
    <row r="1166" spans="1:43" x14ac:dyDescent="0.2">
      <c r="A1166" s="145">
        <v>3734</v>
      </c>
      <c r="B1166" s="109" t="s">
        <v>1234</v>
      </c>
      <c r="C1166" s="110">
        <v>1414</v>
      </c>
      <c r="D1166" s="131">
        <v>13.6655948553</v>
      </c>
      <c r="E1166" s="110">
        <v>29.976680093300001</v>
      </c>
      <c r="F1166" s="131">
        <v>12.2347949081</v>
      </c>
      <c r="G1166" s="131">
        <v>19.0947666195</v>
      </c>
      <c r="H1166" s="131">
        <v>60.678925035399999</v>
      </c>
      <c r="I1166" s="131">
        <v>20.226308345100001</v>
      </c>
      <c r="J1166" s="131">
        <v>2.1097046414</v>
      </c>
      <c r="K1166" s="131">
        <v>0</v>
      </c>
      <c r="L1166" s="131">
        <v>10.548523206800001</v>
      </c>
      <c r="M1166" s="131">
        <v>5.6258790436000004</v>
      </c>
      <c r="N1166" s="110">
        <v>653</v>
      </c>
      <c r="O1166" s="131">
        <v>2.1546707503999998</v>
      </c>
      <c r="P1166" s="146">
        <v>47.17</v>
      </c>
      <c r="Q1166" s="131">
        <v>1.9686706181</v>
      </c>
      <c r="R1166" s="110">
        <v>27</v>
      </c>
      <c r="S1166" s="131">
        <v>32.430143945799998</v>
      </c>
      <c r="T1166" s="110">
        <v>-30</v>
      </c>
      <c r="U1166" s="131">
        <v>24.8729889924</v>
      </c>
      <c r="V1166" s="131">
        <v>40.7281964437</v>
      </c>
      <c r="W1166" s="147">
        <v>357</v>
      </c>
      <c r="X1166" s="147">
        <v>45</v>
      </c>
      <c r="Y1166" s="147">
        <v>134</v>
      </c>
      <c r="Z1166" s="147">
        <v>178</v>
      </c>
      <c r="AA1166" s="147">
        <v>103</v>
      </c>
      <c r="AB1166" s="147">
        <v>14</v>
      </c>
      <c r="AC1166" s="147">
        <v>23</v>
      </c>
      <c r="AD1166" s="147">
        <v>66</v>
      </c>
      <c r="AE1166" s="148">
        <v>2.2149302707</v>
      </c>
      <c r="AF1166" s="131">
        <v>4.9715909090999997</v>
      </c>
      <c r="AG1166" s="149">
        <v>0.42</v>
      </c>
      <c r="AH1166" s="149">
        <v>19.638043896799999</v>
      </c>
      <c r="AI1166" s="149">
        <v>9.1259145168</v>
      </c>
      <c r="AJ1166" s="149">
        <v>25.8760107817</v>
      </c>
      <c r="AK1166" s="149">
        <v>17.943781286099998</v>
      </c>
      <c r="AL1166" s="149" t="s">
        <v>3450</v>
      </c>
      <c r="AM1166" s="149">
        <v>10.743165190599999</v>
      </c>
      <c r="AN1166" s="149">
        <v>8.3943011166999995</v>
      </c>
      <c r="AO1166" s="149" t="s">
        <v>3450</v>
      </c>
      <c r="AP1166" s="149">
        <v>8.2787832114000004</v>
      </c>
      <c r="AQ1166" s="149" t="s">
        <v>3450</v>
      </c>
    </row>
    <row r="1167" spans="1:43" x14ac:dyDescent="0.2">
      <c r="A1167" s="145">
        <v>3746</v>
      </c>
      <c r="B1167" s="109" t="s">
        <v>1233</v>
      </c>
      <c r="C1167" s="110">
        <v>1523</v>
      </c>
      <c r="D1167" s="131">
        <v>-3.2401524778000002</v>
      </c>
      <c r="E1167" s="110">
        <v>4.4268108358999996</v>
      </c>
      <c r="F1167" s="131">
        <v>18.844386080100001</v>
      </c>
      <c r="G1167" s="131">
        <v>18.844386080100001</v>
      </c>
      <c r="H1167" s="131">
        <v>57.715036112900002</v>
      </c>
      <c r="I1167" s="131">
        <v>23.440577807</v>
      </c>
      <c r="J1167" s="131">
        <v>1.3114754098000001</v>
      </c>
      <c r="K1167" s="131">
        <v>3.2786885246000002</v>
      </c>
      <c r="L1167" s="131">
        <v>6.5573770492000003</v>
      </c>
      <c r="M1167" s="131">
        <v>9.1803278688999992</v>
      </c>
      <c r="N1167" s="110">
        <v>694</v>
      </c>
      <c r="O1167" s="131">
        <v>2.1714697406000001</v>
      </c>
      <c r="P1167" s="146">
        <v>344.04</v>
      </c>
      <c r="Q1167" s="131">
        <v>0.65984535779999998</v>
      </c>
      <c r="R1167" s="110">
        <v>15</v>
      </c>
      <c r="S1167" s="131">
        <v>11.633044590400001</v>
      </c>
      <c r="T1167" s="110">
        <v>-380</v>
      </c>
      <c r="U1167" s="131">
        <v>28.021626649600002</v>
      </c>
      <c r="V1167" s="131">
        <v>59.685483402099997</v>
      </c>
      <c r="W1167" s="147">
        <v>891</v>
      </c>
      <c r="X1167" s="147">
        <v>84</v>
      </c>
      <c r="Y1167" s="147">
        <v>234</v>
      </c>
      <c r="Z1167" s="147">
        <v>573</v>
      </c>
      <c r="AA1167" s="147">
        <v>176</v>
      </c>
      <c r="AB1167" s="147">
        <v>28</v>
      </c>
      <c r="AC1167" s="147">
        <v>32</v>
      </c>
      <c r="AD1167" s="147">
        <v>116</v>
      </c>
      <c r="AE1167" s="148">
        <v>2.0869565216999999</v>
      </c>
      <c r="AF1167" s="131">
        <v>0.65274151439999994</v>
      </c>
      <c r="AG1167" s="149">
        <v>0.65</v>
      </c>
      <c r="AH1167" s="149">
        <v>9.5108695652000002</v>
      </c>
      <c r="AI1167" s="149">
        <v>7.8027950310999996</v>
      </c>
      <c r="AJ1167" s="149">
        <v>14.0916149068</v>
      </c>
      <c r="AK1167" s="149">
        <v>34.8602484472</v>
      </c>
      <c r="AL1167" s="149" t="s">
        <v>3450</v>
      </c>
      <c r="AM1167" s="149">
        <v>6.7546583850999999</v>
      </c>
      <c r="AN1167" s="149">
        <v>18.866459627299999</v>
      </c>
      <c r="AO1167" s="149" t="s">
        <v>3450</v>
      </c>
      <c r="AP1167" s="149">
        <v>8.1133540373000006</v>
      </c>
      <c r="AQ1167" s="149" t="s">
        <v>3450</v>
      </c>
    </row>
    <row r="1168" spans="1:43" x14ac:dyDescent="0.2">
      <c r="A1168" s="145">
        <v>3752</v>
      </c>
      <c r="B1168" s="109" t="s">
        <v>1232</v>
      </c>
      <c r="C1168" s="110">
        <v>772</v>
      </c>
      <c r="D1168" s="131">
        <v>-4.4554455445999999</v>
      </c>
      <c r="E1168" s="110">
        <v>13.717128642500001</v>
      </c>
      <c r="F1168" s="131">
        <v>23.5751295337</v>
      </c>
      <c r="G1168" s="131">
        <v>15.5440414508</v>
      </c>
      <c r="H1168" s="131">
        <v>68.523316062199996</v>
      </c>
      <c r="I1168" s="131">
        <v>15.932642487000001</v>
      </c>
      <c r="J1168" s="131">
        <v>6.4977257960000001</v>
      </c>
      <c r="K1168" s="131">
        <v>3.8986354776000001</v>
      </c>
      <c r="L1168" s="131">
        <v>7.7972709552000001</v>
      </c>
      <c r="M1168" s="131">
        <v>5.1981806368000001</v>
      </c>
      <c r="N1168" s="110">
        <v>362</v>
      </c>
      <c r="O1168" s="131">
        <v>2.1104972376000002</v>
      </c>
      <c r="P1168" s="146">
        <v>56.28</v>
      </c>
      <c r="Q1168" s="131">
        <v>1.1576135352000001</v>
      </c>
      <c r="R1168" s="110">
        <v>28</v>
      </c>
      <c r="S1168" s="131">
        <v>43.739982190600003</v>
      </c>
      <c r="T1168" s="110">
        <v>-133</v>
      </c>
      <c r="U1168" s="131">
        <v>12.092609082799999</v>
      </c>
      <c r="V1168" s="131">
        <v>43.009795191499997</v>
      </c>
      <c r="W1168" s="147">
        <v>1170</v>
      </c>
      <c r="X1168" s="147">
        <v>44</v>
      </c>
      <c r="Y1168" s="147">
        <v>43</v>
      </c>
      <c r="Z1168" s="147">
        <v>1083</v>
      </c>
      <c r="AA1168" s="147">
        <v>157</v>
      </c>
      <c r="AB1168" s="147">
        <v>21</v>
      </c>
      <c r="AC1168" s="147">
        <v>11</v>
      </c>
      <c r="AD1168" s="147">
        <v>125</v>
      </c>
      <c r="AE1168" s="148">
        <v>2.8355387524000002</v>
      </c>
      <c r="AF1168" s="131">
        <v>0</v>
      </c>
      <c r="AG1168" s="149" t="s">
        <v>3449</v>
      </c>
      <c r="AH1168" s="149">
        <v>17.412935323399999</v>
      </c>
      <c r="AI1168" s="149">
        <v>14.4278606965</v>
      </c>
      <c r="AJ1168" s="149">
        <v>2.1144278607000002</v>
      </c>
      <c r="AK1168" s="149">
        <v>55.597014925400003</v>
      </c>
      <c r="AL1168" s="149" t="s">
        <v>3450</v>
      </c>
      <c r="AM1168" s="149">
        <v>2.6119402985</v>
      </c>
      <c r="AN1168" s="149">
        <v>6.5920398010000003</v>
      </c>
      <c r="AO1168" s="149" t="s">
        <v>3450</v>
      </c>
      <c r="AP1168" s="149">
        <v>1.2437810945000001</v>
      </c>
      <c r="AQ1168" s="149" t="s">
        <v>3450</v>
      </c>
    </row>
    <row r="1169" spans="1:43" x14ac:dyDescent="0.2">
      <c r="A1169" s="145">
        <v>3762</v>
      </c>
      <c r="B1169" s="109" t="s">
        <v>1231</v>
      </c>
      <c r="C1169" s="110">
        <v>4624</v>
      </c>
      <c r="D1169" s="131">
        <v>-2.9387069689</v>
      </c>
      <c r="E1169" s="110">
        <v>10.5419145977</v>
      </c>
      <c r="F1169" s="131">
        <v>20.912629757800001</v>
      </c>
      <c r="G1169" s="131">
        <v>18.230968858099999</v>
      </c>
      <c r="H1169" s="131">
        <v>57.612456747400003</v>
      </c>
      <c r="I1169" s="131">
        <v>24.156574394500002</v>
      </c>
      <c r="J1169" s="131">
        <v>2.1703743896000001</v>
      </c>
      <c r="K1169" s="131">
        <v>1.9533369506</v>
      </c>
      <c r="L1169" s="131">
        <v>5.6429734129</v>
      </c>
      <c r="M1169" s="131">
        <v>10.417797070000001</v>
      </c>
      <c r="N1169" s="110">
        <v>2122</v>
      </c>
      <c r="O1169" s="131">
        <v>2.1399622997000001</v>
      </c>
      <c r="P1169" s="146">
        <v>438.63</v>
      </c>
      <c r="Q1169" s="131">
        <v>0.97775549279999996</v>
      </c>
      <c r="R1169" s="110">
        <v>60</v>
      </c>
      <c r="S1169" s="131">
        <v>28.111040204199998</v>
      </c>
      <c r="T1169" s="110">
        <v>-437</v>
      </c>
      <c r="U1169" s="131">
        <v>23.819400127600002</v>
      </c>
      <c r="V1169" s="131">
        <v>47.0918041754</v>
      </c>
      <c r="W1169" s="147">
        <v>3251</v>
      </c>
      <c r="X1169" s="147">
        <v>238</v>
      </c>
      <c r="Y1169" s="147">
        <v>556</v>
      </c>
      <c r="Z1169" s="147">
        <v>2457</v>
      </c>
      <c r="AA1169" s="147">
        <v>627</v>
      </c>
      <c r="AB1169" s="147">
        <v>85</v>
      </c>
      <c r="AC1169" s="147">
        <v>80</v>
      </c>
      <c r="AD1169" s="147">
        <v>462</v>
      </c>
      <c r="AE1169" s="148">
        <v>1.0551647538</v>
      </c>
      <c r="AF1169" s="131">
        <v>6.9595476294000003</v>
      </c>
      <c r="AG1169" s="149">
        <v>0.61</v>
      </c>
      <c r="AH1169" s="149">
        <v>13.6731987623</v>
      </c>
      <c r="AI1169" s="149">
        <v>7.2196846913000003</v>
      </c>
      <c r="AJ1169" s="149">
        <v>21.806394577900001</v>
      </c>
      <c r="AK1169" s="149">
        <v>24.487991748900001</v>
      </c>
      <c r="AL1169" s="149" t="s">
        <v>3450</v>
      </c>
      <c r="AM1169" s="149">
        <v>6.7629291291999998</v>
      </c>
      <c r="AN1169" s="149">
        <v>14.5572417858</v>
      </c>
      <c r="AO1169" s="149" t="s">
        <v>3450</v>
      </c>
      <c r="AP1169" s="149">
        <v>11.4925593046</v>
      </c>
      <c r="AQ1169" s="149" t="s">
        <v>3450</v>
      </c>
    </row>
    <row r="1170" spans="1:43" x14ac:dyDescent="0.2">
      <c r="A1170" s="145">
        <v>3764</v>
      </c>
      <c r="B1170" s="109" t="s">
        <v>1230</v>
      </c>
      <c r="C1170" s="110">
        <v>841</v>
      </c>
      <c r="D1170" s="131">
        <v>-9.7639484978999995</v>
      </c>
      <c r="E1170" s="110">
        <v>5.2906391545</v>
      </c>
      <c r="F1170" s="131">
        <v>7.2532699167999999</v>
      </c>
      <c r="G1170" s="131">
        <v>18.549346016600001</v>
      </c>
      <c r="H1170" s="131">
        <v>55.291319857300003</v>
      </c>
      <c r="I1170" s="131">
        <v>26.159334126000001</v>
      </c>
      <c r="J1170" s="131">
        <v>3.5377358491000002</v>
      </c>
      <c r="K1170" s="131">
        <v>5.8962264151000001</v>
      </c>
      <c r="L1170" s="131">
        <v>5.8962264151000001</v>
      </c>
      <c r="M1170" s="131">
        <v>10.6132075472</v>
      </c>
      <c r="N1170" s="110">
        <v>370</v>
      </c>
      <c r="O1170" s="131">
        <v>2.2729729729999999</v>
      </c>
      <c r="P1170" s="146">
        <v>158.96</v>
      </c>
      <c r="Q1170" s="131">
        <v>0.95537397859999995</v>
      </c>
      <c r="R1170" s="110">
        <v>26</v>
      </c>
      <c r="S1170" s="131">
        <v>29.296040226300001</v>
      </c>
      <c r="T1170" s="110">
        <v>-280</v>
      </c>
      <c r="U1170" s="131">
        <v>30.986800754200001</v>
      </c>
      <c r="V1170" s="131">
        <v>38.761785040900001</v>
      </c>
      <c r="W1170" s="147">
        <v>390</v>
      </c>
      <c r="X1170" s="147">
        <v>108</v>
      </c>
      <c r="Y1170" s="147">
        <v>124</v>
      </c>
      <c r="Z1170" s="147">
        <v>158</v>
      </c>
      <c r="AA1170" s="147">
        <v>113</v>
      </c>
      <c r="AB1170" s="147">
        <v>37</v>
      </c>
      <c r="AC1170" s="147">
        <v>24</v>
      </c>
      <c r="AD1170" s="147">
        <v>52</v>
      </c>
      <c r="AE1170" s="148">
        <v>3.4722222222000001</v>
      </c>
      <c r="AF1170" s="131">
        <v>8.1490104772999992</v>
      </c>
      <c r="AG1170" s="149" t="s">
        <v>3449</v>
      </c>
      <c r="AH1170" s="149">
        <v>10.8370702541</v>
      </c>
      <c r="AI1170" s="149">
        <v>7.9222720477999999</v>
      </c>
      <c r="AJ1170" s="149">
        <v>20.627802690599999</v>
      </c>
      <c r="AK1170" s="149">
        <v>28.998505231700001</v>
      </c>
      <c r="AL1170" s="149" t="s">
        <v>3450</v>
      </c>
      <c r="AM1170" s="149">
        <v>6.6517189836000004</v>
      </c>
      <c r="AN1170" s="149">
        <v>15.769805680099999</v>
      </c>
      <c r="AO1170" s="149" t="s">
        <v>3450</v>
      </c>
      <c r="AP1170" s="149">
        <v>9.1928251120999995</v>
      </c>
      <c r="AQ1170" s="149" t="s">
        <v>3450</v>
      </c>
    </row>
    <row r="1171" spans="1:43" x14ac:dyDescent="0.2">
      <c r="A1171" s="145">
        <v>3781</v>
      </c>
      <c r="B1171" s="109" t="s">
        <v>1229</v>
      </c>
      <c r="C1171" s="110">
        <v>607</v>
      </c>
      <c r="D1171" s="131">
        <v>-8.0303030303000007</v>
      </c>
      <c r="E1171" s="110">
        <v>13.2677595628</v>
      </c>
      <c r="F1171" s="131">
        <v>16.1449752883</v>
      </c>
      <c r="G1171" s="131">
        <v>14.4975288303</v>
      </c>
      <c r="H1171" s="131">
        <v>63.426688632599998</v>
      </c>
      <c r="I1171" s="131">
        <v>22.0757825371</v>
      </c>
      <c r="J1171" s="131">
        <v>4.9059689289000001</v>
      </c>
      <c r="K1171" s="131">
        <v>0</v>
      </c>
      <c r="L1171" s="131">
        <v>9.8119378577000003</v>
      </c>
      <c r="M1171" s="131">
        <v>4.9059689289000001</v>
      </c>
      <c r="N1171" s="110">
        <v>311</v>
      </c>
      <c r="O1171" s="131">
        <v>1.9324758842</v>
      </c>
      <c r="P1171" s="146">
        <v>45.75</v>
      </c>
      <c r="Q1171" s="131">
        <v>1.2045554095</v>
      </c>
      <c r="R1171" s="110">
        <v>9</v>
      </c>
      <c r="S1171" s="131">
        <v>15.286903197499999</v>
      </c>
      <c r="T1171" s="110">
        <v>-41</v>
      </c>
      <c r="U1171" s="131">
        <v>15.1335961454</v>
      </c>
      <c r="V1171" s="131">
        <v>68.374945247499994</v>
      </c>
      <c r="W1171" s="147">
        <v>305</v>
      </c>
      <c r="X1171" s="147">
        <v>16</v>
      </c>
      <c r="Y1171" s="147">
        <v>100</v>
      </c>
      <c r="Z1171" s="147">
        <v>189</v>
      </c>
      <c r="AA1171" s="147">
        <v>67</v>
      </c>
      <c r="AB1171" s="147">
        <v>7</v>
      </c>
      <c r="AC1171" s="147">
        <v>9</v>
      </c>
      <c r="AD1171" s="147">
        <v>51</v>
      </c>
      <c r="AE1171" s="148">
        <v>2.7950310559</v>
      </c>
      <c r="AF1171" s="131">
        <v>0</v>
      </c>
      <c r="AG1171" s="149" t="s">
        <v>3449</v>
      </c>
      <c r="AH1171" s="149">
        <v>18.1728880157</v>
      </c>
      <c r="AI1171" s="149">
        <v>5.5009823183000002</v>
      </c>
      <c r="AJ1171" s="149">
        <v>29.1748526523</v>
      </c>
      <c r="AK1171" s="149">
        <v>28.6836935167</v>
      </c>
      <c r="AL1171" s="149" t="s">
        <v>3450</v>
      </c>
      <c r="AM1171" s="149">
        <v>6.3850687623000004</v>
      </c>
      <c r="AN1171" s="149">
        <v>6.7779960707000004</v>
      </c>
      <c r="AO1171" s="149" t="s">
        <v>3450</v>
      </c>
      <c r="AP1171" s="149">
        <v>5.3045186639999997</v>
      </c>
      <c r="AQ1171" s="149" t="s">
        <v>3450</v>
      </c>
    </row>
    <row r="1172" spans="1:43" x14ac:dyDescent="0.2">
      <c r="A1172" s="145">
        <v>3782</v>
      </c>
      <c r="B1172" s="109" t="s">
        <v>1228</v>
      </c>
      <c r="C1172" s="110">
        <v>1502</v>
      </c>
      <c r="D1172" s="131">
        <v>-2.0221787345000002</v>
      </c>
      <c r="E1172" s="110">
        <v>62.53122398</v>
      </c>
      <c r="F1172" s="131">
        <v>27.762982689699999</v>
      </c>
      <c r="G1172" s="131">
        <v>15.1797603196</v>
      </c>
      <c r="H1172" s="131">
        <v>63.249001331599999</v>
      </c>
      <c r="I1172" s="131">
        <v>21.5712383489</v>
      </c>
      <c r="J1172" s="131">
        <v>4.6604527297000002</v>
      </c>
      <c r="K1172" s="131">
        <v>0</v>
      </c>
      <c r="L1172" s="131">
        <v>11.3182423435</v>
      </c>
      <c r="M1172" s="131">
        <v>4.6604527297000002</v>
      </c>
      <c r="N1172" s="110">
        <v>748</v>
      </c>
      <c r="O1172" s="131">
        <v>1.9879679144</v>
      </c>
      <c r="P1172" s="146">
        <v>24.02</v>
      </c>
      <c r="Q1172" s="131">
        <v>4.6985446985000001</v>
      </c>
      <c r="R1172" s="110">
        <v>21</v>
      </c>
      <c r="S1172" s="131">
        <v>32.016632016599999</v>
      </c>
      <c r="T1172" s="110">
        <v>-47</v>
      </c>
      <c r="U1172" s="131">
        <v>31.143451143499998</v>
      </c>
      <c r="V1172" s="131">
        <v>32.141372141399998</v>
      </c>
      <c r="W1172" s="147">
        <v>904</v>
      </c>
      <c r="X1172" s="147">
        <v>25</v>
      </c>
      <c r="Y1172" s="147">
        <v>168</v>
      </c>
      <c r="Z1172" s="147">
        <v>711</v>
      </c>
      <c r="AA1172" s="147">
        <v>162</v>
      </c>
      <c r="AB1172" s="147">
        <v>8</v>
      </c>
      <c r="AC1172" s="147">
        <v>23</v>
      </c>
      <c r="AD1172" s="147">
        <v>131</v>
      </c>
      <c r="AE1172" s="148">
        <v>1.6433853738999999</v>
      </c>
      <c r="AF1172" s="131">
        <v>2.6560424967</v>
      </c>
      <c r="AG1172" s="149" t="s">
        <v>3449</v>
      </c>
      <c r="AH1172" s="149">
        <v>27.114300358800001</v>
      </c>
      <c r="AI1172" s="149">
        <v>6.8682726806999996</v>
      </c>
      <c r="AJ1172" s="149">
        <v>14.3516145566</v>
      </c>
      <c r="AK1172" s="149">
        <v>27.1655561251</v>
      </c>
      <c r="AL1172" s="149" t="s">
        <v>3450</v>
      </c>
      <c r="AM1172" s="149">
        <v>5.4331112250000002</v>
      </c>
      <c r="AN1172" s="149">
        <v>14.607893388000001</v>
      </c>
      <c r="AO1172" s="149" t="s">
        <v>3450</v>
      </c>
      <c r="AP1172" s="149">
        <v>4.4592516658000001</v>
      </c>
      <c r="AQ1172" s="149" t="s">
        <v>3450</v>
      </c>
    </row>
    <row r="1173" spans="1:43" x14ac:dyDescent="0.2">
      <c r="A1173" s="145">
        <v>3783</v>
      </c>
      <c r="B1173" s="109" t="s">
        <v>1227</v>
      </c>
      <c r="C1173" s="110">
        <v>207</v>
      </c>
      <c r="D1173" s="131">
        <v>6.7010309277999998</v>
      </c>
      <c r="E1173" s="110">
        <v>12.714987714999999</v>
      </c>
      <c r="F1173" s="131">
        <v>26.086956521699999</v>
      </c>
      <c r="G1173" s="131">
        <v>19.323671497599999</v>
      </c>
      <c r="H1173" s="131">
        <v>57.487922705300001</v>
      </c>
      <c r="I1173" s="131">
        <v>23.1884057971</v>
      </c>
      <c r="J1173" s="131">
        <v>14.388489208599999</v>
      </c>
      <c r="K1173" s="131">
        <v>4.7961630695000004</v>
      </c>
      <c r="L1173" s="131">
        <v>9.5923261391000008</v>
      </c>
      <c r="M1173" s="131">
        <v>4.7961630695000004</v>
      </c>
      <c r="N1173" s="110">
        <v>92</v>
      </c>
      <c r="O1173" s="131">
        <v>2.25</v>
      </c>
      <c r="P1173" s="146">
        <v>16.28</v>
      </c>
      <c r="Q1173" s="131">
        <v>2.629969419</v>
      </c>
      <c r="R1173" s="110">
        <v>24</v>
      </c>
      <c r="S1173" s="131">
        <v>30.703363914400001</v>
      </c>
      <c r="T1173" s="110">
        <v>-45</v>
      </c>
      <c r="U1173" s="131">
        <v>14.495412844000001</v>
      </c>
      <c r="V1173" s="131">
        <v>52.171253822600001</v>
      </c>
      <c r="W1173" s="147">
        <v>73</v>
      </c>
      <c r="X1173" s="147">
        <v>24</v>
      </c>
      <c r="Y1173" s="147">
        <v>5</v>
      </c>
      <c r="Z1173" s="147">
        <v>44</v>
      </c>
      <c r="AA1173" s="147" t="s">
        <v>3449</v>
      </c>
      <c r="AB1173" s="147">
        <v>5</v>
      </c>
      <c r="AC1173" s="147" t="s">
        <v>3449</v>
      </c>
      <c r="AD1173" s="147">
        <v>18</v>
      </c>
      <c r="AE1173" s="148">
        <v>2.0881670533999999</v>
      </c>
      <c r="AF1173" s="131">
        <v>0</v>
      </c>
      <c r="AG1173" s="149" t="s">
        <v>3449</v>
      </c>
      <c r="AH1173" s="149">
        <v>14.6875</v>
      </c>
      <c r="AI1173" s="149">
        <v>7.1875</v>
      </c>
      <c r="AJ1173" s="149">
        <v>20.3125</v>
      </c>
      <c r="AK1173" s="149">
        <v>31.875</v>
      </c>
      <c r="AL1173" s="149" t="s">
        <v>3450</v>
      </c>
      <c r="AM1173" s="149">
        <v>3.75</v>
      </c>
      <c r="AN1173" s="149">
        <v>13.125</v>
      </c>
      <c r="AO1173" s="149" t="s">
        <v>3450</v>
      </c>
      <c r="AP1173" s="149">
        <v>9.0625</v>
      </c>
      <c r="AQ1173" s="149" t="s">
        <v>3450</v>
      </c>
    </row>
    <row r="1174" spans="1:43" x14ac:dyDescent="0.2">
      <c r="A1174" s="145">
        <v>3784</v>
      </c>
      <c r="B1174" s="109" t="s">
        <v>1226</v>
      </c>
      <c r="C1174" s="110">
        <v>2147</v>
      </c>
      <c r="D1174" s="131">
        <v>7.6730190572000003</v>
      </c>
      <c r="E1174" s="110">
        <v>18.164128595600001</v>
      </c>
      <c r="F1174" s="131">
        <v>33.674895202599998</v>
      </c>
      <c r="G1174" s="131">
        <v>17.466231951600001</v>
      </c>
      <c r="H1174" s="131">
        <v>63.2976245925</v>
      </c>
      <c r="I1174" s="131">
        <v>19.236143456000001</v>
      </c>
      <c r="J1174" s="131">
        <v>5.1055929449999997</v>
      </c>
      <c r="K1174" s="131">
        <v>0.46414481320000001</v>
      </c>
      <c r="L1174" s="131">
        <v>6.0338825714000004</v>
      </c>
      <c r="M1174" s="131">
        <v>4.6414481317999998</v>
      </c>
      <c r="N1174" s="110">
        <v>1046</v>
      </c>
      <c r="O1174" s="131">
        <v>2.0430210325</v>
      </c>
      <c r="P1174" s="146">
        <v>118.2</v>
      </c>
      <c r="Q1174" s="131">
        <v>1.505794772</v>
      </c>
      <c r="R1174" s="110">
        <v>27</v>
      </c>
      <c r="S1174" s="131">
        <v>16.343794941199999</v>
      </c>
      <c r="T1174" s="110">
        <v>-56</v>
      </c>
      <c r="U1174" s="131">
        <v>9.1447424076000008</v>
      </c>
      <c r="V1174" s="131">
        <v>73.005667879200004</v>
      </c>
      <c r="W1174" s="147">
        <v>1816</v>
      </c>
      <c r="X1174" s="147">
        <v>8</v>
      </c>
      <c r="Y1174" s="147">
        <v>300</v>
      </c>
      <c r="Z1174" s="147">
        <v>1508</v>
      </c>
      <c r="AA1174" s="147" t="s">
        <v>3449</v>
      </c>
      <c r="AB1174" s="147" t="s">
        <v>3449</v>
      </c>
      <c r="AC1174" s="147">
        <v>31</v>
      </c>
      <c r="AD1174" s="147">
        <v>216</v>
      </c>
      <c r="AE1174" s="148">
        <v>0.90869753350000004</v>
      </c>
      <c r="AF1174" s="131">
        <v>0.4555808656</v>
      </c>
      <c r="AG1174" s="149" t="s">
        <v>3449</v>
      </c>
      <c r="AH1174" s="149">
        <v>28.386605783899999</v>
      </c>
      <c r="AI1174" s="149">
        <v>6.8873668189000004</v>
      </c>
      <c r="AJ1174" s="149">
        <v>13.203957382</v>
      </c>
      <c r="AK1174" s="149">
        <v>26.027397260299999</v>
      </c>
      <c r="AL1174" s="149" t="s">
        <v>3450</v>
      </c>
      <c r="AM1174" s="149">
        <v>7.1537290714999999</v>
      </c>
      <c r="AN1174" s="149">
        <v>13.3181126332</v>
      </c>
      <c r="AO1174" s="149" t="s">
        <v>3450</v>
      </c>
      <c r="AP1174" s="149">
        <v>5.0228310501999998</v>
      </c>
      <c r="AQ1174" s="149" t="s">
        <v>3450</v>
      </c>
    </row>
    <row r="1175" spans="1:43" x14ac:dyDescent="0.2">
      <c r="A1175" s="145">
        <v>3785</v>
      </c>
      <c r="B1175" s="109" t="s">
        <v>3388</v>
      </c>
      <c r="C1175" s="110">
        <v>679</v>
      </c>
      <c r="D1175" s="131">
        <v>-9.2245989304999991</v>
      </c>
      <c r="E1175" s="110">
        <v>10.7300884956</v>
      </c>
      <c r="F1175" s="131">
        <v>23.711340206199999</v>
      </c>
      <c r="G1175" s="131">
        <v>13.107511045700001</v>
      </c>
      <c r="H1175" s="131">
        <v>62.297496318100002</v>
      </c>
      <c r="I1175" s="131">
        <v>24.594992636200001</v>
      </c>
      <c r="J1175" s="131">
        <v>8.7912087912000008</v>
      </c>
      <c r="K1175" s="131">
        <v>0</v>
      </c>
      <c r="L1175" s="131">
        <v>10.256410256400001</v>
      </c>
      <c r="M1175" s="131">
        <v>7.326007326</v>
      </c>
      <c r="N1175" s="110">
        <v>331</v>
      </c>
      <c r="O1175" s="131">
        <v>2.0211480363000001</v>
      </c>
      <c r="P1175" s="146">
        <v>63.28</v>
      </c>
      <c r="Q1175" s="131">
        <v>1.2970578931000001</v>
      </c>
      <c r="R1175" s="110">
        <v>4</v>
      </c>
      <c r="S1175" s="131">
        <v>31.556469471700002</v>
      </c>
      <c r="T1175" s="110">
        <v>-125</v>
      </c>
      <c r="U1175" s="131">
        <v>16.039228092399998</v>
      </c>
      <c r="V1175" s="131">
        <v>51.107244542899998</v>
      </c>
      <c r="W1175" s="147">
        <v>237</v>
      </c>
      <c r="X1175" s="147">
        <v>17</v>
      </c>
      <c r="Y1175" s="147">
        <v>70</v>
      </c>
      <c r="Z1175" s="147">
        <v>150</v>
      </c>
      <c r="AA1175" s="147">
        <v>83</v>
      </c>
      <c r="AB1175" s="147">
        <v>8</v>
      </c>
      <c r="AC1175" s="147">
        <v>15</v>
      </c>
      <c r="AD1175" s="147">
        <v>60</v>
      </c>
      <c r="AE1175" s="148">
        <v>0.57755775580000002</v>
      </c>
      <c r="AF1175" s="131">
        <v>0</v>
      </c>
      <c r="AG1175" s="149" t="s">
        <v>3449</v>
      </c>
      <c r="AH1175" s="149">
        <v>15.7832744405</v>
      </c>
      <c r="AI1175" s="149">
        <v>5.7714958774999996</v>
      </c>
      <c r="AJ1175" s="149">
        <v>12.603062426399999</v>
      </c>
      <c r="AK1175" s="149">
        <v>39.222614841000002</v>
      </c>
      <c r="AL1175" s="149" t="s">
        <v>3450</v>
      </c>
      <c r="AM1175" s="149">
        <v>7.0671378092000001</v>
      </c>
      <c r="AN1175" s="149">
        <v>13.427561837500001</v>
      </c>
      <c r="AO1175" s="149" t="s">
        <v>3450</v>
      </c>
      <c r="AP1175" s="149">
        <v>6.1248527680000002</v>
      </c>
      <c r="AQ1175" s="149" t="s">
        <v>3450</v>
      </c>
    </row>
    <row r="1176" spans="1:43" x14ac:dyDescent="0.2">
      <c r="A1176" s="145">
        <v>3786</v>
      </c>
      <c r="B1176" s="109" t="s">
        <v>1225</v>
      </c>
      <c r="C1176" s="110">
        <v>2913</v>
      </c>
      <c r="D1176" s="131">
        <v>-1.8530997305000001</v>
      </c>
      <c r="E1176" s="110">
        <v>25.597539543100002</v>
      </c>
      <c r="F1176" s="131">
        <v>23.343631994500001</v>
      </c>
      <c r="G1176" s="131">
        <v>17.301750772399998</v>
      </c>
      <c r="H1176" s="131">
        <v>62.787504291099999</v>
      </c>
      <c r="I1176" s="131">
        <v>19.910744936499999</v>
      </c>
      <c r="J1176" s="131">
        <v>5.4822682885000003</v>
      </c>
      <c r="K1176" s="131">
        <v>0.68528353610000003</v>
      </c>
      <c r="L1176" s="131">
        <v>11.307178345000001</v>
      </c>
      <c r="M1176" s="131">
        <v>6.8528353606000003</v>
      </c>
      <c r="N1176" s="110">
        <v>1431</v>
      </c>
      <c r="O1176" s="131">
        <v>2.0069881201999999</v>
      </c>
      <c r="P1176" s="146">
        <v>113.8</v>
      </c>
      <c r="Q1176" s="131">
        <v>1.9217269216999999</v>
      </c>
      <c r="R1176" s="110">
        <v>34</v>
      </c>
      <c r="S1176" s="131">
        <v>15.5405405405</v>
      </c>
      <c r="T1176" s="110">
        <v>-120</v>
      </c>
      <c r="U1176" s="131">
        <v>9.6525096524999991</v>
      </c>
      <c r="V1176" s="131">
        <v>72.885222885199994</v>
      </c>
      <c r="W1176" s="147">
        <v>2748</v>
      </c>
      <c r="X1176" s="147">
        <v>26</v>
      </c>
      <c r="Y1176" s="147">
        <v>372</v>
      </c>
      <c r="Z1176" s="147">
        <v>2350</v>
      </c>
      <c r="AA1176" s="147">
        <v>366</v>
      </c>
      <c r="AB1176" s="147">
        <v>8</v>
      </c>
      <c r="AC1176" s="147">
        <v>39</v>
      </c>
      <c r="AD1176" s="147">
        <v>319</v>
      </c>
      <c r="AE1176" s="148">
        <v>0.2155172414</v>
      </c>
      <c r="AF1176" s="131">
        <v>1.0148849796999999</v>
      </c>
      <c r="AG1176" s="149">
        <v>0.31</v>
      </c>
      <c r="AH1176" s="149">
        <v>21.536879979399998</v>
      </c>
      <c r="AI1176" s="149">
        <v>6.9904908764</v>
      </c>
      <c r="AJ1176" s="149">
        <v>17.9131328707</v>
      </c>
      <c r="AK1176" s="149">
        <v>27.088152145999999</v>
      </c>
      <c r="AL1176" s="149" t="s">
        <v>3450</v>
      </c>
      <c r="AM1176" s="149">
        <v>7.5815985607999998</v>
      </c>
      <c r="AN1176" s="149">
        <v>12.079157028999999</v>
      </c>
      <c r="AO1176" s="149" t="s">
        <v>3450</v>
      </c>
      <c r="AP1176" s="149">
        <v>6.8105885377000002</v>
      </c>
      <c r="AQ1176" s="149" t="s">
        <v>3450</v>
      </c>
    </row>
    <row r="1177" spans="1:43" x14ac:dyDescent="0.2">
      <c r="A1177" s="145">
        <v>3787</v>
      </c>
      <c r="B1177" s="109" t="s">
        <v>1224</v>
      </c>
      <c r="C1177" s="110">
        <v>4882</v>
      </c>
      <c r="D1177" s="131">
        <v>-6.1514801998999999</v>
      </c>
      <c r="E1177" s="110">
        <v>170.16382014640001</v>
      </c>
      <c r="F1177" s="131">
        <v>40.434248258899999</v>
      </c>
      <c r="G1177" s="131">
        <v>14.3588693159</v>
      </c>
      <c r="H1177" s="131">
        <v>63.621466611999999</v>
      </c>
      <c r="I1177" s="131">
        <v>22.019664072099999</v>
      </c>
      <c r="J1177" s="131">
        <v>3.4658511722999998</v>
      </c>
      <c r="K1177" s="131">
        <v>1.2232415902</v>
      </c>
      <c r="L1177" s="131">
        <v>6.9317023444999997</v>
      </c>
      <c r="M1177" s="131">
        <v>6.3200815494000002</v>
      </c>
      <c r="N1177" s="110">
        <v>2627</v>
      </c>
      <c r="O1177" s="131">
        <v>1.8458317472000001</v>
      </c>
      <c r="P1177" s="146">
        <v>28.69</v>
      </c>
      <c r="Q1177" s="131">
        <v>8.9926803763999992</v>
      </c>
      <c r="R1177" s="110">
        <v>33</v>
      </c>
      <c r="S1177" s="131">
        <v>26.280934123400002</v>
      </c>
      <c r="T1177" s="110">
        <v>-31</v>
      </c>
      <c r="U1177" s="131">
        <v>19.972115719800001</v>
      </c>
      <c r="V1177" s="131">
        <v>44.754269780400001</v>
      </c>
      <c r="W1177" s="147">
        <v>7185</v>
      </c>
      <c r="X1177" s="147">
        <v>19</v>
      </c>
      <c r="Y1177" s="147">
        <v>933</v>
      </c>
      <c r="Z1177" s="147">
        <v>6233</v>
      </c>
      <c r="AA1177" s="147">
        <v>822</v>
      </c>
      <c r="AB1177" s="147">
        <v>6</v>
      </c>
      <c r="AC1177" s="147">
        <v>74</v>
      </c>
      <c r="AD1177" s="147">
        <v>742</v>
      </c>
      <c r="AE1177" s="148">
        <v>3.6032821976</v>
      </c>
      <c r="AF1177" s="131">
        <v>6.4076892270999997</v>
      </c>
      <c r="AG1177" s="149">
        <v>0.47</v>
      </c>
      <c r="AH1177" s="149">
        <v>34.1130963345</v>
      </c>
      <c r="AI1177" s="149">
        <v>9.1913796279</v>
      </c>
      <c r="AJ1177" s="149">
        <v>8.8966660527000005</v>
      </c>
      <c r="AK1177" s="149">
        <v>29.416098729000002</v>
      </c>
      <c r="AL1177" s="149" t="s">
        <v>3450</v>
      </c>
      <c r="AM1177" s="149">
        <v>5.4706207405000002</v>
      </c>
      <c r="AN1177" s="149">
        <v>8.3256585005999995</v>
      </c>
      <c r="AO1177" s="149" t="s">
        <v>3450</v>
      </c>
      <c r="AP1177" s="149">
        <v>4.5864800147000002</v>
      </c>
      <c r="AQ1177" s="149" t="s">
        <v>3450</v>
      </c>
    </row>
    <row r="1178" spans="1:43" x14ac:dyDescent="0.2">
      <c r="A1178" s="145">
        <v>3788</v>
      </c>
      <c r="B1178" s="109" t="s">
        <v>1223</v>
      </c>
      <c r="C1178" s="110">
        <v>681</v>
      </c>
      <c r="D1178" s="131">
        <v>-4.3539325842999999</v>
      </c>
      <c r="E1178" s="110">
        <v>4.9333526513999999</v>
      </c>
      <c r="F1178" s="131">
        <v>15.5653450808</v>
      </c>
      <c r="G1178" s="131">
        <v>17.914831130700001</v>
      </c>
      <c r="H1178" s="131">
        <v>59.911894273100003</v>
      </c>
      <c r="I1178" s="131">
        <v>22.173274596199999</v>
      </c>
      <c r="J1178" s="131">
        <v>5.8351568197999999</v>
      </c>
      <c r="K1178" s="131">
        <v>0</v>
      </c>
      <c r="L1178" s="131">
        <v>10.211524434699999</v>
      </c>
      <c r="M1178" s="131">
        <v>8.7527352298000007</v>
      </c>
      <c r="N1178" s="110">
        <v>327</v>
      </c>
      <c r="O1178" s="131">
        <v>2.0703363914000001</v>
      </c>
      <c r="P1178" s="146">
        <v>138.04</v>
      </c>
      <c r="Q1178" s="131">
        <v>0.71728734969999997</v>
      </c>
      <c r="R1178" s="110">
        <v>21</v>
      </c>
      <c r="S1178" s="131">
        <v>23.576293290799999</v>
      </c>
      <c r="T1178" s="110">
        <v>-163</v>
      </c>
      <c r="U1178" s="131">
        <v>19.214606578800002</v>
      </c>
      <c r="V1178" s="131">
        <v>56.491812780799997</v>
      </c>
      <c r="W1178" s="147">
        <v>240</v>
      </c>
      <c r="X1178" s="147">
        <v>47</v>
      </c>
      <c r="Y1178" s="147">
        <v>75</v>
      </c>
      <c r="Z1178" s="147">
        <v>118</v>
      </c>
      <c r="AA1178" s="147">
        <v>82</v>
      </c>
      <c r="AB1178" s="147">
        <v>18</v>
      </c>
      <c r="AC1178" s="147">
        <v>10</v>
      </c>
      <c r="AD1178" s="147">
        <v>54</v>
      </c>
      <c r="AE1178" s="148">
        <v>1.5901060070999999</v>
      </c>
      <c r="AF1178" s="131">
        <v>1.4598540146000001</v>
      </c>
      <c r="AG1178" s="149">
        <v>1.1599999999999999</v>
      </c>
      <c r="AH1178" s="149">
        <v>12.429906542099999</v>
      </c>
      <c r="AI1178" s="149">
        <v>4.6728971963000001</v>
      </c>
      <c r="AJ1178" s="149">
        <v>14.7663551402</v>
      </c>
      <c r="AK1178" s="149">
        <v>30.6542056075</v>
      </c>
      <c r="AL1178" s="149" t="s">
        <v>3450</v>
      </c>
      <c r="AM1178" s="149">
        <v>6.4485981307999998</v>
      </c>
      <c r="AN1178" s="149">
        <v>27.570093457900001</v>
      </c>
      <c r="AO1178" s="149" t="s">
        <v>3450</v>
      </c>
      <c r="AP1178" s="149">
        <v>3.4579439251999999</v>
      </c>
      <c r="AQ1178" s="149" t="s">
        <v>3450</v>
      </c>
    </row>
    <row r="1179" spans="1:43" x14ac:dyDescent="0.2">
      <c r="A1179" s="145">
        <v>3789</v>
      </c>
      <c r="B1179" s="109" t="s">
        <v>1222</v>
      </c>
      <c r="C1179" s="110">
        <v>702</v>
      </c>
      <c r="D1179" s="131">
        <v>-6.6489361701999998</v>
      </c>
      <c r="E1179" s="110">
        <v>11.041207927</v>
      </c>
      <c r="F1179" s="131">
        <v>32.478632478599998</v>
      </c>
      <c r="G1179" s="131">
        <v>17.806267806299999</v>
      </c>
      <c r="H1179" s="131">
        <v>61.396011395999999</v>
      </c>
      <c r="I1179" s="131">
        <v>20.797720797699998</v>
      </c>
      <c r="J1179" s="131">
        <v>2.8530670471000001</v>
      </c>
      <c r="K1179" s="131">
        <v>1.4265335235000001</v>
      </c>
      <c r="L1179" s="131">
        <v>7.1326676177000001</v>
      </c>
      <c r="M1179" s="131">
        <v>5.7061340942000003</v>
      </c>
      <c r="N1179" s="110">
        <v>357</v>
      </c>
      <c r="O1179" s="131">
        <v>1.9495798318999999</v>
      </c>
      <c r="P1179" s="146">
        <v>63.58</v>
      </c>
      <c r="Q1179" s="131">
        <v>1.2116443745000001</v>
      </c>
      <c r="R1179" s="110">
        <v>8</v>
      </c>
      <c r="S1179" s="131">
        <v>25.932336742699999</v>
      </c>
      <c r="T1179" s="110">
        <v>-86</v>
      </c>
      <c r="U1179" s="131">
        <v>11.140833989000001</v>
      </c>
      <c r="V1179" s="131">
        <v>61.7151848938</v>
      </c>
      <c r="W1179" s="147">
        <v>949</v>
      </c>
      <c r="X1179" s="147">
        <v>26</v>
      </c>
      <c r="Y1179" s="147">
        <v>131</v>
      </c>
      <c r="Z1179" s="147">
        <v>792</v>
      </c>
      <c r="AA1179" s="147">
        <v>108</v>
      </c>
      <c r="AB1179" s="147">
        <v>8</v>
      </c>
      <c r="AC1179" s="147">
        <v>17</v>
      </c>
      <c r="AD1179" s="147">
        <v>83</v>
      </c>
      <c r="AE1179" s="148">
        <v>1.8707482993</v>
      </c>
      <c r="AF1179" s="131">
        <v>15.918958031800001</v>
      </c>
      <c r="AG1179" s="149" t="s">
        <v>3449</v>
      </c>
      <c r="AH1179" s="149">
        <v>35.889570552099997</v>
      </c>
      <c r="AI1179" s="149">
        <v>4.8057259714000002</v>
      </c>
      <c r="AJ1179" s="149">
        <v>15.4396728016</v>
      </c>
      <c r="AK1179" s="149">
        <v>20.552147239300002</v>
      </c>
      <c r="AL1179" s="149" t="s">
        <v>3450</v>
      </c>
      <c r="AM1179" s="149">
        <v>7.2597137013999999</v>
      </c>
      <c r="AN1179" s="149">
        <v>12.2699386503</v>
      </c>
      <c r="AO1179" s="149" t="s">
        <v>3450</v>
      </c>
      <c r="AP1179" s="149">
        <v>3.7832310838000001</v>
      </c>
      <c r="AQ1179" s="149" t="s">
        <v>3450</v>
      </c>
    </row>
    <row r="1180" spans="1:43" x14ac:dyDescent="0.2">
      <c r="A1180" s="145">
        <v>3790</v>
      </c>
      <c r="B1180" s="109" t="s">
        <v>1221</v>
      </c>
      <c r="C1180" s="110">
        <v>1132</v>
      </c>
      <c r="D1180" s="131">
        <v>15.746421267900001</v>
      </c>
      <c r="E1180" s="110">
        <v>25.284788921200001</v>
      </c>
      <c r="F1180" s="131">
        <v>34.893992932899998</v>
      </c>
      <c r="G1180" s="131">
        <v>13.339222614800001</v>
      </c>
      <c r="H1180" s="131">
        <v>60.954063604200002</v>
      </c>
      <c r="I1180" s="131">
        <v>25.706713780899999</v>
      </c>
      <c r="J1180" s="131">
        <v>4.4583147570000001</v>
      </c>
      <c r="K1180" s="131">
        <v>2.6749888542</v>
      </c>
      <c r="L1180" s="131">
        <v>8.0249665625999995</v>
      </c>
      <c r="M1180" s="131">
        <v>6.2416406597999998</v>
      </c>
      <c r="N1180" s="110">
        <v>633</v>
      </c>
      <c r="O1180" s="131">
        <v>1.7693522907000001</v>
      </c>
      <c r="P1180" s="146">
        <v>44.77</v>
      </c>
      <c r="Q1180" s="131">
        <v>2.1457308895999998</v>
      </c>
      <c r="R1180" s="110">
        <v>11</v>
      </c>
      <c r="S1180" s="131">
        <v>17.925793473399999</v>
      </c>
      <c r="T1180" s="110">
        <v>-67</v>
      </c>
      <c r="U1180" s="131">
        <v>14.550737594999999</v>
      </c>
      <c r="V1180" s="131">
        <v>65.377738042000004</v>
      </c>
      <c r="W1180" s="147">
        <v>922</v>
      </c>
      <c r="X1180" s="147">
        <v>13</v>
      </c>
      <c r="Y1180" s="147">
        <v>58</v>
      </c>
      <c r="Z1180" s="147">
        <v>851</v>
      </c>
      <c r="AA1180" s="147">
        <v>139</v>
      </c>
      <c r="AB1180" s="147">
        <v>4</v>
      </c>
      <c r="AC1180" s="147">
        <v>12</v>
      </c>
      <c r="AD1180" s="147">
        <v>123</v>
      </c>
      <c r="AE1180" s="148">
        <v>0.80450522930000001</v>
      </c>
      <c r="AF1180" s="131">
        <v>15.219337511199999</v>
      </c>
      <c r="AG1180" s="149" t="s">
        <v>3449</v>
      </c>
      <c r="AH1180" s="149">
        <v>39.740259740299997</v>
      </c>
      <c r="AI1180" s="149">
        <v>5.9740259739999999</v>
      </c>
      <c r="AJ1180" s="149">
        <v>8.7445887445999997</v>
      </c>
      <c r="AK1180" s="149">
        <v>26.926406926399999</v>
      </c>
      <c r="AL1180" s="149" t="s">
        <v>3450</v>
      </c>
      <c r="AM1180" s="149">
        <v>6.8398268397999997</v>
      </c>
      <c r="AN1180" s="149">
        <v>8.2251082250999996</v>
      </c>
      <c r="AO1180" s="149" t="s">
        <v>3450</v>
      </c>
      <c r="AP1180" s="149">
        <v>3.5497835497999999</v>
      </c>
      <c r="AQ1180" s="149" t="s">
        <v>3450</v>
      </c>
    </row>
    <row r="1181" spans="1:43" x14ac:dyDescent="0.2">
      <c r="A1181" s="145">
        <v>3791</v>
      </c>
      <c r="B1181" s="109" t="s">
        <v>1220</v>
      </c>
      <c r="C1181" s="110">
        <v>1177</v>
      </c>
      <c r="D1181" s="131">
        <v>-10.1526717557</v>
      </c>
      <c r="E1181" s="110">
        <v>17.890256877900001</v>
      </c>
      <c r="F1181" s="131">
        <v>32.540356839399998</v>
      </c>
      <c r="G1181" s="131">
        <v>23.194562446900001</v>
      </c>
      <c r="H1181" s="131">
        <v>54.885301614299998</v>
      </c>
      <c r="I1181" s="131">
        <v>21.920135938800001</v>
      </c>
      <c r="J1181" s="131">
        <v>5.0782903088999998</v>
      </c>
      <c r="K1181" s="131">
        <v>0.84638171819999997</v>
      </c>
      <c r="L1181" s="131">
        <v>6.7710537451999997</v>
      </c>
      <c r="M1181" s="131">
        <v>7.6174354633999997</v>
      </c>
      <c r="N1181" s="110">
        <v>528</v>
      </c>
      <c r="O1181" s="131">
        <v>2.0473484848000001</v>
      </c>
      <c r="P1181" s="146">
        <v>65.790000000000006</v>
      </c>
      <c r="Q1181" s="131">
        <v>1.9350906597999999</v>
      </c>
      <c r="R1181" s="110">
        <v>49</v>
      </c>
      <c r="S1181" s="131">
        <v>46.4421758342</v>
      </c>
      <c r="T1181" s="110">
        <v>-149</v>
      </c>
      <c r="U1181" s="131">
        <v>9.5992686272000007</v>
      </c>
      <c r="V1181" s="131">
        <v>42.0234648789</v>
      </c>
      <c r="W1181" s="147">
        <v>751</v>
      </c>
      <c r="X1181" s="147">
        <v>23</v>
      </c>
      <c r="Y1181" s="147">
        <v>135</v>
      </c>
      <c r="Z1181" s="147">
        <v>593</v>
      </c>
      <c r="AA1181" s="147">
        <v>137</v>
      </c>
      <c r="AB1181" s="147">
        <v>8</v>
      </c>
      <c r="AC1181" s="147">
        <v>18</v>
      </c>
      <c r="AD1181" s="147">
        <v>111</v>
      </c>
      <c r="AE1181" s="148">
        <v>3.5849056604</v>
      </c>
      <c r="AF1181" s="131">
        <v>11.5990057995</v>
      </c>
      <c r="AG1181" s="149" t="s">
        <v>3449</v>
      </c>
      <c r="AH1181" s="149">
        <v>19.012062033300001</v>
      </c>
      <c r="AI1181" s="149">
        <v>5.4566341183000002</v>
      </c>
      <c r="AJ1181" s="149">
        <v>15.3360137852</v>
      </c>
      <c r="AK1181" s="149">
        <v>31.591039632400001</v>
      </c>
      <c r="AL1181" s="149" t="s">
        <v>3450</v>
      </c>
      <c r="AM1181" s="149">
        <v>5.6289488800000003</v>
      </c>
      <c r="AN1181" s="149">
        <v>16.140149339499999</v>
      </c>
      <c r="AO1181" s="149" t="s">
        <v>3450</v>
      </c>
      <c r="AP1181" s="149">
        <v>6.8351522113999996</v>
      </c>
      <c r="AQ1181" s="149" t="s">
        <v>3450</v>
      </c>
    </row>
    <row r="1182" spans="1:43" x14ac:dyDescent="0.2">
      <c r="A1182" s="145">
        <v>3792</v>
      </c>
      <c r="B1182" s="109" t="s">
        <v>1219</v>
      </c>
      <c r="C1182" s="110">
        <v>1555</v>
      </c>
      <c r="D1182" s="131">
        <v>-2.8732042472999999</v>
      </c>
      <c r="E1182" s="110">
        <v>6.1841320342000001</v>
      </c>
      <c r="F1182" s="131">
        <v>14.276527331200001</v>
      </c>
      <c r="G1182" s="131">
        <v>16.784565916399998</v>
      </c>
      <c r="H1182" s="131">
        <v>56.398713826399998</v>
      </c>
      <c r="I1182" s="131">
        <v>26.8167202572</v>
      </c>
      <c r="J1182" s="131">
        <v>1.9361084221</v>
      </c>
      <c r="K1182" s="131">
        <v>3.2268473700999998</v>
      </c>
      <c r="L1182" s="131">
        <v>9.0351726363000004</v>
      </c>
      <c r="M1182" s="131">
        <v>8.3898031622999998</v>
      </c>
      <c r="N1182" s="110">
        <v>731</v>
      </c>
      <c r="O1182" s="131">
        <v>2.1039671683000001</v>
      </c>
      <c r="P1182" s="146">
        <v>251.45</v>
      </c>
      <c r="Q1182" s="131">
        <v>0.86731649089999996</v>
      </c>
      <c r="R1182" s="110">
        <v>37</v>
      </c>
      <c r="S1182" s="131">
        <v>14.0998607519</v>
      </c>
      <c r="T1182" s="110">
        <v>-355</v>
      </c>
      <c r="U1182" s="131">
        <v>21.6272130495</v>
      </c>
      <c r="V1182" s="131">
        <v>63.4056097076</v>
      </c>
      <c r="W1182" s="147">
        <v>895</v>
      </c>
      <c r="X1182" s="147">
        <v>89</v>
      </c>
      <c r="Y1182" s="147">
        <v>289</v>
      </c>
      <c r="Z1182" s="147">
        <v>517</v>
      </c>
      <c r="AA1182" s="147">
        <v>232</v>
      </c>
      <c r="AB1182" s="147">
        <v>29</v>
      </c>
      <c r="AC1182" s="147">
        <v>55</v>
      </c>
      <c r="AD1182" s="147">
        <v>148</v>
      </c>
      <c r="AE1182" s="148">
        <v>0.58508044859999997</v>
      </c>
      <c r="AF1182" s="131">
        <v>1.3063357283000001</v>
      </c>
      <c r="AG1182" s="149" t="s">
        <v>3449</v>
      </c>
      <c r="AH1182" s="149">
        <v>30.6211723535</v>
      </c>
      <c r="AI1182" s="149">
        <v>3.9370078739999999</v>
      </c>
      <c r="AJ1182" s="149">
        <v>13.035870516199999</v>
      </c>
      <c r="AK1182" s="149">
        <v>26.377952755900001</v>
      </c>
      <c r="AL1182" s="149" t="s">
        <v>3450</v>
      </c>
      <c r="AM1182" s="149">
        <v>7.6115485563999998</v>
      </c>
      <c r="AN1182" s="149">
        <v>14.1294838145</v>
      </c>
      <c r="AO1182" s="149" t="s">
        <v>3450</v>
      </c>
      <c r="AP1182" s="149">
        <v>4.2869641295000003</v>
      </c>
      <c r="AQ1182" s="149" t="s">
        <v>3450</v>
      </c>
    </row>
    <row r="1183" spans="1:43" x14ac:dyDescent="0.2">
      <c r="A1183" s="145">
        <v>3804</v>
      </c>
      <c r="B1183" s="109" t="s">
        <v>1218</v>
      </c>
      <c r="C1183" s="110">
        <v>89</v>
      </c>
      <c r="D1183" s="131">
        <v>-11</v>
      </c>
      <c r="E1183" s="110">
        <v>7.9820627802999997</v>
      </c>
      <c r="F1183" s="131">
        <v>10.112359550600001</v>
      </c>
      <c r="G1183" s="131">
        <v>7.8651685392999999</v>
      </c>
      <c r="H1183" s="131">
        <v>59.5505617978</v>
      </c>
      <c r="I1183" s="131">
        <v>32.584269662899999</v>
      </c>
      <c r="J1183" s="131">
        <v>0</v>
      </c>
      <c r="K1183" s="131">
        <v>0</v>
      </c>
      <c r="L1183" s="131">
        <v>0</v>
      </c>
      <c r="M1183" s="131">
        <v>11.3636363636</v>
      </c>
      <c r="N1183" s="110">
        <v>49</v>
      </c>
      <c r="O1183" s="131">
        <v>1.8163265306</v>
      </c>
      <c r="P1183" s="146">
        <v>11.15</v>
      </c>
      <c r="Q1183" s="131">
        <v>1.9555555555999999</v>
      </c>
      <c r="R1183" s="110">
        <v>10</v>
      </c>
      <c r="S1183" s="131">
        <v>4.8888888889000004</v>
      </c>
      <c r="T1183" s="110">
        <v>-27</v>
      </c>
      <c r="U1183" s="131">
        <v>83.733333333299996</v>
      </c>
      <c r="V1183" s="131">
        <v>9.4222222222000003</v>
      </c>
      <c r="W1183" s="147" t="s">
        <v>3449</v>
      </c>
      <c r="X1183" s="147">
        <v>7</v>
      </c>
      <c r="Y1183" s="147" t="s">
        <v>3449</v>
      </c>
      <c r="Z1183" s="147">
        <v>7</v>
      </c>
      <c r="AA1183" s="147" t="s">
        <v>3449</v>
      </c>
      <c r="AB1183" s="147" t="s">
        <v>3449</v>
      </c>
      <c r="AC1183" s="147" t="s">
        <v>3449</v>
      </c>
      <c r="AD1183" s="147">
        <v>4</v>
      </c>
      <c r="AE1183" s="148">
        <v>1.5789473683999999</v>
      </c>
      <c r="AF1183" s="131">
        <v>0</v>
      </c>
      <c r="AG1183" s="149" t="s">
        <v>3449</v>
      </c>
      <c r="AH1183" s="149">
        <v>13.6363636364</v>
      </c>
      <c r="AI1183" s="149">
        <v>59.5454545455</v>
      </c>
      <c r="AJ1183" s="149">
        <v>6.3636363636000004</v>
      </c>
      <c r="AK1183" s="149">
        <v>16.363636363600001</v>
      </c>
      <c r="AL1183" s="149" t="s">
        <v>3450</v>
      </c>
      <c r="AM1183" s="149">
        <v>2.7272727272999999</v>
      </c>
      <c r="AN1183" s="149">
        <v>0.4545454545</v>
      </c>
      <c r="AO1183" s="149" t="s">
        <v>3450</v>
      </c>
      <c r="AP1183" s="149">
        <v>0.90909090910000001</v>
      </c>
      <c r="AQ1183" s="149" t="s">
        <v>3450</v>
      </c>
    </row>
    <row r="1184" spans="1:43" x14ac:dyDescent="0.2">
      <c r="A1184" s="145">
        <v>3805</v>
      </c>
      <c r="B1184" s="109" t="s">
        <v>1217</v>
      </c>
      <c r="C1184" s="110">
        <v>274</v>
      </c>
      <c r="D1184" s="131">
        <v>17.5965665236</v>
      </c>
      <c r="E1184" s="110">
        <v>69.191919191899999</v>
      </c>
      <c r="F1184" s="131">
        <v>15.3284671533</v>
      </c>
      <c r="G1184" s="131">
        <v>13.503649635</v>
      </c>
      <c r="H1184" s="131">
        <v>56.204379562</v>
      </c>
      <c r="I1184" s="131">
        <v>30.2919708029</v>
      </c>
      <c r="J1184" s="131">
        <v>0</v>
      </c>
      <c r="K1184" s="131">
        <v>0</v>
      </c>
      <c r="L1184" s="131">
        <v>0</v>
      </c>
      <c r="M1184" s="131">
        <v>18.214936247699999</v>
      </c>
      <c r="N1184" s="110">
        <v>136</v>
      </c>
      <c r="O1184" s="131">
        <v>2.0147058823999999</v>
      </c>
      <c r="P1184" s="146">
        <v>3.96</v>
      </c>
      <c r="Q1184" s="131">
        <v>4.5685279188000001</v>
      </c>
      <c r="R1184" s="110">
        <v>1</v>
      </c>
      <c r="S1184" s="131">
        <v>4.0609137056</v>
      </c>
      <c r="T1184" s="110">
        <v>0</v>
      </c>
      <c r="U1184" s="131">
        <v>81.218274111699998</v>
      </c>
      <c r="V1184" s="131">
        <v>10.152284264</v>
      </c>
      <c r="W1184" s="147">
        <v>98</v>
      </c>
      <c r="X1184" s="147">
        <v>9</v>
      </c>
      <c r="Y1184" s="147">
        <v>5</v>
      </c>
      <c r="Z1184" s="147">
        <v>84</v>
      </c>
      <c r="AA1184" s="147">
        <v>32</v>
      </c>
      <c r="AB1184" s="147">
        <v>5</v>
      </c>
      <c r="AC1184" s="147">
        <v>5</v>
      </c>
      <c r="AD1184" s="147">
        <v>22</v>
      </c>
      <c r="AE1184" s="148">
        <v>0.8849557522</v>
      </c>
      <c r="AF1184" s="131">
        <v>0</v>
      </c>
      <c r="AG1184" s="149" t="s">
        <v>3449</v>
      </c>
      <c r="AH1184" s="149">
        <v>8.1885856079000003</v>
      </c>
      <c r="AI1184" s="149">
        <v>20.347394540900002</v>
      </c>
      <c r="AJ1184" s="149">
        <v>14.392059553299999</v>
      </c>
      <c r="AK1184" s="149">
        <v>36.972704714599999</v>
      </c>
      <c r="AL1184" s="149" t="s">
        <v>3450</v>
      </c>
      <c r="AM1184" s="149">
        <v>5.4590570720000002</v>
      </c>
      <c r="AN1184" s="149">
        <v>2.4813895781999999</v>
      </c>
      <c r="AO1184" s="149" t="s">
        <v>3450</v>
      </c>
      <c r="AP1184" s="149">
        <v>12.158808933</v>
      </c>
      <c r="AQ1184" s="149" t="s">
        <v>3450</v>
      </c>
    </row>
    <row r="1185" spans="1:43" x14ac:dyDescent="0.2">
      <c r="A1185" s="145">
        <v>3808</v>
      </c>
      <c r="B1185" s="109" t="s">
        <v>1216</v>
      </c>
      <c r="C1185" s="110">
        <v>151</v>
      </c>
      <c r="D1185" s="131">
        <v>39.814814814800002</v>
      </c>
      <c r="E1185" s="110">
        <v>2.5641025641000001</v>
      </c>
      <c r="F1185" s="131">
        <v>11.920529801300001</v>
      </c>
      <c r="G1185" s="131">
        <v>7.2847682119000003</v>
      </c>
      <c r="H1185" s="131">
        <v>56.291390728499998</v>
      </c>
      <c r="I1185" s="131">
        <v>36.423841059600001</v>
      </c>
      <c r="J1185" s="131">
        <v>13.3779264214</v>
      </c>
      <c r="K1185" s="131">
        <v>13.3779264214</v>
      </c>
      <c r="L1185" s="131">
        <v>6.6889632106999999</v>
      </c>
      <c r="M1185" s="131">
        <v>13.3779264214</v>
      </c>
      <c r="N1185" s="110">
        <v>86</v>
      </c>
      <c r="O1185" s="131">
        <v>1.7441860465000001</v>
      </c>
      <c r="P1185" s="146">
        <v>58.89</v>
      </c>
      <c r="Q1185" s="131">
        <v>0.55998642460000003</v>
      </c>
      <c r="R1185" s="110">
        <v>9</v>
      </c>
      <c r="S1185" s="131">
        <v>7.1101306634999997</v>
      </c>
      <c r="T1185" s="110">
        <v>-173</v>
      </c>
      <c r="U1185" s="131">
        <v>46.1055489564</v>
      </c>
      <c r="V1185" s="131">
        <v>46.224333955500001</v>
      </c>
      <c r="W1185" s="147">
        <v>27</v>
      </c>
      <c r="X1185" s="147">
        <v>5</v>
      </c>
      <c r="Y1185" s="147">
        <v>4</v>
      </c>
      <c r="Z1185" s="147">
        <v>18</v>
      </c>
      <c r="AA1185" s="147" t="s">
        <v>3449</v>
      </c>
      <c r="AB1185" s="147" t="s">
        <v>3449</v>
      </c>
      <c r="AC1185" s="147" t="s">
        <v>3449</v>
      </c>
      <c r="AD1185" s="147">
        <v>10</v>
      </c>
      <c r="AE1185" s="148">
        <v>1.2012012012</v>
      </c>
      <c r="AF1185" s="131">
        <v>0</v>
      </c>
      <c r="AG1185" s="149" t="s">
        <v>3449</v>
      </c>
      <c r="AH1185" s="149">
        <v>10</v>
      </c>
      <c r="AI1185" s="149">
        <v>12.333333333300001</v>
      </c>
      <c r="AJ1185" s="149">
        <v>13.333333333300001</v>
      </c>
      <c r="AK1185" s="149">
        <v>40.666666666700003</v>
      </c>
      <c r="AL1185" s="149" t="s">
        <v>3450</v>
      </c>
      <c r="AM1185" s="149">
        <v>0.66666666669999997</v>
      </c>
      <c r="AN1185" s="149">
        <v>17</v>
      </c>
      <c r="AO1185" s="149" t="s">
        <v>3450</v>
      </c>
      <c r="AP1185" s="149">
        <v>6</v>
      </c>
      <c r="AQ1185" s="149" t="s">
        <v>3450</v>
      </c>
    </row>
    <row r="1186" spans="1:43" x14ac:dyDescent="0.2">
      <c r="A1186" s="145">
        <v>3810</v>
      </c>
      <c r="B1186" s="109" t="s">
        <v>1215</v>
      </c>
      <c r="C1186" s="110">
        <v>109</v>
      </c>
      <c r="D1186" s="131">
        <v>1.8691588785</v>
      </c>
      <c r="E1186" s="110">
        <v>11.707841031099999</v>
      </c>
      <c r="F1186" s="131">
        <v>12.8440366972</v>
      </c>
      <c r="G1186" s="131">
        <v>8.2568807338999992</v>
      </c>
      <c r="H1186" s="131">
        <v>61.467889908300002</v>
      </c>
      <c r="I1186" s="131">
        <v>30.275229357800001</v>
      </c>
      <c r="J1186" s="131">
        <v>0</v>
      </c>
      <c r="K1186" s="131">
        <v>9.1743119265999997</v>
      </c>
      <c r="L1186" s="131">
        <v>9.1743119265999997</v>
      </c>
      <c r="M1186" s="131">
        <v>0</v>
      </c>
      <c r="N1186" s="110">
        <v>62</v>
      </c>
      <c r="O1186" s="131">
        <v>1.7258064516</v>
      </c>
      <c r="P1186" s="146">
        <v>9.31</v>
      </c>
      <c r="Q1186" s="131">
        <v>1.5021459227</v>
      </c>
      <c r="R1186" s="110">
        <v>5</v>
      </c>
      <c r="S1186" s="131">
        <v>3.9699570815</v>
      </c>
      <c r="T1186" s="110">
        <v>-25</v>
      </c>
      <c r="U1186" s="131">
        <v>74.570815450599994</v>
      </c>
      <c r="V1186" s="131">
        <v>19.957081545099999</v>
      </c>
      <c r="W1186" s="147" t="s">
        <v>3449</v>
      </c>
      <c r="X1186" s="147">
        <v>7</v>
      </c>
      <c r="Y1186" s="147" t="s">
        <v>3449</v>
      </c>
      <c r="Z1186" s="147">
        <v>14</v>
      </c>
      <c r="AA1186" s="147" t="s">
        <v>3449</v>
      </c>
      <c r="AB1186" s="147">
        <v>4</v>
      </c>
      <c r="AC1186" s="147" t="s">
        <v>3449</v>
      </c>
      <c r="AD1186" s="147">
        <v>13</v>
      </c>
      <c r="AE1186" s="148">
        <v>0.9259259259</v>
      </c>
      <c r="AF1186" s="131">
        <v>0</v>
      </c>
      <c r="AG1186" s="149" t="s">
        <v>3449</v>
      </c>
      <c r="AH1186" s="149">
        <v>2.1052631579000001</v>
      </c>
      <c r="AI1186" s="149">
        <v>10.5263157895</v>
      </c>
      <c r="AJ1186" s="149">
        <v>18.421052631599999</v>
      </c>
      <c r="AK1186" s="149">
        <v>56.315789473700001</v>
      </c>
      <c r="AL1186" s="149" t="s">
        <v>3450</v>
      </c>
      <c r="AM1186" s="149">
        <v>2.1052631579000001</v>
      </c>
      <c r="AN1186" s="149">
        <v>0.52631578950000002</v>
      </c>
      <c r="AO1186" s="149" t="s">
        <v>3450</v>
      </c>
      <c r="AP1186" s="149">
        <v>10</v>
      </c>
      <c r="AQ1186" s="149" t="s">
        <v>3450</v>
      </c>
    </row>
    <row r="1187" spans="1:43" x14ac:dyDescent="0.2">
      <c r="A1187" s="145">
        <v>3821</v>
      </c>
      <c r="B1187" s="109" t="s">
        <v>1214</v>
      </c>
      <c r="C1187" s="110">
        <v>805</v>
      </c>
      <c r="D1187" s="131">
        <v>13.8613861386</v>
      </c>
      <c r="E1187" s="110">
        <v>15.827762485299999</v>
      </c>
      <c r="F1187" s="131">
        <v>15.776397515499999</v>
      </c>
      <c r="G1187" s="131">
        <v>17.142857142899999</v>
      </c>
      <c r="H1187" s="131">
        <v>60.124223602500003</v>
      </c>
      <c r="I1187" s="131">
        <v>22.732919254700001</v>
      </c>
      <c r="J1187" s="131">
        <v>0</v>
      </c>
      <c r="K1187" s="131">
        <v>0</v>
      </c>
      <c r="L1187" s="131">
        <v>6.2617407638999998</v>
      </c>
      <c r="M1187" s="131">
        <v>12.5234815279</v>
      </c>
      <c r="N1187" s="110">
        <v>360</v>
      </c>
      <c r="O1187" s="131">
        <v>2.2305555556000001</v>
      </c>
      <c r="P1187" s="146">
        <v>50.86</v>
      </c>
      <c r="Q1187" s="131">
        <v>2.2986247544</v>
      </c>
      <c r="R1187" s="110">
        <v>26</v>
      </c>
      <c r="S1187" s="131">
        <v>7.3280943026000003</v>
      </c>
      <c r="T1187" s="110">
        <v>-33</v>
      </c>
      <c r="U1187" s="131">
        <v>59.607072691600003</v>
      </c>
      <c r="V1187" s="131">
        <v>30.7662082515</v>
      </c>
      <c r="W1187" s="147">
        <v>241</v>
      </c>
      <c r="X1187" s="147">
        <v>58</v>
      </c>
      <c r="Y1187" s="147">
        <v>85</v>
      </c>
      <c r="Z1187" s="147">
        <v>98</v>
      </c>
      <c r="AA1187" s="147">
        <v>78</v>
      </c>
      <c r="AB1187" s="147">
        <v>12</v>
      </c>
      <c r="AC1187" s="147">
        <v>24</v>
      </c>
      <c r="AD1187" s="147">
        <v>42</v>
      </c>
      <c r="AE1187" s="148">
        <v>1.3043478261000001</v>
      </c>
      <c r="AF1187" s="131">
        <v>3.9473684211000002</v>
      </c>
      <c r="AG1187" s="149">
        <v>1.26</v>
      </c>
      <c r="AH1187" s="149">
        <v>41.052631578899998</v>
      </c>
      <c r="AI1187" s="149">
        <v>8.2296650717999995</v>
      </c>
      <c r="AJ1187" s="149">
        <v>15.5980861244</v>
      </c>
      <c r="AK1187" s="149">
        <v>24.6889952153</v>
      </c>
      <c r="AL1187" s="149" t="s">
        <v>3450</v>
      </c>
      <c r="AM1187" s="149">
        <v>2.5837320573999998</v>
      </c>
      <c r="AN1187" s="149">
        <v>3.5406698565000001</v>
      </c>
      <c r="AO1187" s="149" t="s">
        <v>3450</v>
      </c>
      <c r="AP1187" s="149">
        <v>4.3062200956999996</v>
      </c>
      <c r="AQ1187" s="149" t="s">
        <v>3450</v>
      </c>
    </row>
    <row r="1188" spans="1:43" x14ac:dyDescent="0.2">
      <c r="A1188" s="145">
        <v>3822</v>
      </c>
      <c r="B1188" s="109" t="s">
        <v>1213</v>
      </c>
      <c r="C1188" s="110">
        <v>1344</v>
      </c>
      <c r="D1188" s="131">
        <v>9.7142857143000008</v>
      </c>
      <c r="E1188" s="110">
        <v>8.1568246647000002</v>
      </c>
      <c r="F1188" s="131">
        <v>21.205357142899999</v>
      </c>
      <c r="G1188" s="131">
        <v>14.5089285714</v>
      </c>
      <c r="H1188" s="131">
        <v>60.119047619</v>
      </c>
      <c r="I1188" s="131">
        <v>25.3720238095</v>
      </c>
      <c r="J1188" s="131">
        <v>2.9728725380999999</v>
      </c>
      <c r="K1188" s="131">
        <v>2.9728725380999999</v>
      </c>
      <c r="L1188" s="131">
        <v>5.2025269417000004</v>
      </c>
      <c r="M1188" s="131">
        <v>11.891490152399999</v>
      </c>
      <c r="N1188" s="110">
        <v>639</v>
      </c>
      <c r="O1188" s="131">
        <v>2.0438184663999999</v>
      </c>
      <c r="P1188" s="146">
        <v>164.77</v>
      </c>
      <c r="Q1188" s="131">
        <v>1.3535660090999999</v>
      </c>
      <c r="R1188" s="110">
        <v>13</v>
      </c>
      <c r="S1188" s="131">
        <v>18.6342943854</v>
      </c>
      <c r="T1188" s="110">
        <v>-332</v>
      </c>
      <c r="U1188" s="131">
        <v>21.766312594799999</v>
      </c>
      <c r="V1188" s="131">
        <v>58.245827010600003</v>
      </c>
      <c r="W1188" s="147">
        <v>615</v>
      </c>
      <c r="X1188" s="147">
        <v>45</v>
      </c>
      <c r="Y1188" s="147">
        <v>159</v>
      </c>
      <c r="Z1188" s="147">
        <v>411</v>
      </c>
      <c r="AA1188" s="147">
        <v>168</v>
      </c>
      <c r="AB1188" s="147">
        <v>16</v>
      </c>
      <c r="AC1188" s="147">
        <v>30</v>
      </c>
      <c r="AD1188" s="147">
        <v>122</v>
      </c>
      <c r="AE1188" s="148">
        <v>2.5206232813999998</v>
      </c>
      <c r="AF1188" s="131">
        <v>1.4556040756999999</v>
      </c>
      <c r="AG1188" s="149">
        <v>0.45</v>
      </c>
      <c r="AH1188" s="149">
        <v>18.451612903200001</v>
      </c>
      <c r="AI1188" s="149">
        <v>12.129032258100001</v>
      </c>
      <c r="AJ1188" s="149">
        <v>22.322580645199999</v>
      </c>
      <c r="AK1188" s="149">
        <v>31.870967741899999</v>
      </c>
      <c r="AL1188" s="149" t="s">
        <v>3450</v>
      </c>
      <c r="AM1188" s="149">
        <v>1.2258064516</v>
      </c>
      <c r="AN1188" s="149">
        <v>7.6129032258000002</v>
      </c>
      <c r="AO1188" s="149" t="s">
        <v>3450</v>
      </c>
      <c r="AP1188" s="149">
        <v>6.3870967741999998</v>
      </c>
      <c r="AQ1188" s="149" t="s">
        <v>3450</v>
      </c>
    </row>
    <row r="1189" spans="1:43" x14ac:dyDescent="0.2">
      <c r="A1189" s="145">
        <v>3823</v>
      </c>
      <c r="B1189" s="109" t="s">
        <v>1212</v>
      </c>
      <c r="C1189" s="110">
        <v>319</v>
      </c>
      <c r="D1189" s="131">
        <v>-9.1168091168000007</v>
      </c>
      <c r="E1189" s="110">
        <v>6.8720379146999999</v>
      </c>
      <c r="F1189" s="131">
        <v>20.376175548599999</v>
      </c>
      <c r="G1189" s="131">
        <v>11.285266457700001</v>
      </c>
      <c r="H1189" s="131">
        <v>57.053291536099998</v>
      </c>
      <c r="I1189" s="131">
        <v>31.6614420063</v>
      </c>
      <c r="J1189" s="131">
        <v>0</v>
      </c>
      <c r="K1189" s="131">
        <v>0</v>
      </c>
      <c r="L1189" s="131">
        <v>3.1347962381999999</v>
      </c>
      <c r="M1189" s="131">
        <v>18.808777429500001</v>
      </c>
      <c r="N1189" s="110">
        <v>151</v>
      </c>
      <c r="O1189" s="131">
        <v>2.0463576158999999</v>
      </c>
      <c r="P1189" s="146">
        <v>46.42</v>
      </c>
      <c r="Q1189" s="131">
        <v>1.1429803752000001</v>
      </c>
      <c r="R1189" s="110">
        <v>-2</v>
      </c>
      <c r="S1189" s="131">
        <v>7.1813672633000003</v>
      </c>
      <c r="T1189" s="110">
        <v>-48</v>
      </c>
      <c r="U1189" s="131">
        <v>56.803968082799997</v>
      </c>
      <c r="V1189" s="131">
        <v>34.8716842786</v>
      </c>
      <c r="W1189" s="147">
        <v>114</v>
      </c>
      <c r="X1189" s="147">
        <v>13</v>
      </c>
      <c r="Y1189" s="147">
        <v>56</v>
      </c>
      <c r="Z1189" s="147">
        <v>45</v>
      </c>
      <c r="AA1189" s="147">
        <v>40</v>
      </c>
      <c r="AB1189" s="147">
        <v>4</v>
      </c>
      <c r="AC1189" s="147">
        <v>13</v>
      </c>
      <c r="AD1189" s="147">
        <v>23</v>
      </c>
      <c r="AE1189" s="148">
        <v>4.6808510637999996</v>
      </c>
      <c r="AF1189" s="131">
        <v>0</v>
      </c>
      <c r="AG1189" s="149" t="s">
        <v>3449</v>
      </c>
      <c r="AH1189" s="149">
        <v>28.9079229122</v>
      </c>
      <c r="AI1189" s="149">
        <v>6.8522483940000001</v>
      </c>
      <c r="AJ1189" s="149">
        <v>14.346895074900001</v>
      </c>
      <c r="AK1189" s="149">
        <v>39.400428265499997</v>
      </c>
      <c r="AL1189" s="149" t="s">
        <v>3450</v>
      </c>
      <c r="AM1189" s="149">
        <v>1.9271948608</v>
      </c>
      <c r="AN1189" s="149">
        <v>5.3533190578000003</v>
      </c>
      <c r="AO1189" s="149" t="s">
        <v>3450</v>
      </c>
      <c r="AP1189" s="149">
        <v>3.2119914346999998</v>
      </c>
      <c r="AQ1189" s="149" t="s">
        <v>3450</v>
      </c>
    </row>
    <row r="1190" spans="1:43" x14ac:dyDescent="0.2">
      <c r="A1190" s="145">
        <v>3831</v>
      </c>
      <c r="B1190" s="109" t="s">
        <v>1211</v>
      </c>
      <c r="C1190" s="110">
        <v>552</v>
      </c>
      <c r="D1190" s="131">
        <v>19.4805194805</v>
      </c>
      <c r="E1190" s="110">
        <v>36.799999999999997</v>
      </c>
      <c r="F1190" s="131">
        <v>21.014492753599999</v>
      </c>
      <c r="G1190" s="131">
        <v>16.847826087000001</v>
      </c>
      <c r="H1190" s="131">
        <v>62.862318840599997</v>
      </c>
      <c r="I1190" s="131">
        <v>20.2898550725</v>
      </c>
      <c r="J1190" s="131">
        <v>0</v>
      </c>
      <c r="K1190" s="131">
        <v>1.7985611510999999</v>
      </c>
      <c r="L1190" s="131">
        <v>5.3956834532000002</v>
      </c>
      <c r="M1190" s="131">
        <v>16.187050359699999</v>
      </c>
      <c r="N1190" s="110">
        <v>254</v>
      </c>
      <c r="O1190" s="131">
        <v>2.1614173228000002</v>
      </c>
      <c r="P1190" s="146">
        <v>15</v>
      </c>
      <c r="Q1190" s="131">
        <v>3.1229235879999999</v>
      </c>
      <c r="R1190" s="110">
        <v>8</v>
      </c>
      <c r="S1190" s="131">
        <v>5.1162790698</v>
      </c>
      <c r="T1190" s="110">
        <v>-9</v>
      </c>
      <c r="U1190" s="131">
        <v>60.132890365400002</v>
      </c>
      <c r="V1190" s="131">
        <v>31.6279069767</v>
      </c>
      <c r="W1190" s="147">
        <v>240</v>
      </c>
      <c r="X1190" s="147">
        <v>24</v>
      </c>
      <c r="Y1190" s="147">
        <v>57</v>
      </c>
      <c r="Z1190" s="147">
        <v>159</v>
      </c>
      <c r="AA1190" s="147">
        <v>55</v>
      </c>
      <c r="AB1190" s="147">
        <v>8</v>
      </c>
      <c r="AC1190" s="147">
        <v>6</v>
      </c>
      <c r="AD1190" s="147">
        <v>41</v>
      </c>
      <c r="AE1190" s="148">
        <v>3.4055727554000002</v>
      </c>
      <c r="AF1190" s="131">
        <v>5.3191489362000004</v>
      </c>
      <c r="AG1190" s="149" t="s">
        <v>3449</v>
      </c>
      <c r="AH1190" s="149">
        <v>29.166666666699999</v>
      </c>
      <c r="AI1190" s="149">
        <v>15.6862745098</v>
      </c>
      <c r="AJ1190" s="149">
        <v>8.5784313725000008</v>
      </c>
      <c r="AK1190" s="149">
        <v>38.725490196099997</v>
      </c>
      <c r="AL1190" s="149" t="s">
        <v>3450</v>
      </c>
      <c r="AM1190" s="149">
        <v>3.1862745098</v>
      </c>
      <c r="AN1190" s="149">
        <v>4.1666666667000003</v>
      </c>
      <c r="AO1190" s="149" t="s">
        <v>3450</v>
      </c>
      <c r="AP1190" s="149">
        <v>0.49019607840000001</v>
      </c>
      <c r="AQ1190" s="149" t="s">
        <v>3450</v>
      </c>
    </row>
    <row r="1191" spans="1:43" x14ac:dyDescent="0.2">
      <c r="A1191" s="145">
        <v>3832</v>
      </c>
      <c r="B1191" s="109" t="s">
        <v>1210</v>
      </c>
      <c r="C1191" s="110">
        <v>1406</v>
      </c>
      <c r="D1191" s="131">
        <v>13.2045088567</v>
      </c>
      <c r="E1191" s="110">
        <v>37.866953945600002</v>
      </c>
      <c r="F1191" s="131">
        <v>31.578947368400001</v>
      </c>
      <c r="G1191" s="131">
        <v>16.856330014200001</v>
      </c>
      <c r="H1191" s="131">
        <v>62.304409672799999</v>
      </c>
      <c r="I1191" s="131">
        <v>20.839260312899999</v>
      </c>
      <c r="J1191" s="131">
        <v>2.1551724137999999</v>
      </c>
      <c r="K1191" s="131">
        <v>0.71839080460000004</v>
      </c>
      <c r="L1191" s="131">
        <v>6.4655172413999997</v>
      </c>
      <c r="M1191" s="131">
        <v>9.3390804597999999</v>
      </c>
      <c r="N1191" s="110">
        <v>652</v>
      </c>
      <c r="O1191" s="131">
        <v>2.1226993864999999</v>
      </c>
      <c r="P1191" s="146">
        <v>37.130000000000003</v>
      </c>
      <c r="Q1191" s="131">
        <v>2.8563729453</v>
      </c>
      <c r="R1191" s="110">
        <v>15</v>
      </c>
      <c r="S1191" s="131">
        <v>8.3265966047000006</v>
      </c>
      <c r="T1191" s="110">
        <v>-11</v>
      </c>
      <c r="U1191" s="131">
        <v>61.492859067600001</v>
      </c>
      <c r="V1191" s="131">
        <v>27.324171382399999</v>
      </c>
      <c r="W1191" s="147">
        <v>1049</v>
      </c>
      <c r="X1191" s="147">
        <v>33</v>
      </c>
      <c r="Y1191" s="147">
        <v>371</v>
      </c>
      <c r="Z1191" s="147">
        <v>645</v>
      </c>
      <c r="AA1191" s="147">
        <v>283</v>
      </c>
      <c r="AB1191" s="147">
        <v>16</v>
      </c>
      <c r="AC1191" s="147">
        <v>52</v>
      </c>
      <c r="AD1191" s="147">
        <v>215</v>
      </c>
      <c r="AE1191" s="148">
        <v>1.3157894737</v>
      </c>
      <c r="AF1191" s="131">
        <v>0</v>
      </c>
      <c r="AG1191" s="149">
        <v>0.94</v>
      </c>
      <c r="AH1191" s="149">
        <v>29.320229320199999</v>
      </c>
      <c r="AI1191" s="149">
        <v>6.2244062244</v>
      </c>
      <c r="AJ1191" s="149">
        <v>17.9361179361</v>
      </c>
      <c r="AK1191" s="149">
        <v>36.609336609300001</v>
      </c>
      <c r="AL1191" s="149" t="s">
        <v>3450</v>
      </c>
      <c r="AM1191" s="149">
        <v>1.8837018836999999</v>
      </c>
      <c r="AN1191" s="149">
        <v>2.5389025388999999</v>
      </c>
      <c r="AO1191" s="149" t="s">
        <v>3450</v>
      </c>
      <c r="AP1191" s="149">
        <v>5.4873054872999996</v>
      </c>
      <c r="AQ1191" s="149" t="s">
        <v>3450</v>
      </c>
    </row>
    <row r="1192" spans="1:43" x14ac:dyDescent="0.2">
      <c r="A1192" s="145">
        <v>3834</v>
      </c>
      <c r="B1192" s="109" t="s">
        <v>1209</v>
      </c>
      <c r="C1192" s="110">
        <v>2581</v>
      </c>
      <c r="D1192" s="131">
        <v>7.7212020033000002</v>
      </c>
      <c r="E1192" s="110">
        <v>66.537767465800002</v>
      </c>
      <c r="F1192" s="131">
        <v>24.331654397499999</v>
      </c>
      <c r="G1192" s="131">
        <v>19.527314994200001</v>
      </c>
      <c r="H1192" s="131">
        <v>61.4877954281</v>
      </c>
      <c r="I1192" s="131">
        <v>18.984889577699999</v>
      </c>
      <c r="J1192" s="131">
        <v>2.7445598902000001</v>
      </c>
      <c r="K1192" s="131">
        <v>1.9603999216000001</v>
      </c>
      <c r="L1192" s="131">
        <v>10.5861595766</v>
      </c>
      <c r="M1192" s="131">
        <v>7.8415996863000004</v>
      </c>
      <c r="N1192" s="110">
        <v>1138</v>
      </c>
      <c r="O1192" s="131">
        <v>2.2363796134</v>
      </c>
      <c r="P1192" s="146">
        <v>38.79</v>
      </c>
      <c r="Q1192" s="131">
        <v>3.6626257415999999</v>
      </c>
      <c r="R1192" s="110">
        <v>38</v>
      </c>
      <c r="S1192" s="131">
        <v>7.6347691513999996</v>
      </c>
      <c r="T1192" s="110">
        <v>-83</v>
      </c>
      <c r="U1192" s="131">
        <v>75.806035594500003</v>
      </c>
      <c r="V1192" s="131">
        <v>12.896569512499999</v>
      </c>
      <c r="W1192" s="147">
        <v>1087</v>
      </c>
      <c r="X1192" s="147">
        <v>52</v>
      </c>
      <c r="Y1192" s="147">
        <v>234</v>
      </c>
      <c r="Z1192" s="147">
        <v>801</v>
      </c>
      <c r="AA1192" s="147">
        <v>348</v>
      </c>
      <c r="AB1192" s="147">
        <v>23</v>
      </c>
      <c r="AC1192" s="147">
        <v>44</v>
      </c>
      <c r="AD1192" s="147">
        <v>281</v>
      </c>
      <c r="AE1192" s="148">
        <v>1.9733023796</v>
      </c>
      <c r="AF1192" s="131">
        <v>26.1780104712</v>
      </c>
      <c r="AG1192" s="149">
        <v>1.71</v>
      </c>
      <c r="AH1192" s="149">
        <v>16.3163928162</v>
      </c>
      <c r="AI1192" s="149">
        <v>7.9098204049999996</v>
      </c>
      <c r="AJ1192" s="149">
        <v>27.359572028999999</v>
      </c>
      <c r="AK1192" s="149">
        <v>40.389759266299997</v>
      </c>
      <c r="AL1192" s="149" t="s">
        <v>3450</v>
      </c>
      <c r="AM1192" s="149">
        <v>1.9105846389000001</v>
      </c>
      <c r="AN1192" s="149">
        <v>1.4138326327999999</v>
      </c>
      <c r="AO1192" s="149" t="s">
        <v>3450</v>
      </c>
      <c r="AP1192" s="149">
        <v>4.7000382116999999</v>
      </c>
      <c r="AQ1192" s="149" t="s">
        <v>3450</v>
      </c>
    </row>
    <row r="1193" spans="1:43" x14ac:dyDescent="0.2">
      <c r="A1193" s="145">
        <v>3835</v>
      </c>
      <c r="B1193" s="109" t="s">
        <v>1208</v>
      </c>
      <c r="C1193" s="110">
        <v>841</v>
      </c>
      <c r="D1193" s="131">
        <v>17.7871148459</v>
      </c>
      <c r="E1193" s="110">
        <v>38.123300090699999</v>
      </c>
      <c r="F1193" s="131">
        <v>23.900118906100001</v>
      </c>
      <c r="G1193" s="131">
        <v>13.436385255599999</v>
      </c>
      <c r="H1193" s="131">
        <v>67.419738406700006</v>
      </c>
      <c r="I1193" s="131">
        <v>19.1438763377</v>
      </c>
      <c r="J1193" s="131">
        <v>3.5863717872</v>
      </c>
      <c r="K1193" s="131">
        <v>1.1954572623999999</v>
      </c>
      <c r="L1193" s="131">
        <v>8.3682008367999998</v>
      </c>
      <c r="M1193" s="131">
        <v>15.5409444112</v>
      </c>
      <c r="N1193" s="110">
        <v>390</v>
      </c>
      <c r="O1193" s="131">
        <v>2.1282051281999999</v>
      </c>
      <c r="P1193" s="146">
        <v>22.06</v>
      </c>
      <c r="Q1193" s="131">
        <v>3.8129822969</v>
      </c>
      <c r="R1193" s="110">
        <v>16</v>
      </c>
      <c r="S1193" s="131">
        <v>15.8874262369</v>
      </c>
      <c r="T1193" s="110">
        <v>-14</v>
      </c>
      <c r="U1193" s="131">
        <v>67.271901951900006</v>
      </c>
      <c r="V1193" s="131">
        <v>13.0276895143</v>
      </c>
      <c r="W1193" s="147">
        <v>523</v>
      </c>
      <c r="X1193" s="147">
        <v>24</v>
      </c>
      <c r="Y1193" s="147">
        <v>360</v>
      </c>
      <c r="Z1193" s="147">
        <v>139</v>
      </c>
      <c r="AA1193" s="147">
        <v>123</v>
      </c>
      <c r="AB1193" s="147">
        <v>11</v>
      </c>
      <c r="AC1193" s="147">
        <v>37</v>
      </c>
      <c r="AD1193" s="147">
        <v>75</v>
      </c>
      <c r="AE1193" s="148">
        <v>1.9891500903999999</v>
      </c>
      <c r="AF1193" s="131">
        <v>4.8484848485000001</v>
      </c>
      <c r="AG1193" s="131">
        <v>1.32</v>
      </c>
      <c r="AH1193" s="149">
        <v>14.7948164147</v>
      </c>
      <c r="AI1193" s="149">
        <v>9.1792656587000003</v>
      </c>
      <c r="AJ1193" s="149">
        <v>27.2138228942</v>
      </c>
      <c r="AK1193" s="149">
        <v>39.092872570200001</v>
      </c>
      <c r="AL1193" s="149" t="s">
        <v>3450</v>
      </c>
      <c r="AM1193" s="149">
        <v>1.2958963283</v>
      </c>
      <c r="AN1193" s="149">
        <v>3.6717062635</v>
      </c>
      <c r="AO1193" s="149" t="s">
        <v>3450</v>
      </c>
      <c r="AP1193" s="149">
        <v>4.7516198703999999</v>
      </c>
      <c r="AQ1193" s="149" t="s">
        <v>3450</v>
      </c>
    </row>
    <row r="1194" spans="1:43" x14ac:dyDescent="0.2">
      <c r="A1194" s="145">
        <v>3837</v>
      </c>
      <c r="B1194" s="109" t="s">
        <v>1207</v>
      </c>
      <c r="C1194" s="110">
        <v>200</v>
      </c>
      <c r="D1194" s="131">
        <v>-8.2568807338999992</v>
      </c>
      <c r="E1194" s="110">
        <v>5.3022269353000002</v>
      </c>
      <c r="F1194" s="131">
        <v>17.5</v>
      </c>
      <c r="G1194" s="131">
        <v>9.5</v>
      </c>
      <c r="H1194" s="131">
        <v>55</v>
      </c>
      <c r="I1194" s="131">
        <v>35.5</v>
      </c>
      <c r="J1194" s="131">
        <v>5.0125313282999997</v>
      </c>
      <c r="K1194" s="131">
        <v>0</v>
      </c>
      <c r="L1194" s="131">
        <v>5.0125313282999997</v>
      </c>
      <c r="M1194" s="131">
        <v>5.0125313282999997</v>
      </c>
      <c r="N1194" s="110">
        <v>100</v>
      </c>
      <c r="O1194" s="131">
        <v>1.94</v>
      </c>
      <c r="P1194" s="146">
        <v>37.72</v>
      </c>
      <c r="Q1194" s="131">
        <v>1.9909742501000001</v>
      </c>
      <c r="R1194" s="110">
        <v>12</v>
      </c>
      <c r="S1194" s="131">
        <v>10.167241837000001</v>
      </c>
      <c r="T1194" s="110">
        <v>-75</v>
      </c>
      <c r="U1194" s="131">
        <v>57.578975311900003</v>
      </c>
      <c r="V1194" s="131">
        <v>30.262808601</v>
      </c>
      <c r="W1194" s="147">
        <v>112</v>
      </c>
      <c r="X1194" s="147">
        <v>31</v>
      </c>
      <c r="Y1194" s="147">
        <v>49</v>
      </c>
      <c r="Z1194" s="147">
        <v>32</v>
      </c>
      <c r="AA1194" s="147">
        <v>35</v>
      </c>
      <c r="AB1194" s="147">
        <v>13</v>
      </c>
      <c r="AC1194" s="147">
        <v>7</v>
      </c>
      <c r="AD1194" s="147">
        <v>15</v>
      </c>
      <c r="AE1194" s="148">
        <v>1.7721518987</v>
      </c>
      <c r="AF1194" s="131">
        <v>0</v>
      </c>
      <c r="AG1194" s="149" t="s">
        <v>3449</v>
      </c>
      <c r="AH1194" s="149">
        <v>13.2258064516</v>
      </c>
      <c r="AI1194" s="149">
        <v>14.5161290323</v>
      </c>
      <c r="AJ1194" s="149">
        <v>19.354838709700001</v>
      </c>
      <c r="AK1194" s="149">
        <v>29.032258064499999</v>
      </c>
      <c r="AL1194" s="149" t="s">
        <v>3450</v>
      </c>
      <c r="AM1194" s="149">
        <v>2.2580645161000001</v>
      </c>
      <c r="AN1194" s="149">
        <v>13.548387096800001</v>
      </c>
      <c r="AO1194" s="149" t="s">
        <v>3450</v>
      </c>
      <c r="AP1194" s="149">
        <v>8.0645161289999994</v>
      </c>
      <c r="AQ1194" s="149" t="s">
        <v>3450</v>
      </c>
    </row>
    <row r="1195" spans="1:43" x14ac:dyDescent="0.2">
      <c r="A1195" s="145">
        <v>3847</v>
      </c>
      <c r="B1195" s="109" t="s">
        <v>1206</v>
      </c>
      <c r="C1195" s="110">
        <v>1437</v>
      </c>
      <c r="D1195" s="131">
        <v>-9.7361809044999994</v>
      </c>
      <c r="E1195" s="110">
        <v>7.2341925090999997</v>
      </c>
      <c r="F1195" s="131">
        <v>6.7501739735999999</v>
      </c>
      <c r="G1195" s="131">
        <v>14.0570633264</v>
      </c>
      <c r="H1195" s="131">
        <v>54.906054279700001</v>
      </c>
      <c r="I1195" s="131">
        <v>31.036882393900001</v>
      </c>
      <c r="J1195" s="131">
        <v>3.451846738</v>
      </c>
      <c r="K1195" s="131">
        <v>0</v>
      </c>
      <c r="L1195" s="131">
        <v>6.2133241284</v>
      </c>
      <c r="M1195" s="131">
        <v>13.117017604400001</v>
      </c>
      <c r="N1195" s="110">
        <v>674</v>
      </c>
      <c r="O1195" s="131">
        <v>2.0979228487000001</v>
      </c>
      <c r="P1195" s="146">
        <v>198.64</v>
      </c>
      <c r="Q1195" s="131">
        <v>1.0271903323</v>
      </c>
      <c r="R1195" s="110">
        <v>35</v>
      </c>
      <c r="S1195" s="131">
        <v>26.8882175227</v>
      </c>
      <c r="T1195" s="110">
        <v>-320</v>
      </c>
      <c r="U1195" s="131">
        <v>26.485397784500002</v>
      </c>
      <c r="V1195" s="131">
        <v>45.5991943605</v>
      </c>
      <c r="W1195" s="147">
        <v>1137</v>
      </c>
      <c r="X1195" s="147">
        <v>135</v>
      </c>
      <c r="Y1195" s="147">
        <v>295</v>
      </c>
      <c r="Z1195" s="147">
        <v>707</v>
      </c>
      <c r="AA1195" s="147">
        <v>233</v>
      </c>
      <c r="AB1195" s="147">
        <v>50</v>
      </c>
      <c r="AC1195" s="147">
        <v>33</v>
      </c>
      <c r="AD1195" s="147">
        <v>150</v>
      </c>
      <c r="AE1195" s="148">
        <v>1.2224938875</v>
      </c>
      <c r="AF1195" s="131">
        <v>1.3236267372999999</v>
      </c>
      <c r="AG1195" s="149" t="s">
        <v>3449</v>
      </c>
      <c r="AH1195" s="149">
        <v>8.2558139535000006</v>
      </c>
      <c r="AI1195" s="149">
        <v>20.2325581395</v>
      </c>
      <c r="AJ1195" s="149">
        <v>12.6744186047</v>
      </c>
      <c r="AK1195" s="149">
        <v>34.612403100800002</v>
      </c>
      <c r="AL1195" s="149" t="s">
        <v>3450</v>
      </c>
      <c r="AM1195" s="149">
        <v>5.6976744186000001</v>
      </c>
      <c r="AN1195" s="149">
        <v>13.4496124031</v>
      </c>
      <c r="AO1195" s="149" t="s">
        <v>3450</v>
      </c>
      <c r="AP1195" s="149">
        <v>5.0775193798</v>
      </c>
      <c r="AQ1195" s="149" t="s">
        <v>3450</v>
      </c>
    </row>
    <row r="1196" spans="1:43" x14ac:dyDescent="0.2">
      <c r="A1196" s="145">
        <v>3851</v>
      </c>
      <c r="B1196" s="109" t="s">
        <v>1205</v>
      </c>
      <c r="C1196" s="110">
        <v>10862</v>
      </c>
      <c r="D1196" s="131">
        <v>-2.7225505999999999</v>
      </c>
      <c r="E1196" s="110">
        <v>38.246478873199997</v>
      </c>
      <c r="F1196" s="131">
        <v>27.315411526399998</v>
      </c>
      <c r="G1196" s="131">
        <v>17.5105873688</v>
      </c>
      <c r="H1196" s="131">
        <v>62.032774811300001</v>
      </c>
      <c r="I1196" s="131">
        <v>20.456637819899999</v>
      </c>
      <c r="J1196" s="131">
        <v>4.5953770506999998</v>
      </c>
      <c r="K1196" s="131">
        <v>1.7462432793</v>
      </c>
      <c r="L1196" s="131">
        <v>9.2826616424000008</v>
      </c>
      <c r="M1196" s="131">
        <v>9.6502918064000003</v>
      </c>
      <c r="N1196" s="110">
        <v>5322</v>
      </c>
      <c r="O1196" s="131">
        <v>2.009207065</v>
      </c>
      <c r="P1196" s="146">
        <v>284</v>
      </c>
      <c r="Q1196" s="131">
        <v>2.2536004789000001</v>
      </c>
      <c r="R1196" s="110">
        <v>74</v>
      </c>
      <c r="S1196" s="131">
        <v>34.983626184000002</v>
      </c>
      <c r="T1196" s="110">
        <v>-616</v>
      </c>
      <c r="U1196" s="131">
        <v>22.215570970800002</v>
      </c>
      <c r="V1196" s="131">
        <v>40.547202366299999</v>
      </c>
      <c r="W1196" s="147">
        <v>8952</v>
      </c>
      <c r="X1196" s="147">
        <v>185</v>
      </c>
      <c r="Y1196" s="147">
        <v>1061</v>
      </c>
      <c r="Z1196" s="147">
        <v>7706</v>
      </c>
      <c r="AA1196" s="147">
        <v>1129</v>
      </c>
      <c r="AB1196" s="147">
        <v>69</v>
      </c>
      <c r="AC1196" s="147">
        <v>143</v>
      </c>
      <c r="AD1196" s="147">
        <v>917</v>
      </c>
      <c r="AE1196" s="148">
        <v>0.77269800389999999</v>
      </c>
      <c r="AF1196" s="131">
        <v>13.7149126817</v>
      </c>
      <c r="AG1196" s="149">
        <v>1.44</v>
      </c>
      <c r="AH1196" s="149">
        <v>16.391894836199999</v>
      </c>
      <c r="AI1196" s="149">
        <v>7.5677245986999999</v>
      </c>
      <c r="AJ1196" s="149">
        <v>22.056794247900001</v>
      </c>
      <c r="AK1196" s="149">
        <v>31.832377078899999</v>
      </c>
      <c r="AL1196" s="149" t="s">
        <v>3450</v>
      </c>
      <c r="AM1196" s="149">
        <v>9.5359140097000008</v>
      </c>
      <c r="AN1196" s="149">
        <v>8.0761130075000001</v>
      </c>
      <c r="AO1196" s="149" t="s">
        <v>3450</v>
      </c>
      <c r="AP1196" s="149">
        <v>4.5391822208999999</v>
      </c>
      <c r="AQ1196" s="149" t="s">
        <v>3450</v>
      </c>
    </row>
    <row r="1197" spans="1:43" x14ac:dyDescent="0.2">
      <c r="A1197" s="145">
        <v>3861</v>
      </c>
      <c r="B1197" s="109" t="s">
        <v>1204</v>
      </c>
      <c r="C1197" s="110">
        <v>595</v>
      </c>
      <c r="D1197" s="131">
        <v>-2.9363784665999999</v>
      </c>
      <c r="E1197" s="110">
        <v>23.462145110400002</v>
      </c>
      <c r="F1197" s="131">
        <v>6.3865546218000002</v>
      </c>
      <c r="G1197" s="131">
        <v>19.159663865500001</v>
      </c>
      <c r="H1197" s="131">
        <v>58.151260504200003</v>
      </c>
      <c r="I1197" s="131">
        <v>22.6890756303</v>
      </c>
      <c r="J1197" s="131">
        <v>8.3125519533999999</v>
      </c>
      <c r="K1197" s="131">
        <v>3.3250207814000001</v>
      </c>
      <c r="L1197" s="131">
        <v>8.3125519533999999</v>
      </c>
      <c r="M1197" s="131">
        <v>9.9750623440999995</v>
      </c>
      <c r="N1197" s="110">
        <v>256</v>
      </c>
      <c r="O1197" s="131">
        <v>2.29296875</v>
      </c>
      <c r="P1197" s="146">
        <v>25.36</v>
      </c>
      <c r="Q1197" s="131">
        <v>3.1188314251999998</v>
      </c>
      <c r="R1197" s="110">
        <v>12</v>
      </c>
      <c r="S1197" s="131">
        <v>58.705092775399997</v>
      </c>
      <c r="T1197" s="110">
        <v>-40</v>
      </c>
      <c r="U1197" s="131">
        <v>28.740623766300001</v>
      </c>
      <c r="V1197" s="131">
        <v>9.4354520332000007</v>
      </c>
      <c r="W1197" s="147">
        <v>217</v>
      </c>
      <c r="X1197" s="147">
        <v>56</v>
      </c>
      <c r="Y1197" s="147">
        <v>64</v>
      </c>
      <c r="Z1197" s="147">
        <v>97</v>
      </c>
      <c r="AA1197" s="147">
        <v>63</v>
      </c>
      <c r="AB1197" s="147">
        <v>19</v>
      </c>
      <c r="AC1197" s="147">
        <v>15</v>
      </c>
      <c r="AD1197" s="147">
        <v>29</v>
      </c>
      <c r="AE1197" s="148">
        <v>0.75757575759999995</v>
      </c>
      <c r="AF1197" s="131">
        <v>16.7224080268</v>
      </c>
      <c r="AG1197" s="149" t="s">
        <v>3449</v>
      </c>
      <c r="AH1197" s="149">
        <v>14.4724556489</v>
      </c>
      <c r="AI1197" s="149">
        <v>4.0149393090999999</v>
      </c>
      <c r="AJ1197" s="149">
        <v>13.258636788</v>
      </c>
      <c r="AK1197" s="149">
        <v>36.1344537815</v>
      </c>
      <c r="AL1197" s="149" t="s">
        <v>3450</v>
      </c>
      <c r="AM1197" s="149">
        <v>18.3940242764</v>
      </c>
      <c r="AN1197" s="149">
        <v>8.6834733893999996</v>
      </c>
      <c r="AO1197" s="149" t="s">
        <v>3450</v>
      </c>
      <c r="AP1197" s="149">
        <v>5.0420168067000004</v>
      </c>
      <c r="AQ1197" s="149" t="s">
        <v>3450</v>
      </c>
    </row>
    <row r="1198" spans="1:43" x14ac:dyDescent="0.2">
      <c r="A1198" s="145">
        <v>3862</v>
      </c>
      <c r="B1198" s="109" t="s">
        <v>1203</v>
      </c>
      <c r="C1198" s="110">
        <v>202</v>
      </c>
      <c r="D1198" s="131">
        <v>0.49751243779999998</v>
      </c>
      <c r="E1198" s="110">
        <v>6.0624249700000004</v>
      </c>
      <c r="F1198" s="131">
        <v>3.4653465347000001</v>
      </c>
      <c r="G1198" s="131">
        <v>24.752475247500001</v>
      </c>
      <c r="H1198" s="131">
        <v>52.475247524799997</v>
      </c>
      <c r="I1198" s="131">
        <v>22.772277227699998</v>
      </c>
      <c r="J1198" s="131">
        <v>0</v>
      </c>
      <c r="K1198" s="131">
        <v>4.7281323876999997</v>
      </c>
      <c r="L1198" s="131">
        <v>9.4562647753999993</v>
      </c>
      <c r="M1198" s="131">
        <v>14.1843971631</v>
      </c>
      <c r="N1198" s="110">
        <v>75</v>
      </c>
      <c r="O1198" s="131">
        <v>2.6533333333</v>
      </c>
      <c r="P1198" s="146">
        <v>33.32</v>
      </c>
      <c r="Q1198" s="131">
        <v>1.1127819549</v>
      </c>
      <c r="R1198" s="110">
        <v>10</v>
      </c>
      <c r="S1198" s="131">
        <v>50.436090225599997</v>
      </c>
      <c r="T1198" s="110">
        <v>-31</v>
      </c>
      <c r="U1198" s="131">
        <v>39.157894736800003</v>
      </c>
      <c r="V1198" s="131">
        <v>9.2932330827000005</v>
      </c>
      <c r="W1198" s="147">
        <v>85</v>
      </c>
      <c r="X1198" s="147">
        <v>56</v>
      </c>
      <c r="Y1198" s="147">
        <v>10</v>
      </c>
      <c r="Z1198" s="147">
        <v>19</v>
      </c>
      <c r="AA1198" s="147">
        <v>36</v>
      </c>
      <c r="AB1198" s="147">
        <v>19</v>
      </c>
      <c r="AC1198" s="147">
        <v>7</v>
      </c>
      <c r="AD1198" s="147">
        <v>10</v>
      </c>
      <c r="AE1198" s="148">
        <v>1.1538461538</v>
      </c>
      <c r="AF1198" s="131">
        <v>14.0845070423</v>
      </c>
      <c r="AG1198" s="149" t="s">
        <v>3449</v>
      </c>
      <c r="AH1198" s="149">
        <v>2.1333333333</v>
      </c>
      <c r="AI1198" s="149">
        <v>2.4</v>
      </c>
      <c r="AJ1198" s="149">
        <v>7.7333333333000001</v>
      </c>
      <c r="AK1198" s="149">
        <v>70.666666666699996</v>
      </c>
      <c r="AL1198" s="149" t="s">
        <v>3450</v>
      </c>
      <c r="AM1198" s="149">
        <v>0.53333333329999999</v>
      </c>
      <c r="AN1198" s="149">
        <v>15.4666666667</v>
      </c>
      <c r="AO1198" s="149" t="s">
        <v>3450</v>
      </c>
      <c r="AP1198" s="149">
        <v>1.0666666667</v>
      </c>
      <c r="AQ1198" s="149" t="s">
        <v>3450</v>
      </c>
    </row>
    <row r="1199" spans="1:43" x14ac:dyDescent="0.2">
      <c r="A1199" s="145">
        <v>3863</v>
      </c>
      <c r="B1199" s="109" t="s">
        <v>1202</v>
      </c>
      <c r="C1199" s="110">
        <v>1151</v>
      </c>
      <c r="D1199" s="131">
        <v>0.26132404180000002</v>
      </c>
      <c r="E1199" s="110">
        <v>44.4230027017</v>
      </c>
      <c r="F1199" s="131">
        <v>8.4274543874999992</v>
      </c>
      <c r="G1199" s="131">
        <v>19.374456993900001</v>
      </c>
      <c r="H1199" s="131">
        <v>56.733275412700003</v>
      </c>
      <c r="I1199" s="131">
        <v>23.8922675934</v>
      </c>
      <c r="J1199" s="131">
        <v>1.7414018284999999</v>
      </c>
      <c r="K1199" s="131">
        <v>2.6121027426999999</v>
      </c>
      <c r="L1199" s="131">
        <v>3.4828036568999998</v>
      </c>
      <c r="M1199" s="131">
        <v>13.931214627799999</v>
      </c>
      <c r="N1199" s="110">
        <v>505</v>
      </c>
      <c r="O1199" s="131">
        <v>2.2495049505</v>
      </c>
      <c r="P1199" s="146">
        <v>25.91</v>
      </c>
      <c r="Q1199" s="131">
        <v>2.9672447012999998</v>
      </c>
      <c r="R1199" s="110">
        <v>16</v>
      </c>
      <c r="S1199" s="131">
        <v>44.662813102100003</v>
      </c>
      <c r="T1199" s="110">
        <v>-30</v>
      </c>
      <c r="U1199" s="131">
        <v>40.346820809199997</v>
      </c>
      <c r="V1199" s="131">
        <v>12.0231213873</v>
      </c>
      <c r="W1199" s="147">
        <v>387</v>
      </c>
      <c r="X1199" s="147">
        <v>64</v>
      </c>
      <c r="Y1199" s="147">
        <v>157</v>
      </c>
      <c r="Z1199" s="147">
        <v>166</v>
      </c>
      <c r="AA1199" s="147">
        <v>102</v>
      </c>
      <c r="AB1199" s="147">
        <v>23</v>
      </c>
      <c r="AC1199" s="147">
        <v>33</v>
      </c>
      <c r="AD1199" s="147">
        <v>46</v>
      </c>
      <c r="AE1199" s="148">
        <v>2.2328548644000001</v>
      </c>
      <c r="AF1199" s="131">
        <v>9.4745908699000001</v>
      </c>
      <c r="AG1199" s="149" t="s">
        <v>3449</v>
      </c>
      <c r="AH1199" s="149">
        <v>16.296728972</v>
      </c>
      <c r="AI1199" s="149">
        <v>4.3224299065</v>
      </c>
      <c r="AJ1199" s="149">
        <v>6.9509345794000001</v>
      </c>
      <c r="AK1199" s="149">
        <v>44.158878504699999</v>
      </c>
      <c r="AL1199" s="149" t="s">
        <v>3450</v>
      </c>
      <c r="AM1199" s="149">
        <v>9.9299065420999995</v>
      </c>
      <c r="AN1199" s="149">
        <v>14.4859813084</v>
      </c>
      <c r="AO1199" s="149" t="s">
        <v>3450</v>
      </c>
      <c r="AP1199" s="149">
        <v>3.8551401868999999</v>
      </c>
      <c r="AQ1199" s="149" t="s">
        <v>3450</v>
      </c>
    </row>
    <row r="1200" spans="1:43" x14ac:dyDescent="0.2">
      <c r="A1200" s="145">
        <v>3871</v>
      </c>
      <c r="B1200" s="109" t="s">
        <v>3389</v>
      </c>
      <c r="C1200" s="110">
        <v>4431</v>
      </c>
      <c r="D1200" s="131">
        <v>-4.7096774194000002</v>
      </c>
      <c r="E1200" s="110">
        <v>20.159235668800001</v>
      </c>
      <c r="F1200" s="131">
        <v>20.311442112400002</v>
      </c>
      <c r="G1200" s="131">
        <v>15.3689911984</v>
      </c>
      <c r="H1200" s="131">
        <v>57.458812909000002</v>
      </c>
      <c r="I1200" s="131">
        <v>27.172195892600001</v>
      </c>
      <c r="J1200" s="131">
        <v>4.2783156946999998</v>
      </c>
      <c r="K1200" s="131">
        <v>1.5762215717000001</v>
      </c>
      <c r="L1200" s="131">
        <v>6.5300607971</v>
      </c>
      <c r="M1200" s="131">
        <v>12.1594235533</v>
      </c>
      <c r="N1200" s="110">
        <v>2163</v>
      </c>
      <c r="O1200" s="131">
        <v>2.0245030051000001</v>
      </c>
      <c r="P1200" s="146">
        <v>219.8</v>
      </c>
      <c r="Q1200" s="131">
        <v>1.5780617582000001</v>
      </c>
      <c r="R1200" s="110">
        <v>97</v>
      </c>
      <c r="S1200" s="131">
        <v>24.725999363300001</v>
      </c>
      <c r="T1200" s="110">
        <v>-522</v>
      </c>
      <c r="U1200" s="131">
        <v>19.5233980627</v>
      </c>
      <c r="V1200" s="131">
        <v>54.1725408159</v>
      </c>
      <c r="W1200" s="147">
        <v>2333</v>
      </c>
      <c r="X1200" s="147">
        <v>188</v>
      </c>
      <c r="Y1200" s="147">
        <v>567</v>
      </c>
      <c r="Z1200" s="147">
        <v>1578</v>
      </c>
      <c r="AA1200" s="147">
        <v>510</v>
      </c>
      <c r="AB1200" s="147">
        <v>75</v>
      </c>
      <c r="AC1200" s="147">
        <v>89</v>
      </c>
      <c r="AD1200" s="147">
        <v>346</v>
      </c>
      <c r="AE1200" s="148">
        <v>0.4730528806</v>
      </c>
      <c r="AF1200" s="131">
        <v>13.9734054541</v>
      </c>
      <c r="AG1200" s="149">
        <v>0.52</v>
      </c>
      <c r="AH1200" s="149">
        <v>13.684210526299999</v>
      </c>
      <c r="AI1200" s="149">
        <v>4.0402476780000001</v>
      </c>
      <c r="AJ1200" s="149">
        <v>11.037151702799999</v>
      </c>
      <c r="AK1200" s="149">
        <v>43.235294117599999</v>
      </c>
      <c r="AL1200" s="149" t="s">
        <v>3450</v>
      </c>
      <c r="AM1200" s="149">
        <v>8.8854489163999997</v>
      </c>
      <c r="AN1200" s="149">
        <v>13.529411764700001</v>
      </c>
      <c r="AO1200" s="149" t="s">
        <v>3450</v>
      </c>
      <c r="AP1200" s="149">
        <v>5.5882352941000004</v>
      </c>
      <c r="AQ1200" s="149" t="s">
        <v>3450</v>
      </c>
    </row>
    <row r="1201" spans="1:43" x14ac:dyDescent="0.2">
      <c r="A1201" s="145">
        <v>3881</v>
      </c>
      <c r="B1201" s="109" t="s">
        <v>1201</v>
      </c>
      <c r="C1201" s="110">
        <v>222</v>
      </c>
      <c r="D1201" s="131">
        <v>-5.9322033897999997</v>
      </c>
      <c r="E1201" s="110">
        <v>12.065217391299999</v>
      </c>
      <c r="F1201" s="131">
        <v>4.0540540540999999</v>
      </c>
      <c r="G1201" s="131">
        <v>22.972972973000001</v>
      </c>
      <c r="H1201" s="131">
        <v>57.2072072072</v>
      </c>
      <c r="I1201" s="131">
        <v>19.819819819799999</v>
      </c>
      <c r="J1201" s="131">
        <v>0</v>
      </c>
      <c r="K1201" s="131">
        <v>0</v>
      </c>
      <c r="L1201" s="131">
        <v>4.4642857142999999</v>
      </c>
      <c r="M1201" s="131">
        <v>8.9285714285999997</v>
      </c>
      <c r="N1201" s="110">
        <v>96</v>
      </c>
      <c r="O1201" s="131">
        <v>2.3125</v>
      </c>
      <c r="P1201" s="146">
        <v>18.399999999999999</v>
      </c>
      <c r="Q1201" s="131">
        <v>0.97826086960000003</v>
      </c>
      <c r="R1201" s="110">
        <v>4</v>
      </c>
      <c r="S1201" s="131">
        <v>46.032608695699999</v>
      </c>
      <c r="T1201" s="110">
        <v>-35</v>
      </c>
      <c r="U1201" s="131">
        <v>45.054347826099999</v>
      </c>
      <c r="V1201" s="131">
        <v>7.9347826087</v>
      </c>
      <c r="W1201" s="147">
        <v>98</v>
      </c>
      <c r="X1201" s="147">
        <v>18</v>
      </c>
      <c r="Y1201" s="147">
        <v>15</v>
      </c>
      <c r="Z1201" s="147">
        <v>65</v>
      </c>
      <c r="AA1201" s="147">
        <v>33</v>
      </c>
      <c r="AB1201" s="147">
        <v>11</v>
      </c>
      <c r="AC1201" s="147">
        <v>5</v>
      </c>
      <c r="AD1201" s="147">
        <v>17</v>
      </c>
      <c r="AE1201" s="148">
        <v>1.4084507042000001</v>
      </c>
      <c r="AF1201" s="131">
        <v>0</v>
      </c>
      <c r="AG1201" s="149" t="s">
        <v>3449</v>
      </c>
      <c r="AH1201" s="149">
        <v>15</v>
      </c>
      <c r="AI1201" s="149">
        <v>4.4736842105000001</v>
      </c>
      <c r="AJ1201" s="149">
        <v>7.6315789474000004</v>
      </c>
      <c r="AK1201" s="149">
        <v>52.368421052599999</v>
      </c>
      <c r="AL1201" s="149" t="s">
        <v>3450</v>
      </c>
      <c r="AM1201" s="149">
        <v>7.3684210525999996</v>
      </c>
      <c r="AN1201" s="149">
        <v>8.4210526316000003</v>
      </c>
      <c r="AO1201" s="149" t="s">
        <v>3450</v>
      </c>
      <c r="AP1201" s="149">
        <v>4.7368421053</v>
      </c>
      <c r="AQ1201" s="149" t="s">
        <v>3450</v>
      </c>
    </row>
    <row r="1202" spans="1:43" x14ac:dyDescent="0.2">
      <c r="A1202" s="145">
        <v>3882</v>
      </c>
      <c r="B1202" s="109" t="s">
        <v>1200</v>
      </c>
      <c r="C1202" s="110">
        <v>844</v>
      </c>
      <c r="D1202" s="131">
        <v>3.0525030525000001</v>
      </c>
      <c r="E1202" s="110">
        <v>103.6855036855</v>
      </c>
      <c r="F1202" s="131">
        <v>16.706161137399999</v>
      </c>
      <c r="G1202" s="131">
        <v>18.127962085299998</v>
      </c>
      <c r="H1202" s="131">
        <v>60.900473933599997</v>
      </c>
      <c r="I1202" s="131">
        <v>20.971563980999999</v>
      </c>
      <c r="J1202" s="131">
        <v>2.3571007660999999</v>
      </c>
      <c r="K1202" s="131">
        <v>1.1785503829999999</v>
      </c>
      <c r="L1202" s="131">
        <v>5.8927519150999998</v>
      </c>
      <c r="M1202" s="131">
        <v>15.321154979399999</v>
      </c>
      <c r="N1202" s="110">
        <v>396</v>
      </c>
      <c r="O1202" s="131">
        <v>2.1237373737</v>
      </c>
      <c r="P1202" s="146">
        <v>8.14</v>
      </c>
      <c r="Q1202" s="131">
        <v>4.5510455104999998</v>
      </c>
      <c r="R1202" s="110">
        <v>1</v>
      </c>
      <c r="S1202" s="131">
        <v>43.911439114399997</v>
      </c>
      <c r="T1202" s="110">
        <v>-6</v>
      </c>
      <c r="U1202" s="131">
        <v>43.665436654399997</v>
      </c>
      <c r="V1202" s="131">
        <v>7.8720787208000003</v>
      </c>
      <c r="W1202" s="147">
        <v>593</v>
      </c>
      <c r="X1202" s="147">
        <v>50</v>
      </c>
      <c r="Y1202" s="147">
        <v>224</v>
      </c>
      <c r="Z1202" s="147">
        <v>319</v>
      </c>
      <c r="AA1202" s="147">
        <v>114</v>
      </c>
      <c r="AB1202" s="147">
        <v>14</v>
      </c>
      <c r="AC1202" s="147">
        <v>25</v>
      </c>
      <c r="AD1202" s="147">
        <v>75</v>
      </c>
      <c r="AE1202" s="148">
        <v>1.3157894737</v>
      </c>
      <c r="AF1202" s="131">
        <v>8.2063305978999992</v>
      </c>
      <c r="AG1202" s="149" t="s">
        <v>3449</v>
      </c>
      <c r="AH1202" s="149">
        <v>7.7617328519999997</v>
      </c>
      <c r="AI1202" s="149">
        <v>3.1588447653</v>
      </c>
      <c r="AJ1202" s="149">
        <v>9.5667870036</v>
      </c>
      <c r="AK1202" s="149">
        <v>54.151624548699999</v>
      </c>
      <c r="AL1202" s="149" t="s">
        <v>3450</v>
      </c>
      <c r="AM1202" s="149">
        <v>9.4765342960000005</v>
      </c>
      <c r="AN1202" s="149">
        <v>11.1913357401</v>
      </c>
      <c r="AO1202" s="149" t="s">
        <v>3450</v>
      </c>
      <c r="AP1202" s="149">
        <v>4.6931407941999996</v>
      </c>
      <c r="AQ1202" s="149" t="s">
        <v>3450</v>
      </c>
    </row>
    <row r="1203" spans="1:43" x14ac:dyDescent="0.2">
      <c r="A1203" s="145">
        <v>3891</v>
      </c>
      <c r="B1203" s="109" t="s">
        <v>1199</v>
      </c>
      <c r="C1203" s="110">
        <v>1591</v>
      </c>
      <c r="D1203" s="131">
        <v>1.6613418529999999</v>
      </c>
      <c r="E1203" s="110">
        <v>18.967572722900002</v>
      </c>
      <c r="F1203" s="131">
        <v>7.6052796983000004</v>
      </c>
      <c r="G1203" s="131">
        <v>20.427404148299999</v>
      </c>
      <c r="H1203" s="131">
        <v>55.751099937100001</v>
      </c>
      <c r="I1203" s="131">
        <v>23.821495914500002</v>
      </c>
      <c r="J1203" s="131">
        <v>1.8909549322000001</v>
      </c>
      <c r="K1203" s="131">
        <v>1.2606366215</v>
      </c>
      <c r="L1203" s="131">
        <v>5.6728647966999999</v>
      </c>
      <c r="M1203" s="131">
        <v>10.085092972</v>
      </c>
      <c r="N1203" s="110">
        <v>668</v>
      </c>
      <c r="O1203" s="131">
        <v>2.3532934131999999</v>
      </c>
      <c r="P1203" s="146">
        <v>83.88</v>
      </c>
      <c r="Q1203" s="131">
        <v>1.9088523025999999</v>
      </c>
      <c r="R1203" s="110">
        <v>40</v>
      </c>
      <c r="S1203" s="131">
        <v>47.065139584800001</v>
      </c>
      <c r="T1203" s="110">
        <v>-171</v>
      </c>
      <c r="U1203" s="131">
        <v>24.958243855900001</v>
      </c>
      <c r="V1203" s="131">
        <v>26.067764256699999</v>
      </c>
      <c r="W1203" s="147">
        <v>457</v>
      </c>
      <c r="X1203" s="147">
        <v>165</v>
      </c>
      <c r="Y1203" s="147">
        <v>105</v>
      </c>
      <c r="Z1203" s="147">
        <v>187</v>
      </c>
      <c r="AA1203" s="147">
        <v>175</v>
      </c>
      <c r="AB1203" s="147">
        <v>72</v>
      </c>
      <c r="AC1203" s="147">
        <v>29</v>
      </c>
      <c r="AD1203" s="147">
        <v>74</v>
      </c>
      <c r="AE1203" s="148">
        <v>0</v>
      </c>
      <c r="AF1203" s="131">
        <v>4.4500953591999997</v>
      </c>
      <c r="AG1203" s="149" t="s">
        <v>3449</v>
      </c>
      <c r="AH1203" s="149">
        <v>9.4463801781000001</v>
      </c>
      <c r="AI1203" s="149">
        <v>3.9876113047000001</v>
      </c>
      <c r="AJ1203" s="149">
        <v>8.9818041038</v>
      </c>
      <c r="AK1203" s="149">
        <v>54.587688733999997</v>
      </c>
      <c r="AL1203" s="149" t="s">
        <v>3450</v>
      </c>
      <c r="AM1203" s="149">
        <v>6.3104916762999999</v>
      </c>
      <c r="AN1203" s="149">
        <v>11.8079752226</v>
      </c>
      <c r="AO1203" s="149" t="s">
        <v>3450</v>
      </c>
      <c r="AP1203" s="149">
        <v>4.8780487805000003</v>
      </c>
      <c r="AQ1203" s="149" t="s">
        <v>3450</v>
      </c>
    </row>
    <row r="1204" spans="1:43" x14ac:dyDescent="0.2">
      <c r="A1204" s="145">
        <v>3901</v>
      </c>
      <c r="B1204" s="109" t="s">
        <v>1198</v>
      </c>
      <c r="C1204" s="110">
        <v>37082</v>
      </c>
      <c r="D1204" s="131">
        <v>5.1792602678000002</v>
      </c>
      <c r="E1204" s="110">
        <v>683.66519174040002</v>
      </c>
      <c r="F1204" s="131">
        <v>20.298257914899999</v>
      </c>
      <c r="G1204" s="131">
        <v>16.2127177606</v>
      </c>
      <c r="H1204" s="131">
        <v>62.4426945688</v>
      </c>
      <c r="I1204" s="131">
        <v>21.344587670599999</v>
      </c>
      <c r="J1204" s="131">
        <v>4.9991893207000002</v>
      </c>
      <c r="K1204" s="131">
        <v>1.7834945684000001</v>
      </c>
      <c r="L1204" s="131">
        <v>8.7553369724000003</v>
      </c>
      <c r="M1204" s="131">
        <v>8.8364049073000004</v>
      </c>
      <c r="N1204" s="110">
        <v>18364</v>
      </c>
      <c r="O1204" s="131">
        <v>1.9806686996</v>
      </c>
      <c r="P1204" s="146">
        <v>54.24</v>
      </c>
      <c r="Q1204" s="131">
        <v>14.9556868538</v>
      </c>
      <c r="R1204" s="110">
        <v>93</v>
      </c>
      <c r="S1204" s="131">
        <v>22.1381093058</v>
      </c>
      <c r="T1204" s="110">
        <v>-129</v>
      </c>
      <c r="U1204" s="131">
        <v>54.689807976399997</v>
      </c>
      <c r="V1204" s="131">
        <v>8.2163958641000008</v>
      </c>
      <c r="W1204" s="147">
        <v>33020</v>
      </c>
      <c r="X1204" s="147">
        <v>143</v>
      </c>
      <c r="Y1204" s="147">
        <v>4019</v>
      </c>
      <c r="Z1204" s="147">
        <v>28858</v>
      </c>
      <c r="AA1204" s="147">
        <v>3813</v>
      </c>
      <c r="AB1204" s="147">
        <v>38</v>
      </c>
      <c r="AC1204" s="147">
        <v>373</v>
      </c>
      <c r="AD1204" s="147">
        <v>3402</v>
      </c>
      <c r="AE1204" s="148">
        <v>1.2519260401000001</v>
      </c>
      <c r="AF1204" s="131">
        <v>7.4381973309999996</v>
      </c>
      <c r="AG1204" s="149">
        <v>2.85</v>
      </c>
      <c r="AH1204" s="149">
        <v>13.175001373300001</v>
      </c>
      <c r="AI1204" s="149">
        <v>13.8140667631</v>
      </c>
      <c r="AJ1204" s="149">
        <v>25.2238559997</v>
      </c>
      <c r="AK1204" s="149">
        <v>23.5190712494</v>
      </c>
      <c r="AL1204" s="149" t="s">
        <v>3450</v>
      </c>
      <c r="AM1204" s="149">
        <v>11.0783541777</v>
      </c>
      <c r="AN1204" s="149">
        <v>6.7989965392</v>
      </c>
      <c r="AO1204" s="149" t="s">
        <v>3450</v>
      </c>
      <c r="AP1204" s="149">
        <v>6.3906538976</v>
      </c>
      <c r="AQ1204" s="149" t="s">
        <v>3450</v>
      </c>
    </row>
    <row r="1205" spans="1:43" x14ac:dyDescent="0.2">
      <c r="A1205" s="145">
        <v>3911</v>
      </c>
      <c r="B1205" s="109" t="s">
        <v>1197</v>
      </c>
      <c r="C1205" s="110">
        <v>1912</v>
      </c>
      <c r="D1205" s="131">
        <v>-10.737628384700001</v>
      </c>
      <c r="E1205" s="110">
        <v>39.398310323499999</v>
      </c>
      <c r="F1205" s="131">
        <v>18.8284518828</v>
      </c>
      <c r="G1205" s="131">
        <v>16.213389121300001</v>
      </c>
      <c r="H1205" s="131">
        <v>63.702928870299999</v>
      </c>
      <c r="I1205" s="131">
        <v>20.0836820084</v>
      </c>
      <c r="J1205" s="131">
        <v>3.6260036260000001</v>
      </c>
      <c r="K1205" s="131">
        <v>3.6260036260000001</v>
      </c>
      <c r="L1205" s="131">
        <v>8.2880082880000003</v>
      </c>
      <c r="M1205" s="131">
        <v>5.1800051800000002</v>
      </c>
      <c r="N1205" s="110">
        <v>909</v>
      </c>
      <c r="O1205" s="131">
        <v>2.0319031903</v>
      </c>
      <c r="P1205" s="146">
        <v>48.53</v>
      </c>
      <c r="Q1205" s="131">
        <v>3.7059913526999999</v>
      </c>
      <c r="R1205" s="110">
        <v>23</v>
      </c>
      <c r="S1205" s="131">
        <v>43.792464484200003</v>
      </c>
      <c r="T1205" s="110">
        <v>-174</v>
      </c>
      <c r="U1205" s="131">
        <v>39.654107473700002</v>
      </c>
      <c r="V1205" s="131">
        <v>12.8474366893</v>
      </c>
      <c r="W1205" s="147">
        <v>1050</v>
      </c>
      <c r="X1205" s="147">
        <v>98</v>
      </c>
      <c r="Y1205" s="147">
        <v>243</v>
      </c>
      <c r="Z1205" s="147">
        <v>709</v>
      </c>
      <c r="AA1205" s="147">
        <v>219</v>
      </c>
      <c r="AB1205" s="147">
        <v>39</v>
      </c>
      <c r="AC1205" s="147">
        <v>29</v>
      </c>
      <c r="AD1205" s="147">
        <v>151</v>
      </c>
      <c r="AE1205" s="148">
        <v>1.1961722487999999</v>
      </c>
      <c r="AF1205" s="131">
        <v>0</v>
      </c>
      <c r="AG1205" s="149">
        <v>1.64</v>
      </c>
      <c r="AH1205" s="149">
        <v>15.908276603399999</v>
      </c>
      <c r="AI1205" s="149">
        <v>13.185238265900001</v>
      </c>
      <c r="AJ1205" s="149">
        <v>16.768183446799998</v>
      </c>
      <c r="AK1205" s="149">
        <v>29.7742744536</v>
      </c>
      <c r="AL1205" s="149" t="s">
        <v>3450</v>
      </c>
      <c r="AM1205" s="149">
        <v>9.9605876030000005</v>
      </c>
      <c r="AN1205" s="149">
        <v>7.6675026871999998</v>
      </c>
      <c r="AO1205" s="149" t="s">
        <v>3450</v>
      </c>
      <c r="AP1205" s="149">
        <v>6.7359369402000002</v>
      </c>
      <c r="AQ1205" s="149" t="s">
        <v>3450</v>
      </c>
    </row>
    <row r="1206" spans="1:43" x14ac:dyDescent="0.2">
      <c r="A1206" s="145">
        <v>3921</v>
      </c>
      <c r="B1206" s="109" t="s">
        <v>1196</v>
      </c>
      <c r="C1206" s="110">
        <v>3145</v>
      </c>
      <c r="D1206" s="131">
        <v>-6.5101070155</v>
      </c>
      <c r="E1206" s="110">
        <v>20.317849990300001</v>
      </c>
      <c r="F1206" s="131">
        <v>25.1510333863</v>
      </c>
      <c r="G1206" s="131">
        <v>13.5453100159</v>
      </c>
      <c r="H1206" s="131">
        <v>63.179650238500003</v>
      </c>
      <c r="I1206" s="131">
        <v>23.275039745600001</v>
      </c>
      <c r="J1206" s="131">
        <v>3.8240917782000001</v>
      </c>
      <c r="K1206" s="131">
        <v>1.2746972593999999</v>
      </c>
      <c r="L1206" s="131">
        <v>4.4614404078999996</v>
      </c>
      <c r="M1206" s="131">
        <v>8.9228808157999993</v>
      </c>
      <c r="N1206" s="110">
        <v>1663</v>
      </c>
      <c r="O1206" s="131">
        <v>1.8460613348999999</v>
      </c>
      <c r="P1206" s="146">
        <v>154.79</v>
      </c>
      <c r="Q1206" s="131">
        <v>2.1199586350000001</v>
      </c>
      <c r="R1206" s="110">
        <v>41</v>
      </c>
      <c r="S1206" s="131">
        <v>46.083247156200002</v>
      </c>
      <c r="T1206" s="110">
        <v>-317</v>
      </c>
      <c r="U1206" s="131">
        <v>28.535418821099999</v>
      </c>
      <c r="V1206" s="131">
        <v>23.261375387800001</v>
      </c>
      <c r="W1206" s="147">
        <v>2959</v>
      </c>
      <c r="X1206" s="147">
        <v>122</v>
      </c>
      <c r="Y1206" s="147">
        <v>313</v>
      </c>
      <c r="Z1206" s="147">
        <v>2524</v>
      </c>
      <c r="AA1206" s="147">
        <v>472</v>
      </c>
      <c r="AB1206" s="147">
        <v>49</v>
      </c>
      <c r="AC1206" s="147">
        <v>53</v>
      </c>
      <c r="AD1206" s="147">
        <v>370</v>
      </c>
      <c r="AE1206" s="148">
        <v>0.98959221980000001</v>
      </c>
      <c r="AF1206" s="131">
        <v>3.1397174254000002</v>
      </c>
      <c r="AG1206" s="149">
        <v>0.7</v>
      </c>
      <c r="AH1206" s="149">
        <v>17.182130584199999</v>
      </c>
      <c r="AI1206" s="149">
        <v>8.9837997053999992</v>
      </c>
      <c r="AJ1206" s="149">
        <v>9.1556210112999992</v>
      </c>
      <c r="AK1206" s="149">
        <v>37.653411880199997</v>
      </c>
      <c r="AL1206" s="149" t="s">
        <v>3450</v>
      </c>
      <c r="AM1206" s="149">
        <v>10.014727540499999</v>
      </c>
      <c r="AN1206" s="149">
        <v>10.4565537555</v>
      </c>
      <c r="AO1206" s="149" t="s">
        <v>3450</v>
      </c>
      <c r="AP1206" s="149">
        <v>6.5537555228000004</v>
      </c>
      <c r="AQ1206" s="149" t="s">
        <v>3450</v>
      </c>
    </row>
    <row r="1207" spans="1:43" x14ac:dyDescent="0.2">
      <c r="A1207" s="145">
        <v>3932</v>
      </c>
      <c r="B1207" s="109" t="s">
        <v>1195</v>
      </c>
      <c r="C1207" s="110">
        <v>307</v>
      </c>
      <c r="D1207" s="131">
        <v>-0.32467532469999999</v>
      </c>
      <c r="E1207" s="110">
        <v>11.067051189600001</v>
      </c>
      <c r="F1207" s="131">
        <v>8.7947882736</v>
      </c>
      <c r="G1207" s="131">
        <v>17.263843648200002</v>
      </c>
      <c r="H1207" s="131">
        <v>56.0260586319</v>
      </c>
      <c r="I1207" s="131">
        <v>26.710097719899998</v>
      </c>
      <c r="J1207" s="131">
        <v>3.2679738561999998</v>
      </c>
      <c r="K1207" s="131">
        <v>0</v>
      </c>
      <c r="L1207" s="131">
        <v>13.071895424799999</v>
      </c>
      <c r="M1207" s="131">
        <v>9.8039215685999999</v>
      </c>
      <c r="N1207" s="110">
        <v>143</v>
      </c>
      <c r="O1207" s="131">
        <v>2.1118881118999999</v>
      </c>
      <c r="P1207" s="146">
        <v>27.74</v>
      </c>
      <c r="Q1207" s="131">
        <v>1.3309352517999999</v>
      </c>
      <c r="R1207" s="110">
        <v>10</v>
      </c>
      <c r="S1207" s="131">
        <v>46.726618705</v>
      </c>
      <c r="T1207" s="110">
        <v>-63</v>
      </c>
      <c r="U1207" s="131">
        <v>33.309352517999997</v>
      </c>
      <c r="V1207" s="131">
        <v>18.6330935252</v>
      </c>
      <c r="W1207" s="147">
        <v>133</v>
      </c>
      <c r="X1207" s="147">
        <v>20</v>
      </c>
      <c r="Y1207" s="147">
        <v>16</v>
      </c>
      <c r="Z1207" s="147">
        <v>97</v>
      </c>
      <c r="AA1207" s="147">
        <v>41</v>
      </c>
      <c r="AB1207" s="147">
        <v>9</v>
      </c>
      <c r="AC1207" s="147">
        <v>7</v>
      </c>
      <c r="AD1207" s="147">
        <v>25</v>
      </c>
      <c r="AE1207" s="148">
        <v>1.4953271027999999</v>
      </c>
      <c r="AF1207" s="131">
        <v>3.1446540880999998</v>
      </c>
      <c r="AG1207" s="149">
        <v>1.97</v>
      </c>
      <c r="AH1207" s="149">
        <v>15.208333333300001</v>
      </c>
      <c r="AI1207" s="149">
        <v>7.5</v>
      </c>
      <c r="AJ1207" s="149">
        <v>5.625</v>
      </c>
      <c r="AK1207" s="149">
        <v>38.541666666700003</v>
      </c>
      <c r="AL1207" s="149" t="s">
        <v>3450</v>
      </c>
      <c r="AM1207" s="149">
        <v>5.625</v>
      </c>
      <c r="AN1207" s="149">
        <v>18.958333333300001</v>
      </c>
      <c r="AO1207" s="149" t="s">
        <v>3450</v>
      </c>
      <c r="AP1207" s="149">
        <v>8.5416666666999994</v>
      </c>
      <c r="AQ1207" s="149" t="s">
        <v>3450</v>
      </c>
    </row>
    <row r="1208" spans="1:43" x14ac:dyDescent="0.2">
      <c r="A1208" s="145">
        <v>3945</v>
      </c>
      <c r="B1208" s="109" t="s">
        <v>1194</v>
      </c>
      <c r="C1208" s="110">
        <v>3310</v>
      </c>
      <c r="D1208" s="131">
        <v>9.4938802514000002</v>
      </c>
      <c r="E1208" s="110">
        <v>77.210170282199996</v>
      </c>
      <c r="F1208" s="131">
        <v>11.8429003021</v>
      </c>
      <c r="G1208" s="131">
        <v>21.208459214499999</v>
      </c>
      <c r="H1208" s="131">
        <v>61.570996978899998</v>
      </c>
      <c r="I1208" s="131">
        <v>17.220543806599999</v>
      </c>
      <c r="J1208" s="131">
        <v>3.0238887209</v>
      </c>
      <c r="K1208" s="131">
        <v>2.1167221046</v>
      </c>
      <c r="L1208" s="131">
        <v>8.1644995464000001</v>
      </c>
      <c r="M1208" s="131">
        <v>7.8621106743000002</v>
      </c>
      <c r="N1208" s="110">
        <v>1397</v>
      </c>
      <c r="O1208" s="131">
        <v>2.3042233357000002</v>
      </c>
      <c r="P1208" s="146">
        <v>42.87</v>
      </c>
      <c r="Q1208" s="131">
        <v>3.661380597</v>
      </c>
      <c r="R1208" s="110">
        <v>30</v>
      </c>
      <c r="S1208" s="131">
        <v>32.7192164179</v>
      </c>
      <c r="T1208" s="110">
        <v>-111</v>
      </c>
      <c r="U1208" s="131">
        <v>45.335820895499999</v>
      </c>
      <c r="V1208" s="131">
        <v>18.283582089599999</v>
      </c>
      <c r="W1208" s="147">
        <v>1203</v>
      </c>
      <c r="X1208" s="147">
        <v>76</v>
      </c>
      <c r="Y1208" s="147">
        <v>655</v>
      </c>
      <c r="Z1208" s="147">
        <v>472</v>
      </c>
      <c r="AA1208" s="147">
        <v>229</v>
      </c>
      <c r="AB1208" s="147">
        <v>29</v>
      </c>
      <c r="AC1208" s="147">
        <v>61</v>
      </c>
      <c r="AD1208" s="147">
        <v>139</v>
      </c>
      <c r="AE1208" s="148">
        <v>0.50697084920000002</v>
      </c>
      <c r="AF1208" s="131">
        <v>6.3965884860999997</v>
      </c>
      <c r="AG1208" s="149">
        <v>0.67</v>
      </c>
      <c r="AH1208" s="149">
        <v>8.0290537888000006</v>
      </c>
      <c r="AI1208" s="149">
        <v>13.545347467599999</v>
      </c>
      <c r="AJ1208" s="149">
        <v>15.096191598000001</v>
      </c>
      <c r="AK1208" s="149">
        <v>45.268943855499998</v>
      </c>
      <c r="AL1208" s="149" t="s">
        <v>3450</v>
      </c>
      <c r="AM1208" s="149">
        <v>9.1676482135999997</v>
      </c>
      <c r="AN1208" s="149">
        <v>5.7126030624000004</v>
      </c>
      <c r="AO1208" s="149" t="s">
        <v>3450</v>
      </c>
      <c r="AP1208" s="149">
        <v>3.1802120140999999</v>
      </c>
      <c r="AQ1208" s="149" t="s">
        <v>3450</v>
      </c>
    </row>
    <row r="1209" spans="1:43" x14ac:dyDescent="0.2">
      <c r="A1209" s="145">
        <v>3946</v>
      </c>
      <c r="B1209" s="109" t="s">
        <v>1193</v>
      </c>
      <c r="C1209" s="110">
        <v>2521</v>
      </c>
      <c r="D1209" s="131">
        <v>6.0134566862999996</v>
      </c>
      <c r="E1209" s="110">
        <v>90.945165945200003</v>
      </c>
      <c r="F1209" s="131">
        <v>10.472034906799999</v>
      </c>
      <c r="G1209" s="131">
        <v>21.856406188000001</v>
      </c>
      <c r="H1209" s="131">
        <v>62.356207853999997</v>
      </c>
      <c r="I1209" s="131">
        <v>15.787385958</v>
      </c>
      <c r="J1209" s="131">
        <v>2.7766759222999999</v>
      </c>
      <c r="K1209" s="131">
        <v>2.3800079333999999</v>
      </c>
      <c r="L1209" s="131">
        <v>4.3633478777999999</v>
      </c>
      <c r="M1209" s="131">
        <v>8.3300277668000007</v>
      </c>
      <c r="N1209" s="110">
        <v>1068</v>
      </c>
      <c r="O1209" s="131">
        <v>2.3455056179999998</v>
      </c>
      <c r="P1209" s="146">
        <v>27.72</v>
      </c>
      <c r="Q1209" s="131">
        <v>5.9588299024999998</v>
      </c>
      <c r="R1209" s="110">
        <v>29</v>
      </c>
      <c r="S1209" s="131">
        <v>39.183820873999998</v>
      </c>
      <c r="T1209" s="110">
        <v>-56</v>
      </c>
      <c r="U1209" s="131">
        <v>45.539906103299998</v>
      </c>
      <c r="V1209" s="131">
        <v>9.3174431203000001</v>
      </c>
      <c r="W1209" s="147">
        <v>737</v>
      </c>
      <c r="X1209" s="147">
        <v>97</v>
      </c>
      <c r="Y1209" s="147">
        <v>315</v>
      </c>
      <c r="Z1209" s="147">
        <v>325</v>
      </c>
      <c r="AA1209" s="147">
        <v>159</v>
      </c>
      <c r="AB1209" s="147">
        <v>22</v>
      </c>
      <c r="AC1209" s="147">
        <v>41</v>
      </c>
      <c r="AD1209" s="147">
        <v>96</v>
      </c>
      <c r="AE1209" s="148">
        <v>2.4737631184</v>
      </c>
      <c r="AF1209" s="131">
        <v>2.7866242038000002</v>
      </c>
      <c r="AG1209" s="149">
        <v>0.56000000000000005</v>
      </c>
      <c r="AH1209" s="149">
        <v>6.6037735848999999</v>
      </c>
      <c r="AI1209" s="149">
        <v>14.622641509399999</v>
      </c>
      <c r="AJ1209" s="149">
        <v>24.086084905700002</v>
      </c>
      <c r="AK1209" s="149">
        <v>38.443396226399997</v>
      </c>
      <c r="AL1209" s="149" t="s">
        <v>3450</v>
      </c>
      <c r="AM1209" s="149">
        <v>6.3089622641999998</v>
      </c>
      <c r="AN1209" s="149">
        <v>5.1002358490999997</v>
      </c>
      <c r="AO1209" s="149" t="s">
        <v>3450</v>
      </c>
      <c r="AP1209" s="149">
        <v>4.8349056603999996</v>
      </c>
      <c r="AQ1209" s="149" t="s">
        <v>3450</v>
      </c>
    </row>
    <row r="1210" spans="1:43" x14ac:dyDescent="0.2">
      <c r="A1210" s="145">
        <v>3947</v>
      </c>
      <c r="B1210" s="109" t="s">
        <v>1192</v>
      </c>
      <c r="C1210" s="110">
        <v>3490</v>
      </c>
      <c r="D1210" s="131">
        <v>9.4043887146999996</v>
      </c>
      <c r="E1210" s="110">
        <v>316.98455949139998</v>
      </c>
      <c r="F1210" s="131">
        <v>15.1862464183</v>
      </c>
      <c r="G1210" s="131">
        <v>20.200573065899999</v>
      </c>
      <c r="H1210" s="131">
        <v>60.687679083100001</v>
      </c>
      <c r="I1210" s="131">
        <v>19.111747851000001</v>
      </c>
      <c r="J1210" s="131">
        <v>4.6216060080999997</v>
      </c>
      <c r="K1210" s="131">
        <v>2.8885037550999999</v>
      </c>
      <c r="L1210" s="131">
        <v>8.6655112651999993</v>
      </c>
      <c r="M1210" s="131">
        <v>8.6655112651999993</v>
      </c>
      <c r="N1210" s="110">
        <v>1526</v>
      </c>
      <c r="O1210" s="131">
        <v>2.2509829620000001</v>
      </c>
      <c r="P1210" s="146">
        <v>11.01</v>
      </c>
      <c r="Q1210" s="131">
        <v>14.598540145999999</v>
      </c>
      <c r="R1210" s="110">
        <v>35</v>
      </c>
      <c r="S1210" s="131">
        <v>39.051094890500003</v>
      </c>
      <c r="T1210" s="110">
        <v>-35</v>
      </c>
      <c r="U1210" s="131">
        <v>38.047445255500001</v>
      </c>
      <c r="V1210" s="131">
        <v>8.3029197079999992</v>
      </c>
      <c r="W1210" s="147">
        <v>1397</v>
      </c>
      <c r="X1210" s="147">
        <v>56</v>
      </c>
      <c r="Y1210" s="147">
        <v>526</v>
      </c>
      <c r="Z1210" s="147">
        <v>815</v>
      </c>
      <c r="AA1210" s="147">
        <v>234</v>
      </c>
      <c r="AB1210" s="147">
        <v>22</v>
      </c>
      <c r="AC1210" s="147">
        <v>54</v>
      </c>
      <c r="AD1210" s="147">
        <v>158</v>
      </c>
      <c r="AE1210" s="148">
        <v>0.2358490566</v>
      </c>
      <c r="AF1210" s="131">
        <v>6.0993319779000004</v>
      </c>
      <c r="AG1210" s="149">
        <v>1.69</v>
      </c>
      <c r="AH1210" s="149">
        <v>12.1119370354</v>
      </c>
      <c r="AI1210" s="149">
        <v>18.167905553099999</v>
      </c>
      <c r="AJ1210" s="149">
        <v>15.6318320944</v>
      </c>
      <c r="AK1210" s="149">
        <v>32.028858766900001</v>
      </c>
      <c r="AL1210" s="149" t="s">
        <v>3450</v>
      </c>
      <c r="AM1210" s="149">
        <v>8.2422387406999995</v>
      </c>
      <c r="AN1210" s="149">
        <v>8.9855706165000004</v>
      </c>
      <c r="AO1210" s="149" t="s">
        <v>3450</v>
      </c>
      <c r="AP1210" s="149">
        <v>4.8316571927999998</v>
      </c>
      <c r="AQ1210" s="149" t="s">
        <v>3450</v>
      </c>
    </row>
    <row r="1211" spans="1:43" x14ac:dyDescent="0.2">
      <c r="A1211" s="145">
        <v>3951</v>
      </c>
      <c r="B1211" s="109" t="s">
        <v>1191</v>
      </c>
      <c r="C1211" s="110">
        <v>835</v>
      </c>
      <c r="D1211" s="131">
        <v>40.100671140899998</v>
      </c>
      <c r="E1211" s="110">
        <v>41.875626880600002</v>
      </c>
      <c r="F1211" s="131">
        <v>10.0598802395</v>
      </c>
      <c r="G1211" s="131">
        <v>17.245508982</v>
      </c>
      <c r="H1211" s="131">
        <v>65.389221556899997</v>
      </c>
      <c r="I1211" s="131">
        <v>17.365269461099999</v>
      </c>
      <c r="J1211" s="131">
        <v>4.8959608323000001</v>
      </c>
      <c r="K1211" s="131">
        <v>2.4479804162000001</v>
      </c>
      <c r="L1211" s="131">
        <v>14.6878824969</v>
      </c>
      <c r="M1211" s="131">
        <v>2.4479804162000001</v>
      </c>
      <c r="N1211" s="110">
        <v>387</v>
      </c>
      <c r="O1211" s="131">
        <v>2.1472868216999998</v>
      </c>
      <c r="P1211" s="146">
        <v>19.940000000000001</v>
      </c>
      <c r="Q1211" s="131">
        <v>2.5062656641999999</v>
      </c>
      <c r="R1211" s="110">
        <v>8</v>
      </c>
      <c r="S1211" s="131">
        <v>34.636591478699998</v>
      </c>
      <c r="T1211" s="110">
        <v>-15</v>
      </c>
      <c r="U1211" s="131">
        <v>42.756892230600002</v>
      </c>
      <c r="V1211" s="131">
        <v>20.100250626600001</v>
      </c>
      <c r="W1211" s="147">
        <v>289</v>
      </c>
      <c r="X1211" s="147">
        <v>106</v>
      </c>
      <c r="Y1211" s="147">
        <v>12</v>
      </c>
      <c r="Z1211" s="147">
        <v>171</v>
      </c>
      <c r="AA1211" s="147">
        <v>72</v>
      </c>
      <c r="AB1211" s="147">
        <v>25</v>
      </c>
      <c r="AC1211" s="147">
        <v>8</v>
      </c>
      <c r="AD1211" s="147">
        <v>39</v>
      </c>
      <c r="AE1211" s="148">
        <v>2.0979020979</v>
      </c>
      <c r="AF1211" s="131">
        <v>23.255813953499999</v>
      </c>
      <c r="AG1211" s="149" t="s">
        <v>3449</v>
      </c>
      <c r="AH1211" s="149">
        <v>18.2476466329</v>
      </c>
      <c r="AI1211" s="149">
        <v>6.0101375815000004</v>
      </c>
      <c r="AJ1211" s="149">
        <v>12.020275162900001</v>
      </c>
      <c r="AK1211" s="149">
        <v>34.902244750199998</v>
      </c>
      <c r="AL1211" s="149" t="s">
        <v>3450</v>
      </c>
      <c r="AM1211" s="149">
        <v>13.685734974700001</v>
      </c>
      <c r="AN1211" s="149">
        <v>8.6169442433000007</v>
      </c>
      <c r="AO1211" s="149" t="s">
        <v>3450</v>
      </c>
      <c r="AP1211" s="149">
        <v>6.5170166545999999</v>
      </c>
      <c r="AQ1211" s="149" t="s">
        <v>3450</v>
      </c>
    </row>
    <row r="1212" spans="1:43" x14ac:dyDescent="0.2">
      <c r="A1212" s="145">
        <v>3952</v>
      </c>
      <c r="B1212" s="109" t="s">
        <v>1190</v>
      </c>
      <c r="C1212" s="110">
        <v>895</v>
      </c>
      <c r="D1212" s="131">
        <v>5.2941176471000002</v>
      </c>
      <c r="E1212" s="110">
        <v>84.914611005699996</v>
      </c>
      <c r="F1212" s="131">
        <v>10.8379888268</v>
      </c>
      <c r="G1212" s="131">
        <v>18.3240223464</v>
      </c>
      <c r="H1212" s="131">
        <v>64.469273743000002</v>
      </c>
      <c r="I1212" s="131">
        <v>17.206703910600002</v>
      </c>
      <c r="J1212" s="131">
        <v>5.6148231330999998</v>
      </c>
      <c r="K1212" s="131">
        <v>1.1229646266</v>
      </c>
      <c r="L1212" s="131">
        <v>7.8607523862999997</v>
      </c>
      <c r="M1212" s="131">
        <v>2.2459292531999999</v>
      </c>
      <c r="N1212" s="110">
        <v>381</v>
      </c>
      <c r="O1212" s="131">
        <v>2.3333333333000001</v>
      </c>
      <c r="P1212" s="146">
        <v>10.54</v>
      </c>
      <c r="Q1212" s="131">
        <v>4.0952380952</v>
      </c>
      <c r="R1212" s="110">
        <v>13</v>
      </c>
      <c r="S1212" s="131">
        <v>42.666666666700003</v>
      </c>
      <c r="T1212" s="110">
        <v>-27</v>
      </c>
      <c r="U1212" s="131">
        <v>41.333333333299997</v>
      </c>
      <c r="V1212" s="131">
        <v>11.904761904800001</v>
      </c>
      <c r="W1212" s="147">
        <v>270</v>
      </c>
      <c r="X1212" s="147">
        <v>122</v>
      </c>
      <c r="Y1212" s="147">
        <v>23</v>
      </c>
      <c r="Z1212" s="147">
        <v>125</v>
      </c>
      <c r="AA1212" s="147">
        <v>88</v>
      </c>
      <c r="AB1212" s="147">
        <v>33</v>
      </c>
      <c r="AC1212" s="147">
        <v>12</v>
      </c>
      <c r="AD1212" s="147">
        <v>43</v>
      </c>
      <c r="AE1212" s="148">
        <v>0.86580086580000004</v>
      </c>
      <c r="AF1212" s="131">
        <v>2.2321428570999999</v>
      </c>
      <c r="AG1212" s="149" t="s">
        <v>3449</v>
      </c>
      <c r="AH1212" s="149">
        <v>17.170495767799999</v>
      </c>
      <c r="AI1212" s="149">
        <v>6.3482466747000004</v>
      </c>
      <c r="AJ1212" s="149">
        <v>16.324062877900001</v>
      </c>
      <c r="AK1212" s="149">
        <v>36.880290205599998</v>
      </c>
      <c r="AL1212" s="149" t="s">
        <v>3450</v>
      </c>
      <c r="AM1212" s="149">
        <v>9.7339782346000003</v>
      </c>
      <c r="AN1212" s="149">
        <v>8.5247883917999996</v>
      </c>
      <c r="AO1212" s="149" t="s">
        <v>3450</v>
      </c>
      <c r="AP1212" s="149">
        <v>5.0181378476000003</v>
      </c>
      <c r="AQ1212" s="149" t="s">
        <v>3450</v>
      </c>
    </row>
    <row r="1213" spans="1:43" x14ac:dyDescent="0.2">
      <c r="A1213" s="145">
        <v>3953</v>
      </c>
      <c r="B1213" s="109" t="s">
        <v>1189</v>
      </c>
      <c r="C1213" s="110">
        <v>3006</v>
      </c>
      <c r="D1213" s="131">
        <v>17.697729052500002</v>
      </c>
      <c r="E1213" s="110">
        <v>92.978657593600005</v>
      </c>
      <c r="F1213" s="131">
        <v>10.379241517000001</v>
      </c>
      <c r="G1213" s="131">
        <v>18.429807052600001</v>
      </c>
      <c r="H1213" s="131">
        <v>62.341982701299997</v>
      </c>
      <c r="I1213" s="131">
        <v>19.2282102462</v>
      </c>
      <c r="J1213" s="131">
        <v>8.4019492521999997</v>
      </c>
      <c r="K1213" s="131">
        <v>2.0164678205</v>
      </c>
      <c r="L1213" s="131">
        <v>12.0988069232</v>
      </c>
      <c r="M1213" s="131">
        <v>7.3937153420000001</v>
      </c>
      <c r="N1213" s="110">
        <v>1343</v>
      </c>
      <c r="O1213" s="131">
        <v>2.2107222636000001</v>
      </c>
      <c r="P1213" s="146">
        <v>32.33</v>
      </c>
      <c r="Q1213" s="131">
        <v>5.7769539697000001</v>
      </c>
      <c r="R1213" s="110">
        <v>21</v>
      </c>
      <c r="S1213" s="131">
        <v>43.095458758100001</v>
      </c>
      <c r="T1213" s="110">
        <v>-67</v>
      </c>
      <c r="U1213" s="131">
        <v>31.943157244399998</v>
      </c>
      <c r="V1213" s="131">
        <v>19.184430027800001</v>
      </c>
      <c r="W1213" s="147">
        <v>2010</v>
      </c>
      <c r="X1213" s="147">
        <v>162</v>
      </c>
      <c r="Y1213" s="147">
        <v>514</v>
      </c>
      <c r="Z1213" s="147">
        <v>1334</v>
      </c>
      <c r="AA1213" s="147">
        <v>354</v>
      </c>
      <c r="AB1213" s="147">
        <v>55</v>
      </c>
      <c r="AC1213" s="147">
        <v>52</v>
      </c>
      <c r="AD1213" s="147">
        <v>247</v>
      </c>
      <c r="AE1213" s="148">
        <v>1.4211886305000001</v>
      </c>
      <c r="AF1213" s="131">
        <v>2.0979020979</v>
      </c>
      <c r="AG1213" s="149">
        <v>0.54</v>
      </c>
      <c r="AH1213" s="149">
        <v>20.664711632500001</v>
      </c>
      <c r="AI1213" s="149">
        <v>8.4848484848000005</v>
      </c>
      <c r="AJ1213" s="149">
        <v>12.0039100684</v>
      </c>
      <c r="AK1213" s="149">
        <v>32.023460410600002</v>
      </c>
      <c r="AL1213" s="149" t="s">
        <v>3450</v>
      </c>
      <c r="AM1213" s="149">
        <v>11.6715542522</v>
      </c>
      <c r="AN1213" s="149">
        <v>9.2277614858000003</v>
      </c>
      <c r="AO1213" s="149" t="s">
        <v>3450</v>
      </c>
      <c r="AP1213" s="149">
        <v>5.9237536656999996</v>
      </c>
      <c r="AQ1213" s="149" t="s">
        <v>3450</v>
      </c>
    </row>
    <row r="1214" spans="1:43" x14ac:dyDescent="0.2">
      <c r="A1214" s="145">
        <v>3954</v>
      </c>
      <c r="B1214" s="109" t="s">
        <v>1188</v>
      </c>
      <c r="C1214" s="110">
        <v>2419</v>
      </c>
      <c r="D1214" s="131">
        <v>9.3086308178999992</v>
      </c>
      <c r="E1214" s="110">
        <v>212.1929824561</v>
      </c>
      <c r="F1214" s="131">
        <v>8.3505580818999992</v>
      </c>
      <c r="G1214" s="131">
        <v>19.842910293500001</v>
      </c>
      <c r="H1214" s="131">
        <v>61.306324927699997</v>
      </c>
      <c r="I1214" s="131">
        <v>18.850764778799999</v>
      </c>
      <c r="J1214" s="131">
        <v>4.1684035015000003</v>
      </c>
      <c r="K1214" s="131">
        <v>2.5010421008999999</v>
      </c>
      <c r="L1214" s="131">
        <v>6.6694456022999997</v>
      </c>
      <c r="M1214" s="131">
        <v>5.8357649020000002</v>
      </c>
      <c r="N1214" s="110">
        <v>1027</v>
      </c>
      <c r="O1214" s="131">
        <v>2.3398247321999999</v>
      </c>
      <c r="P1214" s="146">
        <v>11.4</v>
      </c>
      <c r="Q1214" s="131">
        <v>7.0298769771999998</v>
      </c>
      <c r="R1214" s="110">
        <v>20</v>
      </c>
      <c r="S1214" s="131">
        <v>40.3339191564</v>
      </c>
      <c r="T1214" s="110">
        <v>-23</v>
      </c>
      <c r="U1214" s="131">
        <v>43.760984182800001</v>
      </c>
      <c r="V1214" s="131">
        <v>8.8752196836999993</v>
      </c>
      <c r="W1214" s="147">
        <v>793</v>
      </c>
      <c r="X1214" s="147">
        <v>148</v>
      </c>
      <c r="Y1214" s="147">
        <v>243</v>
      </c>
      <c r="Z1214" s="147">
        <v>402</v>
      </c>
      <c r="AA1214" s="147">
        <v>234</v>
      </c>
      <c r="AB1214" s="147">
        <v>38</v>
      </c>
      <c r="AC1214" s="147">
        <v>44</v>
      </c>
      <c r="AD1214" s="147">
        <v>152</v>
      </c>
      <c r="AE1214" s="148">
        <v>1.8151815182</v>
      </c>
      <c r="AF1214" s="131">
        <v>20.504058094800001</v>
      </c>
      <c r="AG1214" s="149">
        <v>0.42</v>
      </c>
      <c r="AH1214" s="149">
        <v>20.774724085700001</v>
      </c>
      <c r="AI1214" s="149">
        <v>6.5353819519999998</v>
      </c>
      <c r="AJ1214" s="149">
        <v>23.349924258800002</v>
      </c>
      <c r="AK1214" s="149">
        <v>23.566327634699999</v>
      </c>
      <c r="AL1214" s="149" t="s">
        <v>3450</v>
      </c>
      <c r="AM1214" s="149">
        <v>11.317896559199999</v>
      </c>
      <c r="AN1214" s="149">
        <v>6.9465483662</v>
      </c>
      <c r="AO1214" s="149" t="s">
        <v>3450</v>
      </c>
      <c r="AP1214" s="149">
        <v>7.5091971434999998</v>
      </c>
      <c r="AQ1214" s="149" t="s">
        <v>3450</v>
      </c>
    </row>
    <row r="1215" spans="1:43" x14ac:dyDescent="0.2">
      <c r="A1215" s="145">
        <v>3955</v>
      </c>
      <c r="B1215" s="109" t="s">
        <v>1187</v>
      </c>
      <c r="C1215" s="110">
        <v>8926</v>
      </c>
      <c r="D1215" s="131">
        <v>7.7238715905999999</v>
      </c>
      <c r="E1215" s="110">
        <v>473.276776246</v>
      </c>
      <c r="F1215" s="131">
        <v>21.118082007600002</v>
      </c>
      <c r="G1215" s="131">
        <v>19.796101277199998</v>
      </c>
      <c r="H1215" s="131">
        <v>61.550526551600001</v>
      </c>
      <c r="I1215" s="131">
        <v>18.653372171200001</v>
      </c>
      <c r="J1215" s="131">
        <v>4.7151277014000001</v>
      </c>
      <c r="K1215" s="131">
        <v>2.1330339601000001</v>
      </c>
      <c r="L1215" s="131">
        <v>8.9811956216999995</v>
      </c>
      <c r="M1215" s="131">
        <v>9.3179904575000005</v>
      </c>
      <c r="N1215" s="110">
        <v>3874</v>
      </c>
      <c r="O1215" s="131">
        <v>2.2746515230000002</v>
      </c>
      <c r="P1215" s="146">
        <v>18.86</v>
      </c>
      <c r="Q1215" s="131">
        <v>15.0634249471</v>
      </c>
      <c r="R1215" s="110">
        <v>62</v>
      </c>
      <c r="S1215" s="131">
        <v>34.6723044397</v>
      </c>
      <c r="T1215" s="110">
        <v>-58</v>
      </c>
      <c r="U1215" s="131">
        <v>45.507399577199998</v>
      </c>
      <c r="V1215" s="131">
        <v>4.7568710358999997</v>
      </c>
      <c r="W1215" s="147">
        <v>6274</v>
      </c>
      <c r="X1215" s="147">
        <v>218</v>
      </c>
      <c r="Y1215" s="147">
        <v>2037</v>
      </c>
      <c r="Z1215" s="147">
        <v>4019</v>
      </c>
      <c r="AA1215" s="147">
        <v>651</v>
      </c>
      <c r="AB1215" s="147">
        <v>31</v>
      </c>
      <c r="AC1215" s="147">
        <v>98</v>
      </c>
      <c r="AD1215" s="147">
        <v>522</v>
      </c>
      <c r="AE1215" s="148">
        <v>0.98245614039999996</v>
      </c>
      <c r="AF1215" s="131">
        <v>2.5991637473</v>
      </c>
      <c r="AG1215" s="131">
        <v>2.83</v>
      </c>
      <c r="AH1215" s="149">
        <v>10.5363028064</v>
      </c>
      <c r="AI1215" s="149">
        <v>12.863277738900001</v>
      </c>
      <c r="AJ1215" s="149">
        <v>18.236292819300001</v>
      </c>
      <c r="AK1215" s="149">
        <v>34.8147408369</v>
      </c>
      <c r="AL1215" s="149" t="s">
        <v>3450</v>
      </c>
      <c r="AM1215" s="149">
        <v>10.5962249076</v>
      </c>
      <c r="AN1215" s="149">
        <v>7.6200938779999996</v>
      </c>
      <c r="AO1215" s="149" t="s">
        <v>3450</v>
      </c>
      <c r="AP1215" s="149">
        <v>5.3330670129</v>
      </c>
      <c r="AQ1215" s="149" t="s">
        <v>3450</v>
      </c>
    </row>
    <row r="1216" spans="1:43" x14ac:dyDescent="0.2">
      <c r="A1216" s="145">
        <v>3961</v>
      </c>
      <c r="B1216" s="109" t="s">
        <v>1186</v>
      </c>
      <c r="C1216" s="110">
        <v>2116</v>
      </c>
      <c r="D1216" s="131">
        <v>13.5802469136</v>
      </c>
      <c r="E1216" s="110">
        <v>48.868360277100003</v>
      </c>
      <c r="F1216" s="131">
        <v>7.4196597352999998</v>
      </c>
      <c r="G1216" s="131">
        <v>20.3686200378</v>
      </c>
      <c r="H1216" s="131">
        <v>59.924385633299998</v>
      </c>
      <c r="I1216" s="131">
        <v>19.706994328899999</v>
      </c>
      <c r="J1216" s="131">
        <v>4.7709923663999998</v>
      </c>
      <c r="K1216" s="131">
        <v>1.4312977098999999</v>
      </c>
      <c r="L1216" s="131">
        <v>10.0190839695</v>
      </c>
      <c r="M1216" s="131">
        <v>10.4961832061</v>
      </c>
      <c r="N1216" s="110">
        <v>916</v>
      </c>
      <c r="O1216" s="131">
        <v>2.2914847161999998</v>
      </c>
      <c r="P1216" s="146">
        <v>43.3</v>
      </c>
      <c r="Q1216" s="131">
        <v>2.8881700554999998</v>
      </c>
      <c r="R1216" s="110">
        <v>27</v>
      </c>
      <c r="S1216" s="131">
        <v>42.744916820699999</v>
      </c>
      <c r="T1216" s="110">
        <v>-108</v>
      </c>
      <c r="U1216" s="131">
        <v>45.448243992599998</v>
      </c>
      <c r="V1216" s="131">
        <v>8.9186691311999997</v>
      </c>
      <c r="W1216" s="147">
        <v>1300</v>
      </c>
      <c r="X1216" s="147">
        <v>129</v>
      </c>
      <c r="Y1216" s="147">
        <v>755</v>
      </c>
      <c r="Z1216" s="147">
        <v>416</v>
      </c>
      <c r="AA1216" s="147">
        <v>178</v>
      </c>
      <c r="AB1216" s="147">
        <v>45</v>
      </c>
      <c r="AC1216" s="147">
        <v>22</v>
      </c>
      <c r="AD1216" s="147">
        <v>111</v>
      </c>
      <c r="AE1216" s="148">
        <v>1.9900497511999999</v>
      </c>
      <c r="AF1216" s="131">
        <v>16.393442622999999</v>
      </c>
      <c r="AG1216" s="149">
        <v>0.53</v>
      </c>
      <c r="AH1216" s="149">
        <v>10.648679678500001</v>
      </c>
      <c r="AI1216" s="149">
        <v>4.7646383467</v>
      </c>
      <c r="AJ1216" s="149">
        <v>12.8013777268</v>
      </c>
      <c r="AK1216" s="149">
        <v>43.857634902400001</v>
      </c>
      <c r="AL1216" s="149" t="s">
        <v>3450</v>
      </c>
      <c r="AM1216" s="149">
        <v>10.734787600500001</v>
      </c>
      <c r="AN1216" s="149">
        <v>11.251435131999999</v>
      </c>
      <c r="AO1216" s="149" t="s">
        <v>3450</v>
      </c>
      <c r="AP1216" s="149">
        <v>5.9414466131000001</v>
      </c>
      <c r="AQ1216" s="149" t="s">
        <v>3450</v>
      </c>
    </row>
    <row r="1217" spans="1:43" x14ac:dyDescent="0.2">
      <c r="A1217" s="145">
        <v>3962</v>
      </c>
      <c r="B1217" s="109" t="s">
        <v>1185</v>
      </c>
      <c r="C1217" s="110">
        <v>2705</v>
      </c>
      <c r="D1217" s="131">
        <v>6.1200470772999997</v>
      </c>
      <c r="E1217" s="110">
        <v>43.869607525100001</v>
      </c>
      <c r="F1217" s="131">
        <v>17.560073937199999</v>
      </c>
      <c r="G1217" s="131">
        <v>20.813308687599999</v>
      </c>
      <c r="H1217" s="131">
        <v>60.369685767100002</v>
      </c>
      <c r="I1217" s="131">
        <v>18.817005545299999</v>
      </c>
      <c r="J1217" s="131">
        <v>4.8291233283999997</v>
      </c>
      <c r="K1217" s="131">
        <v>1.1144130757999999</v>
      </c>
      <c r="L1217" s="131">
        <v>9.6582466567999994</v>
      </c>
      <c r="M1217" s="131">
        <v>9.2867756314999994</v>
      </c>
      <c r="N1217" s="110">
        <v>1187</v>
      </c>
      <c r="O1217" s="131">
        <v>2.2569502949000002</v>
      </c>
      <c r="P1217" s="146">
        <v>61.66</v>
      </c>
      <c r="Q1217" s="131">
        <v>2.397926118</v>
      </c>
      <c r="R1217" s="110">
        <v>28</v>
      </c>
      <c r="S1217" s="131">
        <v>36.033700583300003</v>
      </c>
      <c r="T1217" s="110">
        <v>-153</v>
      </c>
      <c r="U1217" s="131">
        <v>45.463383020099997</v>
      </c>
      <c r="V1217" s="131">
        <v>16.104990278700001</v>
      </c>
      <c r="W1217" s="147">
        <v>1505</v>
      </c>
      <c r="X1217" s="147">
        <v>100</v>
      </c>
      <c r="Y1217" s="147">
        <v>343</v>
      </c>
      <c r="Z1217" s="147">
        <v>1062</v>
      </c>
      <c r="AA1217" s="147">
        <v>226</v>
      </c>
      <c r="AB1217" s="147">
        <v>42</v>
      </c>
      <c r="AC1217" s="147">
        <v>41</v>
      </c>
      <c r="AD1217" s="147">
        <v>143</v>
      </c>
      <c r="AE1217" s="148">
        <v>3.5258358663</v>
      </c>
      <c r="AF1217" s="131">
        <v>4.2097206276000003</v>
      </c>
      <c r="AG1217" s="149">
        <v>0.86</v>
      </c>
      <c r="AH1217" s="149">
        <v>11.130587204199999</v>
      </c>
      <c r="AI1217" s="149">
        <v>5.5214723925999998</v>
      </c>
      <c r="AJ1217" s="149">
        <v>18.930762488999999</v>
      </c>
      <c r="AK1217" s="149">
        <v>43.149284253600001</v>
      </c>
      <c r="AL1217" s="149" t="s">
        <v>3450</v>
      </c>
      <c r="AM1217" s="149">
        <v>8.5597429155999993</v>
      </c>
      <c r="AN1217" s="149">
        <v>7.8001752847999999</v>
      </c>
      <c r="AO1217" s="149" t="s">
        <v>3450</v>
      </c>
      <c r="AP1217" s="149">
        <v>4.9079754601000003</v>
      </c>
      <c r="AQ1217" s="149" t="s">
        <v>3450</v>
      </c>
    </row>
    <row r="1218" spans="1:43" x14ac:dyDescent="0.2">
      <c r="A1218" s="145">
        <v>3972</v>
      </c>
      <c r="B1218" s="109" t="s">
        <v>1184</v>
      </c>
      <c r="C1218" s="110">
        <v>1370</v>
      </c>
      <c r="D1218" s="131">
        <v>-1.2968299712</v>
      </c>
      <c r="E1218" s="110">
        <v>27.6042716099</v>
      </c>
      <c r="F1218" s="131">
        <v>10.218978102199999</v>
      </c>
      <c r="G1218" s="131">
        <v>20.5839416058</v>
      </c>
      <c r="H1218" s="131">
        <v>60.218978102199998</v>
      </c>
      <c r="I1218" s="131">
        <v>19.197080291999999</v>
      </c>
      <c r="J1218" s="131">
        <v>5.8997050147000003</v>
      </c>
      <c r="K1218" s="131">
        <v>0.73746312680000004</v>
      </c>
      <c r="L1218" s="131">
        <v>11.061946902700001</v>
      </c>
      <c r="M1218" s="131">
        <v>7.3746312683999999</v>
      </c>
      <c r="N1218" s="110">
        <v>574</v>
      </c>
      <c r="O1218" s="131">
        <v>2.3797909408</v>
      </c>
      <c r="P1218" s="146">
        <v>49.63</v>
      </c>
      <c r="Q1218" s="131">
        <v>1.875</v>
      </c>
      <c r="R1218" s="110">
        <v>16</v>
      </c>
      <c r="S1218" s="131">
        <v>41.008064516099999</v>
      </c>
      <c r="T1218" s="110">
        <v>-117</v>
      </c>
      <c r="U1218" s="131">
        <v>35.040322580599998</v>
      </c>
      <c r="V1218" s="131">
        <v>22.076612903200001</v>
      </c>
      <c r="W1218" s="147">
        <v>522</v>
      </c>
      <c r="X1218" s="147">
        <v>81</v>
      </c>
      <c r="Y1218" s="147">
        <v>212</v>
      </c>
      <c r="Z1218" s="147">
        <v>229</v>
      </c>
      <c r="AA1218" s="147">
        <v>99</v>
      </c>
      <c r="AB1218" s="147">
        <v>30</v>
      </c>
      <c r="AC1218" s="147">
        <v>20</v>
      </c>
      <c r="AD1218" s="147">
        <v>49</v>
      </c>
      <c r="AE1218" s="148">
        <v>1.0165184244000001</v>
      </c>
      <c r="AF1218" s="131">
        <v>0</v>
      </c>
      <c r="AG1218" s="149">
        <v>1.79</v>
      </c>
      <c r="AH1218" s="149">
        <v>10.739260739300001</v>
      </c>
      <c r="AI1218" s="149">
        <v>6.8931068930999997</v>
      </c>
      <c r="AJ1218" s="149">
        <v>15.4345654346</v>
      </c>
      <c r="AK1218" s="149">
        <v>38.7112887113</v>
      </c>
      <c r="AL1218" s="149" t="s">
        <v>3450</v>
      </c>
      <c r="AM1218" s="149">
        <v>10.0899100899</v>
      </c>
      <c r="AN1218" s="149">
        <v>11.7882117882</v>
      </c>
      <c r="AO1218" s="149" t="s">
        <v>3450</v>
      </c>
      <c r="AP1218" s="149">
        <v>6.3436563437000002</v>
      </c>
      <c r="AQ1218" s="149" t="s">
        <v>3450</v>
      </c>
    </row>
    <row r="1219" spans="1:43" x14ac:dyDescent="0.2">
      <c r="A1219" s="145">
        <v>3981</v>
      </c>
      <c r="B1219" s="109" t="s">
        <v>1183</v>
      </c>
      <c r="C1219" s="110">
        <v>1728</v>
      </c>
      <c r="D1219" s="131">
        <v>-8.2802547770999997</v>
      </c>
      <c r="E1219" s="110">
        <v>17.891903085500001</v>
      </c>
      <c r="F1219" s="131">
        <v>8.2175925926000009</v>
      </c>
      <c r="G1219" s="131">
        <v>18.1134259259</v>
      </c>
      <c r="H1219" s="131">
        <v>57.002314814800002</v>
      </c>
      <c r="I1219" s="131">
        <v>24.884259259299998</v>
      </c>
      <c r="J1219" s="131">
        <v>0.5738880918</v>
      </c>
      <c r="K1219" s="131">
        <v>1.1477761836</v>
      </c>
      <c r="L1219" s="131">
        <v>6.8866571019</v>
      </c>
      <c r="M1219" s="131">
        <v>9.1822094692</v>
      </c>
      <c r="N1219" s="110">
        <v>761</v>
      </c>
      <c r="O1219" s="131">
        <v>2.2312746386</v>
      </c>
      <c r="P1219" s="146">
        <v>96.58</v>
      </c>
      <c r="Q1219" s="131">
        <v>2.3089666597999998</v>
      </c>
      <c r="R1219" s="110">
        <v>55</v>
      </c>
      <c r="S1219" s="131">
        <v>36.643197349300003</v>
      </c>
      <c r="T1219" s="110">
        <v>-166</v>
      </c>
      <c r="U1219" s="131">
        <v>24.3321598675</v>
      </c>
      <c r="V1219" s="131">
        <v>36.715676123400002</v>
      </c>
      <c r="W1219" s="147">
        <v>725</v>
      </c>
      <c r="X1219" s="147">
        <v>151</v>
      </c>
      <c r="Y1219" s="147">
        <v>146</v>
      </c>
      <c r="Z1219" s="147">
        <v>428</v>
      </c>
      <c r="AA1219" s="147">
        <v>191</v>
      </c>
      <c r="AB1219" s="147">
        <v>52</v>
      </c>
      <c r="AC1219" s="147">
        <v>28</v>
      </c>
      <c r="AD1219" s="147">
        <v>111</v>
      </c>
      <c r="AE1219" s="148">
        <v>0.89243776419999998</v>
      </c>
      <c r="AF1219" s="131">
        <v>5.6053811658999999</v>
      </c>
      <c r="AG1219" s="149">
        <v>0.51</v>
      </c>
      <c r="AH1219" s="149">
        <v>4.1338582677</v>
      </c>
      <c r="AI1219" s="149">
        <v>46.522309711299997</v>
      </c>
      <c r="AJ1219" s="149">
        <v>6.8897637795</v>
      </c>
      <c r="AK1219" s="149">
        <v>27.296587926499999</v>
      </c>
      <c r="AL1219" s="149" t="s">
        <v>3450</v>
      </c>
      <c r="AM1219" s="149">
        <v>3.9370078739999999</v>
      </c>
      <c r="AN1219" s="149">
        <v>7.5131233595999998</v>
      </c>
      <c r="AO1219" s="149" t="s">
        <v>3450</v>
      </c>
      <c r="AP1219" s="149">
        <v>3.7073490813999999</v>
      </c>
      <c r="AQ1219" s="149" t="s">
        <v>3450</v>
      </c>
    </row>
    <row r="1220" spans="1:43" x14ac:dyDescent="0.2">
      <c r="A1220" s="145">
        <v>3982</v>
      </c>
      <c r="B1220" s="109" t="s">
        <v>1182</v>
      </c>
      <c r="C1220" s="110">
        <v>2046</v>
      </c>
      <c r="D1220" s="131">
        <v>-3.0791094268000001</v>
      </c>
      <c r="E1220" s="110">
        <v>22.485987471200001</v>
      </c>
      <c r="F1220" s="131">
        <v>14.027370479</v>
      </c>
      <c r="G1220" s="131">
        <v>17.106549364599999</v>
      </c>
      <c r="H1220" s="131">
        <v>55.131964809400003</v>
      </c>
      <c r="I1220" s="131">
        <v>27.761485826000001</v>
      </c>
      <c r="J1220" s="131">
        <v>4.3625787687999997</v>
      </c>
      <c r="K1220" s="131">
        <v>0.96946194860000001</v>
      </c>
      <c r="L1220" s="131">
        <v>5.3320407174</v>
      </c>
      <c r="M1220" s="131">
        <v>10.6640814348</v>
      </c>
      <c r="N1220" s="110">
        <v>926</v>
      </c>
      <c r="O1220" s="131">
        <v>2.1533477321999999</v>
      </c>
      <c r="P1220" s="146">
        <v>90.99</v>
      </c>
      <c r="Q1220" s="131">
        <v>1.5815485997000001</v>
      </c>
      <c r="R1220" s="110">
        <v>19</v>
      </c>
      <c r="S1220" s="131">
        <v>20.384404173499998</v>
      </c>
      <c r="T1220" s="110">
        <v>-197</v>
      </c>
      <c r="U1220" s="131">
        <v>24.843492586499998</v>
      </c>
      <c r="V1220" s="131">
        <v>53.1905546403</v>
      </c>
      <c r="W1220" s="147">
        <v>1162</v>
      </c>
      <c r="X1220" s="147">
        <v>80</v>
      </c>
      <c r="Y1220" s="147">
        <v>300</v>
      </c>
      <c r="Z1220" s="147">
        <v>782</v>
      </c>
      <c r="AA1220" s="147">
        <v>193</v>
      </c>
      <c r="AB1220" s="147">
        <v>32</v>
      </c>
      <c r="AC1220" s="147">
        <v>29</v>
      </c>
      <c r="AD1220" s="147">
        <v>132</v>
      </c>
      <c r="AE1220" s="148">
        <v>0.62752129089999997</v>
      </c>
      <c r="AF1220" s="131">
        <v>14.3403441683</v>
      </c>
      <c r="AG1220" s="149">
        <v>0.67</v>
      </c>
      <c r="AH1220" s="149">
        <v>2.8743891922999998</v>
      </c>
      <c r="AI1220" s="149">
        <v>66.772060937099994</v>
      </c>
      <c r="AJ1220" s="149">
        <v>5.2313883299999997</v>
      </c>
      <c r="AK1220" s="149">
        <v>13.279678068400001</v>
      </c>
      <c r="AL1220" s="149" t="s">
        <v>3450</v>
      </c>
      <c r="AM1220" s="149">
        <v>4.4840471400000004</v>
      </c>
      <c r="AN1220" s="149">
        <v>3.3630353550000001</v>
      </c>
      <c r="AO1220" s="149" t="s">
        <v>3450</v>
      </c>
      <c r="AP1220" s="149">
        <v>3.9954009773000001</v>
      </c>
      <c r="AQ1220" s="149" t="s">
        <v>3450</v>
      </c>
    </row>
    <row r="1221" spans="1:43" x14ac:dyDescent="0.2">
      <c r="A1221" s="145">
        <v>3983</v>
      </c>
      <c r="B1221" s="109" t="s">
        <v>1181</v>
      </c>
      <c r="C1221" s="110">
        <v>355</v>
      </c>
      <c r="D1221" s="131">
        <v>-18.390804597700001</v>
      </c>
      <c r="E1221" s="110">
        <v>2.6060784026000001</v>
      </c>
      <c r="F1221" s="131">
        <v>5.9154929576999997</v>
      </c>
      <c r="G1221" s="131">
        <v>9.0140845069999997</v>
      </c>
      <c r="H1221" s="131">
        <v>66.760563380299999</v>
      </c>
      <c r="I1221" s="131">
        <v>24.225352112700001</v>
      </c>
      <c r="J1221" s="131">
        <v>0</v>
      </c>
      <c r="K1221" s="131">
        <v>0</v>
      </c>
      <c r="L1221" s="131">
        <v>2.7894002789000001</v>
      </c>
      <c r="M1221" s="131">
        <v>22.315202231499999</v>
      </c>
      <c r="N1221" s="110">
        <v>149</v>
      </c>
      <c r="O1221" s="131">
        <v>2.3087248321999998</v>
      </c>
      <c r="P1221" s="146">
        <v>136.22</v>
      </c>
      <c r="Q1221" s="131">
        <v>0.5505799442</v>
      </c>
      <c r="R1221" s="110">
        <v>19</v>
      </c>
      <c r="S1221" s="131">
        <v>18.257230949899999</v>
      </c>
      <c r="T1221" s="110">
        <v>-229</v>
      </c>
      <c r="U1221" s="131">
        <v>16.649537512799998</v>
      </c>
      <c r="V1221" s="131">
        <v>64.542651593000002</v>
      </c>
      <c r="W1221" s="147">
        <v>162</v>
      </c>
      <c r="X1221" s="147">
        <v>54</v>
      </c>
      <c r="Y1221" s="147">
        <v>27</v>
      </c>
      <c r="Z1221" s="147">
        <v>81</v>
      </c>
      <c r="AA1221" s="147">
        <v>49</v>
      </c>
      <c r="AB1221" s="147">
        <v>19</v>
      </c>
      <c r="AC1221" s="147">
        <v>6</v>
      </c>
      <c r="AD1221" s="147">
        <v>24</v>
      </c>
      <c r="AE1221" s="148">
        <v>3.8095238094999999</v>
      </c>
      <c r="AF1221" s="131">
        <v>0</v>
      </c>
      <c r="AG1221" s="149" t="s">
        <v>3449</v>
      </c>
      <c r="AH1221" s="149">
        <v>4.3408360128999997</v>
      </c>
      <c r="AI1221" s="149">
        <v>62.218649517700001</v>
      </c>
      <c r="AJ1221" s="149">
        <v>8.3601286173999991</v>
      </c>
      <c r="AK1221" s="149">
        <v>9.6463022507999998</v>
      </c>
      <c r="AL1221" s="149" t="s">
        <v>3450</v>
      </c>
      <c r="AM1221" s="149">
        <v>6.1093247587999997</v>
      </c>
      <c r="AN1221" s="149">
        <v>3.8585209002999998</v>
      </c>
      <c r="AO1221" s="149" t="s">
        <v>3450</v>
      </c>
      <c r="AP1221" s="149">
        <v>5.4662379421000002</v>
      </c>
      <c r="AQ1221" s="149" t="s">
        <v>3450</v>
      </c>
    </row>
    <row r="1222" spans="1:43" x14ac:dyDescent="0.2">
      <c r="A1222" s="145">
        <v>3985</v>
      </c>
      <c r="B1222" s="109" t="s">
        <v>1180</v>
      </c>
      <c r="C1222" s="110">
        <v>1121</v>
      </c>
      <c r="D1222" s="131">
        <v>-12.4902419984</v>
      </c>
      <c r="E1222" s="110">
        <v>11.003140950100001</v>
      </c>
      <c r="F1222" s="131">
        <v>4.7279214986999998</v>
      </c>
      <c r="G1222" s="131">
        <v>13.916146297899999</v>
      </c>
      <c r="H1222" s="131">
        <v>56.467439785899998</v>
      </c>
      <c r="I1222" s="131">
        <v>29.616413916100001</v>
      </c>
      <c r="J1222" s="131">
        <v>6.1430451953</v>
      </c>
      <c r="K1222" s="131">
        <v>0</v>
      </c>
      <c r="L1222" s="131">
        <v>7.8982009653</v>
      </c>
      <c r="M1222" s="131">
        <v>7.8982009653</v>
      </c>
      <c r="N1222" s="110">
        <v>485</v>
      </c>
      <c r="O1222" s="131">
        <v>2.2597938144</v>
      </c>
      <c r="P1222" s="146">
        <v>101.88</v>
      </c>
      <c r="Q1222" s="131">
        <v>1.1194029851</v>
      </c>
      <c r="R1222" s="110">
        <v>17</v>
      </c>
      <c r="S1222" s="131">
        <v>22.721916732099999</v>
      </c>
      <c r="T1222" s="110">
        <v>-181</v>
      </c>
      <c r="U1222" s="131">
        <v>29.330322073800001</v>
      </c>
      <c r="V1222" s="131">
        <v>46.828358209000001</v>
      </c>
      <c r="W1222" s="147">
        <v>455</v>
      </c>
      <c r="X1222" s="147">
        <v>102</v>
      </c>
      <c r="Y1222" s="147">
        <v>157</v>
      </c>
      <c r="Z1222" s="147">
        <v>196</v>
      </c>
      <c r="AA1222" s="147">
        <v>103</v>
      </c>
      <c r="AB1222" s="147">
        <v>36</v>
      </c>
      <c r="AC1222" s="147">
        <v>17</v>
      </c>
      <c r="AD1222" s="147">
        <v>50</v>
      </c>
      <c r="AE1222" s="148">
        <v>0.46728971959999999</v>
      </c>
      <c r="AF1222" s="131">
        <v>0</v>
      </c>
      <c r="AG1222" s="149" t="s">
        <v>3449</v>
      </c>
      <c r="AH1222" s="149">
        <v>2.3564064801</v>
      </c>
      <c r="AI1222" s="149">
        <v>69.698085419700007</v>
      </c>
      <c r="AJ1222" s="149">
        <v>4.3446244477000002</v>
      </c>
      <c r="AK1222" s="149">
        <v>13.954344624399999</v>
      </c>
      <c r="AL1222" s="149" t="s">
        <v>3450</v>
      </c>
      <c r="AM1222" s="149">
        <v>2.8718703976</v>
      </c>
      <c r="AN1222" s="149">
        <v>3.4241531664</v>
      </c>
      <c r="AO1222" s="149" t="s">
        <v>3450</v>
      </c>
      <c r="AP1222" s="149">
        <v>3.3505154638999999</v>
      </c>
      <c r="AQ1222" s="149" t="s">
        <v>3450</v>
      </c>
    </row>
    <row r="1223" spans="1:43" x14ac:dyDescent="0.2">
      <c r="A1223" s="145">
        <v>3986</v>
      </c>
      <c r="B1223" s="109" t="s">
        <v>1179</v>
      </c>
      <c r="C1223" s="110">
        <v>1207</v>
      </c>
      <c r="D1223" s="131">
        <v>-30.311778291</v>
      </c>
      <c r="E1223" s="110">
        <v>9.0135165409999995</v>
      </c>
      <c r="F1223" s="131">
        <v>12.096106048099999</v>
      </c>
      <c r="G1223" s="131">
        <v>15.327257663599999</v>
      </c>
      <c r="H1223" s="131">
        <v>55.426677713300002</v>
      </c>
      <c r="I1223" s="131">
        <v>29.246064622999999</v>
      </c>
      <c r="J1223" s="131">
        <v>3.2719836401000002</v>
      </c>
      <c r="K1223" s="131">
        <v>0.81799591000000005</v>
      </c>
      <c r="L1223" s="131">
        <v>5.7259713700999999</v>
      </c>
      <c r="M1223" s="131">
        <v>9.8159509202000006</v>
      </c>
      <c r="N1223" s="110">
        <v>581</v>
      </c>
      <c r="O1223" s="131">
        <v>2.0499139414999998</v>
      </c>
      <c r="P1223" s="146">
        <v>133.91</v>
      </c>
      <c r="Q1223" s="131">
        <v>1.4112903226</v>
      </c>
      <c r="R1223" s="110">
        <v>50</v>
      </c>
      <c r="S1223" s="131">
        <v>24.955197132599999</v>
      </c>
      <c r="T1223" s="110">
        <v>-347</v>
      </c>
      <c r="U1223" s="131">
        <v>12.664277180399999</v>
      </c>
      <c r="V1223" s="131">
        <v>60.969235364399999</v>
      </c>
      <c r="W1223" s="147">
        <v>680</v>
      </c>
      <c r="X1223" s="147">
        <v>42</v>
      </c>
      <c r="Y1223" s="147">
        <v>163</v>
      </c>
      <c r="Z1223" s="147">
        <v>475</v>
      </c>
      <c r="AA1223" s="147">
        <v>143</v>
      </c>
      <c r="AB1223" s="147">
        <v>18</v>
      </c>
      <c r="AC1223" s="147">
        <v>22</v>
      </c>
      <c r="AD1223" s="147">
        <v>103</v>
      </c>
      <c r="AE1223" s="148">
        <v>0.39347948290000001</v>
      </c>
      <c r="AF1223" s="131">
        <v>0</v>
      </c>
      <c r="AG1223" s="131">
        <v>1.1299999999999999</v>
      </c>
      <c r="AH1223" s="149">
        <v>3.7054860443000002</v>
      </c>
      <c r="AI1223" s="149">
        <v>57.459095283899998</v>
      </c>
      <c r="AJ1223" s="149">
        <v>7.4109720885000003</v>
      </c>
      <c r="AK1223" s="149">
        <v>20.933589990400002</v>
      </c>
      <c r="AL1223" s="149" t="s">
        <v>3450</v>
      </c>
      <c r="AM1223" s="149">
        <v>3.9461020212000002</v>
      </c>
      <c r="AN1223" s="149">
        <v>3.5611164580999999</v>
      </c>
      <c r="AO1223" s="149" t="s">
        <v>3450</v>
      </c>
      <c r="AP1223" s="149">
        <v>2.9836381136000001</v>
      </c>
      <c r="AQ1223" s="149" t="s">
        <v>3450</v>
      </c>
    </row>
    <row r="1224" spans="1:43" x14ac:dyDescent="0.2">
      <c r="A1224" s="145">
        <v>3987</v>
      </c>
      <c r="B1224" s="109" t="s">
        <v>1178</v>
      </c>
      <c r="C1224" s="110">
        <v>1164</v>
      </c>
      <c r="D1224" s="131">
        <v>-5.6726094002999998</v>
      </c>
      <c r="E1224" s="110">
        <v>22.427745664700002</v>
      </c>
      <c r="F1224" s="131">
        <v>9.2783505154999997</v>
      </c>
      <c r="G1224" s="131">
        <v>15.463917525799999</v>
      </c>
      <c r="H1224" s="131">
        <v>59.020618556700001</v>
      </c>
      <c r="I1224" s="131">
        <v>25.5154639175</v>
      </c>
      <c r="J1224" s="131">
        <v>3.4275921165000001</v>
      </c>
      <c r="K1224" s="131">
        <v>0.85689802910000001</v>
      </c>
      <c r="L1224" s="131">
        <v>5.1413881748000003</v>
      </c>
      <c r="M1224" s="131">
        <v>14.5672664953</v>
      </c>
      <c r="N1224" s="110">
        <v>521</v>
      </c>
      <c r="O1224" s="131">
        <v>2.1746641074999999</v>
      </c>
      <c r="P1224" s="146">
        <v>51.9</v>
      </c>
      <c r="Q1224" s="131">
        <v>1.9660755590000001</v>
      </c>
      <c r="R1224" s="110">
        <v>20</v>
      </c>
      <c r="S1224" s="131">
        <v>24.036237471100002</v>
      </c>
      <c r="T1224" s="110">
        <v>-111</v>
      </c>
      <c r="U1224" s="131">
        <v>34.888203546600003</v>
      </c>
      <c r="V1224" s="131">
        <v>39.109483423299999</v>
      </c>
      <c r="W1224" s="147">
        <v>586</v>
      </c>
      <c r="X1224" s="147">
        <v>67</v>
      </c>
      <c r="Y1224" s="147">
        <v>117</v>
      </c>
      <c r="Z1224" s="147">
        <v>402</v>
      </c>
      <c r="AA1224" s="147">
        <v>114</v>
      </c>
      <c r="AB1224" s="147">
        <v>23</v>
      </c>
      <c r="AC1224" s="147">
        <v>24</v>
      </c>
      <c r="AD1224" s="147">
        <v>67</v>
      </c>
      <c r="AE1224" s="148">
        <v>1.3398294762</v>
      </c>
      <c r="AF1224" s="131">
        <v>2.5597269625000001</v>
      </c>
      <c r="AG1224" s="149">
        <v>0.6</v>
      </c>
      <c r="AH1224" s="149">
        <v>1.8666666667</v>
      </c>
      <c r="AI1224" s="149">
        <v>60.577777777800002</v>
      </c>
      <c r="AJ1224" s="149">
        <v>4.0888888888999997</v>
      </c>
      <c r="AK1224" s="149">
        <v>21.377777777799999</v>
      </c>
      <c r="AL1224" s="149" t="s">
        <v>3450</v>
      </c>
      <c r="AM1224" s="149">
        <v>3.2888888888999999</v>
      </c>
      <c r="AN1224" s="149">
        <v>4.0888888888999997</v>
      </c>
      <c r="AO1224" s="149" t="s">
        <v>3450</v>
      </c>
      <c r="AP1224" s="149">
        <v>4.7111111111000001</v>
      </c>
      <c r="AQ1224" s="149" t="s">
        <v>3450</v>
      </c>
    </row>
    <row r="1225" spans="1:43" x14ac:dyDescent="0.2">
      <c r="A1225" s="145">
        <v>3988</v>
      </c>
      <c r="B1225" s="109" t="s">
        <v>1177</v>
      </c>
      <c r="C1225" s="110">
        <v>1165</v>
      </c>
      <c r="D1225" s="131">
        <v>2.1034180543000001</v>
      </c>
      <c r="E1225" s="110">
        <v>16.5577032405</v>
      </c>
      <c r="F1225" s="131">
        <v>8.2403433475999996</v>
      </c>
      <c r="G1225" s="131">
        <v>16.223175965700001</v>
      </c>
      <c r="H1225" s="131">
        <v>56.909871244599998</v>
      </c>
      <c r="I1225" s="131">
        <v>26.866952789700001</v>
      </c>
      <c r="J1225" s="131">
        <v>2.5499362516000001</v>
      </c>
      <c r="K1225" s="131">
        <v>2.5499362516000001</v>
      </c>
      <c r="L1225" s="131">
        <v>5.9498512537000003</v>
      </c>
      <c r="M1225" s="131">
        <v>5.9498512537000003</v>
      </c>
      <c r="N1225" s="110">
        <v>523</v>
      </c>
      <c r="O1225" s="131">
        <v>2.1778202677</v>
      </c>
      <c r="P1225" s="146">
        <v>70.36</v>
      </c>
      <c r="Q1225" s="131">
        <v>2.3751955625000001</v>
      </c>
      <c r="R1225" s="110">
        <v>38</v>
      </c>
      <c r="S1225" s="131">
        <v>53.406343336699997</v>
      </c>
      <c r="T1225" s="110">
        <v>-126</v>
      </c>
      <c r="U1225" s="131">
        <v>24.8755511307</v>
      </c>
      <c r="V1225" s="131">
        <v>19.342909970099999</v>
      </c>
      <c r="W1225" s="147">
        <v>604</v>
      </c>
      <c r="X1225" s="147">
        <v>94</v>
      </c>
      <c r="Y1225" s="147">
        <v>135</v>
      </c>
      <c r="Z1225" s="147">
        <v>375</v>
      </c>
      <c r="AA1225" s="147">
        <v>143</v>
      </c>
      <c r="AB1225" s="147">
        <v>43</v>
      </c>
      <c r="AC1225" s="147">
        <v>10</v>
      </c>
      <c r="AD1225" s="147">
        <v>90</v>
      </c>
      <c r="AE1225" s="148">
        <v>0.29175784100000002</v>
      </c>
      <c r="AF1225" s="131">
        <v>2.5862068965999998</v>
      </c>
      <c r="AG1225" s="149" t="s">
        <v>3449</v>
      </c>
      <c r="AH1225" s="149">
        <v>3.6856127885999999</v>
      </c>
      <c r="AI1225" s="149">
        <v>46.447602131399996</v>
      </c>
      <c r="AJ1225" s="149">
        <v>5.5506216695999999</v>
      </c>
      <c r="AK1225" s="149">
        <v>30.062166962700001</v>
      </c>
      <c r="AL1225" s="149" t="s">
        <v>3450</v>
      </c>
      <c r="AM1225" s="149">
        <v>4.3960923623000001</v>
      </c>
      <c r="AN1225" s="149">
        <v>7.0603907638000001</v>
      </c>
      <c r="AO1225" s="149" t="s">
        <v>3450</v>
      </c>
      <c r="AP1225" s="149">
        <v>2.7975133214999999</v>
      </c>
      <c r="AQ1225" s="149" t="s">
        <v>3450</v>
      </c>
    </row>
    <row r="1226" spans="1:43" x14ac:dyDescent="0.2">
      <c r="A1226" s="145">
        <v>4001</v>
      </c>
      <c r="B1226" s="109" t="s">
        <v>1176</v>
      </c>
      <c r="C1226" s="110">
        <v>21773</v>
      </c>
      <c r="D1226" s="131">
        <v>11.6735908088</v>
      </c>
      <c r="E1226" s="110">
        <v>1764.4246353323001</v>
      </c>
      <c r="F1226" s="131">
        <v>20.938777384800002</v>
      </c>
      <c r="G1226" s="131">
        <v>17.3839158591</v>
      </c>
      <c r="H1226" s="131">
        <v>64.414641987799996</v>
      </c>
      <c r="I1226" s="131">
        <v>18.2014421531</v>
      </c>
      <c r="J1226" s="131">
        <v>5.8688971557</v>
      </c>
      <c r="K1226" s="131">
        <v>2.3105894313999999</v>
      </c>
      <c r="L1226" s="131">
        <v>11.229464636399999</v>
      </c>
      <c r="M1226" s="131">
        <v>8.8726634164</v>
      </c>
      <c r="N1226" s="110">
        <v>10591</v>
      </c>
      <c r="O1226" s="131">
        <v>2.0140685488000001</v>
      </c>
      <c r="P1226" s="146">
        <v>12.34</v>
      </c>
      <c r="Q1226" s="131">
        <v>49.190938511299997</v>
      </c>
      <c r="R1226" s="110">
        <v>44</v>
      </c>
      <c r="S1226" s="131">
        <v>11.407766990300001</v>
      </c>
      <c r="T1226" s="110">
        <v>-37</v>
      </c>
      <c r="U1226" s="131">
        <v>32.281553398100002</v>
      </c>
      <c r="V1226" s="131">
        <v>7.1197411002999997</v>
      </c>
      <c r="W1226" s="147">
        <v>34888</v>
      </c>
      <c r="X1226" s="147">
        <v>29</v>
      </c>
      <c r="Y1226" s="147">
        <v>3213</v>
      </c>
      <c r="Z1226" s="147">
        <v>31646</v>
      </c>
      <c r="AA1226" s="147">
        <v>2648</v>
      </c>
      <c r="AB1226" s="147">
        <v>10</v>
      </c>
      <c r="AC1226" s="147">
        <v>170</v>
      </c>
      <c r="AD1226" s="147">
        <v>2468</v>
      </c>
      <c r="AE1226" s="148">
        <v>1.0144457068999999</v>
      </c>
      <c r="AF1226" s="131">
        <v>21.957870979900001</v>
      </c>
      <c r="AG1226" s="149">
        <v>3.58</v>
      </c>
      <c r="AH1226" s="149">
        <v>16.680703760699998</v>
      </c>
      <c r="AI1226" s="149">
        <v>5.6606835162999998</v>
      </c>
      <c r="AJ1226" s="149">
        <v>26.428113337300001</v>
      </c>
      <c r="AK1226" s="149">
        <v>16.3476769253</v>
      </c>
      <c r="AL1226" s="149">
        <v>3.6231156166999998</v>
      </c>
      <c r="AM1226" s="149">
        <v>10.8531204846</v>
      </c>
      <c r="AN1226" s="149">
        <v>2.5390398628000002</v>
      </c>
      <c r="AO1226" s="149" t="s">
        <v>3450</v>
      </c>
      <c r="AP1226" s="149">
        <v>14.6802246965</v>
      </c>
      <c r="AQ1226" s="149">
        <v>0.62973751919999998</v>
      </c>
    </row>
    <row r="1227" spans="1:43" x14ac:dyDescent="0.2">
      <c r="A1227" s="145">
        <v>4002</v>
      </c>
      <c r="B1227" s="109" t="s">
        <v>1175</v>
      </c>
      <c r="C1227" s="110">
        <v>1598</v>
      </c>
      <c r="D1227" s="131">
        <v>13.4137686302</v>
      </c>
      <c r="E1227" s="110">
        <v>389.75609756099999</v>
      </c>
      <c r="F1227" s="131">
        <v>9.8247809761999996</v>
      </c>
      <c r="G1227" s="131">
        <v>17.396745932400002</v>
      </c>
      <c r="H1227" s="131">
        <v>57.133917396699999</v>
      </c>
      <c r="I1227" s="131">
        <v>25.469336670800001</v>
      </c>
      <c r="J1227" s="131">
        <v>3.1555695802999999</v>
      </c>
      <c r="K1227" s="131">
        <v>2.5244556642</v>
      </c>
      <c r="L1227" s="131">
        <v>6.3111391605999998</v>
      </c>
      <c r="M1227" s="131">
        <v>10.097822657</v>
      </c>
      <c r="N1227" s="110">
        <v>698</v>
      </c>
      <c r="O1227" s="131">
        <v>2.2593123208999999</v>
      </c>
      <c r="P1227" s="146">
        <v>4.0999999999999996</v>
      </c>
      <c r="Q1227" s="131">
        <v>13.414634146299999</v>
      </c>
      <c r="R1227" s="110">
        <v>20</v>
      </c>
      <c r="S1227" s="131">
        <v>30.975609756099999</v>
      </c>
      <c r="T1227" s="110">
        <v>-18</v>
      </c>
      <c r="U1227" s="131">
        <v>50.975609756099999</v>
      </c>
      <c r="V1227" s="131">
        <v>4.6341463415000002</v>
      </c>
      <c r="W1227" s="147">
        <v>288</v>
      </c>
      <c r="X1227" s="147">
        <v>18</v>
      </c>
      <c r="Y1227" s="147">
        <v>10</v>
      </c>
      <c r="Z1227" s="147">
        <v>260</v>
      </c>
      <c r="AA1227" s="147">
        <v>88</v>
      </c>
      <c r="AB1227" s="147">
        <v>4</v>
      </c>
      <c r="AC1227" s="147">
        <v>8</v>
      </c>
      <c r="AD1227" s="147">
        <v>76</v>
      </c>
      <c r="AE1227" s="148">
        <v>4.0868454661999998</v>
      </c>
      <c r="AF1227" s="131">
        <v>16.383112791399999</v>
      </c>
      <c r="AG1227" s="149">
        <v>1.97</v>
      </c>
      <c r="AH1227" s="149">
        <v>20.108996859400001</v>
      </c>
      <c r="AI1227" s="149">
        <v>5.2743395528999999</v>
      </c>
      <c r="AJ1227" s="149">
        <v>18.815813781599999</v>
      </c>
      <c r="AK1227" s="149">
        <v>22.344356179599998</v>
      </c>
      <c r="AL1227" s="149">
        <v>3.5839645297999998</v>
      </c>
      <c r="AM1227" s="149">
        <v>8.7105117310000004</v>
      </c>
      <c r="AN1227" s="149">
        <v>3.3807500462000002</v>
      </c>
      <c r="AO1227" s="149" t="s">
        <v>3450</v>
      </c>
      <c r="AP1227" s="149">
        <v>12.5992979863</v>
      </c>
      <c r="AQ1227" s="149">
        <v>9.23702198E-2</v>
      </c>
    </row>
    <row r="1228" spans="1:43" x14ac:dyDescent="0.2">
      <c r="A1228" s="145">
        <v>4003</v>
      </c>
      <c r="B1228" s="109" t="s">
        <v>1174</v>
      </c>
      <c r="C1228" s="110">
        <v>7971</v>
      </c>
      <c r="D1228" s="131">
        <v>13.790149892900001</v>
      </c>
      <c r="E1228" s="110">
        <v>1498.3082706767</v>
      </c>
      <c r="F1228" s="131">
        <v>35.265336846099999</v>
      </c>
      <c r="G1228" s="131">
        <v>21.540584619200001</v>
      </c>
      <c r="H1228" s="131">
        <v>63.153933007200003</v>
      </c>
      <c r="I1228" s="131">
        <v>15.3054823736</v>
      </c>
      <c r="J1228" s="131">
        <v>4.8942711927999998</v>
      </c>
      <c r="K1228" s="131">
        <v>1.7569178641000001</v>
      </c>
      <c r="L1228" s="131">
        <v>14.306331179000001</v>
      </c>
      <c r="M1228" s="131">
        <v>8.4081069209999999</v>
      </c>
      <c r="N1228" s="110">
        <v>3425</v>
      </c>
      <c r="O1228" s="131">
        <v>2.2759124088</v>
      </c>
      <c r="P1228" s="146">
        <v>5.32</v>
      </c>
      <c r="Q1228" s="131">
        <v>45.864661654099997</v>
      </c>
      <c r="R1228" s="110">
        <v>35</v>
      </c>
      <c r="S1228" s="131">
        <v>11.466165413500001</v>
      </c>
      <c r="T1228" s="110">
        <v>-28</v>
      </c>
      <c r="U1228" s="131">
        <v>42.105263157899998</v>
      </c>
      <c r="V1228" s="131">
        <v>0.56390977440000001</v>
      </c>
      <c r="W1228" s="147">
        <v>5689</v>
      </c>
      <c r="X1228" s="147">
        <v>4</v>
      </c>
      <c r="Y1228" s="147">
        <v>2694</v>
      </c>
      <c r="Z1228" s="147">
        <v>2991</v>
      </c>
      <c r="AA1228" s="147" t="s">
        <v>3449</v>
      </c>
      <c r="AB1228" s="147" t="s">
        <v>3449</v>
      </c>
      <c r="AC1228" s="147">
        <v>67</v>
      </c>
      <c r="AD1228" s="147">
        <v>316</v>
      </c>
      <c r="AE1228" s="148">
        <v>3.9340776182999999</v>
      </c>
      <c r="AF1228" s="131">
        <v>1.2623074981</v>
      </c>
      <c r="AG1228" s="149">
        <v>3.62</v>
      </c>
      <c r="AH1228" s="149">
        <v>15.1207115629</v>
      </c>
      <c r="AI1228" s="149">
        <v>7.7810472815000002</v>
      </c>
      <c r="AJ1228" s="149">
        <v>19.501103457500001</v>
      </c>
      <c r="AK1228" s="149">
        <v>26.810673443500001</v>
      </c>
      <c r="AL1228" s="149">
        <v>7.2360061525999999</v>
      </c>
      <c r="AM1228" s="149">
        <v>8.2190864709000007</v>
      </c>
      <c r="AN1228" s="149">
        <v>2.3674179093999999</v>
      </c>
      <c r="AO1228" s="149" t="s">
        <v>3450</v>
      </c>
      <c r="AP1228" s="149">
        <v>9.8341469938999992</v>
      </c>
      <c r="AQ1228" s="149">
        <v>0.45475824250000002</v>
      </c>
    </row>
    <row r="1229" spans="1:43" x14ac:dyDescent="0.2">
      <c r="A1229" s="145">
        <v>4004</v>
      </c>
      <c r="B1229" s="109" t="s">
        <v>1173</v>
      </c>
      <c r="C1229" s="110">
        <v>721</v>
      </c>
      <c r="D1229" s="131">
        <v>1.4064697609000001</v>
      </c>
      <c r="E1229" s="110">
        <v>57.587859424900003</v>
      </c>
      <c r="F1229" s="131">
        <v>10.124826629699999</v>
      </c>
      <c r="G1229" s="131">
        <v>16.088765603300001</v>
      </c>
      <c r="H1229" s="131">
        <v>62.829403606100001</v>
      </c>
      <c r="I1229" s="131">
        <v>21.081830790600002</v>
      </c>
      <c r="J1229" s="131">
        <v>1.3783597518999999</v>
      </c>
      <c r="K1229" s="131">
        <v>1.3783597518999999</v>
      </c>
      <c r="L1229" s="131">
        <v>4.1350792557</v>
      </c>
      <c r="M1229" s="131">
        <v>12.405237767099999</v>
      </c>
      <c r="N1229" s="110">
        <v>310</v>
      </c>
      <c r="O1229" s="131">
        <v>2.2677419355000001</v>
      </c>
      <c r="P1229" s="146">
        <v>12.52</v>
      </c>
      <c r="Q1229" s="131">
        <v>4.7468354430000002</v>
      </c>
      <c r="R1229" s="110">
        <v>20</v>
      </c>
      <c r="S1229" s="131">
        <v>40.506329113900001</v>
      </c>
      <c r="T1229" s="110">
        <v>-19</v>
      </c>
      <c r="U1229" s="131">
        <v>54.588607594899997</v>
      </c>
      <c r="V1229" s="131">
        <v>0.15822784810000001</v>
      </c>
      <c r="W1229" s="147">
        <v>380</v>
      </c>
      <c r="X1229" s="147">
        <v>70</v>
      </c>
      <c r="Y1229" s="147">
        <v>116</v>
      </c>
      <c r="Z1229" s="147">
        <v>194</v>
      </c>
      <c r="AA1229" s="147">
        <v>74</v>
      </c>
      <c r="AB1229" s="147">
        <v>25</v>
      </c>
      <c r="AC1229" s="147">
        <v>10</v>
      </c>
      <c r="AD1229" s="147">
        <v>39</v>
      </c>
      <c r="AE1229" s="148">
        <v>6.6666666667000003</v>
      </c>
      <c r="AF1229" s="131">
        <v>1.3774104682999999</v>
      </c>
      <c r="AG1229" s="149">
        <v>2.19</v>
      </c>
      <c r="AH1229" s="149">
        <v>10.234986945199999</v>
      </c>
      <c r="AI1229" s="149">
        <v>5.2219321149000004</v>
      </c>
      <c r="AJ1229" s="149">
        <v>12.5326370757</v>
      </c>
      <c r="AK1229" s="149">
        <v>48.381201044400001</v>
      </c>
      <c r="AL1229" s="149">
        <v>1.9321148825000001</v>
      </c>
      <c r="AM1229" s="149">
        <v>5.8485639686999997</v>
      </c>
      <c r="AN1229" s="149">
        <v>4.0992167102000003</v>
      </c>
      <c r="AO1229" s="149" t="s">
        <v>3450</v>
      </c>
      <c r="AP1229" s="149">
        <v>8.8772845953000008</v>
      </c>
      <c r="AQ1229" s="149">
        <v>0.67885117490000002</v>
      </c>
    </row>
    <row r="1230" spans="1:43" x14ac:dyDescent="0.2">
      <c r="A1230" s="145">
        <v>4005</v>
      </c>
      <c r="B1230" s="109" t="s">
        <v>1172</v>
      </c>
      <c r="C1230" s="110">
        <v>4252</v>
      </c>
      <c r="D1230" s="131">
        <v>19.170403587399999</v>
      </c>
      <c r="E1230" s="110">
        <v>431.23732251519999</v>
      </c>
      <c r="F1230" s="131">
        <v>17.309501411100001</v>
      </c>
      <c r="G1230" s="131">
        <v>19.6378174976</v>
      </c>
      <c r="H1230" s="131">
        <v>58.231420507999999</v>
      </c>
      <c r="I1230" s="131">
        <v>22.1307619944</v>
      </c>
      <c r="J1230" s="131">
        <v>3.7878787879</v>
      </c>
      <c r="K1230" s="131">
        <v>1.1837121211999999</v>
      </c>
      <c r="L1230" s="131">
        <v>7.5757575758</v>
      </c>
      <c r="M1230" s="131">
        <v>6.6287878787999999</v>
      </c>
      <c r="N1230" s="110">
        <v>1837</v>
      </c>
      <c r="O1230" s="131">
        <v>2.2759934676000002</v>
      </c>
      <c r="P1230" s="146">
        <v>9.86</v>
      </c>
      <c r="Q1230" s="131">
        <v>12.563323201599999</v>
      </c>
      <c r="R1230" s="110">
        <v>29</v>
      </c>
      <c r="S1230" s="131">
        <v>32.928064843000001</v>
      </c>
      <c r="T1230" s="110">
        <v>-31</v>
      </c>
      <c r="U1230" s="131">
        <v>53.292806484300002</v>
      </c>
      <c r="V1230" s="131">
        <v>1.2158054710999999</v>
      </c>
      <c r="W1230" s="147">
        <v>992</v>
      </c>
      <c r="X1230" s="147">
        <v>56</v>
      </c>
      <c r="Y1230" s="147">
        <v>87</v>
      </c>
      <c r="Z1230" s="147">
        <v>849</v>
      </c>
      <c r="AA1230" s="147">
        <v>166</v>
      </c>
      <c r="AB1230" s="147">
        <v>23</v>
      </c>
      <c r="AC1230" s="147">
        <v>22</v>
      </c>
      <c r="AD1230" s="147">
        <v>121</v>
      </c>
      <c r="AE1230" s="148">
        <v>1.8858560794000001</v>
      </c>
      <c r="AF1230" s="131">
        <v>13.046629620699999</v>
      </c>
      <c r="AG1230" s="149">
        <v>2.5</v>
      </c>
      <c r="AH1230" s="149">
        <v>18.6845145612</v>
      </c>
      <c r="AI1230" s="149">
        <v>7.5933229752000004</v>
      </c>
      <c r="AJ1230" s="149">
        <v>16.820047010100001</v>
      </c>
      <c r="AK1230" s="149">
        <v>31.425042826999999</v>
      </c>
      <c r="AL1230" s="149">
        <v>2.681168081</v>
      </c>
      <c r="AM1230" s="149">
        <v>8.2944902593999998</v>
      </c>
      <c r="AN1230" s="149">
        <v>2.9122345723</v>
      </c>
      <c r="AO1230" s="149" t="s">
        <v>3450</v>
      </c>
      <c r="AP1230" s="149">
        <v>8.6928807616999997</v>
      </c>
      <c r="AQ1230" s="149">
        <v>0.70515118919999997</v>
      </c>
    </row>
    <row r="1231" spans="1:43" x14ac:dyDescent="0.2">
      <c r="A1231" s="145">
        <v>4006</v>
      </c>
      <c r="B1231" s="109" t="s">
        <v>1171</v>
      </c>
      <c r="C1231" s="110">
        <v>7994</v>
      </c>
      <c r="D1231" s="131">
        <v>18.5174203113</v>
      </c>
      <c r="E1231" s="110">
        <v>463.95821242020003</v>
      </c>
      <c r="F1231" s="131">
        <v>22.054040530399998</v>
      </c>
      <c r="G1231" s="131">
        <v>19.602201651200001</v>
      </c>
      <c r="H1231" s="131">
        <v>61.871403552700002</v>
      </c>
      <c r="I1231" s="131">
        <v>18.5263947961</v>
      </c>
      <c r="J1231" s="131">
        <v>3.9417636212999998</v>
      </c>
      <c r="K1231" s="131">
        <v>1.9073049781</v>
      </c>
      <c r="L1231" s="131">
        <v>8.2649882383000008</v>
      </c>
      <c r="M1231" s="131">
        <v>6.3576832602</v>
      </c>
      <c r="N1231" s="110">
        <v>3397</v>
      </c>
      <c r="O1231" s="131">
        <v>2.3273476597</v>
      </c>
      <c r="P1231" s="146">
        <v>17.23</v>
      </c>
      <c r="Q1231" s="131">
        <v>13.657407407399999</v>
      </c>
      <c r="R1231" s="110">
        <v>61</v>
      </c>
      <c r="S1231" s="131">
        <v>28.7615740741</v>
      </c>
      <c r="T1231" s="110">
        <v>-58</v>
      </c>
      <c r="U1231" s="131">
        <v>57.349537036999997</v>
      </c>
      <c r="V1231" s="131">
        <v>0.2314814815</v>
      </c>
      <c r="W1231" s="147">
        <v>2678</v>
      </c>
      <c r="X1231" s="147">
        <v>68</v>
      </c>
      <c r="Y1231" s="147">
        <v>1222</v>
      </c>
      <c r="Z1231" s="147">
        <v>1388</v>
      </c>
      <c r="AA1231" s="147">
        <v>404</v>
      </c>
      <c r="AB1231" s="147">
        <v>35</v>
      </c>
      <c r="AC1231" s="147">
        <v>76</v>
      </c>
      <c r="AD1231" s="147">
        <v>293</v>
      </c>
      <c r="AE1231" s="148">
        <v>6.8836712913999998</v>
      </c>
      <c r="AF1231" s="131">
        <v>8.5614217148999998</v>
      </c>
      <c r="AG1231" s="149">
        <v>2.06</v>
      </c>
      <c r="AH1231" s="149">
        <v>14.023381973299999</v>
      </c>
      <c r="AI1231" s="149">
        <v>5.2914043689000003</v>
      </c>
      <c r="AJ1231" s="149">
        <v>16.973688027600002</v>
      </c>
      <c r="AK1231" s="149">
        <v>34.286791796000003</v>
      </c>
      <c r="AL1231" s="149">
        <v>6.3763743437000002</v>
      </c>
      <c r="AM1231" s="149">
        <v>6.8260276753999998</v>
      </c>
      <c r="AN1231" s="149">
        <v>3.2839198167000001</v>
      </c>
      <c r="AO1231" s="149" t="s">
        <v>3450</v>
      </c>
      <c r="AP1231" s="149">
        <v>8.4534826376000005</v>
      </c>
      <c r="AQ1231" s="149">
        <v>1.7289895853999999</v>
      </c>
    </row>
    <row r="1232" spans="1:43" x14ac:dyDescent="0.2">
      <c r="A1232" s="145">
        <v>4007</v>
      </c>
      <c r="B1232" s="109" t="s">
        <v>1170</v>
      </c>
      <c r="C1232" s="110">
        <v>1611</v>
      </c>
      <c r="D1232" s="131">
        <v>10.645604395599999</v>
      </c>
      <c r="E1232" s="110">
        <v>456.3739376771</v>
      </c>
      <c r="F1232" s="131">
        <v>10.8628181254</v>
      </c>
      <c r="G1232" s="131">
        <v>21.1049037865</v>
      </c>
      <c r="H1232" s="131">
        <v>60.459342023600001</v>
      </c>
      <c r="I1232" s="131">
        <v>18.435754189899999</v>
      </c>
      <c r="J1232" s="131">
        <v>6.2480474851999999</v>
      </c>
      <c r="K1232" s="131">
        <v>3.1240237425999999</v>
      </c>
      <c r="L1232" s="131">
        <v>7.4976569821999997</v>
      </c>
      <c r="M1232" s="131">
        <v>4.3736332396000002</v>
      </c>
      <c r="N1232" s="110">
        <v>690</v>
      </c>
      <c r="O1232" s="131">
        <v>2.3217391304000001</v>
      </c>
      <c r="P1232" s="146">
        <v>3.53</v>
      </c>
      <c r="Q1232" s="131">
        <v>16.101694915300001</v>
      </c>
      <c r="R1232" s="110">
        <v>13</v>
      </c>
      <c r="S1232" s="131">
        <v>32.485875706199998</v>
      </c>
      <c r="T1232" s="110">
        <v>-15</v>
      </c>
      <c r="U1232" s="131">
        <v>51.129943502800003</v>
      </c>
      <c r="V1232" s="131">
        <v>0.2824858757</v>
      </c>
      <c r="W1232" s="147">
        <v>872</v>
      </c>
      <c r="X1232" s="147">
        <v>90</v>
      </c>
      <c r="Y1232" s="147">
        <v>234</v>
      </c>
      <c r="Z1232" s="147">
        <v>548</v>
      </c>
      <c r="AA1232" s="147">
        <v>94</v>
      </c>
      <c r="AB1232" s="147">
        <v>8</v>
      </c>
      <c r="AC1232" s="147">
        <v>15</v>
      </c>
      <c r="AD1232" s="147">
        <v>71</v>
      </c>
      <c r="AE1232" s="148">
        <v>2.7925531915000001</v>
      </c>
      <c r="AF1232" s="131">
        <v>1.9059720457</v>
      </c>
      <c r="AG1232" s="149">
        <v>1.57</v>
      </c>
      <c r="AH1232" s="149">
        <v>18.885370487700001</v>
      </c>
      <c r="AI1232" s="149">
        <v>4.3698543381999997</v>
      </c>
      <c r="AJ1232" s="149">
        <v>11.526282457300001</v>
      </c>
      <c r="AK1232" s="149">
        <v>39.7846738442</v>
      </c>
      <c r="AL1232" s="149">
        <v>5.7758074731000004</v>
      </c>
      <c r="AM1232" s="149">
        <v>5.6618112729999996</v>
      </c>
      <c r="AN1232" s="149">
        <v>2.7485750475000001</v>
      </c>
      <c r="AO1232" s="149" t="s">
        <v>3450</v>
      </c>
      <c r="AP1232" s="149">
        <v>6.8271057630999996</v>
      </c>
      <c r="AQ1232" s="149">
        <v>1.9886003800000001</v>
      </c>
    </row>
    <row r="1233" spans="1:43" x14ac:dyDescent="0.2">
      <c r="A1233" s="145">
        <v>4008</v>
      </c>
      <c r="B1233" s="109" t="s">
        <v>1169</v>
      </c>
      <c r="C1233" s="110">
        <v>6268</v>
      </c>
      <c r="D1233" s="131">
        <v>11.4311111111</v>
      </c>
      <c r="E1233" s="110">
        <v>526.72268907559999</v>
      </c>
      <c r="F1233" s="131">
        <v>15.9221442246</v>
      </c>
      <c r="G1233" s="131">
        <v>19.719208679000001</v>
      </c>
      <c r="H1233" s="131">
        <v>59.891512444200004</v>
      </c>
      <c r="I1233" s="131">
        <v>20.389278876799999</v>
      </c>
      <c r="J1233" s="131">
        <v>4.4979919679</v>
      </c>
      <c r="K1233" s="131">
        <v>2.5702811245000001</v>
      </c>
      <c r="L1233" s="131">
        <v>9.7991967870999996</v>
      </c>
      <c r="M1233" s="131">
        <v>6.4257028111999999</v>
      </c>
      <c r="N1233" s="110">
        <v>2761</v>
      </c>
      <c r="O1233" s="131">
        <v>2.2455632017</v>
      </c>
      <c r="P1233" s="146">
        <v>11.9</v>
      </c>
      <c r="Q1233" s="131">
        <v>15.9798149706</v>
      </c>
      <c r="R1233" s="110">
        <v>43</v>
      </c>
      <c r="S1233" s="131">
        <v>33.1370899916</v>
      </c>
      <c r="T1233" s="110">
        <v>-38</v>
      </c>
      <c r="U1233" s="131">
        <v>49.705634987400003</v>
      </c>
      <c r="V1233" s="131">
        <v>1.1774600504999999</v>
      </c>
      <c r="W1233" s="147">
        <v>1413</v>
      </c>
      <c r="X1233" s="147">
        <v>67</v>
      </c>
      <c r="Y1233" s="147">
        <v>326</v>
      </c>
      <c r="Z1233" s="147">
        <v>1020</v>
      </c>
      <c r="AA1233" s="147">
        <v>337</v>
      </c>
      <c r="AB1233" s="147">
        <v>15</v>
      </c>
      <c r="AC1233" s="147">
        <v>48</v>
      </c>
      <c r="AD1233" s="147">
        <v>274</v>
      </c>
      <c r="AE1233" s="148">
        <v>0.79365079370000002</v>
      </c>
      <c r="AF1233" s="131">
        <v>12.641602364100001</v>
      </c>
      <c r="AG1233" s="149">
        <v>1.65</v>
      </c>
      <c r="AH1233" s="149">
        <v>17.219950071700001</v>
      </c>
      <c r="AI1233" s="149">
        <v>5.5585064003999998</v>
      </c>
      <c r="AJ1233" s="149">
        <v>20.8158495777</v>
      </c>
      <c r="AK1233" s="149">
        <v>22.2712062463</v>
      </c>
      <c r="AL1233" s="149">
        <v>4.9662718436000004</v>
      </c>
      <c r="AM1233" s="149">
        <v>10.4291708716</v>
      </c>
      <c r="AN1233" s="149">
        <v>2.9452382216999999</v>
      </c>
      <c r="AO1233" s="149" t="s">
        <v>3450</v>
      </c>
      <c r="AP1233" s="149">
        <v>12.2536782281</v>
      </c>
      <c r="AQ1233" s="149">
        <v>0.74361289639999995</v>
      </c>
    </row>
    <row r="1234" spans="1:43" x14ac:dyDescent="0.2">
      <c r="A1234" s="145">
        <v>4009</v>
      </c>
      <c r="B1234" s="109" t="s">
        <v>1168</v>
      </c>
      <c r="C1234" s="110">
        <v>3907</v>
      </c>
      <c r="D1234" s="131">
        <v>9.1950810509000007</v>
      </c>
      <c r="E1234" s="110">
        <v>555.76102418209996</v>
      </c>
      <c r="F1234" s="131">
        <v>13.744561044299999</v>
      </c>
      <c r="G1234" s="131">
        <v>20.629639109300001</v>
      </c>
      <c r="H1234" s="131">
        <v>59.764525211200002</v>
      </c>
      <c r="I1234" s="131">
        <v>19.6058356795</v>
      </c>
      <c r="J1234" s="131">
        <v>5.6518946691999998</v>
      </c>
      <c r="K1234" s="131">
        <v>1.7983301220000001</v>
      </c>
      <c r="L1234" s="131">
        <v>8.734746307</v>
      </c>
      <c r="M1234" s="131">
        <v>9.2485549132999996</v>
      </c>
      <c r="N1234" s="110">
        <v>1623</v>
      </c>
      <c r="O1234" s="131">
        <v>2.370918053</v>
      </c>
      <c r="P1234" s="146">
        <v>7.03</v>
      </c>
      <c r="Q1234" s="131">
        <v>17.094017094000002</v>
      </c>
      <c r="R1234" s="110">
        <v>26</v>
      </c>
      <c r="S1234" s="131">
        <v>40.598290598299997</v>
      </c>
      <c r="T1234" s="110">
        <v>-27</v>
      </c>
      <c r="U1234" s="131">
        <v>41.168091168099998</v>
      </c>
      <c r="V1234" s="131">
        <v>1.1396011396000001</v>
      </c>
      <c r="W1234" s="147">
        <v>1499</v>
      </c>
      <c r="X1234" s="147">
        <v>83</v>
      </c>
      <c r="Y1234" s="147">
        <v>224</v>
      </c>
      <c r="Z1234" s="147">
        <v>1192</v>
      </c>
      <c r="AA1234" s="147">
        <v>257</v>
      </c>
      <c r="AB1234" s="147">
        <v>23</v>
      </c>
      <c r="AC1234" s="147">
        <v>48</v>
      </c>
      <c r="AD1234" s="147">
        <v>186</v>
      </c>
      <c r="AE1234" s="148">
        <v>3.0691964286000002</v>
      </c>
      <c r="AF1234" s="131">
        <v>2.0698576972999998</v>
      </c>
      <c r="AG1234" s="149">
        <v>1.44</v>
      </c>
      <c r="AH1234" s="149">
        <v>15.099486521199999</v>
      </c>
      <c r="AI1234" s="149">
        <v>4.8513050919999996</v>
      </c>
      <c r="AJ1234" s="149">
        <v>14.516474112099999</v>
      </c>
      <c r="AK1234" s="149">
        <v>40.677150192600003</v>
      </c>
      <c r="AL1234" s="149">
        <v>5.4022250748999996</v>
      </c>
      <c r="AM1234" s="149">
        <v>5.9210526316000003</v>
      </c>
      <c r="AN1234" s="149">
        <v>4.0275994864999998</v>
      </c>
      <c r="AO1234" s="149" t="s">
        <v>3450</v>
      </c>
      <c r="AP1234" s="149">
        <v>5.1508344031000002</v>
      </c>
      <c r="AQ1234" s="149">
        <v>1.6527599487</v>
      </c>
    </row>
    <row r="1235" spans="1:43" x14ac:dyDescent="0.2">
      <c r="A1235" s="145">
        <v>4010</v>
      </c>
      <c r="B1235" s="109" t="s">
        <v>1167</v>
      </c>
      <c r="C1235" s="110">
        <v>8510</v>
      </c>
      <c r="D1235" s="131">
        <v>13.527214514400001</v>
      </c>
      <c r="E1235" s="110">
        <v>1188.5474860335</v>
      </c>
      <c r="F1235" s="131">
        <v>31.880141010599999</v>
      </c>
      <c r="G1235" s="131">
        <v>20.634547591099999</v>
      </c>
      <c r="H1235" s="131">
        <v>60.869565217400002</v>
      </c>
      <c r="I1235" s="131">
        <v>18.4958871915</v>
      </c>
      <c r="J1235" s="131">
        <v>2.9633141705999999</v>
      </c>
      <c r="K1235" s="131">
        <v>1.5409233686999999</v>
      </c>
      <c r="L1235" s="131">
        <v>9.2455402121999999</v>
      </c>
      <c r="M1235" s="131">
        <v>7.7046168435000002</v>
      </c>
      <c r="N1235" s="110">
        <v>3689</v>
      </c>
      <c r="O1235" s="131">
        <v>2.2724315533000001</v>
      </c>
      <c r="P1235" s="146">
        <v>7.16</v>
      </c>
      <c r="Q1235" s="131">
        <v>32.7323162275</v>
      </c>
      <c r="R1235" s="110">
        <v>64</v>
      </c>
      <c r="S1235" s="131">
        <v>24.826629681</v>
      </c>
      <c r="T1235" s="110">
        <v>-63</v>
      </c>
      <c r="U1235" s="131">
        <v>41.331484049899998</v>
      </c>
      <c r="V1235" s="131">
        <v>1.1095700416000001</v>
      </c>
      <c r="W1235" s="147">
        <v>3897</v>
      </c>
      <c r="X1235" s="147">
        <v>21</v>
      </c>
      <c r="Y1235" s="147">
        <v>1413</v>
      </c>
      <c r="Z1235" s="147">
        <v>2463</v>
      </c>
      <c r="AA1235" s="147">
        <v>448</v>
      </c>
      <c r="AB1235" s="147">
        <v>8</v>
      </c>
      <c r="AC1235" s="147">
        <v>90</v>
      </c>
      <c r="AD1235" s="147">
        <v>350</v>
      </c>
      <c r="AE1235" s="148">
        <v>3.1048186786</v>
      </c>
      <c r="AF1235" s="131">
        <v>4.1928721174000003</v>
      </c>
      <c r="AG1235" s="149">
        <v>4.59</v>
      </c>
      <c r="AH1235" s="149">
        <v>15.1650491957</v>
      </c>
      <c r="AI1235" s="149">
        <v>6.7799455992000004</v>
      </c>
      <c r="AJ1235" s="149">
        <v>17.0052721717</v>
      </c>
      <c r="AK1235" s="149">
        <v>31.9184660331</v>
      </c>
      <c r="AL1235" s="149">
        <v>4.5636186574000002</v>
      </c>
      <c r="AM1235" s="149">
        <v>6.8504650929000004</v>
      </c>
      <c r="AN1235" s="149">
        <v>3.8013365122999998</v>
      </c>
      <c r="AO1235" s="149" t="s">
        <v>3450</v>
      </c>
      <c r="AP1235" s="149">
        <v>8.3213002450999998</v>
      </c>
      <c r="AQ1235" s="149">
        <v>2.0987944525</v>
      </c>
    </row>
    <row r="1236" spans="1:43" x14ac:dyDescent="0.2">
      <c r="A1236" s="145">
        <v>4012</v>
      </c>
      <c r="B1236" s="109" t="s">
        <v>1166</v>
      </c>
      <c r="C1236" s="110">
        <v>10476</v>
      </c>
      <c r="D1236" s="131">
        <v>8.9660911170999995</v>
      </c>
      <c r="E1236" s="110">
        <v>986.4406779661</v>
      </c>
      <c r="F1236" s="131">
        <v>33.581519663999998</v>
      </c>
      <c r="G1236" s="131">
        <v>22.203130966</v>
      </c>
      <c r="H1236" s="131">
        <v>61.311569301299997</v>
      </c>
      <c r="I1236" s="131">
        <v>16.4852997327</v>
      </c>
      <c r="J1236" s="131">
        <v>4.2091165638000003</v>
      </c>
      <c r="K1236" s="131">
        <v>1.6262495815</v>
      </c>
      <c r="L1236" s="131">
        <v>11.5750705505</v>
      </c>
      <c r="M1236" s="131">
        <v>7.2702922466000004</v>
      </c>
      <c r="N1236" s="110">
        <v>4528</v>
      </c>
      <c r="O1236" s="131">
        <v>2.2725265017999998</v>
      </c>
      <c r="P1236" s="146">
        <v>10.62</v>
      </c>
      <c r="Q1236" s="131">
        <v>26.5786993402</v>
      </c>
      <c r="R1236" s="110">
        <v>43</v>
      </c>
      <c r="S1236" s="131">
        <v>27.803958529700001</v>
      </c>
      <c r="T1236" s="110">
        <v>-49</v>
      </c>
      <c r="U1236" s="131">
        <v>44.580584354400003</v>
      </c>
      <c r="V1236" s="131">
        <v>1.0367577756999999</v>
      </c>
      <c r="W1236" s="147">
        <v>4936</v>
      </c>
      <c r="X1236" s="147">
        <v>42</v>
      </c>
      <c r="Y1236" s="147">
        <v>1048</v>
      </c>
      <c r="Z1236" s="147">
        <v>3846</v>
      </c>
      <c r="AA1236" s="147">
        <v>491</v>
      </c>
      <c r="AB1236" s="147">
        <v>11</v>
      </c>
      <c r="AC1236" s="147">
        <v>82</v>
      </c>
      <c r="AD1236" s="147">
        <v>398</v>
      </c>
      <c r="AE1236" s="148">
        <v>7.3106520859000002</v>
      </c>
      <c r="AF1236" s="131">
        <v>2.7575339768</v>
      </c>
      <c r="AG1236" s="131">
        <v>4.96</v>
      </c>
      <c r="AH1236" s="149">
        <v>14.981762618299999</v>
      </c>
      <c r="AI1236" s="149">
        <v>5.4613564668999999</v>
      </c>
      <c r="AJ1236" s="149">
        <v>23.878647476299999</v>
      </c>
      <c r="AK1236" s="149">
        <v>22.594637224</v>
      </c>
      <c r="AL1236" s="149">
        <v>6.2943611986999999</v>
      </c>
      <c r="AM1236" s="149">
        <v>8.6085370662000003</v>
      </c>
      <c r="AN1236" s="149">
        <v>2.5951301261999999</v>
      </c>
      <c r="AO1236" s="149" t="s">
        <v>3450</v>
      </c>
      <c r="AP1236" s="149">
        <v>12.7563091483</v>
      </c>
      <c r="AQ1236" s="149">
        <v>0.97594637220000002</v>
      </c>
    </row>
    <row r="1237" spans="1:43" x14ac:dyDescent="0.2">
      <c r="A1237" s="145">
        <v>4013</v>
      </c>
      <c r="B1237" s="109" t="s">
        <v>1165</v>
      </c>
      <c r="C1237" s="110">
        <v>4249</v>
      </c>
      <c r="D1237" s="131">
        <v>9.2287917737999994</v>
      </c>
      <c r="E1237" s="110">
        <v>1475.3472222221999</v>
      </c>
      <c r="F1237" s="131">
        <v>26.665097670000002</v>
      </c>
      <c r="G1237" s="131">
        <v>21.605083549100002</v>
      </c>
      <c r="H1237" s="131">
        <v>59.614026829799997</v>
      </c>
      <c r="I1237" s="131">
        <v>18.780889621099998</v>
      </c>
      <c r="J1237" s="131">
        <v>4.0447299548000002</v>
      </c>
      <c r="K1237" s="131">
        <v>2.3792529145999999</v>
      </c>
      <c r="L1237" s="131">
        <v>9.7549369497999994</v>
      </c>
      <c r="M1237" s="131">
        <v>9.5170116582999995</v>
      </c>
      <c r="N1237" s="110">
        <v>1802</v>
      </c>
      <c r="O1237" s="131">
        <v>2.2824639289999999</v>
      </c>
      <c r="P1237" s="146">
        <v>2.88</v>
      </c>
      <c r="Q1237" s="131">
        <v>43.055555555600002</v>
      </c>
      <c r="R1237" s="110">
        <v>22</v>
      </c>
      <c r="S1237" s="131">
        <v>26.388888888899999</v>
      </c>
      <c r="T1237" s="110">
        <v>-23</v>
      </c>
      <c r="U1237" s="131">
        <v>29.861111111100001</v>
      </c>
      <c r="V1237" s="131">
        <v>0.69444444439999997</v>
      </c>
      <c r="W1237" s="147">
        <v>2266</v>
      </c>
      <c r="X1237" s="147">
        <v>28</v>
      </c>
      <c r="Y1237" s="147">
        <v>631</v>
      </c>
      <c r="Z1237" s="147">
        <v>1607</v>
      </c>
      <c r="AA1237" s="147">
        <v>223</v>
      </c>
      <c r="AB1237" s="147">
        <v>5</v>
      </c>
      <c r="AC1237" s="147">
        <v>31</v>
      </c>
      <c r="AD1237" s="147">
        <v>187</v>
      </c>
      <c r="AE1237" s="148">
        <v>3.1645569619999998</v>
      </c>
      <c r="AF1237" s="131">
        <v>9.2457420925000005</v>
      </c>
      <c r="AG1237" s="149">
        <v>2.2599999999999998</v>
      </c>
      <c r="AH1237" s="149">
        <v>17.819035424700001</v>
      </c>
      <c r="AI1237" s="149">
        <v>6.8875373453000002</v>
      </c>
      <c r="AJ1237" s="149">
        <v>17.856380708500001</v>
      </c>
      <c r="AK1237" s="149">
        <v>26.3230900555</v>
      </c>
      <c r="AL1237" s="149">
        <v>6.6367904396000004</v>
      </c>
      <c r="AM1237" s="149">
        <v>8.4186939821000006</v>
      </c>
      <c r="AN1237" s="149">
        <v>3.4677763550999998</v>
      </c>
      <c r="AO1237" s="149" t="s">
        <v>3450</v>
      </c>
      <c r="AP1237" s="149">
        <v>8.8028169013999999</v>
      </c>
      <c r="AQ1237" s="149">
        <v>1.1790439607000001</v>
      </c>
    </row>
    <row r="1238" spans="1:43" x14ac:dyDescent="0.2">
      <c r="A1238" s="145">
        <v>4021</v>
      </c>
      <c r="B1238" s="109" t="s">
        <v>1164</v>
      </c>
      <c r="C1238" s="110">
        <v>19547</v>
      </c>
      <c r="D1238" s="131">
        <v>9.0244854705000002</v>
      </c>
      <c r="E1238" s="110">
        <v>1484.2065299924</v>
      </c>
      <c r="F1238" s="131">
        <v>26.786719189599999</v>
      </c>
      <c r="G1238" s="131">
        <v>17.762316468000002</v>
      </c>
      <c r="H1238" s="131">
        <v>65.953854811499994</v>
      </c>
      <c r="I1238" s="131">
        <v>16.283828720500001</v>
      </c>
      <c r="J1238" s="131">
        <v>5.9142688163999999</v>
      </c>
      <c r="K1238" s="131">
        <v>2.1085654041000002</v>
      </c>
      <c r="L1238" s="131">
        <v>10.9542544164</v>
      </c>
      <c r="M1238" s="131">
        <v>7.8171205224999998</v>
      </c>
      <c r="N1238" s="110">
        <v>9317</v>
      </c>
      <c r="O1238" s="131">
        <v>2.071052914</v>
      </c>
      <c r="P1238" s="146">
        <v>13.17</v>
      </c>
      <c r="Q1238" s="131">
        <v>33.661865049299998</v>
      </c>
      <c r="R1238" s="110">
        <v>54</v>
      </c>
      <c r="S1238" s="131">
        <v>8.6429112963999994</v>
      </c>
      <c r="T1238" s="110">
        <v>-49</v>
      </c>
      <c r="U1238" s="131">
        <v>55.875663381300001</v>
      </c>
      <c r="V1238" s="131">
        <v>1.8195602729</v>
      </c>
      <c r="W1238" s="147">
        <v>29475</v>
      </c>
      <c r="X1238" s="147">
        <v>54</v>
      </c>
      <c r="Y1238" s="147">
        <v>7613</v>
      </c>
      <c r="Z1238" s="147">
        <v>21808</v>
      </c>
      <c r="AA1238" s="147">
        <v>2396</v>
      </c>
      <c r="AB1238" s="147">
        <v>8</v>
      </c>
      <c r="AC1238" s="147">
        <v>187</v>
      </c>
      <c r="AD1238" s="147">
        <v>2201</v>
      </c>
      <c r="AE1238" s="148">
        <v>0.72174738839999997</v>
      </c>
      <c r="AF1238" s="131">
        <v>4.5893089960999998</v>
      </c>
      <c r="AG1238" s="149">
        <v>1.6</v>
      </c>
      <c r="AH1238" s="149">
        <v>14.8236552537</v>
      </c>
      <c r="AI1238" s="149">
        <v>9.4001010230999995</v>
      </c>
      <c r="AJ1238" s="149">
        <v>24.376281359299998</v>
      </c>
      <c r="AK1238" s="149">
        <v>14.734517218500001</v>
      </c>
      <c r="AL1238" s="149">
        <v>2.4859607595000002</v>
      </c>
      <c r="AM1238" s="149">
        <v>13.5638376895</v>
      </c>
      <c r="AN1238" s="149">
        <v>2.1987382015999999</v>
      </c>
      <c r="AO1238" s="149" t="s">
        <v>3450</v>
      </c>
      <c r="AP1238" s="149">
        <v>15.432765160900001</v>
      </c>
      <c r="AQ1238" s="149">
        <v>0.26642368300000002</v>
      </c>
    </row>
    <row r="1239" spans="1:43" x14ac:dyDescent="0.2">
      <c r="A1239" s="145">
        <v>4022</v>
      </c>
      <c r="B1239" s="109" t="s">
        <v>1163</v>
      </c>
      <c r="C1239" s="110">
        <v>1550</v>
      </c>
      <c r="D1239" s="131">
        <v>-1.4621741894</v>
      </c>
      <c r="E1239" s="110">
        <v>313.76518218619998</v>
      </c>
      <c r="F1239" s="131">
        <v>9.9354838710000006</v>
      </c>
      <c r="G1239" s="131">
        <v>17.548387096799999</v>
      </c>
      <c r="H1239" s="131">
        <v>62.451612903200001</v>
      </c>
      <c r="I1239" s="131">
        <v>20</v>
      </c>
      <c r="J1239" s="131">
        <v>3.2133676093000001</v>
      </c>
      <c r="K1239" s="131">
        <v>1.2853470437000001</v>
      </c>
      <c r="L1239" s="131">
        <v>6.4267352185000002</v>
      </c>
      <c r="M1239" s="131">
        <v>8.3547557841</v>
      </c>
      <c r="N1239" s="110">
        <v>702</v>
      </c>
      <c r="O1239" s="131">
        <v>2.2008547008999999</v>
      </c>
      <c r="P1239" s="146">
        <v>4.9400000000000004</v>
      </c>
      <c r="Q1239" s="131">
        <v>10.204081632699999</v>
      </c>
      <c r="R1239" s="110">
        <v>11</v>
      </c>
      <c r="S1239" s="131">
        <v>61.020408163299997</v>
      </c>
      <c r="T1239" s="110">
        <v>-9</v>
      </c>
      <c r="U1239" s="131">
        <v>28.571428571399998</v>
      </c>
      <c r="V1239" s="131">
        <v>0.20408163269999999</v>
      </c>
      <c r="W1239" s="147">
        <v>718</v>
      </c>
      <c r="X1239" s="147">
        <v>23</v>
      </c>
      <c r="Y1239" s="147">
        <v>23</v>
      </c>
      <c r="Z1239" s="147">
        <v>672</v>
      </c>
      <c r="AA1239" s="147">
        <v>80</v>
      </c>
      <c r="AB1239" s="147">
        <v>10</v>
      </c>
      <c r="AC1239" s="147">
        <v>9</v>
      </c>
      <c r="AD1239" s="147">
        <v>61</v>
      </c>
      <c r="AE1239" s="148">
        <v>1.9329896906999999</v>
      </c>
      <c r="AF1239" s="131">
        <v>1.9379844960999999</v>
      </c>
      <c r="AG1239" s="149">
        <v>0.9</v>
      </c>
      <c r="AH1239" s="149">
        <v>14.669571532300001</v>
      </c>
      <c r="AI1239" s="149">
        <v>10.0529100529</v>
      </c>
      <c r="AJ1239" s="149">
        <v>11.526091918200001</v>
      </c>
      <c r="AK1239" s="149">
        <v>33.831310301899997</v>
      </c>
      <c r="AL1239" s="149">
        <v>2.5936300445999998</v>
      </c>
      <c r="AM1239" s="149">
        <v>11.546840958600001</v>
      </c>
      <c r="AN1239" s="149">
        <v>5.0731403672999997</v>
      </c>
      <c r="AO1239" s="149" t="s">
        <v>3450</v>
      </c>
      <c r="AP1239" s="149">
        <v>7.6460213714999998</v>
      </c>
      <c r="AQ1239" s="149">
        <v>0.33198464570000003</v>
      </c>
    </row>
    <row r="1240" spans="1:43" x14ac:dyDescent="0.2">
      <c r="A1240" s="145">
        <v>4023</v>
      </c>
      <c r="B1240" s="109" t="s">
        <v>1162</v>
      </c>
      <c r="C1240" s="110">
        <v>2831</v>
      </c>
      <c r="D1240" s="131">
        <v>19.3507588533</v>
      </c>
      <c r="E1240" s="110">
        <v>476.59932659930001</v>
      </c>
      <c r="F1240" s="131">
        <v>17.7675732957</v>
      </c>
      <c r="G1240" s="131">
        <v>20.522783468699998</v>
      </c>
      <c r="H1240" s="131">
        <v>58.707170611099997</v>
      </c>
      <c r="I1240" s="131">
        <v>20.770045920200001</v>
      </c>
      <c r="J1240" s="131">
        <v>4.5936395760000002</v>
      </c>
      <c r="K1240" s="131">
        <v>3.8869257950999998</v>
      </c>
      <c r="L1240" s="131">
        <v>10.2473498233</v>
      </c>
      <c r="M1240" s="131">
        <v>5.3003533568999996</v>
      </c>
      <c r="N1240" s="110">
        <v>1229</v>
      </c>
      <c r="O1240" s="131">
        <v>2.2839707079</v>
      </c>
      <c r="P1240" s="146">
        <v>5.94</v>
      </c>
      <c r="Q1240" s="131">
        <v>17.3267326733</v>
      </c>
      <c r="R1240" s="110">
        <v>23</v>
      </c>
      <c r="S1240" s="131">
        <v>54.125412541300001</v>
      </c>
      <c r="T1240" s="110">
        <v>-18</v>
      </c>
      <c r="U1240" s="131">
        <v>27.0627062706</v>
      </c>
      <c r="V1240" s="131">
        <v>1.4851485149000001</v>
      </c>
      <c r="W1240" s="147">
        <v>1037</v>
      </c>
      <c r="X1240" s="147">
        <v>47</v>
      </c>
      <c r="Y1240" s="147">
        <v>481</v>
      </c>
      <c r="Z1240" s="147">
        <v>509</v>
      </c>
      <c r="AA1240" s="147">
        <v>187</v>
      </c>
      <c r="AB1240" s="147">
        <v>21</v>
      </c>
      <c r="AC1240" s="147">
        <v>36</v>
      </c>
      <c r="AD1240" s="147">
        <v>130</v>
      </c>
      <c r="AE1240" s="148">
        <v>1.1312217195000001</v>
      </c>
      <c r="AF1240" s="131">
        <v>1.7686593561999999</v>
      </c>
      <c r="AG1240" s="131">
        <v>0.53</v>
      </c>
      <c r="AH1240" s="149">
        <v>15.6828126199</v>
      </c>
      <c r="AI1240" s="149">
        <v>5.8110079066999996</v>
      </c>
      <c r="AJ1240" s="149">
        <v>11.023259384399999</v>
      </c>
      <c r="AK1240" s="149">
        <v>39.663775235999999</v>
      </c>
      <c r="AL1240" s="149">
        <v>2.5332002763000001</v>
      </c>
      <c r="AM1240" s="149">
        <v>11.8753358409</v>
      </c>
      <c r="AN1240" s="149">
        <v>3.7767713211</v>
      </c>
      <c r="AO1240" s="149" t="s">
        <v>3450</v>
      </c>
      <c r="AP1240" s="149">
        <v>7.4921317264000002</v>
      </c>
      <c r="AQ1240" s="149">
        <v>0.80601826970000001</v>
      </c>
    </row>
    <row r="1241" spans="1:43" x14ac:dyDescent="0.2">
      <c r="A1241" s="145">
        <v>4024</v>
      </c>
      <c r="B1241" s="109" t="s">
        <v>1161</v>
      </c>
      <c r="C1241" s="110">
        <v>2988</v>
      </c>
      <c r="D1241" s="131">
        <v>15.9487776484</v>
      </c>
      <c r="E1241" s="110">
        <v>383.07692307690002</v>
      </c>
      <c r="F1241" s="131">
        <v>19.879518072300002</v>
      </c>
      <c r="G1241" s="131">
        <v>21.8206157965</v>
      </c>
      <c r="H1241" s="131">
        <v>62.248995983900002</v>
      </c>
      <c r="I1241" s="131">
        <v>15.930388219499999</v>
      </c>
      <c r="J1241" s="131">
        <v>3.0105368791</v>
      </c>
      <c r="K1241" s="131">
        <v>1.3380163907</v>
      </c>
      <c r="L1241" s="131">
        <v>12.0421475163</v>
      </c>
      <c r="M1241" s="131">
        <v>7.6935942465</v>
      </c>
      <c r="N1241" s="110">
        <v>1224</v>
      </c>
      <c r="O1241" s="131">
        <v>2.4174836600999998</v>
      </c>
      <c r="P1241" s="146">
        <v>7.8</v>
      </c>
      <c r="Q1241" s="131">
        <v>15.335051546400001</v>
      </c>
      <c r="R1241" s="110">
        <v>3</v>
      </c>
      <c r="S1241" s="131">
        <v>44.201030927799998</v>
      </c>
      <c r="T1241" s="110">
        <v>-9</v>
      </c>
      <c r="U1241" s="131">
        <v>36.340206185600003</v>
      </c>
      <c r="V1241" s="131">
        <v>4.1237113401999999</v>
      </c>
      <c r="W1241" s="147">
        <v>1070</v>
      </c>
      <c r="X1241" s="147">
        <v>102</v>
      </c>
      <c r="Y1241" s="147">
        <v>302</v>
      </c>
      <c r="Z1241" s="147">
        <v>666</v>
      </c>
      <c r="AA1241" s="147">
        <v>175</v>
      </c>
      <c r="AB1241" s="147">
        <v>17</v>
      </c>
      <c r="AC1241" s="147">
        <v>30</v>
      </c>
      <c r="AD1241" s="147">
        <v>128</v>
      </c>
      <c r="AE1241" s="148">
        <v>1.4836795251999999</v>
      </c>
      <c r="AF1241" s="131">
        <v>5.0471063256999997</v>
      </c>
      <c r="AG1241" s="149">
        <v>1.2</v>
      </c>
      <c r="AH1241" s="149">
        <v>12.338162222699999</v>
      </c>
      <c r="AI1241" s="149">
        <v>23.668556232099998</v>
      </c>
      <c r="AJ1241" s="149">
        <v>9.8257400797999992</v>
      </c>
      <c r="AK1241" s="149">
        <v>28.819371544500001</v>
      </c>
      <c r="AL1241" s="149">
        <v>2.6733851214</v>
      </c>
      <c r="AM1241" s="149">
        <v>7.0193855413000001</v>
      </c>
      <c r="AN1241" s="149">
        <v>3.9330953880999999</v>
      </c>
      <c r="AO1241" s="149" t="s">
        <v>3450</v>
      </c>
      <c r="AP1241" s="149">
        <v>8.5100426902000006</v>
      </c>
      <c r="AQ1241" s="149">
        <v>0.47589054520000001</v>
      </c>
    </row>
    <row r="1242" spans="1:43" x14ac:dyDescent="0.2">
      <c r="A1242" s="145">
        <v>4026</v>
      </c>
      <c r="B1242" s="109" t="s">
        <v>1160</v>
      </c>
      <c r="C1242" s="110">
        <v>3501</v>
      </c>
      <c r="D1242" s="131">
        <v>14.4117647059</v>
      </c>
      <c r="E1242" s="110">
        <v>1659.2417061611</v>
      </c>
      <c r="F1242" s="131">
        <v>22.964867180799999</v>
      </c>
      <c r="G1242" s="131">
        <v>20.2513567552</v>
      </c>
      <c r="H1242" s="131">
        <v>61.039702941999998</v>
      </c>
      <c r="I1242" s="131">
        <v>18.708940302799999</v>
      </c>
      <c r="J1242" s="131">
        <v>4.8571428571000004</v>
      </c>
      <c r="K1242" s="131">
        <v>1.4285714286</v>
      </c>
      <c r="L1242" s="131">
        <v>10.857142857099999</v>
      </c>
      <c r="M1242" s="131">
        <v>6.8571428571000004</v>
      </c>
      <c r="N1242" s="110">
        <v>1591</v>
      </c>
      <c r="O1242" s="131">
        <v>2.1722187304</v>
      </c>
      <c r="P1242" s="146">
        <v>2.11</v>
      </c>
      <c r="Q1242" s="131">
        <v>36.619718309900001</v>
      </c>
      <c r="R1242" s="110">
        <v>11</v>
      </c>
      <c r="S1242" s="131">
        <v>19.718309859200001</v>
      </c>
      <c r="T1242" s="110">
        <v>-7</v>
      </c>
      <c r="U1242" s="131">
        <v>41.314553990599997</v>
      </c>
      <c r="V1242" s="131">
        <v>2.3474178403999999</v>
      </c>
      <c r="W1242" s="147">
        <v>795</v>
      </c>
      <c r="X1242" s="147">
        <v>27</v>
      </c>
      <c r="Y1242" s="147">
        <v>33</v>
      </c>
      <c r="Z1242" s="147">
        <v>735</v>
      </c>
      <c r="AA1242" s="147">
        <v>221</v>
      </c>
      <c r="AB1242" s="147">
        <v>5</v>
      </c>
      <c r="AC1242" s="147">
        <v>14</v>
      </c>
      <c r="AD1242" s="147">
        <v>202</v>
      </c>
      <c r="AE1242" s="148">
        <v>0.55279159759999996</v>
      </c>
      <c r="AF1242" s="131">
        <v>0</v>
      </c>
      <c r="AG1242" s="149">
        <v>0.8</v>
      </c>
      <c r="AH1242" s="149">
        <v>17.251773049600001</v>
      </c>
      <c r="AI1242" s="149">
        <v>9.0647163120999998</v>
      </c>
      <c r="AJ1242" s="149">
        <v>29.1046099291</v>
      </c>
      <c r="AK1242" s="149">
        <v>10.9352836879</v>
      </c>
      <c r="AL1242" s="149">
        <v>2.6196808511</v>
      </c>
      <c r="AM1242" s="149">
        <v>12.464539007100001</v>
      </c>
      <c r="AN1242" s="149">
        <v>1.8351063830000001</v>
      </c>
      <c r="AO1242" s="149" t="s">
        <v>3450</v>
      </c>
      <c r="AP1242" s="149">
        <v>14.4946808511</v>
      </c>
      <c r="AQ1242" s="149">
        <v>0.14627659570000001</v>
      </c>
    </row>
    <row r="1243" spans="1:43" x14ac:dyDescent="0.2">
      <c r="A1243" s="145">
        <v>4027</v>
      </c>
      <c r="B1243" s="109" t="s">
        <v>1159</v>
      </c>
      <c r="C1243" s="110">
        <v>5552</v>
      </c>
      <c r="D1243" s="131">
        <v>5.7926829268000004</v>
      </c>
      <c r="E1243" s="110">
        <v>1099.4059405941</v>
      </c>
      <c r="F1243" s="131">
        <v>25.666426513000001</v>
      </c>
      <c r="G1243" s="131">
        <v>20.659221901999999</v>
      </c>
      <c r="H1243" s="131">
        <v>59.023775216099999</v>
      </c>
      <c r="I1243" s="131">
        <v>20.317002881800001</v>
      </c>
      <c r="J1243" s="131">
        <v>5.0459542260000001</v>
      </c>
      <c r="K1243" s="131">
        <v>1.4417012074</v>
      </c>
      <c r="L1243" s="131">
        <v>10.632546404799999</v>
      </c>
      <c r="M1243" s="131">
        <v>7.5689313389999997</v>
      </c>
      <c r="N1243" s="110">
        <v>2456</v>
      </c>
      <c r="O1243" s="131">
        <v>2.2235342020000002</v>
      </c>
      <c r="P1243" s="146">
        <v>5.05</v>
      </c>
      <c r="Q1243" s="131">
        <v>25.390625</v>
      </c>
      <c r="R1243" s="110">
        <v>37</v>
      </c>
      <c r="S1243" s="131">
        <v>44.7265625</v>
      </c>
      <c r="T1243" s="110">
        <v>-35</v>
      </c>
      <c r="U1243" s="131">
        <v>29.8828125</v>
      </c>
      <c r="V1243" s="131">
        <v>0</v>
      </c>
      <c r="W1243" s="147">
        <v>1362</v>
      </c>
      <c r="X1243" s="147">
        <v>10</v>
      </c>
      <c r="Y1243" s="147">
        <v>325</v>
      </c>
      <c r="Z1243" s="147">
        <v>1027</v>
      </c>
      <c r="AA1243" s="147">
        <v>254</v>
      </c>
      <c r="AB1243" s="147">
        <v>6</v>
      </c>
      <c r="AC1243" s="147">
        <v>44</v>
      </c>
      <c r="AD1243" s="147">
        <v>204</v>
      </c>
      <c r="AE1243" s="148">
        <v>2.4306874288000002</v>
      </c>
      <c r="AF1243" s="131">
        <v>0.18031013339999999</v>
      </c>
      <c r="AG1243" s="131">
        <v>1.6</v>
      </c>
      <c r="AH1243" s="149">
        <v>14.318111076499999</v>
      </c>
      <c r="AI1243" s="149">
        <v>13.3354084219</v>
      </c>
      <c r="AJ1243" s="149">
        <v>16.772644403899999</v>
      </c>
      <c r="AK1243" s="149">
        <v>26.617457423600001</v>
      </c>
      <c r="AL1243" s="149">
        <v>4.3665792164999999</v>
      </c>
      <c r="AM1243" s="149">
        <v>9.5468895904999993</v>
      </c>
      <c r="AN1243" s="149">
        <v>5.1091644803999996</v>
      </c>
      <c r="AO1243" s="149" t="s">
        <v>3450</v>
      </c>
      <c r="AP1243" s="149">
        <v>6.9589577127000002</v>
      </c>
      <c r="AQ1243" s="149">
        <v>0.51136110990000005</v>
      </c>
    </row>
    <row r="1244" spans="1:43" x14ac:dyDescent="0.2">
      <c r="A1244" s="145">
        <v>4028</v>
      </c>
      <c r="B1244" s="109" t="s">
        <v>1158</v>
      </c>
      <c r="C1244" s="110">
        <v>1038</v>
      </c>
      <c r="D1244" s="131">
        <v>13.1952017448</v>
      </c>
      <c r="E1244" s="110">
        <v>260.15037593990002</v>
      </c>
      <c r="F1244" s="131">
        <v>12.909441233100001</v>
      </c>
      <c r="G1244" s="131">
        <v>23.314065510599999</v>
      </c>
      <c r="H1244" s="131">
        <v>61.271676300599999</v>
      </c>
      <c r="I1244" s="131">
        <v>15.4142581888</v>
      </c>
      <c r="J1244" s="131">
        <v>1.9129603061</v>
      </c>
      <c r="K1244" s="131">
        <v>0.956480153</v>
      </c>
      <c r="L1244" s="131">
        <v>9.5648015304000005</v>
      </c>
      <c r="M1244" s="131">
        <v>2.8694404590999998</v>
      </c>
      <c r="N1244" s="110">
        <v>400</v>
      </c>
      <c r="O1244" s="131">
        <v>2.5874999999999999</v>
      </c>
      <c r="P1244" s="146">
        <v>3.99</v>
      </c>
      <c r="Q1244" s="131">
        <v>9.5</v>
      </c>
      <c r="R1244" s="110">
        <v>8</v>
      </c>
      <c r="S1244" s="131">
        <v>52</v>
      </c>
      <c r="T1244" s="110">
        <v>-9</v>
      </c>
      <c r="U1244" s="131">
        <v>38.5</v>
      </c>
      <c r="V1244" s="131">
        <v>0</v>
      </c>
      <c r="W1244" s="147">
        <v>116</v>
      </c>
      <c r="X1244" s="147">
        <v>29</v>
      </c>
      <c r="Y1244" s="147">
        <v>7</v>
      </c>
      <c r="Z1244" s="147">
        <v>80</v>
      </c>
      <c r="AA1244" s="147" t="s">
        <v>3449</v>
      </c>
      <c r="AB1244" s="147">
        <v>11</v>
      </c>
      <c r="AC1244" s="147" t="s">
        <v>3449</v>
      </c>
      <c r="AD1244" s="147">
        <v>42</v>
      </c>
      <c r="AE1244" s="148">
        <v>2.3094688221999999</v>
      </c>
      <c r="AF1244" s="131">
        <v>0</v>
      </c>
      <c r="AG1244" s="149" t="s">
        <v>3449</v>
      </c>
      <c r="AH1244" s="149">
        <v>17.707220271699999</v>
      </c>
      <c r="AI1244" s="149">
        <v>9.7847656846</v>
      </c>
      <c r="AJ1244" s="149">
        <v>17.0966264692</v>
      </c>
      <c r="AK1244" s="149">
        <v>20.225919706900001</v>
      </c>
      <c r="AL1244" s="149">
        <v>5.3274309265999999</v>
      </c>
      <c r="AM1244" s="149">
        <v>8.2124866433000001</v>
      </c>
      <c r="AN1244" s="149">
        <v>4.6252480537</v>
      </c>
      <c r="AO1244" s="149" t="s">
        <v>3450</v>
      </c>
      <c r="AP1244" s="149">
        <v>13.9062738513</v>
      </c>
      <c r="AQ1244" s="149">
        <v>1.9539001679000001</v>
      </c>
    </row>
    <row r="1245" spans="1:43" x14ac:dyDescent="0.2">
      <c r="A1245" s="145">
        <v>4029</v>
      </c>
      <c r="B1245" s="109" t="s">
        <v>1157</v>
      </c>
      <c r="C1245" s="110">
        <v>5461</v>
      </c>
      <c r="D1245" s="131">
        <v>16.837826273000001</v>
      </c>
      <c r="E1245" s="110">
        <v>966.5486725664</v>
      </c>
      <c r="F1245" s="131">
        <v>26.863211866</v>
      </c>
      <c r="G1245" s="131">
        <v>18.8976377953</v>
      </c>
      <c r="H1245" s="131">
        <v>62.1681010804</v>
      </c>
      <c r="I1245" s="131">
        <v>18.934261124300001</v>
      </c>
      <c r="J1245" s="131">
        <v>3.8620689654999998</v>
      </c>
      <c r="K1245" s="131">
        <v>1.2873563217999999</v>
      </c>
      <c r="L1245" s="131">
        <v>12.137931034499999</v>
      </c>
      <c r="M1245" s="131">
        <v>5.7011494252999997</v>
      </c>
      <c r="N1245" s="110">
        <v>2400</v>
      </c>
      <c r="O1245" s="131">
        <v>2.26125</v>
      </c>
      <c r="P1245" s="146">
        <v>5.65</v>
      </c>
      <c r="Q1245" s="131">
        <v>27.464788732399999</v>
      </c>
      <c r="R1245" s="110">
        <v>28</v>
      </c>
      <c r="S1245" s="131">
        <v>26.936619718300001</v>
      </c>
      <c r="T1245" s="110">
        <v>-25</v>
      </c>
      <c r="U1245" s="131">
        <v>39.7887323944</v>
      </c>
      <c r="V1245" s="131">
        <v>5.8098591548999998</v>
      </c>
      <c r="W1245" s="147">
        <v>1844</v>
      </c>
      <c r="X1245" s="147">
        <v>34</v>
      </c>
      <c r="Y1245" s="147">
        <v>530</v>
      </c>
      <c r="Z1245" s="147">
        <v>1280</v>
      </c>
      <c r="AA1245" s="147">
        <v>283</v>
      </c>
      <c r="AB1245" s="147">
        <v>12</v>
      </c>
      <c r="AC1245" s="147">
        <v>59</v>
      </c>
      <c r="AD1245" s="147">
        <v>212</v>
      </c>
      <c r="AE1245" s="148">
        <v>2.1655065739000001</v>
      </c>
      <c r="AF1245" s="131">
        <v>11.7915557246</v>
      </c>
      <c r="AG1245" s="131">
        <v>2.25</v>
      </c>
      <c r="AH1245" s="149">
        <v>13.9908458762</v>
      </c>
      <c r="AI1245" s="149">
        <v>11.451456737999999</v>
      </c>
      <c r="AJ1245" s="149">
        <v>17.736114778600001</v>
      </c>
      <c r="AK1245" s="149">
        <v>26.7009946308</v>
      </c>
      <c r="AL1245" s="149">
        <v>3.8817005545000001</v>
      </c>
      <c r="AM1245" s="149">
        <v>9.8846932487999997</v>
      </c>
      <c r="AN1245" s="149">
        <v>3.2479535251999998</v>
      </c>
      <c r="AO1245" s="149" t="s">
        <v>3450</v>
      </c>
      <c r="AP1245" s="149">
        <v>10.5228412992</v>
      </c>
      <c r="AQ1245" s="149">
        <v>0.114426547</v>
      </c>
    </row>
    <row r="1246" spans="1:43" x14ac:dyDescent="0.2">
      <c r="A1246" s="145">
        <v>4030</v>
      </c>
      <c r="B1246" s="109" t="s">
        <v>1156</v>
      </c>
      <c r="C1246" s="110">
        <v>2057</v>
      </c>
      <c r="D1246" s="131">
        <v>13.5209713024</v>
      </c>
      <c r="E1246" s="110">
        <v>846.50205761320001</v>
      </c>
      <c r="F1246" s="131">
        <v>26.592124453099999</v>
      </c>
      <c r="G1246" s="131">
        <v>21.4389888187</v>
      </c>
      <c r="H1246" s="131">
        <v>61.059795819199998</v>
      </c>
      <c r="I1246" s="131">
        <v>17.5012153622</v>
      </c>
      <c r="J1246" s="131">
        <v>2.9048656500000001</v>
      </c>
      <c r="K1246" s="131">
        <v>1.9365771000000001</v>
      </c>
      <c r="L1246" s="131">
        <v>8.7145969499000007</v>
      </c>
      <c r="M1246" s="131">
        <v>8.2304526749000004</v>
      </c>
      <c r="N1246" s="110">
        <v>793</v>
      </c>
      <c r="O1246" s="131">
        <v>2.5788146279999999</v>
      </c>
      <c r="P1246" s="146">
        <v>2.4300000000000002</v>
      </c>
      <c r="Q1246" s="131">
        <v>24.481327800799999</v>
      </c>
      <c r="R1246" s="110">
        <v>12</v>
      </c>
      <c r="S1246" s="131">
        <v>24.8962655602</v>
      </c>
      <c r="T1246" s="110">
        <v>-14</v>
      </c>
      <c r="U1246" s="131">
        <v>48.9626556017</v>
      </c>
      <c r="V1246" s="131">
        <v>1.6597510373</v>
      </c>
      <c r="W1246" s="147">
        <v>628</v>
      </c>
      <c r="X1246" s="147">
        <v>14</v>
      </c>
      <c r="Y1246" s="147">
        <v>346</v>
      </c>
      <c r="Z1246" s="147">
        <v>268</v>
      </c>
      <c r="AA1246" s="147">
        <v>124</v>
      </c>
      <c r="AB1246" s="147">
        <v>6</v>
      </c>
      <c r="AC1246" s="147">
        <v>24</v>
      </c>
      <c r="AD1246" s="147">
        <v>94</v>
      </c>
      <c r="AE1246" s="148">
        <v>1.3714285714000001</v>
      </c>
      <c r="AF1246" s="131">
        <v>1.9286403085999999</v>
      </c>
      <c r="AG1246" s="131">
        <v>0.72</v>
      </c>
      <c r="AH1246" s="149">
        <v>9.9626567085000008</v>
      </c>
      <c r="AI1246" s="149">
        <v>14.0304081088</v>
      </c>
      <c r="AJ1246" s="149">
        <v>15.310749533199999</v>
      </c>
      <c r="AK1246" s="149">
        <v>30.688183515599999</v>
      </c>
      <c r="AL1246" s="149">
        <v>2.9607895438999998</v>
      </c>
      <c r="AM1246" s="149">
        <v>9.6692451320000004</v>
      </c>
      <c r="AN1246" s="149">
        <v>3.2542011202999999</v>
      </c>
      <c r="AO1246" s="149" t="s">
        <v>3450</v>
      </c>
      <c r="AP1246" s="149">
        <v>9.6025606828000001</v>
      </c>
      <c r="AQ1246" s="149">
        <v>0.45345425449999999</v>
      </c>
    </row>
    <row r="1247" spans="1:43" x14ac:dyDescent="0.2">
      <c r="A1247" s="145">
        <v>4031</v>
      </c>
      <c r="B1247" s="109" t="s">
        <v>1155</v>
      </c>
      <c r="C1247" s="110">
        <v>1795</v>
      </c>
      <c r="D1247" s="131">
        <v>12.9641283826</v>
      </c>
      <c r="E1247" s="110">
        <v>367.07566462170001</v>
      </c>
      <c r="F1247" s="131">
        <v>16.267409470800001</v>
      </c>
      <c r="G1247" s="131">
        <v>21.337047353799999</v>
      </c>
      <c r="H1247" s="131">
        <v>62.618384401100002</v>
      </c>
      <c r="I1247" s="131">
        <v>16.044568245099999</v>
      </c>
      <c r="J1247" s="131">
        <v>4.5133991537</v>
      </c>
      <c r="K1247" s="131">
        <v>1.1283497884</v>
      </c>
      <c r="L1247" s="131">
        <v>11.283497884299999</v>
      </c>
      <c r="M1247" s="131">
        <v>7.3342736247999998</v>
      </c>
      <c r="N1247" s="110">
        <v>725</v>
      </c>
      <c r="O1247" s="131">
        <v>2.4634482758999998</v>
      </c>
      <c r="P1247" s="146">
        <v>4.8899999999999997</v>
      </c>
      <c r="Q1247" s="131">
        <v>12.883435582800001</v>
      </c>
      <c r="R1247" s="110">
        <v>0</v>
      </c>
      <c r="S1247" s="131">
        <v>56.441717791400002</v>
      </c>
      <c r="T1247" s="110">
        <v>-3</v>
      </c>
      <c r="U1247" s="131">
        <v>26.9938650307</v>
      </c>
      <c r="V1247" s="131">
        <v>3.6809815951</v>
      </c>
      <c r="W1247" s="147">
        <v>409</v>
      </c>
      <c r="X1247" s="147">
        <v>46</v>
      </c>
      <c r="Y1247" s="147">
        <v>122</v>
      </c>
      <c r="Z1247" s="147">
        <v>241</v>
      </c>
      <c r="AA1247" s="147">
        <v>110</v>
      </c>
      <c r="AB1247" s="147">
        <v>14</v>
      </c>
      <c r="AC1247" s="147">
        <v>15</v>
      </c>
      <c r="AD1247" s="147">
        <v>81</v>
      </c>
      <c r="AE1247" s="148">
        <v>3.25</v>
      </c>
      <c r="AF1247" s="131">
        <v>4.5792787635999996</v>
      </c>
      <c r="AG1247" s="149">
        <v>1.31</v>
      </c>
      <c r="AH1247" s="149">
        <v>8.5859181506999995</v>
      </c>
      <c r="AI1247" s="149">
        <v>12.1004835476</v>
      </c>
      <c r="AJ1247" s="149">
        <v>11.522585210500001</v>
      </c>
      <c r="AK1247" s="149">
        <v>40.889255808500003</v>
      </c>
      <c r="AL1247" s="149">
        <v>1.7219011676</v>
      </c>
      <c r="AM1247" s="149">
        <v>8.6095058380000005</v>
      </c>
      <c r="AN1247" s="149">
        <v>4.3519282934000003</v>
      </c>
      <c r="AO1247" s="149" t="s">
        <v>3450</v>
      </c>
      <c r="AP1247" s="149">
        <v>8.7392381176999994</v>
      </c>
      <c r="AQ1247" s="149">
        <v>0.29484609029999997</v>
      </c>
    </row>
    <row r="1248" spans="1:43" x14ac:dyDescent="0.2">
      <c r="A1248" s="145">
        <v>4032</v>
      </c>
      <c r="B1248" s="109" t="s">
        <v>1154</v>
      </c>
      <c r="C1248" s="110">
        <v>2123</v>
      </c>
      <c r="D1248" s="131">
        <v>8.7045570916999999</v>
      </c>
      <c r="E1248" s="110">
        <v>610.05747126439996</v>
      </c>
      <c r="F1248" s="131">
        <v>23.598681111600001</v>
      </c>
      <c r="G1248" s="131">
        <v>23.268959020299999</v>
      </c>
      <c r="H1248" s="131">
        <v>63.259538389100001</v>
      </c>
      <c r="I1248" s="131">
        <v>13.4715025907</v>
      </c>
      <c r="J1248" s="131">
        <v>5.6670602125</v>
      </c>
      <c r="K1248" s="131">
        <v>1.8890200708</v>
      </c>
      <c r="L1248" s="131">
        <v>9.9173553718999994</v>
      </c>
      <c r="M1248" s="131">
        <v>4.7225501770999996</v>
      </c>
      <c r="N1248" s="110">
        <v>838</v>
      </c>
      <c r="O1248" s="131">
        <v>2.5119331742000002</v>
      </c>
      <c r="P1248" s="146">
        <v>3.48</v>
      </c>
      <c r="Q1248" s="131">
        <v>30.372492836700001</v>
      </c>
      <c r="R1248" s="110">
        <v>24</v>
      </c>
      <c r="S1248" s="131">
        <v>38.6819484241</v>
      </c>
      <c r="T1248" s="110">
        <v>-27</v>
      </c>
      <c r="U1248" s="131">
        <v>30.659025788000001</v>
      </c>
      <c r="V1248" s="131">
        <v>0.28653295130000001</v>
      </c>
      <c r="W1248" s="147">
        <v>2759</v>
      </c>
      <c r="X1248" s="147">
        <v>22</v>
      </c>
      <c r="Y1248" s="147">
        <v>528</v>
      </c>
      <c r="Z1248" s="147">
        <v>2209</v>
      </c>
      <c r="AA1248" s="147">
        <v>195</v>
      </c>
      <c r="AB1248" s="147">
        <v>10</v>
      </c>
      <c r="AC1248" s="147">
        <v>30</v>
      </c>
      <c r="AD1248" s="147">
        <v>155</v>
      </c>
      <c r="AE1248" s="148">
        <v>1.2074643249000001</v>
      </c>
      <c r="AF1248" s="131">
        <v>2.3629489602999998</v>
      </c>
      <c r="AG1248" s="131">
        <v>1.56</v>
      </c>
      <c r="AH1248" s="149">
        <v>16.1862527716</v>
      </c>
      <c r="AI1248" s="149">
        <v>15.0776053215</v>
      </c>
      <c r="AJ1248" s="149">
        <v>12.4414880512</v>
      </c>
      <c r="AK1248" s="149">
        <v>34.885439763500003</v>
      </c>
      <c r="AL1248" s="149">
        <v>2.6484355753000002</v>
      </c>
      <c r="AM1248" s="149">
        <v>6.8982508006999996</v>
      </c>
      <c r="AN1248" s="149">
        <v>3.1904409952999999</v>
      </c>
      <c r="AO1248" s="149" t="s">
        <v>3450</v>
      </c>
      <c r="AP1248" s="149">
        <v>5.8635131806</v>
      </c>
      <c r="AQ1248" s="149">
        <v>0.82532643510000003</v>
      </c>
    </row>
    <row r="1249" spans="1:43" x14ac:dyDescent="0.2">
      <c r="A1249" s="145">
        <v>4033</v>
      </c>
      <c r="B1249" s="109" t="s">
        <v>1153</v>
      </c>
      <c r="C1249" s="110">
        <v>5772</v>
      </c>
      <c r="D1249" s="131">
        <v>24.182444061999998</v>
      </c>
      <c r="E1249" s="110">
        <v>1185.2156057494999</v>
      </c>
      <c r="F1249" s="131">
        <v>33.974358974399998</v>
      </c>
      <c r="G1249" s="131">
        <v>21.673596673599999</v>
      </c>
      <c r="H1249" s="131">
        <v>62.629937629899999</v>
      </c>
      <c r="I1249" s="131">
        <v>15.696465696500001</v>
      </c>
      <c r="J1249" s="131">
        <v>5.6115738711000001</v>
      </c>
      <c r="K1249" s="131">
        <v>1.9289785182000001</v>
      </c>
      <c r="L1249" s="131">
        <v>11.573871109200001</v>
      </c>
      <c r="M1249" s="131">
        <v>4.2086804032999998</v>
      </c>
      <c r="N1249" s="110">
        <v>2496</v>
      </c>
      <c r="O1249" s="131">
        <v>2.2884615385</v>
      </c>
      <c r="P1249" s="146">
        <v>4.87</v>
      </c>
      <c r="Q1249" s="131">
        <v>29.460580912899999</v>
      </c>
      <c r="R1249" s="110">
        <v>28</v>
      </c>
      <c r="S1249" s="131">
        <v>33.609958506200002</v>
      </c>
      <c r="T1249" s="110">
        <v>-25</v>
      </c>
      <c r="U1249" s="131">
        <v>31.5352697095</v>
      </c>
      <c r="V1249" s="131">
        <v>5.3941908714000002</v>
      </c>
      <c r="W1249" s="147">
        <v>1866</v>
      </c>
      <c r="X1249" s="147">
        <v>23</v>
      </c>
      <c r="Y1249" s="147">
        <v>524</v>
      </c>
      <c r="Z1249" s="147">
        <v>1319</v>
      </c>
      <c r="AA1249" s="147">
        <v>340</v>
      </c>
      <c r="AB1249" s="147">
        <v>6</v>
      </c>
      <c r="AC1249" s="147">
        <v>60</v>
      </c>
      <c r="AD1249" s="147">
        <v>274</v>
      </c>
      <c r="AE1249" s="148">
        <v>5.2806499260999997</v>
      </c>
      <c r="AF1249" s="131">
        <v>12.1995630007</v>
      </c>
      <c r="AG1249" s="131">
        <v>2.73</v>
      </c>
      <c r="AH1249" s="149">
        <v>14.034557453</v>
      </c>
      <c r="AI1249" s="149">
        <v>11.9288700821</v>
      </c>
      <c r="AJ1249" s="149">
        <v>13.324265780099999</v>
      </c>
      <c r="AK1249" s="149">
        <v>32.104176111999998</v>
      </c>
      <c r="AL1249" s="149">
        <v>2.8462042213999998</v>
      </c>
      <c r="AM1249" s="149">
        <v>10.3773109667</v>
      </c>
      <c r="AN1249" s="149">
        <v>4.1106241498999996</v>
      </c>
      <c r="AO1249" s="149" t="s">
        <v>3450</v>
      </c>
      <c r="AP1249" s="149">
        <v>8.3270364213000008</v>
      </c>
      <c r="AQ1249" s="149">
        <v>0.61457861059999996</v>
      </c>
    </row>
    <row r="1250" spans="1:43" x14ac:dyDescent="0.2">
      <c r="A1250" s="145">
        <v>4034</v>
      </c>
      <c r="B1250" s="109" t="s">
        <v>1152</v>
      </c>
      <c r="C1250" s="110">
        <v>8950</v>
      </c>
      <c r="D1250" s="131">
        <v>9.7755427449999992</v>
      </c>
      <c r="E1250" s="110">
        <v>1663.5687732342001</v>
      </c>
      <c r="F1250" s="131">
        <v>48.737430167600003</v>
      </c>
      <c r="G1250" s="131">
        <v>20.223463687199999</v>
      </c>
      <c r="H1250" s="131">
        <v>61.955307262600002</v>
      </c>
      <c r="I1250" s="131">
        <v>17.821229050300001</v>
      </c>
      <c r="J1250" s="131">
        <v>4.6132208158000001</v>
      </c>
      <c r="K1250" s="131">
        <v>1.6877637131000001</v>
      </c>
      <c r="L1250" s="131">
        <v>12.264416315</v>
      </c>
      <c r="M1250" s="131">
        <v>6.3009845287999999</v>
      </c>
      <c r="N1250" s="110">
        <v>3872</v>
      </c>
      <c r="O1250" s="131">
        <v>2.2747933884</v>
      </c>
      <c r="P1250" s="146">
        <v>5.38</v>
      </c>
      <c r="Q1250" s="131">
        <v>27.1719038817</v>
      </c>
      <c r="R1250" s="110">
        <v>14</v>
      </c>
      <c r="S1250" s="131">
        <v>17.560073937199999</v>
      </c>
      <c r="T1250" s="110">
        <v>-16</v>
      </c>
      <c r="U1250" s="131">
        <v>49.722735674699997</v>
      </c>
      <c r="V1250" s="131">
        <v>5.5452865065000001</v>
      </c>
      <c r="W1250" s="147">
        <v>2711</v>
      </c>
      <c r="X1250" s="147">
        <v>12</v>
      </c>
      <c r="Y1250" s="147">
        <v>654</v>
      </c>
      <c r="Z1250" s="147">
        <v>2045</v>
      </c>
      <c r="AA1250" s="147">
        <v>395</v>
      </c>
      <c r="AB1250" s="147">
        <v>6</v>
      </c>
      <c r="AC1250" s="147">
        <v>87</v>
      </c>
      <c r="AD1250" s="147">
        <v>302</v>
      </c>
      <c r="AE1250" s="148">
        <v>4.8786292242</v>
      </c>
      <c r="AF1250" s="131">
        <v>6.7583046963999998</v>
      </c>
      <c r="AG1250" s="131">
        <v>2.13</v>
      </c>
      <c r="AH1250" s="149">
        <v>10.0521407801</v>
      </c>
      <c r="AI1250" s="149">
        <v>15.672315251200001</v>
      </c>
      <c r="AJ1250" s="149">
        <v>17.652662187899999</v>
      </c>
      <c r="AK1250" s="149">
        <v>32.046525619199997</v>
      </c>
      <c r="AL1250" s="149">
        <v>3.0031083927000002</v>
      </c>
      <c r="AM1250" s="149">
        <v>7.6707109195000003</v>
      </c>
      <c r="AN1250" s="149">
        <v>2.4466058357999998</v>
      </c>
      <c r="AO1250" s="149" t="s">
        <v>3450</v>
      </c>
      <c r="AP1250" s="149">
        <v>7.1643437281000004</v>
      </c>
      <c r="AQ1250" s="149">
        <v>0.79213877470000005</v>
      </c>
    </row>
    <row r="1251" spans="1:43" x14ac:dyDescent="0.2">
      <c r="A1251" s="145">
        <v>4035</v>
      </c>
      <c r="B1251" s="109" t="s">
        <v>1151</v>
      </c>
      <c r="C1251" s="110">
        <v>4134</v>
      </c>
      <c r="D1251" s="131">
        <v>19.583453861700001</v>
      </c>
      <c r="E1251" s="110">
        <v>1241.4414414414</v>
      </c>
      <c r="F1251" s="131">
        <v>18.553459119500001</v>
      </c>
      <c r="G1251" s="131">
        <v>20.537010159699999</v>
      </c>
      <c r="H1251" s="131">
        <v>60.0387034349</v>
      </c>
      <c r="I1251" s="131">
        <v>19.4242864054</v>
      </c>
      <c r="J1251" s="131">
        <v>5.0977060322999996</v>
      </c>
      <c r="K1251" s="131">
        <v>1.9419832504000001</v>
      </c>
      <c r="L1251" s="131">
        <v>11.409151596099999</v>
      </c>
      <c r="M1251" s="131">
        <v>4.6122102196999997</v>
      </c>
      <c r="N1251" s="110">
        <v>1830</v>
      </c>
      <c r="O1251" s="131">
        <v>2.2404371584999998</v>
      </c>
      <c r="P1251" s="146">
        <v>3.33</v>
      </c>
      <c r="Q1251" s="131">
        <v>26.646706586800001</v>
      </c>
      <c r="R1251" s="110">
        <v>14</v>
      </c>
      <c r="S1251" s="131">
        <v>42.215568862300003</v>
      </c>
      <c r="T1251" s="110">
        <v>-14</v>
      </c>
      <c r="U1251" s="131">
        <v>29.640718562899998</v>
      </c>
      <c r="V1251" s="131">
        <v>1.497005988</v>
      </c>
      <c r="W1251" s="147">
        <v>744</v>
      </c>
      <c r="X1251" s="147">
        <v>24</v>
      </c>
      <c r="Y1251" s="147">
        <v>112</v>
      </c>
      <c r="Z1251" s="147">
        <v>608</v>
      </c>
      <c r="AA1251" s="147">
        <v>226</v>
      </c>
      <c r="AB1251" s="147">
        <v>10</v>
      </c>
      <c r="AC1251" s="147">
        <v>25</v>
      </c>
      <c r="AD1251" s="147">
        <v>191</v>
      </c>
      <c r="AE1251" s="148">
        <v>0.81177067479999998</v>
      </c>
      <c r="AF1251" s="131">
        <v>7.4534161490999997</v>
      </c>
      <c r="AG1251" s="131">
        <v>0.49</v>
      </c>
      <c r="AH1251" s="149">
        <v>17.1592168452</v>
      </c>
      <c r="AI1251" s="149">
        <v>10.671407462099999</v>
      </c>
      <c r="AJ1251" s="149">
        <v>13.599002585899999</v>
      </c>
      <c r="AK1251" s="149">
        <v>24.5890284448</v>
      </c>
      <c r="AL1251" s="149">
        <v>2.8537125969999999</v>
      </c>
      <c r="AM1251" s="149">
        <v>9.6647580347000002</v>
      </c>
      <c r="AN1251" s="149">
        <v>11.3963797562</v>
      </c>
      <c r="AO1251" s="149" t="s">
        <v>3450</v>
      </c>
      <c r="AP1251" s="149">
        <v>7.4944588105000003</v>
      </c>
      <c r="AQ1251" s="149">
        <v>0.4802364241</v>
      </c>
    </row>
    <row r="1252" spans="1:43" x14ac:dyDescent="0.2">
      <c r="A1252" s="145">
        <v>4037</v>
      </c>
      <c r="B1252" s="109" t="s">
        <v>1150</v>
      </c>
      <c r="C1252" s="110">
        <v>4080</v>
      </c>
      <c r="D1252" s="131">
        <v>4.6153846154</v>
      </c>
      <c r="E1252" s="110">
        <v>948.83720930230004</v>
      </c>
      <c r="F1252" s="131">
        <v>17.475490196100001</v>
      </c>
      <c r="G1252" s="131">
        <v>17.965686274500001</v>
      </c>
      <c r="H1252" s="131">
        <v>58.308823529400001</v>
      </c>
      <c r="I1252" s="131">
        <v>23.725490196100001</v>
      </c>
      <c r="J1252" s="131">
        <v>3.9254170756</v>
      </c>
      <c r="K1252" s="131">
        <v>2.4533856722</v>
      </c>
      <c r="L1252" s="131">
        <v>8.3415112855999993</v>
      </c>
      <c r="M1252" s="131">
        <v>8.8321884199999996</v>
      </c>
      <c r="N1252" s="110">
        <v>1826</v>
      </c>
      <c r="O1252" s="131">
        <v>2.2113910186000001</v>
      </c>
      <c r="P1252" s="146">
        <v>4.3</v>
      </c>
      <c r="Q1252" s="131">
        <v>21.990740740700002</v>
      </c>
      <c r="R1252" s="110">
        <v>17</v>
      </c>
      <c r="S1252" s="131">
        <v>40.0462962963</v>
      </c>
      <c r="T1252" s="110">
        <v>-17</v>
      </c>
      <c r="U1252" s="131">
        <v>37.962962963000003</v>
      </c>
      <c r="V1252" s="131">
        <v>0</v>
      </c>
      <c r="W1252" s="147">
        <v>808</v>
      </c>
      <c r="X1252" s="147">
        <v>16</v>
      </c>
      <c r="Y1252" s="147">
        <v>158</v>
      </c>
      <c r="Z1252" s="147">
        <v>634</v>
      </c>
      <c r="AA1252" s="147">
        <v>204</v>
      </c>
      <c r="AB1252" s="147">
        <v>13</v>
      </c>
      <c r="AC1252" s="147">
        <v>24</v>
      </c>
      <c r="AD1252" s="147">
        <v>167</v>
      </c>
      <c r="AE1252" s="148">
        <v>2.7082268779000001</v>
      </c>
      <c r="AF1252" s="131">
        <v>0.72762551539999998</v>
      </c>
      <c r="AG1252" s="131">
        <v>0.76</v>
      </c>
      <c r="AH1252" s="149">
        <v>19.9333164514</v>
      </c>
      <c r="AI1252" s="149">
        <v>13.7629779691</v>
      </c>
      <c r="AJ1252" s="149">
        <v>11.559888579400001</v>
      </c>
      <c r="AK1252" s="149">
        <v>25.166708871400001</v>
      </c>
      <c r="AL1252" s="149">
        <v>2.1355617456</v>
      </c>
      <c r="AM1252" s="149">
        <v>10.4583438845</v>
      </c>
      <c r="AN1252" s="149">
        <v>6.1534565712999996</v>
      </c>
      <c r="AO1252" s="149" t="s">
        <v>3450</v>
      </c>
      <c r="AP1252" s="149">
        <v>6.9764497341</v>
      </c>
      <c r="AQ1252" s="149">
        <v>0.41782729810000002</v>
      </c>
    </row>
    <row r="1253" spans="1:43" x14ac:dyDescent="0.2">
      <c r="A1253" s="145">
        <v>4038</v>
      </c>
      <c r="B1253" s="109" t="s">
        <v>1149</v>
      </c>
      <c r="C1253" s="110">
        <v>8628</v>
      </c>
      <c r="D1253" s="131">
        <v>5.4767726160999999</v>
      </c>
      <c r="E1253" s="110">
        <v>1032.0574162679</v>
      </c>
      <c r="F1253" s="131">
        <v>31.119610570199999</v>
      </c>
      <c r="G1253" s="131">
        <v>20.746407046800002</v>
      </c>
      <c r="H1253" s="131">
        <v>57.707464070500002</v>
      </c>
      <c r="I1253" s="131">
        <v>21.5461288827</v>
      </c>
      <c r="J1253" s="131">
        <v>2.9076529424999999</v>
      </c>
      <c r="K1253" s="131">
        <v>1.2793672947000001</v>
      </c>
      <c r="L1253" s="131">
        <v>11.0490811817</v>
      </c>
      <c r="M1253" s="131">
        <v>9.6534077691999993</v>
      </c>
      <c r="N1253" s="110">
        <v>3797</v>
      </c>
      <c r="O1253" s="131">
        <v>2.2467737687999998</v>
      </c>
      <c r="P1253" s="146">
        <v>8.36</v>
      </c>
      <c r="Q1253" s="131">
        <v>20.5495818399</v>
      </c>
      <c r="R1253" s="110">
        <v>17</v>
      </c>
      <c r="S1253" s="131">
        <v>35.125448028699999</v>
      </c>
      <c r="T1253" s="110">
        <v>-10</v>
      </c>
      <c r="U1253" s="131">
        <v>42.891278375100001</v>
      </c>
      <c r="V1253" s="131">
        <v>1.4336917563</v>
      </c>
      <c r="W1253" s="147">
        <v>2015</v>
      </c>
      <c r="X1253" s="147">
        <v>29</v>
      </c>
      <c r="Y1253" s="147">
        <v>346</v>
      </c>
      <c r="Z1253" s="147">
        <v>1640</v>
      </c>
      <c r="AA1253" s="147">
        <v>384</v>
      </c>
      <c r="AB1253" s="147">
        <v>15</v>
      </c>
      <c r="AC1253" s="147">
        <v>63</v>
      </c>
      <c r="AD1253" s="147">
        <v>306</v>
      </c>
      <c r="AE1253" s="148">
        <v>2.2292221953000002</v>
      </c>
      <c r="AF1253" s="131">
        <v>1.7507002801</v>
      </c>
      <c r="AG1253" s="131">
        <v>2.77</v>
      </c>
      <c r="AH1253" s="149">
        <v>15.039419412100001</v>
      </c>
      <c r="AI1253" s="149">
        <v>12.504568474899999</v>
      </c>
      <c r="AJ1253" s="149">
        <v>20.4511042657</v>
      </c>
      <c r="AK1253" s="149">
        <v>23.408865451899999</v>
      </c>
      <c r="AL1253" s="149">
        <v>3.2997441653999999</v>
      </c>
      <c r="AM1253" s="149">
        <v>8.6905445621999995</v>
      </c>
      <c r="AN1253" s="149">
        <v>2.5583459510000002</v>
      </c>
      <c r="AO1253" s="149" t="s">
        <v>3450</v>
      </c>
      <c r="AP1253" s="149">
        <v>11.361144468199999</v>
      </c>
      <c r="AQ1253" s="149">
        <v>0.38375189269999999</v>
      </c>
    </row>
    <row r="1254" spans="1:43" x14ac:dyDescent="0.2">
      <c r="A1254" s="145">
        <v>4039</v>
      </c>
      <c r="B1254" s="109" t="s">
        <v>1148</v>
      </c>
      <c r="C1254" s="110">
        <v>2019</v>
      </c>
      <c r="D1254" s="131">
        <v>4.9554013899999999E-2</v>
      </c>
      <c r="E1254" s="110">
        <v>520.3608247423</v>
      </c>
      <c r="F1254" s="131">
        <v>14.115898959900001</v>
      </c>
      <c r="G1254" s="131">
        <v>21.396731055</v>
      </c>
      <c r="H1254" s="131">
        <v>61.218424962900002</v>
      </c>
      <c r="I1254" s="131">
        <v>17.3848439822</v>
      </c>
      <c r="J1254" s="131">
        <v>6.4837905236999998</v>
      </c>
      <c r="K1254" s="131">
        <v>0.99750623439999997</v>
      </c>
      <c r="L1254" s="131">
        <v>8.4788029925000004</v>
      </c>
      <c r="M1254" s="131">
        <v>4.9875311720999997</v>
      </c>
      <c r="N1254" s="110">
        <v>814</v>
      </c>
      <c r="O1254" s="131">
        <v>2.4729729730000001</v>
      </c>
      <c r="P1254" s="146">
        <v>3.88</v>
      </c>
      <c r="Q1254" s="131">
        <v>19.4805194805</v>
      </c>
      <c r="R1254" s="110">
        <v>24</v>
      </c>
      <c r="S1254" s="131">
        <v>57.142857142899999</v>
      </c>
      <c r="T1254" s="110">
        <v>-21</v>
      </c>
      <c r="U1254" s="131">
        <v>23.376623376600001</v>
      </c>
      <c r="V1254" s="131">
        <v>0</v>
      </c>
      <c r="W1254" s="147">
        <v>520</v>
      </c>
      <c r="X1254" s="147">
        <v>50</v>
      </c>
      <c r="Y1254" s="147">
        <v>160</v>
      </c>
      <c r="Z1254" s="147">
        <v>310</v>
      </c>
      <c r="AA1254" s="147">
        <v>131</v>
      </c>
      <c r="AB1254" s="147">
        <v>17</v>
      </c>
      <c r="AC1254" s="147">
        <v>26</v>
      </c>
      <c r="AD1254" s="147">
        <v>88</v>
      </c>
      <c r="AE1254" s="148">
        <v>3.0439684328999999</v>
      </c>
      <c r="AF1254" s="131">
        <v>3.3718689787999998</v>
      </c>
      <c r="AG1254" s="131">
        <v>1.1599999999999999</v>
      </c>
      <c r="AH1254" s="149">
        <v>17.757910421599998</v>
      </c>
      <c r="AI1254" s="149">
        <v>11.543518275</v>
      </c>
      <c r="AJ1254" s="149">
        <v>7.5116136384000001</v>
      </c>
      <c r="AK1254" s="149">
        <v>30.379524936500001</v>
      </c>
      <c r="AL1254" s="149">
        <v>2.9801034271</v>
      </c>
      <c r="AM1254" s="149">
        <v>11.4646331843</v>
      </c>
      <c r="AN1254" s="149">
        <v>7.8885090717999997</v>
      </c>
      <c r="AO1254" s="149" t="s">
        <v>3450</v>
      </c>
      <c r="AP1254" s="149">
        <v>6.8454728723000002</v>
      </c>
      <c r="AQ1254" s="149">
        <v>1.0430361994999999</v>
      </c>
    </row>
    <row r="1255" spans="1:43" x14ac:dyDescent="0.2">
      <c r="A1255" s="145">
        <v>4040</v>
      </c>
      <c r="B1255" s="109" t="s">
        <v>1147</v>
      </c>
      <c r="C1255" s="110">
        <v>12065</v>
      </c>
      <c r="D1255" s="131">
        <v>11.5477071006</v>
      </c>
      <c r="E1255" s="110">
        <v>1402.9069767441999</v>
      </c>
      <c r="F1255" s="131">
        <v>50.269374223</v>
      </c>
      <c r="G1255" s="131">
        <v>22.818068793999998</v>
      </c>
      <c r="H1255" s="131">
        <v>63.149606299200002</v>
      </c>
      <c r="I1255" s="131">
        <v>14.0323249068</v>
      </c>
      <c r="J1255" s="131">
        <v>4.0925415518000001</v>
      </c>
      <c r="K1255" s="131">
        <v>2.3385951724999998</v>
      </c>
      <c r="L1255" s="131">
        <v>13.279879729399999</v>
      </c>
      <c r="M1255" s="131">
        <v>6.8487430051000002</v>
      </c>
      <c r="N1255" s="110">
        <v>4920</v>
      </c>
      <c r="O1255" s="131">
        <v>2.4298780488</v>
      </c>
      <c r="P1255" s="146">
        <v>8.6</v>
      </c>
      <c r="Q1255" s="131">
        <v>37.935034802799997</v>
      </c>
      <c r="R1255" s="110">
        <v>61</v>
      </c>
      <c r="S1255" s="131">
        <v>24.593967517399999</v>
      </c>
      <c r="T1255" s="110">
        <v>-63</v>
      </c>
      <c r="U1255" s="131">
        <v>35.730858468699999</v>
      </c>
      <c r="V1255" s="131">
        <v>1.7401392111</v>
      </c>
      <c r="W1255" s="147">
        <v>8342</v>
      </c>
      <c r="X1255" s="147">
        <v>34</v>
      </c>
      <c r="Y1255" s="147">
        <v>1283</v>
      </c>
      <c r="Z1255" s="147">
        <v>7025</v>
      </c>
      <c r="AA1255" s="147">
        <v>743</v>
      </c>
      <c r="AB1255" s="147">
        <v>13</v>
      </c>
      <c r="AC1255" s="147">
        <v>107</v>
      </c>
      <c r="AD1255" s="147">
        <v>623</v>
      </c>
      <c r="AE1255" s="148">
        <v>1.3477600607</v>
      </c>
      <c r="AF1255" s="131">
        <v>0</v>
      </c>
      <c r="AG1255" s="149">
        <v>3.88</v>
      </c>
      <c r="AH1255" s="149">
        <v>10.2685961446</v>
      </c>
      <c r="AI1255" s="149">
        <v>10.5943290436</v>
      </c>
      <c r="AJ1255" s="149">
        <v>19.9070860255</v>
      </c>
      <c r="AK1255" s="149">
        <v>35.2699311155</v>
      </c>
      <c r="AL1255" s="149">
        <v>2.5364447055000001</v>
      </c>
      <c r="AM1255" s="149">
        <v>8.1112831740000004</v>
      </c>
      <c r="AN1255" s="149">
        <v>2.5524643562999998</v>
      </c>
      <c r="AO1255" s="149" t="s">
        <v>3450</v>
      </c>
      <c r="AP1255" s="149">
        <v>7.5078763283000001</v>
      </c>
      <c r="AQ1255" s="149">
        <v>0.51796870829999997</v>
      </c>
    </row>
    <row r="1256" spans="1:43" x14ac:dyDescent="0.2">
      <c r="A1256" s="145">
        <v>4041</v>
      </c>
      <c r="B1256" s="109" t="s">
        <v>1146</v>
      </c>
      <c r="C1256" s="110">
        <v>2201</v>
      </c>
      <c r="D1256" s="131">
        <v>34.207317073200002</v>
      </c>
      <c r="E1256" s="110">
        <v>499.09297052149998</v>
      </c>
      <c r="F1256" s="131">
        <v>21.444797819200001</v>
      </c>
      <c r="G1256" s="131">
        <v>22.353475692899998</v>
      </c>
      <c r="H1256" s="131">
        <v>62.335302135399999</v>
      </c>
      <c r="I1256" s="131">
        <v>15.311222171700001</v>
      </c>
      <c r="J1256" s="131">
        <v>3.6338859868000002</v>
      </c>
      <c r="K1256" s="131">
        <v>1.3627072451</v>
      </c>
      <c r="L1256" s="131">
        <v>12.718600953899999</v>
      </c>
      <c r="M1256" s="131">
        <v>4.0881217351999997</v>
      </c>
      <c r="N1256" s="110">
        <v>876</v>
      </c>
      <c r="O1256" s="131">
        <v>2.5079908675999998</v>
      </c>
      <c r="P1256" s="146">
        <v>4.41</v>
      </c>
      <c r="Q1256" s="131">
        <v>17.977528089900002</v>
      </c>
      <c r="R1256" s="110">
        <v>17</v>
      </c>
      <c r="S1256" s="131">
        <v>48.314606741600002</v>
      </c>
      <c r="T1256" s="110">
        <v>-21</v>
      </c>
      <c r="U1256" s="131">
        <v>27.191011236000001</v>
      </c>
      <c r="V1256" s="131">
        <v>6.5168539326000001</v>
      </c>
      <c r="W1256" s="147">
        <v>882</v>
      </c>
      <c r="X1256" s="147">
        <v>74</v>
      </c>
      <c r="Y1256" s="147">
        <v>558</v>
      </c>
      <c r="Z1256" s="147">
        <v>250</v>
      </c>
      <c r="AA1256" s="147">
        <v>132</v>
      </c>
      <c r="AB1256" s="147">
        <v>16</v>
      </c>
      <c r="AC1256" s="147">
        <v>32</v>
      </c>
      <c r="AD1256" s="147">
        <v>84</v>
      </c>
      <c r="AE1256" s="148">
        <v>1.2526096033</v>
      </c>
      <c r="AF1256" s="131">
        <v>0</v>
      </c>
      <c r="AG1256" s="131">
        <v>0.95</v>
      </c>
      <c r="AH1256" s="149">
        <v>13.461975028399999</v>
      </c>
      <c r="AI1256" s="149">
        <v>11.9409761635</v>
      </c>
      <c r="AJ1256" s="149">
        <v>12.8263337117</v>
      </c>
      <c r="AK1256" s="149">
        <v>35.425652667400001</v>
      </c>
      <c r="AL1256" s="149">
        <v>3.7003405220999999</v>
      </c>
      <c r="AM1256" s="149">
        <v>7.0147559591000004</v>
      </c>
      <c r="AN1256" s="149">
        <v>5.6072644721999998</v>
      </c>
      <c r="AO1256" s="149" t="s">
        <v>3450</v>
      </c>
      <c r="AP1256" s="149">
        <v>7.0828603859000001</v>
      </c>
      <c r="AQ1256" s="149">
        <v>0.38592508510000001</v>
      </c>
    </row>
    <row r="1257" spans="1:43" x14ac:dyDescent="0.2">
      <c r="A1257" s="145">
        <v>4042</v>
      </c>
      <c r="B1257" s="109" t="s">
        <v>1145</v>
      </c>
      <c r="C1257" s="110">
        <v>3004</v>
      </c>
      <c r="D1257" s="131">
        <v>4.2331714086999996</v>
      </c>
      <c r="E1257" s="110">
        <v>1938.0645161289999</v>
      </c>
      <c r="F1257" s="131">
        <v>38.548601864200002</v>
      </c>
      <c r="G1257" s="131">
        <v>19.5073235686</v>
      </c>
      <c r="H1257" s="131">
        <v>65.812250332900007</v>
      </c>
      <c r="I1257" s="131">
        <v>14.6804260985</v>
      </c>
      <c r="J1257" s="131">
        <v>6.6478311450999996</v>
      </c>
      <c r="K1257" s="131">
        <v>2.3267409008</v>
      </c>
      <c r="L1257" s="131">
        <v>12.298487618399999</v>
      </c>
      <c r="M1257" s="131">
        <v>7.3126142596000001</v>
      </c>
      <c r="N1257" s="110">
        <v>1380</v>
      </c>
      <c r="O1257" s="131">
        <v>2.1521739129999999</v>
      </c>
      <c r="P1257" s="146">
        <v>1.55</v>
      </c>
      <c r="Q1257" s="131">
        <v>44.736842105299999</v>
      </c>
      <c r="R1257" s="110">
        <v>6</v>
      </c>
      <c r="S1257" s="131">
        <v>15.789473684200001</v>
      </c>
      <c r="T1257" s="110">
        <v>-6</v>
      </c>
      <c r="U1257" s="131">
        <v>36.842105263199997</v>
      </c>
      <c r="V1257" s="131">
        <v>2.6315789474</v>
      </c>
      <c r="W1257" s="147">
        <v>751</v>
      </c>
      <c r="X1257" s="147">
        <v>0</v>
      </c>
      <c r="Y1257" s="147">
        <v>248</v>
      </c>
      <c r="Z1257" s="147">
        <v>503</v>
      </c>
      <c r="AA1257" s="147">
        <v>148</v>
      </c>
      <c r="AB1257" s="147">
        <v>0</v>
      </c>
      <c r="AC1257" s="147">
        <v>25</v>
      </c>
      <c r="AD1257" s="147">
        <v>123</v>
      </c>
      <c r="AE1257" s="148">
        <v>2.4904214559</v>
      </c>
      <c r="AF1257" s="131">
        <v>26.4317180617</v>
      </c>
      <c r="AG1257" s="131">
        <v>4.18</v>
      </c>
      <c r="AH1257" s="149">
        <v>12.7112914131</v>
      </c>
      <c r="AI1257" s="149">
        <v>7.9010914711</v>
      </c>
      <c r="AJ1257" s="149">
        <v>28.0498406259</v>
      </c>
      <c r="AK1257" s="149">
        <v>21.076016613499998</v>
      </c>
      <c r="AL1257" s="149">
        <v>1.4391963682</v>
      </c>
      <c r="AM1257" s="149">
        <v>8.3164300203000003</v>
      </c>
      <c r="AN1257" s="149">
        <v>2.0960108180999999</v>
      </c>
      <c r="AO1257" s="149" t="s">
        <v>3450</v>
      </c>
      <c r="AP1257" s="149">
        <v>15.5800251135</v>
      </c>
      <c r="AQ1257" s="149">
        <v>0.53124698159999995</v>
      </c>
    </row>
    <row r="1258" spans="1:43" x14ac:dyDescent="0.2">
      <c r="A1258" s="145">
        <v>4044</v>
      </c>
      <c r="B1258" s="109" t="s">
        <v>1144</v>
      </c>
      <c r="C1258" s="110">
        <v>7211</v>
      </c>
      <c r="D1258" s="131">
        <v>7.7877428998999996</v>
      </c>
      <c r="E1258" s="110">
        <v>870.89371980680005</v>
      </c>
      <c r="F1258" s="131">
        <v>28.761614200499999</v>
      </c>
      <c r="G1258" s="131">
        <v>21.120510331399998</v>
      </c>
      <c r="H1258" s="131">
        <v>60.2829011233</v>
      </c>
      <c r="I1258" s="131">
        <v>18.596588545300001</v>
      </c>
      <c r="J1258" s="131">
        <v>4.4287592554000001</v>
      </c>
      <c r="K1258" s="131">
        <v>0.83039236039999997</v>
      </c>
      <c r="L1258" s="131">
        <v>12.3174866791</v>
      </c>
      <c r="M1258" s="131">
        <v>7.4735312435000001</v>
      </c>
      <c r="N1258" s="110">
        <v>3052</v>
      </c>
      <c r="O1258" s="131">
        <v>2.3256880733999998</v>
      </c>
      <c r="P1258" s="146">
        <v>8.2799999999999994</v>
      </c>
      <c r="Q1258" s="131">
        <v>22.490931076199999</v>
      </c>
      <c r="R1258" s="110">
        <v>37</v>
      </c>
      <c r="S1258" s="131">
        <v>30.471584038700001</v>
      </c>
      <c r="T1258" s="110">
        <v>-41</v>
      </c>
      <c r="U1258" s="131">
        <v>43.2889963724</v>
      </c>
      <c r="V1258" s="131">
        <v>3.7484885126999998</v>
      </c>
      <c r="W1258" s="147">
        <v>2594</v>
      </c>
      <c r="X1258" s="147">
        <v>54</v>
      </c>
      <c r="Y1258" s="147">
        <v>1646</v>
      </c>
      <c r="Z1258" s="147">
        <v>894</v>
      </c>
      <c r="AA1258" s="147">
        <v>289</v>
      </c>
      <c r="AB1258" s="147">
        <v>14</v>
      </c>
      <c r="AC1258" s="147">
        <v>54</v>
      </c>
      <c r="AD1258" s="147">
        <v>221</v>
      </c>
      <c r="AE1258" s="148">
        <v>2.9535864978999999</v>
      </c>
      <c r="AF1258" s="131">
        <v>2.2163734589000001</v>
      </c>
      <c r="AG1258" s="131">
        <v>2.71</v>
      </c>
      <c r="AH1258" s="149">
        <v>15.0420954163</v>
      </c>
      <c r="AI1258" s="149">
        <v>11.6682257562</v>
      </c>
      <c r="AJ1258" s="149">
        <v>17.549111319000001</v>
      </c>
      <c r="AK1258" s="149">
        <v>27.153102588100001</v>
      </c>
      <c r="AL1258" s="149">
        <v>2.7284066105</v>
      </c>
      <c r="AM1258" s="149">
        <v>8.2662924851999993</v>
      </c>
      <c r="AN1258" s="149">
        <v>2.1265980667000002</v>
      </c>
      <c r="AO1258" s="149" t="s">
        <v>3450</v>
      </c>
      <c r="AP1258" s="149">
        <v>12.578734019300001</v>
      </c>
      <c r="AQ1258" s="149">
        <v>0.4521359526</v>
      </c>
    </row>
    <row r="1259" spans="1:43" x14ac:dyDescent="0.2">
      <c r="A1259" s="145">
        <v>4045</v>
      </c>
      <c r="B1259" s="109" t="s">
        <v>1143</v>
      </c>
      <c r="C1259" s="110">
        <v>20934</v>
      </c>
      <c r="D1259" s="131">
        <v>4.7695310544999998</v>
      </c>
      <c r="E1259" s="110">
        <v>1974.9056603774</v>
      </c>
      <c r="F1259" s="131">
        <v>27.7921085316</v>
      </c>
      <c r="G1259" s="131">
        <v>18.8210566542</v>
      </c>
      <c r="H1259" s="131">
        <v>61.268749402899999</v>
      </c>
      <c r="I1259" s="131">
        <v>19.910193942900001</v>
      </c>
      <c r="J1259" s="131">
        <v>5.3606471067000001</v>
      </c>
      <c r="K1259" s="131">
        <v>1.7230651414</v>
      </c>
      <c r="L1259" s="131">
        <v>9.5247211985</v>
      </c>
      <c r="M1259" s="131">
        <v>9.5725841191000001</v>
      </c>
      <c r="N1259" s="110">
        <v>9804</v>
      </c>
      <c r="O1259" s="131">
        <v>2.1021011831999998</v>
      </c>
      <c r="P1259" s="146">
        <v>10.6</v>
      </c>
      <c r="Q1259" s="131">
        <v>39.379699248100003</v>
      </c>
      <c r="R1259" s="110">
        <v>43</v>
      </c>
      <c r="S1259" s="131">
        <v>20.394736842099999</v>
      </c>
      <c r="T1259" s="110">
        <v>-42</v>
      </c>
      <c r="U1259" s="131">
        <v>38.063909774400003</v>
      </c>
      <c r="V1259" s="131">
        <v>2.1616541353000001</v>
      </c>
      <c r="W1259" s="147">
        <v>8092</v>
      </c>
      <c r="X1259" s="147">
        <v>114</v>
      </c>
      <c r="Y1259" s="147">
        <v>1783</v>
      </c>
      <c r="Z1259" s="147">
        <v>6195</v>
      </c>
      <c r="AA1259" s="147">
        <v>1256</v>
      </c>
      <c r="AB1259" s="147">
        <v>22</v>
      </c>
      <c r="AC1259" s="147">
        <v>164</v>
      </c>
      <c r="AD1259" s="147">
        <v>1070</v>
      </c>
      <c r="AE1259" s="148">
        <v>0.54089960140000004</v>
      </c>
      <c r="AF1259" s="131">
        <v>4.9225423483000004</v>
      </c>
      <c r="AG1259" s="149">
        <v>2.56</v>
      </c>
      <c r="AH1259" s="149">
        <v>12.091275057500001</v>
      </c>
      <c r="AI1259" s="149">
        <v>13.5618632928</v>
      </c>
      <c r="AJ1259" s="149">
        <v>19.139212947699999</v>
      </c>
      <c r="AK1259" s="149">
        <v>22.3669076569</v>
      </c>
      <c r="AL1259" s="149">
        <v>5.4304962208000003</v>
      </c>
      <c r="AM1259" s="149">
        <v>11.4525139665</v>
      </c>
      <c r="AN1259" s="149">
        <v>2.2880381203</v>
      </c>
      <c r="AO1259" s="149" t="s">
        <v>3450</v>
      </c>
      <c r="AP1259" s="149">
        <v>10.8034834045</v>
      </c>
      <c r="AQ1259" s="149">
        <v>0.29781465660000001</v>
      </c>
    </row>
    <row r="1260" spans="1:43" x14ac:dyDescent="0.2">
      <c r="A1260" s="145">
        <v>4046</v>
      </c>
      <c r="B1260" s="109" t="s">
        <v>1142</v>
      </c>
      <c r="C1260" s="110">
        <v>1603</v>
      </c>
      <c r="D1260" s="131">
        <v>12.412342216000001</v>
      </c>
      <c r="E1260" s="110">
        <v>365.14806378129998</v>
      </c>
      <c r="F1260" s="131">
        <v>18.527760449199999</v>
      </c>
      <c r="G1260" s="131">
        <v>22.333125389900001</v>
      </c>
      <c r="H1260" s="131">
        <v>60.885839051799998</v>
      </c>
      <c r="I1260" s="131">
        <v>16.781035558300001</v>
      </c>
      <c r="J1260" s="131">
        <v>2.5244556642</v>
      </c>
      <c r="K1260" s="131">
        <v>1.8933417481999999</v>
      </c>
      <c r="L1260" s="131">
        <v>11.991164405199999</v>
      </c>
      <c r="M1260" s="131">
        <v>6.3111391605999998</v>
      </c>
      <c r="N1260" s="110">
        <v>655</v>
      </c>
      <c r="O1260" s="131">
        <v>2.4274809159999999</v>
      </c>
      <c r="P1260" s="146">
        <v>4.3899999999999997</v>
      </c>
      <c r="Q1260" s="131">
        <v>16.515837104100001</v>
      </c>
      <c r="R1260" s="110">
        <v>25</v>
      </c>
      <c r="S1260" s="131">
        <v>45.927601809999999</v>
      </c>
      <c r="T1260" s="110">
        <v>-27</v>
      </c>
      <c r="U1260" s="131">
        <v>34.841628959300003</v>
      </c>
      <c r="V1260" s="131">
        <v>2.7149321266999999</v>
      </c>
      <c r="W1260" s="147">
        <v>331</v>
      </c>
      <c r="X1260" s="147">
        <v>57</v>
      </c>
      <c r="Y1260" s="147">
        <v>66</v>
      </c>
      <c r="Z1260" s="147">
        <v>208</v>
      </c>
      <c r="AA1260" s="147">
        <v>103</v>
      </c>
      <c r="AB1260" s="147">
        <v>9</v>
      </c>
      <c r="AC1260" s="147">
        <v>18</v>
      </c>
      <c r="AD1260" s="147">
        <v>76</v>
      </c>
      <c r="AE1260" s="148">
        <v>2.4495677232999999</v>
      </c>
      <c r="AF1260" s="131">
        <v>3.2133676093000001</v>
      </c>
      <c r="AG1260" s="131">
        <v>0.77</v>
      </c>
      <c r="AH1260" s="149">
        <v>9.2838559495999995</v>
      </c>
      <c r="AI1260" s="149">
        <v>15.9797343557</v>
      </c>
      <c r="AJ1260" s="149">
        <v>12.9535807203</v>
      </c>
      <c r="AK1260" s="149">
        <v>28.8100780501</v>
      </c>
      <c r="AL1260" s="149">
        <v>5.2444201013000002</v>
      </c>
      <c r="AM1260" s="149">
        <v>10.913323291799999</v>
      </c>
      <c r="AN1260" s="149">
        <v>4.9431740380999996</v>
      </c>
      <c r="AO1260" s="149" t="s">
        <v>3450</v>
      </c>
      <c r="AP1260" s="149">
        <v>9.57140901</v>
      </c>
      <c r="AQ1260" s="149">
        <v>4.1079008600000001E-2</v>
      </c>
    </row>
    <row r="1261" spans="1:43" x14ac:dyDescent="0.2">
      <c r="A1261" s="145">
        <v>4047</v>
      </c>
      <c r="B1261" s="109" t="s">
        <v>1141</v>
      </c>
      <c r="C1261" s="110">
        <v>4768</v>
      </c>
      <c r="D1261" s="131">
        <v>12.665406427200001</v>
      </c>
      <c r="E1261" s="110">
        <v>508.85805763069999</v>
      </c>
      <c r="F1261" s="131">
        <v>24.958053691300002</v>
      </c>
      <c r="G1261" s="131">
        <v>22.168624161099999</v>
      </c>
      <c r="H1261" s="131">
        <v>60.8640939597</v>
      </c>
      <c r="I1261" s="131">
        <v>16.967281879200002</v>
      </c>
      <c r="J1261" s="131">
        <v>4.4350580781</v>
      </c>
      <c r="K1261" s="131">
        <v>0.84477296729999996</v>
      </c>
      <c r="L1261" s="131">
        <v>11.826821541699999</v>
      </c>
      <c r="M1261" s="131">
        <v>5.9134107708999997</v>
      </c>
      <c r="N1261" s="110">
        <v>1964</v>
      </c>
      <c r="O1261" s="131">
        <v>2.4037678208000002</v>
      </c>
      <c r="P1261" s="146">
        <v>9.3699999999999992</v>
      </c>
      <c r="Q1261" s="131">
        <v>20.766773162900002</v>
      </c>
      <c r="R1261" s="110">
        <v>37</v>
      </c>
      <c r="S1261" s="131">
        <v>28.647497337600001</v>
      </c>
      <c r="T1261" s="110">
        <v>-38</v>
      </c>
      <c r="U1261" s="131">
        <v>48.136315228999997</v>
      </c>
      <c r="V1261" s="131">
        <v>2.4494142705000002</v>
      </c>
      <c r="W1261" s="147">
        <v>3675</v>
      </c>
      <c r="X1261" s="147">
        <v>54</v>
      </c>
      <c r="Y1261" s="147">
        <v>1347</v>
      </c>
      <c r="Z1261" s="147">
        <v>2274</v>
      </c>
      <c r="AA1261" s="147">
        <v>291</v>
      </c>
      <c r="AB1261" s="147">
        <v>14</v>
      </c>
      <c r="AC1261" s="147">
        <v>59</v>
      </c>
      <c r="AD1261" s="147">
        <v>218</v>
      </c>
      <c r="AE1261" s="148">
        <v>3.0260707634999999</v>
      </c>
      <c r="AF1261" s="131">
        <v>10.090167453799999</v>
      </c>
      <c r="AG1261" s="149">
        <v>1.08</v>
      </c>
      <c r="AH1261" s="149">
        <v>14.024594478199999</v>
      </c>
      <c r="AI1261" s="149">
        <v>15.9242068999</v>
      </c>
      <c r="AJ1261" s="149">
        <v>12.2828843485</v>
      </c>
      <c r="AK1261" s="149">
        <v>39.571271352700002</v>
      </c>
      <c r="AL1261" s="149">
        <v>1.8039140628999999</v>
      </c>
      <c r="AM1261" s="149">
        <v>5.1868510455000001</v>
      </c>
      <c r="AN1261" s="149">
        <v>2.4642327383999998</v>
      </c>
      <c r="AO1261" s="149" t="s">
        <v>3450</v>
      </c>
      <c r="AP1261" s="149">
        <v>6.3782956121999996</v>
      </c>
      <c r="AQ1261" s="149">
        <v>0.93784391600000006</v>
      </c>
    </row>
    <row r="1262" spans="1:43" x14ac:dyDescent="0.2">
      <c r="A1262" s="145">
        <v>4048</v>
      </c>
      <c r="B1262" s="109" t="s">
        <v>1140</v>
      </c>
      <c r="C1262" s="110">
        <v>6494</v>
      </c>
      <c r="D1262" s="131">
        <v>14.391403910499999</v>
      </c>
      <c r="E1262" s="110">
        <v>719.95565410200004</v>
      </c>
      <c r="F1262" s="131">
        <v>18.247613181399998</v>
      </c>
      <c r="G1262" s="131">
        <v>22.2513089005</v>
      </c>
      <c r="H1262" s="131">
        <v>59.562673236800002</v>
      </c>
      <c r="I1262" s="131">
        <v>18.1860178626</v>
      </c>
      <c r="J1262" s="131">
        <v>3.2362459547000002</v>
      </c>
      <c r="K1262" s="131">
        <v>0.61642780090000004</v>
      </c>
      <c r="L1262" s="131">
        <v>8.7840961626999992</v>
      </c>
      <c r="M1262" s="131">
        <v>6.9348127600999998</v>
      </c>
      <c r="N1262" s="110">
        <v>2661</v>
      </c>
      <c r="O1262" s="131">
        <v>2.4069898533999998</v>
      </c>
      <c r="P1262" s="146">
        <v>9.02</v>
      </c>
      <c r="Q1262" s="131">
        <v>22.555555555600002</v>
      </c>
      <c r="R1262" s="110">
        <v>38</v>
      </c>
      <c r="S1262" s="131">
        <v>41.888888888899999</v>
      </c>
      <c r="T1262" s="110">
        <v>-27</v>
      </c>
      <c r="U1262" s="131">
        <v>33.888888888899999</v>
      </c>
      <c r="V1262" s="131">
        <v>1.6666666667000001</v>
      </c>
      <c r="W1262" s="147">
        <v>2254</v>
      </c>
      <c r="X1262" s="147">
        <v>77</v>
      </c>
      <c r="Y1262" s="147">
        <v>823</v>
      </c>
      <c r="Z1262" s="147">
        <v>1354</v>
      </c>
      <c r="AA1262" s="147">
        <v>403</v>
      </c>
      <c r="AB1262" s="147">
        <v>24</v>
      </c>
      <c r="AC1262" s="147">
        <v>66</v>
      </c>
      <c r="AD1262" s="147">
        <v>313</v>
      </c>
      <c r="AE1262" s="148">
        <v>0.49243756599999999</v>
      </c>
      <c r="AF1262" s="131">
        <v>5.6373316630000003</v>
      </c>
      <c r="AG1262" s="131">
        <v>1.19</v>
      </c>
      <c r="AH1262" s="149">
        <v>14.359241644400001</v>
      </c>
      <c r="AI1262" s="149">
        <v>13.509023389099999</v>
      </c>
      <c r="AJ1262" s="149">
        <v>12.733728581699999</v>
      </c>
      <c r="AK1262" s="149">
        <v>30.418919799299999</v>
      </c>
      <c r="AL1262" s="149">
        <v>3.6256433644000001</v>
      </c>
      <c r="AM1262" s="149">
        <v>9.3100527722000006</v>
      </c>
      <c r="AN1262" s="149">
        <v>4.3976806307</v>
      </c>
      <c r="AO1262" s="149" t="s">
        <v>3450</v>
      </c>
      <c r="AP1262" s="149">
        <v>7.6063587204000003</v>
      </c>
      <c r="AQ1262" s="149">
        <v>1.0880187634</v>
      </c>
    </row>
    <row r="1263" spans="1:43" x14ac:dyDescent="0.2">
      <c r="A1263" s="145">
        <v>4049</v>
      </c>
      <c r="B1263" s="109" t="s">
        <v>1139</v>
      </c>
      <c r="C1263" s="110">
        <v>4840</v>
      </c>
      <c r="D1263" s="131">
        <v>16.318192742099999</v>
      </c>
      <c r="E1263" s="110">
        <v>663.92318244169996</v>
      </c>
      <c r="F1263" s="131">
        <v>17.086776859499999</v>
      </c>
      <c r="G1263" s="131">
        <v>22.0454545455</v>
      </c>
      <c r="H1263" s="131">
        <v>59.5454545455</v>
      </c>
      <c r="I1263" s="131">
        <v>18.409090909100001</v>
      </c>
      <c r="J1263" s="131">
        <v>3.9325261305999999</v>
      </c>
      <c r="K1263" s="131">
        <v>2.0697505950999999</v>
      </c>
      <c r="L1263" s="131">
        <v>9.7278277967999998</v>
      </c>
      <c r="M1263" s="131">
        <v>6.4162268446999997</v>
      </c>
      <c r="N1263" s="110">
        <v>2030</v>
      </c>
      <c r="O1263" s="131">
        <v>2.3615763546999999</v>
      </c>
      <c r="P1263" s="146">
        <v>7.29</v>
      </c>
      <c r="Q1263" s="131">
        <v>15.3846153846</v>
      </c>
      <c r="R1263" s="110">
        <v>30</v>
      </c>
      <c r="S1263" s="131">
        <v>56.7307692308</v>
      </c>
      <c r="T1263" s="110">
        <v>-25</v>
      </c>
      <c r="U1263" s="131">
        <v>27.6098901099</v>
      </c>
      <c r="V1263" s="131">
        <v>0.27472527470000002</v>
      </c>
      <c r="W1263" s="147">
        <v>872</v>
      </c>
      <c r="X1263" s="147">
        <v>74</v>
      </c>
      <c r="Y1263" s="147">
        <v>175</v>
      </c>
      <c r="Z1263" s="147">
        <v>623</v>
      </c>
      <c r="AA1263" s="147">
        <v>252</v>
      </c>
      <c r="AB1263" s="147">
        <v>27</v>
      </c>
      <c r="AC1263" s="147">
        <v>48</v>
      </c>
      <c r="AD1263" s="147">
        <v>177</v>
      </c>
      <c r="AE1263" s="148">
        <v>0.27624309390000001</v>
      </c>
      <c r="AF1263" s="131">
        <v>0.62021914410000001</v>
      </c>
      <c r="AG1263" s="131">
        <v>1.1000000000000001</v>
      </c>
      <c r="AH1263" s="149">
        <v>13.028125129799999</v>
      </c>
      <c r="AI1263" s="149">
        <v>12.945037597100001</v>
      </c>
      <c r="AJ1263" s="149">
        <v>13.493415313</v>
      </c>
      <c r="AK1263" s="149">
        <v>30.1566199992</v>
      </c>
      <c r="AL1263" s="149">
        <v>4.1585310124000001</v>
      </c>
      <c r="AM1263" s="149">
        <v>9.5675293922000009</v>
      </c>
      <c r="AN1263" s="149">
        <v>3.1739437496999998</v>
      </c>
      <c r="AO1263" s="149" t="s">
        <v>3450</v>
      </c>
      <c r="AP1263" s="149">
        <v>9.6215362884999998</v>
      </c>
      <c r="AQ1263" s="149">
        <v>1.4748037057000001</v>
      </c>
    </row>
    <row r="1264" spans="1:43" x14ac:dyDescent="0.2">
      <c r="A1264" s="145">
        <v>4061</v>
      </c>
      <c r="B1264" s="109" t="s">
        <v>1138</v>
      </c>
      <c r="C1264" s="110">
        <v>1868</v>
      </c>
      <c r="D1264" s="131">
        <v>7.4180563542</v>
      </c>
      <c r="E1264" s="110">
        <v>554.30267062309997</v>
      </c>
      <c r="F1264" s="131">
        <v>13.597430406899999</v>
      </c>
      <c r="G1264" s="131">
        <v>22.1092077088</v>
      </c>
      <c r="H1264" s="131">
        <v>62.366167023599999</v>
      </c>
      <c r="I1264" s="131">
        <v>15.524625267699999</v>
      </c>
      <c r="J1264" s="131">
        <v>3.2318879612</v>
      </c>
      <c r="K1264" s="131">
        <v>0</v>
      </c>
      <c r="L1264" s="131">
        <v>8.6183678966000006</v>
      </c>
      <c r="M1264" s="131">
        <v>4.8478319418</v>
      </c>
      <c r="N1264" s="110">
        <v>757</v>
      </c>
      <c r="O1264" s="131">
        <v>2.4504623514000001</v>
      </c>
      <c r="P1264" s="146">
        <v>3.37</v>
      </c>
      <c r="Q1264" s="131">
        <v>16.763005780299999</v>
      </c>
      <c r="R1264" s="110">
        <v>22</v>
      </c>
      <c r="S1264" s="131">
        <v>53.468208092499999</v>
      </c>
      <c r="T1264" s="110">
        <v>-24</v>
      </c>
      <c r="U1264" s="131">
        <v>29.190751445099998</v>
      </c>
      <c r="V1264" s="131">
        <v>0.57803468209999997</v>
      </c>
      <c r="W1264" s="147">
        <v>288</v>
      </c>
      <c r="X1264" s="147">
        <v>16</v>
      </c>
      <c r="Y1264" s="147">
        <v>91</v>
      </c>
      <c r="Z1264" s="147">
        <v>181</v>
      </c>
      <c r="AA1264" s="147">
        <v>118</v>
      </c>
      <c r="AB1264" s="147">
        <v>6</v>
      </c>
      <c r="AC1264" s="147">
        <v>15</v>
      </c>
      <c r="AD1264" s="147">
        <v>97</v>
      </c>
      <c r="AE1264" s="148">
        <v>3.5087719298</v>
      </c>
      <c r="AF1264" s="131">
        <v>0</v>
      </c>
      <c r="AG1264" s="149">
        <v>0.65</v>
      </c>
      <c r="AH1264" s="149">
        <v>15.860131127100001</v>
      </c>
      <c r="AI1264" s="149">
        <v>8.6689561868999991</v>
      </c>
      <c r="AJ1264" s="149">
        <v>11.5932979498</v>
      </c>
      <c r="AK1264" s="149">
        <v>31.220730565099998</v>
      </c>
      <c r="AL1264" s="149">
        <v>1.4465605161999999</v>
      </c>
      <c r="AM1264" s="149">
        <v>12.925382453899999</v>
      </c>
      <c r="AN1264" s="149">
        <v>3.3822458111999998</v>
      </c>
      <c r="AO1264" s="149" t="s">
        <v>3450</v>
      </c>
      <c r="AP1264" s="149">
        <v>11.697367051700001</v>
      </c>
      <c r="AQ1264" s="149">
        <v>0.47871786869999999</v>
      </c>
    </row>
    <row r="1265" spans="1:43" x14ac:dyDescent="0.2">
      <c r="A1265" s="145">
        <v>4062</v>
      </c>
      <c r="B1265" s="109" t="s">
        <v>1137</v>
      </c>
      <c r="C1265" s="110">
        <v>4756</v>
      </c>
      <c r="D1265" s="131">
        <v>3.5488787285000001</v>
      </c>
      <c r="E1265" s="110">
        <v>884.01486988850002</v>
      </c>
      <c r="F1265" s="131">
        <v>18.187552565200001</v>
      </c>
      <c r="G1265" s="131">
        <v>20.689655172399998</v>
      </c>
      <c r="H1265" s="131">
        <v>59.503784693</v>
      </c>
      <c r="I1265" s="131">
        <v>19.806560134600002</v>
      </c>
      <c r="J1265" s="131">
        <v>5.0356693243999997</v>
      </c>
      <c r="K1265" s="131">
        <v>2.5178346621999999</v>
      </c>
      <c r="L1265" s="131">
        <v>9.4418799831999998</v>
      </c>
      <c r="M1265" s="131">
        <v>6.2945866554999998</v>
      </c>
      <c r="N1265" s="110">
        <v>2103</v>
      </c>
      <c r="O1265" s="131">
        <v>2.2444127436999999</v>
      </c>
      <c r="P1265" s="146">
        <v>5.38</v>
      </c>
      <c r="Q1265" s="131">
        <v>22.077922077899998</v>
      </c>
      <c r="R1265" s="110">
        <v>26</v>
      </c>
      <c r="S1265" s="131">
        <v>45.4545454545</v>
      </c>
      <c r="T1265" s="110">
        <v>-26</v>
      </c>
      <c r="U1265" s="131">
        <v>32.282003710600002</v>
      </c>
      <c r="V1265" s="131">
        <v>0.18552875699999999</v>
      </c>
      <c r="W1265" s="147">
        <v>1510</v>
      </c>
      <c r="X1265" s="147">
        <v>36</v>
      </c>
      <c r="Y1265" s="147">
        <v>169</v>
      </c>
      <c r="Z1265" s="147">
        <v>1305</v>
      </c>
      <c r="AA1265" s="147">
        <v>347</v>
      </c>
      <c r="AB1265" s="147">
        <v>12</v>
      </c>
      <c r="AC1265" s="147">
        <v>31</v>
      </c>
      <c r="AD1265" s="147">
        <v>304</v>
      </c>
      <c r="AE1265" s="148">
        <v>2.4641577061</v>
      </c>
      <c r="AF1265" s="131">
        <v>4.8780487805000003</v>
      </c>
      <c r="AG1265" s="131">
        <v>1.17</v>
      </c>
      <c r="AH1265" s="149">
        <v>14.0874331433</v>
      </c>
      <c r="AI1265" s="149">
        <v>13.1149714892</v>
      </c>
      <c r="AJ1265" s="149">
        <v>13.2696812978</v>
      </c>
      <c r="AK1265" s="149">
        <v>32.5553640101</v>
      </c>
      <c r="AL1265" s="149">
        <v>2.0510100339999999</v>
      </c>
      <c r="AM1265" s="149">
        <v>10.4097599788</v>
      </c>
      <c r="AN1265" s="149">
        <v>3.2754276620999998</v>
      </c>
      <c r="AO1265" s="149" t="s">
        <v>3450</v>
      </c>
      <c r="AP1265" s="149">
        <v>8.6018653582999995</v>
      </c>
      <c r="AQ1265" s="149">
        <v>1.0962295010000001</v>
      </c>
    </row>
    <row r="1266" spans="1:43" x14ac:dyDescent="0.2">
      <c r="A1266" s="145">
        <v>4063</v>
      </c>
      <c r="B1266" s="109" t="s">
        <v>1136</v>
      </c>
      <c r="C1266" s="110">
        <v>8211</v>
      </c>
      <c r="D1266" s="131">
        <v>10.288784419100001</v>
      </c>
      <c r="E1266" s="110">
        <v>722.79929577459995</v>
      </c>
      <c r="F1266" s="131">
        <v>21.678236512000002</v>
      </c>
      <c r="G1266" s="131">
        <v>19.595664352699998</v>
      </c>
      <c r="H1266" s="131">
        <v>63.268785775200001</v>
      </c>
      <c r="I1266" s="131">
        <v>17.1355498721</v>
      </c>
      <c r="J1266" s="131">
        <v>5.4465556724999997</v>
      </c>
      <c r="K1266" s="131">
        <v>3.3422046172000002</v>
      </c>
      <c r="L1266" s="131">
        <v>9.4076870705999998</v>
      </c>
      <c r="M1266" s="131">
        <v>6.3130531658000004</v>
      </c>
      <c r="N1266" s="110">
        <v>3696</v>
      </c>
      <c r="O1266" s="131">
        <v>2.1937229437000001</v>
      </c>
      <c r="P1266" s="146">
        <v>11.36</v>
      </c>
      <c r="Q1266" s="131">
        <v>23.076923076900002</v>
      </c>
      <c r="R1266" s="110">
        <v>44</v>
      </c>
      <c r="S1266" s="131">
        <v>22.281167108799998</v>
      </c>
      <c r="T1266" s="110">
        <v>-44</v>
      </c>
      <c r="U1266" s="131">
        <v>48.010610079599999</v>
      </c>
      <c r="V1266" s="131">
        <v>6.6312997346999998</v>
      </c>
      <c r="W1266" s="147">
        <v>4490</v>
      </c>
      <c r="X1266" s="147">
        <v>56</v>
      </c>
      <c r="Y1266" s="147">
        <v>1065</v>
      </c>
      <c r="Z1266" s="147">
        <v>3369</v>
      </c>
      <c r="AA1266" s="147">
        <v>661</v>
      </c>
      <c r="AB1266" s="147">
        <v>16</v>
      </c>
      <c r="AC1266" s="147">
        <v>103</v>
      </c>
      <c r="AD1266" s="147">
        <v>542</v>
      </c>
      <c r="AE1266" s="148">
        <v>3.3865505564</v>
      </c>
      <c r="AF1266" s="131">
        <v>24.339987121699998</v>
      </c>
      <c r="AG1266" s="131">
        <v>1.64</v>
      </c>
      <c r="AH1266" s="149">
        <v>11.383221215300001</v>
      </c>
      <c r="AI1266" s="149">
        <v>12.4617779507</v>
      </c>
      <c r="AJ1266" s="149">
        <v>20.128426085499999</v>
      </c>
      <c r="AK1266" s="149">
        <v>27.8061933619</v>
      </c>
      <c r="AL1266" s="149">
        <v>1.9847667760000001</v>
      </c>
      <c r="AM1266" s="149">
        <v>10.251848557300001</v>
      </c>
      <c r="AN1266" s="149">
        <v>2.4128537277</v>
      </c>
      <c r="AO1266" s="149" t="s">
        <v>3450</v>
      </c>
      <c r="AP1266" s="149">
        <v>11.152499027099999</v>
      </c>
      <c r="AQ1266" s="149">
        <v>0.31967532110000002</v>
      </c>
    </row>
    <row r="1267" spans="1:43" x14ac:dyDescent="0.2">
      <c r="A1267" s="145">
        <v>4064</v>
      </c>
      <c r="B1267" s="109" t="s">
        <v>1135</v>
      </c>
      <c r="C1267" s="110">
        <v>975</v>
      </c>
      <c r="D1267" s="131">
        <v>3.1746031746000001</v>
      </c>
      <c r="E1267" s="110">
        <v>345.74468085109999</v>
      </c>
      <c r="F1267" s="131">
        <v>18.7692307692</v>
      </c>
      <c r="G1267" s="131">
        <v>19.589743589699999</v>
      </c>
      <c r="H1267" s="131">
        <v>63.897435897400001</v>
      </c>
      <c r="I1267" s="131">
        <v>16.512820512800001</v>
      </c>
      <c r="J1267" s="131">
        <v>8.1218274112</v>
      </c>
      <c r="K1267" s="131">
        <v>1.0152284264</v>
      </c>
      <c r="L1267" s="131">
        <v>5.0761421320000002</v>
      </c>
      <c r="M1267" s="131">
        <v>5.0761421320000002</v>
      </c>
      <c r="N1267" s="110">
        <v>408</v>
      </c>
      <c r="O1267" s="131">
        <v>2.375</v>
      </c>
      <c r="P1267" s="146">
        <v>2.82</v>
      </c>
      <c r="Q1267" s="131">
        <v>10.992907801399999</v>
      </c>
      <c r="R1267" s="110">
        <v>7</v>
      </c>
      <c r="S1267" s="131">
        <v>55.6737588652</v>
      </c>
      <c r="T1267" s="110">
        <v>-7</v>
      </c>
      <c r="U1267" s="131">
        <v>32.624113475199998</v>
      </c>
      <c r="V1267" s="131">
        <v>0.7092198582</v>
      </c>
      <c r="W1267" s="147">
        <v>217</v>
      </c>
      <c r="X1267" s="147">
        <v>19</v>
      </c>
      <c r="Y1267" s="147">
        <v>75</v>
      </c>
      <c r="Z1267" s="147">
        <v>123</v>
      </c>
      <c r="AA1267" s="147">
        <v>62</v>
      </c>
      <c r="AB1267" s="147">
        <v>7</v>
      </c>
      <c r="AC1267" s="147">
        <v>8</v>
      </c>
      <c r="AD1267" s="147">
        <v>47</v>
      </c>
      <c r="AE1267" s="148">
        <v>2.4663677129999999</v>
      </c>
      <c r="AF1267" s="131">
        <v>2.0387359837000001</v>
      </c>
      <c r="AG1267" s="149" t="s">
        <v>3449</v>
      </c>
      <c r="AH1267" s="149">
        <v>11.297595190399999</v>
      </c>
      <c r="AI1267" s="149">
        <v>9.0430861723000007</v>
      </c>
      <c r="AJ1267" s="149">
        <v>6.7134268536999997</v>
      </c>
      <c r="AK1267" s="149">
        <v>51.452905811599997</v>
      </c>
      <c r="AL1267" s="149">
        <v>4.2835671343000001</v>
      </c>
      <c r="AM1267" s="149">
        <v>7.4649298596999998</v>
      </c>
      <c r="AN1267" s="149">
        <v>2.2044088176000001</v>
      </c>
      <c r="AO1267" s="149" t="s">
        <v>3450</v>
      </c>
      <c r="AP1267" s="149">
        <v>5.3857715430999997</v>
      </c>
      <c r="AQ1267" s="149">
        <v>0.60120240479999998</v>
      </c>
    </row>
    <row r="1268" spans="1:43" x14ac:dyDescent="0.2">
      <c r="A1268" s="145">
        <v>4065</v>
      </c>
      <c r="B1268" s="109" t="s">
        <v>1134</v>
      </c>
      <c r="C1268" s="110">
        <v>3891</v>
      </c>
      <c r="D1268" s="131">
        <v>19.246092552899999</v>
      </c>
      <c r="E1268" s="110">
        <v>1002.8350515464</v>
      </c>
      <c r="F1268" s="131">
        <v>37.136982780799997</v>
      </c>
      <c r="G1268" s="131">
        <v>19.969159599099999</v>
      </c>
      <c r="H1268" s="131">
        <v>63.736828578800001</v>
      </c>
      <c r="I1268" s="131">
        <v>16.294011822200002</v>
      </c>
      <c r="J1268" s="131">
        <v>4.1178741475000002</v>
      </c>
      <c r="K1268" s="131">
        <v>2.316304208</v>
      </c>
      <c r="L1268" s="131">
        <v>13.1257238451</v>
      </c>
      <c r="M1268" s="131">
        <v>8.7504825634000003</v>
      </c>
      <c r="N1268" s="110">
        <v>1702</v>
      </c>
      <c r="O1268" s="131">
        <v>2.2685076381</v>
      </c>
      <c r="P1268" s="146">
        <v>3.88</v>
      </c>
      <c r="Q1268" s="131">
        <v>29.667519181599999</v>
      </c>
      <c r="R1268" s="110">
        <v>18</v>
      </c>
      <c r="S1268" s="131">
        <v>47.314578005100003</v>
      </c>
      <c r="T1268" s="110">
        <v>-17</v>
      </c>
      <c r="U1268" s="131">
        <v>22.2506393862</v>
      </c>
      <c r="V1268" s="131">
        <v>0.76726342709999995</v>
      </c>
      <c r="W1268" s="147">
        <v>1163</v>
      </c>
      <c r="X1268" s="147">
        <v>29</v>
      </c>
      <c r="Y1268" s="147">
        <v>681</v>
      </c>
      <c r="Z1268" s="147">
        <v>453</v>
      </c>
      <c r="AA1268" s="147">
        <v>214</v>
      </c>
      <c r="AB1268" s="147">
        <v>8</v>
      </c>
      <c r="AC1268" s="147">
        <v>44</v>
      </c>
      <c r="AD1268" s="147">
        <v>162</v>
      </c>
      <c r="AE1268" s="148">
        <v>3.4445051941</v>
      </c>
      <c r="AF1268" s="131">
        <v>5.9385489285000004</v>
      </c>
      <c r="AG1268" s="131">
        <v>2.5</v>
      </c>
      <c r="AH1268" s="149">
        <v>14.588901116200001</v>
      </c>
      <c r="AI1268" s="149">
        <v>11.7591573652</v>
      </c>
      <c r="AJ1268" s="149">
        <v>14.408111932100001</v>
      </c>
      <c r="AK1268" s="149">
        <v>38.390190221700003</v>
      </c>
      <c r="AL1268" s="149">
        <v>1.5327778650999999</v>
      </c>
      <c r="AM1268" s="149">
        <v>5.7852538909</v>
      </c>
      <c r="AN1268" s="149">
        <v>2.8847665460999998</v>
      </c>
      <c r="AO1268" s="149" t="s">
        <v>3450</v>
      </c>
      <c r="AP1268" s="149">
        <v>5.8402766861000002</v>
      </c>
      <c r="AQ1268" s="149">
        <v>1.8078918409</v>
      </c>
    </row>
    <row r="1269" spans="1:43" x14ac:dyDescent="0.2">
      <c r="A1269" s="145">
        <v>4066</v>
      </c>
      <c r="B1269" s="109" t="s">
        <v>1133</v>
      </c>
      <c r="C1269" s="110">
        <v>1034</v>
      </c>
      <c r="D1269" s="131">
        <v>16.836158192100001</v>
      </c>
      <c r="E1269" s="110">
        <v>420.32520325199999</v>
      </c>
      <c r="F1269" s="131">
        <v>18.085106382999999</v>
      </c>
      <c r="G1269" s="131">
        <v>20.212765957399998</v>
      </c>
      <c r="H1269" s="131">
        <v>61.895551257299999</v>
      </c>
      <c r="I1269" s="131">
        <v>17.891682785299999</v>
      </c>
      <c r="J1269" s="131">
        <v>2.8749401053999999</v>
      </c>
      <c r="K1269" s="131">
        <v>1.9166267369000001</v>
      </c>
      <c r="L1269" s="131">
        <v>8.6248203161999992</v>
      </c>
      <c r="M1269" s="131">
        <v>3.8332534739000002</v>
      </c>
      <c r="N1269" s="110">
        <v>423</v>
      </c>
      <c r="O1269" s="131">
        <v>2.4255319149000001</v>
      </c>
      <c r="P1269" s="146">
        <v>2.46</v>
      </c>
      <c r="Q1269" s="131">
        <v>13.4920634921</v>
      </c>
      <c r="R1269" s="110">
        <v>8</v>
      </c>
      <c r="S1269" s="131">
        <v>50.396825396799997</v>
      </c>
      <c r="T1269" s="110">
        <v>-11</v>
      </c>
      <c r="U1269" s="131">
        <v>27.777777777800001</v>
      </c>
      <c r="V1269" s="131">
        <v>8.3333333333000006</v>
      </c>
      <c r="W1269" s="147">
        <v>159</v>
      </c>
      <c r="X1269" s="147">
        <v>28</v>
      </c>
      <c r="Y1269" s="147">
        <v>44</v>
      </c>
      <c r="Z1269" s="147">
        <v>87</v>
      </c>
      <c r="AA1269" s="147">
        <v>57</v>
      </c>
      <c r="AB1269" s="147">
        <v>9</v>
      </c>
      <c r="AC1269" s="147">
        <v>5</v>
      </c>
      <c r="AD1269" s="147">
        <v>43</v>
      </c>
      <c r="AE1269" s="148">
        <v>0.8849557522</v>
      </c>
      <c r="AF1269" s="131">
        <v>1.9880715706000001</v>
      </c>
      <c r="AG1269" s="131">
        <v>0.66</v>
      </c>
      <c r="AH1269" s="149">
        <v>11.575157515800001</v>
      </c>
      <c r="AI1269" s="149">
        <v>7.5067506751000002</v>
      </c>
      <c r="AJ1269" s="149">
        <v>15.6075607561</v>
      </c>
      <c r="AK1269" s="149">
        <v>34.473447344699998</v>
      </c>
      <c r="AL1269" s="149">
        <v>2.2862286229</v>
      </c>
      <c r="AM1269" s="149">
        <v>9.4149414941000007</v>
      </c>
      <c r="AN1269" s="149">
        <v>3.9603960396</v>
      </c>
      <c r="AO1269" s="149" t="s">
        <v>3450</v>
      </c>
      <c r="AP1269" s="149">
        <v>11.3231323132</v>
      </c>
      <c r="AQ1269" s="149">
        <v>1.0261026102999999</v>
      </c>
    </row>
    <row r="1270" spans="1:43" x14ac:dyDescent="0.2">
      <c r="A1270" s="145">
        <v>4067</v>
      </c>
      <c r="B1270" s="109" t="s">
        <v>1132</v>
      </c>
      <c r="C1270" s="110">
        <v>1607</v>
      </c>
      <c r="D1270" s="131">
        <v>12.6928471248</v>
      </c>
      <c r="E1270" s="110">
        <v>523.45276872960005</v>
      </c>
      <c r="F1270" s="131">
        <v>17.237087741100002</v>
      </c>
      <c r="G1270" s="131">
        <v>21.344119477300001</v>
      </c>
      <c r="H1270" s="131">
        <v>63.223397635300003</v>
      </c>
      <c r="I1270" s="131">
        <v>15.432482887400001</v>
      </c>
      <c r="J1270" s="131">
        <v>3.6957191253000001</v>
      </c>
      <c r="K1270" s="131">
        <v>1.8478595627000001</v>
      </c>
      <c r="L1270" s="131">
        <v>7.3914382507000003</v>
      </c>
      <c r="M1270" s="131">
        <v>3.6957191253000001</v>
      </c>
      <c r="N1270" s="110">
        <v>674</v>
      </c>
      <c r="O1270" s="131">
        <v>2.3753709198999999</v>
      </c>
      <c r="P1270" s="146">
        <v>3.07</v>
      </c>
      <c r="Q1270" s="131">
        <v>19.093851132699999</v>
      </c>
      <c r="R1270" s="110">
        <v>10</v>
      </c>
      <c r="S1270" s="131">
        <v>49.838187702299997</v>
      </c>
      <c r="T1270" s="110">
        <v>-16</v>
      </c>
      <c r="U1270" s="131">
        <v>19.417475728199999</v>
      </c>
      <c r="V1270" s="131">
        <v>11.6504854369</v>
      </c>
      <c r="W1270" s="147">
        <v>357</v>
      </c>
      <c r="X1270" s="147">
        <v>26</v>
      </c>
      <c r="Y1270" s="147">
        <v>182</v>
      </c>
      <c r="Z1270" s="147">
        <v>149</v>
      </c>
      <c r="AA1270" s="147">
        <v>88</v>
      </c>
      <c r="AB1270" s="147">
        <v>11</v>
      </c>
      <c r="AC1270" s="147">
        <v>19</v>
      </c>
      <c r="AD1270" s="147">
        <v>58</v>
      </c>
      <c r="AE1270" s="148">
        <v>0.53547523429999999</v>
      </c>
      <c r="AF1270" s="131">
        <v>6.0606060605999996</v>
      </c>
      <c r="AG1270" s="149">
        <v>1.1599999999999999</v>
      </c>
      <c r="AH1270" s="149">
        <v>12.244897959199999</v>
      </c>
      <c r="AI1270" s="149">
        <v>11.3745498199</v>
      </c>
      <c r="AJ1270" s="149">
        <v>11.644657863100001</v>
      </c>
      <c r="AK1270" s="149">
        <v>46.173469387799997</v>
      </c>
      <c r="AL1270" s="149">
        <v>0.96038415369999997</v>
      </c>
      <c r="AM1270" s="149">
        <v>5.2220888355000001</v>
      </c>
      <c r="AN1270" s="149">
        <v>2.6860744298000001</v>
      </c>
      <c r="AO1270" s="149" t="s">
        <v>3450</v>
      </c>
      <c r="AP1270" s="149">
        <v>6.8577430972000002</v>
      </c>
      <c r="AQ1270" s="149">
        <v>0.63025210080000005</v>
      </c>
    </row>
    <row r="1271" spans="1:43" x14ac:dyDescent="0.2">
      <c r="A1271" s="145">
        <v>4068</v>
      </c>
      <c r="B1271" s="109" t="s">
        <v>1131</v>
      </c>
      <c r="C1271" s="110">
        <v>2445</v>
      </c>
      <c r="D1271" s="131">
        <v>7.8042328041999998</v>
      </c>
      <c r="E1271" s="110">
        <v>315.4838709677</v>
      </c>
      <c r="F1271" s="131">
        <v>14.6830265849</v>
      </c>
      <c r="G1271" s="131">
        <v>20.327198364000001</v>
      </c>
      <c r="H1271" s="131">
        <v>61.963190183999998</v>
      </c>
      <c r="I1271" s="131">
        <v>17.709611451899999</v>
      </c>
      <c r="J1271" s="131">
        <v>3.6983768234999999</v>
      </c>
      <c r="K1271" s="131">
        <v>1.2327922745</v>
      </c>
      <c r="L1271" s="131">
        <v>5.7530306143000001</v>
      </c>
      <c r="M1271" s="131">
        <v>5.3420998561999999</v>
      </c>
      <c r="N1271" s="110">
        <v>1014</v>
      </c>
      <c r="O1271" s="131">
        <v>2.3767258383000001</v>
      </c>
      <c r="P1271" s="146">
        <v>7.75</v>
      </c>
      <c r="Q1271" s="131">
        <v>10.180412371099999</v>
      </c>
      <c r="R1271" s="110">
        <v>17</v>
      </c>
      <c r="S1271" s="131">
        <v>57.7319587629</v>
      </c>
      <c r="T1271" s="110">
        <v>-16</v>
      </c>
      <c r="U1271" s="131">
        <v>32.087628866000003</v>
      </c>
      <c r="V1271" s="131">
        <v>0</v>
      </c>
      <c r="W1271" s="147">
        <v>858</v>
      </c>
      <c r="X1271" s="147">
        <v>85</v>
      </c>
      <c r="Y1271" s="147">
        <v>431</v>
      </c>
      <c r="Z1271" s="147">
        <v>342</v>
      </c>
      <c r="AA1271" s="147">
        <v>165</v>
      </c>
      <c r="AB1271" s="147">
        <v>30</v>
      </c>
      <c r="AC1271" s="147">
        <v>34</v>
      </c>
      <c r="AD1271" s="147">
        <v>101</v>
      </c>
      <c r="AE1271" s="148">
        <v>2.5939177101999999</v>
      </c>
      <c r="AF1271" s="131">
        <v>1.2391573730000001</v>
      </c>
      <c r="AG1271" s="131">
        <v>0.95</v>
      </c>
      <c r="AH1271" s="149">
        <v>11.2395892294</v>
      </c>
      <c r="AI1271" s="149">
        <v>13.0993773753</v>
      </c>
      <c r="AJ1271" s="149">
        <v>13.2530120482</v>
      </c>
      <c r="AK1271" s="149">
        <v>37.139160669500001</v>
      </c>
      <c r="AL1271" s="149">
        <v>2.0295948895999998</v>
      </c>
      <c r="AM1271" s="149">
        <v>8.1992399126999995</v>
      </c>
      <c r="AN1271" s="149">
        <v>3.2020700250999998</v>
      </c>
      <c r="AO1271" s="149" t="s">
        <v>3450</v>
      </c>
      <c r="AP1271" s="149">
        <v>8.4660790814000002</v>
      </c>
      <c r="AQ1271" s="149">
        <v>0.92180803749999995</v>
      </c>
    </row>
    <row r="1272" spans="1:43" x14ac:dyDescent="0.2">
      <c r="A1272" s="145">
        <v>4071</v>
      </c>
      <c r="B1272" s="109" t="s">
        <v>1130</v>
      </c>
      <c r="C1272" s="110">
        <v>2183</v>
      </c>
      <c r="D1272" s="131">
        <v>17.1137339056</v>
      </c>
      <c r="E1272" s="110">
        <v>382.98245614040002</v>
      </c>
      <c r="F1272" s="131">
        <v>15.116811727</v>
      </c>
      <c r="G1272" s="131">
        <v>22.995877233200002</v>
      </c>
      <c r="H1272" s="131">
        <v>64.315162620199999</v>
      </c>
      <c r="I1272" s="131">
        <v>12.688960146599999</v>
      </c>
      <c r="J1272" s="131">
        <v>3.2618825722000002</v>
      </c>
      <c r="K1272" s="131">
        <v>0.46598322460000002</v>
      </c>
      <c r="L1272" s="131">
        <v>10.717614165900001</v>
      </c>
      <c r="M1272" s="131">
        <v>6.9897483691</v>
      </c>
      <c r="N1272" s="110">
        <v>873</v>
      </c>
      <c r="O1272" s="131">
        <v>2.489117984</v>
      </c>
      <c r="P1272" s="146">
        <v>5.7</v>
      </c>
      <c r="Q1272" s="131">
        <v>11.9507908612</v>
      </c>
      <c r="R1272" s="110">
        <v>29</v>
      </c>
      <c r="S1272" s="131">
        <v>55.887521968400002</v>
      </c>
      <c r="T1272" s="110">
        <v>-31</v>
      </c>
      <c r="U1272" s="131">
        <v>30.052724077299999</v>
      </c>
      <c r="V1272" s="131">
        <v>2.1089630930999999</v>
      </c>
      <c r="W1272" s="147">
        <v>589</v>
      </c>
      <c r="X1272" s="147">
        <v>59</v>
      </c>
      <c r="Y1272" s="147">
        <v>169</v>
      </c>
      <c r="Z1272" s="147">
        <v>361</v>
      </c>
      <c r="AA1272" s="147">
        <v>119</v>
      </c>
      <c r="AB1272" s="147">
        <v>21</v>
      </c>
      <c r="AC1272" s="147">
        <v>20</v>
      </c>
      <c r="AD1272" s="147">
        <v>78</v>
      </c>
      <c r="AE1272" s="148">
        <v>1.1340206185999999</v>
      </c>
      <c r="AF1272" s="131">
        <v>49.490538573499997</v>
      </c>
      <c r="AG1272" s="131">
        <v>0.43</v>
      </c>
      <c r="AH1272" s="149">
        <v>13.4997644842</v>
      </c>
      <c r="AI1272" s="149">
        <v>11.6062176166</v>
      </c>
      <c r="AJ1272" s="149">
        <v>12.8120584079</v>
      </c>
      <c r="AK1272" s="149">
        <v>30.748940179000002</v>
      </c>
      <c r="AL1272" s="149">
        <v>1.7522373999</v>
      </c>
      <c r="AM1272" s="149">
        <v>13.593970796000001</v>
      </c>
      <c r="AN1272" s="149">
        <v>1.7899199245999999</v>
      </c>
      <c r="AO1272" s="149" t="s">
        <v>3450</v>
      </c>
      <c r="AP1272" s="149">
        <v>11.6062176166</v>
      </c>
      <c r="AQ1272" s="149">
        <v>0.1695713613</v>
      </c>
    </row>
    <row r="1273" spans="1:43" x14ac:dyDescent="0.2">
      <c r="A1273" s="145">
        <v>4072</v>
      </c>
      <c r="B1273" s="109" t="s">
        <v>1129</v>
      </c>
      <c r="C1273" s="110">
        <v>2815</v>
      </c>
      <c r="D1273" s="131">
        <v>17.585630743500001</v>
      </c>
      <c r="E1273" s="110">
        <v>457.72357723580001</v>
      </c>
      <c r="F1273" s="131">
        <v>16.944937833000001</v>
      </c>
      <c r="G1273" s="131">
        <v>21.0301953819</v>
      </c>
      <c r="H1273" s="131">
        <v>62.984014209599998</v>
      </c>
      <c r="I1273" s="131">
        <v>15.9857904085</v>
      </c>
      <c r="J1273" s="131">
        <v>4.9575070822000002</v>
      </c>
      <c r="K1273" s="131">
        <v>3.1869688384999999</v>
      </c>
      <c r="L1273" s="131">
        <v>6.3739376770999998</v>
      </c>
      <c r="M1273" s="131">
        <v>3.1869688384999999</v>
      </c>
      <c r="N1273" s="110">
        <v>1131</v>
      </c>
      <c r="O1273" s="131">
        <v>2.4633068081</v>
      </c>
      <c r="P1273" s="146">
        <v>6.15</v>
      </c>
      <c r="Q1273" s="131">
        <v>15.1565074135</v>
      </c>
      <c r="R1273" s="110">
        <v>9</v>
      </c>
      <c r="S1273" s="131">
        <v>52.718286655699998</v>
      </c>
      <c r="T1273" s="110">
        <v>-14</v>
      </c>
      <c r="U1273" s="131">
        <v>29.983525535399998</v>
      </c>
      <c r="V1273" s="131">
        <v>2.1416803953999999</v>
      </c>
      <c r="W1273" s="147">
        <v>1264</v>
      </c>
      <c r="X1273" s="147">
        <v>81</v>
      </c>
      <c r="Y1273" s="147">
        <v>368</v>
      </c>
      <c r="Z1273" s="147">
        <v>815</v>
      </c>
      <c r="AA1273" s="147">
        <v>184</v>
      </c>
      <c r="AB1273" s="147">
        <v>18</v>
      </c>
      <c r="AC1273" s="147">
        <v>31</v>
      </c>
      <c r="AD1273" s="147">
        <v>135</v>
      </c>
      <c r="AE1273" s="148">
        <v>6.1660079050999999</v>
      </c>
      <c r="AF1273" s="131">
        <v>5.6338028169000003</v>
      </c>
      <c r="AG1273" s="131">
        <v>1.02</v>
      </c>
      <c r="AH1273" s="149">
        <v>11.975504649599999</v>
      </c>
      <c r="AI1273" s="149">
        <v>19.3392303621</v>
      </c>
      <c r="AJ1273" s="149">
        <v>10.750737128600001</v>
      </c>
      <c r="AK1273" s="149">
        <v>38.497013684099997</v>
      </c>
      <c r="AL1273" s="149">
        <v>2.3814924019000001</v>
      </c>
      <c r="AM1273" s="149">
        <v>6.6757390186999999</v>
      </c>
      <c r="AN1273" s="149">
        <v>3.6969834430000001</v>
      </c>
      <c r="AO1273" s="149" t="s">
        <v>3450</v>
      </c>
      <c r="AP1273" s="149">
        <v>5.3829288575999996</v>
      </c>
      <c r="AQ1273" s="149">
        <v>3.0241173400000002E-2</v>
      </c>
    </row>
    <row r="1274" spans="1:43" x14ac:dyDescent="0.2">
      <c r="A1274" s="145">
        <v>4073</v>
      </c>
      <c r="B1274" s="109" t="s">
        <v>1128</v>
      </c>
      <c r="C1274" s="110">
        <v>2035</v>
      </c>
      <c r="D1274" s="131">
        <v>6.6003143007</v>
      </c>
      <c r="E1274" s="110">
        <v>626.15384615380003</v>
      </c>
      <c r="F1274" s="131">
        <v>14.1523341523</v>
      </c>
      <c r="G1274" s="131">
        <v>19.5085995086</v>
      </c>
      <c r="H1274" s="131">
        <v>60.638820638799999</v>
      </c>
      <c r="I1274" s="131">
        <v>19.852579852600002</v>
      </c>
      <c r="J1274" s="131">
        <v>5.8939096267000002</v>
      </c>
      <c r="K1274" s="131">
        <v>1.9646365422000001</v>
      </c>
      <c r="L1274" s="131">
        <v>10.3143418468</v>
      </c>
      <c r="M1274" s="131">
        <v>4.4204322200000004</v>
      </c>
      <c r="N1274" s="110">
        <v>895</v>
      </c>
      <c r="O1274" s="131">
        <v>2.2581005586999998</v>
      </c>
      <c r="P1274" s="146">
        <v>3.25</v>
      </c>
      <c r="Q1274" s="131">
        <v>17.737003058100001</v>
      </c>
      <c r="R1274" s="110">
        <v>15</v>
      </c>
      <c r="S1274" s="131">
        <v>54.4342507645</v>
      </c>
      <c r="T1274" s="110">
        <v>-18</v>
      </c>
      <c r="U1274" s="131">
        <v>24.159021406699999</v>
      </c>
      <c r="V1274" s="131">
        <v>3.6697247705999998</v>
      </c>
      <c r="W1274" s="147">
        <v>461</v>
      </c>
      <c r="X1274" s="147">
        <v>43</v>
      </c>
      <c r="Y1274" s="147">
        <v>86</v>
      </c>
      <c r="Z1274" s="147">
        <v>332</v>
      </c>
      <c r="AA1274" s="147">
        <v>132</v>
      </c>
      <c r="AB1274" s="147">
        <v>11</v>
      </c>
      <c r="AC1274" s="147">
        <v>20</v>
      </c>
      <c r="AD1274" s="147">
        <v>101</v>
      </c>
      <c r="AE1274" s="148">
        <v>0</v>
      </c>
      <c r="AF1274" s="131">
        <v>10.437375745500001</v>
      </c>
      <c r="AG1274" s="131">
        <v>0.34</v>
      </c>
      <c r="AH1274" s="149">
        <v>16.371798257199998</v>
      </c>
      <c r="AI1274" s="149">
        <v>13.731185635099999</v>
      </c>
      <c r="AJ1274" s="149">
        <v>11.0289587184</v>
      </c>
      <c r="AK1274" s="149">
        <v>34.1783293724</v>
      </c>
      <c r="AL1274" s="149">
        <v>1.4875451104999999</v>
      </c>
      <c r="AM1274" s="149">
        <v>8.0362644132999996</v>
      </c>
      <c r="AN1274" s="149">
        <v>1.91004313</v>
      </c>
      <c r="AO1274" s="149" t="s">
        <v>3450</v>
      </c>
      <c r="AP1274" s="149">
        <v>9.8494850804999992</v>
      </c>
      <c r="AQ1274" s="149">
        <v>0.4841123141</v>
      </c>
    </row>
    <row r="1275" spans="1:43" x14ac:dyDescent="0.2">
      <c r="A1275" s="145">
        <v>4074</v>
      </c>
      <c r="B1275" s="109" t="s">
        <v>1127</v>
      </c>
      <c r="C1275" s="110">
        <v>2457</v>
      </c>
      <c r="D1275" s="131">
        <v>14.279069767399999</v>
      </c>
      <c r="E1275" s="110">
        <v>459.25233644859998</v>
      </c>
      <c r="F1275" s="131">
        <v>12.494912494899999</v>
      </c>
      <c r="G1275" s="131">
        <v>20.594220594199999</v>
      </c>
      <c r="H1275" s="131">
        <v>60.3174603175</v>
      </c>
      <c r="I1275" s="131">
        <v>19.0883190883</v>
      </c>
      <c r="J1275" s="131">
        <v>5.7459470552000003</v>
      </c>
      <c r="K1275" s="131">
        <v>3.2833983173000001</v>
      </c>
      <c r="L1275" s="131">
        <v>5.7459470552000003</v>
      </c>
      <c r="M1275" s="131">
        <v>10.260619741399999</v>
      </c>
      <c r="N1275" s="110">
        <v>1058</v>
      </c>
      <c r="O1275" s="131">
        <v>2.3081285444000001</v>
      </c>
      <c r="P1275" s="146">
        <v>5.35</v>
      </c>
      <c r="Q1275" s="131">
        <v>18.8432835821</v>
      </c>
      <c r="R1275" s="110">
        <v>31</v>
      </c>
      <c r="S1275" s="131">
        <v>55.410447761199997</v>
      </c>
      <c r="T1275" s="110">
        <v>-33</v>
      </c>
      <c r="U1275" s="131">
        <v>25.373134328399999</v>
      </c>
      <c r="V1275" s="131">
        <v>0.37313432839999999</v>
      </c>
      <c r="W1275" s="147">
        <v>465</v>
      </c>
      <c r="X1275" s="147">
        <v>65</v>
      </c>
      <c r="Y1275" s="147">
        <v>76</v>
      </c>
      <c r="Z1275" s="147">
        <v>324</v>
      </c>
      <c r="AA1275" s="147">
        <v>163</v>
      </c>
      <c r="AB1275" s="147">
        <v>15</v>
      </c>
      <c r="AC1275" s="147">
        <v>17</v>
      </c>
      <c r="AD1275" s="147">
        <v>131</v>
      </c>
      <c r="AE1275" s="148">
        <v>1.1705685618999999</v>
      </c>
      <c r="AF1275" s="131">
        <v>2.5391451544999999</v>
      </c>
      <c r="AG1275" s="149" t="s">
        <v>3449</v>
      </c>
      <c r="AH1275" s="149">
        <v>15.790177974000001</v>
      </c>
      <c r="AI1275" s="149">
        <v>8.2229359025999997</v>
      </c>
      <c r="AJ1275" s="149">
        <v>9.6748293858000007</v>
      </c>
      <c r="AK1275" s="149">
        <v>42.0513849859</v>
      </c>
      <c r="AL1275" s="149">
        <v>1.1508095812000001</v>
      </c>
      <c r="AM1275" s="149">
        <v>11.4813327981</v>
      </c>
      <c r="AN1275" s="149">
        <v>2.1878763549000002</v>
      </c>
      <c r="AO1275" s="149" t="s">
        <v>3450</v>
      </c>
      <c r="AP1275" s="149">
        <v>7.2059413890000004</v>
      </c>
      <c r="AQ1275" s="149">
        <v>0.81627191219999995</v>
      </c>
    </row>
    <row r="1276" spans="1:43" x14ac:dyDescent="0.2">
      <c r="A1276" s="145">
        <v>4075</v>
      </c>
      <c r="B1276" s="109" t="s">
        <v>1126</v>
      </c>
      <c r="C1276" s="110">
        <v>4508</v>
      </c>
      <c r="D1276" s="131">
        <v>6.6729768101999998</v>
      </c>
      <c r="E1276" s="110">
        <v>920</v>
      </c>
      <c r="F1276" s="131">
        <v>27.440106477400001</v>
      </c>
      <c r="G1276" s="131">
        <v>21.4063886424</v>
      </c>
      <c r="H1276" s="131">
        <v>61.424134871299998</v>
      </c>
      <c r="I1276" s="131">
        <v>17.169476486200001</v>
      </c>
      <c r="J1276" s="131">
        <v>5.7713651498000003</v>
      </c>
      <c r="K1276" s="131">
        <v>1.7758046615</v>
      </c>
      <c r="L1276" s="131">
        <v>10.2108768036</v>
      </c>
      <c r="M1276" s="131">
        <v>6.8812430633000004</v>
      </c>
      <c r="N1276" s="110">
        <v>1893</v>
      </c>
      <c r="O1276" s="131">
        <v>2.3586899101999999</v>
      </c>
      <c r="P1276" s="146">
        <v>4.9000000000000004</v>
      </c>
      <c r="Q1276" s="131">
        <v>22.336065573799999</v>
      </c>
      <c r="R1276" s="110">
        <v>11</v>
      </c>
      <c r="S1276" s="131">
        <v>48.975409836099999</v>
      </c>
      <c r="T1276" s="110">
        <v>-11</v>
      </c>
      <c r="U1276" s="131">
        <v>28.2786885246</v>
      </c>
      <c r="V1276" s="131">
        <v>0.40983606560000002</v>
      </c>
      <c r="W1276" s="147">
        <v>1026</v>
      </c>
      <c r="X1276" s="147">
        <v>26</v>
      </c>
      <c r="Y1276" s="147">
        <v>358</v>
      </c>
      <c r="Z1276" s="147">
        <v>642</v>
      </c>
      <c r="AA1276" s="147">
        <v>233</v>
      </c>
      <c r="AB1276" s="147">
        <v>10</v>
      </c>
      <c r="AC1276" s="147">
        <v>54</v>
      </c>
      <c r="AD1276" s="147">
        <v>169</v>
      </c>
      <c r="AE1276" s="148">
        <v>0.59113300489999998</v>
      </c>
      <c r="AF1276" s="131">
        <v>0.67174205109999996</v>
      </c>
      <c r="AG1276" s="131">
        <v>1.38</v>
      </c>
      <c r="AH1276" s="149">
        <v>11.790719402100001</v>
      </c>
      <c r="AI1276" s="149">
        <v>11.392089691700001</v>
      </c>
      <c r="AJ1276" s="149">
        <v>15.7957022734</v>
      </c>
      <c r="AK1276" s="149">
        <v>33.802553721599999</v>
      </c>
      <c r="AL1276" s="149">
        <v>1.2768607910000001</v>
      </c>
      <c r="AM1276" s="149">
        <v>10.688259109300001</v>
      </c>
      <c r="AN1276" s="149">
        <v>3.2388663968000002</v>
      </c>
      <c r="AO1276" s="149" t="s">
        <v>3450</v>
      </c>
      <c r="AP1276" s="149">
        <v>8.9816256618000008</v>
      </c>
      <c r="AQ1276" s="149">
        <v>0.77234506380000001</v>
      </c>
    </row>
    <row r="1277" spans="1:43" x14ac:dyDescent="0.2">
      <c r="A1277" s="145">
        <v>4076</v>
      </c>
      <c r="B1277" s="109" t="s">
        <v>1125</v>
      </c>
      <c r="C1277" s="110">
        <v>2929</v>
      </c>
      <c r="D1277" s="131">
        <v>16.368692888399998</v>
      </c>
      <c r="E1277" s="110">
        <v>352.89156626509998</v>
      </c>
      <c r="F1277" s="131">
        <v>14.988050529200001</v>
      </c>
      <c r="G1277" s="131">
        <v>22.021167634000001</v>
      </c>
      <c r="H1277" s="131">
        <v>62.000682826899997</v>
      </c>
      <c r="I1277" s="131">
        <v>15.9781495391</v>
      </c>
      <c r="J1277" s="131">
        <v>5.8309037900999998</v>
      </c>
      <c r="K1277" s="131">
        <v>2.0579660436</v>
      </c>
      <c r="L1277" s="131">
        <v>12.0048019208</v>
      </c>
      <c r="M1277" s="131">
        <v>7.8888698336000003</v>
      </c>
      <c r="N1277" s="110">
        <v>1194</v>
      </c>
      <c r="O1277" s="131">
        <v>2.4120603014999999</v>
      </c>
      <c r="P1277" s="146">
        <v>8.3000000000000007</v>
      </c>
      <c r="Q1277" s="131">
        <v>11.970979443799999</v>
      </c>
      <c r="R1277" s="110">
        <v>17</v>
      </c>
      <c r="S1277" s="131">
        <v>58.282950423199999</v>
      </c>
      <c r="T1277" s="110">
        <v>-17</v>
      </c>
      <c r="U1277" s="131">
        <v>29.504232164400001</v>
      </c>
      <c r="V1277" s="131">
        <v>0.24183796860000001</v>
      </c>
      <c r="W1277" s="147">
        <v>691</v>
      </c>
      <c r="X1277" s="147">
        <v>54</v>
      </c>
      <c r="Y1277" s="147">
        <v>213</v>
      </c>
      <c r="Z1277" s="147">
        <v>424</v>
      </c>
      <c r="AA1277" s="147">
        <v>172</v>
      </c>
      <c r="AB1277" s="147">
        <v>19</v>
      </c>
      <c r="AC1277" s="147">
        <v>31</v>
      </c>
      <c r="AD1277" s="147">
        <v>122</v>
      </c>
      <c r="AE1277" s="148">
        <v>7.5357950300000004E-2</v>
      </c>
      <c r="AF1277" s="131">
        <v>3.8407821228999999</v>
      </c>
      <c r="AG1277" s="131">
        <v>1.27</v>
      </c>
      <c r="AH1277" s="149">
        <v>14.067908963700001</v>
      </c>
      <c r="AI1277" s="149">
        <v>10.8639611107</v>
      </c>
      <c r="AJ1277" s="149">
        <v>11.070192236900001</v>
      </c>
      <c r="AK1277" s="149">
        <v>42.144803712200002</v>
      </c>
      <c r="AL1277" s="149">
        <v>2.6883700375999999</v>
      </c>
      <c r="AM1277" s="149">
        <v>6.9234735214000001</v>
      </c>
      <c r="AN1277" s="149">
        <v>3.4617367607</v>
      </c>
      <c r="AO1277" s="149" t="s">
        <v>3450</v>
      </c>
      <c r="AP1277" s="149">
        <v>6.4447226928000001</v>
      </c>
      <c r="AQ1277" s="149">
        <v>0.3167120866</v>
      </c>
    </row>
    <row r="1278" spans="1:43" x14ac:dyDescent="0.2">
      <c r="A1278" s="145">
        <v>4077</v>
      </c>
      <c r="B1278" s="109" t="s">
        <v>1124</v>
      </c>
      <c r="C1278" s="110">
        <v>1489</v>
      </c>
      <c r="D1278" s="131">
        <v>8.6068563092999995</v>
      </c>
      <c r="E1278" s="110">
        <v>452.58358662609999</v>
      </c>
      <c r="F1278" s="131">
        <v>17.730020147800001</v>
      </c>
      <c r="G1278" s="131">
        <v>25.856279382099999</v>
      </c>
      <c r="H1278" s="131">
        <v>57.353928811300001</v>
      </c>
      <c r="I1278" s="131">
        <v>16.7897918066</v>
      </c>
      <c r="J1278" s="131">
        <v>1.3333333332999999</v>
      </c>
      <c r="K1278" s="131">
        <v>2.6666666666999999</v>
      </c>
      <c r="L1278" s="131">
        <v>4.6666666667000003</v>
      </c>
      <c r="M1278" s="131">
        <v>8.6666666666999994</v>
      </c>
      <c r="N1278" s="110">
        <v>585</v>
      </c>
      <c r="O1278" s="131">
        <v>2.5316239316</v>
      </c>
      <c r="P1278" s="146">
        <v>3.29</v>
      </c>
      <c r="Q1278" s="131">
        <v>17.073170731699999</v>
      </c>
      <c r="R1278" s="110">
        <v>9</v>
      </c>
      <c r="S1278" s="131">
        <v>41.1585365854</v>
      </c>
      <c r="T1278" s="110">
        <v>-12</v>
      </c>
      <c r="U1278" s="131">
        <v>40.548780487800002</v>
      </c>
      <c r="V1278" s="131">
        <v>1.2195121951000001</v>
      </c>
      <c r="W1278" s="147">
        <v>216</v>
      </c>
      <c r="X1278" s="147">
        <v>28</v>
      </c>
      <c r="Y1278" s="147">
        <v>25</v>
      </c>
      <c r="Z1278" s="147">
        <v>163</v>
      </c>
      <c r="AA1278" s="147">
        <v>75</v>
      </c>
      <c r="AB1278" s="147">
        <v>7</v>
      </c>
      <c r="AC1278" s="147">
        <v>12</v>
      </c>
      <c r="AD1278" s="147">
        <v>56</v>
      </c>
      <c r="AE1278" s="148">
        <v>1.1023622046999999</v>
      </c>
      <c r="AF1278" s="131">
        <v>3.2873109796</v>
      </c>
      <c r="AG1278" s="131">
        <v>2.12</v>
      </c>
      <c r="AH1278" s="149">
        <v>10.3356419819</v>
      </c>
      <c r="AI1278" s="149">
        <v>10.9882791689</v>
      </c>
      <c r="AJ1278" s="149">
        <v>13.9184869473</v>
      </c>
      <c r="AK1278" s="149">
        <v>39.797549280799998</v>
      </c>
      <c r="AL1278" s="149">
        <v>2.7570591369000002</v>
      </c>
      <c r="AM1278" s="149">
        <v>8.3510921683999992</v>
      </c>
      <c r="AN1278" s="149">
        <v>4.1156100159999998</v>
      </c>
      <c r="AO1278" s="149" t="s">
        <v>3450</v>
      </c>
      <c r="AP1278" s="149">
        <v>5.8470964304999997</v>
      </c>
      <c r="AQ1278" s="149">
        <v>1.5849760256000001</v>
      </c>
    </row>
    <row r="1279" spans="1:43" x14ac:dyDescent="0.2">
      <c r="A1279" s="145">
        <v>4078</v>
      </c>
      <c r="B1279" s="109" t="s">
        <v>1123</v>
      </c>
      <c r="C1279" s="110">
        <v>488</v>
      </c>
      <c r="D1279" s="131">
        <v>16.746411483300001</v>
      </c>
      <c r="E1279" s="110">
        <v>200</v>
      </c>
      <c r="F1279" s="131">
        <v>8.8114754097999999</v>
      </c>
      <c r="G1279" s="131">
        <v>20.696721311499999</v>
      </c>
      <c r="H1279" s="131">
        <v>64.549180327900004</v>
      </c>
      <c r="I1279" s="131">
        <v>14.7540983607</v>
      </c>
      <c r="J1279" s="131">
        <v>6.1664953751000002</v>
      </c>
      <c r="K1279" s="131">
        <v>0</v>
      </c>
      <c r="L1279" s="131">
        <v>14.388489208599999</v>
      </c>
      <c r="M1279" s="131">
        <v>4.1109969167999996</v>
      </c>
      <c r="N1279" s="110">
        <v>206</v>
      </c>
      <c r="O1279" s="131">
        <v>2.3689320388000001</v>
      </c>
      <c r="P1279" s="146">
        <v>2.44</v>
      </c>
      <c r="Q1279" s="131">
        <v>6.0728744938999997</v>
      </c>
      <c r="R1279" s="110">
        <v>5</v>
      </c>
      <c r="S1279" s="131">
        <v>65.587044534399993</v>
      </c>
      <c r="T1279" s="110">
        <v>-5</v>
      </c>
      <c r="U1279" s="131">
        <v>28.340080971700001</v>
      </c>
      <c r="V1279" s="131">
        <v>0</v>
      </c>
      <c r="W1279" s="147">
        <v>83</v>
      </c>
      <c r="X1279" s="147">
        <v>34</v>
      </c>
      <c r="Y1279" s="147">
        <v>17</v>
      </c>
      <c r="Z1279" s="147">
        <v>32</v>
      </c>
      <c r="AA1279" s="147">
        <v>36</v>
      </c>
      <c r="AB1279" s="147">
        <v>14</v>
      </c>
      <c r="AC1279" s="147">
        <v>6</v>
      </c>
      <c r="AD1279" s="147">
        <v>16</v>
      </c>
      <c r="AE1279" s="148">
        <v>4.0723981900000004</v>
      </c>
      <c r="AF1279" s="131">
        <v>2.1141649049</v>
      </c>
      <c r="AG1279" s="149" t="s">
        <v>3449</v>
      </c>
      <c r="AH1279" s="149">
        <v>8.1499592502000002</v>
      </c>
      <c r="AI1279" s="149">
        <v>13.1621841891</v>
      </c>
      <c r="AJ1279" s="149">
        <v>7.9054604726999997</v>
      </c>
      <c r="AK1279" s="149">
        <v>51.629991850000003</v>
      </c>
      <c r="AL1279" s="149">
        <v>2.4042379787999999</v>
      </c>
      <c r="AM1279" s="149">
        <v>4.0342298289</v>
      </c>
      <c r="AN1279" s="149">
        <v>3.3007334962999999</v>
      </c>
      <c r="AO1279" s="149" t="s">
        <v>3450</v>
      </c>
      <c r="AP1279" s="149">
        <v>5.1752241238999996</v>
      </c>
      <c r="AQ1279" s="149">
        <v>2.1189894050999998</v>
      </c>
    </row>
    <row r="1280" spans="1:43" x14ac:dyDescent="0.2">
      <c r="A1280" s="145">
        <v>4079</v>
      </c>
      <c r="B1280" s="109" t="s">
        <v>1122</v>
      </c>
      <c r="C1280" s="110">
        <v>1469</v>
      </c>
      <c r="D1280" s="131">
        <v>13.787761425299999</v>
      </c>
      <c r="E1280" s="110">
        <v>327.17149220490001</v>
      </c>
      <c r="F1280" s="131">
        <v>12.729748128000001</v>
      </c>
      <c r="G1280" s="131">
        <v>18.1075561607</v>
      </c>
      <c r="H1280" s="131">
        <v>65.963240299500001</v>
      </c>
      <c r="I1280" s="131">
        <v>15.9292035398</v>
      </c>
      <c r="J1280" s="131">
        <v>5.5478502079999998</v>
      </c>
      <c r="K1280" s="131">
        <v>2.0804438279999999</v>
      </c>
      <c r="L1280" s="131">
        <v>13.1761442441</v>
      </c>
      <c r="M1280" s="131">
        <v>4.1608876559999999</v>
      </c>
      <c r="N1280" s="110">
        <v>656</v>
      </c>
      <c r="O1280" s="131">
        <v>2.2347560976</v>
      </c>
      <c r="P1280" s="146">
        <v>4.49</v>
      </c>
      <c r="Q1280" s="131">
        <v>9.8214285714000003</v>
      </c>
      <c r="R1280" s="110">
        <v>13</v>
      </c>
      <c r="S1280" s="131">
        <v>51.339285714299997</v>
      </c>
      <c r="T1280" s="110">
        <v>-11</v>
      </c>
      <c r="U1280" s="131">
        <v>25.892857142899999</v>
      </c>
      <c r="V1280" s="131">
        <v>12.9464285714</v>
      </c>
      <c r="W1280" s="147">
        <v>268</v>
      </c>
      <c r="X1280" s="147">
        <v>43</v>
      </c>
      <c r="Y1280" s="147">
        <v>105</v>
      </c>
      <c r="Z1280" s="147">
        <v>120</v>
      </c>
      <c r="AA1280" s="147">
        <v>82</v>
      </c>
      <c r="AB1280" s="147">
        <v>17</v>
      </c>
      <c r="AC1280" s="147">
        <v>15</v>
      </c>
      <c r="AD1280" s="147">
        <v>50</v>
      </c>
      <c r="AE1280" s="148">
        <v>2.8449502134000002</v>
      </c>
      <c r="AF1280" s="131">
        <v>33.261026753400003</v>
      </c>
      <c r="AG1280" s="149" t="s">
        <v>3449</v>
      </c>
      <c r="AH1280" s="149">
        <v>10.2731512325</v>
      </c>
      <c r="AI1280" s="149">
        <v>11.179213857400001</v>
      </c>
      <c r="AJ1280" s="149">
        <v>10.992671552299999</v>
      </c>
      <c r="AK1280" s="149">
        <v>40.239840106599999</v>
      </c>
      <c r="AL1280" s="149">
        <v>0.65289806800000005</v>
      </c>
      <c r="AM1280" s="149">
        <v>9.3804130580000002</v>
      </c>
      <c r="AN1280" s="149">
        <v>3.7574950032999999</v>
      </c>
      <c r="AO1280" s="149" t="s">
        <v>3450</v>
      </c>
      <c r="AP1280" s="149">
        <v>9.9267155230000004</v>
      </c>
      <c r="AQ1280" s="149">
        <v>1.3191205863</v>
      </c>
    </row>
    <row r="1281" spans="1:43" x14ac:dyDescent="0.2">
      <c r="A1281" s="145">
        <v>4080</v>
      </c>
      <c r="B1281" s="109" t="s">
        <v>1121</v>
      </c>
      <c r="C1281" s="110">
        <v>7472</v>
      </c>
      <c r="D1281" s="131">
        <v>25.285043594899999</v>
      </c>
      <c r="E1281" s="110">
        <v>625.79564489109998</v>
      </c>
      <c r="F1281" s="131">
        <v>32.400963597400001</v>
      </c>
      <c r="G1281" s="131">
        <v>22.1092077088</v>
      </c>
      <c r="H1281" s="131">
        <v>63.316381156299997</v>
      </c>
      <c r="I1281" s="131">
        <v>14.5744111349</v>
      </c>
      <c r="J1281" s="131">
        <v>4.5945945946000002</v>
      </c>
      <c r="K1281" s="131">
        <v>2.4324324324000002</v>
      </c>
      <c r="L1281" s="131">
        <v>13.1081081081</v>
      </c>
      <c r="M1281" s="131">
        <v>5.6756756757</v>
      </c>
      <c r="N1281" s="110">
        <v>3125</v>
      </c>
      <c r="O1281" s="131">
        <v>2.3567999999999998</v>
      </c>
      <c r="P1281" s="146">
        <v>11.94</v>
      </c>
      <c r="Q1281" s="131">
        <v>22.036727879800001</v>
      </c>
      <c r="R1281" s="110">
        <v>52</v>
      </c>
      <c r="S1281" s="131">
        <v>42.904841402300001</v>
      </c>
      <c r="T1281" s="110">
        <v>-53</v>
      </c>
      <c r="U1281" s="131">
        <v>34.641068447400002</v>
      </c>
      <c r="V1281" s="131">
        <v>0.41736227050000002</v>
      </c>
      <c r="W1281" s="147">
        <v>3868</v>
      </c>
      <c r="X1281" s="147">
        <v>76</v>
      </c>
      <c r="Y1281" s="147">
        <v>1693</v>
      </c>
      <c r="Z1281" s="147">
        <v>2099</v>
      </c>
      <c r="AA1281" s="147">
        <v>477</v>
      </c>
      <c r="AB1281" s="147">
        <v>27</v>
      </c>
      <c r="AC1281" s="147">
        <v>115</v>
      </c>
      <c r="AD1281" s="147">
        <v>335</v>
      </c>
      <c r="AE1281" s="148">
        <v>4.5997088791999996</v>
      </c>
      <c r="AF1281" s="131">
        <v>2.7244244652999998</v>
      </c>
      <c r="AG1281" s="131">
        <v>2.59</v>
      </c>
      <c r="AH1281" s="149">
        <v>13.583839406199999</v>
      </c>
      <c r="AI1281" s="149">
        <v>11.985492577600001</v>
      </c>
      <c r="AJ1281" s="149">
        <v>12.128879892</v>
      </c>
      <c r="AK1281" s="149">
        <v>41.696187584299999</v>
      </c>
      <c r="AL1281" s="149">
        <v>2.6104925776000001</v>
      </c>
      <c r="AM1281" s="149">
        <v>5.6216261807999999</v>
      </c>
      <c r="AN1281" s="149">
        <v>3.2051282050999998</v>
      </c>
      <c r="AO1281" s="149" t="s">
        <v>3450</v>
      </c>
      <c r="AP1281" s="149">
        <v>5.5794534413000001</v>
      </c>
      <c r="AQ1281" s="149">
        <v>0.55668016190000003</v>
      </c>
    </row>
    <row r="1282" spans="1:43" x14ac:dyDescent="0.2">
      <c r="A1282" s="145">
        <v>4081</v>
      </c>
      <c r="B1282" s="109" t="s">
        <v>1120</v>
      </c>
      <c r="C1282" s="110">
        <v>3779</v>
      </c>
      <c r="D1282" s="131">
        <v>6.8419564602999996</v>
      </c>
      <c r="E1282" s="110">
        <v>1442.3664122137</v>
      </c>
      <c r="F1282" s="131">
        <v>16.776925112499999</v>
      </c>
      <c r="G1282" s="131">
        <v>20.111140513399999</v>
      </c>
      <c r="H1282" s="131">
        <v>56.628737761300002</v>
      </c>
      <c r="I1282" s="131">
        <v>23.260121725299999</v>
      </c>
      <c r="J1282" s="131">
        <v>4.0123044001999997</v>
      </c>
      <c r="K1282" s="131">
        <v>1.3374348001</v>
      </c>
      <c r="L1282" s="131">
        <v>10.6994784004</v>
      </c>
      <c r="M1282" s="131">
        <v>7.2221479203000003</v>
      </c>
      <c r="N1282" s="110">
        <v>1650</v>
      </c>
      <c r="O1282" s="131">
        <v>2.2684848485</v>
      </c>
      <c r="P1282" s="146">
        <v>2.62</v>
      </c>
      <c r="Q1282" s="131">
        <v>40.384615384600004</v>
      </c>
      <c r="R1282" s="110">
        <v>13</v>
      </c>
      <c r="S1282" s="131">
        <v>41.923076923099998</v>
      </c>
      <c r="T1282" s="110">
        <v>-12</v>
      </c>
      <c r="U1282" s="131">
        <v>16.1538461538</v>
      </c>
      <c r="V1282" s="131">
        <v>1.5384615385</v>
      </c>
      <c r="W1282" s="147">
        <v>885</v>
      </c>
      <c r="X1282" s="147">
        <v>18</v>
      </c>
      <c r="Y1282" s="147">
        <v>184</v>
      </c>
      <c r="Z1282" s="147">
        <v>683</v>
      </c>
      <c r="AA1282" s="147">
        <v>176</v>
      </c>
      <c r="AB1282" s="147">
        <v>7</v>
      </c>
      <c r="AC1282" s="147">
        <v>19</v>
      </c>
      <c r="AD1282" s="147">
        <v>150</v>
      </c>
      <c r="AE1282" s="148">
        <v>3.5854341736999999</v>
      </c>
      <c r="AF1282" s="131">
        <v>12.5408942203</v>
      </c>
      <c r="AG1282" s="131">
        <v>1.1599999999999999</v>
      </c>
      <c r="AH1282" s="149">
        <v>18.012999071500001</v>
      </c>
      <c r="AI1282" s="149">
        <v>9.8226066558999996</v>
      </c>
      <c r="AJ1282" s="149">
        <v>15.2128231442</v>
      </c>
      <c r="AK1282" s="149">
        <v>33.220935346700003</v>
      </c>
      <c r="AL1282" s="149">
        <v>1.4904950398000001</v>
      </c>
      <c r="AM1282" s="149">
        <v>8.7914773005000004</v>
      </c>
      <c r="AN1282" s="149">
        <v>2.878365831</v>
      </c>
      <c r="AO1282" s="149" t="s">
        <v>3450</v>
      </c>
      <c r="AP1282" s="149">
        <v>8.1855055466</v>
      </c>
      <c r="AQ1282" s="149">
        <v>0.59619801589999999</v>
      </c>
    </row>
    <row r="1283" spans="1:43" x14ac:dyDescent="0.2">
      <c r="A1283" s="145">
        <v>4082</v>
      </c>
      <c r="B1283" s="109" t="s">
        <v>1119</v>
      </c>
      <c r="C1283" s="110">
        <v>16613</v>
      </c>
      <c r="D1283" s="131">
        <v>15.024579381000001</v>
      </c>
      <c r="E1283" s="110">
        <v>1331.1698717949</v>
      </c>
      <c r="F1283" s="131">
        <v>39.426954794399997</v>
      </c>
      <c r="G1283" s="131">
        <v>20.4719195811</v>
      </c>
      <c r="H1283" s="131">
        <v>61.3194486246</v>
      </c>
      <c r="I1283" s="131">
        <v>18.208631794399999</v>
      </c>
      <c r="J1283" s="131">
        <v>4.8342750097999998</v>
      </c>
      <c r="K1283" s="131">
        <v>1.6315678158</v>
      </c>
      <c r="L1283" s="131">
        <v>8.7621234552999994</v>
      </c>
      <c r="M1283" s="131">
        <v>8.2786959542999998</v>
      </c>
      <c r="N1283" s="110">
        <v>7072</v>
      </c>
      <c r="O1283" s="131">
        <v>2.3168834841999999</v>
      </c>
      <c r="P1283" s="146">
        <v>12.48</v>
      </c>
      <c r="Q1283" s="131">
        <v>33.654618473900001</v>
      </c>
      <c r="R1283" s="110">
        <v>77</v>
      </c>
      <c r="S1283" s="131">
        <v>38.0722891566</v>
      </c>
      <c r="T1283" s="110">
        <v>-75</v>
      </c>
      <c r="U1283" s="131">
        <v>27.7911646586</v>
      </c>
      <c r="V1283" s="131">
        <v>0.48192771080000002</v>
      </c>
      <c r="W1283" s="147">
        <v>8130</v>
      </c>
      <c r="X1283" s="147">
        <v>65</v>
      </c>
      <c r="Y1283" s="147">
        <v>1853</v>
      </c>
      <c r="Z1283" s="147">
        <v>6212</v>
      </c>
      <c r="AA1283" s="147">
        <v>1112</v>
      </c>
      <c r="AB1283" s="147">
        <v>17</v>
      </c>
      <c r="AC1283" s="147">
        <v>181</v>
      </c>
      <c r="AD1283" s="147">
        <v>914</v>
      </c>
      <c r="AE1283" s="148">
        <v>2.7002466571000001</v>
      </c>
      <c r="AF1283" s="131">
        <v>9.0185346436000007</v>
      </c>
      <c r="AG1283" s="131">
        <v>4.0599999999999996</v>
      </c>
      <c r="AH1283" s="149">
        <v>15.275950917999999</v>
      </c>
      <c r="AI1283" s="149">
        <v>13.683129425800001</v>
      </c>
      <c r="AJ1283" s="149">
        <v>17.1534622245</v>
      </c>
      <c r="AK1283" s="149">
        <v>30.526676156299999</v>
      </c>
      <c r="AL1283" s="149">
        <v>2.5027477973000001</v>
      </c>
      <c r="AM1283" s="149">
        <v>7.5911277680999998</v>
      </c>
      <c r="AN1283" s="149">
        <v>2.3081496964000001</v>
      </c>
      <c r="AO1283" s="149" t="s">
        <v>3450</v>
      </c>
      <c r="AP1283" s="149">
        <v>8.3659165029999993</v>
      </c>
      <c r="AQ1283" s="149">
        <v>0.41081821289999998</v>
      </c>
    </row>
    <row r="1284" spans="1:43" x14ac:dyDescent="0.2">
      <c r="A1284" s="145">
        <v>4083</v>
      </c>
      <c r="B1284" s="109" t="s">
        <v>1118</v>
      </c>
      <c r="C1284" s="110">
        <v>4503</v>
      </c>
      <c r="D1284" s="131">
        <v>8.8996372430000008</v>
      </c>
      <c r="E1284" s="110">
        <v>936.17463617459998</v>
      </c>
      <c r="F1284" s="131">
        <v>19.9644681324</v>
      </c>
      <c r="G1284" s="131">
        <v>20.786142571599999</v>
      </c>
      <c r="H1284" s="131">
        <v>59.071729957800002</v>
      </c>
      <c r="I1284" s="131">
        <v>20.142127470599998</v>
      </c>
      <c r="J1284" s="131">
        <v>4.0066777963</v>
      </c>
      <c r="K1284" s="131">
        <v>1.7807456873</v>
      </c>
      <c r="L1284" s="131">
        <v>12.242626599899999</v>
      </c>
      <c r="M1284" s="131">
        <v>6.4552031162999999</v>
      </c>
      <c r="N1284" s="110">
        <v>1908</v>
      </c>
      <c r="O1284" s="131">
        <v>2.3385744234999999</v>
      </c>
      <c r="P1284" s="146">
        <v>4.8099999999999996</v>
      </c>
      <c r="Q1284" s="131">
        <v>24.324324324300001</v>
      </c>
      <c r="R1284" s="110">
        <v>28</v>
      </c>
      <c r="S1284" s="131">
        <v>46.7775467775</v>
      </c>
      <c r="T1284" s="110">
        <v>-29</v>
      </c>
      <c r="U1284" s="131">
        <v>26.1954261954</v>
      </c>
      <c r="V1284" s="131">
        <v>2.7027027026999999</v>
      </c>
      <c r="W1284" s="147">
        <v>1123</v>
      </c>
      <c r="X1284" s="147">
        <v>22</v>
      </c>
      <c r="Y1284" s="147">
        <v>284</v>
      </c>
      <c r="Z1284" s="147">
        <v>817</v>
      </c>
      <c r="AA1284" s="147">
        <v>201</v>
      </c>
      <c r="AB1284" s="147">
        <v>11</v>
      </c>
      <c r="AC1284" s="147">
        <v>35</v>
      </c>
      <c r="AD1284" s="147">
        <v>155</v>
      </c>
      <c r="AE1284" s="148">
        <v>3.8593063018999998</v>
      </c>
      <c r="AF1284" s="131">
        <v>4.0449438202000003</v>
      </c>
      <c r="AG1284" s="149">
        <v>1.74</v>
      </c>
      <c r="AH1284" s="149">
        <v>13.4389561976</v>
      </c>
      <c r="AI1284" s="149">
        <v>11.2721342032</v>
      </c>
      <c r="AJ1284" s="149">
        <v>14.2357875116</v>
      </c>
      <c r="AK1284" s="149">
        <v>33.825722274</v>
      </c>
      <c r="AL1284" s="149">
        <v>1.7660764212</v>
      </c>
      <c r="AM1284" s="149">
        <v>10.1817334576</v>
      </c>
      <c r="AN1284" s="149">
        <v>2.8611369991000002</v>
      </c>
      <c r="AO1284" s="149" t="s">
        <v>3450</v>
      </c>
      <c r="AP1284" s="149">
        <v>8.6439888164000003</v>
      </c>
      <c r="AQ1284" s="149">
        <v>0.78285181729999997</v>
      </c>
    </row>
    <row r="1285" spans="1:43" x14ac:dyDescent="0.2">
      <c r="A1285" s="145">
        <v>4084</v>
      </c>
      <c r="B1285" s="109" t="s">
        <v>1117</v>
      </c>
      <c r="C1285" s="110">
        <v>631</v>
      </c>
      <c r="D1285" s="131">
        <v>15.5677655678</v>
      </c>
      <c r="E1285" s="110">
        <v>380.12048192769998</v>
      </c>
      <c r="F1285" s="131">
        <v>12.519809825699999</v>
      </c>
      <c r="G1285" s="131">
        <v>22.979397781300001</v>
      </c>
      <c r="H1285" s="131">
        <v>62.599049128399997</v>
      </c>
      <c r="I1285" s="131">
        <v>14.4215530903</v>
      </c>
      <c r="J1285" s="131">
        <v>1.6129032258</v>
      </c>
      <c r="K1285" s="131">
        <v>3.2258064516</v>
      </c>
      <c r="L1285" s="131">
        <v>14.5161290323</v>
      </c>
      <c r="M1285" s="131">
        <v>1.6129032258</v>
      </c>
      <c r="N1285" s="110">
        <v>261</v>
      </c>
      <c r="O1285" s="131">
        <v>2.4099616857999999</v>
      </c>
      <c r="P1285" s="146">
        <v>1.66</v>
      </c>
      <c r="Q1285" s="131">
        <v>9.7560975610000007</v>
      </c>
      <c r="R1285" s="110">
        <v>6</v>
      </c>
      <c r="S1285" s="131">
        <v>68.902439024399996</v>
      </c>
      <c r="T1285" s="110">
        <v>-6</v>
      </c>
      <c r="U1285" s="131">
        <v>21.3414634146</v>
      </c>
      <c r="V1285" s="131">
        <v>0</v>
      </c>
      <c r="W1285" s="147">
        <v>74</v>
      </c>
      <c r="X1285" s="147">
        <v>21</v>
      </c>
      <c r="Y1285" s="147">
        <v>7</v>
      </c>
      <c r="Z1285" s="147">
        <v>46</v>
      </c>
      <c r="AA1285" s="147">
        <v>36</v>
      </c>
      <c r="AB1285" s="147">
        <v>7</v>
      </c>
      <c r="AC1285" s="147">
        <v>6</v>
      </c>
      <c r="AD1285" s="147">
        <v>23</v>
      </c>
      <c r="AE1285" s="148">
        <v>1.4285714286</v>
      </c>
      <c r="AF1285" s="131">
        <v>1.6181229773000001</v>
      </c>
      <c r="AG1285" s="149" t="s">
        <v>3449</v>
      </c>
      <c r="AH1285" s="149">
        <v>8.4371460929000008</v>
      </c>
      <c r="AI1285" s="149">
        <v>13.986409966</v>
      </c>
      <c r="AJ1285" s="149">
        <v>10.2491506229</v>
      </c>
      <c r="AK1285" s="149">
        <v>40.656851642100001</v>
      </c>
      <c r="AL1285" s="149">
        <v>2.1517553793999999</v>
      </c>
      <c r="AM1285" s="149">
        <v>10.617214043000001</v>
      </c>
      <c r="AN1285" s="149">
        <v>1.2740656852000001</v>
      </c>
      <c r="AO1285" s="149" t="s">
        <v>3450</v>
      </c>
      <c r="AP1285" s="149">
        <v>10.1642129105</v>
      </c>
      <c r="AQ1285" s="149">
        <v>1.3590033975</v>
      </c>
    </row>
    <row r="1286" spans="1:43" x14ac:dyDescent="0.2">
      <c r="A1286" s="145">
        <v>4091</v>
      </c>
      <c r="B1286" s="109" t="s">
        <v>1116</v>
      </c>
      <c r="C1286" s="110">
        <v>1605</v>
      </c>
      <c r="D1286" s="131">
        <v>5.2459016393000004</v>
      </c>
      <c r="E1286" s="110">
        <v>282.57042253520001</v>
      </c>
      <c r="F1286" s="131">
        <v>12.523364486</v>
      </c>
      <c r="G1286" s="131">
        <v>18.504672897199999</v>
      </c>
      <c r="H1286" s="131">
        <v>61.557632398800003</v>
      </c>
      <c r="I1286" s="131">
        <v>19.937694703999998</v>
      </c>
      <c r="J1286" s="131">
        <v>5.0203953560999999</v>
      </c>
      <c r="K1286" s="131">
        <v>2.5101976780999999</v>
      </c>
      <c r="L1286" s="131">
        <v>3.1377470976000001</v>
      </c>
      <c r="M1286" s="131">
        <v>6.2754941952000003</v>
      </c>
      <c r="N1286" s="147">
        <v>712</v>
      </c>
      <c r="O1286" s="131">
        <v>2.2359550561999999</v>
      </c>
      <c r="P1286" s="146">
        <v>5.68</v>
      </c>
      <c r="Q1286" s="131">
        <v>20.840630472899999</v>
      </c>
      <c r="R1286" s="110">
        <v>25</v>
      </c>
      <c r="S1286" s="131">
        <v>29.597197898400001</v>
      </c>
      <c r="T1286" s="110">
        <v>-13</v>
      </c>
      <c r="U1286" s="131">
        <v>44.483362521899998</v>
      </c>
      <c r="V1286" s="131">
        <v>5.0788091067999996</v>
      </c>
      <c r="W1286" s="147">
        <v>306</v>
      </c>
      <c r="X1286" s="147">
        <v>12</v>
      </c>
      <c r="Y1286" s="147">
        <v>125</v>
      </c>
      <c r="Z1286" s="147">
        <v>169</v>
      </c>
      <c r="AA1286" s="147">
        <v>101</v>
      </c>
      <c r="AB1286" s="147">
        <v>7</v>
      </c>
      <c r="AC1286" s="147">
        <v>18</v>
      </c>
      <c r="AD1286" s="147">
        <v>76</v>
      </c>
      <c r="AE1286" s="148">
        <v>0.51746442429999995</v>
      </c>
      <c r="AF1286" s="131">
        <v>18.4595798854</v>
      </c>
      <c r="AG1286" s="149" t="s">
        <v>3449</v>
      </c>
      <c r="AH1286" s="149">
        <v>17.259259259299998</v>
      </c>
      <c r="AI1286" s="149">
        <v>4.9206349206000004</v>
      </c>
      <c r="AJ1286" s="149">
        <v>14.169312169299999</v>
      </c>
      <c r="AK1286" s="149">
        <v>32.222222222200003</v>
      </c>
      <c r="AL1286" s="149">
        <v>6.0211640211999997</v>
      </c>
      <c r="AM1286" s="149">
        <v>11.216931216900001</v>
      </c>
      <c r="AN1286" s="149">
        <v>3.5343915344000001</v>
      </c>
      <c r="AO1286" s="149" t="s">
        <v>3450</v>
      </c>
      <c r="AP1286" s="149">
        <v>7.8518518519000002</v>
      </c>
      <c r="AQ1286" s="149">
        <v>0.16931216930000001</v>
      </c>
    </row>
    <row r="1287" spans="1:43" x14ac:dyDescent="0.2">
      <c r="A1287" s="145">
        <v>4092</v>
      </c>
      <c r="B1287" s="109" t="s">
        <v>1115</v>
      </c>
      <c r="C1287" s="110">
        <v>4582</v>
      </c>
      <c r="D1287" s="131">
        <v>9.8537520977999993</v>
      </c>
      <c r="E1287" s="110">
        <v>907.32673267329994</v>
      </c>
      <c r="F1287" s="131">
        <v>44.303797468399999</v>
      </c>
      <c r="G1287" s="131">
        <v>24.028808380600001</v>
      </c>
      <c r="H1287" s="131">
        <v>60.650371016999998</v>
      </c>
      <c r="I1287" s="131">
        <v>15.3208206024</v>
      </c>
      <c r="J1287" s="131">
        <v>3.3572068039</v>
      </c>
      <c r="K1287" s="131">
        <v>1.5666965085</v>
      </c>
      <c r="L1287" s="131">
        <v>9.1763652640999993</v>
      </c>
      <c r="M1287" s="131">
        <v>3.5810205909000001</v>
      </c>
      <c r="N1287" s="110">
        <v>1770</v>
      </c>
      <c r="O1287" s="131">
        <v>2.5706214689000002</v>
      </c>
      <c r="P1287" s="146">
        <v>5.05</v>
      </c>
      <c r="Q1287" s="131">
        <v>29.900990099000001</v>
      </c>
      <c r="R1287" s="110">
        <v>53</v>
      </c>
      <c r="S1287" s="131">
        <v>35.247524752499999</v>
      </c>
      <c r="T1287" s="110">
        <v>-55</v>
      </c>
      <c r="U1287" s="131">
        <v>34.851485148499997</v>
      </c>
      <c r="V1287" s="131">
        <v>0</v>
      </c>
      <c r="W1287" s="147">
        <v>2147</v>
      </c>
      <c r="X1287" s="147">
        <v>37</v>
      </c>
      <c r="Y1287" s="147">
        <v>1197</v>
      </c>
      <c r="Z1287" s="147">
        <v>913</v>
      </c>
      <c r="AA1287" s="147">
        <v>171</v>
      </c>
      <c r="AB1287" s="147">
        <v>8</v>
      </c>
      <c r="AC1287" s="147">
        <v>36</v>
      </c>
      <c r="AD1287" s="147">
        <v>127</v>
      </c>
      <c r="AE1287" s="148">
        <v>6.5195071869000003</v>
      </c>
      <c r="AF1287" s="131">
        <v>6.7174205105000002</v>
      </c>
      <c r="AG1287" s="149">
        <v>3.17</v>
      </c>
      <c r="AH1287" s="149">
        <v>15.1818101389</v>
      </c>
      <c r="AI1287" s="149">
        <v>5.6533663628999999</v>
      </c>
      <c r="AJ1287" s="149">
        <v>16.783154914600001</v>
      </c>
      <c r="AK1287" s="149">
        <v>37.742192338300001</v>
      </c>
      <c r="AL1287" s="149">
        <v>5.9895602937000003</v>
      </c>
      <c r="AM1287" s="149">
        <v>5.7064496151000004</v>
      </c>
      <c r="AN1287" s="149">
        <v>2.9018844554999998</v>
      </c>
      <c r="AO1287" s="149" t="s">
        <v>3450</v>
      </c>
      <c r="AP1287" s="149">
        <v>5.441033354</v>
      </c>
      <c r="AQ1287" s="149">
        <v>1.052817836</v>
      </c>
    </row>
    <row r="1288" spans="1:43" x14ac:dyDescent="0.2">
      <c r="A1288" s="145">
        <v>4093</v>
      </c>
      <c r="B1288" s="109" t="s">
        <v>1114</v>
      </c>
      <c r="C1288" s="110">
        <v>757</v>
      </c>
      <c r="D1288" s="131">
        <v>18.652037617600001</v>
      </c>
      <c r="E1288" s="110">
        <v>252.3333333333</v>
      </c>
      <c r="F1288" s="131">
        <v>15.4557463672</v>
      </c>
      <c r="G1288" s="131">
        <v>19.418758256299999</v>
      </c>
      <c r="H1288" s="131">
        <v>64.2007926024</v>
      </c>
      <c r="I1288" s="131">
        <v>16.380449141300002</v>
      </c>
      <c r="J1288" s="131">
        <v>10.7671601615</v>
      </c>
      <c r="K1288" s="131">
        <v>1.3458950202</v>
      </c>
      <c r="L1288" s="131">
        <v>9.4212651412999993</v>
      </c>
      <c r="M1288" s="131">
        <v>1.3458950202</v>
      </c>
      <c r="N1288" s="110">
        <v>326</v>
      </c>
      <c r="O1288" s="131">
        <v>2.3128834355999999</v>
      </c>
      <c r="P1288" s="146">
        <v>3</v>
      </c>
      <c r="Q1288" s="131">
        <v>12.333333333300001</v>
      </c>
      <c r="R1288" s="110">
        <v>6</v>
      </c>
      <c r="S1288" s="131">
        <v>52.666666666700003</v>
      </c>
      <c r="T1288" s="110">
        <v>-7</v>
      </c>
      <c r="U1288" s="131">
        <v>33.333333333299997</v>
      </c>
      <c r="V1288" s="131">
        <v>1.6666666667000001</v>
      </c>
      <c r="W1288" s="147">
        <v>300</v>
      </c>
      <c r="X1288" s="147">
        <v>37</v>
      </c>
      <c r="Y1288" s="147">
        <v>136</v>
      </c>
      <c r="Z1288" s="147">
        <v>127</v>
      </c>
      <c r="AA1288" s="147">
        <v>57</v>
      </c>
      <c r="AB1288" s="147">
        <v>10</v>
      </c>
      <c r="AC1288" s="147">
        <v>12</v>
      </c>
      <c r="AD1288" s="147">
        <v>35</v>
      </c>
      <c r="AE1288" s="148">
        <v>1.9662921348</v>
      </c>
      <c r="AF1288" s="131">
        <v>0</v>
      </c>
      <c r="AG1288" s="149" t="s">
        <v>3449</v>
      </c>
      <c r="AH1288" s="149">
        <v>14.752283421</v>
      </c>
      <c r="AI1288" s="149">
        <v>4.7329089398999997</v>
      </c>
      <c r="AJ1288" s="149">
        <v>8.5247716579000006</v>
      </c>
      <c r="AK1288" s="149">
        <v>46.969277608600002</v>
      </c>
      <c r="AL1288" s="149">
        <v>3.1552726266</v>
      </c>
      <c r="AM1288" s="149">
        <v>8.9399391088000009</v>
      </c>
      <c r="AN1288" s="149">
        <v>4.0409631885000001</v>
      </c>
      <c r="AO1288" s="149" t="s">
        <v>3450</v>
      </c>
      <c r="AP1288" s="149">
        <v>6.9748131746000004</v>
      </c>
      <c r="AQ1288" s="149">
        <v>0.47052311099999999</v>
      </c>
    </row>
    <row r="1289" spans="1:43" x14ac:dyDescent="0.2">
      <c r="A1289" s="145">
        <v>4094</v>
      </c>
      <c r="B1289" s="109" t="s">
        <v>1113</v>
      </c>
      <c r="C1289" s="110">
        <v>804</v>
      </c>
      <c r="D1289" s="131">
        <v>15.351506456199999</v>
      </c>
      <c r="E1289" s="110">
        <v>203.03030303029999</v>
      </c>
      <c r="F1289" s="131">
        <v>15.2985074627</v>
      </c>
      <c r="G1289" s="131">
        <v>16.791044776100001</v>
      </c>
      <c r="H1289" s="131">
        <v>66.169154228899998</v>
      </c>
      <c r="I1289" s="131">
        <v>17.039800995</v>
      </c>
      <c r="J1289" s="131">
        <v>5.1679586562999997</v>
      </c>
      <c r="K1289" s="131">
        <v>3.8759689921999998</v>
      </c>
      <c r="L1289" s="131">
        <v>11.6279069767</v>
      </c>
      <c r="M1289" s="131">
        <v>6.4599483203999997</v>
      </c>
      <c r="N1289" s="110">
        <v>356</v>
      </c>
      <c r="O1289" s="131">
        <v>2.2584269663000001</v>
      </c>
      <c r="P1289" s="146">
        <v>3.96</v>
      </c>
      <c r="Q1289" s="131">
        <v>11.167512690400001</v>
      </c>
      <c r="R1289" s="110">
        <v>14</v>
      </c>
      <c r="S1289" s="131">
        <v>66.751269035500002</v>
      </c>
      <c r="T1289" s="110">
        <v>-16</v>
      </c>
      <c r="U1289" s="131">
        <v>21.827411167499999</v>
      </c>
      <c r="V1289" s="131">
        <v>0.2538071066</v>
      </c>
      <c r="W1289" s="147">
        <v>182</v>
      </c>
      <c r="X1289" s="147">
        <v>37</v>
      </c>
      <c r="Y1289" s="147">
        <v>25</v>
      </c>
      <c r="Z1289" s="147">
        <v>120</v>
      </c>
      <c r="AA1289" s="147">
        <v>55</v>
      </c>
      <c r="AB1289" s="147">
        <v>12</v>
      </c>
      <c r="AC1289" s="147">
        <v>8</v>
      </c>
      <c r="AD1289" s="147">
        <v>35</v>
      </c>
      <c r="AE1289" s="148">
        <v>2.5</v>
      </c>
      <c r="AF1289" s="131">
        <v>6.8119891008</v>
      </c>
      <c r="AG1289" s="131">
        <v>1.21</v>
      </c>
      <c r="AH1289" s="149">
        <v>8.5293418863999992</v>
      </c>
      <c r="AI1289" s="149">
        <v>8.1016868614999993</v>
      </c>
      <c r="AJ1289" s="149">
        <v>10.026134473700001</v>
      </c>
      <c r="AK1289" s="149">
        <v>53.528153955800001</v>
      </c>
      <c r="AL1289" s="149">
        <v>2.5659301497000002</v>
      </c>
      <c r="AM1289" s="149">
        <v>5.2506533618000004</v>
      </c>
      <c r="AN1289" s="149">
        <v>3.2311712996000002</v>
      </c>
      <c r="AO1289" s="149" t="s">
        <v>3450</v>
      </c>
      <c r="AP1289" s="149">
        <v>4.3003088619999996</v>
      </c>
      <c r="AQ1289" s="149">
        <v>0.64148253740000005</v>
      </c>
    </row>
    <row r="1290" spans="1:43" x14ac:dyDescent="0.2">
      <c r="A1290" s="145">
        <v>4095</v>
      </c>
      <c r="B1290" s="109" t="s">
        <v>1112</v>
      </c>
      <c r="C1290" s="110">
        <v>12575</v>
      </c>
      <c r="D1290" s="131">
        <v>8.3678042054000006</v>
      </c>
      <c r="E1290" s="110">
        <v>1522.3970944309999</v>
      </c>
      <c r="F1290" s="131">
        <v>28.747514910500001</v>
      </c>
      <c r="G1290" s="131">
        <v>18.0755467197</v>
      </c>
      <c r="H1290" s="131">
        <v>60.803180914499997</v>
      </c>
      <c r="I1290" s="131">
        <v>21.121272365799999</v>
      </c>
      <c r="J1290" s="131">
        <v>3.9040713886999998</v>
      </c>
      <c r="K1290" s="131">
        <v>1.8325233049</v>
      </c>
      <c r="L1290" s="131">
        <v>9.8796908613000003</v>
      </c>
      <c r="M1290" s="131">
        <v>8.8439168194000004</v>
      </c>
      <c r="N1290" s="110">
        <v>5602</v>
      </c>
      <c r="O1290" s="131">
        <v>2.2059978578999999</v>
      </c>
      <c r="P1290" s="146">
        <v>8.26</v>
      </c>
      <c r="Q1290" s="131">
        <v>49.756690997600003</v>
      </c>
      <c r="R1290" s="110">
        <v>59</v>
      </c>
      <c r="S1290" s="131">
        <v>12.043795620399999</v>
      </c>
      <c r="T1290" s="110">
        <v>-54</v>
      </c>
      <c r="U1290" s="131">
        <v>30.2919708029</v>
      </c>
      <c r="V1290" s="131">
        <v>7.9075425791000002</v>
      </c>
      <c r="W1290" s="147">
        <v>9929</v>
      </c>
      <c r="X1290" s="147">
        <v>13</v>
      </c>
      <c r="Y1290" s="147">
        <v>1565</v>
      </c>
      <c r="Z1290" s="147">
        <v>8351</v>
      </c>
      <c r="AA1290" s="147">
        <v>1050</v>
      </c>
      <c r="AB1290" s="147">
        <v>5</v>
      </c>
      <c r="AC1290" s="147">
        <v>99</v>
      </c>
      <c r="AD1290" s="147">
        <v>946</v>
      </c>
      <c r="AE1290" s="148">
        <v>4.2629049759999997</v>
      </c>
      <c r="AF1290" s="131">
        <v>4.0251167283999996</v>
      </c>
      <c r="AG1290" s="131">
        <v>2.91</v>
      </c>
      <c r="AH1290" s="149">
        <v>16.290544366300001</v>
      </c>
      <c r="AI1290" s="149">
        <v>8.3814608105000001</v>
      </c>
      <c r="AJ1290" s="149">
        <v>20.072797864599998</v>
      </c>
      <c r="AK1290" s="149">
        <v>20.7570977918</v>
      </c>
      <c r="AL1290" s="149">
        <v>4.8451023213999997</v>
      </c>
      <c r="AM1290" s="149">
        <v>8.4947019332</v>
      </c>
      <c r="AN1290" s="149">
        <v>2.5543961822000001</v>
      </c>
      <c r="AO1290" s="149" t="s">
        <v>3450</v>
      </c>
      <c r="AP1290" s="149">
        <v>14.4155949203</v>
      </c>
      <c r="AQ1290" s="149">
        <v>0.76195098279999995</v>
      </c>
    </row>
    <row r="1291" spans="1:43" x14ac:dyDescent="0.2">
      <c r="A1291" s="145">
        <v>4096</v>
      </c>
      <c r="B1291" s="109" t="s">
        <v>1111</v>
      </c>
      <c r="C1291" s="110">
        <v>621</v>
      </c>
      <c r="D1291" s="131">
        <v>5.7921635434000001</v>
      </c>
      <c r="E1291" s="110">
        <v>90.656934306599993</v>
      </c>
      <c r="F1291" s="131">
        <v>17.391304347799998</v>
      </c>
      <c r="G1291" s="131">
        <v>19.645732689199999</v>
      </c>
      <c r="H1291" s="131">
        <v>59.581320450900002</v>
      </c>
      <c r="I1291" s="131">
        <v>20.772946859899999</v>
      </c>
      <c r="J1291" s="131">
        <v>1.6447368420999999</v>
      </c>
      <c r="K1291" s="131">
        <v>0</v>
      </c>
      <c r="L1291" s="131">
        <v>3.2894736841999999</v>
      </c>
      <c r="M1291" s="131">
        <v>4.9342105263000002</v>
      </c>
      <c r="N1291" s="110">
        <v>253</v>
      </c>
      <c r="O1291" s="131">
        <v>2.4150197628000001</v>
      </c>
      <c r="P1291" s="146">
        <v>6.85</v>
      </c>
      <c r="Q1291" s="131">
        <v>8.4795321637000001</v>
      </c>
      <c r="R1291" s="110">
        <v>17</v>
      </c>
      <c r="S1291" s="131">
        <v>43.1286549708</v>
      </c>
      <c r="T1291" s="110">
        <v>-20</v>
      </c>
      <c r="U1291" s="131">
        <v>47.222222222200003</v>
      </c>
      <c r="V1291" s="131">
        <v>1.1695906433000001</v>
      </c>
      <c r="W1291" s="147">
        <v>215</v>
      </c>
      <c r="X1291" s="147">
        <v>40</v>
      </c>
      <c r="Y1291" s="147">
        <v>24</v>
      </c>
      <c r="Z1291" s="147">
        <v>151</v>
      </c>
      <c r="AA1291" s="147">
        <v>53</v>
      </c>
      <c r="AB1291" s="147">
        <v>13</v>
      </c>
      <c r="AC1291" s="147">
        <v>10</v>
      </c>
      <c r="AD1291" s="147">
        <v>30</v>
      </c>
      <c r="AE1291" s="148">
        <v>0.34364261169999999</v>
      </c>
      <c r="AF1291" s="131">
        <v>0</v>
      </c>
      <c r="AG1291" s="149" t="s">
        <v>3449</v>
      </c>
      <c r="AH1291" s="149">
        <v>9.9219968799</v>
      </c>
      <c r="AI1291" s="149">
        <v>6.8954758189999996</v>
      </c>
      <c r="AJ1291" s="149">
        <v>15.507020280800001</v>
      </c>
      <c r="AK1291" s="149">
        <v>39.282371294900003</v>
      </c>
      <c r="AL1291" s="149">
        <v>2.8393135725</v>
      </c>
      <c r="AM1291" s="149">
        <v>11.0140405616</v>
      </c>
      <c r="AN1291" s="149">
        <v>2.6521060842000002</v>
      </c>
      <c r="AO1291" s="149" t="s">
        <v>3450</v>
      </c>
      <c r="AP1291" s="149">
        <v>8.7363494540000008</v>
      </c>
      <c r="AQ1291" s="149">
        <v>0.99843993760000005</v>
      </c>
    </row>
    <row r="1292" spans="1:43" x14ac:dyDescent="0.2">
      <c r="A1292" s="145">
        <v>4097</v>
      </c>
      <c r="B1292" s="109" t="s">
        <v>1110</v>
      </c>
      <c r="C1292" s="110">
        <v>294</v>
      </c>
      <c r="D1292" s="131">
        <v>13.5135135135</v>
      </c>
      <c r="E1292" s="110">
        <v>69.668246445500003</v>
      </c>
      <c r="F1292" s="131">
        <v>8.8435374150000001</v>
      </c>
      <c r="G1292" s="131">
        <v>18.707482993199999</v>
      </c>
      <c r="H1292" s="131">
        <v>63.945578231299997</v>
      </c>
      <c r="I1292" s="131">
        <v>17.3469387755</v>
      </c>
      <c r="J1292" s="131">
        <v>3.3670033670000001</v>
      </c>
      <c r="K1292" s="131">
        <v>3.3670033670000001</v>
      </c>
      <c r="L1292" s="131">
        <v>10.101010101</v>
      </c>
      <c r="M1292" s="131">
        <v>0</v>
      </c>
      <c r="N1292" s="110">
        <v>124</v>
      </c>
      <c r="O1292" s="131">
        <v>2.3709677418999999</v>
      </c>
      <c r="P1292" s="146">
        <v>4.22</v>
      </c>
      <c r="Q1292" s="131">
        <v>3.8004750594000001</v>
      </c>
      <c r="R1292" s="110">
        <v>2</v>
      </c>
      <c r="S1292" s="131">
        <v>46.080760095000002</v>
      </c>
      <c r="T1292" s="110">
        <v>-2</v>
      </c>
      <c r="U1292" s="131">
        <v>49.6437054632</v>
      </c>
      <c r="V1292" s="131">
        <v>0.47505938240000001</v>
      </c>
      <c r="W1292" s="147">
        <v>79</v>
      </c>
      <c r="X1292" s="147">
        <v>25</v>
      </c>
      <c r="Y1292" s="147">
        <v>14</v>
      </c>
      <c r="Z1292" s="147">
        <v>40</v>
      </c>
      <c r="AA1292" s="147" t="s">
        <v>3449</v>
      </c>
      <c r="AB1292" s="147">
        <v>9</v>
      </c>
      <c r="AC1292" s="147" t="s">
        <v>3449</v>
      </c>
      <c r="AD1292" s="147">
        <v>16</v>
      </c>
      <c r="AE1292" s="148">
        <v>5.5944055944000004</v>
      </c>
      <c r="AF1292" s="131">
        <v>3.4246575342000001</v>
      </c>
      <c r="AG1292" s="149" t="s">
        <v>3449</v>
      </c>
      <c r="AH1292" s="149">
        <v>5.3289473683999997</v>
      </c>
      <c r="AI1292" s="149">
        <v>9.1447368421000004</v>
      </c>
      <c r="AJ1292" s="149">
        <v>20.5263157895</v>
      </c>
      <c r="AK1292" s="149">
        <v>31.842105263200001</v>
      </c>
      <c r="AL1292" s="149">
        <v>2.4342105262999998</v>
      </c>
      <c r="AM1292" s="149">
        <v>8.8815789473999995</v>
      </c>
      <c r="AN1292" s="149">
        <v>5.2631578947</v>
      </c>
      <c r="AO1292" s="149" t="s">
        <v>3450</v>
      </c>
      <c r="AP1292" s="149">
        <v>15.3289473684</v>
      </c>
      <c r="AQ1292" s="149">
        <v>0</v>
      </c>
    </row>
    <row r="1293" spans="1:43" x14ac:dyDescent="0.2">
      <c r="A1293" s="145">
        <v>4099</v>
      </c>
      <c r="B1293" s="109" t="s">
        <v>1109</v>
      </c>
      <c r="C1293" s="110">
        <v>422</v>
      </c>
      <c r="D1293" s="131">
        <v>-0.47169811319999999</v>
      </c>
      <c r="E1293" s="110">
        <v>189.23766816139999</v>
      </c>
      <c r="F1293" s="131">
        <v>10.663507108999999</v>
      </c>
      <c r="G1293" s="131">
        <v>15.402843601900001</v>
      </c>
      <c r="H1293" s="131">
        <v>64.691943128000005</v>
      </c>
      <c r="I1293" s="131">
        <v>19.905213270099999</v>
      </c>
      <c r="J1293" s="131">
        <v>2.3201856148000002</v>
      </c>
      <c r="K1293" s="131">
        <v>0</v>
      </c>
      <c r="L1293" s="131">
        <v>4.6403712297000004</v>
      </c>
      <c r="M1293" s="131">
        <v>9.2807424594000008</v>
      </c>
      <c r="N1293" s="110">
        <v>186</v>
      </c>
      <c r="O1293" s="131">
        <v>2.2688172042999999</v>
      </c>
      <c r="P1293" s="146">
        <v>2.23</v>
      </c>
      <c r="Q1293" s="131">
        <v>8.9285714285999997</v>
      </c>
      <c r="R1293" s="110">
        <v>5</v>
      </c>
      <c r="S1293" s="131">
        <v>29.910714285699999</v>
      </c>
      <c r="T1293" s="110">
        <v>-6</v>
      </c>
      <c r="U1293" s="131">
        <v>61.160714285700003</v>
      </c>
      <c r="V1293" s="131">
        <v>0</v>
      </c>
      <c r="W1293" s="147">
        <v>74</v>
      </c>
      <c r="X1293" s="147">
        <v>10</v>
      </c>
      <c r="Y1293" s="147">
        <v>14</v>
      </c>
      <c r="Z1293" s="147">
        <v>50</v>
      </c>
      <c r="AA1293" s="147" t="s">
        <v>3449</v>
      </c>
      <c r="AB1293" s="147" t="s">
        <v>3449</v>
      </c>
      <c r="AC1293" s="147" t="s">
        <v>3449</v>
      </c>
      <c r="AD1293" s="147">
        <v>17</v>
      </c>
      <c r="AE1293" s="148">
        <v>0.99009900989999999</v>
      </c>
      <c r="AF1293" s="131">
        <v>0</v>
      </c>
      <c r="AG1293" s="149" t="s">
        <v>3449</v>
      </c>
      <c r="AH1293" s="149">
        <v>19.112406867499999</v>
      </c>
      <c r="AI1293" s="149">
        <v>6.9322967281999999</v>
      </c>
      <c r="AJ1293" s="149">
        <v>7.5153871071999996</v>
      </c>
      <c r="AK1293" s="149">
        <v>32.4586977648</v>
      </c>
      <c r="AL1293" s="149">
        <v>4.2759961126999997</v>
      </c>
      <c r="AM1293" s="149">
        <v>9.8801425332000008</v>
      </c>
      <c r="AN1293" s="149">
        <v>2.3323615160000002</v>
      </c>
      <c r="AO1293" s="149" t="s">
        <v>3450</v>
      </c>
      <c r="AP1293" s="149">
        <v>12.5364431487</v>
      </c>
      <c r="AQ1293" s="149">
        <v>3.4337544541999998</v>
      </c>
    </row>
    <row r="1294" spans="1:43" x14ac:dyDescent="0.2">
      <c r="A1294" s="145">
        <v>4100</v>
      </c>
      <c r="B1294" s="109" t="s">
        <v>1108</v>
      </c>
      <c r="C1294" s="110">
        <v>3646</v>
      </c>
      <c r="D1294" s="131">
        <v>23.8030560272</v>
      </c>
      <c r="E1294" s="110">
        <v>1139.375</v>
      </c>
      <c r="F1294" s="131">
        <v>24.465167306600001</v>
      </c>
      <c r="G1294" s="131">
        <v>19.665386725200001</v>
      </c>
      <c r="H1294" s="131">
        <v>61.5194733955</v>
      </c>
      <c r="I1294" s="131">
        <v>18.815139879299998</v>
      </c>
      <c r="J1294" s="131">
        <v>5.7700233549000002</v>
      </c>
      <c r="K1294" s="131">
        <v>1.9233411183</v>
      </c>
      <c r="L1294" s="131">
        <v>9.3419425745000009</v>
      </c>
      <c r="M1294" s="131">
        <v>6.8690754223999999</v>
      </c>
      <c r="N1294" s="110">
        <v>1568</v>
      </c>
      <c r="O1294" s="131">
        <v>2.3022959184</v>
      </c>
      <c r="P1294" s="146">
        <v>3.2</v>
      </c>
      <c r="Q1294" s="131">
        <v>29.9684542587</v>
      </c>
      <c r="R1294" s="110">
        <v>39</v>
      </c>
      <c r="S1294" s="131">
        <v>22.0820189274</v>
      </c>
      <c r="T1294" s="110">
        <v>-35</v>
      </c>
      <c r="U1294" s="131">
        <v>47.634069400599998</v>
      </c>
      <c r="V1294" s="131">
        <v>0.31545741319999998</v>
      </c>
      <c r="W1294" s="147">
        <v>1722</v>
      </c>
      <c r="X1294" s="147">
        <v>14</v>
      </c>
      <c r="Y1294" s="147">
        <v>159</v>
      </c>
      <c r="Z1294" s="147">
        <v>1549</v>
      </c>
      <c r="AA1294" s="147">
        <v>168</v>
      </c>
      <c r="AB1294" s="147">
        <v>5</v>
      </c>
      <c r="AC1294" s="147">
        <v>29</v>
      </c>
      <c r="AD1294" s="147">
        <v>134</v>
      </c>
      <c r="AE1294" s="148">
        <v>0.92861288450000001</v>
      </c>
      <c r="AF1294" s="131">
        <v>7.8212290503000004</v>
      </c>
      <c r="AG1294" s="131">
        <v>1.71</v>
      </c>
      <c r="AH1294" s="149">
        <v>16.726330082699999</v>
      </c>
      <c r="AI1294" s="149">
        <v>9.4679669177000001</v>
      </c>
      <c r="AJ1294" s="149">
        <v>13.547710159199999</v>
      </c>
      <c r="AK1294" s="149">
        <v>31.736822614499999</v>
      </c>
      <c r="AL1294" s="149">
        <v>5.0240711022999998</v>
      </c>
      <c r="AM1294" s="149">
        <v>8.1965189482999996</v>
      </c>
      <c r="AN1294" s="149">
        <v>4.8018763116000001</v>
      </c>
      <c r="AO1294" s="149" t="s">
        <v>3450</v>
      </c>
      <c r="AP1294" s="149">
        <v>6.0733242809999997</v>
      </c>
      <c r="AQ1294" s="149">
        <v>1.894827799</v>
      </c>
    </row>
    <row r="1295" spans="1:43" x14ac:dyDescent="0.2">
      <c r="A1295" s="145">
        <v>4104</v>
      </c>
      <c r="B1295" s="109" t="s">
        <v>1107</v>
      </c>
      <c r="C1295" s="110">
        <v>3141</v>
      </c>
      <c r="D1295" s="131">
        <v>10.9501942776</v>
      </c>
      <c r="E1295" s="110">
        <v>371.71597633139999</v>
      </c>
      <c r="F1295" s="131">
        <v>18.751989812200001</v>
      </c>
      <c r="G1295" s="131">
        <v>18.624641833799998</v>
      </c>
      <c r="H1295" s="131">
        <v>61.668258516400002</v>
      </c>
      <c r="I1295" s="131">
        <v>19.7070996498</v>
      </c>
      <c r="J1295" s="131">
        <v>4.4771346338000004</v>
      </c>
      <c r="K1295" s="131">
        <v>3.8375439719000002</v>
      </c>
      <c r="L1295" s="131">
        <v>8.6344739366999992</v>
      </c>
      <c r="M1295" s="131">
        <v>10.2334505916</v>
      </c>
      <c r="N1295" s="110">
        <v>1402</v>
      </c>
      <c r="O1295" s="131">
        <v>2.2282453638000002</v>
      </c>
      <c r="P1295" s="146">
        <v>8.4499999999999993</v>
      </c>
      <c r="Q1295" s="131">
        <v>20.828402366900001</v>
      </c>
      <c r="R1295" s="110">
        <v>46</v>
      </c>
      <c r="S1295" s="131">
        <v>51.242603550299997</v>
      </c>
      <c r="T1295" s="110">
        <v>-50</v>
      </c>
      <c r="U1295" s="131">
        <v>27.455621301800001</v>
      </c>
      <c r="V1295" s="131">
        <v>0.47337278109999997</v>
      </c>
      <c r="W1295" s="147">
        <v>2562</v>
      </c>
      <c r="X1295" s="147">
        <v>64</v>
      </c>
      <c r="Y1295" s="147">
        <v>490</v>
      </c>
      <c r="Z1295" s="147">
        <v>2008</v>
      </c>
      <c r="AA1295" s="147">
        <v>237</v>
      </c>
      <c r="AB1295" s="147">
        <v>19</v>
      </c>
      <c r="AC1295" s="147">
        <v>48</v>
      </c>
      <c r="AD1295" s="147">
        <v>170</v>
      </c>
      <c r="AE1295" s="148">
        <v>2.4374176547999999</v>
      </c>
      <c r="AF1295" s="131">
        <v>12.862796833799999</v>
      </c>
      <c r="AG1295" s="131">
        <v>1.19</v>
      </c>
      <c r="AH1295" s="149">
        <v>11.474571939700001</v>
      </c>
      <c r="AI1295" s="149">
        <v>7.8584206491000002</v>
      </c>
      <c r="AJ1295" s="149">
        <v>13.7426526961</v>
      </c>
      <c r="AK1295" s="149">
        <v>36.449016100199998</v>
      </c>
      <c r="AL1295" s="149">
        <v>5.8650651674000001</v>
      </c>
      <c r="AM1295" s="149">
        <v>6.9000766674999996</v>
      </c>
      <c r="AN1295" s="149">
        <v>3.9675440838</v>
      </c>
      <c r="AO1295" s="149" t="s">
        <v>3450</v>
      </c>
      <c r="AP1295" s="149">
        <v>8.7975977510999996</v>
      </c>
      <c r="AQ1295" s="149">
        <v>1.4630718118999999</v>
      </c>
    </row>
    <row r="1296" spans="1:43" x14ac:dyDescent="0.2">
      <c r="A1296" s="145">
        <v>4105</v>
      </c>
      <c r="B1296" s="109" t="s">
        <v>1106</v>
      </c>
      <c r="C1296" s="110">
        <v>334</v>
      </c>
      <c r="D1296" s="131">
        <v>10.2310231023</v>
      </c>
      <c r="E1296" s="110">
        <v>60.288808664299999</v>
      </c>
      <c r="F1296" s="131">
        <v>6.2874251496999998</v>
      </c>
      <c r="G1296" s="131">
        <v>24.251497006000001</v>
      </c>
      <c r="H1296" s="131">
        <v>55.988023952100001</v>
      </c>
      <c r="I1296" s="131">
        <v>19.760479041899998</v>
      </c>
      <c r="J1296" s="131">
        <v>0</v>
      </c>
      <c r="K1296" s="131">
        <v>2.9629629629999998</v>
      </c>
      <c r="L1296" s="131">
        <v>8.8888888889000004</v>
      </c>
      <c r="M1296" s="131">
        <v>5.9259259258999997</v>
      </c>
      <c r="N1296" s="110">
        <v>143</v>
      </c>
      <c r="O1296" s="131">
        <v>2.3286713287</v>
      </c>
      <c r="P1296" s="146">
        <v>5.54</v>
      </c>
      <c r="Q1296" s="131">
        <v>6.2949640287999999</v>
      </c>
      <c r="R1296" s="110">
        <v>6</v>
      </c>
      <c r="S1296" s="131">
        <v>67.446043165500001</v>
      </c>
      <c r="T1296" s="110">
        <v>-3</v>
      </c>
      <c r="U1296" s="131">
        <v>26.258992805799998</v>
      </c>
      <c r="V1296" s="131">
        <v>0</v>
      </c>
      <c r="W1296" s="147">
        <v>83</v>
      </c>
      <c r="X1296" s="147">
        <v>36</v>
      </c>
      <c r="Y1296" s="147">
        <v>6</v>
      </c>
      <c r="Z1296" s="147">
        <v>41</v>
      </c>
      <c r="AA1296" s="147">
        <v>34</v>
      </c>
      <c r="AB1296" s="147">
        <v>14</v>
      </c>
      <c r="AC1296" s="147">
        <v>6</v>
      </c>
      <c r="AD1296" s="147">
        <v>14</v>
      </c>
      <c r="AE1296" s="148">
        <v>3.8216560510000002</v>
      </c>
      <c r="AF1296" s="131">
        <v>0</v>
      </c>
      <c r="AG1296" s="149" t="s">
        <v>3449</v>
      </c>
      <c r="AH1296" s="149">
        <v>12.7338877339</v>
      </c>
      <c r="AI1296" s="149">
        <v>5.9251559252000003</v>
      </c>
      <c r="AJ1296" s="149">
        <v>3.5343035343000002</v>
      </c>
      <c r="AK1296" s="149">
        <v>58.887733887700001</v>
      </c>
      <c r="AL1296" s="149">
        <v>0.88357588359999994</v>
      </c>
      <c r="AM1296" s="149">
        <v>3.4303534303999998</v>
      </c>
      <c r="AN1296" s="149">
        <v>4.5218295218</v>
      </c>
      <c r="AO1296" s="149" t="s">
        <v>3450</v>
      </c>
      <c r="AP1296" s="149">
        <v>7.6403326402999996</v>
      </c>
      <c r="AQ1296" s="149">
        <v>0.20790020789999999</v>
      </c>
    </row>
    <row r="1297" spans="1:43" x14ac:dyDescent="0.2">
      <c r="A1297" s="145">
        <v>4106</v>
      </c>
      <c r="B1297" s="109" t="s">
        <v>1105</v>
      </c>
      <c r="C1297" s="110">
        <v>394</v>
      </c>
      <c r="D1297" s="131">
        <v>-4.8309178743999999</v>
      </c>
      <c r="E1297" s="110">
        <v>100</v>
      </c>
      <c r="F1297" s="131">
        <v>11.421319797000001</v>
      </c>
      <c r="G1297" s="131">
        <v>16.243654822300002</v>
      </c>
      <c r="H1297" s="131">
        <v>56.091370558400001</v>
      </c>
      <c r="I1297" s="131">
        <v>27.664974619300001</v>
      </c>
      <c r="J1297" s="131">
        <v>5.0761421320000002</v>
      </c>
      <c r="K1297" s="131">
        <v>0</v>
      </c>
      <c r="L1297" s="131">
        <v>7.6142131979999998</v>
      </c>
      <c r="M1297" s="131">
        <v>5.0761421320000002</v>
      </c>
      <c r="N1297" s="110">
        <v>170</v>
      </c>
      <c r="O1297" s="131">
        <v>2.2999999999999998</v>
      </c>
      <c r="P1297" s="146">
        <v>3.94</v>
      </c>
      <c r="Q1297" s="131">
        <v>8.6513994910999994</v>
      </c>
      <c r="R1297" s="110">
        <v>3</v>
      </c>
      <c r="S1297" s="131">
        <v>45.292620865099998</v>
      </c>
      <c r="T1297" s="110">
        <v>-5</v>
      </c>
      <c r="U1297" s="131">
        <v>46.055979643800001</v>
      </c>
      <c r="V1297" s="131">
        <v>0</v>
      </c>
      <c r="W1297" s="147">
        <v>90</v>
      </c>
      <c r="X1297" s="147">
        <v>11</v>
      </c>
      <c r="Y1297" s="147">
        <v>35</v>
      </c>
      <c r="Z1297" s="147">
        <v>44</v>
      </c>
      <c r="AA1297" s="147">
        <v>30</v>
      </c>
      <c r="AB1297" s="147">
        <v>8</v>
      </c>
      <c r="AC1297" s="147">
        <v>8</v>
      </c>
      <c r="AD1297" s="147">
        <v>14</v>
      </c>
      <c r="AE1297" s="148">
        <v>1.9607843137000001</v>
      </c>
      <c r="AF1297" s="131">
        <v>0</v>
      </c>
      <c r="AG1297" s="149" t="s">
        <v>3449</v>
      </c>
      <c r="AH1297" s="149">
        <v>8.8865096359999995</v>
      </c>
      <c r="AI1297" s="149">
        <v>10.0107066381</v>
      </c>
      <c r="AJ1297" s="149">
        <v>6.7451820128</v>
      </c>
      <c r="AK1297" s="149">
        <v>46.841541755900003</v>
      </c>
      <c r="AL1297" s="149">
        <v>2.3554603853999998</v>
      </c>
      <c r="AM1297" s="149">
        <v>8.4582441113000009</v>
      </c>
      <c r="AN1297" s="149">
        <v>4.8715203426000002</v>
      </c>
      <c r="AO1297" s="149" t="s">
        <v>3450</v>
      </c>
      <c r="AP1297" s="149">
        <v>7.8693790149999998</v>
      </c>
      <c r="AQ1297" s="149">
        <v>1.8736616702</v>
      </c>
    </row>
    <row r="1298" spans="1:43" x14ac:dyDescent="0.2">
      <c r="A1298" s="145">
        <v>4107</v>
      </c>
      <c r="B1298" s="109" t="s">
        <v>1104</v>
      </c>
      <c r="C1298" s="110">
        <v>1086</v>
      </c>
      <c r="D1298" s="131">
        <v>14.0756302521</v>
      </c>
      <c r="E1298" s="110">
        <v>343.6708860759</v>
      </c>
      <c r="F1298" s="131">
        <v>17.863720073700001</v>
      </c>
      <c r="G1298" s="131">
        <v>20.349907919</v>
      </c>
      <c r="H1298" s="131">
        <v>63.720073664799997</v>
      </c>
      <c r="I1298" s="131">
        <v>15.930018416199999</v>
      </c>
      <c r="J1298" s="131">
        <v>2.7334851936</v>
      </c>
      <c r="K1298" s="131">
        <v>2.7334851936</v>
      </c>
      <c r="L1298" s="131">
        <v>10.0227790433</v>
      </c>
      <c r="M1298" s="131">
        <v>5.4669703871999999</v>
      </c>
      <c r="N1298" s="110">
        <v>472</v>
      </c>
      <c r="O1298" s="131">
        <v>2.2796610169</v>
      </c>
      <c r="P1298" s="146">
        <v>3.16</v>
      </c>
      <c r="Q1298" s="131">
        <v>28.3018867925</v>
      </c>
      <c r="R1298" s="110">
        <v>36</v>
      </c>
      <c r="S1298" s="131">
        <v>36.792452830199998</v>
      </c>
      <c r="T1298" s="110">
        <v>-35</v>
      </c>
      <c r="U1298" s="131">
        <v>32.075471698100003</v>
      </c>
      <c r="V1298" s="131">
        <v>2.8301886791999999</v>
      </c>
      <c r="W1298" s="147">
        <v>163</v>
      </c>
      <c r="X1298" s="147">
        <v>10</v>
      </c>
      <c r="Y1298" s="147">
        <v>48</v>
      </c>
      <c r="Z1298" s="147">
        <v>105</v>
      </c>
      <c r="AA1298" s="147">
        <v>58</v>
      </c>
      <c r="AB1298" s="147">
        <v>4</v>
      </c>
      <c r="AC1298" s="147">
        <v>10</v>
      </c>
      <c r="AD1298" s="147">
        <v>44</v>
      </c>
      <c r="AE1298" s="148">
        <v>2.6052104208000002</v>
      </c>
      <c r="AF1298" s="131">
        <v>0</v>
      </c>
      <c r="AG1298" s="131">
        <v>0.81</v>
      </c>
      <c r="AH1298" s="149">
        <v>12.334887334899999</v>
      </c>
      <c r="AI1298" s="149">
        <v>7.1289821289999997</v>
      </c>
      <c r="AJ1298" s="149">
        <v>18.900543900500001</v>
      </c>
      <c r="AK1298" s="149">
        <v>35.644910644900001</v>
      </c>
      <c r="AL1298" s="149">
        <v>2.6418026418</v>
      </c>
      <c r="AM1298" s="149">
        <v>8.1196581197000004</v>
      </c>
      <c r="AN1298" s="149">
        <v>2.2338772338999999</v>
      </c>
      <c r="AO1298" s="149" t="s">
        <v>3450</v>
      </c>
      <c r="AP1298" s="149">
        <v>10.178710178699999</v>
      </c>
      <c r="AQ1298" s="149">
        <v>1.3403263403000001</v>
      </c>
    </row>
    <row r="1299" spans="1:43" x14ac:dyDescent="0.2">
      <c r="A1299" s="145">
        <v>4110</v>
      </c>
      <c r="B1299" s="109" t="s">
        <v>1103</v>
      </c>
      <c r="C1299" s="110">
        <v>1225</v>
      </c>
      <c r="D1299" s="131">
        <v>17.0009551098</v>
      </c>
      <c r="E1299" s="110">
        <v>155.65438373570001</v>
      </c>
      <c r="F1299" s="131">
        <v>18.204081632699999</v>
      </c>
      <c r="G1299" s="131">
        <v>20.734693877600002</v>
      </c>
      <c r="H1299" s="131">
        <v>58.285714285700003</v>
      </c>
      <c r="I1299" s="131">
        <v>20.979591836699999</v>
      </c>
      <c r="J1299" s="131">
        <v>5.9322033897999997</v>
      </c>
      <c r="K1299" s="131">
        <v>0.84745762710000005</v>
      </c>
      <c r="L1299" s="131">
        <v>11.016949152500001</v>
      </c>
      <c r="M1299" s="131">
        <v>7.6271186441000003</v>
      </c>
      <c r="N1299" s="110">
        <v>542</v>
      </c>
      <c r="O1299" s="131">
        <v>2.2527675277000001</v>
      </c>
      <c r="P1299" s="146">
        <v>7.87</v>
      </c>
      <c r="Q1299" s="131">
        <v>7.0975918885000002</v>
      </c>
      <c r="R1299" s="110">
        <v>5</v>
      </c>
      <c r="S1299" s="131">
        <v>36.375158428399999</v>
      </c>
      <c r="T1299" s="110">
        <v>-7</v>
      </c>
      <c r="U1299" s="131">
        <v>56.020278834000003</v>
      </c>
      <c r="V1299" s="131">
        <v>0.50697084920000002</v>
      </c>
      <c r="W1299" s="147">
        <v>274</v>
      </c>
      <c r="X1299" s="147">
        <v>52</v>
      </c>
      <c r="Y1299" s="147">
        <v>109</v>
      </c>
      <c r="Z1299" s="147">
        <v>113</v>
      </c>
      <c r="AA1299" s="147">
        <v>70</v>
      </c>
      <c r="AB1299" s="147">
        <v>13</v>
      </c>
      <c r="AC1299" s="147">
        <v>17</v>
      </c>
      <c r="AD1299" s="147">
        <v>40</v>
      </c>
      <c r="AE1299" s="148">
        <v>6.5950920245000004</v>
      </c>
      <c r="AF1299" s="131">
        <v>60.093896713600003</v>
      </c>
      <c r="AG1299" s="131">
        <v>0.7</v>
      </c>
      <c r="AH1299" s="149">
        <v>17.5365042649</v>
      </c>
      <c r="AI1299" s="149">
        <v>9.4405088911000004</v>
      </c>
      <c r="AJ1299" s="149">
        <v>11.7970218303</v>
      </c>
      <c r="AK1299" s="149">
        <v>36.923521758</v>
      </c>
      <c r="AL1299" s="149">
        <v>4.0335405522999999</v>
      </c>
      <c r="AM1299" s="149">
        <v>5.1033685124000003</v>
      </c>
      <c r="AN1299" s="149">
        <v>4.2503975711999997</v>
      </c>
      <c r="AO1299" s="149" t="s">
        <v>3450</v>
      </c>
      <c r="AP1299" s="149">
        <v>7.6767384704000001</v>
      </c>
      <c r="AQ1299" s="149">
        <v>0.59274251840000003</v>
      </c>
    </row>
    <row r="1300" spans="1:43" x14ac:dyDescent="0.2">
      <c r="A1300" s="145">
        <v>4111</v>
      </c>
      <c r="B1300" s="109" t="s">
        <v>1102</v>
      </c>
      <c r="C1300" s="110">
        <v>1459</v>
      </c>
      <c r="D1300" s="131">
        <v>0.2749140893</v>
      </c>
      <c r="E1300" s="110">
        <v>306.51260504200002</v>
      </c>
      <c r="F1300" s="131">
        <v>17.9575051405</v>
      </c>
      <c r="G1300" s="131">
        <v>21.247429746400002</v>
      </c>
      <c r="H1300" s="131">
        <v>55.448937628499998</v>
      </c>
      <c r="I1300" s="131">
        <v>23.303632625100001</v>
      </c>
      <c r="J1300" s="131">
        <v>1.3740982479999999</v>
      </c>
      <c r="K1300" s="131">
        <v>0.68704912399999996</v>
      </c>
      <c r="L1300" s="131">
        <v>10.992785984199999</v>
      </c>
      <c r="M1300" s="131">
        <v>4.1222947441000004</v>
      </c>
      <c r="N1300" s="110">
        <v>631</v>
      </c>
      <c r="O1300" s="131">
        <v>2.2963549920999999</v>
      </c>
      <c r="P1300" s="146">
        <v>4.76</v>
      </c>
      <c r="Q1300" s="131">
        <v>12.394957983199999</v>
      </c>
      <c r="R1300" s="110">
        <v>7</v>
      </c>
      <c r="S1300" s="131">
        <v>30.4621848739</v>
      </c>
      <c r="T1300" s="110">
        <v>-6</v>
      </c>
      <c r="U1300" s="131">
        <v>56.932773109199999</v>
      </c>
      <c r="V1300" s="131">
        <v>0.2100840336</v>
      </c>
      <c r="W1300" s="147">
        <v>277</v>
      </c>
      <c r="X1300" s="147">
        <v>24</v>
      </c>
      <c r="Y1300" s="147">
        <v>57</v>
      </c>
      <c r="Z1300" s="147">
        <v>196</v>
      </c>
      <c r="AA1300" s="147">
        <v>74</v>
      </c>
      <c r="AB1300" s="147">
        <v>8</v>
      </c>
      <c r="AC1300" s="147">
        <v>11</v>
      </c>
      <c r="AD1300" s="147">
        <v>55</v>
      </c>
      <c r="AE1300" s="148">
        <v>2.3633677991000002</v>
      </c>
      <c r="AF1300" s="131">
        <v>0</v>
      </c>
      <c r="AG1300" s="131">
        <v>1.1000000000000001</v>
      </c>
      <c r="AH1300" s="149">
        <v>13.467253060699999</v>
      </c>
      <c r="AI1300" s="149">
        <v>10.519434209</v>
      </c>
      <c r="AJ1300" s="149">
        <v>15.1194579817</v>
      </c>
      <c r="AK1300" s="149">
        <v>29.050279329599999</v>
      </c>
      <c r="AL1300" s="149">
        <v>4.4098419113</v>
      </c>
      <c r="AM1300" s="149">
        <v>8.6889337929000003</v>
      </c>
      <c r="AN1300" s="149">
        <v>3.3162962081999998</v>
      </c>
      <c r="AO1300" s="149" t="s">
        <v>3450</v>
      </c>
      <c r="AP1300" s="149">
        <v>9.7349340306999999</v>
      </c>
      <c r="AQ1300" s="149">
        <v>1.8186140497000001</v>
      </c>
    </row>
    <row r="1301" spans="1:43" x14ac:dyDescent="0.2">
      <c r="A1301" s="145">
        <v>4112</v>
      </c>
      <c r="B1301" s="109" t="s">
        <v>1101</v>
      </c>
      <c r="C1301" s="110">
        <v>841</v>
      </c>
      <c r="D1301" s="131">
        <v>-2.8868360276999998</v>
      </c>
      <c r="E1301" s="110">
        <v>201.67865707429999</v>
      </c>
      <c r="F1301" s="131">
        <v>11.890606420899999</v>
      </c>
      <c r="G1301" s="131">
        <v>18.906064209299998</v>
      </c>
      <c r="H1301" s="131">
        <v>62.068965517199999</v>
      </c>
      <c r="I1301" s="131">
        <v>19.024970273499999</v>
      </c>
      <c r="J1301" s="131">
        <v>1.1785503829999999</v>
      </c>
      <c r="K1301" s="131">
        <v>1.1785503829999999</v>
      </c>
      <c r="L1301" s="131">
        <v>5.8927519150999998</v>
      </c>
      <c r="M1301" s="131">
        <v>7.0713022982</v>
      </c>
      <c r="N1301" s="110">
        <v>329</v>
      </c>
      <c r="O1301" s="131">
        <v>2.5501519757</v>
      </c>
      <c r="P1301" s="146">
        <v>4.17</v>
      </c>
      <c r="Q1301" s="131">
        <v>11.4832535885</v>
      </c>
      <c r="R1301" s="110">
        <v>10</v>
      </c>
      <c r="S1301" s="131">
        <v>47.368421052599999</v>
      </c>
      <c r="T1301" s="110">
        <v>-9</v>
      </c>
      <c r="U1301" s="131">
        <v>40.6698564593</v>
      </c>
      <c r="V1301" s="131">
        <v>0.47846889949999999</v>
      </c>
      <c r="W1301" s="147">
        <v>197</v>
      </c>
      <c r="X1301" s="147">
        <v>45</v>
      </c>
      <c r="Y1301" s="147">
        <v>15</v>
      </c>
      <c r="Z1301" s="147">
        <v>137</v>
      </c>
      <c r="AA1301" s="147">
        <v>57</v>
      </c>
      <c r="AB1301" s="147">
        <v>16</v>
      </c>
      <c r="AC1301" s="147">
        <v>5</v>
      </c>
      <c r="AD1301" s="147">
        <v>36</v>
      </c>
      <c r="AE1301" s="148">
        <v>0.27173913039999997</v>
      </c>
      <c r="AF1301" s="131">
        <v>0</v>
      </c>
      <c r="AG1301" s="149" t="s">
        <v>3449</v>
      </c>
      <c r="AH1301" s="149">
        <v>13.9840182648</v>
      </c>
      <c r="AI1301" s="149">
        <v>8.5806697108000005</v>
      </c>
      <c r="AJ1301" s="149">
        <v>14.649923896500001</v>
      </c>
      <c r="AK1301" s="149">
        <v>34.265601217700002</v>
      </c>
      <c r="AL1301" s="149">
        <v>6.1263318113</v>
      </c>
      <c r="AM1301" s="149">
        <v>9.1514459665000008</v>
      </c>
      <c r="AN1301" s="149">
        <v>3.0441400303999999</v>
      </c>
      <c r="AO1301" s="149" t="s">
        <v>3450</v>
      </c>
      <c r="AP1301" s="149">
        <v>7.7054794520999996</v>
      </c>
      <c r="AQ1301" s="149">
        <v>0.41856925420000002</v>
      </c>
    </row>
    <row r="1302" spans="1:43" x14ac:dyDescent="0.2">
      <c r="A1302" s="145">
        <v>4117</v>
      </c>
      <c r="B1302" s="109" t="s">
        <v>1100</v>
      </c>
      <c r="C1302" s="110">
        <v>812</v>
      </c>
      <c r="D1302" s="131">
        <v>10.1763907734</v>
      </c>
      <c r="E1302" s="110">
        <v>81.854838709700005</v>
      </c>
      <c r="F1302" s="131">
        <v>7.0197044335000003</v>
      </c>
      <c r="G1302" s="131">
        <v>18.3497536946</v>
      </c>
      <c r="H1302" s="131">
        <v>59.482758620699997</v>
      </c>
      <c r="I1302" s="131">
        <v>22.167487684699999</v>
      </c>
      <c r="J1302" s="131">
        <v>2.4345709068999999</v>
      </c>
      <c r="K1302" s="131">
        <v>1.2172854533999999</v>
      </c>
      <c r="L1302" s="131">
        <v>8.5209981741000007</v>
      </c>
      <c r="M1302" s="131">
        <v>13.3901399878</v>
      </c>
      <c r="N1302" s="110">
        <v>336</v>
      </c>
      <c r="O1302" s="131">
        <v>2.4077380952</v>
      </c>
      <c r="P1302" s="146">
        <v>9.92</v>
      </c>
      <c r="Q1302" s="131">
        <v>5.7633973710999999</v>
      </c>
      <c r="R1302" s="110">
        <v>11</v>
      </c>
      <c r="S1302" s="131">
        <v>50.050556117299998</v>
      </c>
      <c r="T1302" s="110">
        <v>-18</v>
      </c>
      <c r="U1302" s="131">
        <v>44.084934277000002</v>
      </c>
      <c r="V1302" s="131">
        <v>0.1011122346</v>
      </c>
      <c r="W1302" s="147">
        <v>258</v>
      </c>
      <c r="X1302" s="147">
        <v>57</v>
      </c>
      <c r="Y1302" s="147">
        <v>74</v>
      </c>
      <c r="Z1302" s="147">
        <v>127</v>
      </c>
      <c r="AA1302" s="147">
        <v>70</v>
      </c>
      <c r="AB1302" s="147">
        <v>25</v>
      </c>
      <c r="AC1302" s="147">
        <v>9</v>
      </c>
      <c r="AD1302" s="147">
        <v>36</v>
      </c>
      <c r="AE1302" s="148">
        <v>1.5037593985</v>
      </c>
      <c r="AF1302" s="131">
        <v>5.9737156511</v>
      </c>
      <c r="AG1302" s="149">
        <v>1.2</v>
      </c>
      <c r="AH1302" s="149">
        <v>12.403262915699999</v>
      </c>
      <c r="AI1302" s="149">
        <v>4.9571219409999996</v>
      </c>
      <c r="AJ1302" s="149">
        <v>9.4122568500000003</v>
      </c>
      <c r="AK1302" s="149">
        <v>42.020497803799998</v>
      </c>
      <c r="AL1302" s="149">
        <v>10.1234051454</v>
      </c>
      <c r="AM1302" s="149">
        <v>4.8107090567000004</v>
      </c>
      <c r="AN1302" s="149">
        <v>3.8903994979999998</v>
      </c>
      <c r="AO1302" s="149" t="s">
        <v>3450</v>
      </c>
      <c r="AP1302" s="149">
        <v>9.3076762183999993</v>
      </c>
      <c r="AQ1302" s="149">
        <v>0.87847730599999996</v>
      </c>
    </row>
    <row r="1303" spans="1:43" x14ac:dyDescent="0.2">
      <c r="A1303" s="145">
        <v>4120</v>
      </c>
      <c r="B1303" s="109" t="s">
        <v>1099</v>
      </c>
      <c r="C1303" s="110">
        <v>1518</v>
      </c>
      <c r="D1303" s="131">
        <v>8.5836909871000007</v>
      </c>
      <c r="E1303" s="110">
        <v>289.6946564886</v>
      </c>
      <c r="F1303" s="131">
        <v>18.445322793100001</v>
      </c>
      <c r="G1303" s="131">
        <v>19.038208168600001</v>
      </c>
      <c r="H1303" s="131">
        <v>64.756258234499995</v>
      </c>
      <c r="I1303" s="131">
        <v>16.205533596799999</v>
      </c>
      <c r="J1303" s="131">
        <v>6.0341937647000004</v>
      </c>
      <c r="K1303" s="131">
        <v>0.67046597389999996</v>
      </c>
      <c r="L1303" s="131">
        <v>10.727455581599999</v>
      </c>
      <c r="M1303" s="131">
        <v>6.0341937647000004</v>
      </c>
      <c r="N1303" s="110">
        <v>637</v>
      </c>
      <c r="O1303" s="131">
        <v>2.3642072214000001</v>
      </c>
      <c r="P1303" s="146">
        <v>5.24</v>
      </c>
      <c r="Q1303" s="131">
        <v>15.5769230769</v>
      </c>
      <c r="R1303" s="110">
        <v>11</v>
      </c>
      <c r="S1303" s="131">
        <v>47.884615384600004</v>
      </c>
      <c r="T1303" s="110">
        <v>-13</v>
      </c>
      <c r="U1303" s="131">
        <v>32.5</v>
      </c>
      <c r="V1303" s="131">
        <v>4.0384615385</v>
      </c>
      <c r="W1303" s="147">
        <v>606</v>
      </c>
      <c r="X1303" s="147">
        <v>72</v>
      </c>
      <c r="Y1303" s="147">
        <v>269</v>
      </c>
      <c r="Z1303" s="147">
        <v>265</v>
      </c>
      <c r="AA1303" s="147">
        <v>103</v>
      </c>
      <c r="AB1303" s="147">
        <v>16</v>
      </c>
      <c r="AC1303" s="147">
        <v>20</v>
      </c>
      <c r="AD1303" s="147">
        <v>67</v>
      </c>
      <c r="AE1303" s="148">
        <v>6.9405099149999998</v>
      </c>
      <c r="AF1303" s="131">
        <v>6.9686411149999996</v>
      </c>
      <c r="AG1303" s="131">
        <v>1.57</v>
      </c>
      <c r="AH1303" s="149">
        <v>12.3247663551</v>
      </c>
      <c r="AI1303" s="149">
        <v>6.9947429906999998</v>
      </c>
      <c r="AJ1303" s="149">
        <v>15.581191588799999</v>
      </c>
      <c r="AK1303" s="149">
        <v>37.0765186916</v>
      </c>
      <c r="AL1303" s="149">
        <v>5.0379672897000001</v>
      </c>
      <c r="AM1303" s="149">
        <v>7.0239485980999996</v>
      </c>
      <c r="AN1303" s="149">
        <v>2.9643691588999999</v>
      </c>
      <c r="AO1303" s="149" t="s">
        <v>3450</v>
      </c>
      <c r="AP1303" s="149">
        <v>9.4042056074999998</v>
      </c>
      <c r="AQ1303" s="149">
        <v>0.62792056070000002</v>
      </c>
    </row>
    <row r="1304" spans="1:43" x14ac:dyDescent="0.2">
      <c r="A1304" s="145">
        <v>4121</v>
      </c>
      <c r="B1304" s="109" t="s">
        <v>1098</v>
      </c>
      <c r="C1304" s="110">
        <v>2148</v>
      </c>
      <c r="D1304" s="131">
        <v>7.9939668174999996</v>
      </c>
      <c r="E1304" s="110">
        <v>191.61462979480001</v>
      </c>
      <c r="F1304" s="131">
        <v>27.746741154599999</v>
      </c>
      <c r="G1304" s="131">
        <v>18.249534450700001</v>
      </c>
      <c r="H1304" s="131">
        <v>63.640595903200001</v>
      </c>
      <c r="I1304" s="131">
        <v>18.1098696462</v>
      </c>
      <c r="J1304" s="131">
        <v>3.7426900585</v>
      </c>
      <c r="K1304" s="131">
        <v>2.3391812865000001</v>
      </c>
      <c r="L1304" s="131">
        <v>7.9532163743000002</v>
      </c>
      <c r="M1304" s="131">
        <v>9.3567251462000005</v>
      </c>
      <c r="N1304" s="110">
        <v>936</v>
      </c>
      <c r="O1304" s="131">
        <v>2.2681623931999999</v>
      </c>
      <c r="P1304" s="146">
        <v>11.21</v>
      </c>
      <c r="Q1304" s="131">
        <v>13.4701159679</v>
      </c>
      <c r="R1304" s="110">
        <v>43</v>
      </c>
      <c r="S1304" s="131">
        <v>34.611953612800001</v>
      </c>
      <c r="T1304" s="110">
        <v>-17</v>
      </c>
      <c r="U1304" s="131">
        <v>49.152542372900001</v>
      </c>
      <c r="V1304" s="131">
        <v>2.7653880464</v>
      </c>
      <c r="W1304" s="147">
        <v>1599</v>
      </c>
      <c r="X1304" s="147">
        <v>54</v>
      </c>
      <c r="Y1304" s="147">
        <v>160</v>
      </c>
      <c r="Z1304" s="147">
        <v>1385</v>
      </c>
      <c r="AA1304" s="147">
        <v>114</v>
      </c>
      <c r="AB1304" s="147">
        <v>15</v>
      </c>
      <c r="AC1304" s="147">
        <v>17</v>
      </c>
      <c r="AD1304" s="147">
        <v>82</v>
      </c>
      <c r="AE1304" s="148">
        <v>2.4630541872</v>
      </c>
      <c r="AF1304" s="131">
        <v>7.2046109510000003</v>
      </c>
      <c r="AG1304" s="131">
        <v>0.75</v>
      </c>
      <c r="AH1304" s="149">
        <v>13.2780082988</v>
      </c>
      <c r="AI1304" s="149">
        <v>8.4751037343999993</v>
      </c>
      <c r="AJ1304" s="149">
        <v>11.3381742739</v>
      </c>
      <c r="AK1304" s="149">
        <v>38.5373443983</v>
      </c>
      <c r="AL1304" s="149">
        <v>3.2572614108</v>
      </c>
      <c r="AM1304" s="149">
        <v>7.6659751037000001</v>
      </c>
      <c r="AN1304" s="149">
        <v>5.0518672199000001</v>
      </c>
      <c r="AO1304" s="149" t="s">
        <v>3450</v>
      </c>
      <c r="AP1304" s="149">
        <v>9.3879668049999996</v>
      </c>
      <c r="AQ1304" s="149">
        <v>0.52904564320000003</v>
      </c>
    </row>
    <row r="1305" spans="1:43" x14ac:dyDescent="0.2">
      <c r="A1305" s="145">
        <v>4122</v>
      </c>
      <c r="B1305" s="109" t="s">
        <v>1097</v>
      </c>
      <c r="C1305" s="110">
        <v>1653</v>
      </c>
      <c r="D1305" s="131">
        <v>10.273515677100001</v>
      </c>
      <c r="E1305" s="110">
        <v>287.47826086959998</v>
      </c>
      <c r="F1305" s="131">
        <v>16.273442226299998</v>
      </c>
      <c r="G1305" s="131">
        <v>22.5045372051</v>
      </c>
      <c r="H1305" s="131">
        <v>57.047791893499998</v>
      </c>
      <c r="I1305" s="131">
        <v>20.447670901399999</v>
      </c>
      <c r="J1305" s="131">
        <v>7.3014907210000004</v>
      </c>
      <c r="K1305" s="131">
        <v>2.4338302402999998</v>
      </c>
      <c r="L1305" s="131">
        <v>9.7353209613999994</v>
      </c>
      <c r="M1305" s="131">
        <v>4.8676604806999997</v>
      </c>
      <c r="N1305" s="110">
        <v>664</v>
      </c>
      <c r="O1305" s="131">
        <v>2.4518072288999999</v>
      </c>
      <c r="P1305" s="146">
        <v>5.75</v>
      </c>
      <c r="Q1305" s="131">
        <v>12.676056338</v>
      </c>
      <c r="R1305" s="110">
        <v>17</v>
      </c>
      <c r="S1305" s="131">
        <v>29.4014084507</v>
      </c>
      <c r="T1305" s="110">
        <v>-21</v>
      </c>
      <c r="U1305" s="131">
        <v>50.176056338000002</v>
      </c>
      <c r="V1305" s="131">
        <v>7.7464788732000001</v>
      </c>
      <c r="W1305" s="147">
        <v>273</v>
      </c>
      <c r="X1305" s="147">
        <v>34</v>
      </c>
      <c r="Y1305" s="147">
        <v>106</v>
      </c>
      <c r="Z1305" s="147">
        <v>133</v>
      </c>
      <c r="AA1305" s="147">
        <v>84</v>
      </c>
      <c r="AB1305" s="147">
        <v>12</v>
      </c>
      <c r="AC1305" s="147">
        <v>12</v>
      </c>
      <c r="AD1305" s="147">
        <v>60</v>
      </c>
      <c r="AE1305" s="148">
        <v>1.0884353740999999</v>
      </c>
      <c r="AF1305" s="131">
        <v>0.60532687650000006</v>
      </c>
      <c r="AG1305" s="149">
        <v>1.35</v>
      </c>
      <c r="AH1305" s="149">
        <v>15.698331032800001</v>
      </c>
      <c r="AI1305" s="149">
        <v>8.1566068514999994</v>
      </c>
      <c r="AJ1305" s="149">
        <v>12.2474589033</v>
      </c>
      <c r="AK1305" s="149">
        <v>32.990337558</v>
      </c>
      <c r="AL1305" s="149">
        <v>5.1449366294000001</v>
      </c>
      <c r="AM1305" s="149">
        <v>6.2492157108999997</v>
      </c>
      <c r="AN1305" s="149">
        <v>5.1198393776</v>
      </c>
      <c r="AO1305" s="149" t="s">
        <v>3450</v>
      </c>
      <c r="AP1305" s="149">
        <v>9.8632199774</v>
      </c>
      <c r="AQ1305" s="149">
        <v>1.5058351110999999</v>
      </c>
    </row>
    <row r="1306" spans="1:43" x14ac:dyDescent="0.2">
      <c r="A1306" s="145">
        <v>4123</v>
      </c>
      <c r="B1306" s="109" t="s">
        <v>1096</v>
      </c>
      <c r="C1306" s="110">
        <v>7613</v>
      </c>
      <c r="D1306" s="131">
        <v>15.0869236584</v>
      </c>
      <c r="E1306" s="110">
        <v>1550.5091649695</v>
      </c>
      <c r="F1306" s="131">
        <v>29.0292920005</v>
      </c>
      <c r="G1306" s="131">
        <v>21.134900827500001</v>
      </c>
      <c r="H1306" s="131">
        <v>60.317877315099999</v>
      </c>
      <c r="I1306" s="131">
        <v>18.547221857299999</v>
      </c>
      <c r="J1306" s="131">
        <v>4.9734964989000003</v>
      </c>
      <c r="K1306" s="131">
        <v>1.7014593285999999</v>
      </c>
      <c r="L1306" s="131">
        <v>8.5072966429000001</v>
      </c>
      <c r="M1306" s="131">
        <v>9.9469929978000007</v>
      </c>
      <c r="N1306" s="110">
        <v>3295</v>
      </c>
      <c r="O1306" s="131">
        <v>2.2694992413000001</v>
      </c>
      <c r="P1306" s="146">
        <v>4.91</v>
      </c>
      <c r="Q1306" s="131">
        <v>45.417515274899998</v>
      </c>
      <c r="R1306" s="110">
        <v>15</v>
      </c>
      <c r="S1306" s="131">
        <v>23.625254582499998</v>
      </c>
      <c r="T1306" s="110">
        <v>-13</v>
      </c>
      <c r="U1306" s="131">
        <v>24.847250509199998</v>
      </c>
      <c r="V1306" s="131">
        <v>6.1099796334000001</v>
      </c>
      <c r="W1306" s="147">
        <v>4931</v>
      </c>
      <c r="X1306" s="147">
        <v>10</v>
      </c>
      <c r="Y1306" s="147">
        <v>666</v>
      </c>
      <c r="Z1306" s="147">
        <v>4255</v>
      </c>
      <c r="AA1306" s="147">
        <v>367</v>
      </c>
      <c r="AB1306" s="147">
        <v>4</v>
      </c>
      <c r="AC1306" s="147">
        <v>46</v>
      </c>
      <c r="AD1306" s="147">
        <v>317</v>
      </c>
      <c r="AE1306" s="148">
        <v>2.5416997616999999</v>
      </c>
      <c r="AF1306" s="131">
        <v>15.6780768226</v>
      </c>
      <c r="AG1306" s="131">
        <v>2.2799999999999998</v>
      </c>
      <c r="AH1306" s="149">
        <v>13.2323351876</v>
      </c>
      <c r="AI1306" s="149">
        <v>8.1636880103999996</v>
      </c>
      <c r="AJ1306" s="149">
        <v>25.609539590499999</v>
      </c>
      <c r="AK1306" s="149">
        <v>17.6381820334</v>
      </c>
      <c r="AL1306" s="149">
        <v>5.2609776305000002</v>
      </c>
      <c r="AM1306" s="149">
        <v>9.6579476861</v>
      </c>
      <c r="AN1306" s="149">
        <v>2.3937744111999999</v>
      </c>
      <c r="AO1306" s="149" t="s">
        <v>3450</v>
      </c>
      <c r="AP1306" s="149">
        <v>15.347970174</v>
      </c>
      <c r="AQ1306" s="149">
        <v>0.48230559830000003</v>
      </c>
    </row>
    <row r="1307" spans="1:43" x14ac:dyDescent="0.2">
      <c r="A1307" s="145">
        <v>4124</v>
      </c>
      <c r="B1307" s="109" t="s">
        <v>1095</v>
      </c>
      <c r="C1307" s="110">
        <v>1645</v>
      </c>
      <c r="D1307" s="131">
        <v>9.4477711244000009</v>
      </c>
      <c r="E1307" s="110">
        <v>106.1290322581</v>
      </c>
      <c r="F1307" s="131">
        <v>11.610942249200001</v>
      </c>
      <c r="G1307" s="131">
        <v>18.358662614</v>
      </c>
      <c r="H1307" s="131">
        <v>60.303951367800003</v>
      </c>
      <c r="I1307" s="131">
        <v>21.3373860182</v>
      </c>
      <c r="J1307" s="131">
        <v>5.5658627087000001</v>
      </c>
      <c r="K1307" s="131">
        <v>1.2368583796999999</v>
      </c>
      <c r="L1307" s="131">
        <v>11.750154607300001</v>
      </c>
      <c r="M1307" s="131">
        <v>6.8027210884000002</v>
      </c>
      <c r="N1307" s="110">
        <v>720</v>
      </c>
      <c r="O1307" s="131">
        <v>2.2625000000000002</v>
      </c>
      <c r="P1307" s="146">
        <v>15.5</v>
      </c>
      <c r="Q1307" s="131">
        <v>6.8766066838000004</v>
      </c>
      <c r="R1307" s="110">
        <v>15</v>
      </c>
      <c r="S1307" s="131">
        <v>53.727506426700003</v>
      </c>
      <c r="T1307" s="110">
        <v>-18</v>
      </c>
      <c r="U1307" s="131">
        <v>39.267352185100002</v>
      </c>
      <c r="V1307" s="131">
        <v>0.1285347044</v>
      </c>
      <c r="W1307" s="147">
        <v>301</v>
      </c>
      <c r="X1307" s="147">
        <v>108</v>
      </c>
      <c r="Y1307" s="147">
        <v>28</v>
      </c>
      <c r="Z1307" s="147">
        <v>165</v>
      </c>
      <c r="AA1307" s="147">
        <v>123</v>
      </c>
      <c r="AB1307" s="147">
        <v>45</v>
      </c>
      <c r="AC1307" s="147">
        <v>14</v>
      </c>
      <c r="AD1307" s="147">
        <v>64</v>
      </c>
      <c r="AE1307" s="148">
        <v>0.76824583869999996</v>
      </c>
      <c r="AF1307" s="131">
        <v>3.8216560510000002</v>
      </c>
      <c r="AG1307" s="131">
        <v>0.82</v>
      </c>
      <c r="AH1307" s="149">
        <v>11.632817212899999</v>
      </c>
      <c r="AI1307" s="149">
        <v>7.4703398350999999</v>
      </c>
      <c r="AJ1307" s="149">
        <v>11.5724914539</v>
      </c>
      <c r="AK1307" s="149">
        <v>42.388900060300003</v>
      </c>
      <c r="AL1307" s="149">
        <v>4.6651920369999997</v>
      </c>
      <c r="AM1307" s="149">
        <v>5.8415443394000004</v>
      </c>
      <c r="AN1307" s="149">
        <v>3.6999798913999999</v>
      </c>
      <c r="AO1307" s="149" t="s">
        <v>3450</v>
      </c>
      <c r="AP1307" s="149">
        <v>9.6420671627000001</v>
      </c>
      <c r="AQ1307" s="149">
        <v>0.72390910919999996</v>
      </c>
    </row>
    <row r="1308" spans="1:43" x14ac:dyDescent="0.2">
      <c r="A1308" s="145">
        <v>4125</v>
      </c>
      <c r="B1308" s="109" t="s">
        <v>1094</v>
      </c>
      <c r="C1308" s="110">
        <v>2263</v>
      </c>
      <c r="D1308" s="131">
        <v>2.2593764121</v>
      </c>
      <c r="E1308" s="110">
        <v>184.885620915</v>
      </c>
      <c r="F1308" s="131">
        <v>16.880247459100001</v>
      </c>
      <c r="G1308" s="131">
        <v>17.984975695999999</v>
      </c>
      <c r="H1308" s="131">
        <v>61.113566062700002</v>
      </c>
      <c r="I1308" s="131">
        <v>20.901458241299999</v>
      </c>
      <c r="J1308" s="131">
        <v>3.0980305377000001</v>
      </c>
      <c r="K1308" s="131">
        <v>0</v>
      </c>
      <c r="L1308" s="131">
        <v>5.3109094932999996</v>
      </c>
      <c r="M1308" s="131">
        <v>9.2940916132000009</v>
      </c>
      <c r="N1308" s="110">
        <v>976</v>
      </c>
      <c r="O1308" s="131">
        <v>2.3012295082000001</v>
      </c>
      <c r="P1308" s="146">
        <v>12.24</v>
      </c>
      <c r="Q1308" s="131">
        <v>12.1831561733</v>
      </c>
      <c r="R1308" s="110">
        <v>33</v>
      </c>
      <c r="S1308" s="131">
        <v>41.864268193000001</v>
      </c>
      <c r="T1308" s="110">
        <v>-39</v>
      </c>
      <c r="U1308" s="131">
        <v>43.581357318099997</v>
      </c>
      <c r="V1308" s="131">
        <v>2.3712183156000002</v>
      </c>
      <c r="W1308" s="147">
        <v>1254</v>
      </c>
      <c r="X1308" s="147">
        <v>164</v>
      </c>
      <c r="Y1308" s="147">
        <v>403</v>
      </c>
      <c r="Z1308" s="147">
        <v>687</v>
      </c>
      <c r="AA1308" s="147">
        <v>186</v>
      </c>
      <c r="AB1308" s="147">
        <v>29</v>
      </c>
      <c r="AC1308" s="147">
        <v>37</v>
      </c>
      <c r="AD1308" s="147">
        <v>120</v>
      </c>
      <c r="AE1308" s="148">
        <v>1.6274864376</v>
      </c>
      <c r="AF1308" s="131">
        <v>21.660649819500001</v>
      </c>
      <c r="AG1308" s="149">
        <v>1.42</v>
      </c>
      <c r="AH1308" s="149">
        <v>21.028544834000002</v>
      </c>
      <c r="AI1308" s="149">
        <v>3.9094011790000001</v>
      </c>
      <c r="AJ1308" s="149">
        <v>11.433447099</v>
      </c>
      <c r="AK1308" s="149">
        <v>31.0812907229</v>
      </c>
      <c r="AL1308" s="149">
        <v>6.4148309029000004</v>
      </c>
      <c r="AM1308" s="149">
        <v>6.1743717034000003</v>
      </c>
      <c r="AN1308" s="149">
        <v>3.2035370773</v>
      </c>
      <c r="AO1308" s="149" t="s">
        <v>3450</v>
      </c>
      <c r="AP1308" s="149">
        <v>13.900093081</v>
      </c>
      <c r="AQ1308" s="149">
        <v>0.4421346572</v>
      </c>
    </row>
    <row r="1309" spans="1:43" x14ac:dyDescent="0.2">
      <c r="A1309" s="145">
        <v>4131</v>
      </c>
      <c r="B1309" s="109" t="s">
        <v>1093</v>
      </c>
      <c r="C1309" s="110">
        <v>3361</v>
      </c>
      <c r="D1309" s="131">
        <v>18.303414290700001</v>
      </c>
      <c r="E1309" s="110">
        <v>877.545691906</v>
      </c>
      <c r="F1309" s="131">
        <v>14.8765248438</v>
      </c>
      <c r="G1309" s="131">
        <v>19.131210949100002</v>
      </c>
      <c r="H1309" s="131">
        <v>61.083011008600003</v>
      </c>
      <c r="I1309" s="131">
        <v>19.7857780422</v>
      </c>
      <c r="J1309" s="131">
        <v>4.8214554768999998</v>
      </c>
      <c r="K1309" s="131">
        <v>1.2053638691999999</v>
      </c>
      <c r="L1309" s="131">
        <v>7.5335241825999999</v>
      </c>
      <c r="M1309" s="131">
        <v>8.4375470845000002</v>
      </c>
      <c r="N1309" s="110">
        <v>1489</v>
      </c>
      <c r="O1309" s="131">
        <v>2.2102081934000002</v>
      </c>
      <c r="P1309" s="146">
        <v>3.83</v>
      </c>
      <c r="Q1309" s="131">
        <v>31.937172774899999</v>
      </c>
      <c r="R1309" s="110">
        <v>25</v>
      </c>
      <c r="S1309" s="131">
        <v>48.167539267000002</v>
      </c>
      <c r="T1309" s="110">
        <v>-24</v>
      </c>
      <c r="U1309" s="131">
        <v>19.109947643999998</v>
      </c>
      <c r="V1309" s="131">
        <v>0.78534031410000005</v>
      </c>
      <c r="W1309" s="147">
        <v>960</v>
      </c>
      <c r="X1309" s="147">
        <v>26</v>
      </c>
      <c r="Y1309" s="147">
        <v>190</v>
      </c>
      <c r="Z1309" s="147">
        <v>744</v>
      </c>
      <c r="AA1309" s="147">
        <v>262</v>
      </c>
      <c r="AB1309" s="147">
        <v>12</v>
      </c>
      <c r="AC1309" s="147">
        <v>47</v>
      </c>
      <c r="AD1309" s="147">
        <v>203</v>
      </c>
      <c r="AE1309" s="148">
        <v>4.3402777777999999</v>
      </c>
      <c r="AF1309" s="131">
        <v>22.6843100189</v>
      </c>
      <c r="AG1309" s="149">
        <v>1.5</v>
      </c>
      <c r="AH1309" s="149">
        <v>14.542711883300001</v>
      </c>
      <c r="AI1309" s="149">
        <v>5.5980781048999999</v>
      </c>
      <c r="AJ1309" s="149">
        <v>14.743840437999999</v>
      </c>
      <c r="AK1309" s="149">
        <v>32.191742555499999</v>
      </c>
      <c r="AL1309" s="149">
        <v>4.4583496284999997</v>
      </c>
      <c r="AM1309" s="149">
        <v>8.0898374211000004</v>
      </c>
      <c r="AN1309" s="149">
        <v>3.3912509078999999</v>
      </c>
      <c r="AO1309" s="149" t="s">
        <v>3450</v>
      </c>
      <c r="AP1309" s="149">
        <v>13.2018548522</v>
      </c>
      <c r="AQ1309" s="149">
        <v>1.1509022849999999</v>
      </c>
    </row>
    <row r="1310" spans="1:43" x14ac:dyDescent="0.2">
      <c r="A1310" s="145">
        <v>4132</v>
      </c>
      <c r="B1310" s="109" t="s">
        <v>1092</v>
      </c>
      <c r="C1310" s="110">
        <v>1149</v>
      </c>
      <c r="D1310" s="131">
        <v>20.947368421099998</v>
      </c>
      <c r="E1310" s="110">
        <v>336.95014662760002</v>
      </c>
      <c r="F1310" s="131">
        <v>15.230635335100001</v>
      </c>
      <c r="G1310" s="131">
        <v>12.880765883400001</v>
      </c>
      <c r="H1310" s="131">
        <v>60.487380330699999</v>
      </c>
      <c r="I1310" s="131">
        <v>26.631853785899999</v>
      </c>
      <c r="J1310" s="131">
        <v>6.9084628669999999</v>
      </c>
      <c r="K1310" s="131">
        <v>1.7271157168</v>
      </c>
      <c r="L1310" s="131">
        <v>8.6355785837999992</v>
      </c>
      <c r="M1310" s="131">
        <v>8.6355785837999992</v>
      </c>
      <c r="N1310" s="110">
        <v>561</v>
      </c>
      <c r="O1310" s="131">
        <v>2.0338680927000001</v>
      </c>
      <c r="P1310" s="146">
        <v>3.41</v>
      </c>
      <c r="Q1310" s="131">
        <v>13.333333333300001</v>
      </c>
      <c r="R1310" s="110">
        <v>7</v>
      </c>
      <c r="S1310" s="131">
        <v>58.260869565199997</v>
      </c>
      <c r="T1310" s="110">
        <v>-4</v>
      </c>
      <c r="U1310" s="131">
        <v>28.405797101400001</v>
      </c>
      <c r="V1310" s="131">
        <v>0</v>
      </c>
      <c r="W1310" s="147">
        <v>252</v>
      </c>
      <c r="X1310" s="147">
        <v>24</v>
      </c>
      <c r="Y1310" s="147">
        <v>23</v>
      </c>
      <c r="Z1310" s="147">
        <v>205</v>
      </c>
      <c r="AA1310" s="147">
        <v>87</v>
      </c>
      <c r="AB1310" s="147">
        <v>11</v>
      </c>
      <c r="AC1310" s="147">
        <v>13</v>
      </c>
      <c r="AD1310" s="147">
        <v>63</v>
      </c>
      <c r="AE1310" s="148">
        <v>4.0118870727999996</v>
      </c>
      <c r="AF1310" s="131">
        <v>5.1194539249000002</v>
      </c>
      <c r="AG1310" s="149">
        <v>1.54</v>
      </c>
      <c r="AH1310" s="149">
        <v>16.575484252599999</v>
      </c>
      <c r="AI1310" s="149">
        <v>6.9939376016999999</v>
      </c>
      <c r="AJ1310" s="149">
        <v>12.4944551235</v>
      </c>
      <c r="AK1310" s="149">
        <v>35.472423480700002</v>
      </c>
      <c r="AL1310" s="149">
        <v>3.5782936567000001</v>
      </c>
      <c r="AM1310" s="149">
        <v>5.3082951352999999</v>
      </c>
      <c r="AN1310" s="149">
        <v>2.9572674848</v>
      </c>
      <c r="AO1310" s="149" t="s">
        <v>3450</v>
      </c>
      <c r="AP1310" s="149">
        <v>9.2858199024000001</v>
      </c>
      <c r="AQ1310" s="149">
        <v>2.2770959632999999</v>
      </c>
    </row>
    <row r="1311" spans="1:43" x14ac:dyDescent="0.2">
      <c r="A1311" s="145">
        <v>4133</v>
      </c>
      <c r="B1311" s="109" t="s">
        <v>1091</v>
      </c>
      <c r="C1311" s="110">
        <v>1000</v>
      </c>
      <c r="D1311" s="131">
        <v>-0.2991026919</v>
      </c>
      <c r="E1311" s="110">
        <v>1063.8297872339999</v>
      </c>
      <c r="F1311" s="131">
        <v>31.4</v>
      </c>
      <c r="G1311" s="131">
        <v>20</v>
      </c>
      <c r="H1311" s="131">
        <v>64.400000000000006</v>
      </c>
      <c r="I1311" s="131">
        <v>15.6</v>
      </c>
      <c r="J1311" s="131">
        <v>6.9204152249000002</v>
      </c>
      <c r="K1311" s="131">
        <v>3.9545229857000002</v>
      </c>
      <c r="L1311" s="131">
        <v>7.9090459713000003</v>
      </c>
      <c r="M1311" s="131">
        <v>5.9317844785</v>
      </c>
      <c r="N1311" s="110">
        <v>444</v>
      </c>
      <c r="O1311" s="131">
        <v>2.2274774774999999</v>
      </c>
      <c r="P1311" s="146">
        <v>0.94</v>
      </c>
      <c r="Q1311" s="131">
        <v>33.695652173900001</v>
      </c>
      <c r="R1311" s="110">
        <v>5</v>
      </c>
      <c r="S1311" s="131">
        <v>43.4782608696</v>
      </c>
      <c r="T1311" s="110">
        <v>-6</v>
      </c>
      <c r="U1311" s="131">
        <v>22.826086956499999</v>
      </c>
      <c r="V1311" s="131">
        <v>0</v>
      </c>
      <c r="W1311" s="147">
        <v>377</v>
      </c>
      <c r="X1311" s="147">
        <v>16</v>
      </c>
      <c r="Y1311" s="147">
        <v>232</v>
      </c>
      <c r="Z1311" s="147">
        <v>129</v>
      </c>
      <c r="AA1311" s="147" t="s">
        <v>3449</v>
      </c>
      <c r="AB1311" s="147" t="s">
        <v>3449</v>
      </c>
      <c r="AC1311" s="147">
        <v>14</v>
      </c>
      <c r="AD1311" s="147">
        <v>37</v>
      </c>
      <c r="AE1311" s="148">
        <v>7.0038910506000001</v>
      </c>
      <c r="AF1311" s="131">
        <v>12.6705653021</v>
      </c>
      <c r="AG1311" s="149">
        <v>4.2</v>
      </c>
      <c r="AH1311" s="149">
        <v>12.1353979114</v>
      </c>
      <c r="AI1311" s="149">
        <v>4.4292401872999996</v>
      </c>
      <c r="AJ1311" s="149">
        <v>17.1768095067</v>
      </c>
      <c r="AK1311" s="149">
        <v>43.752250630200002</v>
      </c>
      <c r="AL1311" s="149">
        <v>2.9168167086999999</v>
      </c>
      <c r="AM1311" s="149">
        <v>4.7533309327</v>
      </c>
      <c r="AN1311" s="149">
        <v>2.4486856320000001</v>
      </c>
      <c r="AO1311" s="149" t="s">
        <v>3450</v>
      </c>
      <c r="AP1311" s="149">
        <v>8.3903492978000003</v>
      </c>
      <c r="AQ1311" s="149">
        <v>0.79222182210000003</v>
      </c>
    </row>
    <row r="1312" spans="1:43" x14ac:dyDescent="0.2">
      <c r="A1312" s="145">
        <v>4134</v>
      </c>
      <c r="B1312" s="109" t="s">
        <v>1090</v>
      </c>
      <c r="C1312" s="110">
        <v>1260</v>
      </c>
      <c r="D1312" s="131">
        <v>9.8517872710999992</v>
      </c>
      <c r="E1312" s="110">
        <v>213.19796954309999</v>
      </c>
      <c r="F1312" s="131">
        <v>10.873015873</v>
      </c>
      <c r="G1312" s="131">
        <v>23.174603174600001</v>
      </c>
      <c r="H1312" s="131">
        <v>58.571428571399998</v>
      </c>
      <c r="I1312" s="131">
        <v>18.253968254</v>
      </c>
      <c r="J1312" s="131">
        <v>3.1809145128999998</v>
      </c>
      <c r="K1312" s="131">
        <v>1.5904572564999999</v>
      </c>
      <c r="L1312" s="131">
        <v>14.3141153082</v>
      </c>
      <c r="M1312" s="131">
        <v>8.7475149104999996</v>
      </c>
      <c r="N1312" s="110">
        <v>505</v>
      </c>
      <c r="O1312" s="131">
        <v>2.4712871286999998</v>
      </c>
      <c r="P1312" s="146">
        <v>5.91</v>
      </c>
      <c r="Q1312" s="131">
        <v>12.8813559322</v>
      </c>
      <c r="R1312" s="110">
        <v>7</v>
      </c>
      <c r="S1312" s="131">
        <v>49.830508474600002</v>
      </c>
      <c r="T1312" s="110">
        <v>-6</v>
      </c>
      <c r="U1312" s="131">
        <v>37.118644067799998</v>
      </c>
      <c r="V1312" s="131">
        <v>0.16949152540000001</v>
      </c>
      <c r="W1312" s="147">
        <v>857</v>
      </c>
      <c r="X1312" s="147">
        <v>23</v>
      </c>
      <c r="Y1312" s="147">
        <v>221</v>
      </c>
      <c r="Z1312" s="147">
        <v>613</v>
      </c>
      <c r="AA1312" s="147">
        <v>86</v>
      </c>
      <c r="AB1312" s="147">
        <v>11</v>
      </c>
      <c r="AC1312" s="147">
        <v>14</v>
      </c>
      <c r="AD1312" s="147">
        <v>61</v>
      </c>
      <c r="AE1312" s="148">
        <v>3.0141843972000002</v>
      </c>
      <c r="AF1312" s="131">
        <v>4.0420371867</v>
      </c>
      <c r="AG1312" s="131">
        <v>0.64</v>
      </c>
      <c r="AH1312" s="149">
        <v>10.3562194772</v>
      </c>
      <c r="AI1312" s="149">
        <v>3.9212869865000002</v>
      </c>
      <c r="AJ1312" s="149">
        <v>7.9143924160000001</v>
      </c>
      <c r="AK1312" s="149">
        <v>47.601264004599997</v>
      </c>
      <c r="AL1312" s="149">
        <v>15.426601551299999</v>
      </c>
      <c r="AM1312" s="149">
        <v>1.7667336972000001</v>
      </c>
      <c r="AN1312" s="149">
        <v>2.3125538637999998</v>
      </c>
      <c r="AO1312" s="149" t="s">
        <v>3450</v>
      </c>
      <c r="AP1312" s="149">
        <v>4.7400172363999999</v>
      </c>
      <c r="AQ1312" s="149">
        <v>3.9787417408999999</v>
      </c>
    </row>
    <row r="1313" spans="1:43" x14ac:dyDescent="0.2">
      <c r="A1313" s="145">
        <v>4135</v>
      </c>
      <c r="B1313" s="109" t="s">
        <v>1089</v>
      </c>
      <c r="C1313" s="110">
        <v>2169</v>
      </c>
      <c r="D1313" s="131">
        <v>4.7826086956999996</v>
      </c>
      <c r="E1313" s="110">
        <v>222.68993839839999</v>
      </c>
      <c r="F1313" s="131">
        <v>18.487782388199999</v>
      </c>
      <c r="G1313" s="131">
        <v>19.041032734000002</v>
      </c>
      <c r="H1313" s="131">
        <v>60.811433840500001</v>
      </c>
      <c r="I1313" s="131">
        <v>20.147533425500001</v>
      </c>
      <c r="J1313" s="131">
        <v>5.9907834100999997</v>
      </c>
      <c r="K1313" s="131">
        <v>1.3824884793000001</v>
      </c>
      <c r="L1313" s="131">
        <v>16.589861751200001</v>
      </c>
      <c r="M1313" s="131">
        <v>16.129032258100001</v>
      </c>
      <c r="N1313" s="110">
        <v>953</v>
      </c>
      <c r="O1313" s="131">
        <v>2.2455403987000002</v>
      </c>
      <c r="P1313" s="146">
        <v>9.74</v>
      </c>
      <c r="Q1313" s="131">
        <v>13.435897435899999</v>
      </c>
      <c r="R1313" s="110">
        <v>21</v>
      </c>
      <c r="S1313" s="131">
        <v>60.102564102599999</v>
      </c>
      <c r="T1313" s="110">
        <v>-18</v>
      </c>
      <c r="U1313" s="131">
        <v>25.948717948700001</v>
      </c>
      <c r="V1313" s="131">
        <v>0.51282051279999996</v>
      </c>
      <c r="W1313" s="147">
        <v>1018</v>
      </c>
      <c r="X1313" s="147">
        <v>84</v>
      </c>
      <c r="Y1313" s="147">
        <v>392</v>
      </c>
      <c r="Z1313" s="147">
        <v>542</v>
      </c>
      <c r="AA1313" s="147">
        <v>171</v>
      </c>
      <c r="AB1313" s="147">
        <v>37</v>
      </c>
      <c r="AC1313" s="147">
        <v>42</v>
      </c>
      <c r="AD1313" s="147">
        <v>92</v>
      </c>
      <c r="AE1313" s="148">
        <v>2.2686025407999999</v>
      </c>
      <c r="AF1313" s="131">
        <v>1.4157621520000001</v>
      </c>
      <c r="AG1313" s="149">
        <v>3.04</v>
      </c>
      <c r="AH1313" s="149">
        <v>11.428284249700001</v>
      </c>
      <c r="AI1313" s="149">
        <v>3.9601970046999999</v>
      </c>
      <c r="AJ1313" s="149">
        <v>8.6943411398000006</v>
      </c>
      <c r="AK1313" s="149">
        <v>44.476831842400003</v>
      </c>
      <c r="AL1313" s="149">
        <v>8.4832646497000006</v>
      </c>
      <c r="AM1313" s="149">
        <v>4.7642979193999997</v>
      </c>
      <c r="AN1313" s="149">
        <v>2.7942506785000001</v>
      </c>
      <c r="AO1313" s="149" t="s">
        <v>3450</v>
      </c>
      <c r="AP1313" s="149">
        <v>6.6237812845999997</v>
      </c>
      <c r="AQ1313" s="149">
        <v>6.6941401145999997</v>
      </c>
    </row>
    <row r="1314" spans="1:43" x14ac:dyDescent="0.2">
      <c r="A1314" s="145">
        <v>4136</v>
      </c>
      <c r="B1314" s="109" t="s">
        <v>1088</v>
      </c>
      <c r="C1314" s="110">
        <v>1474</v>
      </c>
      <c r="D1314" s="131">
        <v>19.837398373999999</v>
      </c>
      <c r="E1314" s="110">
        <v>515.38461538460001</v>
      </c>
      <c r="F1314" s="131">
        <v>17.299864314800001</v>
      </c>
      <c r="G1314" s="131">
        <v>18.724559023099999</v>
      </c>
      <c r="H1314" s="131">
        <v>64.925373134300003</v>
      </c>
      <c r="I1314" s="131">
        <v>16.350067842600001</v>
      </c>
      <c r="J1314" s="131">
        <v>6.1475409835999999</v>
      </c>
      <c r="K1314" s="131">
        <v>0.68306010930000005</v>
      </c>
      <c r="L1314" s="131">
        <v>17.076502732200002</v>
      </c>
      <c r="M1314" s="131">
        <v>8.1967213114999993</v>
      </c>
      <c r="N1314" s="110">
        <v>672</v>
      </c>
      <c r="O1314" s="131">
        <v>2.1711309524</v>
      </c>
      <c r="P1314" s="146">
        <v>2.86</v>
      </c>
      <c r="Q1314" s="131">
        <v>15.734265734299999</v>
      </c>
      <c r="R1314" s="110">
        <v>12</v>
      </c>
      <c r="S1314" s="131">
        <v>43.706293706300002</v>
      </c>
      <c r="T1314" s="110">
        <v>-15</v>
      </c>
      <c r="U1314" s="131">
        <v>39.160839160800002</v>
      </c>
      <c r="V1314" s="131">
        <v>1.3986013986000001</v>
      </c>
      <c r="W1314" s="147">
        <v>254</v>
      </c>
      <c r="X1314" s="147">
        <v>22</v>
      </c>
      <c r="Y1314" s="147">
        <v>74</v>
      </c>
      <c r="Z1314" s="147">
        <v>158</v>
      </c>
      <c r="AA1314" s="147">
        <v>66</v>
      </c>
      <c r="AB1314" s="147">
        <v>9</v>
      </c>
      <c r="AC1314" s="147">
        <v>16</v>
      </c>
      <c r="AD1314" s="147">
        <v>41</v>
      </c>
      <c r="AE1314" s="148">
        <v>3.4852546916999998</v>
      </c>
      <c r="AF1314" s="131">
        <v>79.791200596600007</v>
      </c>
      <c r="AG1314" s="149">
        <v>1.93</v>
      </c>
      <c r="AH1314" s="149">
        <v>8.3304940374999994</v>
      </c>
      <c r="AI1314" s="149">
        <v>3.4752981261000002</v>
      </c>
      <c r="AJ1314" s="149">
        <v>7.0357751278</v>
      </c>
      <c r="AK1314" s="149">
        <v>63.083475298099998</v>
      </c>
      <c r="AL1314" s="149">
        <v>3.4752981261000002</v>
      </c>
      <c r="AM1314" s="149">
        <v>4.0545144804</v>
      </c>
      <c r="AN1314" s="149">
        <v>3.4241908006999999</v>
      </c>
      <c r="AO1314" s="149" t="s">
        <v>3450</v>
      </c>
      <c r="AP1314" s="149">
        <v>2.9471890970999999</v>
      </c>
      <c r="AQ1314" s="149">
        <v>1.3458262351000001</v>
      </c>
    </row>
    <row r="1315" spans="1:43" x14ac:dyDescent="0.2">
      <c r="A1315" s="145">
        <v>4137</v>
      </c>
      <c r="B1315" s="109" t="s">
        <v>1087</v>
      </c>
      <c r="C1315" s="110">
        <v>473</v>
      </c>
      <c r="D1315" s="131">
        <v>6.5315315314999998</v>
      </c>
      <c r="E1315" s="110">
        <v>411.30434782610001</v>
      </c>
      <c r="F1315" s="131">
        <v>10.7822410148</v>
      </c>
      <c r="G1315" s="131">
        <v>21.141649048600001</v>
      </c>
      <c r="H1315" s="131">
        <v>60.253699788600002</v>
      </c>
      <c r="I1315" s="131">
        <v>18.6046511628</v>
      </c>
      <c r="J1315" s="131">
        <v>8.6486486486</v>
      </c>
      <c r="K1315" s="131">
        <v>4.3243243243</v>
      </c>
      <c r="L1315" s="131">
        <v>8.6486486486</v>
      </c>
      <c r="M1315" s="131">
        <v>10.8108108108</v>
      </c>
      <c r="N1315" s="110">
        <v>199</v>
      </c>
      <c r="O1315" s="131">
        <v>2.3618090451999998</v>
      </c>
      <c r="P1315" s="146">
        <v>1.1499999999999999</v>
      </c>
      <c r="Q1315" s="131">
        <v>16.814159291999999</v>
      </c>
      <c r="R1315" s="110">
        <v>2</v>
      </c>
      <c r="S1315" s="131">
        <v>51.3274336283</v>
      </c>
      <c r="T1315" s="110">
        <v>-1</v>
      </c>
      <c r="U1315" s="131">
        <v>31.858407079599999</v>
      </c>
      <c r="V1315" s="131">
        <v>0</v>
      </c>
      <c r="W1315" s="147">
        <v>133</v>
      </c>
      <c r="X1315" s="147">
        <v>21</v>
      </c>
      <c r="Y1315" s="147">
        <v>64</v>
      </c>
      <c r="Z1315" s="147">
        <v>48</v>
      </c>
      <c r="AA1315" s="147">
        <v>43</v>
      </c>
      <c r="AB1315" s="147">
        <v>7</v>
      </c>
      <c r="AC1315" s="147">
        <v>9</v>
      </c>
      <c r="AD1315" s="147">
        <v>27</v>
      </c>
      <c r="AE1315" s="148">
        <v>2.3041474653999998</v>
      </c>
      <c r="AF1315" s="131">
        <v>4.4843049326999997</v>
      </c>
      <c r="AG1315" s="149" t="s">
        <v>3449</v>
      </c>
      <c r="AH1315" s="149">
        <v>11.294642857099999</v>
      </c>
      <c r="AI1315" s="149">
        <v>6.9642857142999999</v>
      </c>
      <c r="AJ1315" s="149">
        <v>16.339285714300001</v>
      </c>
      <c r="AK1315" s="149">
        <v>39.285714285700003</v>
      </c>
      <c r="AL1315" s="149">
        <v>6.6517857142999999</v>
      </c>
      <c r="AM1315" s="149">
        <v>3.2589285713999998</v>
      </c>
      <c r="AN1315" s="149">
        <v>5.2232142857000001</v>
      </c>
      <c r="AO1315" s="149" t="s">
        <v>3450</v>
      </c>
      <c r="AP1315" s="149">
        <v>5.3571428571000004</v>
      </c>
      <c r="AQ1315" s="149">
        <v>2.1875</v>
      </c>
    </row>
    <row r="1316" spans="1:43" x14ac:dyDescent="0.2">
      <c r="A1316" s="145">
        <v>4138</v>
      </c>
      <c r="B1316" s="109" t="s">
        <v>1086</v>
      </c>
      <c r="C1316" s="110">
        <v>758</v>
      </c>
      <c r="D1316" s="131">
        <v>2.5710419486</v>
      </c>
      <c r="E1316" s="110">
        <v>202.13333333329999</v>
      </c>
      <c r="F1316" s="131">
        <v>8.1794195251000001</v>
      </c>
      <c r="G1316" s="131">
        <v>18.3377308707</v>
      </c>
      <c r="H1316" s="131">
        <v>62.137203166200003</v>
      </c>
      <c r="I1316" s="131">
        <v>19.525065963100001</v>
      </c>
      <c r="J1316" s="131">
        <v>3.9395929086999999</v>
      </c>
      <c r="K1316" s="131">
        <v>0</v>
      </c>
      <c r="L1316" s="131">
        <v>6.5659881811999998</v>
      </c>
      <c r="M1316" s="131">
        <v>6.5659881811999998</v>
      </c>
      <c r="N1316" s="110">
        <v>316</v>
      </c>
      <c r="O1316" s="131">
        <v>2.3924050633</v>
      </c>
      <c r="P1316" s="146">
        <v>3.75</v>
      </c>
      <c r="Q1316" s="131">
        <v>10.904255319100001</v>
      </c>
      <c r="R1316" s="110">
        <v>13</v>
      </c>
      <c r="S1316" s="131">
        <v>50.531914893600003</v>
      </c>
      <c r="T1316" s="110">
        <v>-12</v>
      </c>
      <c r="U1316" s="131">
        <v>38.5638297872</v>
      </c>
      <c r="V1316" s="131">
        <v>0</v>
      </c>
      <c r="W1316" s="147">
        <v>191</v>
      </c>
      <c r="X1316" s="147">
        <v>36</v>
      </c>
      <c r="Y1316" s="147">
        <v>80</v>
      </c>
      <c r="Z1316" s="147">
        <v>75</v>
      </c>
      <c r="AA1316" s="147">
        <v>71</v>
      </c>
      <c r="AB1316" s="147">
        <v>18</v>
      </c>
      <c r="AC1316" s="147">
        <v>13</v>
      </c>
      <c r="AD1316" s="147">
        <v>40</v>
      </c>
      <c r="AE1316" s="148">
        <v>9.4285714285999997</v>
      </c>
      <c r="AF1316" s="131">
        <v>0</v>
      </c>
      <c r="AG1316" s="149" t="s">
        <v>3449</v>
      </c>
      <c r="AH1316" s="149">
        <v>11.789242590600001</v>
      </c>
      <c r="AI1316" s="149">
        <v>2.4807903403</v>
      </c>
      <c r="AJ1316" s="149">
        <v>8.4961580680999997</v>
      </c>
      <c r="AK1316" s="149">
        <v>51.657519209699998</v>
      </c>
      <c r="AL1316" s="149">
        <v>3.5565312843000001</v>
      </c>
      <c r="AM1316" s="149">
        <v>5.4884742042000001</v>
      </c>
      <c r="AN1316" s="149">
        <v>3.3150384193</v>
      </c>
      <c r="AO1316" s="149" t="s">
        <v>3450</v>
      </c>
      <c r="AP1316" s="149">
        <v>6.8715697035999996</v>
      </c>
      <c r="AQ1316" s="149">
        <v>3.5565312843000001</v>
      </c>
    </row>
    <row r="1317" spans="1:43" x14ac:dyDescent="0.2">
      <c r="A1317" s="145">
        <v>4139</v>
      </c>
      <c r="B1317" s="109" t="s">
        <v>1085</v>
      </c>
      <c r="C1317" s="110">
        <v>6519</v>
      </c>
      <c r="D1317" s="131">
        <v>16.223925833500001</v>
      </c>
      <c r="E1317" s="110">
        <v>1021.7868338558</v>
      </c>
      <c r="F1317" s="131">
        <v>39.4845835251</v>
      </c>
      <c r="G1317" s="131">
        <v>21.675103543500001</v>
      </c>
      <c r="H1317" s="131">
        <v>60.622794907200003</v>
      </c>
      <c r="I1317" s="131">
        <v>17.7021015493</v>
      </c>
      <c r="J1317" s="131">
        <v>4.2013537694999998</v>
      </c>
      <c r="K1317" s="131">
        <v>1.867268342</v>
      </c>
      <c r="L1317" s="131">
        <v>11.514821442500001</v>
      </c>
      <c r="M1317" s="131">
        <v>8.5583132342999999</v>
      </c>
      <c r="N1317" s="110">
        <v>2748</v>
      </c>
      <c r="O1317" s="131">
        <v>2.3085880639999998</v>
      </c>
      <c r="P1317" s="146">
        <v>6.38</v>
      </c>
      <c r="Q1317" s="131">
        <v>29.0625</v>
      </c>
      <c r="R1317" s="110">
        <v>18</v>
      </c>
      <c r="S1317" s="131">
        <v>47.34375</v>
      </c>
      <c r="T1317" s="110">
        <v>-18</v>
      </c>
      <c r="U1317" s="131">
        <v>23.28125</v>
      </c>
      <c r="V1317" s="131">
        <v>0.3125</v>
      </c>
      <c r="W1317" s="147">
        <v>1953</v>
      </c>
      <c r="X1317" s="147">
        <v>19</v>
      </c>
      <c r="Y1317" s="147">
        <v>386</v>
      </c>
      <c r="Z1317" s="147">
        <v>1548</v>
      </c>
      <c r="AA1317" s="147">
        <v>298</v>
      </c>
      <c r="AB1317" s="147">
        <v>8</v>
      </c>
      <c r="AC1317" s="147">
        <v>56</v>
      </c>
      <c r="AD1317" s="147">
        <v>234</v>
      </c>
      <c r="AE1317" s="148">
        <v>7.4903969269999999</v>
      </c>
      <c r="AF1317" s="131">
        <v>11.4111218258</v>
      </c>
      <c r="AG1317" s="149">
        <v>2.87</v>
      </c>
      <c r="AH1317" s="149">
        <v>13.5074238835</v>
      </c>
      <c r="AI1317" s="149">
        <v>5.9391068230000004</v>
      </c>
      <c r="AJ1317" s="149">
        <v>13.2647755503</v>
      </c>
      <c r="AK1317" s="149">
        <v>41.371540816900001</v>
      </c>
      <c r="AL1317" s="149">
        <v>4.4427754346999997</v>
      </c>
      <c r="AM1317" s="149">
        <v>5.5866890057000003</v>
      </c>
      <c r="AN1317" s="149">
        <v>2.634467618</v>
      </c>
      <c r="AO1317" s="149" t="s">
        <v>3450</v>
      </c>
      <c r="AP1317" s="149">
        <v>6.7710439655999997</v>
      </c>
      <c r="AQ1317" s="149">
        <v>2.8540065862000001</v>
      </c>
    </row>
    <row r="1318" spans="1:43" x14ac:dyDescent="0.2">
      <c r="A1318" s="145">
        <v>4140</v>
      </c>
      <c r="B1318" s="109" t="s">
        <v>1084</v>
      </c>
      <c r="C1318" s="110">
        <v>2725</v>
      </c>
      <c r="D1318" s="131">
        <v>11.909650923999999</v>
      </c>
      <c r="E1318" s="110">
        <v>289.58554729010001</v>
      </c>
      <c r="F1318" s="131">
        <v>23.2660550459</v>
      </c>
      <c r="G1318" s="131">
        <v>21.174311926600001</v>
      </c>
      <c r="H1318" s="131">
        <v>59.155963302799996</v>
      </c>
      <c r="I1318" s="131">
        <v>19.669724770599998</v>
      </c>
      <c r="J1318" s="131">
        <v>4.7750229568</v>
      </c>
      <c r="K1318" s="131">
        <v>1.8365472911</v>
      </c>
      <c r="L1318" s="131">
        <v>10.6519742883</v>
      </c>
      <c r="M1318" s="131">
        <v>9.1827364555000006</v>
      </c>
      <c r="N1318" s="110">
        <v>1115</v>
      </c>
      <c r="O1318" s="131">
        <v>2.3928251121000002</v>
      </c>
      <c r="P1318" s="146">
        <v>9.41</v>
      </c>
      <c r="Q1318" s="131">
        <v>11.770943796399999</v>
      </c>
      <c r="R1318" s="110">
        <v>18</v>
      </c>
      <c r="S1318" s="131">
        <v>51.855779427400002</v>
      </c>
      <c r="T1318" s="110">
        <v>-19</v>
      </c>
      <c r="U1318" s="131">
        <v>36.161187698799999</v>
      </c>
      <c r="V1318" s="131">
        <v>0.21208907739999999</v>
      </c>
      <c r="W1318" s="147">
        <v>952</v>
      </c>
      <c r="X1318" s="147">
        <v>68</v>
      </c>
      <c r="Y1318" s="147">
        <v>528</v>
      </c>
      <c r="Z1318" s="147">
        <v>356</v>
      </c>
      <c r="AA1318" s="147">
        <v>162</v>
      </c>
      <c r="AB1318" s="147">
        <v>33</v>
      </c>
      <c r="AC1318" s="147">
        <v>30</v>
      </c>
      <c r="AD1318" s="147">
        <v>99</v>
      </c>
      <c r="AE1318" s="148">
        <v>2.8346456692999999</v>
      </c>
      <c r="AF1318" s="131">
        <v>0.73260073260000003</v>
      </c>
      <c r="AG1318" s="149">
        <v>2.1</v>
      </c>
      <c r="AH1318" s="149">
        <v>12.6284875184</v>
      </c>
      <c r="AI1318" s="149">
        <v>4.0856871383</v>
      </c>
      <c r="AJ1318" s="149">
        <v>13.1813077654</v>
      </c>
      <c r="AK1318" s="149">
        <v>47.257493305700002</v>
      </c>
      <c r="AL1318" s="149">
        <v>5.4936512049999999</v>
      </c>
      <c r="AM1318" s="149">
        <v>4.0684115056000003</v>
      </c>
      <c r="AN1318" s="149">
        <v>2.3322104172000002</v>
      </c>
      <c r="AO1318" s="149" t="s">
        <v>3450</v>
      </c>
      <c r="AP1318" s="149">
        <v>5.6750453485000003</v>
      </c>
      <c r="AQ1318" s="149">
        <v>2.5999827243999998</v>
      </c>
    </row>
    <row r="1319" spans="1:43" x14ac:dyDescent="0.2">
      <c r="A1319" s="145">
        <v>4141</v>
      </c>
      <c r="B1319" s="109" t="s">
        <v>1083</v>
      </c>
      <c r="C1319" s="110">
        <v>8781</v>
      </c>
      <c r="D1319" s="131">
        <v>10.355661681500001</v>
      </c>
      <c r="E1319" s="110">
        <v>927.2439281943</v>
      </c>
      <c r="F1319" s="131">
        <v>41.453137455899999</v>
      </c>
      <c r="G1319" s="131">
        <v>20.100216376300001</v>
      </c>
      <c r="H1319" s="131">
        <v>60.596742967799997</v>
      </c>
      <c r="I1319" s="131">
        <v>19.303040656</v>
      </c>
      <c r="J1319" s="131">
        <v>3.8190024302999999</v>
      </c>
      <c r="K1319" s="131">
        <v>2.7774563129000001</v>
      </c>
      <c r="L1319" s="131">
        <v>10.7626432126</v>
      </c>
      <c r="M1319" s="131">
        <v>7.6380048604999997</v>
      </c>
      <c r="N1319" s="110">
        <v>3778</v>
      </c>
      <c r="O1319" s="131">
        <v>2.2895712016999998</v>
      </c>
      <c r="P1319" s="146">
        <v>9.4700000000000006</v>
      </c>
      <c r="Q1319" s="131">
        <v>28.2722513089</v>
      </c>
      <c r="R1319" s="110">
        <v>58</v>
      </c>
      <c r="S1319" s="131">
        <v>44.3979057592</v>
      </c>
      <c r="T1319" s="110">
        <v>-59</v>
      </c>
      <c r="U1319" s="131">
        <v>27.015706806299999</v>
      </c>
      <c r="V1319" s="131">
        <v>0.31413612569999999</v>
      </c>
      <c r="W1319" s="147">
        <v>3728</v>
      </c>
      <c r="X1319" s="147">
        <v>45</v>
      </c>
      <c r="Y1319" s="147">
        <v>1306</v>
      </c>
      <c r="Z1319" s="147">
        <v>2377</v>
      </c>
      <c r="AA1319" s="147">
        <v>565</v>
      </c>
      <c r="AB1319" s="147">
        <v>19</v>
      </c>
      <c r="AC1319" s="147">
        <v>118</v>
      </c>
      <c r="AD1319" s="147">
        <v>428</v>
      </c>
      <c r="AE1319" s="148">
        <v>3.8108680311000001</v>
      </c>
      <c r="AF1319" s="131">
        <v>11.3502009931</v>
      </c>
      <c r="AG1319" s="149">
        <v>3.87</v>
      </c>
      <c r="AH1319" s="149">
        <v>11.868037703500001</v>
      </c>
      <c r="AI1319" s="149">
        <v>3.9888603256000001</v>
      </c>
      <c r="AJ1319" s="149">
        <v>13.736075407</v>
      </c>
      <c r="AK1319" s="149">
        <v>44.554413024900001</v>
      </c>
      <c r="AL1319" s="149">
        <v>5.3384747214999999</v>
      </c>
      <c r="AM1319" s="149">
        <v>4.7514995716000001</v>
      </c>
      <c r="AN1319" s="149">
        <v>2.5578406170000001</v>
      </c>
      <c r="AO1319" s="149" t="s">
        <v>3450</v>
      </c>
      <c r="AP1319" s="149">
        <v>8.1919451584999994</v>
      </c>
      <c r="AQ1319" s="149">
        <v>3.0248500427999998</v>
      </c>
    </row>
    <row r="1320" spans="1:43" x14ac:dyDescent="0.2">
      <c r="A1320" s="145">
        <v>4142</v>
      </c>
      <c r="B1320" s="109" t="s">
        <v>1082</v>
      </c>
      <c r="C1320" s="110">
        <v>835</v>
      </c>
      <c r="D1320" s="131">
        <v>0.1199040767</v>
      </c>
      <c r="E1320" s="110">
        <v>115.17241379310001</v>
      </c>
      <c r="F1320" s="131">
        <v>8.8622754491000002</v>
      </c>
      <c r="G1320" s="131">
        <v>19.5209580838</v>
      </c>
      <c r="H1320" s="131">
        <v>61.317365269500002</v>
      </c>
      <c r="I1320" s="131">
        <v>19.161676646699998</v>
      </c>
      <c r="J1320" s="131">
        <v>3.5863717872</v>
      </c>
      <c r="K1320" s="131">
        <v>2.3909145247999999</v>
      </c>
      <c r="L1320" s="131">
        <v>7.1727435744000001</v>
      </c>
      <c r="M1320" s="131">
        <v>7.1727435744000001</v>
      </c>
      <c r="N1320" s="110">
        <v>353</v>
      </c>
      <c r="O1320" s="131">
        <v>2.3342776204</v>
      </c>
      <c r="P1320" s="146">
        <v>7.25</v>
      </c>
      <c r="Q1320" s="131">
        <v>7.7028885832</v>
      </c>
      <c r="R1320" s="110">
        <v>5</v>
      </c>
      <c r="S1320" s="131">
        <v>60.9353507565</v>
      </c>
      <c r="T1320" s="110">
        <v>-2</v>
      </c>
      <c r="U1320" s="131">
        <v>31.086657496600001</v>
      </c>
      <c r="V1320" s="131">
        <v>0.27510316369999999</v>
      </c>
      <c r="W1320" s="147">
        <v>337</v>
      </c>
      <c r="X1320" s="147">
        <v>80</v>
      </c>
      <c r="Y1320" s="147">
        <v>144</v>
      </c>
      <c r="Z1320" s="147">
        <v>113</v>
      </c>
      <c r="AA1320" s="147">
        <v>95</v>
      </c>
      <c r="AB1320" s="147">
        <v>40</v>
      </c>
      <c r="AC1320" s="147">
        <v>11</v>
      </c>
      <c r="AD1320" s="147">
        <v>44</v>
      </c>
      <c r="AE1320" s="148">
        <v>9.6534653465000009</v>
      </c>
      <c r="AF1320" s="131">
        <v>1.1933174224</v>
      </c>
      <c r="AG1320" s="131">
        <v>2.15</v>
      </c>
      <c r="AH1320" s="149">
        <v>6.8097876270000004</v>
      </c>
      <c r="AI1320" s="149">
        <v>3.9704524469</v>
      </c>
      <c r="AJ1320" s="149">
        <v>6.9252077561999998</v>
      </c>
      <c r="AK1320" s="149">
        <v>48.7765466297</v>
      </c>
      <c r="AL1320" s="149">
        <v>15.027700831000001</v>
      </c>
      <c r="AM1320" s="149">
        <v>4.5475530933000003</v>
      </c>
      <c r="AN1320" s="149">
        <v>2.3776546629999999</v>
      </c>
      <c r="AO1320" s="149" t="s">
        <v>3450</v>
      </c>
      <c r="AP1320" s="149">
        <v>6.6251154201000002</v>
      </c>
      <c r="AQ1320" s="149">
        <v>3.8781163434999999</v>
      </c>
    </row>
    <row r="1321" spans="1:43" x14ac:dyDescent="0.2">
      <c r="A1321" s="145">
        <v>4143</v>
      </c>
      <c r="B1321" s="109" t="s">
        <v>1081</v>
      </c>
      <c r="C1321" s="110">
        <v>1152</v>
      </c>
      <c r="D1321" s="131">
        <v>-2.7848101266</v>
      </c>
      <c r="E1321" s="110">
        <v>133.1791907514</v>
      </c>
      <c r="F1321" s="131">
        <v>9.2013888889000004</v>
      </c>
      <c r="G1321" s="131">
        <v>18.923611111100001</v>
      </c>
      <c r="H1321" s="131">
        <v>62.586805555600002</v>
      </c>
      <c r="I1321" s="131">
        <v>18.489583333300001</v>
      </c>
      <c r="J1321" s="131">
        <v>2.5850926324999999</v>
      </c>
      <c r="K1321" s="131">
        <v>2.5850926324999999</v>
      </c>
      <c r="L1321" s="131">
        <v>5.1701852649999998</v>
      </c>
      <c r="M1321" s="131">
        <v>11.2020680741</v>
      </c>
      <c r="N1321" s="110">
        <v>476</v>
      </c>
      <c r="O1321" s="131">
        <v>2.3949579831999999</v>
      </c>
      <c r="P1321" s="146">
        <v>8.65</v>
      </c>
      <c r="Q1321" s="131">
        <v>7.9069767441999996</v>
      </c>
      <c r="R1321" s="110">
        <v>8</v>
      </c>
      <c r="S1321" s="131">
        <v>64.534883720899998</v>
      </c>
      <c r="T1321" s="110">
        <v>-9</v>
      </c>
      <c r="U1321" s="131">
        <v>27.5581395349</v>
      </c>
      <c r="V1321" s="131">
        <v>0</v>
      </c>
      <c r="W1321" s="147">
        <v>365</v>
      </c>
      <c r="X1321" s="147">
        <v>99</v>
      </c>
      <c r="Y1321" s="147">
        <v>136</v>
      </c>
      <c r="Z1321" s="147">
        <v>130</v>
      </c>
      <c r="AA1321" s="147">
        <v>101</v>
      </c>
      <c r="AB1321" s="147">
        <v>43</v>
      </c>
      <c r="AC1321" s="147">
        <v>15</v>
      </c>
      <c r="AD1321" s="147">
        <v>43</v>
      </c>
      <c r="AE1321" s="148">
        <v>3.1468531468999998</v>
      </c>
      <c r="AF1321" s="131">
        <v>0</v>
      </c>
      <c r="AG1321" s="131">
        <v>0.86</v>
      </c>
      <c r="AH1321" s="149">
        <v>3.7359448676000002</v>
      </c>
      <c r="AI1321" s="149">
        <v>2.5933986217</v>
      </c>
      <c r="AJ1321" s="149">
        <v>9.0315560391999998</v>
      </c>
      <c r="AK1321" s="149">
        <v>51.5415306493</v>
      </c>
      <c r="AL1321" s="149">
        <v>10.5730866884</v>
      </c>
      <c r="AM1321" s="149">
        <v>5.4406964091000001</v>
      </c>
      <c r="AN1321" s="149">
        <v>2.4664490388</v>
      </c>
      <c r="AO1321" s="149" t="s">
        <v>3450</v>
      </c>
      <c r="AP1321" s="149">
        <v>9.0134203844999998</v>
      </c>
      <c r="AQ1321" s="149">
        <v>3.6089952847000002</v>
      </c>
    </row>
    <row r="1322" spans="1:43" x14ac:dyDescent="0.2">
      <c r="A1322" s="145">
        <v>4144</v>
      </c>
      <c r="B1322" s="109" t="s">
        <v>1080</v>
      </c>
      <c r="C1322" s="110">
        <v>4427</v>
      </c>
      <c r="D1322" s="131">
        <v>18.9733942489</v>
      </c>
      <c r="E1322" s="110">
        <v>704.93630573250005</v>
      </c>
      <c r="F1322" s="131">
        <v>16.6478427829</v>
      </c>
      <c r="G1322" s="131">
        <v>17.777275807500001</v>
      </c>
      <c r="H1322" s="131">
        <v>60.4246668173</v>
      </c>
      <c r="I1322" s="131">
        <v>21.798057375199999</v>
      </c>
      <c r="J1322" s="131">
        <v>4.5351473922999999</v>
      </c>
      <c r="K1322" s="131">
        <v>1.5873015873</v>
      </c>
      <c r="L1322" s="131">
        <v>9.9773242629999999</v>
      </c>
      <c r="M1322" s="131">
        <v>11.564625850300001</v>
      </c>
      <c r="N1322" s="110">
        <v>2036</v>
      </c>
      <c r="O1322" s="131">
        <v>2.1316306482999998</v>
      </c>
      <c r="P1322" s="146">
        <v>6.28</v>
      </c>
      <c r="Q1322" s="131">
        <v>23.9935587762</v>
      </c>
      <c r="R1322" s="110">
        <v>46</v>
      </c>
      <c r="S1322" s="131">
        <v>35.587761674699998</v>
      </c>
      <c r="T1322" s="110">
        <v>-44</v>
      </c>
      <c r="U1322" s="131">
        <v>40.096618357499999</v>
      </c>
      <c r="V1322" s="131">
        <v>0.32206119160000002</v>
      </c>
      <c r="W1322" s="147">
        <v>1781</v>
      </c>
      <c r="X1322" s="147">
        <v>20</v>
      </c>
      <c r="Y1322" s="147">
        <v>383</v>
      </c>
      <c r="Z1322" s="147">
        <v>1378</v>
      </c>
      <c r="AA1322" s="147">
        <v>324</v>
      </c>
      <c r="AB1322" s="147">
        <v>11</v>
      </c>
      <c r="AC1322" s="147">
        <v>62</v>
      </c>
      <c r="AD1322" s="147">
        <v>251</v>
      </c>
      <c r="AE1322" s="148">
        <v>5.4270462633000003</v>
      </c>
      <c r="AF1322" s="131">
        <v>12.3255813953</v>
      </c>
      <c r="AG1322" s="149">
        <v>1.41</v>
      </c>
      <c r="AH1322" s="149">
        <v>15.7823067496</v>
      </c>
      <c r="AI1322" s="149">
        <v>4.4119649584999996</v>
      </c>
      <c r="AJ1322" s="149">
        <v>14.4251282284</v>
      </c>
      <c r="AK1322" s="149">
        <v>34.424220416700003</v>
      </c>
      <c r="AL1322" s="149">
        <v>7.1853297626000003</v>
      </c>
      <c r="AM1322" s="149">
        <v>6.9946893014000002</v>
      </c>
      <c r="AN1322" s="149">
        <v>2.4783259952000001</v>
      </c>
      <c r="AO1322" s="149" t="s">
        <v>3450</v>
      </c>
      <c r="AP1322" s="149">
        <v>7.5756888021000002</v>
      </c>
      <c r="AQ1322" s="149">
        <v>3.0411692614999999</v>
      </c>
    </row>
    <row r="1323" spans="1:43" x14ac:dyDescent="0.2">
      <c r="A1323" s="145">
        <v>4145</v>
      </c>
      <c r="B1323" s="109" t="s">
        <v>1079</v>
      </c>
      <c r="C1323" s="110">
        <v>1641</v>
      </c>
      <c r="D1323" s="131">
        <v>3.4678436318000001</v>
      </c>
      <c r="E1323" s="110">
        <v>459.66386554619999</v>
      </c>
      <c r="F1323" s="131">
        <v>26.203534430200001</v>
      </c>
      <c r="G1323" s="131">
        <v>17.306520414400001</v>
      </c>
      <c r="H1323" s="131">
        <v>64.411943936599997</v>
      </c>
      <c r="I1323" s="131">
        <v>18.281535648999999</v>
      </c>
      <c r="J1323" s="131">
        <v>5.4331421671999998</v>
      </c>
      <c r="K1323" s="131">
        <v>1.8110473891000001</v>
      </c>
      <c r="L1323" s="131">
        <v>8.4515544823000006</v>
      </c>
      <c r="M1323" s="131">
        <v>9.0552369454000008</v>
      </c>
      <c r="N1323" s="110">
        <v>724</v>
      </c>
      <c r="O1323" s="131">
        <v>2.2251381215000001</v>
      </c>
      <c r="P1323" s="146">
        <v>3.57</v>
      </c>
      <c r="Q1323" s="131">
        <v>17.183098591499999</v>
      </c>
      <c r="R1323" s="110">
        <v>8</v>
      </c>
      <c r="S1323" s="131">
        <v>39.718309859199998</v>
      </c>
      <c r="T1323" s="110">
        <v>-3</v>
      </c>
      <c r="U1323" s="131">
        <v>43.098591549299996</v>
      </c>
      <c r="V1323" s="131">
        <v>0</v>
      </c>
      <c r="W1323" s="147">
        <v>320</v>
      </c>
      <c r="X1323" s="147">
        <v>25</v>
      </c>
      <c r="Y1323" s="147">
        <v>110</v>
      </c>
      <c r="Z1323" s="147">
        <v>185</v>
      </c>
      <c r="AA1323" s="147">
        <v>87</v>
      </c>
      <c r="AB1323" s="147">
        <v>10</v>
      </c>
      <c r="AC1323" s="147">
        <v>18</v>
      </c>
      <c r="AD1323" s="147">
        <v>59</v>
      </c>
      <c r="AE1323" s="148">
        <v>10.7878787879</v>
      </c>
      <c r="AF1323" s="131">
        <v>4.2527339004</v>
      </c>
      <c r="AG1323" s="149">
        <v>3.41</v>
      </c>
      <c r="AH1323" s="149">
        <v>9.9753158123999999</v>
      </c>
      <c r="AI1323" s="149">
        <v>5.4450413823000003</v>
      </c>
      <c r="AJ1323" s="149">
        <v>14.999273994499999</v>
      </c>
      <c r="AK1323" s="149">
        <v>42.9359663133</v>
      </c>
      <c r="AL1323" s="149">
        <v>4.6028749818000003</v>
      </c>
      <c r="AM1323" s="149">
        <v>5.7790039204000001</v>
      </c>
      <c r="AN1323" s="149">
        <v>3.8768694641999999</v>
      </c>
      <c r="AO1323" s="149" t="s">
        <v>3450</v>
      </c>
      <c r="AP1323" s="149">
        <v>6.6937708727</v>
      </c>
      <c r="AQ1323" s="149">
        <v>1.5972121388</v>
      </c>
    </row>
    <row r="1324" spans="1:43" x14ac:dyDescent="0.2">
      <c r="A1324" s="145">
        <v>4146</v>
      </c>
      <c r="B1324" s="109" t="s">
        <v>1078</v>
      </c>
      <c r="C1324" s="110">
        <v>3134</v>
      </c>
      <c r="D1324" s="131">
        <v>8.2182320442000005</v>
      </c>
      <c r="E1324" s="110">
        <v>352.92792792789999</v>
      </c>
      <c r="F1324" s="131">
        <v>30.759412890899998</v>
      </c>
      <c r="G1324" s="131">
        <v>20.261646458200001</v>
      </c>
      <c r="H1324" s="131">
        <v>60.114869176799999</v>
      </c>
      <c r="I1324" s="131">
        <v>19.623484364999999</v>
      </c>
      <c r="J1324" s="131">
        <v>3.5364089375000001</v>
      </c>
      <c r="K1324" s="131">
        <v>2.8934254943000002</v>
      </c>
      <c r="L1324" s="131">
        <v>10.930718534</v>
      </c>
      <c r="M1324" s="131">
        <v>8.6802764829000001</v>
      </c>
      <c r="N1324" s="110">
        <v>1334</v>
      </c>
      <c r="O1324" s="131">
        <v>2.3193403298000002</v>
      </c>
      <c r="P1324" s="146">
        <v>8.8800000000000008</v>
      </c>
      <c r="Q1324" s="131">
        <v>14.0449438202</v>
      </c>
      <c r="R1324" s="110">
        <v>21</v>
      </c>
      <c r="S1324" s="131">
        <v>46.5168539326</v>
      </c>
      <c r="T1324" s="110">
        <v>-20</v>
      </c>
      <c r="U1324" s="131">
        <v>39.213483146100003</v>
      </c>
      <c r="V1324" s="131">
        <v>0.22471910110000001</v>
      </c>
      <c r="W1324" s="147">
        <v>1071</v>
      </c>
      <c r="X1324" s="147">
        <v>58</v>
      </c>
      <c r="Y1324" s="147">
        <v>402</v>
      </c>
      <c r="Z1324" s="147">
        <v>611</v>
      </c>
      <c r="AA1324" s="147">
        <v>213</v>
      </c>
      <c r="AB1324" s="147">
        <v>26</v>
      </c>
      <c r="AC1324" s="147">
        <v>33</v>
      </c>
      <c r="AD1324" s="147">
        <v>154</v>
      </c>
      <c r="AE1324" s="148">
        <v>3.2775919731999998</v>
      </c>
      <c r="AF1324" s="131">
        <v>25.724519700399998</v>
      </c>
      <c r="AG1324" s="131">
        <v>5.38</v>
      </c>
      <c r="AH1324" s="149">
        <v>13.392320247400001</v>
      </c>
      <c r="AI1324" s="149">
        <v>3.9773215359999998</v>
      </c>
      <c r="AJ1324" s="149">
        <v>15.8319731982</v>
      </c>
      <c r="AK1324" s="149">
        <v>41.972339146099998</v>
      </c>
      <c r="AL1324" s="149">
        <v>4.1920797181999996</v>
      </c>
      <c r="AM1324" s="149">
        <v>4.0030925177999999</v>
      </c>
      <c r="AN1324" s="149">
        <v>2.9378919337</v>
      </c>
      <c r="AO1324" s="149" t="s">
        <v>3450</v>
      </c>
      <c r="AP1324" s="149">
        <v>8.4099304183000001</v>
      </c>
      <c r="AQ1324" s="149">
        <v>2.2678464048999998</v>
      </c>
    </row>
    <row r="1325" spans="1:43" x14ac:dyDescent="0.2">
      <c r="A1325" s="145">
        <v>4147</v>
      </c>
      <c r="B1325" s="109" t="s">
        <v>1077</v>
      </c>
      <c r="C1325" s="110">
        <v>1348</v>
      </c>
      <c r="D1325" s="131">
        <v>8.7096774194000002</v>
      </c>
      <c r="E1325" s="110">
        <v>232.4137931034</v>
      </c>
      <c r="F1325" s="131">
        <v>13.8724035608</v>
      </c>
      <c r="G1325" s="131">
        <v>19.362017804200001</v>
      </c>
      <c r="H1325" s="131">
        <v>59.866468842700002</v>
      </c>
      <c r="I1325" s="131">
        <v>20.771513353100001</v>
      </c>
      <c r="J1325" s="131">
        <v>3.0165912519</v>
      </c>
      <c r="K1325" s="131">
        <v>0.754147813</v>
      </c>
      <c r="L1325" s="131">
        <v>10.558069381599999</v>
      </c>
      <c r="M1325" s="131">
        <v>11.312217194600001</v>
      </c>
      <c r="N1325" s="110">
        <v>587</v>
      </c>
      <c r="O1325" s="131">
        <v>2.2572402043999999</v>
      </c>
      <c r="P1325" s="146">
        <v>5.8</v>
      </c>
      <c r="Q1325" s="131">
        <v>10.0519930676</v>
      </c>
      <c r="R1325" s="110">
        <v>14</v>
      </c>
      <c r="S1325" s="131">
        <v>51.993067590999999</v>
      </c>
      <c r="T1325" s="110">
        <v>-15</v>
      </c>
      <c r="U1325" s="131">
        <v>37.7816291161</v>
      </c>
      <c r="V1325" s="131">
        <v>0.17331022530000001</v>
      </c>
      <c r="W1325" s="147">
        <v>598</v>
      </c>
      <c r="X1325" s="147">
        <v>40</v>
      </c>
      <c r="Y1325" s="147">
        <v>151</v>
      </c>
      <c r="Z1325" s="147">
        <v>407</v>
      </c>
      <c r="AA1325" s="147">
        <v>84</v>
      </c>
      <c r="AB1325" s="147">
        <v>15</v>
      </c>
      <c r="AC1325" s="147">
        <v>21</v>
      </c>
      <c r="AD1325" s="147">
        <v>48</v>
      </c>
      <c r="AE1325" s="148">
        <v>4.6367851622999998</v>
      </c>
      <c r="AF1325" s="131">
        <v>10.598031794100001</v>
      </c>
      <c r="AG1325" s="131">
        <v>1.3</v>
      </c>
      <c r="AH1325" s="149">
        <v>11.719693918600001</v>
      </c>
      <c r="AI1325" s="149">
        <v>5.1819036112000001</v>
      </c>
      <c r="AJ1325" s="149">
        <v>7.1016243791000004</v>
      </c>
      <c r="AK1325" s="149">
        <v>44.623439387799998</v>
      </c>
      <c r="AL1325" s="149">
        <v>6.3364209961000002</v>
      </c>
      <c r="AM1325" s="149">
        <v>3.5709491206999999</v>
      </c>
      <c r="AN1325" s="149">
        <v>3.7857430528</v>
      </c>
      <c r="AO1325" s="149" t="s">
        <v>3450</v>
      </c>
      <c r="AP1325" s="149">
        <v>6.6317626527</v>
      </c>
      <c r="AQ1325" s="149">
        <v>9.1958652167999997</v>
      </c>
    </row>
    <row r="1326" spans="1:43" x14ac:dyDescent="0.2">
      <c r="A1326" s="145">
        <v>4161</v>
      </c>
      <c r="B1326" s="109" t="s">
        <v>1076</v>
      </c>
      <c r="C1326" s="110">
        <v>2301</v>
      </c>
      <c r="D1326" s="131">
        <v>14.648729446899999</v>
      </c>
      <c r="E1326" s="110">
        <v>324.5416078984</v>
      </c>
      <c r="F1326" s="131">
        <v>21.946979574099998</v>
      </c>
      <c r="G1326" s="131">
        <v>19.469795740999999</v>
      </c>
      <c r="H1326" s="131">
        <v>64.102564102599999</v>
      </c>
      <c r="I1326" s="131">
        <v>16.427640156500001</v>
      </c>
      <c r="J1326" s="131">
        <v>6.5331010452999996</v>
      </c>
      <c r="K1326" s="131">
        <v>2.1777003484000002</v>
      </c>
      <c r="L1326" s="131">
        <v>9.1463414634000006</v>
      </c>
      <c r="M1326" s="131">
        <v>6.5331010452999996</v>
      </c>
      <c r="N1326" s="110">
        <v>975</v>
      </c>
      <c r="O1326" s="131">
        <v>2.3364102564000002</v>
      </c>
      <c r="P1326" s="146">
        <v>7.09</v>
      </c>
      <c r="Q1326" s="131">
        <v>23.109843081299999</v>
      </c>
      <c r="R1326" s="110">
        <v>34</v>
      </c>
      <c r="S1326" s="131">
        <v>44.935805991400002</v>
      </c>
      <c r="T1326" s="110">
        <v>-41</v>
      </c>
      <c r="U1326" s="131">
        <v>30.8131241084</v>
      </c>
      <c r="V1326" s="131">
        <v>1.1412268188000001</v>
      </c>
      <c r="W1326" s="147">
        <v>1318</v>
      </c>
      <c r="X1326" s="147">
        <v>29</v>
      </c>
      <c r="Y1326" s="147">
        <v>635</v>
      </c>
      <c r="Z1326" s="147">
        <v>654</v>
      </c>
      <c r="AA1326" s="147">
        <v>129</v>
      </c>
      <c r="AB1326" s="147">
        <v>9</v>
      </c>
      <c r="AC1326" s="147">
        <v>27</v>
      </c>
      <c r="AD1326" s="147">
        <v>93</v>
      </c>
      <c r="AE1326" s="148">
        <v>2.1004566210000002</v>
      </c>
      <c r="AF1326" s="131">
        <v>5.7092665788000003</v>
      </c>
      <c r="AG1326" s="131">
        <v>1.44</v>
      </c>
      <c r="AH1326" s="149">
        <v>11.013389341</v>
      </c>
      <c r="AI1326" s="149">
        <v>12.851142032</v>
      </c>
      <c r="AJ1326" s="149">
        <v>16.8679443423</v>
      </c>
      <c r="AK1326" s="149">
        <v>34.772906274599997</v>
      </c>
      <c r="AL1326" s="149">
        <v>2.3234444735999999</v>
      </c>
      <c r="AM1326" s="149">
        <v>4.4631136781</v>
      </c>
      <c r="AN1326" s="149">
        <v>4.8962982410000002</v>
      </c>
      <c r="AO1326" s="149" t="s">
        <v>3450</v>
      </c>
      <c r="AP1326" s="149">
        <v>8.7818325020000003</v>
      </c>
      <c r="AQ1326" s="149">
        <v>0.48569178260000001</v>
      </c>
    </row>
    <row r="1327" spans="1:43" x14ac:dyDescent="0.2">
      <c r="A1327" s="145">
        <v>4163</v>
      </c>
      <c r="B1327" s="109" t="s">
        <v>1075</v>
      </c>
      <c r="C1327" s="110">
        <v>5655</v>
      </c>
      <c r="D1327" s="131">
        <v>16.9113086624</v>
      </c>
      <c r="E1327" s="110">
        <v>567.77108433729995</v>
      </c>
      <c r="F1327" s="131">
        <v>26.648983200699998</v>
      </c>
      <c r="G1327" s="131">
        <v>19.6993810787</v>
      </c>
      <c r="H1327" s="131">
        <v>62.263483642799997</v>
      </c>
      <c r="I1327" s="131">
        <v>18.037135278499999</v>
      </c>
      <c r="J1327" s="131">
        <v>5.7046082539</v>
      </c>
      <c r="K1327" s="131">
        <v>1.6044210714</v>
      </c>
      <c r="L1327" s="131">
        <v>9.8047954362999992</v>
      </c>
      <c r="M1327" s="131">
        <v>6.9524913094</v>
      </c>
      <c r="N1327" s="110">
        <v>2413</v>
      </c>
      <c r="O1327" s="131">
        <v>2.2834645669000002</v>
      </c>
      <c r="P1327" s="146">
        <v>9.9600000000000009</v>
      </c>
      <c r="Q1327" s="131">
        <v>24.1725175527</v>
      </c>
      <c r="R1327" s="110">
        <v>60</v>
      </c>
      <c r="S1327" s="131">
        <v>46.038114342999997</v>
      </c>
      <c r="T1327" s="110">
        <v>-59</v>
      </c>
      <c r="U1327" s="131">
        <v>29.187562688100002</v>
      </c>
      <c r="V1327" s="131">
        <v>0.60180541620000005</v>
      </c>
      <c r="W1327" s="147">
        <v>3756</v>
      </c>
      <c r="X1327" s="147">
        <v>66</v>
      </c>
      <c r="Y1327" s="147">
        <v>949</v>
      </c>
      <c r="Z1327" s="147">
        <v>2741</v>
      </c>
      <c r="AA1327" s="147">
        <v>450</v>
      </c>
      <c r="AB1327" s="147">
        <v>15</v>
      </c>
      <c r="AC1327" s="147">
        <v>46</v>
      </c>
      <c r="AD1327" s="147">
        <v>389</v>
      </c>
      <c r="AE1327" s="148">
        <v>1.4002333722</v>
      </c>
      <c r="AF1327" s="131">
        <v>10.4504504505</v>
      </c>
      <c r="AG1327" s="131">
        <v>3.22</v>
      </c>
      <c r="AH1327" s="149">
        <v>11.736682546600001</v>
      </c>
      <c r="AI1327" s="149">
        <v>15.4395842356</v>
      </c>
      <c r="AJ1327" s="149">
        <v>16.478995235999999</v>
      </c>
      <c r="AK1327" s="149">
        <v>29.1641403205</v>
      </c>
      <c r="AL1327" s="149">
        <v>3.0922477263000001</v>
      </c>
      <c r="AM1327" s="149">
        <v>7.0766565613000001</v>
      </c>
      <c r="AN1327" s="149">
        <v>2.880034647</v>
      </c>
      <c r="AO1327" s="149" t="s">
        <v>3450</v>
      </c>
      <c r="AP1327" s="149">
        <v>9.2724122996999991</v>
      </c>
      <c r="AQ1327" s="149">
        <v>0.69727154609999997</v>
      </c>
    </row>
    <row r="1328" spans="1:43" x14ac:dyDescent="0.2">
      <c r="A1328" s="145">
        <v>4164</v>
      </c>
      <c r="B1328" s="109" t="s">
        <v>1074</v>
      </c>
      <c r="C1328" s="110">
        <v>1053</v>
      </c>
      <c r="D1328" s="131">
        <v>9.8018769551999991</v>
      </c>
      <c r="E1328" s="110">
        <v>120.06841505129999</v>
      </c>
      <c r="F1328" s="131">
        <v>9.4017094016999998</v>
      </c>
      <c r="G1328" s="131">
        <v>19.848053181400001</v>
      </c>
      <c r="H1328" s="131">
        <v>58.309591642900003</v>
      </c>
      <c r="I1328" s="131">
        <v>21.8423551757</v>
      </c>
      <c r="J1328" s="131">
        <v>4.7915668424</v>
      </c>
      <c r="K1328" s="131">
        <v>1.9166267369000001</v>
      </c>
      <c r="L1328" s="131">
        <v>13.416387158599999</v>
      </c>
      <c r="M1328" s="131">
        <v>6.7081935792999996</v>
      </c>
      <c r="N1328" s="110">
        <v>443</v>
      </c>
      <c r="O1328" s="131">
        <v>2.3431151242000001</v>
      </c>
      <c r="P1328" s="146">
        <v>8.77</v>
      </c>
      <c r="Q1328" s="131">
        <v>7.7448747152999999</v>
      </c>
      <c r="R1328" s="110">
        <v>10</v>
      </c>
      <c r="S1328" s="131">
        <v>54.100227790399998</v>
      </c>
      <c r="T1328" s="110">
        <v>-10</v>
      </c>
      <c r="U1328" s="131">
        <v>37.927107061500003</v>
      </c>
      <c r="V1328" s="131">
        <v>0.2277904328</v>
      </c>
      <c r="W1328" s="147">
        <v>195</v>
      </c>
      <c r="X1328" s="147">
        <v>72</v>
      </c>
      <c r="Y1328" s="147">
        <v>12</v>
      </c>
      <c r="Z1328" s="147">
        <v>111</v>
      </c>
      <c r="AA1328" s="147">
        <v>89</v>
      </c>
      <c r="AB1328" s="147">
        <v>30</v>
      </c>
      <c r="AC1328" s="147">
        <v>11</v>
      </c>
      <c r="AD1328" s="147">
        <v>48</v>
      </c>
      <c r="AE1328" s="148">
        <v>1.0245901638999999</v>
      </c>
      <c r="AF1328" s="131">
        <v>11.6618075802</v>
      </c>
      <c r="AG1328" s="149">
        <v>0.77</v>
      </c>
      <c r="AH1328" s="149">
        <v>5.7326747493000001</v>
      </c>
      <c r="AI1328" s="149">
        <v>27.2563987427</v>
      </c>
      <c r="AJ1328" s="149">
        <v>9.7739859302000003</v>
      </c>
      <c r="AK1328" s="149">
        <v>38.676844783699998</v>
      </c>
      <c r="AL1328" s="149">
        <v>0.88310133209999997</v>
      </c>
      <c r="AM1328" s="149">
        <v>4.5951204909000003</v>
      </c>
      <c r="AN1328" s="149">
        <v>2.9785960185999998</v>
      </c>
      <c r="AO1328" s="149" t="s">
        <v>3450</v>
      </c>
      <c r="AP1328" s="149">
        <v>7.3192635832999997</v>
      </c>
      <c r="AQ1328" s="149">
        <v>1.0178117047999999</v>
      </c>
    </row>
    <row r="1329" spans="1:43" x14ac:dyDescent="0.2">
      <c r="A1329" s="145">
        <v>4165</v>
      </c>
      <c r="B1329" s="109" t="s">
        <v>1073</v>
      </c>
      <c r="C1329" s="110">
        <v>3646</v>
      </c>
      <c r="D1329" s="131">
        <v>11.600857055400001</v>
      </c>
      <c r="E1329" s="110">
        <v>358.50540806290002</v>
      </c>
      <c r="F1329" s="131">
        <v>14.1799232035</v>
      </c>
      <c r="G1329" s="131">
        <v>20.515633570999999</v>
      </c>
      <c r="H1329" s="131">
        <v>61.300054854599999</v>
      </c>
      <c r="I1329" s="131">
        <v>18.184311574300001</v>
      </c>
      <c r="J1329" s="131">
        <v>2.7824151363</v>
      </c>
      <c r="K1329" s="131">
        <v>2.2259321090999999</v>
      </c>
      <c r="L1329" s="131">
        <v>7.7907623816999996</v>
      </c>
      <c r="M1329" s="131">
        <v>4.4518642180999999</v>
      </c>
      <c r="N1329" s="110">
        <v>1548</v>
      </c>
      <c r="O1329" s="131">
        <v>2.3352713178000002</v>
      </c>
      <c r="P1329" s="146">
        <v>10.17</v>
      </c>
      <c r="Q1329" s="131">
        <v>10.0196463654</v>
      </c>
      <c r="R1329" s="110">
        <v>32</v>
      </c>
      <c r="S1329" s="131">
        <v>49.115913556000002</v>
      </c>
      <c r="T1329" s="110">
        <v>-30</v>
      </c>
      <c r="U1329" s="131">
        <v>40.5697445972</v>
      </c>
      <c r="V1329" s="131">
        <v>0.29469548130000001</v>
      </c>
      <c r="W1329" s="147">
        <v>794</v>
      </c>
      <c r="X1329" s="147">
        <v>103</v>
      </c>
      <c r="Y1329" s="147">
        <v>177</v>
      </c>
      <c r="Z1329" s="147">
        <v>514</v>
      </c>
      <c r="AA1329" s="147">
        <v>223</v>
      </c>
      <c r="AB1329" s="147">
        <v>31</v>
      </c>
      <c r="AC1329" s="147">
        <v>29</v>
      </c>
      <c r="AD1329" s="147">
        <v>163</v>
      </c>
      <c r="AE1329" s="148">
        <v>2.4866785079999998</v>
      </c>
      <c r="AF1329" s="131">
        <v>3.9942938659</v>
      </c>
      <c r="AG1329" s="149">
        <v>1.3</v>
      </c>
      <c r="AH1329" s="149">
        <v>9.5428229187000007</v>
      </c>
      <c r="AI1329" s="149">
        <v>13.3908963865</v>
      </c>
      <c r="AJ1329" s="149">
        <v>17.942703134399999</v>
      </c>
      <c r="AK1329" s="149">
        <v>27.695148732300002</v>
      </c>
      <c r="AL1329" s="149">
        <v>1.8666400479</v>
      </c>
      <c r="AM1329" s="149">
        <v>10.496107007399999</v>
      </c>
      <c r="AN1329" s="149">
        <v>3.4188460771</v>
      </c>
      <c r="AO1329" s="149" t="s">
        <v>3450</v>
      </c>
      <c r="AP1329" s="149">
        <v>11.2946695947</v>
      </c>
      <c r="AQ1329" s="149">
        <v>1.2577360751</v>
      </c>
    </row>
    <row r="1330" spans="1:43" x14ac:dyDescent="0.2">
      <c r="A1330" s="145">
        <v>4166</v>
      </c>
      <c r="B1330" s="109" t="s">
        <v>1072</v>
      </c>
      <c r="C1330" s="110">
        <v>1578</v>
      </c>
      <c r="D1330" s="131">
        <v>17.498138495900001</v>
      </c>
      <c r="E1330" s="110">
        <v>252.07667731629999</v>
      </c>
      <c r="F1330" s="131">
        <v>16.159695817500001</v>
      </c>
      <c r="G1330" s="131">
        <v>22.116603295299999</v>
      </c>
      <c r="H1330" s="131">
        <v>62.294043092499997</v>
      </c>
      <c r="I1330" s="131">
        <v>15.5893536122</v>
      </c>
      <c r="J1330" s="131">
        <v>7.0445084853999997</v>
      </c>
      <c r="K1330" s="131">
        <v>6.4040986231000003</v>
      </c>
      <c r="L1330" s="131">
        <v>8.9657380724000006</v>
      </c>
      <c r="M1330" s="131">
        <v>7.0445084853999997</v>
      </c>
      <c r="N1330" s="110">
        <v>634</v>
      </c>
      <c r="O1330" s="131">
        <v>2.4716088327999999</v>
      </c>
      <c r="P1330" s="146">
        <v>6.26</v>
      </c>
      <c r="Q1330" s="131">
        <v>11.575562701000001</v>
      </c>
      <c r="R1330" s="110">
        <v>21</v>
      </c>
      <c r="S1330" s="131">
        <v>63.504823151099998</v>
      </c>
      <c r="T1330" s="110">
        <v>-24</v>
      </c>
      <c r="U1330" s="131">
        <v>24.598070739499999</v>
      </c>
      <c r="V1330" s="131">
        <v>0.32154340840000001</v>
      </c>
      <c r="W1330" s="147">
        <v>393</v>
      </c>
      <c r="X1330" s="147">
        <v>59</v>
      </c>
      <c r="Y1330" s="147">
        <v>85</v>
      </c>
      <c r="Z1330" s="147">
        <v>249</v>
      </c>
      <c r="AA1330" s="147">
        <v>99</v>
      </c>
      <c r="AB1330" s="147">
        <v>21</v>
      </c>
      <c r="AC1330" s="147">
        <v>20</v>
      </c>
      <c r="AD1330" s="147">
        <v>58</v>
      </c>
      <c r="AE1330" s="148">
        <v>1.4347202295999999</v>
      </c>
      <c r="AF1330" s="131">
        <v>15.2621101526</v>
      </c>
      <c r="AG1330" s="131">
        <v>1.62</v>
      </c>
      <c r="AH1330" s="149">
        <v>9.9430346969999999</v>
      </c>
      <c r="AI1330" s="149">
        <v>13.555152770599999</v>
      </c>
      <c r="AJ1330" s="149">
        <v>6.7193164163999999</v>
      </c>
      <c r="AK1330" s="149">
        <v>41.7529777317</v>
      </c>
      <c r="AL1330" s="149">
        <v>1.9937856033000001</v>
      </c>
      <c r="AM1330" s="149">
        <v>7.8068358364000003</v>
      </c>
      <c r="AN1330" s="149">
        <v>4.1299844639999996</v>
      </c>
      <c r="AO1330" s="149" t="s">
        <v>3450</v>
      </c>
      <c r="AP1330" s="149">
        <v>10.2408078716</v>
      </c>
      <c r="AQ1330" s="149">
        <v>0.46607975140000002</v>
      </c>
    </row>
    <row r="1331" spans="1:43" x14ac:dyDescent="0.2">
      <c r="A1331" s="145">
        <v>4167</v>
      </c>
      <c r="B1331" s="109" t="s">
        <v>1071</v>
      </c>
      <c r="C1331" s="110">
        <v>971</v>
      </c>
      <c r="D1331" s="131">
        <v>10.2156640182</v>
      </c>
      <c r="E1331" s="110">
        <v>133.5625859697</v>
      </c>
      <c r="F1331" s="131">
        <v>18.949536560199999</v>
      </c>
      <c r="G1331" s="131">
        <v>21.112255406799999</v>
      </c>
      <c r="H1331" s="131">
        <v>61.174047373800001</v>
      </c>
      <c r="I1331" s="131">
        <v>17.7136972194</v>
      </c>
      <c r="J1331" s="131">
        <v>4.1322314049999997</v>
      </c>
      <c r="K1331" s="131">
        <v>1.0330578511999999</v>
      </c>
      <c r="L1331" s="131">
        <v>17.5619834711</v>
      </c>
      <c r="M1331" s="131">
        <v>8.2644628098999995</v>
      </c>
      <c r="N1331" s="110">
        <v>399</v>
      </c>
      <c r="O1331" s="131">
        <v>2.4335839599</v>
      </c>
      <c r="P1331" s="146">
        <v>7.27</v>
      </c>
      <c r="Q1331" s="131">
        <v>11.2021857923</v>
      </c>
      <c r="R1331" s="110">
        <v>13</v>
      </c>
      <c r="S1331" s="131">
        <v>48.633879781399997</v>
      </c>
      <c r="T1331" s="110">
        <v>-15</v>
      </c>
      <c r="U1331" s="131">
        <v>39.617486338799999</v>
      </c>
      <c r="V1331" s="131">
        <v>0.54644808739999995</v>
      </c>
      <c r="W1331" s="147">
        <v>157</v>
      </c>
      <c r="X1331" s="147">
        <v>40</v>
      </c>
      <c r="Y1331" s="147">
        <v>44</v>
      </c>
      <c r="Z1331" s="147">
        <v>73</v>
      </c>
      <c r="AA1331" s="147">
        <v>55</v>
      </c>
      <c r="AB1331" s="147">
        <v>12</v>
      </c>
      <c r="AC1331" s="147">
        <v>12</v>
      </c>
      <c r="AD1331" s="147">
        <v>31</v>
      </c>
      <c r="AE1331" s="148">
        <v>1.8518518519</v>
      </c>
      <c r="AF1331" s="131">
        <v>4.2689434364999999</v>
      </c>
      <c r="AG1331" s="131">
        <v>2.4900000000000002</v>
      </c>
      <c r="AH1331" s="149">
        <v>4.5792447220000003</v>
      </c>
      <c r="AI1331" s="149">
        <v>17.5438596491</v>
      </c>
      <c r="AJ1331" s="149">
        <v>13.6187927446</v>
      </c>
      <c r="AK1331" s="149">
        <v>43.5622955694</v>
      </c>
      <c r="AL1331" s="149">
        <v>1.7543859649</v>
      </c>
      <c r="AM1331" s="149">
        <v>6.1849539102</v>
      </c>
      <c r="AN1331" s="149">
        <v>3.0924769551</v>
      </c>
      <c r="AO1331" s="149" t="s">
        <v>3450</v>
      </c>
      <c r="AP1331" s="149">
        <v>4.7279214986999998</v>
      </c>
      <c r="AQ1331" s="149">
        <v>1.9327980969</v>
      </c>
    </row>
    <row r="1332" spans="1:43" x14ac:dyDescent="0.2">
      <c r="A1332" s="145">
        <v>4169</v>
      </c>
      <c r="B1332" s="109" t="s">
        <v>1070</v>
      </c>
      <c r="C1332" s="110">
        <v>2682</v>
      </c>
      <c r="D1332" s="131">
        <v>4.3985986764999998</v>
      </c>
      <c r="E1332" s="110">
        <v>148.25870646769999</v>
      </c>
      <c r="F1332" s="131">
        <v>17.859806114800001</v>
      </c>
      <c r="G1332" s="131">
        <v>19.686800894899999</v>
      </c>
      <c r="H1332" s="131">
        <v>60.700969425799997</v>
      </c>
      <c r="I1332" s="131">
        <v>19.6122296793</v>
      </c>
      <c r="J1332" s="131">
        <v>4.4843049326999997</v>
      </c>
      <c r="K1332" s="131">
        <v>2.2421524663999999</v>
      </c>
      <c r="L1332" s="131">
        <v>10.0896860987</v>
      </c>
      <c r="M1332" s="131">
        <v>7.8475336323000002</v>
      </c>
      <c r="N1332" s="110">
        <v>1163</v>
      </c>
      <c r="O1332" s="131">
        <v>2.2914875322000001</v>
      </c>
      <c r="P1332" s="146">
        <v>18.09</v>
      </c>
      <c r="Q1332" s="131">
        <v>10.0608070757</v>
      </c>
      <c r="R1332" s="110">
        <v>25</v>
      </c>
      <c r="S1332" s="131">
        <v>43.338861249300002</v>
      </c>
      <c r="T1332" s="110">
        <v>-31</v>
      </c>
      <c r="U1332" s="131">
        <v>44.831398562700002</v>
      </c>
      <c r="V1332" s="131">
        <v>1.7689331122</v>
      </c>
      <c r="W1332" s="147">
        <v>939</v>
      </c>
      <c r="X1332" s="147">
        <v>87</v>
      </c>
      <c r="Y1332" s="147">
        <v>522</v>
      </c>
      <c r="Z1332" s="147">
        <v>330</v>
      </c>
      <c r="AA1332" s="147">
        <v>159</v>
      </c>
      <c r="AB1332" s="147">
        <v>37</v>
      </c>
      <c r="AC1332" s="147">
        <v>21</v>
      </c>
      <c r="AD1332" s="147">
        <v>101</v>
      </c>
      <c r="AE1332" s="148">
        <v>4.9841772151999999</v>
      </c>
      <c r="AF1332" s="131">
        <v>3.4000755572000001</v>
      </c>
      <c r="AG1332" s="149">
        <v>0.41</v>
      </c>
      <c r="AH1332" s="149">
        <v>8.8487071977999996</v>
      </c>
      <c r="AI1332" s="149">
        <v>20.850803633799998</v>
      </c>
      <c r="AJ1332" s="149">
        <v>17.741090146800001</v>
      </c>
      <c r="AK1332" s="149">
        <v>31.044723969300001</v>
      </c>
      <c r="AL1332" s="149">
        <v>1.6946191474000001</v>
      </c>
      <c r="AM1332" s="149">
        <v>5.3197064989999996</v>
      </c>
      <c r="AN1332" s="149">
        <v>2.9088050314</v>
      </c>
      <c r="AO1332" s="149" t="s">
        <v>3450</v>
      </c>
      <c r="AP1332" s="149">
        <v>7.8179594688999998</v>
      </c>
      <c r="AQ1332" s="149">
        <v>0.84730957370000004</v>
      </c>
    </row>
    <row r="1333" spans="1:43" x14ac:dyDescent="0.2">
      <c r="A1333" s="145">
        <v>4170</v>
      </c>
      <c r="B1333" s="109" t="s">
        <v>1069</v>
      </c>
      <c r="C1333" s="110">
        <v>3680</v>
      </c>
      <c r="D1333" s="131">
        <v>15.3243497336</v>
      </c>
      <c r="E1333" s="110">
        <v>253.96825396829999</v>
      </c>
      <c r="F1333" s="131">
        <v>33.125</v>
      </c>
      <c r="G1333" s="131">
        <v>20.9782608696</v>
      </c>
      <c r="H1333" s="131">
        <v>58.831521739099998</v>
      </c>
      <c r="I1333" s="131">
        <v>20.190217391299999</v>
      </c>
      <c r="J1333" s="131">
        <v>3.5557986870999998</v>
      </c>
      <c r="K1333" s="131">
        <v>1.3676148796000001</v>
      </c>
      <c r="L1333" s="131">
        <v>8.2056892778999995</v>
      </c>
      <c r="M1333" s="131">
        <v>8.2056892778999995</v>
      </c>
      <c r="N1333" s="110">
        <v>1575</v>
      </c>
      <c r="O1333" s="131">
        <v>2.2965079364999998</v>
      </c>
      <c r="P1333" s="146">
        <v>14.49</v>
      </c>
      <c r="Q1333" s="131">
        <v>12.525951557100001</v>
      </c>
      <c r="R1333" s="110">
        <v>27</v>
      </c>
      <c r="S1333" s="131">
        <v>38.408304498299998</v>
      </c>
      <c r="T1333" s="110">
        <v>-35</v>
      </c>
      <c r="U1333" s="131">
        <v>46.297577854700002</v>
      </c>
      <c r="V1333" s="131">
        <v>2.7681660899999998</v>
      </c>
      <c r="W1333" s="147">
        <v>2323</v>
      </c>
      <c r="X1333" s="147">
        <v>93</v>
      </c>
      <c r="Y1333" s="147">
        <v>856</v>
      </c>
      <c r="Z1333" s="147">
        <v>1374</v>
      </c>
      <c r="AA1333" s="147">
        <v>272</v>
      </c>
      <c r="AB1333" s="147">
        <v>28</v>
      </c>
      <c r="AC1333" s="147">
        <v>46</v>
      </c>
      <c r="AD1333" s="147">
        <v>198</v>
      </c>
      <c r="AE1333" s="148">
        <v>1.8062397373000001</v>
      </c>
      <c r="AF1333" s="131">
        <v>0.55157198009999997</v>
      </c>
      <c r="AG1333" s="149">
        <v>3.14</v>
      </c>
      <c r="AH1333" s="149">
        <v>11.2492055646</v>
      </c>
      <c r="AI1333" s="149">
        <v>19.843231410200001</v>
      </c>
      <c r="AJ1333" s="149">
        <v>17.802415083700001</v>
      </c>
      <c r="AK1333" s="149">
        <v>31.290163124100001</v>
      </c>
      <c r="AL1333" s="149">
        <v>1.497069416</v>
      </c>
      <c r="AM1333" s="149">
        <v>4.4205917661000003</v>
      </c>
      <c r="AN1333" s="149">
        <v>1.8783984182</v>
      </c>
      <c r="AO1333" s="149" t="s">
        <v>3450</v>
      </c>
      <c r="AP1333" s="149">
        <v>7.9584775086999997</v>
      </c>
      <c r="AQ1333" s="149">
        <v>0.80502789350000004</v>
      </c>
    </row>
    <row r="1334" spans="1:43" x14ac:dyDescent="0.2">
      <c r="A1334" s="145">
        <v>4172</v>
      </c>
      <c r="B1334" s="109" t="s">
        <v>1068</v>
      </c>
      <c r="C1334" s="110">
        <v>950</v>
      </c>
      <c r="D1334" s="131">
        <v>27.1753681392</v>
      </c>
      <c r="E1334" s="110">
        <v>386.17886178859999</v>
      </c>
      <c r="F1334" s="131">
        <v>28.315789473700001</v>
      </c>
      <c r="G1334" s="131">
        <v>20.210526315799999</v>
      </c>
      <c r="H1334" s="131">
        <v>62.842105263199997</v>
      </c>
      <c r="I1334" s="131">
        <v>16.947368421099998</v>
      </c>
      <c r="J1334" s="131">
        <v>5.3191489362000004</v>
      </c>
      <c r="K1334" s="131">
        <v>0</v>
      </c>
      <c r="L1334" s="131">
        <v>9.5744680850999995</v>
      </c>
      <c r="M1334" s="131">
        <v>4.2553191489</v>
      </c>
      <c r="N1334" s="110">
        <v>416</v>
      </c>
      <c r="O1334" s="131">
        <v>2.2620192308</v>
      </c>
      <c r="P1334" s="146">
        <v>2.46</v>
      </c>
      <c r="Q1334" s="131">
        <v>28.2258064516</v>
      </c>
      <c r="R1334" s="110">
        <v>8</v>
      </c>
      <c r="S1334" s="131">
        <v>39.919354838700002</v>
      </c>
      <c r="T1334" s="110">
        <v>-9</v>
      </c>
      <c r="U1334" s="131">
        <v>31.451612903200001</v>
      </c>
      <c r="V1334" s="131">
        <v>0.40322580650000001</v>
      </c>
      <c r="W1334" s="147">
        <v>493</v>
      </c>
      <c r="X1334" s="147">
        <v>4</v>
      </c>
      <c r="Y1334" s="147">
        <v>334</v>
      </c>
      <c r="Z1334" s="147">
        <v>155</v>
      </c>
      <c r="AA1334" s="147" t="s">
        <v>3449</v>
      </c>
      <c r="AB1334" s="147" t="s">
        <v>3449</v>
      </c>
      <c r="AC1334" s="147">
        <v>17</v>
      </c>
      <c r="AD1334" s="147">
        <v>46</v>
      </c>
      <c r="AE1334" s="148">
        <v>1.8711018711</v>
      </c>
      <c r="AF1334" s="131">
        <v>1.0683760684000001</v>
      </c>
      <c r="AG1334" s="149">
        <v>1.83</v>
      </c>
      <c r="AH1334" s="149">
        <v>17.434482758600002</v>
      </c>
      <c r="AI1334" s="149">
        <v>9.9586206897</v>
      </c>
      <c r="AJ1334" s="149">
        <v>14.924137931000001</v>
      </c>
      <c r="AK1334" s="149">
        <v>36.7724137931</v>
      </c>
      <c r="AL1334" s="149">
        <v>0.68965517239999996</v>
      </c>
      <c r="AM1334" s="149">
        <v>4.2758620690000004</v>
      </c>
      <c r="AN1334" s="149">
        <v>2.1241379309999999</v>
      </c>
      <c r="AO1334" s="149" t="s">
        <v>3450</v>
      </c>
      <c r="AP1334" s="149">
        <v>8.3862068965999992</v>
      </c>
      <c r="AQ1334" s="149">
        <v>0.66206896550000005</v>
      </c>
    </row>
    <row r="1335" spans="1:43" x14ac:dyDescent="0.2">
      <c r="A1335" s="145">
        <v>4173</v>
      </c>
      <c r="B1335" s="109" t="s">
        <v>1067</v>
      </c>
      <c r="C1335" s="110">
        <v>589</v>
      </c>
      <c r="D1335" s="131">
        <v>3.6971830986000001</v>
      </c>
      <c r="E1335" s="110">
        <v>71.829268292699993</v>
      </c>
      <c r="F1335" s="131">
        <v>11.205432937199999</v>
      </c>
      <c r="G1335" s="131">
        <v>26.4855687606</v>
      </c>
      <c r="H1335" s="131">
        <v>58.743633276700002</v>
      </c>
      <c r="I1335" s="131">
        <v>14.7707979626</v>
      </c>
      <c r="J1335" s="131">
        <v>0</v>
      </c>
      <c r="K1335" s="131">
        <v>0</v>
      </c>
      <c r="L1335" s="131">
        <v>11.7154811715</v>
      </c>
      <c r="M1335" s="131">
        <v>10.0418410042</v>
      </c>
      <c r="N1335" s="110">
        <v>236</v>
      </c>
      <c r="O1335" s="131">
        <v>2.4703389831</v>
      </c>
      <c r="P1335" s="146">
        <v>8.1999999999999993</v>
      </c>
      <c r="Q1335" s="131">
        <v>5.8895705521000004</v>
      </c>
      <c r="R1335" s="110">
        <v>4</v>
      </c>
      <c r="S1335" s="131">
        <v>52.515337423299997</v>
      </c>
      <c r="T1335" s="110">
        <v>-12</v>
      </c>
      <c r="U1335" s="131">
        <v>41.595092024499998</v>
      </c>
      <c r="V1335" s="131">
        <v>0</v>
      </c>
      <c r="W1335" s="147">
        <v>138</v>
      </c>
      <c r="X1335" s="147">
        <v>63</v>
      </c>
      <c r="Y1335" s="147">
        <v>37</v>
      </c>
      <c r="Z1335" s="147">
        <v>38</v>
      </c>
      <c r="AA1335" s="147">
        <v>59</v>
      </c>
      <c r="AB1335" s="147">
        <v>24</v>
      </c>
      <c r="AC1335" s="147">
        <v>11</v>
      </c>
      <c r="AD1335" s="147">
        <v>24</v>
      </c>
      <c r="AE1335" s="148">
        <v>1.5444015444000001</v>
      </c>
      <c r="AF1335" s="131">
        <v>1.6611295681</v>
      </c>
      <c r="AG1335" s="149">
        <v>3.63</v>
      </c>
      <c r="AH1335" s="149">
        <v>5.6646282587999996</v>
      </c>
      <c r="AI1335" s="149">
        <v>11.071773414900001</v>
      </c>
      <c r="AJ1335" s="149">
        <v>15.481171548100001</v>
      </c>
      <c r="AK1335" s="149">
        <v>37.978757643999998</v>
      </c>
      <c r="AL1335" s="149">
        <v>1.1586739619999999</v>
      </c>
      <c r="AM1335" s="149">
        <v>6.1795944641</v>
      </c>
      <c r="AN1335" s="149">
        <v>4.0875442549000001</v>
      </c>
      <c r="AO1335" s="149" t="s">
        <v>3450</v>
      </c>
      <c r="AP1335" s="149">
        <v>13.7109752173</v>
      </c>
      <c r="AQ1335" s="149">
        <v>1.0943031863999999</v>
      </c>
    </row>
    <row r="1336" spans="1:43" x14ac:dyDescent="0.2">
      <c r="A1336" s="145">
        <v>4175</v>
      </c>
      <c r="B1336" s="109" t="s">
        <v>1066</v>
      </c>
      <c r="C1336" s="110">
        <v>1044</v>
      </c>
      <c r="D1336" s="131">
        <v>15.6146179402</v>
      </c>
      <c r="E1336" s="110">
        <v>238.3561643836</v>
      </c>
      <c r="F1336" s="131">
        <v>13.409961685800001</v>
      </c>
      <c r="G1336" s="131">
        <v>21.743295019200001</v>
      </c>
      <c r="H1336" s="131">
        <v>61.398467433</v>
      </c>
      <c r="I1336" s="131">
        <v>16.8582375479</v>
      </c>
      <c r="J1336" s="131">
        <v>4.8309178743999999</v>
      </c>
      <c r="K1336" s="131">
        <v>0.96618357489999995</v>
      </c>
      <c r="L1336" s="131">
        <v>7.7294685989999996</v>
      </c>
      <c r="M1336" s="131">
        <v>6.7632850242</v>
      </c>
      <c r="N1336" s="110">
        <v>433</v>
      </c>
      <c r="O1336" s="131">
        <v>2.4041570439000002</v>
      </c>
      <c r="P1336" s="146">
        <v>4.38</v>
      </c>
      <c r="Q1336" s="131">
        <v>14.253393665200001</v>
      </c>
      <c r="R1336" s="110">
        <v>10</v>
      </c>
      <c r="S1336" s="131">
        <v>66.742081447999993</v>
      </c>
      <c r="T1336" s="110">
        <v>-9</v>
      </c>
      <c r="U1336" s="131">
        <v>18.099547511299999</v>
      </c>
      <c r="V1336" s="131">
        <v>0.90497737560000002</v>
      </c>
      <c r="W1336" s="147">
        <v>282</v>
      </c>
      <c r="X1336" s="147">
        <v>28</v>
      </c>
      <c r="Y1336" s="147">
        <v>84</v>
      </c>
      <c r="Z1336" s="147">
        <v>170</v>
      </c>
      <c r="AA1336" s="147">
        <v>68</v>
      </c>
      <c r="AB1336" s="147">
        <v>11</v>
      </c>
      <c r="AC1336" s="147">
        <v>17</v>
      </c>
      <c r="AD1336" s="147">
        <v>40</v>
      </c>
      <c r="AE1336" s="148">
        <v>0.86580086580000004</v>
      </c>
      <c r="AF1336" s="131">
        <v>8.8582677165000003</v>
      </c>
      <c r="AG1336" s="149" t="s">
        <v>3449</v>
      </c>
      <c r="AH1336" s="149">
        <v>11.9132713843</v>
      </c>
      <c r="AI1336" s="149">
        <v>15.8923040267</v>
      </c>
      <c r="AJ1336" s="149">
        <v>11.0316893019</v>
      </c>
      <c r="AK1336" s="149">
        <v>32.404098165400001</v>
      </c>
      <c r="AL1336" s="149">
        <v>2.7400524183999999</v>
      </c>
      <c r="AM1336" s="149">
        <v>9.0779127948999996</v>
      </c>
      <c r="AN1336" s="149">
        <v>5.5754110078999997</v>
      </c>
      <c r="AO1336" s="149" t="s">
        <v>3450</v>
      </c>
      <c r="AP1336" s="149">
        <v>8.7205146533000004</v>
      </c>
      <c r="AQ1336" s="149">
        <v>0.30974505600000002</v>
      </c>
    </row>
    <row r="1337" spans="1:43" x14ac:dyDescent="0.2">
      <c r="A1337" s="145">
        <v>4176</v>
      </c>
      <c r="B1337" s="109" t="s">
        <v>1065</v>
      </c>
      <c r="C1337" s="110">
        <v>685</v>
      </c>
      <c r="D1337" s="131">
        <v>1.4814814814999999</v>
      </c>
      <c r="E1337" s="110">
        <v>245.5197132616</v>
      </c>
      <c r="F1337" s="131">
        <v>24.3795620438</v>
      </c>
      <c r="G1337" s="131">
        <v>17.2262773723</v>
      </c>
      <c r="H1337" s="131">
        <v>63.503649635000002</v>
      </c>
      <c r="I1337" s="131">
        <v>19.270072992700001</v>
      </c>
      <c r="J1337" s="131">
        <v>2.9476787029999998</v>
      </c>
      <c r="K1337" s="131">
        <v>1.4738393514999999</v>
      </c>
      <c r="L1337" s="131">
        <v>11.790714812099999</v>
      </c>
      <c r="M1337" s="131">
        <v>1.4738393514999999</v>
      </c>
      <c r="N1337" s="110">
        <v>285</v>
      </c>
      <c r="O1337" s="131">
        <v>2.3859649123</v>
      </c>
      <c r="P1337" s="146">
        <v>2.79</v>
      </c>
      <c r="Q1337" s="131">
        <v>11.4695340502</v>
      </c>
      <c r="R1337" s="110">
        <v>5</v>
      </c>
      <c r="S1337" s="131">
        <v>35.842293906800002</v>
      </c>
      <c r="T1337" s="110">
        <v>-10</v>
      </c>
      <c r="U1337" s="131">
        <v>41.935483871000002</v>
      </c>
      <c r="V1337" s="131">
        <v>10.752688171999999</v>
      </c>
      <c r="W1337" s="147">
        <v>215</v>
      </c>
      <c r="X1337" s="147">
        <v>12</v>
      </c>
      <c r="Y1337" s="147">
        <v>124</v>
      </c>
      <c r="Z1337" s="147">
        <v>79</v>
      </c>
      <c r="AA1337" s="147">
        <v>47</v>
      </c>
      <c r="AB1337" s="147">
        <v>5</v>
      </c>
      <c r="AC1337" s="147">
        <v>9</v>
      </c>
      <c r="AD1337" s="147">
        <v>33</v>
      </c>
      <c r="AE1337" s="148">
        <v>2.0833333333000001</v>
      </c>
      <c r="AF1337" s="131">
        <v>7.5301204819000001</v>
      </c>
      <c r="AG1337" s="149">
        <v>0.89</v>
      </c>
      <c r="AH1337" s="149">
        <v>9.5</v>
      </c>
      <c r="AI1337" s="149">
        <v>7.6666666667000003</v>
      </c>
      <c r="AJ1337" s="149">
        <v>9.0833333333000006</v>
      </c>
      <c r="AK1337" s="149">
        <v>59.75</v>
      </c>
      <c r="AL1337" s="149">
        <v>2.9166666666999999</v>
      </c>
      <c r="AM1337" s="149">
        <v>3.25</v>
      </c>
      <c r="AN1337" s="149">
        <v>0.95833333330000003</v>
      </c>
      <c r="AO1337" s="149" t="s">
        <v>3450</v>
      </c>
      <c r="AP1337" s="149">
        <v>3.2916666666999999</v>
      </c>
      <c r="AQ1337" s="149">
        <v>1.4166666667000001</v>
      </c>
    </row>
    <row r="1338" spans="1:43" x14ac:dyDescent="0.2">
      <c r="A1338" s="145">
        <v>4177</v>
      </c>
      <c r="B1338" s="109" t="s">
        <v>1064</v>
      </c>
      <c r="C1338" s="110">
        <v>1601</v>
      </c>
      <c r="D1338" s="131">
        <v>12.4297752809</v>
      </c>
      <c r="E1338" s="110">
        <v>635.31746031750004</v>
      </c>
      <c r="F1338" s="131">
        <v>27.4828232355</v>
      </c>
      <c r="G1338" s="131">
        <v>19.550281074299999</v>
      </c>
      <c r="H1338" s="131">
        <v>64.896939412899997</v>
      </c>
      <c r="I1338" s="131">
        <v>15.552779512800001</v>
      </c>
      <c r="J1338" s="131">
        <v>4.3518806340999996</v>
      </c>
      <c r="K1338" s="131">
        <v>1.8650917003</v>
      </c>
      <c r="L1338" s="131">
        <v>9.3254585017</v>
      </c>
      <c r="M1338" s="131">
        <v>6.2169723345000003</v>
      </c>
      <c r="N1338" s="110">
        <v>696</v>
      </c>
      <c r="O1338" s="131">
        <v>2.2916666666999999</v>
      </c>
      <c r="P1338" s="146">
        <v>2.52</v>
      </c>
      <c r="Q1338" s="131">
        <v>34.496124031000001</v>
      </c>
      <c r="R1338" s="110">
        <v>23</v>
      </c>
      <c r="S1338" s="131">
        <v>31.3953488372</v>
      </c>
      <c r="T1338" s="110">
        <v>-27</v>
      </c>
      <c r="U1338" s="131">
        <v>19.3798449612</v>
      </c>
      <c r="V1338" s="131">
        <v>14.728682170500001</v>
      </c>
      <c r="W1338" s="147">
        <v>1117</v>
      </c>
      <c r="X1338" s="147">
        <v>5</v>
      </c>
      <c r="Y1338" s="147">
        <v>862</v>
      </c>
      <c r="Z1338" s="147">
        <v>250</v>
      </c>
      <c r="AA1338" s="147" t="s">
        <v>3449</v>
      </c>
      <c r="AB1338" s="147" t="s">
        <v>3449</v>
      </c>
      <c r="AC1338" s="147">
        <v>13</v>
      </c>
      <c r="AD1338" s="147">
        <v>68</v>
      </c>
      <c r="AE1338" s="148">
        <v>2.7631578947</v>
      </c>
      <c r="AF1338" s="131">
        <v>1.8879798615000001</v>
      </c>
      <c r="AG1338" s="131">
        <v>0.93</v>
      </c>
      <c r="AH1338" s="149">
        <v>8.2060235704999993</v>
      </c>
      <c r="AI1338" s="149">
        <v>6.3727629855999997</v>
      </c>
      <c r="AJ1338" s="149">
        <v>15.255347009999999</v>
      </c>
      <c r="AK1338" s="149">
        <v>42.732431252700003</v>
      </c>
      <c r="AL1338" s="149">
        <v>1.3967699694</v>
      </c>
      <c r="AM1338" s="149">
        <v>11.3487560017</v>
      </c>
      <c r="AN1338" s="149">
        <v>2.1606285464999999</v>
      </c>
      <c r="AO1338" s="149" t="s">
        <v>3450</v>
      </c>
      <c r="AP1338" s="149">
        <v>6.8529026626</v>
      </c>
      <c r="AQ1338" s="149">
        <v>6.5473592299999994E-2</v>
      </c>
    </row>
    <row r="1339" spans="1:43" x14ac:dyDescent="0.2">
      <c r="A1339" s="145">
        <v>4179</v>
      </c>
      <c r="B1339" s="109" t="s">
        <v>1063</v>
      </c>
      <c r="C1339" s="110">
        <v>884</v>
      </c>
      <c r="D1339" s="131">
        <v>3.0303030302999998</v>
      </c>
      <c r="E1339" s="110">
        <v>173.3333333333</v>
      </c>
      <c r="F1339" s="131">
        <v>17.760180995500001</v>
      </c>
      <c r="G1339" s="131">
        <v>21.945701357499999</v>
      </c>
      <c r="H1339" s="131">
        <v>63.574660633500002</v>
      </c>
      <c r="I1339" s="131">
        <v>14.479638009</v>
      </c>
      <c r="J1339" s="131">
        <v>1.1185682326999999</v>
      </c>
      <c r="K1339" s="131">
        <v>2.2371364652999999</v>
      </c>
      <c r="L1339" s="131">
        <v>6.7114093959999996</v>
      </c>
      <c r="M1339" s="131">
        <v>6.7114093959999996</v>
      </c>
      <c r="N1339" s="110">
        <v>365</v>
      </c>
      <c r="O1339" s="131">
        <v>2.4082191781</v>
      </c>
      <c r="P1339" s="146">
        <v>5.0999999999999996</v>
      </c>
      <c r="Q1339" s="131">
        <v>9.1976516634000003</v>
      </c>
      <c r="R1339" s="110">
        <v>15</v>
      </c>
      <c r="S1339" s="131">
        <v>51.663405088099999</v>
      </c>
      <c r="T1339" s="110">
        <v>-17</v>
      </c>
      <c r="U1339" s="131">
        <v>38.747553816</v>
      </c>
      <c r="V1339" s="131">
        <v>0.39138943250000002</v>
      </c>
      <c r="W1339" s="147">
        <v>136</v>
      </c>
      <c r="X1339" s="147">
        <v>50</v>
      </c>
      <c r="Y1339" s="147">
        <v>16</v>
      </c>
      <c r="Z1339" s="147">
        <v>70</v>
      </c>
      <c r="AA1339" s="147">
        <v>61</v>
      </c>
      <c r="AB1339" s="147">
        <v>11</v>
      </c>
      <c r="AC1339" s="147">
        <v>9</v>
      </c>
      <c r="AD1339" s="147">
        <v>41</v>
      </c>
      <c r="AE1339" s="148">
        <v>5.5276381910000003</v>
      </c>
      <c r="AF1339" s="131">
        <v>2.2346368714999998</v>
      </c>
      <c r="AG1339" s="149" t="s">
        <v>3449</v>
      </c>
      <c r="AH1339" s="149">
        <v>6.3726808282</v>
      </c>
      <c r="AI1339" s="149">
        <v>12.7991395536</v>
      </c>
      <c r="AJ1339" s="149">
        <v>11.8311374025</v>
      </c>
      <c r="AK1339" s="149">
        <v>40.951868781899996</v>
      </c>
      <c r="AL1339" s="149">
        <v>2.5275611724</v>
      </c>
      <c r="AM1339" s="149">
        <v>9.3573541275000007</v>
      </c>
      <c r="AN1339" s="149">
        <v>3.7375638613</v>
      </c>
      <c r="AO1339" s="149" t="s">
        <v>3450</v>
      </c>
      <c r="AP1339" s="149">
        <v>8.6044635654999997</v>
      </c>
      <c r="AQ1339" s="149">
        <v>5.3777897300000002E-2</v>
      </c>
    </row>
    <row r="1340" spans="1:43" x14ac:dyDescent="0.2">
      <c r="A1340" s="145">
        <v>4181</v>
      </c>
      <c r="B1340" s="109" t="s">
        <v>1062</v>
      </c>
      <c r="C1340" s="110">
        <v>1330</v>
      </c>
      <c r="D1340" s="131">
        <v>15.1515151515</v>
      </c>
      <c r="E1340" s="110">
        <v>118.2222222222</v>
      </c>
      <c r="F1340" s="131">
        <v>9.8496240602</v>
      </c>
      <c r="G1340" s="131">
        <v>19.774436090199998</v>
      </c>
      <c r="H1340" s="131">
        <v>64.210526315799996</v>
      </c>
      <c r="I1340" s="131">
        <v>16.015037593999999</v>
      </c>
      <c r="J1340" s="131">
        <v>5.3050397878000002</v>
      </c>
      <c r="K1340" s="131">
        <v>0</v>
      </c>
      <c r="L1340" s="131">
        <v>11.367942402400001</v>
      </c>
      <c r="M1340" s="131">
        <v>3.0314513072999998</v>
      </c>
      <c r="N1340" s="110">
        <v>561</v>
      </c>
      <c r="O1340" s="131">
        <v>2.3422459892999998</v>
      </c>
      <c r="P1340" s="146">
        <v>11.25</v>
      </c>
      <c r="Q1340" s="131">
        <v>6.5836298932000004</v>
      </c>
      <c r="R1340" s="110">
        <v>14</v>
      </c>
      <c r="S1340" s="131">
        <v>39.323843416400003</v>
      </c>
      <c r="T1340" s="110">
        <v>-14</v>
      </c>
      <c r="U1340" s="131">
        <v>53.825622775799999</v>
      </c>
      <c r="V1340" s="131">
        <v>0.26690391460000001</v>
      </c>
      <c r="W1340" s="147">
        <v>268</v>
      </c>
      <c r="X1340" s="147">
        <v>39</v>
      </c>
      <c r="Y1340" s="147">
        <v>93</v>
      </c>
      <c r="Z1340" s="147">
        <v>136</v>
      </c>
      <c r="AA1340" s="147">
        <v>95</v>
      </c>
      <c r="AB1340" s="147">
        <v>15</v>
      </c>
      <c r="AC1340" s="147">
        <v>24</v>
      </c>
      <c r="AD1340" s="147">
        <v>56</v>
      </c>
      <c r="AE1340" s="148">
        <v>3.1045751633999998</v>
      </c>
      <c r="AF1340" s="131">
        <v>5.2790346907999997</v>
      </c>
      <c r="AG1340" s="149">
        <v>0.76</v>
      </c>
      <c r="AH1340" s="149">
        <v>8.5999015748000005</v>
      </c>
      <c r="AI1340" s="149">
        <v>19.303641732300001</v>
      </c>
      <c r="AJ1340" s="149">
        <v>10.187007874000001</v>
      </c>
      <c r="AK1340" s="149">
        <v>37.241633858299998</v>
      </c>
      <c r="AL1340" s="149">
        <v>1.3287401575</v>
      </c>
      <c r="AM1340" s="149">
        <v>7.1604330708999999</v>
      </c>
      <c r="AN1340" s="149">
        <v>1.8823818898</v>
      </c>
      <c r="AO1340" s="149" t="s">
        <v>3450</v>
      </c>
      <c r="AP1340" s="149">
        <v>11.5895669291</v>
      </c>
      <c r="AQ1340" s="149">
        <v>0.18454724410000001</v>
      </c>
    </row>
    <row r="1341" spans="1:43" x14ac:dyDescent="0.2">
      <c r="A1341" s="145">
        <v>4182</v>
      </c>
      <c r="B1341" s="109" t="s">
        <v>1061</v>
      </c>
      <c r="C1341" s="110">
        <v>1042</v>
      </c>
      <c r="D1341" s="131">
        <v>6.1099796334000001</v>
      </c>
      <c r="E1341" s="110">
        <v>109.56887486860001</v>
      </c>
      <c r="F1341" s="131">
        <v>8.2533589251000006</v>
      </c>
      <c r="G1341" s="131">
        <v>21.593090211100002</v>
      </c>
      <c r="H1341" s="131">
        <v>60.748560460699998</v>
      </c>
      <c r="I1341" s="131">
        <v>17.6583493282</v>
      </c>
      <c r="J1341" s="131">
        <v>0.956480153</v>
      </c>
      <c r="K1341" s="131">
        <v>0.956480153</v>
      </c>
      <c r="L1341" s="131">
        <v>10.5212816834</v>
      </c>
      <c r="M1341" s="131">
        <v>5.7388809181999996</v>
      </c>
      <c r="N1341" s="147">
        <v>452</v>
      </c>
      <c r="O1341" s="131">
        <v>2.2831858406999999</v>
      </c>
      <c r="P1341" s="146">
        <v>9.51</v>
      </c>
      <c r="Q1341" s="131">
        <v>6.6246056782</v>
      </c>
      <c r="R1341" s="110">
        <v>7</v>
      </c>
      <c r="S1341" s="131">
        <v>62.250262881200001</v>
      </c>
      <c r="T1341" s="110">
        <v>-5</v>
      </c>
      <c r="U1341" s="131">
        <v>31.019978969499999</v>
      </c>
      <c r="V1341" s="131">
        <v>0.10515247110000001</v>
      </c>
      <c r="W1341" s="147">
        <v>347</v>
      </c>
      <c r="X1341" s="147">
        <v>117</v>
      </c>
      <c r="Y1341" s="147">
        <v>86</v>
      </c>
      <c r="Z1341" s="147">
        <v>144</v>
      </c>
      <c r="AA1341" s="147">
        <v>96</v>
      </c>
      <c r="AB1341" s="147">
        <v>34</v>
      </c>
      <c r="AC1341" s="147">
        <v>19</v>
      </c>
      <c r="AD1341" s="147">
        <v>43</v>
      </c>
      <c r="AE1341" s="148">
        <v>1.0183299389</v>
      </c>
      <c r="AF1341" s="131">
        <v>7.6923076923</v>
      </c>
      <c r="AG1341" s="131">
        <v>1.05</v>
      </c>
      <c r="AH1341" s="149">
        <v>5.9085459838999999</v>
      </c>
      <c r="AI1341" s="149">
        <v>13.3584517897</v>
      </c>
      <c r="AJ1341" s="149">
        <v>13.6324713136</v>
      </c>
      <c r="AK1341" s="149">
        <v>42.250385340000001</v>
      </c>
      <c r="AL1341" s="149">
        <v>1.4728549409</v>
      </c>
      <c r="AM1341" s="149">
        <v>6.2168179483000001</v>
      </c>
      <c r="AN1341" s="149">
        <v>4.5041959240000002</v>
      </c>
      <c r="AO1341" s="149" t="s">
        <v>3450</v>
      </c>
      <c r="AP1341" s="149">
        <v>9.6420619969000008</v>
      </c>
      <c r="AQ1341" s="149">
        <v>0.97619455389999998</v>
      </c>
    </row>
    <row r="1342" spans="1:43" x14ac:dyDescent="0.2">
      <c r="A1342" s="145">
        <v>4183</v>
      </c>
      <c r="B1342" s="109" t="s">
        <v>1060</v>
      </c>
      <c r="C1342" s="110">
        <v>1175</v>
      </c>
      <c r="D1342" s="131">
        <v>20.143149284300002</v>
      </c>
      <c r="E1342" s="110">
        <v>170.78488372090001</v>
      </c>
      <c r="F1342" s="131">
        <v>17.4468085106</v>
      </c>
      <c r="G1342" s="131">
        <v>21.1914893617</v>
      </c>
      <c r="H1342" s="131">
        <v>64</v>
      </c>
      <c r="I1342" s="131">
        <v>14.8085106383</v>
      </c>
      <c r="J1342" s="131">
        <v>6.8201193520999999</v>
      </c>
      <c r="K1342" s="131">
        <v>2.5575447570000001</v>
      </c>
      <c r="L1342" s="131">
        <v>11.9352088662</v>
      </c>
      <c r="M1342" s="131">
        <v>3.4100596759999999</v>
      </c>
      <c r="N1342" s="110">
        <v>493</v>
      </c>
      <c r="O1342" s="131">
        <v>2.3630831642999999</v>
      </c>
      <c r="P1342" s="146">
        <v>6.88</v>
      </c>
      <c r="Q1342" s="131">
        <v>8.5631349782000008</v>
      </c>
      <c r="R1342" s="110">
        <v>14</v>
      </c>
      <c r="S1342" s="131">
        <v>50.653120464399997</v>
      </c>
      <c r="T1342" s="110">
        <v>-19</v>
      </c>
      <c r="U1342" s="131">
        <v>40.493468795399998</v>
      </c>
      <c r="V1342" s="131">
        <v>0.29027576199999999</v>
      </c>
      <c r="W1342" s="147">
        <v>279</v>
      </c>
      <c r="X1342" s="147">
        <v>83</v>
      </c>
      <c r="Y1342" s="147">
        <v>62</v>
      </c>
      <c r="Z1342" s="147">
        <v>134</v>
      </c>
      <c r="AA1342" s="147">
        <v>87</v>
      </c>
      <c r="AB1342" s="147">
        <v>24</v>
      </c>
      <c r="AC1342" s="147">
        <v>12</v>
      </c>
      <c r="AD1342" s="147">
        <v>51</v>
      </c>
      <c r="AE1342" s="148">
        <v>2.3214285713999998</v>
      </c>
      <c r="AF1342" s="131">
        <v>2.5662959795</v>
      </c>
      <c r="AG1342" s="149">
        <v>1.28</v>
      </c>
      <c r="AH1342" s="149">
        <v>6.0475482912</v>
      </c>
      <c r="AI1342" s="149">
        <v>9.0638930162999998</v>
      </c>
      <c r="AJ1342" s="149">
        <v>11.7682020802</v>
      </c>
      <c r="AK1342" s="149">
        <v>49.316493313499997</v>
      </c>
      <c r="AL1342" s="149">
        <v>2.2882615155999999</v>
      </c>
      <c r="AM1342" s="149">
        <v>4.4576523030999997</v>
      </c>
      <c r="AN1342" s="149">
        <v>3.0609212481000001</v>
      </c>
      <c r="AO1342" s="149" t="s">
        <v>3450</v>
      </c>
      <c r="AP1342" s="149">
        <v>10.579494799400001</v>
      </c>
      <c r="AQ1342" s="149">
        <v>0.75780089149999996</v>
      </c>
    </row>
    <row r="1343" spans="1:43" x14ac:dyDescent="0.2">
      <c r="A1343" s="145">
        <v>4184</v>
      </c>
      <c r="B1343" s="109" t="s">
        <v>1059</v>
      </c>
      <c r="C1343" s="110">
        <v>2035</v>
      </c>
      <c r="D1343" s="131">
        <v>5.0051599587000002</v>
      </c>
      <c r="E1343" s="110">
        <v>94.212962962999995</v>
      </c>
      <c r="F1343" s="131">
        <v>15.184275184300001</v>
      </c>
      <c r="G1343" s="131">
        <v>17.592137592099998</v>
      </c>
      <c r="H1343" s="131">
        <v>60.442260442299997</v>
      </c>
      <c r="I1343" s="131">
        <v>21.965601965600001</v>
      </c>
      <c r="J1343" s="131">
        <v>5.4173848806000002</v>
      </c>
      <c r="K1343" s="131">
        <v>0.9849790692</v>
      </c>
      <c r="L1343" s="131">
        <v>10.3422802265</v>
      </c>
      <c r="M1343" s="131">
        <v>10.3422802265</v>
      </c>
      <c r="N1343" s="110">
        <v>911</v>
      </c>
      <c r="O1343" s="131">
        <v>2.1953896817</v>
      </c>
      <c r="P1343" s="146">
        <v>21.6</v>
      </c>
      <c r="Q1343" s="131">
        <v>7.4571560907999999</v>
      </c>
      <c r="R1343" s="110">
        <v>26</v>
      </c>
      <c r="S1343" s="131">
        <v>51.181102362200001</v>
      </c>
      <c r="T1343" s="110">
        <v>-36</v>
      </c>
      <c r="U1343" s="131">
        <v>40.064844835599999</v>
      </c>
      <c r="V1343" s="131">
        <v>1.2968967114000001</v>
      </c>
      <c r="W1343" s="147">
        <v>749</v>
      </c>
      <c r="X1343" s="147">
        <v>125</v>
      </c>
      <c r="Y1343" s="147">
        <v>337</v>
      </c>
      <c r="Z1343" s="147">
        <v>287</v>
      </c>
      <c r="AA1343" s="147">
        <v>183</v>
      </c>
      <c r="AB1343" s="147">
        <v>52</v>
      </c>
      <c r="AC1343" s="147">
        <v>34</v>
      </c>
      <c r="AD1343" s="147">
        <v>97</v>
      </c>
      <c r="AE1343" s="148">
        <v>2.1421616358</v>
      </c>
      <c r="AF1343" s="131">
        <v>10.172939979700001</v>
      </c>
      <c r="AG1343" s="149">
        <v>1.1399999999999999</v>
      </c>
      <c r="AH1343" s="149">
        <v>9.9107742492999993</v>
      </c>
      <c r="AI1343" s="149">
        <v>16.933704307799999</v>
      </c>
      <c r="AJ1343" s="149">
        <v>15.849563465399999</v>
      </c>
      <c r="AK1343" s="149">
        <v>39.499184495800002</v>
      </c>
      <c r="AL1343" s="149">
        <v>1.3623716779999999</v>
      </c>
      <c r="AM1343" s="149">
        <v>4.4133167033999996</v>
      </c>
      <c r="AN1343" s="149">
        <v>3.4059291950000001</v>
      </c>
      <c r="AO1343" s="149" t="s">
        <v>3450</v>
      </c>
      <c r="AP1343" s="149">
        <v>6.8406408903000004</v>
      </c>
      <c r="AQ1343" s="149">
        <v>0.20147750170000001</v>
      </c>
    </row>
    <row r="1344" spans="1:43" x14ac:dyDescent="0.2">
      <c r="A1344" s="145">
        <v>4191</v>
      </c>
      <c r="B1344" s="109" t="s">
        <v>1058</v>
      </c>
      <c r="C1344" s="110">
        <v>722</v>
      </c>
      <c r="D1344" s="131">
        <v>5.8651026392999999</v>
      </c>
      <c r="E1344" s="110">
        <v>226.33228840129999</v>
      </c>
      <c r="F1344" s="131">
        <v>13.7119113573</v>
      </c>
      <c r="G1344" s="131">
        <v>23.684210526299999</v>
      </c>
      <c r="H1344" s="131">
        <v>62.326869806099999</v>
      </c>
      <c r="I1344" s="131">
        <v>13.988919667599999</v>
      </c>
      <c r="J1344" s="131">
        <v>7.0323488044999998</v>
      </c>
      <c r="K1344" s="131">
        <v>5.6258790436000004</v>
      </c>
      <c r="L1344" s="131">
        <v>9.8452883263000004</v>
      </c>
      <c r="M1344" s="131">
        <v>2.8129395218000002</v>
      </c>
      <c r="N1344" s="110">
        <v>289</v>
      </c>
      <c r="O1344" s="131">
        <v>2.4844290657000001</v>
      </c>
      <c r="P1344" s="146">
        <v>3.19</v>
      </c>
      <c r="Q1344" s="131">
        <v>9.0625</v>
      </c>
      <c r="R1344" s="110">
        <v>9</v>
      </c>
      <c r="S1344" s="131">
        <v>33.125</v>
      </c>
      <c r="T1344" s="110">
        <v>-9</v>
      </c>
      <c r="U1344" s="131">
        <v>57.8125</v>
      </c>
      <c r="V1344" s="131">
        <v>0</v>
      </c>
      <c r="W1344" s="147">
        <v>153</v>
      </c>
      <c r="X1344" s="147">
        <v>58</v>
      </c>
      <c r="Y1344" s="147">
        <v>32</v>
      </c>
      <c r="Z1344" s="147">
        <v>63</v>
      </c>
      <c r="AA1344" s="147">
        <v>50</v>
      </c>
      <c r="AB1344" s="147">
        <v>6</v>
      </c>
      <c r="AC1344" s="147">
        <v>11</v>
      </c>
      <c r="AD1344" s="147">
        <v>33</v>
      </c>
      <c r="AE1344" s="148">
        <v>1.5873015873</v>
      </c>
      <c r="AF1344" s="131">
        <v>17.6730486009</v>
      </c>
      <c r="AG1344" s="149" t="s">
        <v>3449</v>
      </c>
      <c r="AH1344" s="149">
        <v>10.6298003072</v>
      </c>
      <c r="AI1344" s="149">
        <v>3.8402457757000001</v>
      </c>
      <c r="AJ1344" s="149">
        <v>17.572964669699999</v>
      </c>
      <c r="AK1344" s="149">
        <v>41.536098310299998</v>
      </c>
      <c r="AL1344" s="149">
        <v>1.5668202765000001</v>
      </c>
      <c r="AM1344" s="149">
        <v>9.7081413209999994</v>
      </c>
      <c r="AN1344" s="149">
        <v>2.9493087558000002</v>
      </c>
      <c r="AO1344" s="149" t="s">
        <v>3450</v>
      </c>
      <c r="AP1344" s="149">
        <v>11.0906298003</v>
      </c>
      <c r="AQ1344" s="149">
        <v>6.1443932399999998E-2</v>
      </c>
    </row>
    <row r="1345" spans="1:43" x14ac:dyDescent="0.2">
      <c r="A1345" s="145">
        <v>4192</v>
      </c>
      <c r="B1345" s="109" t="s">
        <v>1057</v>
      </c>
      <c r="C1345" s="110">
        <v>1480</v>
      </c>
      <c r="D1345" s="131">
        <v>5.6388294076000003</v>
      </c>
      <c r="E1345" s="110">
        <v>614.10788381739997</v>
      </c>
      <c r="F1345" s="131">
        <v>14.5945945946</v>
      </c>
      <c r="G1345" s="131">
        <v>19.256756756800002</v>
      </c>
      <c r="H1345" s="131">
        <v>61.013513513500001</v>
      </c>
      <c r="I1345" s="131">
        <v>19.729729729700001</v>
      </c>
      <c r="J1345" s="131">
        <v>4.1265474552999999</v>
      </c>
      <c r="K1345" s="131">
        <v>1.3755158184</v>
      </c>
      <c r="L1345" s="131">
        <v>9.628610729</v>
      </c>
      <c r="M1345" s="131">
        <v>5.5020632737000001</v>
      </c>
      <c r="N1345" s="110">
        <v>650</v>
      </c>
      <c r="O1345" s="131">
        <v>2.2400000000000002</v>
      </c>
      <c r="P1345" s="146">
        <v>2.41</v>
      </c>
      <c r="Q1345" s="131">
        <v>21.097046413499999</v>
      </c>
      <c r="R1345" s="110">
        <v>13</v>
      </c>
      <c r="S1345" s="131">
        <v>58.227848101299998</v>
      </c>
      <c r="T1345" s="110">
        <v>-14</v>
      </c>
      <c r="U1345" s="131">
        <v>8.0168776371000003</v>
      </c>
      <c r="V1345" s="131">
        <v>12.658227848099999</v>
      </c>
      <c r="W1345" s="147">
        <v>191</v>
      </c>
      <c r="X1345" s="147">
        <v>7</v>
      </c>
      <c r="Y1345" s="147">
        <v>68</v>
      </c>
      <c r="Z1345" s="147">
        <v>116</v>
      </c>
      <c r="AA1345" s="147">
        <v>84</v>
      </c>
      <c r="AB1345" s="147">
        <v>5</v>
      </c>
      <c r="AC1345" s="147">
        <v>23</v>
      </c>
      <c r="AD1345" s="147">
        <v>56</v>
      </c>
      <c r="AE1345" s="148">
        <v>3.7037037037</v>
      </c>
      <c r="AF1345" s="131">
        <v>48.640915593700001</v>
      </c>
      <c r="AG1345" s="149">
        <v>0.84</v>
      </c>
      <c r="AH1345" s="149">
        <v>10.850515463900001</v>
      </c>
      <c r="AI1345" s="149">
        <v>5.3221649485000002</v>
      </c>
      <c r="AJ1345" s="149">
        <v>15.824742268</v>
      </c>
      <c r="AK1345" s="149">
        <v>38.0025773196</v>
      </c>
      <c r="AL1345" s="149">
        <v>2.9768041237</v>
      </c>
      <c r="AM1345" s="149">
        <v>9.8324742268000005</v>
      </c>
      <c r="AN1345" s="149">
        <v>2.3067010308999998</v>
      </c>
      <c r="AO1345" s="149" t="s">
        <v>3450</v>
      </c>
      <c r="AP1345" s="149">
        <v>11.043814433</v>
      </c>
      <c r="AQ1345" s="149">
        <v>1.2628865978999999</v>
      </c>
    </row>
    <row r="1346" spans="1:43" x14ac:dyDescent="0.2">
      <c r="A1346" s="145">
        <v>4193</v>
      </c>
      <c r="B1346" s="109" t="s">
        <v>1056</v>
      </c>
      <c r="C1346" s="110">
        <v>874</v>
      </c>
      <c r="D1346" s="131">
        <v>30.447761194000002</v>
      </c>
      <c r="E1346" s="110">
        <v>563.87096774190002</v>
      </c>
      <c r="F1346" s="131">
        <v>22.540045766599999</v>
      </c>
      <c r="G1346" s="131">
        <v>21.967963386699999</v>
      </c>
      <c r="H1346" s="131">
        <v>65.217391304299994</v>
      </c>
      <c r="I1346" s="131">
        <v>12.814645308899999</v>
      </c>
      <c r="J1346" s="131">
        <v>6.9726902962999997</v>
      </c>
      <c r="K1346" s="131">
        <v>3.4863451481999999</v>
      </c>
      <c r="L1346" s="131">
        <v>8.1348053457000002</v>
      </c>
      <c r="M1346" s="131">
        <v>3.4863451481999999</v>
      </c>
      <c r="N1346" s="110">
        <v>364</v>
      </c>
      <c r="O1346" s="131">
        <v>2.3928571429000001</v>
      </c>
      <c r="P1346" s="146">
        <v>1.55</v>
      </c>
      <c r="Q1346" s="131">
        <v>30.4635761589</v>
      </c>
      <c r="R1346" s="110">
        <v>15</v>
      </c>
      <c r="S1346" s="131">
        <v>43.0463576159</v>
      </c>
      <c r="T1346" s="110">
        <v>-15</v>
      </c>
      <c r="U1346" s="131">
        <v>26.4900662252</v>
      </c>
      <c r="V1346" s="131">
        <v>0</v>
      </c>
      <c r="W1346" s="147">
        <v>571</v>
      </c>
      <c r="X1346" s="147">
        <v>13</v>
      </c>
      <c r="Y1346" s="147">
        <v>133</v>
      </c>
      <c r="Z1346" s="147">
        <v>425</v>
      </c>
      <c r="AA1346" s="147">
        <v>62</v>
      </c>
      <c r="AB1346" s="147">
        <v>5</v>
      </c>
      <c r="AC1346" s="147">
        <v>11</v>
      </c>
      <c r="AD1346" s="147">
        <v>46</v>
      </c>
      <c r="AE1346" s="148">
        <v>4.6454767726000004</v>
      </c>
      <c r="AF1346" s="131">
        <v>13.5970333745</v>
      </c>
      <c r="AG1346" s="131">
        <v>1.18</v>
      </c>
      <c r="AH1346" s="149">
        <v>17.0123136747</v>
      </c>
      <c r="AI1346" s="149">
        <v>6.6104990279000004</v>
      </c>
      <c r="AJ1346" s="149">
        <v>11.438755670800001</v>
      </c>
      <c r="AK1346" s="149">
        <v>41.996111471200003</v>
      </c>
      <c r="AL1346" s="149">
        <v>2.6247569669000002</v>
      </c>
      <c r="AM1346" s="149">
        <v>5.2171095268999998</v>
      </c>
      <c r="AN1346" s="149">
        <v>3.5644847699</v>
      </c>
      <c r="AO1346" s="149" t="s">
        <v>3450</v>
      </c>
      <c r="AP1346" s="149">
        <v>7.3558003888999997</v>
      </c>
      <c r="AQ1346" s="149">
        <v>0.97213221000000005</v>
      </c>
    </row>
    <row r="1347" spans="1:43" x14ac:dyDescent="0.2">
      <c r="A1347" s="145">
        <v>4194</v>
      </c>
      <c r="B1347" s="109" t="s">
        <v>1055</v>
      </c>
      <c r="C1347" s="110">
        <v>2254</v>
      </c>
      <c r="D1347" s="131">
        <v>15.827338129499999</v>
      </c>
      <c r="E1347" s="110">
        <v>605.91397849459997</v>
      </c>
      <c r="F1347" s="131">
        <v>24.800354924600001</v>
      </c>
      <c r="G1347" s="131">
        <v>23.070097604299999</v>
      </c>
      <c r="H1347" s="131">
        <v>61.889973380699999</v>
      </c>
      <c r="I1347" s="131">
        <v>15.0399290151</v>
      </c>
      <c r="J1347" s="131">
        <v>4.4612982378000003</v>
      </c>
      <c r="K1347" s="131">
        <v>2.6767789426999999</v>
      </c>
      <c r="L1347" s="131">
        <v>10.7071157707</v>
      </c>
      <c r="M1347" s="131">
        <v>6.2458175329000003</v>
      </c>
      <c r="N1347" s="110">
        <v>897</v>
      </c>
      <c r="O1347" s="131">
        <v>2.5016722408000001</v>
      </c>
      <c r="P1347" s="146">
        <v>3.72</v>
      </c>
      <c r="Q1347" s="131">
        <v>18.817204301099999</v>
      </c>
      <c r="R1347" s="110">
        <v>32</v>
      </c>
      <c r="S1347" s="131">
        <v>38.978494623700001</v>
      </c>
      <c r="T1347" s="110">
        <v>-29</v>
      </c>
      <c r="U1347" s="131">
        <v>42.204301075300002</v>
      </c>
      <c r="V1347" s="131">
        <v>0</v>
      </c>
      <c r="W1347" s="147">
        <v>942</v>
      </c>
      <c r="X1347" s="147">
        <v>36</v>
      </c>
      <c r="Y1347" s="147">
        <v>212</v>
      </c>
      <c r="Z1347" s="147">
        <v>694</v>
      </c>
      <c r="AA1347" s="147">
        <v>126</v>
      </c>
      <c r="AB1347" s="147">
        <v>8</v>
      </c>
      <c r="AC1347" s="147">
        <v>30</v>
      </c>
      <c r="AD1347" s="147">
        <v>88</v>
      </c>
      <c r="AE1347" s="148">
        <v>1.3026052104000001</v>
      </c>
      <c r="AF1347" s="131">
        <v>2.2810218978000001</v>
      </c>
      <c r="AG1347" s="131">
        <v>0.49</v>
      </c>
      <c r="AH1347" s="149">
        <v>14.189109028400001</v>
      </c>
      <c r="AI1347" s="149">
        <v>6.3827263021</v>
      </c>
      <c r="AJ1347" s="149">
        <v>7.5453790485000001</v>
      </c>
      <c r="AK1347" s="149">
        <v>44.394352829500001</v>
      </c>
      <c r="AL1347" s="149">
        <v>2.9422232768000001</v>
      </c>
      <c r="AM1347" s="149">
        <v>7.7707913157000004</v>
      </c>
      <c r="AN1347" s="149">
        <v>3.9387827737999999</v>
      </c>
      <c r="AO1347" s="149" t="s">
        <v>3450</v>
      </c>
      <c r="AP1347" s="149">
        <v>9.1469925258</v>
      </c>
      <c r="AQ1347" s="149">
        <v>0.90164906869999994</v>
      </c>
    </row>
    <row r="1348" spans="1:43" x14ac:dyDescent="0.2">
      <c r="A1348" s="145">
        <v>4195</v>
      </c>
      <c r="B1348" s="109" t="s">
        <v>1054</v>
      </c>
      <c r="C1348" s="110">
        <v>1477</v>
      </c>
      <c r="D1348" s="131">
        <v>13.1800766284</v>
      </c>
      <c r="E1348" s="110">
        <v>234.81717011129999</v>
      </c>
      <c r="F1348" s="131">
        <v>13.6763710223</v>
      </c>
      <c r="G1348" s="131">
        <v>19.905213270099999</v>
      </c>
      <c r="H1348" s="131">
        <v>65.6736628301</v>
      </c>
      <c r="I1348" s="131">
        <v>14.4211238998</v>
      </c>
      <c r="J1348" s="131">
        <v>3.4094783498000001</v>
      </c>
      <c r="K1348" s="131">
        <v>2.0456870099</v>
      </c>
      <c r="L1348" s="131">
        <v>6.1370610296999999</v>
      </c>
      <c r="M1348" s="131">
        <v>5.4551653596999996</v>
      </c>
      <c r="N1348" s="110">
        <v>645</v>
      </c>
      <c r="O1348" s="131">
        <v>2.2868217054</v>
      </c>
      <c r="P1348" s="146">
        <v>6.29</v>
      </c>
      <c r="Q1348" s="131">
        <v>8.2018927445000003</v>
      </c>
      <c r="R1348" s="110">
        <v>9</v>
      </c>
      <c r="S1348" s="131">
        <v>51.892744479500003</v>
      </c>
      <c r="T1348" s="110">
        <v>-11</v>
      </c>
      <c r="U1348" s="131">
        <v>39.432176656199999</v>
      </c>
      <c r="V1348" s="131">
        <v>0.47318611989999998</v>
      </c>
      <c r="W1348" s="147">
        <v>455</v>
      </c>
      <c r="X1348" s="147">
        <v>35</v>
      </c>
      <c r="Y1348" s="147">
        <v>175</v>
      </c>
      <c r="Z1348" s="147">
        <v>245</v>
      </c>
      <c r="AA1348" s="147">
        <v>112</v>
      </c>
      <c r="AB1348" s="147">
        <v>14</v>
      </c>
      <c r="AC1348" s="147">
        <v>27</v>
      </c>
      <c r="AD1348" s="147">
        <v>71</v>
      </c>
      <c r="AE1348" s="148">
        <v>1.2820512821000001</v>
      </c>
      <c r="AF1348" s="131">
        <v>6.3965884860999997</v>
      </c>
      <c r="AG1348" s="149">
        <v>0.96</v>
      </c>
      <c r="AH1348" s="149">
        <v>11.8286612523</v>
      </c>
      <c r="AI1348" s="149">
        <v>6.444851978</v>
      </c>
      <c r="AJ1348" s="149">
        <v>12.6670159811</v>
      </c>
      <c r="AK1348" s="149">
        <v>39.992140424399999</v>
      </c>
      <c r="AL1348" s="149">
        <v>6.3924548074</v>
      </c>
      <c r="AM1348" s="149">
        <v>8.0953628504000008</v>
      </c>
      <c r="AN1348" s="149">
        <v>3.6154047680999999</v>
      </c>
      <c r="AO1348" s="149" t="s">
        <v>3450</v>
      </c>
      <c r="AP1348" s="149">
        <v>8.5931359707000006</v>
      </c>
      <c r="AQ1348" s="149">
        <v>0.75975897299999995</v>
      </c>
    </row>
    <row r="1349" spans="1:43" x14ac:dyDescent="0.2">
      <c r="A1349" s="145">
        <v>4196</v>
      </c>
      <c r="B1349" s="109" t="s">
        <v>1053</v>
      </c>
      <c r="C1349" s="110">
        <v>2280</v>
      </c>
      <c r="D1349" s="131">
        <v>23.043712897999999</v>
      </c>
      <c r="E1349" s="110">
        <v>568.57855361600002</v>
      </c>
      <c r="F1349" s="131">
        <v>23.6403508772</v>
      </c>
      <c r="G1349" s="131">
        <v>21.535087719300002</v>
      </c>
      <c r="H1349" s="131">
        <v>62.719298245600001</v>
      </c>
      <c r="I1349" s="131">
        <v>15.745614035099999</v>
      </c>
      <c r="J1349" s="131">
        <v>5.4335521846999999</v>
      </c>
      <c r="K1349" s="131">
        <v>1.3583880462</v>
      </c>
      <c r="L1349" s="131">
        <v>14.489472492599999</v>
      </c>
      <c r="M1349" s="131">
        <v>4.5279601539999996</v>
      </c>
      <c r="N1349" s="110">
        <v>977</v>
      </c>
      <c r="O1349" s="131">
        <v>2.3132036846999999</v>
      </c>
      <c r="P1349" s="146">
        <v>4.01</v>
      </c>
      <c r="Q1349" s="131">
        <v>17.336683417100001</v>
      </c>
      <c r="R1349" s="110">
        <v>12</v>
      </c>
      <c r="S1349" s="131">
        <v>57.035175879400001</v>
      </c>
      <c r="T1349" s="110">
        <v>-16</v>
      </c>
      <c r="U1349" s="131">
        <v>25.125628140700002</v>
      </c>
      <c r="V1349" s="131">
        <v>0.50251256280000001</v>
      </c>
      <c r="W1349" s="147">
        <v>855</v>
      </c>
      <c r="X1349" s="147">
        <v>35</v>
      </c>
      <c r="Y1349" s="147">
        <v>356</v>
      </c>
      <c r="Z1349" s="147">
        <v>464</v>
      </c>
      <c r="AA1349" s="147">
        <v>158</v>
      </c>
      <c r="AB1349" s="147">
        <v>15</v>
      </c>
      <c r="AC1349" s="147">
        <v>26</v>
      </c>
      <c r="AD1349" s="147">
        <v>117</v>
      </c>
      <c r="AE1349" s="148">
        <v>2.3255813953</v>
      </c>
      <c r="AF1349" s="131">
        <v>15.055852355500001</v>
      </c>
      <c r="AG1349" s="131">
        <v>1.64</v>
      </c>
      <c r="AH1349" s="149">
        <v>9.5018226002000006</v>
      </c>
      <c r="AI1349" s="149">
        <v>6.7436208990999997</v>
      </c>
      <c r="AJ1349" s="149">
        <v>14.653705953799999</v>
      </c>
      <c r="AK1349" s="149">
        <v>38.5783718104</v>
      </c>
      <c r="AL1349" s="149">
        <v>6.1846901580000004</v>
      </c>
      <c r="AM1349" s="149">
        <v>11.3001215067</v>
      </c>
      <c r="AN1349" s="149">
        <v>3.3292831106</v>
      </c>
      <c r="AO1349" s="149" t="s">
        <v>3450</v>
      </c>
      <c r="AP1349" s="149">
        <v>7.1567436209000004</v>
      </c>
      <c r="AQ1349" s="149">
        <v>0.24301336570000001</v>
      </c>
    </row>
    <row r="1350" spans="1:43" x14ac:dyDescent="0.2">
      <c r="A1350" s="145">
        <v>4197</v>
      </c>
      <c r="B1350" s="109" t="s">
        <v>1052</v>
      </c>
      <c r="C1350" s="110">
        <v>879</v>
      </c>
      <c r="D1350" s="131">
        <v>14.453125</v>
      </c>
      <c r="E1350" s="110">
        <v>403.21100917429999</v>
      </c>
      <c r="F1350" s="131">
        <v>19.4539249147</v>
      </c>
      <c r="G1350" s="131">
        <v>17.6336746303</v>
      </c>
      <c r="H1350" s="131">
        <v>65.187713310600003</v>
      </c>
      <c r="I1350" s="131">
        <v>17.178612059199999</v>
      </c>
      <c r="J1350" s="131">
        <v>4.5610034207999997</v>
      </c>
      <c r="K1350" s="131">
        <v>4.5610034207999997</v>
      </c>
      <c r="L1350" s="131">
        <v>4.5610034207999997</v>
      </c>
      <c r="M1350" s="131">
        <v>3.4207525656</v>
      </c>
      <c r="N1350" s="110">
        <v>381</v>
      </c>
      <c r="O1350" s="131">
        <v>2.2887139107999999</v>
      </c>
      <c r="P1350" s="146">
        <v>2.1800000000000002</v>
      </c>
      <c r="Q1350" s="131">
        <v>18.636363636399999</v>
      </c>
      <c r="R1350" s="110">
        <v>9</v>
      </c>
      <c r="S1350" s="131">
        <v>69.090909090899999</v>
      </c>
      <c r="T1350" s="110">
        <v>-10</v>
      </c>
      <c r="U1350" s="131">
        <v>12.272727272699999</v>
      </c>
      <c r="V1350" s="131">
        <v>0</v>
      </c>
      <c r="W1350" s="147">
        <v>277</v>
      </c>
      <c r="X1350" s="147">
        <v>13</v>
      </c>
      <c r="Y1350" s="147">
        <v>113</v>
      </c>
      <c r="Z1350" s="147">
        <v>151</v>
      </c>
      <c r="AA1350" s="147">
        <v>77</v>
      </c>
      <c r="AB1350" s="147">
        <v>5</v>
      </c>
      <c r="AC1350" s="147">
        <v>19</v>
      </c>
      <c r="AD1350" s="147">
        <v>53</v>
      </c>
      <c r="AE1350" s="148">
        <v>4.1841004183999999</v>
      </c>
      <c r="AF1350" s="131">
        <v>2.2831050228000001</v>
      </c>
      <c r="AG1350" s="131">
        <v>2.4</v>
      </c>
      <c r="AH1350" s="149">
        <v>9.5095367846999999</v>
      </c>
      <c r="AI1350" s="149">
        <v>3.8692098093</v>
      </c>
      <c r="AJ1350" s="149">
        <v>7.7111716620999999</v>
      </c>
      <c r="AK1350" s="149">
        <v>50.190735694799997</v>
      </c>
      <c r="AL1350" s="149">
        <v>5.3405994550000004</v>
      </c>
      <c r="AM1350" s="149">
        <v>7.0572207084</v>
      </c>
      <c r="AN1350" s="149">
        <v>4.9046321525999996</v>
      </c>
      <c r="AO1350" s="149" t="s">
        <v>3450</v>
      </c>
      <c r="AP1350" s="149">
        <v>7.2479564032999999</v>
      </c>
      <c r="AQ1350" s="149">
        <v>0.19073569479999999</v>
      </c>
    </row>
    <row r="1351" spans="1:43" x14ac:dyDescent="0.2">
      <c r="A1351" s="145">
        <v>4198</v>
      </c>
      <c r="B1351" s="109" t="s">
        <v>1051</v>
      </c>
      <c r="C1351" s="110">
        <v>1322</v>
      </c>
      <c r="D1351" s="131">
        <v>35.450819672100003</v>
      </c>
      <c r="E1351" s="110">
        <v>375.5681818182</v>
      </c>
      <c r="F1351" s="131">
        <v>19.288956127100001</v>
      </c>
      <c r="G1351" s="131">
        <v>20.877458396400002</v>
      </c>
      <c r="H1351" s="131">
        <v>67.624810892599996</v>
      </c>
      <c r="I1351" s="131">
        <v>11.497730711000001</v>
      </c>
      <c r="J1351" s="131">
        <v>4.6314164414999999</v>
      </c>
      <c r="K1351" s="131">
        <v>3.0876109610000002</v>
      </c>
      <c r="L1351" s="131">
        <v>10.0347356233</v>
      </c>
      <c r="M1351" s="131">
        <v>6.1752219220000004</v>
      </c>
      <c r="N1351" s="110">
        <v>545</v>
      </c>
      <c r="O1351" s="131">
        <v>2.3853211009000002</v>
      </c>
      <c r="P1351" s="146">
        <v>3.52</v>
      </c>
      <c r="Q1351" s="131">
        <v>17.765042979899999</v>
      </c>
      <c r="R1351" s="110">
        <v>8</v>
      </c>
      <c r="S1351" s="131">
        <v>57.306590257899998</v>
      </c>
      <c r="T1351" s="110">
        <v>-8</v>
      </c>
      <c r="U1351" s="131">
        <v>24.6418338109</v>
      </c>
      <c r="V1351" s="131">
        <v>0.28653295130000001</v>
      </c>
      <c r="W1351" s="147">
        <v>472</v>
      </c>
      <c r="X1351" s="147">
        <v>30</v>
      </c>
      <c r="Y1351" s="147">
        <v>94</v>
      </c>
      <c r="Z1351" s="147">
        <v>348</v>
      </c>
      <c r="AA1351" s="147">
        <v>88</v>
      </c>
      <c r="AB1351" s="147">
        <v>13</v>
      </c>
      <c r="AC1351" s="147">
        <v>17</v>
      </c>
      <c r="AD1351" s="147">
        <v>58</v>
      </c>
      <c r="AE1351" s="148">
        <v>0.83333333330000003</v>
      </c>
      <c r="AF1351" s="131">
        <v>26.894865525699998</v>
      </c>
      <c r="AG1351" s="131">
        <v>1.26</v>
      </c>
      <c r="AH1351" s="149">
        <v>7.9857864223000004</v>
      </c>
      <c r="AI1351" s="149">
        <v>4.6194127547999999</v>
      </c>
      <c r="AJ1351" s="149">
        <v>18.3654385637</v>
      </c>
      <c r="AK1351" s="149">
        <v>40.583504769000001</v>
      </c>
      <c r="AL1351" s="149">
        <v>3.7591172620000002</v>
      </c>
      <c r="AM1351" s="149">
        <v>6.9945763980000004</v>
      </c>
      <c r="AN1351" s="149">
        <v>7.4621282962000004</v>
      </c>
      <c r="AO1351" s="149" t="s">
        <v>3450</v>
      </c>
      <c r="AP1351" s="149">
        <v>8.4907424723999991</v>
      </c>
      <c r="AQ1351" s="149">
        <v>1.1034224799000001</v>
      </c>
    </row>
    <row r="1352" spans="1:43" x14ac:dyDescent="0.2">
      <c r="A1352" s="145">
        <v>4199</v>
      </c>
      <c r="B1352" s="109" t="s">
        <v>1050</v>
      </c>
      <c r="C1352" s="110">
        <v>1377</v>
      </c>
      <c r="D1352" s="131">
        <v>50.491803278699997</v>
      </c>
      <c r="E1352" s="110">
        <v>590.98712446349998</v>
      </c>
      <c r="F1352" s="131">
        <v>33.260711692100003</v>
      </c>
      <c r="G1352" s="131">
        <v>19.462599854800001</v>
      </c>
      <c r="H1352" s="131">
        <v>65.286855482899995</v>
      </c>
      <c r="I1352" s="131">
        <v>15.250544662299999</v>
      </c>
      <c r="J1352" s="131">
        <v>6.6740823136999996</v>
      </c>
      <c r="K1352" s="131">
        <v>7.4156470152000002</v>
      </c>
      <c r="L1352" s="131">
        <v>18.539117537999999</v>
      </c>
      <c r="M1352" s="131">
        <v>2.2246941046000002</v>
      </c>
      <c r="N1352" s="110">
        <v>622</v>
      </c>
      <c r="O1352" s="131">
        <v>2.1848874598000001</v>
      </c>
      <c r="P1352" s="146">
        <v>2.33</v>
      </c>
      <c r="Q1352" s="131">
        <v>30.472103004299999</v>
      </c>
      <c r="R1352" s="110">
        <v>-12</v>
      </c>
      <c r="S1352" s="131">
        <v>18.884120171700001</v>
      </c>
      <c r="T1352" s="110">
        <v>-7</v>
      </c>
      <c r="U1352" s="131">
        <v>36.480686695300001</v>
      </c>
      <c r="V1352" s="131">
        <v>14.1630901288</v>
      </c>
      <c r="W1352" s="147">
        <v>663</v>
      </c>
      <c r="X1352" s="147">
        <v>7</v>
      </c>
      <c r="Y1352" s="147">
        <v>71</v>
      </c>
      <c r="Z1352" s="147">
        <v>585</v>
      </c>
      <c r="AA1352" s="147" t="s">
        <v>3449</v>
      </c>
      <c r="AB1352" s="147" t="s">
        <v>3449</v>
      </c>
      <c r="AC1352" s="147">
        <v>11</v>
      </c>
      <c r="AD1352" s="147">
        <v>67</v>
      </c>
      <c r="AE1352" s="148">
        <v>3.3103448275999998</v>
      </c>
      <c r="AF1352" s="131">
        <v>61.677631578899998</v>
      </c>
      <c r="AG1352" s="131">
        <v>2.5</v>
      </c>
      <c r="AH1352" s="149">
        <v>13.565798901400001</v>
      </c>
      <c r="AI1352" s="149">
        <v>4.0363028420999996</v>
      </c>
      <c r="AJ1352" s="149">
        <v>6.9739670407999999</v>
      </c>
      <c r="AK1352" s="149">
        <v>54.573680439500002</v>
      </c>
      <c r="AL1352" s="149">
        <v>2.1256269405000001</v>
      </c>
      <c r="AM1352" s="149">
        <v>3.3436828277999999</v>
      </c>
      <c r="AN1352" s="149">
        <v>4.6095056125999996</v>
      </c>
      <c r="AO1352" s="149" t="s">
        <v>3450</v>
      </c>
      <c r="AP1352" s="149">
        <v>6.5440649630000003</v>
      </c>
      <c r="AQ1352" s="149">
        <v>0.54931932169999997</v>
      </c>
    </row>
    <row r="1353" spans="1:43" x14ac:dyDescent="0.2">
      <c r="A1353" s="145">
        <v>4200</v>
      </c>
      <c r="B1353" s="109" t="s">
        <v>1049</v>
      </c>
      <c r="C1353" s="110">
        <v>4038</v>
      </c>
      <c r="D1353" s="131">
        <v>25.1704897706</v>
      </c>
      <c r="E1353" s="110">
        <v>1238.6503067485</v>
      </c>
      <c r="F1353" s="131">
        <v>29.073798910400001</v>
      </c>
      <c r="G1353" s="131">
        <v>21.074789499800001</v>
      </c>
      <c r="H1353" s="131">
        <v>64.710252600299995</v>
      </c>
      <c r="I1353" s="131">
        <v>14.2149579</v>
      </c>
      <c r="J1353" s="131">
        <v>5.4631239135999996</v>
      </c>
      <c r="K1353" s="131">
        <v>2.2349143282999999</v>
      </c>
      <c r="L1353" s="131">
        <v>14.154457412499999</v>
      </c>
      <c r="M1353" s="131">
        <v>5.2148000992999997</v>
      </c>
      <c r="N1353" s="110">
        <v>1712</v>
      </c>
      <c r="O1353" s="131">
        <v>2.3434579438999998</v>
      </c>
      <c r="P1353" s="146">
        <v>3.26</v>
      </c>
      <c r="Q1353" s="131">
        <v>41.104294478500002</v>
      </c>
      <c r="R1353" s="110">
        <v>32</v>
      </c>
      <c r="S1353" s="131">
        <v>34.049079754600001</v>
      </c>
      <c r="T1353" s="110">
        <v>-31</v>
      </c>
      <c r="U1353" s="131">
        <v>24.539877300600001</v>
      </c>
      <c r="V1353" s="131">
        <v>0.30674846630000002</v>
      </c>
      <c r="W1353" s="147">
        <v>2072</v>
      </c>
      <c r="X1353" s="147">
        <v>31</v>
      </c>
      <c r="Y1353" s="147">
        <v>663</v>
      </c>
      <c r="Z1353" s="147">
        <v>1378</v>
      </c>
      <c r="AA1353" s="147">
        <v>277</v>
      </c>
      <c r="AB1353" s="147">
        <v>10</v>
      </c>
      <c r="AC1353" s="147">
        <v>63</v>
      </c>
      <c r="AD1353" s="147">
        <v>204</v>
      </c>
      <c r="AE1353" s="148">
        <v>3.3084311632999999</v>
      </c>
      <c r="AF1353" s="131">
        <v>0.4968944099</v>
      </c>
      <c r="AG1353" s="131">
        <v>0.97</v>
      </c>
      <c r="AH1353" s="149">
        <v>13.126693766900001</v>
      </c>
      <c r="AI1353" s="149">
        <v>5.3353658536999999</v>
      </c>
      <c r="AJ1353" s="149">
        <v>13.5924796748</v>
      </c>
      <c r="AK1353" s="149">
        <v>45.2066395664</v>
      </c>
      <c r="AL1353" s="149">
        <v>3.1504065040999998</v>
      </c>
      <c r="AM1353" s="149">
        <v>7.0037262873000001</v>
      </c>
      <c r="AN1353" s="149">
        <v>2.9979674797000002</v>
      </c>
      <c r="AO1353" s="149" t="s">
        <v>3450</v>
      </c>
      <c r="AP1353" s="149">
        <v>5.8265582656000001</v>
      </c>
      <c r="AQ1353" s="149">
        <v>0.77066395659999998</v>
      </c>
    </row>
    <row r="1354" spans="1:43" x14ac:dyDescent="0.2">
      <c r="A1354" s="145">
        <v>4201</v>
      </c>
      <c r="B1354" s="109" t="s">
        <v>1048</v>
      </c>
      <c r="C1354" s="110">
        <v>10822</v>
      </c>
      <c r="D1354" s="131">
        <v>30.4484088717</v>
      </c>
      <c r="E1354" s="110">
        <v>956.85234305920005</v>
      </c>
      <c r="F1354" s="131">
        <v>28.4051007208</v>
      </c>
      <c r="G1354" s="131">
        <v>18.083533542800001</v>
      </c>
      <c r="H1354" s="131">
        <v>65.006468305300004</v>
      </c>
      <c r="I1354" s="131">
        <v>16.909998151900002</v>
      </c>
      <c r="J1354" s="131">
        <v>7.4780332771999998</v>
      </c>
      <c r="K1354" s="131">
        <v>1.6825574874</v>
      </c>
      <c r="L1354" s="131">
        <v>13.8343615629</v>
      </c>
      <c r="M1354" s="131">
        <v>7.0106561974000003</v>
      </c>
      <c r="N1354" s="110">
        <v>5061</v>
      </c>
      <c r="O1354" s="131">
        <v>2.1104524797000002</v>
      </c>
      <c r="P1354" s="146">
        <v>11.31</v>
      </c>
      <c r="Q1354" s="131">
        <v>28.193832599099999</v>
      </c>
      <c r="R1354" s="110">
        <v>34</v>
      </c>
      <c r="S1354" s="131">
        <v>21.6740088106</v>
      </c>
      <c r="T1354" s="110">
        <v>-32</v>
      </c>
      <c r="U1354" s="131">
        <v>49.603524229100003</v>
      </c>
      <c r="V1354" s="131">
        <v>0.52863436119999996</v>
      </c>
      <c r="W1354" s="147">
        <v>9767</v>
      </c>
      <c r="X1354" s="147">
        <v>23</v>
      </c>
      <c r="Y1354" s="147">
        <v>2426</v>
      </c>
      <c r="Z1354" s="147">
        <v>7318</v>
      </c>
      <c r="AA1354" s="147">
        <v>951</v>
      </c>
      <c r="AB1354" s="147">
        <v>10</v>
      </c>
      <c r="AC1354" s="147">
        <v>105</v>
      </c>
      <c r="AD1354" s="147">
        <v>836</v>
      </c>
      <c r="AE1354" s="148">
        <v>1.7274810506</v>
      </c>
      <c r="AF1354" s="131">
        <v>7.9622530226999997</v>
      </c>
      <c r="AG1354" s="149">
        <v>3.67</v>
      </c>
      <c r="AH1354" s="149">
        <v>18.122499708700001</v>
      </c>
      <c r="AI1354" s="149">
        <v>8.2999961161000009</v>
      </c>
      <c r="AJ1354" s="149">
        <v>21.734571018</v>
      </c>
      <c r="AK1354" s="149">
        <v>18.0215170699</v>
      </c>
      <c r="AL1354" s="149">
        <v>3.8237464558999998</v>
      </c>
      <c r="AM1354" s="149">
        <v>12.6946828757</v>
      </c>
      <c r="AN1354" s="149">
        <v>2.8411077018999999</v>
      </c>
      <c r="AO1354" s="149" t="s">
        <v>3450</v>
      </c>
      <c r="AP1354" s="149">
        <v>11.985862430599999</v>
      </c>
      <c r="AQ1354" s="149">
        <v>0.44277003149999999</v>
      </c>
    </row>
    <row r="1355" spans="1:43" x14ac:dyDescent="0.2">
      <c r="A1355" s="145">
        <v>4202</v>
      </c>
      <c r="B1355" s="109" t="s">
        <v>1047</v>
      </c>
      <c r="C1355" s="110">
        <v>2955</v>
      </c>
      <c r="D1355" s="131">
        <v>12.1016691958</v>
      </c>
      <c r="E1355" s="110">
        <v>695.29411764710005</v>
      </c>
      <c r="F1355" s="131">
        <v>15.397631133699999</v>
      </c>
      <c r="G1355" s="131">
        <v>17.461928933999999</v>
      </c>
      <c r="H1355" s="131">
        <v>62.910321488999998</v>
      </c>
      <c r="I1355" s="131">
        <v>19.627749576999999</v>
      </c>
      <c r="J1355" s="131">
        <v>5.7480980557999999</v>
      </c>
      <c r="K1355" s="131">
        <v>2.0287404903000001</v>
      </c>
      <c r="L1355" s="131">
        <v>8.1149619611000006</v>
      </c>
      <c r="M1355" s="131">
        <v>5.7480980557999999</v>
      </c>
      <c r="N1355" s="110">
        <v>1327</v>
      </c>
      <c r="O1355" s="131">
        <v>2.2064807837</v>
      </c>
      <c r="P1355" s="146">
        <v>4.25</v>
      </c>
      <c r="Q1355" s="131">
        <v>23.8317757009</v>
      </c>
      <c r="R1355" s="110">
        <v>33</v>
      </c>
      <c r="S1355" s="131">
        <v>57.476635514000002</v>
      </c>
      <c r="T1355" s="110">
        <v>-31</v>
      </c>
      <c r="U1355" s="131">
        <v>18.691588785</v>
      </c>
      <c r="V1355" s="131">
        <v>0</v>
      </c>
      <c r="W1355" s="147">
        <v>1159</v>
      </c>
      <c r="X1355" s="147">
        <v>25</v>
      </c>
      <c r="Y1355" s="147">
        <v>326</v>
      </c>
      <c r="Z1355" s="147">
        <v>808</v>
      </c>
      <c r="AA1355" s="147">
        <v>213</v>
      </c>
      <c r="AB1355" s="147">
        <v>11</v>
      </c>
      <c r="AC1355" s="147">
        <v>31</v>
      </c>
      <c r="AD1355" s="147">
        <v>171</v>
      </c>
      <c r="AE1355" s="148">
        <v>1.0745466755999999</v>
      </c>
      <c r="AF1355" s="131">
        <v>6.4669843431</v>
      </c>
      <c r="AG1355" s="149">
        <v>1.05</v>
      </c>
      <c r="AH1355" s="149">
        <v>19.5856995354</v>
      </c>
      <c r="AI1355" s="149">
        <v>5.1045431078999997</v>
      </c>
      <c r="AJ1355" s="149">
        <v>11.390036138399999</v>
      </c>
      <c r="AK1355" s="149">
        <v>40.487867836900001</v>
      </c>
      <c r="AL1355" s="149">
        <v>2.0263293753</v>
      </c>
      <c r="AM1355" s="149">
        <v>7.6729478574999996</v>
      </c>
      <c r="AN1355" s="149">
        <v>3.0524006195000002</v>
      </c>
      <c r="AO1355" s="149" t="s">
        <v>3450</v>
      </c>
      <c r="AP1355" s="149">
        <v>7.9117191533</v>
      </c>
      <c r="AQ1355" s="149">
        <v>0.55498193080000002</v>
      </c>
    </row>
    <row r="1356" spans="1:43" x14ac:dyDescent="0.2">
      <c r="A1356" s="145">
        <v>4203</v>
      </c>
      <c r="B1356" s="109" t="s">
        <v>1046</v>
      </c>
      <c r="C1356" s="110">
        <v>4498</v>
      </c>
      <c r="D1356" s="131">
        <v>12.085721405399999</v>
      </c>
      <c r="E1356" s="110">
        <v>680.48411497730001</v>
      </c>
      <c r="F1356" s="131">
        <v>21.076033792800001</v>
      </c>
      <c r="G1356" s="131">
        <v>20.3646064918</v>
      </c>
      <c r="H1356" s="131">
        <v>60.137839039600003</v>
      </c>
      <c r="I1356" s="131">
        <v>19.497554468699999</v>
      </c>
      <c r="J1356" s="131">
        <v>4.9233523553999996</v>
      </c>
      <c r="K1356" s="131">
        <v>1.7903099473999999</v>
      </c>
      <c r="L1356" s="131">
        <v>8.2801835068000003</v>
      </c>
      <c r="M1356" s="131">
        <v>7.1612397895999997</v>
      </c>
      <c r="N1356" s="110">
        <v>1886</v>
      </c>
      <c r="O1356" s="131">
        <v>2.3594909862</v>
      </c>
      <c r="P1356" s="146">
        <v>6.61</v>
      </c>
      <c r="Q1356" s="131">
        <v>25.1515151515</v>
      </c>
      <c r="R1356" s="110">
        <v>23</v>
      </c>
      <c r="S1356" s="131">
        <v>37.727272727299997</v>
      </c>
      <c r="T1356" s="110">
        <v>-26</v>
      </c>
      <c r="U1356" s="131">
        <v>35</v>
      </c>
      <c r="V1356" s="131">
        <v>2.1212121212000001</v>
      </c>
      <c r="W1356" s="147">
        <v>1572</v>
      </c>
      <c r="X1356" s="147">
        <v>34</v>
      </c>
      <c r="Y1356" s="147">
        <v>493</v>
      </c>
      <c r="Z1356" s="147">
        <v>1045</v>
      </c>
      <c r="AA1356" s="147">
        <v>290</v>
      </c>
      <c r="AB1356" s="147">
        <v>11</v>
      </c>
      <c r="AC1356" s="147">
        <v>55</v>
      </c>
      <c r="AD1356" s="147">
        <v>224</v>
      </c>
      <c r="AE1356" s="148">
        <v>0.57251908399999996</v>
      </c>
      <c r="AF1356" s="131">
        <v>1.5963511973</v>
      </c>
      <c r="AG1356" s="149">
        <v>1.35</v>
      </c>
      <c r="AH1356" s="149">
        <v>18.4067812059</v>
      </c>
      <c r="AI1356" s="149">
        <v>6.3938385817999999</v>
      </c>
      <c r="AJ1356" s="149">
        <v>14.943262088099999</v>
      </c>
      <c r="AK1356" s="149">
        <v>34.029075331500003</v>
      </c>
      <c r="AL1356" s="149">
        <v>4.1425511552999996</v>
      </c>
      <c r="AM1356" s="149">
        <v>9.3196007838000003</v>
      </c>
      <c r="AN1356" s="149">
        <v>2.7115708881999998</v>
      </c>
      <c r="AO1356" s="149" t="s">
        <v>3450</v>
      </c>
      <c r="AP1356" s="149">
        <v>7.2688328852000001</v>
      </c>
      <c r="AQ1356" s="149">
        <v>0.67447477560000002</v>
      </c>
    </row>
    <row r="1357" spans="1:43" x14ac:dyDescent="0.2">
      <c r="A1357" s="145">
        <v>4204</v>
      </c>
      <c r="B1357" s="109" t="s">
        <v>1045</v>
      </c>
      <c r="C1357" s="110">
        <v>4765</v>
      </c>
      <c r="D1357" s="131">
        <v>13.209788548300001</v>
      </c>
      <c r="E1357" s="110">
        <v>1439.5770392749</v>
      </c>
      <c r="F1357" s="131">
        <v>28.604407135399999</v>
      </c>
      <c r="G1357" s="131">
        <v>23.756558237099998</v>
      </c>
      <c r="H1357" s="131">
        <v>61.636935991599998</v>
      </c>
      <c r="I1357" s="131">
        <v>14.6065057712</v>
      </c>
      <c r="J1357" s="131">
        <v>5.4501624568000002</v>
      </c>
      <c r="K1357" s="131">
        <v>2.5154595953999999</v>
      </c>
      <c r="L1357" s="131">
        <v>11.1099465465</v>
      </c>
      <c r="M1357" s="131">
        <v>9.0137302170000009</v>
      </c>
      <c r="N1357" s="110">
        <v>1906</v>
      </c>
      <c r="O1357" s="131">
        <v>2.4816369360000001</v>
      </c>
      <c r="P1357" s="146">
        <v>3.31</v>
      </c>
      <c r="Q1357" s="131">
        <v>43.465045592700001</v>
      </c>
      <c r="R1357" s="110">
        <v>22</v>
      </c>
      <c r="S1357" s="131">
        <v>29.787234042600002</v>
      </c>
      <c r="T1357" s="110">
        <v>-26</v>
      </c>
      <c r="U1357" s="131">
        <v>25.8358662614</v>
      </c>
      <c r="V1357" s="131">
        <v>0.91185410330000005</v>
      </c>
      <c r="W1357" s="147">
        <v>1397</v>
      </c>
      <c r="X1357" s="147">
        <v>10</v>
      </c>
      <c r="Y1357" s="147">
        <v>570</v>
      </c>
      <c r="Z1357" s="147">
        <v>817</v>
      </c>
      <c r="AA1357" s="147" t="s">
        <v>3449</v>
      </c>
      <c r="AB1357" s="147" t="s">
        <v>3449</v>
      </c>
      <c r="AC1357" s="147">
        <v>35</v>
      </c>
      <c r="AD1357" s="147">
        <v>176</v>
      </c>
      <c r="AE1357" s="148">
        <v>1.1990407674000001</v>
      </c>
      <c r="AF1357" s="131">
        <v>2.7385717294999998</v>
      </c>
      <c r="AG1357" s="131">
        <v>1.84</v>
      </c>
      <c r="AH1357" s="149">
        <v>11.7683756806</v>
      </c>
      <c r="AI1357" s="149">
        <v>6.2273139746000004</v>
      </c>
      <c r="AJ1357" s="149">
        <v>25.465063520899999</v>
      </c>
      <c r="AK1357" s="149">
        <v>28.924682395600001</v>
      </c>
      <c r="AL1357" s="149">
        <v>2.6485934663999999</v>
      </c>
      <c r="AM1357" s="149">
        <v>8.7057622504999994</v>
      </c>
      <c r="AN1357" s="149">
        <v>3.4142468240000001</v>
      </c>
      <c r="AO1357" s="149" t="s">
        <v>3450</v>
      </c>
      <c r="AP1357" s="149">
        <v>10.679446461</v>
      </c>
      <c r="AQ1357" s="149">
        <v>0.55580762250000004</v>
      </c>
    </row>
    <row r="1358" spans="1:43" x14ac:dyDescent="0.2">
      <c r="A1358" s="145">
        <v>4205</v>
      </c>
      <c r="B1358" s="109" t="s">
        <v>1044</v>
      </c>
      <c r="C1358" s="110">
        <v>2929</v>
      </c>
      <c r="D1358" s="131">
        <v>23.222549432099999</v>
      </c>
      <c r="E1358" s="110">
        <v>620.55084745759996</v>
      </c>
      <c r="F1358" s="131">
        <v>25.742574257400001</v>
      </c>
      <c r="G1358" s="131">
        <v>21.6456128371</v>
      </c>
      <c r="H1358" s="131">
        <v>65.244110617999993</v>
      </c>
      <c r="I1358" s="131">
        <v>13.1102765449</v>
      </c>
      <c r="J1358" s="131">
        <v>8.2403433475999996</v>
      </c>
      <c r="K1358" s="131">
        <v>3.4334763948</v>
      </c>
      <c r="L1358" s="131">
        <v>15.4506437768</v>
      </c>
      <c r="M1358" s="131">
        <v>6.1802575106999997</v>
      </c>
      <c r="N1358" s="110">
        <v>1234</v>
      </c>
      <c r="O1358" s="131">
        <v>2.3573743922000001</v>
      </c>
      <c r="P1358" s="146">
        <v>4.72</v>
      </c>
      <c r="Q1358" s="131">
        <v>24.364406779700001</v>
      </c>
      <c r="R1358" s="110">
        <v>12</v>
      </c>
      <c r="S1358" s="131">
        <v>34.533898305100003</v>
      </c>
      <c r="T1358" s="110">
        <v>-14</v>
      </c>
      <c r="U1358" s="131">
        <v>40.677966101700001</v>
      </c>
      <c r="V1358" s="131">
        <v>0.42372881359999998</v>
      </c>
      <c r="W1358" s="147">
        <v>1236</v>
      </c>
      <c r="X1358" s="147">
        <v>26</v>
      </c>
      <c r="Y1358" s="147">
        <v>395</v>
      </c>
      <c r="Z1358" s="147">
        <v>815</v>
      </c>
      <c r="AA1358" s="147">
        <v>185</v>
      </c>
      <c r="AB1358" s="147">
        <v>8</v>
      </c>
      <c r="AC1358" s="147">
        <v>39</v>
      </c>
      <c r="AD1358" s="147">
        <v>138</v>
      </c>
      <c r="AE1358" s="148">
        <v>1.5184381779</v>
      </c>
      <c r="AF1358" s="131">
        <v>12.212643678199999</v>
      </c>
      <c r="AG1358" s="131">
        <v>1.38</v>
      </c>
      <c r="AH1358" s="149">
        <v>10.651383841199999</v>
      </c>
      <c r="AI1358" s="149">
        <v>9.1510576832999995</v>
      </c>
      <c r="AJ1358" s="149">
        <v>13.8570496692</v>
      </c>
      <c r="AK1358" s="149">
        <v>36.799925449600003</v>
      </c>
      <c r="AL1358" s="149">
        <v>4.9203242941000003</v>
      </c>
      <c r="AM1358" s="149">
        <v>7.9862081819000004</v>
      </c>
      <c r="AN1358" s="149">
        <v>4.9296430900999999</v>
      </c>
      <c r="AO1358" s="149" t="s">
        <v>3450</v>
      </c>
      <c r="AP1358" s="149">
        <v>7.7439194856000002</v>
      </c>
      <c r="AQ1358" s="149">
        <v>0.53117137270000003</v>
      </c>
    </row>
    <row r="1359" spans="1:43" x14ac:dyDescent="0.2">
      <c r="A1359" s="145">
        <v>4206</v>
      </c>
      <c r="B1359" s="109" t="s">
        <v>1043</v>
      </c>
      <c r="C1359" s="110">
        <v>5483</v>
      </c>
      <c r="D1359" s="131">
        <v>24.557019536599999</v>
      </c>
      <c r="E1359" s="110">
        <v>881.51125401930005</v>
      </c>
      <c r="F1359" s="131">
        <v>21.539303301099999</v>
      </c>
      <c r="G1359" s="131">
        <v>21.4481123473</v>
      </c>
      <c r="H1359" s="131">
        <v>63.377712930900003</v>
      </c>
      <c r="I1359" s="131">
        <v>15.1741747219</v>
      </c>
      <c r="J1359" s="131">
        <v>6.7444403936999997</v>
      </c>
      <c r="K1359" s="131">
        <v>2.3696682463999998</v>
      </c>
      <c r="L1359" s="131">
        <v>12.030623405</v>
      </c>
      <c r="M1359" s="131">
        <v>5.6507473569000002</v>
      </c>
      <c r="N1359" s="110">
        <v>2330</v>
      </c>
      <c r="O1359" s="131">
        <v>2.3227467811000002</v>
      </c>
      <c r="P1359" s="146">
        <v>6.22</v>
      </c>
      <c r="Q1359" s="131">
        <v>29.058441558399998</v>
      </c>
      <c r="R1359" s="110">
        <v>29</v>
      </c>
      <c r="S1359" s="131">
        <v>30.0324675325</v>
      </c>
      <c r="T1359" s="110">
        <v>-32</v>
      </c>
      <c r="U1359" s="131">
        <v>37.175324675299997</v>
      </c>
      <c r="V1359" s="131">
        <v>3.7337662337999999</v>
      </c>
      <c r="W1359" s="147">
        <v>2116</v>
      </c>
      <c r="X1359" s="147">
        <v>25</v>
      </c>
      <c r="Y1359" s="147">
        <v>915</v>
      </c>
      <c r="Z1359" s="147">
        <v>1176</v>
      </c>
      <c r="AA1359" s="147">
        <v>325</v>
      </c>
      <c r="AB1359" s="147">
        <v>10</v>
      </c>
      <c r="AC1359" s="147">
        <v>76</v>
      </c>
      <c r="AD1359" s="147">
        <v>239</v>
      </c>
      <c r="AE1359" s="148">
        <v>2.3073914744000001</v>
      </c>
      <c r="AF1359" s="131">
        <v>0.36523009499999998</v>
      </c>
      <c r="AG1359" s="131">
        <v>2</v>
      </c>
      <c r="AH1359" s="149">
        <v>18.8395528263</v>
      </c>
      <c r="AI1359" s="149">
        <v>5.7668083766000002</v>
      </c>
      <c r="AJ1359" s="149">
        <v>14.887419304</v>
      </c>
      <c r="AK1359" s="149">
        <v>34.522122500400002</v>
      </c>
      <c r="AL1359" s="149">
        <v>3.7592505116999999</v>
      </c>
      <c r="AM1359" s="149">
        <v>7.3649818926000004</v>
      </c>
      <c r="AN1359" s="149">
        <v>3.8930877026999999</v>
      </c>
      <c r="AO1359" s="149" t="s">
        <v>3450</v>
      </c>
      <c r="AP1359" s="149">
        <v>7.2744449693000002</v>
      </c>
      <c r="AQ1359" s="149">
        <v>0.84238702570000001</v>
      </c>
    </row>
    <row r="1360" spans="1:43" x14ac:dyDescent="0.2">
      <c r="A1360" s="145">
        <v>4207</v>
      </c>
      <c r="B1360" s="109" t="s">
        <v>1042</v>
      </c>
      <c r="C1360" s="110">
        <v>3031</v>
      </c>
      <c r="D1360" s="131">
        <v>8.7939698491999998</v>
      </c>
      <c r="E1360" s="110">
        <v>478.8309636651</v>
      </c>
      <c r="F1360" s="131">
        <v>20.257340811599999</v>
      </c>
      <c r="G1360" s="131">
        <v>20.554272517299999</v>
      </c>
      <c r="H1360" s="131">
        <v>61.464863081499999</v>
      </c>
      <c r="I1360" s="131">
        <v>17.980864401200002</v>
      </c>
      <c r="J1360" s="131">
        <v>4.9767750497999996</v>
      </c>
      <c r="K1360" s="131">
        <v>1.6589250166</v>
      </c>
      <c r="L1360" s="131">
        <v>10.6171201062</v>
      </c>
      <c r="M1360" s="131">
        <v>4.9767750497999996</v>
      </c>
      <c r="N1360" s="110">
        <v>1243</v>
      </c>
      <c r="O1360" s="131">
        <v>2.4022526146000001</v>
      </c>
      <c r="P1360" s="146">
        <v>6.33</v>
      </c>
      <c r="Q1360" s="131">
        <v>20.820189274400001</v>
      </c>
      <c r="R1360" s="110">
        <v>44</v>
      </c>
      <c r="S1360" s="131">
        <v>37.854889589899997</v>
      </c>
      <c r="T1360" s="110">
        <v>-44</v>
      </c>
      <c r="U1360" s="131">
        <v>40.851735015800003</v>
      </c>
      <c r="V1360" s="131">
        <v>0.47318611989999998</v>
      </c>
      <c r="W1360" s="147">
        <v>4233</v>
      </c>
      <c r="X1360" s="147">
        <v>49</v>
      </c>
      <c r="Y1360" s="147">
        <v>566</v>
      </c>
      <c r="Z1360" s="147">
        <v>3618</v>
      </c>
      <c r="AA1360" s="147">
        <v>190</v>
      </c>
      <c r="AB1360" s="147">
        <v>15</v>
      </c>
      <c r="AC1360" s="147">
        <v>30</v>
      </c>
      <c r="AD1360" s="147">
        <v>145</v>
      </c>
      <c r="AE1360" s="148">
        <v>1.7202692595</v>
      </c>
      <c r="AF1360" s="131">
        <v>3.303600925</v>
      </c>
      <c r="AG1360" s="149">
        <v>2.17</v>
      </c>
      <c r="AH1360" s="149">
        <v>12.119219811500001</v>
      </c>
      <c r="AI1360" s="149">
        <v>5.0551537730999998</v>
      </c>
      <c r="AJ1360" s="149">
        <v>17.6199868508</v>
      </c>
      <c r="AK1360" s="149">
        <v>34.020016071299999</v>
      </c>
      <c r="AL1360" s="149">
        <v>3.9447731755</v>
      </c>
      <c r="AM1360" s="149">
        <v>7.7434436408999998</v>
      </c>
      <c r="AN1360" s="149">
        <v>4.9017459274000004</v>
      </c>
      <c r="AO1360" s="149" t="s">
        <v>3450</v>
      </c>
      <c r="AP1360" s="149">
        <v>10.490174592700001</v>
      </c>
      <c r="AQ1360" s="149">
        <v>1.4098911535</v>
      </c>
    </row>
    <row r="1361" spans="1:43" x14ac:dyDescent="0.2">
      <c r="A1361" s="145">
        <v>4208</v>
      </c>
      <c r="B1361" s="109" t="s">
        <v>1041</v>
      </c>
      <c r="C1361" s="110">
        <v>4081</v>
      </c>
      <c r="D1361" s="131">
        <v>19.747652582200001</v>
      </c>
      <c r="E1361" s="110">
        <v>421.15583075339998</v>
      </c>
      <c r="F1361" s="131">
        <v>11.663807890199999</v>
      </c>
      <c r="G1361" s="131">
        <v>20.6076941926</v>
      </c>
      <c r="H1361" s="131">
        <v>60.352854692500003</v>
      </c>
      <c r="I1361" s="131">
        <v>19.0394511149</v>
      </c>
      <c r="J1361" s="131">
        <v>4.2094837191999996</v>
      </c>
      <c r="K1361" s="131">
        <v>2.2285502042999998</v>
      </c>
      <c r="L1361" s="131">
        <v>8.1713507490000001</v>
      </c>
      <c r="M1361" s="131">
        <v>5.4475671659999998</v>
      </c>
      <c r="N1361" s="110">
        <v>1746</v>
      </c>
      <c r="O1361" s="131">
        <v>2.3150057274</v>
      </c>
      <c r="P1361" s="146">
        <v>9.69</v>
      </c>
      <c r="Q1361" s="131">
        <v>13.8253638254</v>
      </c>
      <c r="R1361" s="110">
        <v>49</v>
      </c>
      <c r="S1361" s="131">
        <v>51.663201663199999</v>
      </c>
      <c r="T1361" s="110">
        <v>-49</v>
      </c>
      <c r="U1361" s="131">
        <v>32.744282744300001</v>
      </c>
      <c r="V1361" s="131">
        <v>1.7671517671999999</v>
      </c>
      <c r="W1361" s="147">
        <v>1213</v>
      </c>
      <c r="X1361" s="147">
        <v>95</v>
      </c>
      <c r="Y1361" s="147">
        <v>224</v>
      </c>
      <c r="Z1361" s="147">
        <v>894</v>
      </c>
      <c r="AA1361" s="147">
        <v>256</v>
      </c>
      <c r="AB1361" s="147">
        <v>23</v>
      </c>
      <c r="AC1361" s="147">
        <v>38</v>
      </c>
      <c r="AD1361" s="147">
        <v>195</v>
      </c>
      <c r="AE1361" s="148">
        <v>2.4402907580000002</v>
      </c>
      <c r="AF1361" s="131">
        <v>9.3647177930000005</v>
      </c>
      <c r="AG1361" s="149">
        <v>0.57999999999999996</v>
      </c>
      <c r="AH1361" s="149">
        <v>18.5170145375</v>
      </c>
      <c r="AI1361" s="149">
        <v>6.4038008608999997</v>
      </c>
      <c r="AJ1361" s="149">
        <v>9.4859092017000002</v>
      </c>
      <c r="AK1361" s="149">
        <v>40.315114106999999</v>
      </c>
      <c r="AL1361" s="149">
        <v>3.0008933647</v>
      </c>
      <c r="AM1361" s="149">
        <v>8.1336798506000001</v>
      </c>
      <c r="AN1361" s="149">
        <v>3.4760009745999998</v>
      </c>
      <c r="AO1361" s="149" t="s">
        <v>3450</v>
      </c>
      <c r="AP1361" s="149">
        <v>8.1864695849999993</v>
      </c>
      <c r="AQ1361" s="149">
        <v>0.84057500200000002</v>
      </c>
    </row>
    <row r="1362" spans="1:43" x14ac:dyDescent="0.2">
      <c r="A1362" s="145">
        <v>4209</v>
      </c>
      <c r="B1362" s="109" t="s">
        <v>1040</v>
      </c>
      <c r="C1362" s="110">
        <v>5223</v>
      </c>
      <c r="D1362" s="131">
        <v>10.821133036299999</v>
      </c>
      <c r="E1362" s="110">
        <v>542.93139293139996</v>
      </c>
      <c r="F1362" s="131">
        <v>24.928202182700002</v>
      </c>
      <c r="G1362" s="131">
        <v>20.6586253111</v>
      </c>
      <c r="H1362" s="131">
        <v>61.229178632999997</v>
      </c>
      <c r="I1362" s="131">
        <v>18.1121960559</v>
      </c>
      <c r="J1362" s="131">
        <v>4.5666444676999998</v>
      </c>
      <c r="K1362" s="131">
        <v>1.5222148226000001</v>
      </c>
      <c r="L1362" s="131">
        <v>10.274950052299999</v>
      </c>
      <c r="M1362" s="131">
        <v>11.6068880221</v>
      </c>
      <c r="N1362" s="110">
        <v>2228</v>
      </c>
      <c r="O1362" s="131">
        <v>2.3123877917</v>
      </c>
      <c r="P1362" s="146">
        <v>9.6199999999999992</v>
      </c>
      <c r="Q1362" s="131">
        <v>19.605809128600001</v>
      </c>
      <c r="R1362" s="110">
        <v>31</v>
      </c>
      <c r="S1362" s="131">
        <v>50.9336099585</v>
      </c>
      <c r="T1362" s="110">
        <v>-30</v>
      </c>
      <c r="U1362" s="131">
        <v>29.356846473000001</v>
      </c>
      <c r="V1362" s="131">
        <v>0.10373443979999999</v>
      </c>
      <c r="W1362" s="147">
        <v>2917</v>
      </c>
      <c r="X1362" s="147">
        <v>67</v>
      </c>
      <c r="Y1362" s="147">
        <v>690</v>
      </c>
      <c r="Z1362" s="147">
        <v>2160</v>
      </c>
      <c r="AA1362" s="147">
        <v>360</v>
      </c>
      <c r="AB1362" s="147">
        <v>20</v>
      </c>
      <c r="AC1362" s="147">
        <v>70</v>
      </c>
      <c r="AD1362" s="147">
        <v>270</v>
      </c>
      <c r="AE1362" s="148">
        <v>0.98522167490000001</v>
      </c>
      <c r="AF1362" s="131">
        <v>3.2523436005000002</v>
      </c>
      <c r="AG1362" s="131">
        <v>1.93</v>
      </c>
      <c r="AH1362" s="149">
        <v>10.8027441197</v>
      </c>
      <c r="AI1362" s="149">
        <v>8.2412687098999999</v>
      </c>
      <c r="AJ1362" s="149">
        <v>16.8255523877</v>
      </c>
      <c r="AK1362" s="149">
        <v>35.865110477499996</v>
      </c>
      <c r="AL1362" s="149">
        <v>3.1539558090000002</v>
      </c>
      <c r="AM1362" s="149">
        <v>6.6776550249</v>
      </c>
      <c r="AN1362" s="149">
        <v>3.1895937277000002</v>
      </c>
      <c r="AO1362" s="149" t="s">
        <v>3450</v>
      </c>
      <c r="AP1362" s="149">
        <v>10.553278688500001</v>
      </c>
      <c r="AQ1362" s="149">
        <v>1.8219885959</v>
      </c>
    </row>
    <row r="1363" spans="1:43" x14ac:dyDescent="0.2">
      <c r="A1363" s="145">
        <v>4210</v>
      </c>
      <c r="B1363" s="109" t="s">
        <v>1039</v>
      </c>
      <c r="C1363" s="110">
        <v>3876</v>
      </c>
      <c r="D1363" s="131">
        <v>49.826053343600002</v>
      </c>
      <c r="E1363" s="110">
        <v>1082.6815642458</v>
      </c>
      <c r="F1363" s="131">
        <v>18.4726522188</v>
      </c>
      <c r="G1363" s="131">
        <v>19.788441692500001</v>
      </c>
      <c r="H1363" s="131">
        <v>64.860681114599998</v>
      </c>
      <c r="I1363" s="131">
        <v>15.350877193000001</v>
      </c>
      <c r="J1363" s="131">
        <v>5.5463117026999997</v>
      </c>
      <c r="K1363" s="131">
        <v>2.2185246810999999</v>
      </c>
      <c r="L1363" s="131">
        <v>16.9162506933</v>
      </c>
      <c r="M1363" s="131">
        <v>5.5463117026999997</v>
      </c>
      <c r="N1363" s="110">
        <v>1754</v>
      </c>
      <c r="O1363" s="131">
        <v>2.1898517674</v>
      </c>
      <c r="P1363" s="146">
        <v>3.58</v>
      </c>
      <c r="Q1363" s="131">
        <v>27.195467422099998</v>
      </c>
      <c r="R1363" s="110">
        <v>5</v>
      </c>
      <c r="S1363" s="131">
        <v>40.793201133099998</v>
      </c>
      <c r="T1363" s="110">
        <v>-5</v>
      </c>
      <c r="U1363" s="131">
        <v>32.0113314448</v>
      </c>
      <c r="V1363" s="131">
        <v>0</v>
      </c>
      <c r="W1363" s="147">
        <v>655</v>
      </c>
      <c r="X1363" s="147">
        <v>17</v>
      </c>
      <c r="Y1363" s="147">
        <v>103</v>
      </c>
      <c r="Z1363" s="147">
        <v>535</v>
      </c>
      <c r="AA1363" s="147">
        <v>156</v>
      </c>
      <c r="AB1363" s="147">
        <v>5</v>
      </c>
      <c r="AC1363" s="147">
        <v>22</v>
      </c>
      <c r="AD1363" s="147">
        <v>129</v>
      </c>
      <c r="AE1363" s="148">
        <v>2.8601144046</v>
      </c>
      <c r="AF1363" s="131">
        <v>24.744819053499999</v>
      </c>
      <c r="AG1363" s="131">
        <v>0.75</v>
      </c>
      <c r="AH1363" s="149">
        <v>13.7416884949</v>
      </c>
      <c r="AI1363" s="149">
        <v>8.1906105177999997</v>
      </c>
      <c r="AJ1363" s="149">
        <v>14.955671972599999</v>
      </c>
      <c r="AK1363" s="149">
        <v>27.342333266200001</v>
      </c>
      <c r="AL1363" s="149">
        <v>4.6594801530999996</v>
      </c>
      <c r="AM1363" s="149">
        <v>11.9836792263</v>
      </c>
      <c r="AN1363" s="149">
        <v>4.0550070521999997</v>
      </c>
      <c r="AO1363" s="149" t="s">
        <v>3450</v>
      </c>
      <c r="AP1363" s="149">
        <v>11.293572436</v>
      </c>
      <c r="AQ1363" s="149">
        <v>1.0024178924</v>
      </c>
    </row>
    <row r="1364" spans="1:43" x14ac:dyDescent="0.2">
      <c r="A1364" s="145">
        <v>4221</v>
      </c>
      <c r="B1364" s="109" t="s">
        <v>1038</v>
      </c>
      <c r="C1364" s="110">
        <v>964</v>
      </c>
      <c r="D1364" s="131">
        <v>5.8177826564000004</v>
      </c>
      <c r="E1364" s="110">
        <v>232.28915662649999</v>
      </c>
      <c r="F1364" s="131">
        <v>12.6556016598</v>
      </c>
      <c r="G1364" s="131">
        <v>24.0663900415</v>
      </c>
      <c r="H1364" s="131">
        <v>64.626556016600006</v>
      </c>
      <c r="I1364" s="131">
        <v>11.3070539419</v>
      </c>
      <c r="J1364" s="131">
        <v>2.0565552699</v>
      </c>
      <c r="K1364" s="131">
        <v>2.0565552699</v>
      </c>
      <c r="L1364" s="131">
        <v>5.1413881748000003</v>
      </c>
      <c r="M1364" s="131">
        <v>3.0848329048999998</v>
      </c>
      <c r="N1364" s="110">
        <v>377</v>
      </c>
      <c r="O1364" s="131">
        <v>2.5411140583999998</v>
      </c>
      <c r="P1364" s="146">
        <v>4.1500000000000004</v>
      </c>
      <c r="Q1364" s="131">
        <v>8.2125603864999999</v>
      </c>
      <c r="R1364" s="110">
        <v>7</v>
      </c>
      <c r="S1364" s="131">
        <v>69.565217391299996</v>
      </c>
      <c r="T1364" s="110">
        <v>-9</v>
      </c>
      <c r="U1364" s="131">
        <v>22.222222222199999</v>
      </c>
      <c r="V1364" s="131">
        <v>0</v>
      </c>
      <c r="W1364" s="147">
        <v>174</v>
      </c>
      <c r="X1364" s="147">
        <v>48</v>
      </c>
      <c r="Y1364" s="147">
        <v>52</v>
      </c>
      <c r="Z1364" s="147">
        <v>74</v>
      </c>
      <c r="AA1364" s="147">
        <v>66</v>
      </c>
      <c r="AB1364" s="147">
        <v>17</v>
      </c>
      <c r="AC1364" s="147">
        <v>13</v>
      </c>
      <c r="AD1364" s="147">
        <v>36</v>
      </c>
      <c r="AE1364" s="148">
        <v>3.1325301204999998</v>
      </c>
      <c r="AF1364" s="131">
        <v>0</v>
      </c>
      <c r="AG1364" s="149" t="s">
        <v>3449</v>
      </c>
      <c r="AH1364" s="149">
        <v>8.3883590120000004</v>
      </c>
      <c r="AI1364" s="149">
        <v>16.581071166499999</v>
      </c>
      <c r="AJ1364" s="149">
        <v>8.0948887258000006</v>
      </c>
      <c r="AK1364" s="149">
        <v>44.314013206200002</v>
      </c>
      <c r="AL1364" s="149">
        <v>1.0760577158</v>
      </c>
      <c r="AM1364" s="149">
        <v>10.2959158719</v>
      </c>
      <c r="AN1364" s="149">
        <v>3.8151137196999998</v>
      </c>
      <c r="AO1364" s="149" t="s">
        <v>3450</v>
      </c>
      <c r="AP1364" s="149">
        <v>6.1873318660000001</v>
      </c>
      <c r="AQ1364" s="149">
        <v>0.24455857180000001</v>
      </c>
    </row>
    <row r="1365" spans="1:43" x14ac:dyDescent="0.2">
      <c r="A1365" s="145">
        <v>4222</v>
      </c>
      <c r="B1365" s="109" t="s">
        <v>1037</v>
      </c>
      <c r="C1365" s="110">
        <v>1487</v>
      </c>
      <c r="D1365" s="131">
        <v>14.6491904395</v>
      </c>
      <c r="E1365" s="110">
        <v>172.1064814815</v>
      </c>
      <c r="F1365" s="131">
        <v>17.1486213853</v>
      </c>
      <c r="G1365" s="131">
        <v>19.0988567586</v>
      </c>
      <c r="H1365" s="131">
        <v>67.720242098200004</v>
      </c>
      <c r="I1365" s="131">
        <v>13.1809011432</v>
      </c>
      <c r="J1365" s="131">
        <v>6.0321715818000001</v>
      </c>
      <c r="K1365" s="131">
        <v>2.0107238606000002</v>
      </c>
      <c r="L1365" s="131">
        <v>10.723860589799999</v>
      </c>
      <c r="M1365" s="131">
        <v>6.0321715818000001</v>
      </c>
      <c r="N1365" s="110">
        <v>629</v>
      </c>
      <c r="O1365" s="131">
        <v>2.3370429253</v>
      </c>
      <c r="P1365" s="146">
        <v>8.64</v>
      </c>
      <c r="Q1365" s="131">
        <v>9.1954022988999995</v>
      </c>
      <c r="R1365" s="110">
        <v>28</v>
      </c>
      <c r="S1365" s="131">
        <v>68.620689655199996</v>
      </c>
      <c r="T1365" s="110">
        <v>-43</v>
      </c>
      <c r="U1365" s="131">
        <v>15.0574712644</v>
      </c>
      <c r="V1365" s="131">
        <v>7.1264367815999998</v>
      </c>
      <c r="W1365" s="147">
        <v>355</v>
      </c>
      <c r="X1365" s="147">
        <v>84</v>
      </c>
      <c r="Y1365" s="147">
        <v>60</v>
      </c>
      <c r="Z1365" s="147">
        <v>211</v>
      </c>
      <c r="AA1365" s="147">
        <v>110</v>
      </c>
      <c r="AB1365" s="147">
        <v>32</v>
      </c>
      <c r="AC1365" s="147">
        <v>22</v>
      </c>
      <c r="AD1365" s="147">
        <v>56</v>
      </c>
      <c r="AE1365" s="148">
        <v>1.0294117647000001</v>
      </c>
      <c r="AF1365" s="131">
        <v>0.69637883010000001</v>
      </c>
      <c r="AG1365" s="131">
        <v>0.67</v>
      </c>
      <c r="AH1365" s="149">
        <v>7.537766703</v>
      </c>
      <c r="AI1365" s="149">
        <v>13.8140476561</v>
      </c>
      <c r="AJ1365" s="149">
        <v>10.325494471300001</v>
      </c>
      <c r="AK1365" s="149">
        <v>42.033951098000003</v>
      </c>
      <c r="AL1365" s="149">
        <v>2.6008409905000001</v>
      </c>
      <c r="AM1365" s="149">
        <v>8.8926958418000002</v>
      </c>
      <c r="AN1365" s="149">
        <v>3.5197009812000002</v>
      </c>
      <c r="AO1365" s="149" t="s">
        <v>3450</v>
      </c>
      <c r="AP1365" s="149">
        <v>7.8025229715000002</v>
      </c>
      <c r="AQ1365" s="149">
        <v>1.3549291388</v>
      </c>
    </row>
    <row r="1366" spans="1:43" x14ac:dyDescent="0.2">
      <c r="A1366" s="145">
        <v>4223</v>
      </c>
      <c r="B1366" s="109" t="s">
        <v>1036</v>
      </c>
      <c r="C1366" s="110">
        <v>2144</v>
      </c>
      <c r="D1366" s="131">
        <v>26.266195524099999</v>
      </c>
      <c r="E1366" s="110">
        <v>250.46728971959999</v>
      </c>
      <c r="F1366" s="131">
        <v>19.123134328399999</v>
      </c>
      <c r="G1366" s="131">
        <v>27.9384328358</v>
      </c>
      <c r="H1366" s="131">
        <v>60.634328358200001</v>
      </c>
      <c r="I1366" s="131">
        <v>11.427238806</v>
      </c>
      <c r="J1366" s="131">
        <v>4.6500813764000002</v>
      </c>
      <c r="K1366" s="131">
        <v>1.3950244129</v>
      </c>
      <c r="L1366" s="131">
        <v>9.3001627528000004</v>
      </c>
      <c r="M1366" s="131">
        <v>4.1850732388000003</v>
      </c>
      <c r="N1366" s="110">
        <v>812</v>
      </c>
      <c r="O1366" s="131">
        <v>2.6120689654999998</v>
      </c>
      <c r="P1366" s="146">
        <v>8.56</v>
      </c>
      <c r="Q1366" s="131">
        <v>9.4736842105000001</v>
      </c>
      <c r="R1366" s="110">
        <v>24</v>
      </c>
      <c r="S1366" s="131">
        <v>66.315789473699994</v>
      </c>
      <c r="T1366" s="110">
        <v>-22</v>
      </c>
      <c r="U1366" s="131">
        <v>23.976608187099998</v>
      </c>
      <c r="V1366" s="131">
        <v>0.23391812870000001</v>
      </c>
      <c r="W1366" s="147">
        <v>657</v>
      </c>
      <c r="X1366" s="147">
        <v>93</v>
      </c>
      <c r="Y1366" s="147">
        <v>288</v>
      </c>
      <c r="Z1366" s="147">
        <v>276</v>
      </c>
      <c r="AA1366" s="147">
        <v>139</v>
      </c>
      <c r="AB1366" s="147">
        <v>34</v>
      </c>
      <c r="AC1366" s="147">
        <v>25</v>
      </c>
      <c r="AD1366" s="147">
        <v>80</v>
      </c>
      <c r="AE1366" s="148">
        <v>2.3755656108999998</v>
      </c>
      <c r="AF1366" s="131">
        <v>2.3696682463999998</v>
      </c>
      <c r="AG1366" s="131">
        <v>0.6</v>
      </c>
      <c r="AH1366" s="149">
        <v>7.5811812836000003</v>
      </c>
      <c r="AI1366" s="149">
        <v>25.850166197899998</v>
      </c>
      <c r="AJ1366" s="149">
        <v>6.1621068780000003</v>
      </c>
      <c r="AK1366" s="149">
        <v>38.851956021500001</v>
      </c>
      <c r="AL1366" s="149">
        <v>3.7202761442000001</v>
      </c>
      <c r="AM1366" s="149">
        <v>5.9831245205999997</v>
      </c>
      <c r="AN1366" s="149">
        <v>3.4006647916000001</v>
      </c>
      <c r="AO1366" s="149" t="s">
        <v>3450</v>
      </c>
      <c r="AP1366" s="149">
        <v>6.5839938634999999</v>
      </c>
      <c r="AQ1366" s="149">
        <v>0.25568908210000002</v>
      </c>
    </row>
    <row r="1367" spans="1:43" x14ac:dyDescent="0.2">
      <c r="A1367" s="145">
        <v>4224</v>
      </c>
      <c r="B1367" s="109" t="s">
        <v>1035</v>
      </c>
      <c r="C1367" s="110">
        <v>1176</v>
      </c>
      <c r="D1367" s="131">
        <v>14.3968871595</v>
      </c>
      <c r="E1367" s="110">
        <v>103.9787798408</v>
      </c>
      <c r="F1367" s="131">
        <v>9.0136054421999994</v>
      </c>
      <c r="G1367" s="131">
        <v>22.363945578199999</v>
      </c>
      <c r="H1367" s="131">
        <v>62.5</v>
      </c>
      <c r="I1367" s="131">
        <v>15.136054421800001</v>
      </c>
      <c r="J1367" s="131">
        <v>2.5884383088999998</v>
      </c>
      <c r="K1367" s="131">
        <v>2.5884383088999998</v>
      </c>
      <c r="L1367" s="131">
        <v>12.9421915444</v>
      </c>
      <c r="M1367" s="131">
        <v>4.3140638481</v>
      </c>
      <c r="N1367" s="110">
        <v>482</v>
      </c>
      <c r="O1367" s="131">
        <v>2.4232365145000001</v>
      </c>
      <c r="P1367" s="146">
        <v>11.31</v>
      </c>
      <c r="Q1367" s="131">
        <v>6.5255731922000004</v>
      </c>
      <c r="R1367" s="110">
        <v>25</v>
      </c>
      <c r="S1367" s="131">
        <v>75.308641975300006</v>
      </c>
      <c r="T1367" s="110">
        <v>-28</v>
      </c>
      <c r="U1367" s="131">
        <v>17.9894179894</v>
      </c>
      <c r="V1367" s="131">
        <v>0.176366843</v>
      </c>
      <c r="W1367" s="147">
        <v>401</v>
      </c>
      <c r="X1367" s="147">
        <v>136</v>
      </c>
      <c r="Y1367" s="147">
        <v>67</v>
      </c>
      <c r="Z1367" s="147">
        <v>198</v>
      </c>
      <c r="AA1367" s="147">
        <v>129</v>
      </c>
      <c r="AB1367" s="147">
        <v>47</v>
      </c>
      <c r="AC1367" s="147">
        <v>16</v>
      </c>
      <c r="AD1367" s="147">
        <v>66</v>
      </c>
      <c r="AE1367" s="148">
        <v>0.55452865060000001</v>
      </c>
      <c r="AF1367" s="131">
        <v>1.7467248907999999</v>
      </c>
      <c r="AG1367" s="131">
        <v>0.61</v>
      </c>
      <c r="AH1367" s="149">
        <v>12.012934519</v>
      </c>
      <c r="AI1367" s="149">
        <v>23.7348423605</v>
      </c>
      <c r="AJ1367" s="149">
        <v>5.4486661277000001</v>
      </c>
      <c r="AK1367" s="149">
        <v>39.789814066300004</v>
      </c>
      <c r="AL1367" s="149">
        <v>1.3581244947</v>
      </c>
      <c r="AM1367" s="149">
        <v>5.8043654002</v>
      </c>
      <c r="AN1367" s="149">
        <v>3.0719482618999998</v>
      </c>
      <c r="AO1367" s="149" t="s">
        <v>3450</v>
      </c>
      <c r="AP1367" s="149">
        <v>6.5966046888000003</v>
      </c>
      <c r="AQ1367" s="149">
        <v>0.92158447860000003</v>
      </c>
    </row>
    <row r="1368" spans="1:43" x14ac:dyDescent="0.2">
      <c r="A1368" s="145">
        <v>4226</v>
      </c>
      <c r="B1368" s="109" t="s">
        <v>1034</v>
      </c>
      <c r="C1368" s="110">
        <v>631</v>
      </c>
      <c r="D1368" s="131">
        <v>6.0504201680999996</v>
      </c>
      <c r="E1368" s="110">
        <v>265.12605042019999</v>
      </c>
      <c r="F1368" s="131">
        <v>7.9239302693999996</v>
      </c>
      <c r="G1368" s="131">
        <v>26.307448494500001</v>
      </c>
      <c r="H1368" s="131">
        <v>61.489698890600003</v>
      </c>
      <c r="I1368" s="131">
        <v>12.202852614899999</v>
      </c>
      <c r="J1368" s="131">
        <v>3.1872509959999999</v>
      </c>
      <c r="K1368" s="131">
        <v>1.593625498</v>
      </c>
      <c r="L1368" s="131">
        <v>14.3426294821</v>
      </c>
      <c r="M1368" s="131">
        <v>3.1872509959999999</v>
      </c>
      <c r="N1368" s="110">
        <v>243</v>
      </c>
      <c r="O1368" s="131">
        <v>2.5967078189000001</v>
      </c>
      <c r="P1368" s="146">
        <v>2.38</v>
      </c>
      <c r="Q1368" s="131">
        <v>11.9658119658</v>
      </c>
      <c r="R1368" s="110">
        <v>7</v>
      </c>
      <c r="S1368" s="131">
        <v>67.521367521399995</v>
      </c>
      <c r="T1368" s="110">
        <v>-8</v>
      </c>
      <c r="U1368" s="131">
        <v>20.085470085499999</v>
      </c>
      <c r="V1368" s="131">
        <v>0.42735042740000001</v>
      </c>
      <c r="W1368" s="147">
        <v>141</v>
      </c>
      <c r="X1368" s="147">
        <v>33</v>
      </c>
      <c r="Y1368" s="147">
        <v>33</v>
      </c>
      <c r="Z1368" s="147">
        <v>75</v>
      </c>
      <c r="AA1368" s="147">
        <v>48</v>
      </c>
      <c r="AB1368" s="147">
        <v>15</v>
      </c>
      <c r="AC1368" s="147">
        <v>12</v>
      </c>
      <c r="AD1368" s="147">
        <v>21</v>
      </c>
      <c r="AE1368" s="148">
        <v>1.1278195489</v>
      </c>
      <c r="AF1368" s="131">
        <v>1.6025641025999999</v>
      </c>
      <c r="AG1368" s="131">
        <v>1.1200000000000001</v>
      </c>
      <c r="AH1368" s="149">
        <v>7.6461295418999997</v>
      </c>
      <c r="AI1368" s="149">
        <v>10.1737756714</v>
      </c>
      <c r="AJ1368" s="149">
        <v>14.723538704599999</v>
      </c>
      <c r="AK1368" s="149">
        <v>39.778830963700003</v>
      </c>
      <c r="AL1368" s="149">
        <v>3.9494470773999999</v>
      </c>
      <c r="AM1368" s="149">
        <v>8.9099526065999992</v>
      </c>
      <c r="AN1368" s="149">
        <v>5.0868878356999998</v>
      </c>
      <c r="AO1368" s="149" t="s">
        <v>3450</v>
      </c>
      <c r="AP1368" s="149">
        <v>6.7930489731000003</v>
      </c>
      <c r="AQ1368" s="149">
        <v>1.5481832543</v>
      </c>
    </row>
    <row r="1369" spans="1:43" x14ac:dyDescent="0.2">
      <c r="A1369" s="145">
        <v>4227</v>
      </c>
      <c r="B1369" s="109" t="s">
        <v>1033</v>
      </c>
      <c r="C1369" s="110">
        <v>636</v>
      </c>
      <c r="D1369" s="131">
        <v>13.9784946237</v>
      </c>
      <c r="E1369" s="110">
        <v>149.6470588235</v>
      </c>
      <c r="F1369" s="131">
        <v>10.220125786200001</v>
      </c>
      <c r="G1369" s="131">
        <v>21.0691823899</v>
      </c>
      <c r="H1369" s="131">
        <v>63.522012578599998</v>
      </c>
      <c r="I1369" s="131">
        <v>15.4088050314</v>
      </c>
      <c r="J1369" s="131">
        <v>3.1695721078000001</v>
      </c>
      <c r="K1369" s="131">
        <v>1.5847860539</v>
      </c>
      <c r="L1369" s="131">
        <v>7.9239302693999996</v>
      </c>
      <c r="M1369" s="131">
        <v>6.3391442155000002</v>
      </c>
      <c r="N1369" s="110">
        <v>281</v>
      </c>
      <c r="O1369" s="131">
        <v>2.2491103202999998</v>
      </c>
      <c r="P1369" s="146">
        <v>4.25</v>
      </c>
      <c r="Q1369" s="131">
        <v>9.5794392523000003</v>
      </c>
      <c r="R1369" s="110">
        <v>4</v>
      </c>
      <c r="S1369" s="131">
        <v>68.691588784999993</v>
      </c>
      <c r="T1369" s="110">
        <v>-4</v>
      </c>
      <c r="U1369" s="131">
        <v>21.495327102800001</v>
      </c>
      <c r="V1369" s="131">
        <v>0.23364485979999999</v>
      </c>
      <c r="W1369" s="147">
        <v>218</v>
      </c>
      <c r="X1369" s="147">
        <v>49</v>
      </c>
      <c r="Y1369" s="147">
        <v>90</v>
      </c>
      <c r="Z1369" s="147">
        <v>79</v>
      </c>
      <c r="AA1369" s="147">
        <v>48</v>
      </c>
      <c r="AB1369" s="147">
        <v>15</v>
      </c>
      <c r="AC1369" s="147">
        <v>6</v>
      </c>
      <c r="AD1369" s="147">
        <v>27</v>
      </c>
      <c r="AE1369" s="148">
        <v>3.4920634921000002</v>
      </c>
      <c r="AF1369" s="131">
        <v>16.129032258100001</v>
      </c>
      <c r="AG1369" s="131">
        <v>1.6</v>
      </c>
      <c r="AH1369" s="149">
        <v>10.822147651</v>
      </c>
      <c r="AI1369" s="149">
        <v>18.120805369100001</v>
      </c>
      <c r="AJ1369" s="149">
        <v>9.0883668903999997</v>
      </c>
      <c r="AK1369" s="149">
        <v>43.204697986600003</v>
      </c>
      <c r="AL1369" s="149">
        <v>3.1319910515</v>
      </c>
      <c r="AM1369" s="149">
        <v>6.7673378075999997</v>
      </c>
      <c r="AN1369" s="149">
        <v>3.5794183445000001</v>
      </c>
      <c r="AO1369" s="149" t="s">
        <v>3450</v>
      </c>
      <c r="AP1369" s="149">
        <v>3.0201342281999999</v>
      </c>
      <c r="AQ1369" s="149">
        <v>0.1957494407</v>
      </c>
    </row>
    <row r="1370" spans="1:43" x14ac:dyDescent="0.2">
      <c r="A1370" s="145">
        <v>4228</v>
      </c>
      <c r="B1370" s="109" t="s">
        <v>1032</v>
      </c>
      <c r="C1370" s="110">
        <v>2873</v>
      </c>
      <c r="D1370" s="131">
        <v>15.381526104400001</v>
      </c>
      <c r="E1370" s="110">
        <v>243.8879456706</v>
      </c>
      <c r="F1370" s="131">
        <v>18.830490776200001</v>
      </c>
      <c r="G1370" s="131">
        <v>21.336581970099999</v>
      </c>
      <c r="H1370" s="131">
        <v>62.269404803299999</v>
      </c>
      <c r="I1370" s="131">
        <v>16.394013226599998</v>
      </c>
      <c r="J1370" s="131">
        <v>5.2530204867999997</v>
      </c>
      <c r="K1370" s="131">
        <v>1.7510068289</v>
      </c>
      <c r="L1370" s="131">
        <v>11.2064437051</v>
      </c>
      <c r="M1370" s="131">
        <v>8.0546314130999992</v>
      </c>
      <c r="N1370" s="110">
        <v>1217</v>
      </c>
      <c r="O1370" s="131">
        <v>2.3270336893999999</v>
      </c>
      <c r="P1370" s="146">
        <v>11.78</v>
      </c>
      <c r="Q1370" s="131">
        <v>11.054421768699999</v>
      </c>
      <c r="R1370" s="110">
        <v>24</v>
      </c>
      <c r="S1370" s="131">
        <v>65.816326530599994</v>
      </c>
      <c r="T1370" s="110">
        <v>-33</v>
      </c>
      <c r="U1370" s="131">
        <v>21.853741496600001</v>
      </c>
      <c r="V1370" s="131">
        <v>1.2755102040999999</v>
      </c>
      <c r="W1370" s="147">
        <v>1389</v>
      </c>
      <c r="X1370" s="147">
        <v>120</v>
      </c>
      <c r="Y1370" s="147">
        <v>531</v>
      </c>
      <c r="Z1370" s="147">
        <v>738</v>
      </c>
      <c r="AA1370" s="147">
        <v>230</v>
      </c>
      <c r="AB1370" s="147">
        <v>40</v>
      </c>
      <c r="AC1370" s="147">
        <v>55</v>
      </c>
      <c r="AD1370" s="147">
        <v>135</v>
      </c>
      <c r="AE1370" s="148">
        <v>1.9711902957</v>
      </c>
      <c r="AF1370" s="131">
        <v>17.2475745598</v>
      </c>
      <c r="AG1370" s="131">
        <v>1.66</v>
      </c>
      <c r="AH1370" s="149">
        <v>9.5890410959000008</v>
      </c>
      <c r="AI1370" s="149">
        <v>16.051571313499998</v>
      </c>
      <c r="AJ1370" s="149">
        <v>9.7340854149999991</v>
      </c>
      <c r="AK1370" s="149">
        <v>48.767123287700002</v>
      </c>
      <c r="AL1370" s="149">
        <v>1.1361804996</v>
      </c>
      <c r="AM1370" s="149">
        <v>4.0048348106000002</v>
      </c>
      <c r="AN1370" s="149">
        <v>2.7800161160000001</v>
      </c>
      <c r="AO1370" s="149" t="s">
        <v>3450</v>
      </c>
      <c r="AP1370" s="149">
        <v>6.2933118452999999</v>
      </c>
      <c r="AQ1370" s="149">
        <v>0.25785656730000001</v>
      </c>
    </row>
    <row r="1371" spans="1:43" x14ac:dyDescent="0.2">
      <c r="A1371" s="145">
        <v>4229</v>
      </c>
      <c r="B1371" s="109" t="s">
        <v>1031</v>
      </c>
      <c r="C1371" s="110">
        <v>1113</v>
      </c>
      <c r="D1371" s="131">
        <v>10.416666666699999</v>
      </c>
      <c r="E1371" s="110">
        <v>192.56055363319999</v>
      </c>
      <c r="F1371" s="131">
        <v>17.1608265948</v>
      </c>
      <c r="G1371" s="131">
        <v>22.641509434</v>
      </c>
      <c r="H1371" s="131">
        <v>63.252470799599998</v>
      </c>
      <c r="I1371" s="131">
        <v>14.106019766399999</v>
      </c>
      <c r="J1371" s="131">
        <v>0.89928057549999996</v>
      </c>
      <c r="K1371" s="131">
        <v>1.7985611510999999</v>
      </c>
      <c r="L1371" s="131">
        <v>10.7913669065</v>
      </c>
      <c r="M1371" s="131">
        <v>10.7913669065</v>
      </c>
      <c r="N1371" s="110">
        <v>451</v>
      </c>
      <c r="O1371" s="131">
        <v>2.4257206207999999</v>
      </c>
      <c r="P1371" s="146">
        <v>5.78</v>
      </c>
      <c r="Q1371" s="131">
        <v>9.8615916954999996</v>
      </c>
      <c r="R1371" s="110">
        <v>17</v>
      </c>
      <c r="S1371" s="131">
        <v>61.2456747405</v>
      </c>
      <c r="T1371" s="110">
        <v>-18</v>
      </c>
      <c r="U1371" s="131">
        <v>28.373702422099999</v>
      </c>
      <c r="V1371" s="131">
        <v>0.51903114189999999</v>
      </c>
      <c r="W1371" s="147">
        <v>288</v>
      </c>
      <c r="X1371" s="147">
        <v>61</v>
      </c>
      <c r="Y1371" s="147">
        <v>86</v>
      </c>
      <c r="Z1371" s="147">
        <v>141</v>
      </c>
      <c r="AA1371" s="147">
        <v>89</v>
      </c>
      <c r="AB1371" s="147">
        <v>20</v>
      </c>
      <c r="AC1371" s="147">
        <v>18</v>
      </c>
      <c r="AD1371" s="147">
        <v>51</v>
      </c>
      <c r="AE1371" s="148">
        <v>1.5717092338</v>
      </c>
      <c r="AF1371" s="131">
        <v>1.7905102954000001</v>
      </c>
      <c r="AG1371" s="149" t="s">
        <v>3449</v>
      </c>
      <c r="AH1371" s="149">
        <v>7.9754601227000004</v>
      </c>
      <c r="AI1371" s="149">
        <v>11.468984321700001</v>
      </c>
      <c r="AJ1371" s="149">
        <v>9.2876618949999994</v>
      </c>
      <c r="AK1371" s="149">
        <v>42.416496250900003</v>
      </c>
      <c r="AL1371" s="149">
        <v>1.1247443763</v>
      </c>
      <c r="AM1371" s="149">
        <v>8.8445807770999991</v>
      </c>
      <c r="AN1371" s="149">
        <v>3.4253578731999998</v>
      </c>
      <c r="AO1371" s="149" t="s">
        <v>3450</v>
      </c>
      <c r="AP1371" s="149">
        <v>11.5201090661</v>
      </c>
      <c r="AQ1371" s="149">
        <v>2.3858214042000001</v>
      </c>
    </row>
    <row r="1372" spans="1:43" x14ac:dyDescent="0.2">
      <c r="A1372" s="145">
        <v>4230</v>
      </c>
      <c r="B1372" s="109" t="s">
        <v>1030</v>
      </c>
      <c r="C1372" s="110">
        <v>1240</v>
      </c>
      <c r="D1372" s="131">
        <v>6.8044788975000001</v>
      </c>
      <c r="E1372" s="110">
        <v>271.33479212250001</v>
      </c>
      <c r="F1372" s="131">
        <v>12.338709677400001</v>
      </c>
      <c r="G1372" s="131">
        <v>23.3870967742</v>
      </c>
      <c r="H1372" s="131">
        <v>60.241935483900001</v>
      </c>
      <c r="I1372" s="131">
        <v>16.370967741899999</v>
      </c>
      <c r="J1372" s="131">
        <v>6.4698746462000001</v>
      </c>
      <c r="K1372" s="131">
        <v>1.6174686615</v>
      </c>
      <c r="L1372" s="131">
        <v>8.8960776384999996</v>
      </c>
      <c r="M1372" s="131">
        <v>8.8960776384999996</v>
      </c>
      <c r="N1372" s="110">
        <v>485</v>
      </c>
      <c r="O1372" s="131">
        <v>2.5381443299000002</v>
      </c>
      <c r="P1372" s="146">
        <v>4.57</v>
      </c>
      <c r="Q1372" s="131">
        <v>12.280701754400001</v>
      </c>
      <c r="R1372" s="110">
        <v>12</v>
      </c>
      <c r="S1372" s="131">
        <v>64.254385964899996</v>
      </c>
      <c r="T1372" s="110">
        <v>-11</v>
      </c>
      <c r="U1372" s="131">
        <v>23.464912280699998</v>
      </c>
      <c r="V1372" s="131">
        <v>0</v>
      </c>
      <c r="W1372" s="147">
        <v>220</v>
      </c>
      <c r="X1372" s="147">
        <v>30</v>
      </c>
      <c r="Y1372" s="147">
        <v>41</v>
      </c>
      <c r="Z1372" s="147">
        <v>149</v>
      </c>
      <c r="AA1372" s="147">
        <v>81</v>
      </c>
      <c r="AB1372" s="147">
        <v>12</v>
      </c>
      <c r="AC1372" s="147">
        <v>16</v>
      </c>
      <c r="AD1372" s="147">
        <v>53</v>
      </c>
      <c r="AE1372" s="148">
        <v>0</v>
      </c>
      <c r="AF1372" s="131">
        <v>1.6299918499999999</v>
      </c>
      <c r="AG1372" s="131">
        <v>0.49</v>
      </c>
      <c r="AH1372" s="149">
        <v>7.6885644768999999</v>
      </c>
      <c r="AI1372" s="149">
        <v>16.236820762400001</v>
      </c>
      <c r="AJ1372" s="149">
        <v>9.9918896998999998</v>
      </c>
      <c r="AK1372" s="149">
        <v>35.004055149999999</v>
      </c>
      <c r="AL1372" s="149">
        <v>2.0113544201</v>
      </c>
      <c r="AM1372" s="149">
        <v>7.5101378750999999</v>
      </c>
      <c r="AN1372" s="149">
        <v>4.3795620438</v>
      </c>
      <c r="AO1372" s="149" t="s">
        <v>3450</v>
      </c>
      <c r="AP1372" s="149">
        <v>11.4841849148</v>
      </c>
      <c r="AQ1372" s="149">
        <v>0.7137064071</v>
      </c>
    </row>
    <row r="1373" spans="1:43" x14ac:dyDescent="0.2">
      <c r="A1373" s="145">
        <v>4231</v>
      </c>
      <c r="B1373" s="109" t="s">
        <v>1029</v>
      </c>
      <c r="C1373" s="110">
        <v>1333</v>
      </c>
      <c r="D1373" s="131">
        <v>9.9834983497999996</v>
      </c>
      <c r="E1373" s="110">
        <v>242.80510018210001</v>
      </c>
      <c r="F1373" s="131">
        <v>16.5041260315</v>
      </c>
      <c r="G1373" s="131">
        <v>22.655663916000002</v>
      </c>
      <c r="H1373" s="131">
        <v>64.441110277600004</v>
      </c>
      <c r="I1373" s="131">
        <v>12.9032258065</v>
      </c>
      <c r="J1373" s="131">
        <v>4.4960659422999996</v>
      </c>
      <c r="K1373" s="131">
        <v>3.7467216186000001</v>
      </c>
      <c r="L1373" s="131">
        <v>9.7414762082999999</v>
      </c>
      <c r="M1373" s="131">
        <v>3.7467216186000001</v>
      </c>
      <c r="N1373" s="110">
        <v>561</v>
      </c>
      <c r="O1373" s="131">
        <v>2.3618538324</v>
      </c>
      <c r="P1373" s="146">
        <v>5.49</v>
      </c>
      <c r="Q1373" s="131">
        <v>8.8288288288000007</v>
      </c>
      <c r="R1373" s="110">
        <v>9</v>
      </c>
      <c r="S1373" s="131">
        <v>72.072072072099999</v>
      </c>
      <c r="T1373" s="110">
        <v>-7</v>
      </c>
      <c r="U1373" s="131">
        <v>17.117117117100001</v>
      </c>
      <c r="V1373" s="131">
        <v>1.981981982</v>
      </c>
      <c r="W1373" s="147">
        <v>205</v>
      </c>
      <c r="X1373" s="147">
        <v>75</v>
      </c>
      <c r="Y1373" s="147">
        <v>14</v>
      </c>
      <c r="Z1373" s="147">
        <v>116</v>
      </c>
      <c r="AA1373" s="147">
        <v>77</v>
      </c>
      <c r="AB1373" s="147">
        <v>21</v>
      </c>
      <c r="AC1373" s="147">
        <v>9</v>
      </c>
      <c r="AD1373" s="147">
        <v>47</v>
      </c>
      <c r="AE1373" s="148">
        <v>1.8062397373000001</v>
      </c>
      <c r="AF1373" s="131">
        <v>0</v>
      </c>
      <c r="AG1373" s="149">
        <v>0.6</v>
      </c>
      <c r="AH1373" s="149">
        <v>7.0483783294000002</v>
      </c>
      <c r="AI1373" s="149">
        <v>22.322884580499998</v>
      </c>
      <c r="AJ1373" s="149">
        <v>6.5772784924999996</v>
      </c>
      <c r="AK1373" s="149">
        <v>47.109983692699998</v>
      </c>
      <c r="AL1373" s="149">
        <v>1.7213263271999999</v>
      </c>
      <c r="AM1373" s="149">
        <v>5.7981518391</v>
      </c>
      <c r="AN1373" s="149">
        <v>2.1743069397000001</v>
      </c>
      <c r="AO1373" s="149" t="s">
        <v>3450</v>
      </c>
      <c r="AP1373" s="149">
        <v>4.2036600833</v>
      </c>
      <c r="AQ1373" s="149">
        <v>0.97843812279999998</v>
      </c>
    </row>
    <row r="1374" spans="1:43" x14ac:dyDescent="0.2">
      <c r="A1374" s="145">
        <v>4232</v>
      </c>
      <c r="B1374" s="109" t="s">
        <v>1028</v>
      </c>
      <c r="C1374" s="110">
        <v>221</v>
      </c>
      <c r="D1374" s="131">
        <v>20.108695652200002</v>
      </c>
      <c r="E1374" s="110">
        <v>67.378048780499995</v>
      </c>
      <c r="F1374" s="131">
        <v>10.407239819000001</v>
      </c>
      <c r="G1374" s="131">
        <v>23.076923076900002</v>
      </c>
      <c r="H1374" s="131">
        <v>65.158371040700004</v>
      </c>
      <c r="I1374" s="131">
        <v>11.764705882399999</v>
      </c>
      <c r="J1374" s="131">
        <v>0</v>
      </c>
      <c r="K1374" s="131">
        <v>4.5662100457000001</v>
      </c>
      <c r="L1374" s="131">
        <v>9.1324200913000002</v>
      </c>
      <c r="M1374" s="131">
        <v>0</v>
      </c>
      <c r="N1374" s="110">
        <v>84</v>
      </c>
      <c r="O1374" s="131">
        <v>2.6309523810000002</v>
      </c>
      <c r="P1374" s="146">
        <v>3.28</v>
      </c>
      <c r="Q1374" s="131">
        <v>4.8929663609</v>
      </c>
      <c r="R1374" s="110">
        <v>3</v>
      </c>
      <c r="S1374" s="131">
        <v>80.4281345566</v>
      </c>
      <c r="T1374" s="110">
        <v>-3</v>
      </c>
      <c r="U1374" s="131">
        <v>14.678899082599999</v>
      </c>
      <c r="V1374" s="131">
        <v>0</v>
      </c>
      <c r="W1374" s="147">
        <v>67</v>
      </c>
      <c r="X1374" s="147">
        <v>26</v>
      </c>
      <c r="Y1374" s="147">
        <v>13</v>
      </c>
      <c r="Z1374" s="147">
        <v>28</v>
      </c>
      <c r="AA1374" s="147" t="s">
        <v>3449</v>
      </c>
      <c r="AB1374" s="147">
        <v>11</v>
      </c>
      <c r="AC1374" s="147" t="s">
        <v>3449</v>
      </c>
      <c r="AD1374" s="147">
        <v>11</v>
      </c>
      <c r="AE1374" s="148">
        <v>0</v>
      </c>
      <c r="AF1374" s="131">
        <v>4.8076923077</v>
      </c>
      <c r="AG1374" s="149" t="s">
        <v>3449</v>
      </c>
      <c r="AH1374" s="149">
        <v>13.795918367300001</v>
      </c>
      <c r="AI1374" s="149">
        <v>23.918367346899998</v>
      </c>
      <c r="AJ1374" s="149">
        <v>7.9183673469000002</v>
      </c>
      <c r="AK1374" s="149">
        <v>41.224489795899999</v>
      </c>
      <c r="AL1374" s="149">
        <v>0.65306122450000004</v>
      </c>
      <c r="AM1374" s="149">
        <v>5.7959183672999997</v>
      </c>
      <c r="AN1374" s="149">
        <v>0.89795918370000005</v>
      </c>
      <c r="AO1374" s="149" t="s">
        <v>3450</v>
      </c>
      <c r="AP1374" s="149">
        <v>4.7346938775999998</v>
      </c>
      <c r="AQ1374" s="149">
        <v>0.16326530610000001</v>
      </c>
    </row>
    <row r="1375" spans="1:43" x14ac:dyDescent="0.2">
      <c r="A1375" s="145">
        <v>4233</v>
      </c>
      <c r="B1375" s="109" t="s">
        <v>1027</v>
      </c>
      <c r="C1375" s="110">
        <v>387</v>
      </c>
      <c r="D1375" s="131">
        <v>19.076923076900002</v>
      </c>
      <c r="E1375" s="110">
        <v>144.4029850746</v>
      </c>
      <c r="F1375" s="131">
        <v>10.594315245500001</v>
      </c>
      <c r="G1375" s="131">
        <v>25.8397932817</v>
      </c>
      <c r="H1375" s="131">
        <v>62.532299741599999</v>
      </c>
      <c r="I1375" s="131">
        <v>11.6279069767</v>
      </c>
      <c r="J1375" s="131">
        <v>10.5960264901</v>
      </c>
      <c r="K1375" s="131">
        <v>2.6490066225</v>
      </c>
      <c r="L1375" s="131">
        <v>15.8940397351</v>
      </c>
      <c r="M1375" s="131">
        <v>7.9470198674999999</v>
      </c>
      <c r="N1375" s="110">
        <v>141</v>
      </c>
      <c r="O1375" s="131">
        <v>2.7304964538999998</v>
      </c>
      <c r="P1375" s="146">
        <v>2.68</v>
      </c>
      <c r="Q1375" s="131">
        <v>8.9887640448999999</v>
      </c>
      <c r="R1375" s="110">
        <v>4</v>
      </c>
      <c r="S1375" s="131">
        <v>77.528089887600004</v>
      </c>
      <c r="T1375" s="110">
        <v>-5</v>
      </c>
      <c r="U1375" s="131">
        <v>13.4831460674</v>
      </c>
      <c r="V1375" s="131">
        <v>0</v>
      </c>
      <c r="W1375" s="147">
        <v>95</v>
      </c>
      <c r="X1375" s="147">
        <v>39</v>
      </c>
      <c r="Y1375" s="147">
        <v>8</v>
      </c>
      <c r="Z1375" s="147">
        <v>48</v>
      </c>
      <c r="AA1375" s="147">
        <v>40</v>
      </c>
      <c r="AB1375" s="147">
        <v>15</v>
      </c>
      <c r="AC1375" s="147">
        <v>5</v>
      </c>
      <c r="AD1375" s="147">
        <v>20</v>
      </c>
      <c r="AE1375" s="148">
        <v>0</v>
      </c>
      <c r="AF1375" s="131">
        <v>2.7472527473000001</v>
      </c>
      <c r="AG1375" s="149" t="s">
        <v>3449</v>
      </c>
      <c r="AH1375" s="149">
        <v>7.1843634442999997</v>
      </c>
      <c r="AI1375" s="149">
        <v>14.7913365029</v>
      </c>
      <c r="AJ1375" s="149">
        <v>7.2900158479000003</v>
      </c>
      <c r="AK1375" s="149">
        <v>39.408346539900002</v>
      </c>
      <c r="AL1375" s="149">
        <v>0.1056524036</v>
      </c>
      <c r="AM1375" s="149">
        <v>8.9276281035</v>
      </c>
      <c r="AN1375" s="149">
        <v>5.9693608029999998</v>
      </c>
      <c r="AO1375" s="149" t="s">
        <v>3450</v>
      </c>
      <c r="AP1375" s="149">
        <v>8.5578446909999997</v>
      </c>
      <c r="AQ1375" s="149">
        <v>1.8489170629</v>
      </c>
    </row>
    <row r="1376" spans="1:43" x14ac:dyDescent="0.2">
      <c r="A1376" s="145">
        <v>4234</v>
      </c>
      <c r="B1376" s="109" t="s">
        <v>1026</v>
      </c>
      <c r="C1376" s="110">
        <v>3667</v>
      </c>
      <c r="D1376" s="131">
        <v>16.375753728999999</v>
      </c>
      <c r="E1376" s="110">
        <v>271.42857142859998</v>
      </c>
      <c r="F1376" s="131">
        <v>20.316334878599999</v>
      </c>
      <c r="G1376" s="131">
        <v>22.8524679575</v>
      </c>
      <c r="H1376" s="131">
        <v>64.194164166899995</v>
      </c>
      <c r="I1376" s="131">
        <v>12.9533678756</v>
      </c>
      <c r="J1376" s="131">
        <v>3.8802660753999998</v>
      </c>
      <c r="K1376" s="131">
        <v>3.6031042128999999</v>
      </c>
      <c r="L1376" s="131">
        <v>10.5321507761</v>
      </c>
      <c r="M1376" s="131">
        <v>2.7716186252999999</v>
      </c>
      <c r="N1376" s="110">
        <v>1389</v>
      </c>
      <c r="O1376" s="131">
        <v>2.5593952484</v>
      </c>
      <c r="P1376" s="146">
        <v>13.51</v>
      </c>
      <c r="Q1376" s="131">
        <v>11.234294161099999</v>
      </c>
      <c r="R1376" s="110">
        <v>38</v>
      </c>
      <c r="S1376" s="131">
        <v>66.5188470067</v>
      </c>
      <c r="T1376" s="110">
        <v>-72</v>
      </c>
      <c r="U1376" s="131">
        <v>14.3385070214</v>
      </c>
      <c r="V1376" s="131">
        <v>7.9083518108000002</v>
      </c>
      <c r="W1376" s="147">
        <v>1573</v>
      </c>
      <c r="X1376" s="147">
        <v>143</v>
      </c>
      <c r="Y1376" s="147">
        <v>810</v>
      </c>
      <c r="Z1376" s="147">
        <v>620</v>
      </c>
      <c r="AA1376" s="147">
        <v>260</v>
      </c>
      <c r="AB1376" s="147">
        <v>48</v>
      </c>
      <c r="AC1376" s="147">
        <v>69</v>
      </c>
      <c r="AD1376" s="147">
        <v>143</v>
      </c>
      <c r="AE1376" s="148">
        <v>1.6785022595000001</v>
      </c>
      <c r="AF1376" s="131">
        <v>6.5063649222000004</v>
      </c>
      <c r="AG1376" s="131">
        <v>1.1000000000000001</v>
      </c>
      <c r="AH1376" s="149">
        <v>10.5263157895</v>
      </c>
      <c r="AI1376" s="149">
        <v>23.585671226500001</v>
      </c>
      <c r="AJ1376" s="149">
        <v>7.6976582425000002</v>
      </c>
      <c r="AK1376" s="149">
        <v>36.534894504999997</v>
      </c>
      <c r="AL1376" s="149">
        <v>1.0549501507000001</v>
      </c>
      <c r="AM1376" s="149">
        <v>7.2223510317999997</v>
      </c>
      <c r="AN1376" s="149">
        <v>3.3271504752999999</v>
      </c>
      <c r="AO1376" s="149" t="s">
        <v>3450</v>
      </c>
      <c r="AP1376" s="149">
        <v>6.7992116856000004</v>
      </c>
      <c r="AQ1376" s="149">
        <v>0.70136795730000001</v>
      </c>
    </row>
    <row r="1377" spans="1:43" x14ac:dyDescent="0.2">
      <c r="A1377" s="145">
        <v>4235</v>
      </c>
      <c r="B1377" s="109" t="s">
        <v>1025</v>
      </c>
      <c r="C1377" s="110">
        <v>1209</v>
      </c>
      <c r="D1377" s="131">
        <v>19.348469891400001</v>
      </c>
      <c r="E1377" s="110">
        <v>219.02173913039999</v>
      </c>
      <c r="F1377" s="131">
        <v>19.189412737800001</v>
      </c>
      <c r="G1377" s="131">
        <v>20.512820512800001</v>
      </c>
      <c r="H1377" s="131">
        <v>66.418527708900001</v>
      </c>
      <c r="I1377" s="131">
        <v>13.0686517783</v>
      </c>
      <c r="J1377" s="131">
        <v>3.3542976939</v>
      </c>
      <c r="K1377" s="131">
        <v>6.7085953878</v>
      </c>
      <c r="L1377" s="131">
        <v>13.4171907757</v>
      </c>
      <c r="M1377" s="131">
        <v>7.5471698112999999</v>
      </c>
      <c r="N1377" s="110">
        <v>518</v>
      </c>
      <c r="O1377" s="131">
        <v>2.3243243243</v>
      </c>
      <c r="P1377" s="146">
        <v>5.52</v>
      </c>
      <c r="Q1377" s="131">
        <v>11.0507246377</v>
      </c>
      <c r="R1377" s="110">
        <v>19</v>
      </c>
      <c r="S1377" s="131">
        <v>69.927536231900007</v>
      </c>
      <c r="T1377" s="110">
        <v>-19</v>
      </c>
      <c r="U1377" s="131">
        <v>13.224637681200001</v>
      </c>
      <c r="V1377" s="131">
        <v>5.7971014493000004</v>
      </c>
      <c r="W1377" s="147">
        <v>341</v>
      </c>
      <c r="X1377" s="147">
        <v>83</v>
      </c>
      <c r="Y1377" s="147">
        <v>127</v>
      </c>
      <c r="Z1377" s="147">
        <v>131</v>
      </c>
      <c r="AA1377" s="147">
        <v>103</v>
      </c>
      <c r="AB1377" s="147">
        <v>27</v>
      </c>
      <c r="AC1377" s="147">
        <v>24</v>
      </c>
      <c r="AD1377" s="147">
        <v>52</v>
      </c>
      <c r="AE1377" s="148">
        <v>3.0560271647000001</v>
      </c>
      <c r="AF1377" s="131">
        <v>5.9726962456999999</v>
      </c>
      <c r="AG1377" s="131">
        <v>1.53</v>
      </c>
      <c r="AH1377" s="149">
        <v>8.8862323171999993</v>
      </c>
      <c r="AI1377" s="149">
        <v>18.669057581200001</v>
      </c>
      <c r="AJ1377" s="149">
        <v>7.7306236302000002</v>
      </c>
      <c r="AK1377" s="149">
        <v>42.598127116999997</v>
      </c>
      <c r="AL1377" s="149">
        <v>1.6736401674000001</v>
      </c>
      <c r="AM1377" s="149">
        <v>6.4156206416000003</v>
      </c>
      <c r="AN1377" s="149">
        <v>3.3672046224000001</v>
      </c>
      <c r="AO1377" s="149" t="s">
        <v>3450</v>
      </c>
      <c r="AP1377" s="149">
        <v>7.3520621638000003</v>
      </c>
      <c r="AQ1377" s="149">
        <v>0.61765291889999996</v>
      </c>
    </row>
    <row r="1378" spans="1:43" x14ac:dyDescent="0.2">
      <c r="A1378" s="145">
        <v>4236</v>
      </c>
      <c r="B1378" s="109" t="s">
        <v>1024</v>
      </c>
      <c r="C1378" s="110">
        <v>8137</v>
      </c>
      <c r="D1378" s="131">
        <v>17.0454545455</v>
      </c>
      <c r="E1378" s="110">
        <v>659.40032414910002</v>
      </c>
      <c r="F1378" s="131">
        <v>21.691040924199999</v>
      </c>
      <c r="G1378" s="131">
        <v>21.064274302600001</v>
      </c>
      <c r="H1378" s="131">
        <v>60.771783212499997</v>
      </c>
      <c r="I1378" s="131">
        <v>18.163942484900002</v>
      </c>
      <c r="J1378" s="131">
        <v>4.0130423877999997</v>
      </c>
      <c r="K1378" s="131">
        <v>2.8843742161999999</v>
      </c>
      <c r="L1378" s="131">
        <v>9.4055680962999997</v>
      </c>
      <c r="M1378" s="131">
        <v>8.4023074994000009</v>
      </c>
      <c r="N1378" s="110">
        <v>3494</v>
      </c>
      <c r="O1378" s="131">
        <v>2.2962220950000001</v>
      </c>
      <c r="P1378" s="146">
        <v>12.34</v>
      </c>
      <c r="Q1378" s="131">
        <v>20.211038961</v>
      </c>
      <c r="R1378" s="110">
        <v>63</v>
      </c>
      <c r="S1378" s="131">
        <v>58.279220779200003</v>
      </c>
      <c r="T1378" s="110">
        <v>-63</v>
      </c>
      <c r="U1378" s="131">
        <v>20.941558441600002</v>
      </c>
      <c r="V1378" s="131">
        <v>0.56818181820000002</v>
      </c>
      <c r="W1378" s="147">
        <v>5371</v>
      </c>
      <c r="X1378" s="147">
        <v>147</v>
      </c>
      <c r="Y1378" s="147">
        <v>1592</v>
      </c>
      <c r="Z1378" s="147">
        <v>3632</v>
      </c>
      <c r="AA1378" s="147">
        <v>651</v>
      </c>
      <c r="AB1378" s="147">
        <v>44</v>
      </c>
      <c r="AC1378" s="147">
        <v>111</v>
      </c>
      <c r="AD1378" s="147">
        <v>496</v>
      </c>
      <c r="AE1378" s="148">
        <v>2.4764735017000001</v>
      </c>
      <c r="AF1378" s="131">
        <v>4.1189342258000003</v>
      </c>
      <c r="AG1378" s="131">
        <v>2.21</v>
      </c>
      <c r="AH1378" s="149">
        <v>10.8982206406</v>
      </c>
      <c r="AI1378" s="149">
        <v>16.933807829199999</v>
      </c>
      <c r="AJ1378" s="149">
        <v>15.692526690399999</v>
      </c>
      <c r="AK1378" s="149">
        <v>31.0775800712</v>
      </c>
      <c r="AL1378" s="149">
        <v>1.4519572954</v>
      </c>
      <c r="AM1378" s="149">
        <v>7.7665480427000002</v>
      </c>
      <c r="AN1378" s="149">
        <v>2.1637010675999999</v>
      </c>
      <c r="AO1378" s="149" t="s">
        <v>3450</v>
      </c>
      <c r="AP1378" s="149">
        <v>11.1487544484</v>
      </c>
      <c r="AQ1378" s="149">
        <v>0.42135231319999999</v>
      </c>
    </row>
    <row r="1379" spans="1:43" x14ac:dyDescent="0.2">
      <c r="A1379" s="145">
        <v>4237</v>
      </c>
      <c r="B1379" s="109" t="s">
        <v>1023</v>
      </c>
      <c r="C1379" s="110">
        <v>1542</v>
      </c>
      <c r="D1379" s="131">
        <v>14.306893995599999</v>
      </c>
      <c r="E1379" s="110">
        <v>286.61710037170002</v>
      </c>
      <c r="F1379" s="131">
        <v>12.2568093385</v>
      </c>
      <c r="G1379" s="131">
        <v>24.837872892299998</v>
      </c>
      <c r="H1379" s="131">
        <v>62.905317769100002</v>
      </c>
      <c r="I1379" s="131">
        <v>12.2568093385</v>
      </c>
      <c r="J1379" s="131">
        <v>5.1981806368000001</v>
      </c>
      <c r="K1379" s="131">
        <v>1.2995451592</v>
      </c>
      <c r="L1379" s="131">
        <v>9.0968161143999993</v>
      </c>
      <c r="M1379" s="131">
        <v>1.2995451592</v>
      </c>
      <c r="N1379" s="110">
        <v>590</v>
      </c>
      <c r="O1379" s="131">
        <v>2.5898305085</v>
      </c>
      <c r="P1379" s="146">
        <v>5.38</v>
      </c>
      <c r="Q1379" s="131">
        <v>9.9250936329999995</v>
      </c>
      <c r="R1379" s="110">
        <v>15</v>
      </c>
      <c r="S1379" s="131">
        <v>70.411985018699994</v>
      </c>
      <c r="T1379" s="110">
        <v>-16</v>
      </c>
      <c r="U1379" s="131">
        <v>15.543071161</v>
      </c>
      <c r="V1379" s="131">
        <v>4.1198501873</v>
      </c>
      <c r="W1379" s="147">
        <v>418</v>
      </c>
      <c r="X1379" s="147">
        <v>55</v>
      </c>
      <c r="Y1379" s="147">
        <v>130</v>
      </c>
      <c r="Z1379" s="147">
        <v>233</v>
      </c>
      <c r="AA1379" s="147">
        <v>88</v>
      </c>
      <c r="AB1379" s="147">
        <v>22</v>
      </c>
      <c r="AC1379" s="147">
        <v>18</v>
      </c>
      <c r="AD1379" s="147">
        <v>48</v>
      </c>
      <c r="AE1379" s="148">
        <v>0.78988941550000003</v>
      </c>
      <c r="AF1379" s="131">
        <v>0</v>
      </c>
      <c r="AG1379" s="131">
        <v>0.59</v>
      </c>
      <c r="AH1379" s="149">
        <v>14.703250820199999</v>
      </c>
      <c r="AI1379" s="149">
        <v>17.3575902177</v>
      </c>
      <c r="AJ1379" s="149">
        <v>11.6910229645</v>
      </c>
      <c r="AK1379" s="149">
        <v>29.734566060199999</v>
      </c>
      <c r="AL1379" s="149">
        <v>3.6683566955</v>
      </c>
      <c r="AM1379" s="149">
        <v>11.8401431554</v>
      </c>
      <c r="AN1379" s="149">
        <v>3.0271398747</v>
      </c>
      <c r="AO1379" s="149" t="s">
        <v>3450</v>
      </c>
      <c r="AP1379" s="149">
        <v>5.0700864897000004</v>
      </c>
      <c r="AQ1379" s="149">
        <v>0.5666567253</v>
      </c>
    </row>
    <row r="1380" spans="1:43" x14ac:dyDescent="0.2">
      <c r="A1380" s="145">
        <v>4238</v>
      </c>
      <c r="B1380" s="109" t="s">
        <v>1022</v>
      </c>
      <c r="C1380" s="110">
        <v>910</v>
      </c>
      <c r="D1380" s="131">
        <v>10.5710814095</v>
      </c>
      <c r="E1380" s="110">
        <v>202.67260579059999</v>
      </c>
      <c r="F1380" s="131">
        <v>14.835164835200001</v>
      </c>
      <c r="G1380" s="131">
        <v>17.252747252700001</v>
      </c>
      <c r="H1380" s="131">
        <v>68.461538461499998</v>
      </c>
      <c r="I1380" s="131">
        <v>14.285714285699999</v>
      </c>
      <c r="J1380" s="131">
        <v>9.0497737557000004</v>
      </c>
      <c r="K1380" s="131">
        <v>5.6561085973000003</v>
      </c>
      <c r="L1380" s="131">
        <v>9.0497737557000004</v>
      </c>
      <c r="M1380" s="131">
        <v>5.6561085973000003</v>
      </c>
      <c r="N1380" s="110">
        <v>403</v>
      </c>
      <c r="O1380" s="131">
        <v>2.2258064516</v>
      </c>
      <c r="P1380" s="146">
        <v>4.49</v>
      </c>
      <c r="Q1380" s="131">
        <v>7.3991031390000002</v>
      </c>
      <c r="R1380" s="110">
        <v>9</v>
      </c>
      <c r="S1380" s="131">
        <v>55.605381165899999</v>
      </c>
      <c r="T1380" s="110">
        <v>-9</v>
      </c>
      <c r="U1380" s="131">
        <v>23.991031390100002</v>
      </c>
      <c r="V1380" s="131">
        <v>13.0044843049</v>
      </c>
      <c r="W1380" s="147">
        <v>192</v>
      </c>
      <c r="X1380" s="147">
        <v>27</v>
      </c>
      <c r="Y1380" s="147">
        <v>45</v>
      </c>
      <c r="Z1380" s="147">
        <v>120</v>
      </c>
      <c r="AA1380" s="147">
        <v>69</v>
      </c>
      <c r="AB1380" s="147">
        <v>11</v>
      </c>
      <c r="AC1380" s="147">
        <v>14</v>
      </c>
      <c r="AD1380" s="147">
        <v>44</v>
      </c>
      <c r="AE1380" s="148">
        <v>2.4830699774</v>
      </c>
      <c r="AF1380" s="131">
        <v>61.274509803900003</v>
      </c>
      <c r="AG1380" s="131">
        <v>1.28</v>
      </c>
      <c r="AH1380" s="149">
        <v>7.1630742433999997</v>
      </c>
      <c r="AI1380" s="149">
        <v>8.7306771174000009</v>
      </c>
      <c r="AJ1380" s="149">
        <v>13.6076638363</v>
      </c>
      <c r="AK1380" s="149">
        <v>48.856956237799999</v>
      </c>
      <c r="AL1380" s="149">
        <v>0.95797953410000003</v>
      </c>
      <c r="AM1380" s="149">
        <v>7.6638362726000002</v>
      </c>
      <c r="AN1380" s="149">
        <v>3.7666013499000002</v>
      </c>
      <c r="AO1380" s="149" t="s">
        <v>3450</v>
      </c>
      <c r="AP1380" s="149">
        <v>7.7291530589999997</v>
      </c>
      <c r="AQ1380" s="149">
        <v>8.7089048599999996E-2</v>
      </c>
    </row>
    <row r="1381" spans="1:43" x14ac:dyDescent="0.2">
      <c r="A1381" s="145">
        <v>4239</v>
      </c>
      <c r="B1381" s="109" t="s">
        <v>1021</v>
      </c>
      <c r="C1381" s="110">
        <v>4278</v>
      </c>
      <c r="D1381" s="131">
        <v>4.9815950920000001</v>
      </c>
      <c r="E1381" s="110">
        <v>210.63515509600001</v>
      </c>
      <c r="F1381" s="131">
        <v>19.191210846200001</v>
      </c>
      <c r="G1381" s="131">
        <v>23.3520336606</v>
      </c>
      <c r="H1381" s="131">
        <v>61.781206171100003</v>
      </c>
      <c r="I1381" s="131">
        <v>14.866760168300001</v>
      </c>
      <c r="J1381" s="131">
        <v>4.2169380344</v>
      </c>
      <c r="K1381" s="131">
        <v>1.4056460115</v>
      </c>
      <c r="L1381" s="131">
        <v>11.4794424271</v>
      </c>
      <c r="M1381" s="131">
        <v>6.7939557221999998</v>
      </c>
      <c r="N1381" s="110">
        <v>1693</v>
      </c>
      <c r="O1381" s="131">
        <v>2.5103366804</v>
      </c>
      <c r="P1381" s="146">
        <v>20.309999999999999</v>
      </c>
      <c r="Q1381" s="131">
        <v>9.6201282684000002</v>
      </c>
      <c r="R1381" s="110">
        <v>37</v>
      </c>
      <c r="S1381" s="131">
        <v>72.372964972899993</v>
      </c>
      <c r="T1381" s="110">
        <v>-27</v>
      </c>
      <c r="U1381" s="131">
        <v>17.464232856399999</v>
      </c>
      <c r="V1381" s="131">
        <v>0.54267390230000001</v>
      </c>
      <c r="W1381" s="147">
        <v>2482</v>
      </c>
      <c r="X1381" s="147">
        <v>282</v>
      </c>
      <c r="Y1381" s="147">
        <v>1060</v>
      </c>
      <c r="Z1381" s="147">
        <v>1140</v>
      </c>
      <c r="AA1381" s="147">
        <v>401</v>
      </c>
      <c r="AB1381" s="147">
        <v>88</v>
      </c>
      <c r="AC1381" s="147">
        <v>79</v>
      </c>
      <c r="AD1381" s="147">
        <v>234</v>
      </c>
      <c r="AE1381" s="148">
        <v>1.4843320506</v>
      </c>
      <c r="AF1381" s="131">
        <v>2.5492468133999999</v>
      </c>
      <c r="AG1381" s="149">
        <v>0.68</v>
      </c>
      <c r="AH1381" s="149">
        <v>11.845984852899999</v>
      </c>
      <c r="AI1381" s="149">
        <v>24.784644736099999</v>
      </c>
      <c r="AJ1381" s="149">
        <v>7.5793490200999996</v>
      </c>
      <c r="AK1381" s="149">
        <v>33.606983870000001</v>
      </c>
      <c r="AL1381" s="149">
        <v>1.6765913163999999</v>
      </c>
      <c r="AM1381" s="149">
        <v>7.7007573567999996</v>
      </c>
      <c r="AN1381" s="149">
        <v>2.7172342024999998</v>
      </c>
      <c r="AO1381" s="149" t="s">
        <v>3450</v>
      </c>
      <c r="AP1381" s="149">
        <v>7.5966930681999996</v>
      </c>
      <c r="AQ1381" s="149">
        <v>0.69376192400000003</v>
      </c>
    </row>
    <row r="1382" spans="1:43" x14ac:dyDescent="0.2">
      <c r="A1382" s="145">
        <v>4240</v>
      </c>
      <c r="B1382" s="109" t="s">
        <v>1020</v>
      </c>
      <c r="C1382" s="110">
        <v>2964</v>
      </c>
      <c r="D1382" s="131">
        <v>18.1347150259</v>
      </c>
      <c r="E1382" s="110">
        <v>652.86343612329995</v>
      </c>
      <c r="F1382" s="131">
        <v>15.5195681511</v>
      </c>
      <c r="G1382" s="131">
        <v>21.221322537100001</v>
      </c>
      <c r="H1382" s="131">
        <v>62.483130904200003</v>
      </c>
      <c r="I1382" s="131">
        <v>16.2955465587</v>
      </c>
      <c r="J1382" s="131">
        <v>4.4090215364000001</v>
      </c>
      <c r="K1382" s="131">
        <v>3.0523995251999998</v>
      </c>
      <c r="L1382" s="131">
        <v>5.4264880448000001</v>
      </c>
      <c r="M1382" s="131">
        <v>4.4090215364000001</v>
      </c>
      <c r="N1382" s="110">
        <v>1238</v>
      </c>
      <c r="O1382" s="131">
        <v>2.3861066235999999</v>
      </c>
      <c r="P1382" s="146">
        <v>4.54</v>
      </c>
      <c r="Q1382" s="131">
        <v>22.637362637399999</v>
      </c>
      <c r="R1382" s="110">
        <v>36</v>
      </c>
      <c r="S1382" s="131">
        <v>56.483516483499997</v>
      </c>
      <c r="T1382" s="110">
        <v>-37</v>
      </c>
      <c r="U1382" s="131">
        <v>20.439560439600001</v>
      </c>
      <c r="V1382" s="131">
        <v>0.43956043960000002</v>
      </c>
      <c r="W1382" s="147">
        <v>646</v>
      </c>
      <c r="X1382" s="147">
        <v>56</v>
      </c>
      <c r="Y1382" s="147">
        <v>125</v>
      </c>
      <c r="Z1382" s="147">
        <v>465</v>
      </c>
      <c r="AA1382" s="147">
        <v>154</v>
      </c>
      <c r="AB1382" s="147">
        <v>18</v>
      </c>
      <c r="AC1382" s="147">
        <v>22</v>
      </c>
      <c r="AD1382" s="147">
        <v>114</v>
      </c>
      <c r="AE1382" s="148">
        <v>1.0424422933999999</v>
      </c>
      <c r="AF1382" s="131">
        <v>15.635858234900001</v>
      </c>
      <c r="AG1382" s="131">
        <v>1.91</v>
      </c>
      <c r="AH1382" s="149">
        <v>11.6393442623</v>
      </c>
      <c r="AI1382" s="149">
        <v>14.709388971699999</v>
      </c>
      <c r="AJ1382" s="149">
        <v>13.219076006</v>
      </c>
      <c r="AK1382" s="149">
        <v>37.481371087900001</v>
      </c>
      <c r="AL1382" s="149">
        <v>1.5424739194999999</v>
      </c>
      <c r="AM1382" s="149">
        <v>7.8166915051999997</v>
      </c>
      <c r="AN1382" s="149">
        <v>2.6453055141999999</v>
      </c>
      <c r="AO1382" s="149" t="s">
        <v>3450</v>
      </c>
      <c r="AP1382" s="149">
        <v>7.7049180328000002</v>
      </c>
      <c r="AQ1382" s="149">
        <v>0.33532041730000001</v>
      </c>
    </row>
    <row r="1383" spans="1:43" x14ac:dyDescent="0.2">
      <c r="A1383" s="145">
        <v>4251</v>
      </c>
      <c r="B1383" s="109" t="s">
        <v>1019</v>
      </c>
      <c r="C1383" s="110">
        <v>785</v>
      </c>
      <c r="D1383" s="131">
        <v>1.0296010296</v>
      </c>
      <c r="E1383" s="110">
        <v>111.5056818182</v>
      </c>
      <c r="F1383" s="131">
        <v>4.9681528661999996</v>
      </c>
      <c r="G1383" s="131">
        <v>19.617834394900001</v>
      </c>
      <c r="H1383" s="131">
        <v>60.254777070099998</v>
      </c>
      <c r="I1383" s="131">
        <v>20.127388535000001</v>
      </c>
      <c r="J1383" s="131">
        <v>5.1020408162999997</v>
      </c>
      <c r="K1383" s="131">
        <v>0</v>
      </c>
      <c r="L1383" s="131">
        <v>5.1020408162999997</v>
      </c>
      <c r="M1383" s="131">
        <v>5.1020408162999997</v>
      </c>
      <c r="N1383" s="110">
        <v>329</v>
      </c>
      <c r="O1383" s="131">
        <v>2.3860182371000001</v>
      </c>
      <c r="P1383" s="146">
        <v>7.04</v>
      </c>
      <c r="Q1383" s="131">
        <v>6.5063649222000004</v>
      </c>
      <c r="R1383" s="110">
        <v>9</v>
      </c>
      <c r="S1383" s="131">
        <v>60.961810466800003</v>
      </c>
      <c r="T1383" s="110">
        <v>-8</v>
      </c>
      <c r="U1383" s="131">
        <v>32.531824610999998</v>
      </c>
      <c r="V1383" s="131">
        <v>0</v>
      </c>
      <c r="W1383" s="147">
        <v>151</v>
      </c>
      <c r="X1383" s="147">
        <v>63</v>
      </c>
      <c r="Y1383" s="147">
        <v>32</v>
      </c>
      <c r="Z1383" s="147">
        <v>56</v>
      </c>
      <c r="AA1383" s="147">
        <v>67</v>
      </c>
      <c r="AB1383" s="147">
        <v>24</v>
      </c>
      <c r="AC1383" s="147">
        <v>12</v>
      </c>
      <c r="AD1383" s="147">
        <v>31</v>
      </c>
      <c r="AE1383" s="148">
        <v>5.1771117165999998</v>
      </c>
      <c r="AF1383" s="131">
        <v>2.5542784162999999</v>
      </c>
      <c r="AG1383" s="149" t="s">
        <v>3449</v>
      </c>
      <c r="AH1383" s="149">
        <v>8.9627659574000003</v>
      </c>
      <c r="AI1383" s="149">
        <v>15.7978723404</v>
      </c>
      <c r="AJ1383" s="149">
        <v>8.3244680850999995</v>
      </c>
      <c r="AK1383" s="149">
        <v>48.111702127699999</v>
      </c>
      <c r="AL1383" s="149">
        <v>1.1702127659999999</v>
      </c>
      <c r="AM1383" s="149">
        <v>5.3723404255</v>
      </c>
      <c r="AN1383" s="149">
        <v>1.4095744681</v>
      </c>
      <c r="AO1383" s="149" t="s">
        <v>3450</v>
      </c>
      <c r="AP1383" s="149">
        <v>6.2234042553000002</v>
      </c>
      <c r="AQ1383" s="149">
        <v>2.8191489362</v>
      </c>
    </row>
    <row r="1384" spans="1:43" x14ac:dyDescent="0.2">
      <c r="A1384" s="145">
        <v>4252</v>
      </c>
      <c r="B1384" s="109" t="s">
        <v>1018</v>
      </c>
      <c r="C1384" s="110">
        <v>5533</v>
      </c>
      <c r="D1384" s="131">
        <v>7.1663761379000004</v>
      </c>
      <c r="E1384" s="110">
        <v>1129.1836734694</v>
      </c>
      <c r="F1384" s="131">
        <v>29.025844930400002</v>
      </c>
      <c r="G1384" s="131">
        <v>19.681908548700001</v>
      </c>
      <c r="H1384" s="131">
        <v>61.684438821599997</v>
      </c>
      <c r="I1384" s="131">
        <v>18.633652629699998</v>
      </c>
      <c r="J1384" s="131">
        <v>4.3293947867</v>
      </c>
      <c r="K1384" s="131">
        <v>2.1646973933</v>
      </c>
      <c r="L1384" s="131">
        <v>10.282312618400001</v>
      </c>
      <c r="M1384" s="131">
        <v>8.6587895734</v>
      </c>
      <c r="N1384" s="110">
        <v>2406</v>
      </c>
      <c r="O1384" s="131">
        <v>2.2572734830000001</v>
      </c>
      <c r="P1384" s="146">
        <v>4.9000000000000004</v>
      </c>
      <c r="Q1384" s="131">
        <v>40</v>
      </c>
      <c r="R1384" s="110">
        <v>43</v>
      </c>
      <c r="S1384" s="131">
        <v>20</v>
      </c>
      <c r="T1384" s="110">
        <v>-43</v>
      </c>
      <c r="U1384" s="131">
        <v>32.6530612245</v>
      </c>
      <c r="V1384" s="131">
        <v>7.3469387755</v>
      </c>
      <c r="W1384" s="147">
        <v>5865</v>
      </c>
      <c r="X1384" s="147">
        <v>12</v>
      </c>
      <c r="Y1384" s="147">
        <v>4234</v>
      </c>
      <c r="Z1384" s="147">
        <v>1619</v>
      </c>
      <c r="AA1384" s="147" t="s">
        <v>3449</v>
      </c>
      <c r="AB1384" s="147" t="s">
        <v>3449</v>
      </c>
      <c r="AC1384" s="147">
        <v>52</v>
      </c>
      <c r="AD1384" s="147">
        <v>204</v>
      </c>
      <c r="AE1384" s="148">
        <v>0.55053086910000004</v>
      </c>
      <c r="AF1384" s="131">
        <v>0.1789549034</v>
      </c>
      <c r="AG1384" s="131">
        <v>1.91</v>
      </c>
      <c r="AH1384" s="149">
        <v>12.0460530345</v>
      </c>
      <c r="AI1384" s="149">
        <v>9.02076061</v>
      </c>
      <c r="AJ1384" s="149">
        <v>25.580255986299999</v>
      </c>
      <c r="AK1384" s="149">
        <v>28.832139138999999</v>
      </c>
      <c r="AL1384" s="149">
        <v>1.7576091616</v>
      </c>
      <c r="AM1384" s="149">
        <v>8.1633902872000004</v>
      </c>
      <c r="AN1384" s="149">
        <v>2.4986220833999999</v>
      </c>
      <c r="AO1384" s="149" t="s">
        <v>3450</v>
      </c>
      <c r="AP1384" s="149">
        <v>7.8020699368999997</v>
      </c>
      <c r="AQ1384" s="149">
        <v>0.86349439650000004</v>
      </c>
    </row>
    <row r="1385" spans="1:43" x14ac:dyDescent="0.2">
      <c r="A1385" s="145">
        <v>4253</v>
      </c>
      <c r="B1385" s="109" t="s">
        <v>1017</v>
      </c>
      <c r="C1385" s="110">
        <v>3885</v>
      </c>
      <c r="D1385" s="131">
        <v>7.3204419889999999</v>
      </c>
      <c r="E1385" s="110">
        <v>352.54083484569998</v>
      </c>
      <c r="F1385" s="131">
        <v>15.3667953668</v>
      </c>
      <c r="G1385" s="131">
        <v>21.441441441399999</v>
      </c>
      <c r="H1385" s="131">
        <v>58.507078507099997</v>
      </c>
      <c r="I1385" s="131">
        <v>20.0514800515</v>
      </c>
      <c r="J1385" s="131">
        <v>2.8208744710999998</v>
      </c>
      <c r="K1385" s="131">
        <v>1.2822156686999999</v>
      </c>
      <c r="L1385" s="131">
        <v>8.9755096807000001</v>
      </c>
      <c r="M1385" s="131">
        <v>6.4110783433999998</v>
      </c>
      <c r="N1385" s="110">
        <v>1611</v>
      </c>
      <c r="O1385" s="131">
        <v>2.3997517070000001</v>
      </c>
      <c r="P1385" s="146">
        <v>11.02</v>
      </c>
      <c r="Q1385" s="131">
        <v>10.9900090827</v>
      </c>
      <c r="R1385" s="110">
        <v>40</v>
      </c>
      <c r="S1385" s="131">
        <v>47.048138056299997</v>
      </c>
      <c r="T1385" s="110">
        <v>-37</v>
      </c>
      <c r="U1385" s="131">
        <v>41.780199818299998</v>
      </c>
      <c r="V1385" s="131">
        <v>0.18165304269999999</v>
      </c>
      <c r="W1385" s="147">
        <v>760</v>
      </c>
      <c r="X1385" s="147">
        <v>46</v>
      </c>
      <c r="Y1385" s="147">
        <v>178</v>
      </c>
      <c r="Z1385" s="147">
        <v>536</v>
      </c>
      <c r="AA1385" s="147">
        <v>212</v>
      </c>
      <c r="AB1385" s="147">
        <v>16</v>
      </c>
      <c r="AC1385" s="147">
        <v>31</v>
      </c>
      <c r="AD1385" s="147">
        <v>165</v>
      </c>
      <c r="AE1385" s="148">
        <v>0.92969203950000001</v>
      </c>
      <c r="AF1385" s="131">
        <v>0.76433121020000006</v>
      </c>
      <c r="AG1385" s="149">
        <v>0.61</v>
      </c>
      <c r="AH1385" s="149">
        <v>14.4941634241</v>
      </c>
      <c r="AI1385" s="149">
        <v>9.5228343231999997</v>
      </c>
      <c r="AJ1385" s="149">
        <v>19.997952078600001</v>
      </c>
      <c r="AK1385" s="149">
        <v>25.4505426992</v>
      </c>
      <c r="AL1385" s="149">
        <v>1.832889617</v>
      </c>
      <c r="AM1385" s="149">
        <v>10.961499078399999</v>
      </c>
      <c r="AN1385" s="149">
        <v>2.6571779644000002</v>
      </c>
      <c r="AO1385" s="149" t="s">
        <v>3450</v>
      </c>
      <c r="AP1385" s="149">
        <v>9.4921155028000008</v>
      </c>
      <c r="AQ1385" s="149">
        <v>1.1519557649000001</v>
      </c>
    </row>
    <row r="1386" spans="1:43" x14ac:dyDescent="0.2">
      <c r="A1386" s="145">
        <v>4254</v>
      </c>
      <c r="B1386" s="109" t="s">
        <v>1016</v>
      </c>
      <c r="C1386" s="110">
        <v>11047</v>
      </c>
      <c r="D1386" s="131">
        <v>10.2165020453</v>
      </c>
      <c r="E1386" s="110">
        <v>588.2321618743</v>
      </c>
      <c r="F1386" s="131">
        <v>24.920792975499999</v>
      </c>
      <c r="G1386" s="131">
        <v>21.055490178300001</v>
      </c>
      <c r="H1386" s="131">
        <v>61.663800126700004</v>
      </c>
      <c r="I1386" s="131">
        <v>17.280709694900001</v>
      </c>
      <c r="J1386" s="131">
        <v>4.5269352647999996</v>
      </c>
      <c r="K1386" s="131">
        <v>1.9013128112</v>
      </c>
      <c r="L1386" s="131">
        <v>8.9633318244000009</v>
      </c>
      <c r="M1386" s="131">
        <v>6.9714803078000003</v>
      </c>
      <c r="N1386" s="110">
        <v>4642</v>
      </c>
      <c r="O1386" s="131">
        <v>2.3573890564000002</v>
      </c>
      <c r="P1386" s="146">
        <v>18.78</v>
      </c>
      <c r="Q1386" s="131">
        <v>18.341307815</v>
      </c>
      <c r="R1386" s="110">
        <v>87</v>
      </c>
      <c r="S1386" s="131">
        <v>41.945773524700002</v>
      </c>
      <c r="T1386" s="110">
        <v>-81</v>
      </c>
      <c r="U1386" s="131">
        <v>36.4699627858</v>
      </c>
      <c r="V1386" s="131">
        <v>3.2429558744999998</v>
      </c>
      <c r="W1386" s="147">
        <v>4243</v>
      </c>
      <c r="X1386" s="147">
        <v>125</v>
      </c>
      <c r="Y1386" s="147">
        <v>1068</v>
      </c>
      <c r="Z1386" s="147">
        <v>3050</v>
      </c>
      <c r="AA1386" s="147">
        <v>603</v>
      </c>
      <c r="AB1386" s="147">
        <v>40</v>
      </c>
      <c r="AC1386" s="147">
        <v>89</v>
      </c>
      <c r="AD1386" s="147">
        <v>474</v>
      </c>
      <c r="AE1386" s="148">
        <v>1.62</v>
      </c>
      <c r="AF1386" s="131">
        <v>4.8164303888999997</v>
      </c>
      <c r="AG1386" s="131">
        <v>2.2799999999999998</v>
      </c>
      <c r="AH1386" s="149">
        <v>10.742456837100001</v>
      </c>
      <c r="AI1386" s="149">
        <v>9.4489491973999993</v>
      </c>
      <c r="AJ1386" s="149">
        <v>17.1189806388</v>
      </c>
      <c r="AK1386" s="149">
        <v>31.899167080400002</v>
      </c>
      <c r="AL1386" s="149">
        <v>3.0834574439</v>
      </c>
      <c r="AM1386" s="149">
        <v>9.8378288928999993</v>
      </c>
      <c r="AN1386" s="149">
        <v>2.2174416680000002</v>
      </c>
      <c r="AO1386" s="149" t="s">
        <v>3450</v>
      </c>
      <c r="AP1386" s="149">
        <v>10.9024215346</v>
      </c>
      <c r="AQ1386" s="149">
        <v>1.0425285454</v>
      </c>
    </row>
    <row r="1387" spans="1:43" x14ac:dyDescent="0.2">
      <c r="A1387" s="145">
        <v>4255</v>
      </c>
      <c r="B1387" s="109" t="s">
        <v>1015</v>
      </c>
      <c r="C1387" s="110">
        <v>1553</v>
      </c>
      <c r="D1387" s="131">
        <v>19.003831417600001</v>
      </c>
      <c r="E1387" s="110">
        <v>499.35691318329998</v>
      </c>
      <c r="F1387" s="131">
        <v>33.998712169999997</v>
      </c>
      <c r="G1387" s="131">
        <v>17.192530586</v>
      </c>
      <c r="H1387" s="131">
        <v>66.709594333499993</v>
      </c>
      <c r="I1387" s="131">
        <v>16.0978750805</v>
      </c>
      <c r="J1387" s="131">
        <v>10.5960264901</v>
      </c>
      <c r="K1387" s="131">
        <v>3.9735099337999999</v>
      </c>
      <c r="L1387" s="131">
        <v>11.920529801300001</v>
      </c>
      <c r="M1387" s="131">
        <v>5.2980132449999999</v>
      </c>
      <c r="N1387" s="110">
        <v>695</v>
      </c>
      <c r="O1387" s="131">
        <v>2.1985611510999998</v>
      </c>
      <c r="P1387" s="146">
        <v>3.11</v>
      </c>
      <c r="Q1387" s="131">
        <v>21.904761904800001</v>
      </c>
      <c r="R1387" s="110">
        <v>10</v>
      </c>
      <c r="S1387" s="131">
        <v>26.984126984100001</v>
      </c>
      <c r="T1387" s="110">
        <v>-9</v>
      </c>
      <c r="U1387" s="131">
        <v>42.857142857100001</v>
      </c>
      <c r="V1387" s="131">
        <v>8.2539682540000001</v>
      </c>
      <c r="W1387" s="147">
        <v>301</v>
      </c>
      <c r="X1387" s="147">
        <v>15</v>
      </c>
      <c r="Y1387" s="147">
        <v>92</v>
      </c>
      <c r="Z1387" s="147">
        <v>194</v>
      </c>
      <c r="AA1387" s="147">
        <v>80</v>
      </c>
      <c r="AB1387" s="147">
        <v>5</v>
      </c>
      <c r="AC1387" s="147">
        <v>15</v>
      </c>
      <c r="AD1387" s="147">
        <v>60</v>
      </c>
      <c r="AE1387" s="148">
        <v>3.4578146611</v>
      </c>
      <c r="AF1387" s="131">
        <v>23.076923076900002</v>
      </c>
      <c r="AG1387" s="131">
        <v>2.04</v>
      </c>
      <c r="AH1387" s="149">
        <v>10.214636669300001</v>
      </c>
      <c r="AI1387" s="149">
        <v>10.705973623</v>
      </c>
      <c r="AJ1387" s="149">
        <v>16.4468580295</v>
      </c>
      <c r="AK1387" s="149">
        <v>37.677786397699997</v>
      </c>
      <c r="AL1387" s="149">
        <v>1.5515903800999999</v>
      </c>
      <c r="AM1387" s="149">
        <v>10.421515386599999</v>
      </c>
      <c r="AN1387" s="149">
        <v>0.87923454869999995</v>
      </c>
      <c r="AO1387" s="149" t="s">
        <v>3450</v>
      </c>
      <c r="AP1387" s="149">
        <v>8.5078872510999997</v>
      </c>
      <c r="AQ1387" s="149">
        <v>0.90509438840000001</v>
      </c>
    </row>
    <row r="1388" spans="1:43" x14ac:dyDescent="0.2">
      <c r="A1388" s="145">
        <v>4256</v>
      </c>
      <c r="B1388" s="109" t="s">
        <v>1014</v>
      </c>
      <c r="C1388" s="110">
        <v>1047</v>
      </c>
      <c r="D1388" s="131">
        <v>3.5608308604999999</v>
      </c>
      <c r="E1388" s="110">
        <v>208.5657370518</v>
      </c>
      <c r="F1388" s="131">
        <v>15.5682903534</v>
      </c>
      <c r="G1388" s="131">
        <v>18.2425978988</v>
      </c>
      <c r="H1388" s="131">
        <v>63.801337153799999</v>
      </c>
      <c r="I1388" s="131">
        <v>17.9560649475</v>
      </c>
      <c r="J1388" s="131">
        <v>0.94295143800000003</v>
      </c>
      <c r="K1388" s="131">
        <v>3.7718057520000001</v>
      </c>
      <c r="L1388" s="131">
        <v>7.5436115040000002</v>
      </c>
      <c r="M1388" s="131">
        <v>7.5436115040000002</v>
      </c>
      <c r="N1388" s="110">
        <v>460</v>
      </c>
      <c r="O1388" s="131">
        <v>2.2673913042999998</v>
      </c>
      <c r="P1388" s="146">
        <v>5.0199999999999996</v>
      </c>
      <c r="Q1388" s="131">
        <v>9.1451292246999998</v>
      </c>
      <c r="R1388" s="110">
        <v>12</v>
      </c>
      <c r="S1388" s="131">
        <v>52.882703777300001</v>
      </c>
      <c r="T1388" s="110">
        <v>-11</v>
      </c>
      <c r="U1388" s="131">
        <v>37.773359841000001</v>
      </c>
      <c r="V1388" s="131">
        <v>0.19880715709999999</v>
      </c>
      <c r="W1388" s="147">
        <v>130</v>
      </c>
      <c r="X1388" s="147">
        <v>32</v>
      </c>
      <c r="Y1388" s="147">
        <v>13</v>
      </c>
      <c r="Z1388" s="147">
        <v>85</v>
      </c>
      <c r="AA1388" s="147">
        <v>56</v>
      </c>
      <c r="AB1388" s="147">
        <v>11</v>
      </c>
      <c r="AC1388" s="147">
        <v>11</v>
      </c>
      <c r="AD1388" s="147">
        <v>34</v>
      </c>
      <c r="AE1388" s="148">
        <v>5.7915057914999997</v>
      </c>
      <c r="AF1388" s="131">
        <v>1.9047619048</v>
      </c>
      <c r="AG1388" s="149" t="s">
        <v>3449</v>
      </c>
      <c r="AH1388" s="149">
        <v>7.0231958763</v>
      </c>
      <c r="AI1388" s="149">
        <v>17.890893470799998</v>
      </c>
      <c r="AJ1388" s="149">
        <v>16.494845360799999</v>
      </c>
      <c r="AK1388" s="149">
        <v>32.624570446699998</v>
      </c>
      <c r="AL1388" s="149">
        <v>0.81615120269999997</v>
      </c>
      <c r="AM1388" s="149">
        <v>5.2620274913999996</v>
      </c>
      <c r="AN1388" s="149">
        <v>3.9518900343999999</v>
      </c>
      <c r="AO1388" s="149" t="s">
        <v>3450</v>
      </c>
      <c r="AP1388" s="149">
        <v>10.1589347079</v>
      </c>
      <c r="AQ1388" s="149">
        <v>2.4269759450000001</v>
      </c>
    </row>
    <row r="1389" spans="1:43" x14ac:dyDescent="0.2">
      <c r="A1389" s="145">
        <v>4257</v>
      </c>
      <c r="B1389" s="109" t="s">
        <v>1013</v>
      </c>
      <c r="C1389" s="110">
        <v>361</v>
      </c>
      <c r="D1389" s="131">
        <v>-3.7333333333000001</v>
      </c>
      <c r="E1389" s="110">
        <v>78.308026030400001</v>
      </c>
      <c r="F1389" s="131">
        <v>12.7423822715</v>
      </c>
      <c r="G1389" s="131">
        <v>14.404432133</v>
      </c>
      <c r="H1389" s="131">
        <v>57.340720221600002</v>
      </c>
      <c r="I1389" s="131">
        <v>28.254847645400002</v>
      </c>
      <c r="J1389" s="131">
        <v>5.5632823366000004</v>
      </c>
      <c r="K1389" s="131">
        <v>2.7816411683000002</v>
      </c>
      <c r="L1389" s="131">
        <v>5.5632823366000004</v>
      </c>
      <c r="M1389" s="131">
        <v>2.7816411683000002</v>
      </c>
      <c r="N1389" s="110">
        <v>159</v>
      </c>
      <c r="O1389" s="131">
        <v>2.2704402516000002</v>
      </c>
      <c r="P1389" s="146">
        <v>4.6100000000000003</v>
      </c>
      <c r="Q1389" s="131">
        <v>5.6034482758999999</v>
      </c>
      <c r="R1389" s="110">
        <v>2</v>
      </c>
      <c r="S1389" s="131">
        <v>34.267241379300003</v>
      </c>
      <c r="T1389" s="110">
        <v>-3</v>
      </c>
      <c r="U1389" s="131">
        <v>59.913793103400003</v>
      </c>
      <c r="V1389" s="131">
        <v>0.2155172414</v>
      </c>
      <c r="W1389" s="147" t="s">
        <v>3449</v>
      </c>
      <c r="X1389" s="147">
        <v>26</v>
      </c>
      <c r="Y1389" s="147" t="s">
        <v>3449</v>
      </c>
      <c r="Z1389" s="147">
        <v>75</v>
      </c>
      <c r="AA1389" s="147" t="s">
        <v>3449</v>
      </c>
      <c r="AB1389" s="147">
        <v>9</v>
      </c>
      <c r="AC1389" s="147" t="s">
        <v>3449</v>
      </c>
      <c r="AD1389" s="147">
        <v>23</v>
      </c>
      <c r="AE1389" s="148">
        <v>1.0989010989000001</v>
      </c>
      <c r="AF1389" s="131">
        <v>0</v>
      </c>
      <c r="AG1389" s="149" t="s">
        <v>3449</v>
      </c>
      <c r="AH1389" s="149">
        <v>14.540337711099999</v>
      </c>
      <c r="AI1389" s="149">
        <v>11.679174484100001</v>
      </c>
      <c r="AJ1389" s="149">
        <v>20.8724202627</v>
      </c>
      <c r="AK1389" s="149">
        <v>32.5984990619</v>
      </c>
      <c r="AL1389" s="149">
        <v>1.9230769231</v>
      </c>
      <c r="AM1389" s="149">
        <v>5.1594746717</v>
      </c>
      <c r="AN1389" s="149">
        <v>2.2045028143000001</v>
      </c>
      <c r="AO1389" s="149" t="s">
        <v>3450</v>
      </c>
      <c r="AP1389" s="149">
        <v>8.8649155721999993</v>
      </c>
      <c r="AQ1389" s="149">
        <v>0.23452157600000001</v>
      </c>
    </row>
    <row r="1390" spans="1:43" x14ac:dyDescent="0.2">
      <c r="A1390" s="145">
        <v>4258</v>
      </c>
      <c r="B1390" s="109" t="s">
        <v>1012</v>
      </c>
      <c r="C1390" s="110">
        <v>13503</v>
      </c>
      <c r="D1390" s="131">
        <v>12.8918986707</v>
      </c>
      <c r="E1390" s="110">
        <v>841.83291770569997</v>
      </c>
      <c r="F1390" s="131">
        <v>32.415018884699997</v>
      </c>
      <c r="G1390" s="131">
        <v>17.847885654999999</v>
      </c>
      <c r="H1390" s="131">
        <v>62.719395689800002</v>
      </c>
      <c r="I1390" s="131">
        <v>19.4327186551</v>
      </c>
      <c r="J1390" s="131">
        <v>4.8085814684999999</v>
      </c>
      <c r="K1390" s="131">
        <v>1.9234325874</v>
      </c>
      <c r="L1390" s="131">
        <v>11.318660995</v>
      </c>
      <c r="M1390" s="131">
        <v>8.8034029961000009</v>
      </c>
      <c r="N1390" s="110">
        <v>6377</v>
      </c>
      <c r="O1390" s="131">
        <v>2.0912654853000001</v>
      </c>
      <c r="P1390" s="146">
        <v>16.04</v>
      </c>
      <c r="Q1390" s="131">
        <v>22.8660436137</v>
      </c>
      <c r="R1390" s="110">
        <v>55</v>
      </c>
      <c r="S1390" s="131">
        <v>20.747663551399999</v>
      </c>
      <c r="T1390" s="110">
        <v>-63</v>
      </c>
      <c r="U1390" s="131">
        <v>49.781931464199999</v>
      </c>
      <c r="V1390" s="131">
        <v>6.6043613707000004</v>
      </c>
      <c r="W1390" s="147">
        <v>8286</v>
      </c>
      <c r="X1390" s="147">
        <v>15</v>
      </c>
      <c r="Y1390" s="147">
        <v>1258</v>
      </c>
      <c r="Z1390" s="147">
        <v>7013</v>
      </c>
      <c r="AA1390" s="147">
        <v>941</v>
      </c>
      <c r="AB1390" s="147">
        <v>4</v>
      </c>
      <c r="AC1390" s="147">
        <v>118</v>
      </c>
      <c r="AD1390" s="147">
        <v>819</v>
      </c>
      <c r="AE1390" s="148">
        <v>2.4682342631999998</v>
      </c>
      <c r="AF1390" s="131">
        <v>1.5745669941</v>
      </c>
      <c r="AG1390" s="131">
        <v>3.64</v>
      </c>
      <c r="AH1390" s="149">
        <v>15.286538461499999</v>
      </c>
      <c r="AI1390" s="149">
        <v>8.3480769231000007</v>
      </c>
      <c r="AJ1390" s="149">
        <v>22.238461538500001</v>
      </c>
      <c r="AK1390" s="149">
        <v>20.965384615400001</v>
      </c>
      <c r="AL1390" s="149">
        <v>1.9653846154000001</v>
      </c>
      <c r="AM1390" s="149">
        <v>12.1480769231</v>
      </c>
      <c r="AN1390" s="149">
        <v>2.6076923076999998</v>
      </c>
      <c r="AO1390" s="149" t="s">
        <v>3450</v>
      </c>
      <c r="AP1390" s="149">
        <v>11.5230769231</v>
      </c>
      <c r="AQ1390" s="149">
        <v>1.3423076922999999</v>
      </c>
    </row>
    <row r="1391" spans="1:43" x14ac:dyDescent="0.2">
      <c r="A1391" s="145">
        <v>4259</v>
      </c>
      <c r="B1391" s="109" t="s">
        <v>1011</v>
      </c>
      <c r="C1391" s="110">
        <v>802</v>
      </c>
      <c r="D1391" s="131">
        <v>4.5632333768000004</v>
      </c>
      <c r="E1391" s="110">
        <v>113.7588652482</v>
      </c>
      <c r="F1391" s="131">
        <v>14.0897755611</v>
      </c>
      <c r="G1391" s="131">
        <v>17.331670822900001</v>
      </c>
      <c r="H1391" s="131">
        <v>64.713216957599997</v>
      </c>
      <c r="I1391" s="131">
        <v>17.955112219499998</v>
      </c>
      <c r="J1391" s="131">
        <v>4.9689440993999998</v>
      </c>
      <c r="K1391" s="131">
        <v>1.2422360247999999</v>
      </c>
      <c r="L1391" s="131">
        <v>7.4534161490999997</v>
      </c>
      <c r="M1391" s="131">
        <v>2.4844720496999999</v>
      </c>
      <c r="N1391" s="110">
        <v>353</v>
      </c>
      <c r="O1391" s="131">
        <v>2.2521246458999999</v>
      </c>
      <c r="P1391" s="146">
        <v>7.05</v>
      </c>
      <c r="Q1391" s="131">
        <v>6.9701280228</v>
      </c>
      <c r="R1391" s="110">
        <v>8</v>
      </c>
      <c r="S1391" s="131">
        <v>60.170697012799998</v>
      </c>
      <c r="T1391" s="110">
        <v>-9</v>
      </c>
      <c r="U1391" s="131">
        <v>32.716927453799997</v>
      </c>
      <c r="V1391" s="131">
        <v>0.1422475107</v>
      </c>
      <c r="W1391" s="147">
        <v>174</v>
      </c>
      <c r="X1391" s="147">
        <v>48</v>
      </c>
      <c r="Y1391" s="147">
        <v>33</v>
      </c>
      <c r="Z1391" s="147">
        <v>93</v>
      </c>
      <c r="AA1391" s="147">
        <v>63</v>
      </c>
      <c r="AB1391" s="147">
        <v>17</v>
      </c>
      <c r="AC1391" s="147">
        <v>11</v>
      </c>
      <c r="AD1391" s="147">
        <v>35</v>
      </c>
      <c r="AE1391" s="148">
        <v>3.9900249376999999</v>
      </c>
      <c r="AF1391" s="131">
        <v>1.2033694344000001</v>
      </c>
      <c r="AG1391" s="149" t="s">
        <v>3449</v>
      </c>
      <c r="AH1391" s="149">
        <v>11.536675951699999</v>
      </c>
      <c r="AI1391" s="149">
        <v>19.0575673166</v>
      </c>
      <c r="AJ1391" s="149">
        <v>6.0584958217000002</v>
      </c>
      <c r="AK1391" s="149">
        <v>44.127205199599999</v>
      </c>
      <c r="AL1391" s="149">
        <v>0.67316620240000002</v>
      </c>
      <c r="AM1391" s="149">
        <v>3.4354688951000001</v>
      </c>
      <c r="AN1391" s="149">
        <v>6.8012999070999998</v>
      </c>
      <c r="AO1391" s="149" t="s">
        <v>3450</v>
      </c>
      <c r="AP1391" s="149">
        <v>5.1764159702999999</v>
      </c>
      <c r="AQ1391" s="149">
        <v>0.139275766</v>
      </c>
    </row>
    <row r="1392" spans="1:43" x14ac:dyDescent="0.2">
      <c r="A1392" s="145">
        <v>4260</v>
      </c>
      <c r="B1392" s="109" t="s">
        <v>1010</v>
      </c>
      <c r="C1392" s="110">
        <v>3184</v>
      </c>
      <c r="D1392" s="131">
        <v>11.8370214261</v>
      </c>
      <c r="E1392" s="110">
        <v>1133.0960854093</v>
      </c>
      <c r="F1392" s="131">
        <v>40.5778894472</v>
      </c>
      <c r="G1392" s="131">
        <v>18.907035175899999</v>
      </c>
      <c r="H1392" s="131">
        <v>63.599246231199999</v>
      </c>
      <c r="I1392" s="131">
        <v>17.493718593000001</v>
      </c>
      <c r="J1392" s="131">
        <v>3.4471952365999998</v>
      </c>
      <c r="K1392" s="131">
        <v>1.8802883108999999</v>
      </c>
      <c r="L1392" s="131">
        <v>12.535255405799999</v>
      </c>
      <c r="M1392" s="131">
        <v>8.7746787841000007</v>
      </c>
      <c r="N1392" s="110">
        <v>1402</v>
      </c>
      <c r="O1392" s="131">
        <v>2.2182596290999999</v>
      </c>
      <c r="P1392" s="146">
        <v>2.81</v>
      </c>
      <c r="Q1392" s="131">
        <v>39.145907473299999</v>
      </c>
      <c r="R1392" s="110">
        <v>23</v>
      </c>
      <c r="S1392" s="131">
        <v>28.469750889699998</v>
      </c>
      <c r="T1392" s="110">
        <v>-22</v>
      </c>
      <c r="U1392" s="131">
        <v>22.064056939499999</v>
      </c>
      <c r="V1392" s="131">
        <v>10.3202846975</v>
      </c>
      <c r="W1392" s="147">
        <v>3475</v>
      </c>
      <c r="X1392" s="147">
        <v>6</v>
      </c>
      <c r="Y1392" s="147">
        <v>1997</v>
      </c>
      <c r="Z1392" s="147">
        <v>1472</v>
      </c>
      <c r="AA1392" s="147" t="s">
        <v>3449</v>
      </c>
      <c r="AB1392" s="147" t="s">
        <v>3449</v>
      </c>
      <c r="AC1392" s="147">
        <v>26</v>
      </c>
      <c r="AD1392" s="147">
        <v>158</v>
      </c>
      <c r="AE1392" s="148">
        <v>0.65445026179999999</v>
      </c>
      <c r="AF1392" s="131">
        <v>1.2531328320999999</v>
      </c>
      <c r="AG1392" s="149">
        <v>2.69</v>
      </c>
      <c r="AH1392" s="149">
        <v>15.3025710116</v>
      </c>
      <c r="AI1392" s="149">
        <v>15.908835747199999</v>
      </c>
      <c r="AJ1392" s="149">
        <v>18.6594813068</v>
      </c>
      <c r="AK1392" s="149">
        <v>30.055012911199999</v>
      </c>
      <c r="AL1392" s="149">
        <v>1.68406871</v>
      </c>
      <c r="AM1392" s="149">
        <v>5.7707421128999998</v>
      </c>
      <c r="AN1392" s="149">
        <v>1.6728415853</v>
      </c>
      <c r="AO1392" s="149" t="s">
        <v>3450</v>
      </c>
      <c r="AP1392" s="149">
        <v>6.1524643539000001</v>
      </c>
      <c r="AQ1392" s="149">
        <v>1.0328954754999999</v>
      </c>
    </row>
    <row r="1393" spans="1:43" x14ac:dyDescent="0.2">
      <c r="A1393" s="145">
        <v>4261</v>
      </c>
      <c r="B1393" s="109" t="s">
        <v>1009</v>
      </c>
      <c r="C1393" s="110">
        <v>1984</v>
      </c>
      <c r="D1393" s="131">
        <v>9.0109890109999995</v>
      </c>
      <c r="E1393" s="110">
        <v>439.91130820400002</v>
      </c>
      <c r="F1393" s="131">
        <v>15.423387096800001</v>
      </c>
      <c r="G1393" s="131">
        <v>18.245967741899999</v>
      </c>
      <c r="H1393" s="131">
        <v>62.6008064516</v>
      </c>
      <c r="I1393" s="131">
        <v>19.1532258065</v>
      </c>
      <c r="J1393" s="131">
        <v>5.0800101599999996</v>
      </c>
      <c r="K1393" s="131">
        <v>4.5720091439999999</v>
      </c>
      <c r="L1393" s="131">
        <v>8.6360172720000001</v>
      </c>
      <c r="M1393" s="131">
        <v>6.0960121919999999</v>
      </c>
      <c r="N1393" s="110">
        <v>870</v>
      </c>
      <c r="O1393" s="131">
        <v>2.2586206896999999</v>
      </c>
      <c r="P1393" s="146">
        <v>4.51</v>
      </c>
      <c r="Q1393" s="131">
        <v>18.303571428600002</v>
      </c>
      <c r="R1393" s="110">
        <v>19</v>
      </c>
      <c r="S1393" s="131">
        <v>43.526785714299997</v>
      </c>
      <c r="T1393" s="110">
        <v>-19</v>
      </c>
      <c r="U1393" s="131">
        <v>29.464285714300001</v>
      </c>
      <c r="V1393" s="131">
        <v>8.7053571429000005</v>
      </c>
      <c r="W1393" s="147">
        <v>879</v>
      </c>
      <c r="X1393" s="147">
        <v>24</v>
      </c>
      <c r="Y1393" s="147">
        <v>580</v>
      </c>
      <c r="Z1393" s="147">
        <v>275</v>
      </c>
      <c r="AA1393" s="147">
        <v>134</v>
      </c>
      <c r="AB1393" s="147">
        <v>8</v>
      </c>
      <c r="AC1393" s="147">
        <v>27</v>
      </c>
      <c r="AD1393" s="147">
        <v>99</v>
      </c>
      <c r="AE1393" s="148">
        <v>2.0191285865999999</v>
      </c>
      <c r="AF1393" s="131">
        <v>3.0612244897999998</v>
      </c>
      <c r="AG1393" s="149" t="s">
        <v>3449</v>
      </c>
      <c r="AH1393" s="149">
        <v>7.9368443361000001</v>
      </c>
      <c r="AI1393" s="149">
        <v>16.9969269895</v>
      </c>
      <c r="AJ1393" s="149">
        <v>12.9808201759</v>
      </c>
      <c r="AK1393" s="149">
        <v>38.359648193300004</v>
      </c>
      <c r="AL1393" s="149">
        <v>0.66758503759999999</v>
      </c>
      <c r="AM1393" s="149">
        <v>8.6786054890000006</v>
      </c>
      <c r="AN1393" s="149">
        <v>1.4305393662999999</v>
      </c>
      <c r="AO1393" s="149" t="s">
        <v>3450</v>
      </c>
      <c r="AP1393" s="149">
        <v>9.4309632297999997</v>
      </c>
      <c r="AQ1393" s="149">
        <v>0.1483522306</v>
      </c>
    </row>
    <row r="1394" spans="1:43" x14ac:dyDescent="0.2">
      <c r="A1394" s="145">
        <v>4262</v>
      </c>
      <c r="B1394" s="109" t="s">
        <v>1008</v>
      </c>
      <c r="C1394" s="110">
        <v>1040</v>
      </c>
      <c r="D1394" s="131">
        <v>-3.4354688951000001</v>
      </c>
      <c r="E1394" s="110">
        <v>146.06741573030001</v>
      </c>
      <c r="F1394" s="131">
        <v>10.1923076923</v>
      </c>
      <c r="G1394" s="131">
        <v>18.8461538462</v>
      </c>
      <c r="H1394" s="131">
        <v>58.2692307692</v>
      </c>
      <c r="I1394" s="131">
        <v>22.8846153846</v>
      </c>
      <c r="J1394" s="131">
        <v>4.7483380817</v>
      </c>
      <c r="K1394" s="131">
        <v>1.8993352326999999</v>
      </c>
      <c r="L1394" s="131">
        <v>2.8490028490000001</v>
      </c>
      <c r="M1394" s="131">
        <v>11.396011396</v>
      </c>
      <c r="N1394" s="110">
        <v>414</v>
      </c>
      <c r="O1394" s="131">
        <v>2.4734299517</v>
      </c>
      <c r="P1394" s="146">
        <v>7.12</v>
      </c>
      <c r="Q1394" s="131">
        <v>8.3569405098999994</v>
      </c>
      <c r="R1394" s="110">
        <v>23</v>
      </c>
      <c r="S1394" s="131">
        <v>57.790368272000002</v>
      </c>
      <c r="T1394" s="110">
        <v>-21</v>
      </c>
      <c r="U1394" s="131">
        <v>33.711048158600001</v>
      </c>
      <c r="V1394" s="131">
        <v>0.1416430595</v>
      </c>
      <c r="W1394" s="147">
        <v>208</v>
      </c>
      <c r="X1394" s="147">
        <v>58</v>
      </c>
      <c r="Y1394" s="147">
        <v>37</v>
      </c>
      <c r="Z1394" s="147">
        <v>113</v>
      </c>
      <c r="AA1394" s="147">
        <v>64</v>
      </c>
      <c r="AB1394" s="147">
        <v>16</v>
      </c>
      <c r="AC1394" s="147">
        <v>10</v>
      </c>
      <c r="AD1394" s="147">
        <v>38</v>
      </c>
      <c r="AE1394" s="148">
        <v>2.0833333333000001</v>
      </c>
      <c r="AF1394" s="131">
        <v>4.6641791044999996</v>
      </c>
      <c r="AG1394" s="131">
        <v>2.25</v>
      </c>
      <c r="AH1394" s="149">
        <v>10.296136497399999</v>
      </c>
      <c r="AI1394" s="149">
        <v>17.650519709699999</v>
      </c>
      <c r="AJ1394" s="149">
        <v>8.3349676407000004</v>
      </c>
      <c r="AK1394" s="149">
        <v>37.595606981800003</v>
      </c>
      <c r="AL1394" s="149">
        <v>0.90213767410000001</v>
      </c>
      <c r="AM1394" s="149">
        <v>7.7466169837000001</v>
      </c>
      <c r="AN1394" s="149">
        <v>4.5106883702999996</v>
      </c>
      <c r="AO1394" s="149" t="s">
        <v>3450</v>
      </c>
      <c r="AP1394" s="149">
        <v>8.7272014119999994</v>
      </c>
      <c r="AQ1394" s="149">
        <v>1.3924298881999999</v>
      </c>
    </row>
    <row r="1395" spans="1:43" x14ac:dyDescent="0.2">
      <c r="A1395" s="145">
        <v>4263</v>
      </c>
      <c r="B1395" s="109" t="s">
        <v>1007</v>
      </c>
      <c r="C1395" s="110">
        <v>2381</v>
      </c>
      <c r="D1395" s="131">
        <v>7.6401446655000003</v>
      </c>
      <c r="E1395" s="110">
        <v>209.41072999119999</v>
      </c>
      <c r="F1395" s="131">
        <v>16.757664846699999</v>
      </c>
      <c r="G1395" s="131">
        <v>20.621587568199999</v>
      </c>
      <c r="H1395" s="131">
        <v>61.444771104600001</v>
      </c>
      <c r="I1395" s="131">
        <v>17.9336413272</v>
      </c>
      <c r="J1395" s="131">
        <v>3.8371349391999998</v>
      </c>
      <c r="K1395" s="131">
        <v>2.1317416328999998</v>
      </c>
      <c r="L1395" s="131">
        <v>13.2167981241</v>
      </c>
      <c r="M1395" s="131">
        <v>9.3796631848000001</v>
      </c>
      <c r="N1395" s="110">
        <v>1014</v>
      </c>
      <c r="O1395" s="131">
        <v>2.3313609466999998</v>
      </c>
      <c r="P1395" s="146">
        <v>11.37</v>
      </c>
      <c r="Q1395" s="131">
        <v>11.9823788546</v>
      </c>
      <c r="R1395" s="110">
        <v>30</v>
      </c>
      <c r="S1395" s="131">
        <v>43.700440528599998</v>
      </c>
      <c r="T1395" s="110">
        <v>-28</v>
      </c>
      <c r="U1395" s="131">
        <v>44.229074889899998</v>
      </c>
      <c r="V1395" s="131">
        <v>8.81057269E-2</v>
      </c>
      <c r="W1395" s="147">
        <v>571</v>
      </c>
      <c r="X1395" s="147">
        <v>64</v>
      </c>
      <c r="Y1395" s="147">
        <v>106</v>
      </c>
      <c r="Z1395" s="147">
        <v>401</v>
      </c>
      <c r="AA1395" s="147">
        <v>166</v>
      </c>
      <c r="AB1395" s="147">
        <v>24</v>
      </c>
      <c r="AC1395" s="147">
        <v>26</v>
      </c>
      <c r="AD1395" s="147">
        <v>116</v>
      </c>
      <c r="AE1395" s="148">
        <v>2.1052631579000001</v>
      </c>
      <c r="AF1395" s="131">
        <v>2.6223776224000002</v>
      </c>
      <c r="AG1395" s="149">
        <v>1.56</v>
      </c>
      <c r="AH1395" s="149">
        <v>14.6670606777</v>
      </c>
      <c r="AI1395" s="149">
        <v>13.5539795114</v>
      </c>
      <c r="AJ1395" s="149">
        <v>15.937746256900001</v>
      </c>
      <c r="AK1395" s="149">
        <v>29.196217494100001</v>
      </c>
      <c r="AL1395" s="149">
        <v>1.8223010244</v>
      </c>
      <c r="AM1395" s="149">
        <v>7.8605200946</v>
      </c>
      <c r="AN1395" s="149">
        <v>3.3392434988000002</v>
      </c>
      <c r="AO1395" s="149" t="s">
        <v>3450</v>
      </c>
      <c r="AP1395" s="149">
        <v>10.0669818755</v>
      </c>
      <c r="AQ1395" s="149">
        <v>8.8652482300000002E-2</v>
      </c>
    </row>
    <row r="1396" spans="1:43" x14ac:dyDescent="0.2">
      <c r="A1396" s="145">
        <v>4264</v>
      </c>
      <c r="B1396" s="109" t="s">
        <v>1006</v>
      </c>
      <c r="C1396" s="110">
        <v>864</v>
      </c>
      <c r="D1396" s="131">
        <v>2.0070838253000001</v>
      </c>
      <c r="E1396" s="110">
        <v>102.8571428571</v>
      </c>
      <c r="F1396" s="131">
        <v>12.731481481499999</v>
      </c>
      <c r="G1396" s="131">
        <v>18.055555555600002</v>
      </c>
      <c r="H1396" s="131">
        <v>62.847222222200003</v>
      </c>
      <c r="I1396" s="131">
        <v>19.097222222199999</v>
      </c>
      <c r="J1396" s="131">
        <v>1.1600928074000001</v>
      </c>
      <c r="K1396" s="131">
        <v>1.1600928074000001</v>
      </c>
      <c r="L1396" s="131">
        <v>6.9605568445000001</v>
      </c>
      <c r="M1396" s="131">
        <v>5.8004640371000002</v>
      </c>
      <c r="N1396" s="110">
        <v>353</v>
      </c>
      <c r="O1396" s="131">
        <v>2.4249291784999998</v>
      </c>
      <c r="P1396" s="146">
        <v>8.4</v>
      </c>
      <c r="Q1396" s="131">
        <v>5.3892215568999999</v>
      </c>
      <c r="R1396" s="110">
        <v>12</v>
      </c>
      <c r="S1396" s="131">
        <v>59.880239521</v>
      </c>
      <c r="T1396" s="110">
        <v>-7</v>
      </c>
      <c r="U1396" s="131">
        <v>34.610778443100003</v>
      </c>
      <c r="V1396" s="131">
        <v>0.119760479</v>
      </c>
      <c r="W1396" s="147">
        <v>252</v>
      </c>
      <c r="X1396" s="147">
        <v>56</v>
      </c>
      <c r="Y1396" s="147">
        <v>28</v>
      </c>
      <c r="Z1396" s="147">
        <v>168</v>
      </c>
      <c r="AA1396" s="147">
        <v>73</v>
      </c>
      <c r="AB1396" s="147">
        <v>22</v>
      </c>
      <c r="AC1396" s="147">
        <v>7</v>
      </c>
      <c r="AD1396" s="147">
        <v>44</v>
      </c>
      <c r="AE1396" s="148">
        <v>2.7363184079999998</v>
      </c>
      <c r="AF1396" s="131">
        <v>0</v>
      </c>
      <c r="AG1396" s="131">
        <v>1.05</v>
      </c>
      <c r="AH1396" s="149">
        <v>7.8174314153999998</v>
      </c>
      <c r="AI1396" s="149">
        <v>10.8764263171</v>
      </c>
      <c r="AJ1396" s="149">
        <v>14.299587278500001</v>
      </c>
      <c r="AK1396" s="149">
        <v>33.0905559602</v>
      </c>
      <c r="AL1396" s="149">
        <v>5.0983248360999998</v>
      </c>
      <c r="AM1396" s="149">
        <v>5.8023792182999996</v>
      </c>
      <c r="AN1396" s="149">
        <v>2.6948288420000002</v>
      </c>
      <c r="AO1396" s="149" t="s">
        <v>3450</v>
      </c>
      <c r="AP1396" s="149">
        <v>14.5666423889</v>
      </c>
      <c r="AQ1396" s="149">
        <v>0.63122117020000001</v>
      </c>
    </row>
    <row r="1397" spans="1:43" x14ac:dyDescent="0.2">
      <c r="A1397" s="145">
        <v>4271</v>
      </c>
      <c r="B1397" s="109" t="s">
        <v>1005</v>
      </c>
      <c r="C1397" s="110">
        <v>8376</v>
      </c>
      <c r="D1397" s="131">
        <v>19.657142857099998</v>
      </c>
      <c r="E1397" s="110">
        <v>1899.3197278912</v>
      </c>
      <c r="F1397" s="131">
        <v>44.138013371500001</v>
      </c>
      <c r="G1397" s="131">
        <v>20.4751671442</v>
      </c>
      <c r="H1397" s="131">
        <v>65.222063037200002</v>
      </c>
      <c r="I1397" s="131">
        <v>14.3027698185</v>
      </c>
      <c r="J1397" s="131">
        <v>4.7064502503999996</v>
      </c>
      <c r="K1397" s="131">
        <v>3.4996681348999998</v>
      </c>
      <c r="L1397" s="131">
        <v>10.6196826163</v>
      </c>
      <c r="M1397" s="131">
        <v>6.1545887889999999</v>
      </c>
      <c r="N1397" s="110">
        <v>3735</v>
      </c>
      <c r="O1397" s="131">
        <v>2.2131191432000001</v>
      </c>
      <c r="P1397" s="146">
        <v>4.41</v>
      </c>
      <c r="Q1397" s="131">
        <v>45.681818181799997</v>
      </c>
      <c r="R1397" s="110">
        <v>36</v>
      </c>
      <c r="S1397" s="131">
        <v>19.318181818199999</v>
      </c>
      <c r="T1397" s="110">
        <v>-37</v>
      </c>
      <c r="U1397" s="131">
        <v>31.136363636399999</v>
      </c>
      <c r="V1397" s="131">
        <v>3.8636363636</v>
      </c>
      <c r="W1397" s="147">
        <v>3466</v>
      </c>
      <c r="X1397" s="147">
        <v>15</v>
      </c>
      <c r="Y1397" s="147">
        <v>1095</v>
      </c>
      <c r="Z1397" s="147">
        <v>2356</v>
      </c>
      <c r="AA1397" s="147">
        <v>409</v>
      </c>
      <c r="AB1397" s="147">
        <v>7</v>
      </c>
      <c r="AC1397" s="147">
        <v>62</v>
      </c>
      <c r="AD1397" s="147">
        <v>340</v>
      </c>
      <c r="AE1397" s="148">
        <v>4.8146364949000002</v>
      </c>
      <c r="AF1397" s="131">
        <v>2.6028755578</v>
      </c>
      <c r="AG1397" s="131">
        <v>4.92</v>
      </c>
      <c r="AH1397" s="149">
        <v>11.3231081955</v>
      </c>
      <c r="AI1397" s="149">
        <v>5.8809941791</v>
      </c>
      <c r="AJ1397" s="149">
        <v>20.964612399500002</v>
      </c>
      <c r="AK1397" s="149">
        <v>34.902522406000003</v>
      </c>
      <c r="AL1397" s="149">
        <v>3.0952600941999999</v>
      </c>
      <c r="AM1397" s="149">
        <v>6.4307493301000003</v>
      </c>
      <c r="AN1397" s="149">
        <v>2.6425205581000002</v>
      </c>
      <c r="AO1397" s="149" t="s">
        <v>3450</v>
      </c>
      <c r="AP1397" s="149">
        <v>10.519264529200001</v>
      </c>
      <c r="AQ1397" s="149">
        <v>1.7231821121999999</v>
      </c>
    </row>
    <row r="1398" spans="1:43" x14ac:dyDescent="0.2">
      <c r="A1398" s="145">
        <v>4273</v>
      </c>
      <c r="B1398" s="109" t="s">
        <v>1004</v>
      </c>
      <c r="C1398" s="110">
        <v>804</v>
      </c>
      <c r="D1398" s="131">
        <v>1.7721518987</v>
      </c>
      <c r="E1398" s="110">
        <v>157.6470588235</v>
      </c>
      <c r="F1398" s="131">
        <v>10.447761194</v>
      </c>
      <c r="G1398" s="131">
        <v>19.5273631841</v>
      </c>
      <c r="H1398" s="131">
        <v>59.950248756199997</v>
      </c>
      <c r="I1398" s="131">
        <v>20.522388059699999</v>
      </c>
      <c r="J1398" s="131">
        <v>3.7641154329000002</v>
      </c>
      <c r="K1398" s="131">
        <v>0</v>
      </c>
      <c r="L1398" s="131">
        <v>11.2923462986</v>
      </c>
      <c r="M1398" s="131">
        <v>10.037641154299999</v>
      </c>
      <c r="N1398" s="110">
        <v>334</v>
      </c>
      <c r="O1398" s="131">
        <v>2.3922155689000002</v>
      </c>
      <c r="P1398" s="146">
        <v>5.0999999999999996</v>
      </c>
      <c r="Q1398" s="131">
        <v>8.9108910890999997</v>
      </c>
      <c r="R1398" s="110">
        <v>9</v>
      </c>
      <c r="S1398" s="131">
        <v>48.7128712871</v>
      </c>
      <c r="T1398" s="110">
        <v>-9</v>
      </c>
      <c r="U1398" s="131">
        <v>41.9801980198</v>
      </c>
      <c r="V1398" s="131">
        <v>0.39603960399999999</v>
      </c>
      <c r="W1398" s="147">
        <v>154</v>
      </c>
      <c r="X1398" s="147">
        <v>40</v>
      </c>
      <c r="Y1398" s="147">
        <v>46</v>
      </c>
      <c r="Z1398" s="147">
        <v>68</v>
      </c>
      <c r="AA1398" s="147">
        <v>67</v>
      </c>
      <c r="AB1398" s="147">
        <v>20</v>
      </c>
      <c r="AC1398" s="147">
        <v>16</v>
      </c>
      <c r="AD1398" s="147">
        <v>31</v>
      </c>
      <c r="AE1398" s="148">
        <v>2.2842639594</v>
      </c>
      <c r="AF1398" s="131">
        <v>7.5949367088999997</v>
      </c>
      <c r="AG1398" s="131">
        <v>1.01</v>
      </c>
      <c r="AH1398" s="149">
        <v>9.7311444206999997</v>
      </c>
      <c r="AI1398" s="149">
        <v>4.5919581250999997</v>
      </c>
      <c r="AJ1398" s="149">
        <v>12.871758267900001</v>
      </c>
      <c r="AK1398" s="149">
        <v>46.133714013800002</v>
      </c>
      <c r="AL1398" s="149">
        <v>7.7563645015000002</v>
      </c>
      <c r="AM1398" s="149">
        <v>4.9250535331999998</v>
      </c>
      <c r="AN1398" s="149">
        <v>3.1168213181</v>
      </c>
      <c r="AO1398" s="149" t="s">
        <v>3450</v>
      </c>
      <c r="AP1398" s="149">
        <v>7.4232690935000001</v>
      </c>
      <c r="AQ1398" s="149">
        <v>2.3554603853999998</v>
      </c>
    </row>
    <row r="1399" spans="1:43" x14ac:dyDescent="0.2">
      <c r="A1399" s="145">
        <v>4274</v>
      </c>
      <c r="B1399" s="109" t="s">
        <v>1003</v>
      </c>
      <c r="C1399" s="110">
        <v>3947</v>
      </c>
      <c r="D1399" s="131">
        <v>8.4638636987999991</v>
      </c>
      <c r="E1399" s="110">
        <v>288.73445501100002</v>
      </c>
      <c r="F1399" s="131">
        <v>10.7676716494</v>
      </c>
      <c r="G1399" s="131">
        <v>20.9019508487</v>
      </c>
      <c r="H1399" s="131">
        <v>61.743096022300001</v>
      </c>
      <c r="I1399" s="131">
        <v>17.354953128999998</v>
      </c>
      <c r="J1399" s="131">
        <v>3.0375901784999999</v>
      </c>
      <c r="K1399" s="131">
        <v>2.7844576636</v>
      </c>
      <c r="L1399" s="131">
        <v>10.884698139499999</v>
      </c>
      <c r="M1399" s="131">
        <v>7.3408429313000001</v>
      </c>
      <c r="N1399" s="110">
        <v>1678</v>
      </c>
      <c r="O1399" s="131">
        <v>2.3218116806000002</v>
      </c>
      <c r="P1399" s="146">
        <v>13.67</v>
      </c>
      <c r="Q1399" s="131">
        <v>11.868131868100001</v>
      </c>
      <c r="R1399" s="110">
        <v>35</v>
      </c>
      <c r="S1399" s="131">
        <v>52.893772893799998</v>
      </c>
      <c r="T1399" s="110">
        <v>-31</v>
      </c>
      <c r="U1399" s="131">
        <v>34.505494505500003</v>
      </c>
      <c r="V1399" s="131">
        <v>0.73260073260000003</v>
      </c>
      <c r="W1399" s="147">
        <v>730</v>
      </c>
      <c r="X1399" s="147">
        <v>148</v>
      </c>
      <c r="Y1399" s="147">
        <v>188</v>
      </c>
      <c r="Z1399" s="147">
        <v>394</v>
      </c>
      <c r="AA1399" s="147">
        <v>220</v>
      </c>
      <c r="AB1399" s="147">
        <v>53</v>
      </c>
      <c r="AC1399" s="147">
        <v>31</v>
      </c>
      <c r="AD1399" s="147">
        <v>136</v>
      </c>
      <c r="AE1399" s="148">
        <v>3.7357877638999999</v>
      </c>
      <c r="AF1399" s="131">
        <v>3.5897435896999998</v>
      </c>
      <c r="AG1399" s="131">
        <v>1.75</v>
      </c>
      <c r="AH1399" s="149">
        <v>8.8960179244000006</v>
      </c>
      <c r="AI1399" s="149">
        <v>4.2264996435000004</v>
      </c>
      <c r="AJ1399" s="149">
        <v>10.8259496894</v>
      </c>
      <c r="AK1399" s="149">
        <v>45.198085344699997</v>
      </c>
      <c r="AL1399" s="149">
        <v>5.9934820245999996</v>
      </c>
      <c r="AM1399" s="149">
        <v>6.2277217639</v>
      </c>
      <c r="AN1399" s="149">
        <v>3.7020063143000002</v>
      </c>
      <c r="AO1399" s="149" t="s">
        <v>3450</v>
      </c>
      <c r="AP1399" s="149">
        <v>10.841226194100001</v>
      </c>
      <c r="AQ1399" s="149">
        <v>1.8433649048</v>
      </c>
    </row>
    <row r="1400" spans="1:43" x14ac:dyDescent="0.2">
      <c r="A1400" s="145">
        <v>4275</v>
      </c>
      <c r="B1400" s="109" t="s">
        <v>1002</v>
      </c>
      <c r="C1400" s="110">
        <v>870</v>
      </c>
      <c r="D1400" s="131">
        <v>15.845539281000001</v>
      </c>
      <c r="E1400" s="110">
        <v>199.54128440369999</v>
      </c>
      <c r="F1400" s="131">
        <v>10.6896551724</v>
      </c>
      <c r="G1400" s="131">
        <v>20.5747126437</v>
      </c>
      <c r="H1400" s="131">
        <v>60.459770114900003</v>
      </c>
      <c r="I1400" s="131">
        <v>18.965517241400001</v>
      </c>
      <c r="J1400" s="131">
        <v>1.15406809</v>
      </c>
      <c r="K1400" s="131">
        <v>1.15406809</v>
      </c>
      <c r="L1400" s="131">
        <v>6.9244085401</v>
      </c>
      <c r="M1400" s="131">
        <v>9.2325447200999999</v>
      </c>
      <c r="N1400" s="110">
        <v>394</v>
      </c>
      <c r="O1400" s="131">
        <v>2.1903553299</v>
      </c>
      <c r="P1400" s="146">
        <v>4.3600000000000003</v>
      </c>
      <c r="Q1400" s="131">
        <v>8.5057471263999993</v>
      </c>
      <c r="R1400" s="110">
        <v>11</v>
      </c>
      <c r="S1400" s="131">
        <v>41.379310344799997</v>
      </c>
      <c r="T1400" s="110">
        <v>-11</v>
      </c>
      <c r="U1400" s="131">
        <v>50.114942528699999</v>
      </c>
      <c r="V1400" s="131">
        <v>0</v>
      </c>
      <c r="W1400" s="147">
        <v>259</v>
      </c>
      <c r="X1400" s="147">
        <v>61</v>
      </c>
      <c r="Y1400" s="147">
        <v>92</v>
      </c>
      <c r="Z1400" s="147">
        <v>106</v>
      </c>
      <c r="AA1400" s="147">
        <v>64</v>
      </c>
      <c r="AB1400" s="147">
        <v>17</v>
      </c>
      <c r="AC1400" s="147">
        <v>14</v>
      </c>
      <c r="AD1400" s="147">
        <v>33</v>
      </c>
      <c r="AE1400" s="148">
        <v>1.8348623852999999</v>
      </c>
      <c r="AF1400" s="131">
        <v>3.5128805620999999</v>
      </c>
      <c r="AG1400" s="149" t="s">
        <v>3449</v>
      </c>
      <c r="AH1400" s="149">
        <v>7.5303126993999996</v>
      </c>
      <c r="AI1400" s="149">
        <v>2.8717294192999998</v>
      </c>
      <c r="AJ1400" s="149">
        <v>8.6364603276</v>
      </c>
      <c r="AK1400" s="149">
        <v>58.349287385700002</v>
      </c>
      <c r="AL1400" s="149">
        <v>4.9563922570000001</v>
      </c>
      <c r="AM1400" s="149">
        <v>3.1908104658999998</v>
      </c>
      <c r="AN1400" s="149">
        <v>4.0629653264999996</v>
      </c>
      <c r="AO1400" s="149" t="s">
        <v>3450</v>
      </c>
      <c r="AP1400" s="149">
        <v>2.5526483726999998</v>
      </c>
      <c r="AQ1400" s="149">
        <v>4.8287598382999999</v>
      </c>
    </row>
    <row r="1401" spans="1:43" x14ac:dyDescent="0.2">
      <c r="A1401" s="145">
        <v>4276</v>
      </c>
      <c r="B1401" s="109" t="s">
        <v>1001</v>
      </c>
      <c r="C1401" s="110">
        <v>4581</v>
      </c>
      <c r="D1401" s="131">
        <v>11.2163146395</v>
      </c>
      <c r="E1401" s="110">
        <v>515.29808773900004</v>
      </c>
      <c r="F1401" s="131">
        <v>20.650512988399999</v>
      </c>
      <c r="G1401" s="131">
        <v>22.222222222199999</v>
      </c>
      <c r="H1401" s="131">
        <v>61.187513643300001</v>
      </c>
      <c r="I1401" s="131">
        <v>16.5902641345</v>
      </c>
      <c r="J1401" s="131">
        <v>3.5331787567999999</v>
      </c>
      <c r="K1401" s="131">
        <v>2.2082367230000002</v>
      </c>
      <c r="L1401" s="131">
        <v>9.7162415811000002</v>
      </c>
      <c r="M1401" s="131">
        <v>6.4038864966000002</v>
      </c>
      <c r="N1401" s="110">
        <v>1911</v>
      </c>
      <c r="O1401" s="131">
        <v>2.3631606489000001</v>
      </c>
      <c r="P1401" s="146">
        <v>8.89</v>
      </c>
      <c r="Q1401" s="131">
        <v>23.076923076900002</v>
      </c>
      <c r="R1401" s="110">
        <v>37</v>
      </c>
      <c r="S1401" s="131">
        <v>33.0316742081</v>
      </c>
      <c r="T1401" s="110">
        <v>-36</v>
      </c>
      <c r="U1401" s="131">
        <v>43.552036199100002</v>
      </c>
      <c r="V1401" s="131">
        <v>0.33936651579999999</v>
      </c>
      <c r="W1401" s="147">
        <v>1528</v>
      </c>
      <c r="X1401" s="147">
        <v>48</v>
      </c>
      <c r="Y1401" s="147">
        <v>428</v>
      </c>
      <c r="Z1401" s="147">
        <v>1052</v>
      </c>
      <c r="AA1401" s="147">
        <v>296</v>
      </c>
      <c r="AB1401" s="147">
        <v>17</v>
      </c>
      <c r="AC1401" s="147">
        <v>65</v>
      </c>
      <c r="AD1401" s="147">
        <v>214</v>
      </c>
      <c r="AE1401" s="148">
        <v>4.3416705993000004</v>
      </c>
      <c r="AF1401" s="131">
        <v>0.23030861350000001</v>
      </c>
      <c r="AG1401" s="149">
        <v>3.15</v>
      </c>
      <c r="AH1401" s="149">
        <v>10.865759304199999</v>
      </c>
      <c r="AI1401" s="149">
        <v>4.2073756142000001</v>
      </c>
      <c r="AJ1401" s="149">
        <v>18.021121590300002</v>
      </c>
      <c r="AK1401" s="149">
        <v>36.945840627999999</v>
      </c>
      <c r="AL1401" s="149">
        <v>8.8496074998999994</v>
      </c>
      <c r="AM1401" s="149">
        <v>4.3655051674000003</v>
      </c>
      <c r="AN1401" s="149">
        <v>3.3263681030000001</v>
      </c>
      <c r="AO1401" s="149" t="s">
        <v>3450</v>
      </c>
      <c r="AP1401" s="149">
        <v>9.9282769525999992</v>
      </c>
      <c r="AQ1401" s="149">
        <v>1.2424464901000001</v>
      </c>
    </row>
    <row r="1402" spans="1:43" x14ac:dyDescent="0.2">
      <c r="A1402" s="145">
        <v>4277</v>
      </c>
      <c r="B1402" s="109" t="s">
        <v>1000</v>
      </c>
      <c r="C1402" s="110">
        <v>899</v>
      </c>
      <c r="D1402" s="131">
        <v>5.7647058824000004</v>
      </c>
      <c r="E1402" s="110">
        <v>235.95800524929999</v>
      </c>
      <c r="F1402" s="131">
        <v>14.238042269199999</v>
      </c>
      <c r="G1402" s="131">
        <v>19.7997775306</v>
      </c>
      <c r="H1402" s="131">
        <v>62.291434927700003</v>
      </c>
      <c r="I1402" s="131">
        <v>17.908787541700001</v>
      </c>
      <c r="J1402" s="131">
        <v>2.2002200219999999</v>
      </c>
      <c r="K1402" s="131">
        <v>2.2002200219999999</v>
      </c>
      <c r="L1402" s="131">
        <v>2.2002200219999999</v>
      </c>
      <c r="M1402" s="131">
        <v>5.5005500549999997</v>
      </c>
      <c r="N1402" s="110">
        <v>373</v>
      </c>
      <c r="O1402" s="131">
        <v>2.3833780161</v>
      </c>
      <c r="P1402" s="146">
        <v>3.81</v>
      </c>
      <c r="Q1402" s="131">
        <v>11.917098445600001</v>
      </c>
      <c r="R1402" s="110">
        <v>11</v>
      </c>
      <c r="S1402" s="131">
        <v>60.103626943000002</v>
      </c>
      <c r="T1402" s="110">
        <v>-11</v>
      </c>
      <c r="U1402" s="131">
        <v>27.7202072539</v>
      </c>
      <c r="V1402" s="131">
        <v>0.25906735749999998</v>
      </c>
      <c r="W1402" s="147">
        <v>363</v>
      </c>
      <c r="X1402" s="147">
        <v>24</v>
      </c>
      <c r="Y1402" s="147">
        <v>210</v>
      </c>
      <c r="Z1402" s="147">
        <v>129</v>
      </c>
      <c r="AA1402" s="147">
        <v>63</v>
      </c>
      <c r="AB1402" s="147">
        <v>10</v>
      </c>
      <c r="AC1402" s="147">
        <v>19</v>
      </c>
      <c r="AD1402" s="147">
        <v>34</v>
      </c>
      <c r="AE1402" s="148">
        <v>2.0833333333000001</v>
      </c>
      <c r="AF1402" s="131">
        <v>0</v>
      </c>
      <c r="AG1402" s="149">
        <v>0.98</v>
      </c>
      <c r="AH1402" s="149">
        <v>11.733999092099999</v>
      </c>
      <c r="AI1402" s="149">
        <v>4.0172492055999998</v>
      </c>
      <c r="AJ1402" s="149">
        <v>9.9182932365000003</v>
      </c>
      <c r="AK1402" s="149">
        <v>50.045392646400003</v>
      </c>
      <c r="AL1402" s="149">
        <v>2.5873808443000001</v>
      </c>
      <c r="AM1402" s="149">
        <v>5.6967771221000003</v>
      </c>
      <c r="AN1402" s="149">
        <v>3.0413073081999999</v>
      </c>
      <c r="AO1402" s="149" t="s">
        <v>3450</v>
      </c>
      <c r="AP1402" s="149">
        <v>5.9464366773000004</v>
      </c>
      <c r="AQ1402" s="149">
        <v>4.1988197912</v>
      </c>
    </row>
    <row r="1403" spans="1:43" x14ac:dyDescent="0.2">
      <c r="A1403" s="145">
        <v>4279</v>
      </c>
      <c r="B1403" s="109" t="s">
        <v>999</v>
      </c>
      <c r="C1403" s="110">
        <v>3013</v>
      </c>
      <c r="D1403" s="131">
        <v>6.9577564785000003</v>
      </c>
      <c r="E1403" s="110">
        <v>161.81525241680001</v>
      </c>
      <c r="F1403" s="131">
        <v>19.913707268500001</v>
      </c>
      <c r="G1403" s="131">
        <v>19.050779953500001</v>
      </c>
      <c r="H1403" s="131">
        <v>62.097577165600001</v>
      </c>
      <c r="I1403" s="131">
        <v>18.8516428808</v>
      </c>
      <c r="J1403" s="131">
        <v>3.6678892963999998</v>
      </c>
      <c r="K1403" s="131">
        <v>2.3341113705000001</v>
      </c>
      <c r="L1403" s="131">
        <v>8.3361120372999995</v>
      </c>
      <c r="M1403" s="131">
        <v>8.3361120372999995</v>
      </c>
      <c r="N1403" s="110">
        <v>1274</v>
      </c>
      <c r="O1403" s="131">
        <v>2.3335949765000001</v>
      </c>
      <c r="P1403" s="146">
        <v>18.62</v>
      </c>
      <c r="Q1403" s="131">
        <v>8.1676518000999998</v>
      </c>
      <c r="R1403" s="110">
        <v>19</v>
      </c>
      <c r="S1403" s="131">
        <v>27.780763030599999</v>
      </c>
      <c r="T1403" s="110">
        <v>-17</v>
      </c>
      <c r="U1403" s="131">
        <v>62.923159591599997</v>
      </c>
      <c r="V1403" s="131">
        <v>1.1284255776000001</v>
      </c>
      <c r="W1403" s="147">
        <v>959</v>
      </c>
      <c r="X1403" s="147">
        <v>58</v>
      </c>
      <c r="Y1403" s="147">
        <v>338</v>
      </c>
      <c r="Z1403" s="147">
        <v>563</v>
      </c>
      <c r="AA1403" s="147">
        <v>213</v>
      </c>
      <c r="AB1403" s="147">
        <v>29</v>
      </c>
      <c r="AC1403" s="147">
        <v>47</v>
      </c>
      <c r="AD1403" s="147">
        <v>137</v>
      </c>
      <c r="AE1403" s="148">
        <v>4.1436464087999996</v>
      </c>
      <c r="AF1403" s="131">
        <v>5.4945054945000003</v>
      </c>
      <c r="AG1403" s="131">
        <v>1.44</v>
      </c>
      <c r="AH1403" s="149">
        <v>11.796132971500001</v>
      </c>
      <c r="AI1403" s="149">
        <v>3.6719810041000001</v>
      </c>
      <c r="AJ1403" s="149">
        <v>10.5240841248</v>
      </c>
      <c r="AK1403" s="149">
        <v>48.134328358200001</v>
      </c>
      <c r="AL1403" s="149">
        <v>4.9779511533000003</v>
      </c>
      <c r="AM1403" s="149">
        <v>6.4280868384999996</v>
      </c>
      <c r="AN1403" s="149">
        <v>3.2394843961999999</v>
      </c>
      <c r="AO1403" s="149" t="s">
        <v>3450</v>
      </c>
      <c r="AP1403" s="149">
        <v>6.2160786974000004</v>
      </c>
      <c r="AQ1403" s="149">
        <v>2.0691994572999999</v>
      </c>
    </row>
    <row r="1404" spans="1:43" x14ac:dyDescent="0.2">
      <c r="A1404" s="145">
        <v>4280</v>
      </c>
      <c r="B1404" s="109" t="s">
        <v>998</v>
      </c>
      <c r="C1404" s="110">
        <v>14101</v>
      </c>
      <c r="D1404" s="131">
        <v>14.465459858799999</v>
      </c>
      <c r="E1404" s="110">
        <v>1097.3540856031</v>
      </c>
      <c r="F1404" s="131">
        <v>36.883908942600002</v>
      </c>
      <c r="G1404" s="131">
        <v>20.707751223300001</v>
      </c>
      <c r="H1404" s="131">
        <v>63.215374796100001</v>
      </c>
      <c r="I1404" s="131">
        <v>16.076873980599999</v>
      </c>
      <c r="J1404" s="131">
        <v>5.2339128875999998</v>
      </c>
      <c r="K1404" s="131">
        <v>3.2980820936000002</v>
      </c>
      <c r="L1404" s="131">
        <v>12.690446316499999</v>
      </c>
      <c r="M1404" s="131">
        <v>7.1697436817</v>
      </c>
      <c r="N1404" s="110">
        <v>6095</v>
      </c>
      <c r="O1404" s="131">
        <v>2.2913863822999998</v>
      </c>
      <c r="P1404" s="146">
        <v>12.85</v>
      </c>
      <c r="Q1404" s="131">
        <v>30.667701863400001</v>
      </c>
      <c r="R1404" s="110">
        <v>85</v>
      </c>
      <c r="S1404" s="131">
        <v>35.481366459599997</v>
      </c>
      <c r="T1404" s="110">
        <v>-83</v>
      </c>
      <c r="U1404" s="131">
        <v>33.773291925499997</v>
      </c>
      <c r="V1404" s="131">
        <v>7.7639751600000001E-2</v>
      </c>
      <c r="W1404" s="147">
        <v>5371</v>
      </c>
      <c r="X1404" s="147">
        <v>98</v>
      </c>
      <c r="Y1404" s="147">
        <v>1412</v>
      </c>
      <c r="Z1404" s="147">
        <v>3861</v>
      </c>
      <c r="AA1404" s="147">
        <v>683</v>
      </c>
      <c r="AB1404" s="147">
        <v>36</v>
      </c>
      <c r="AC1404" s="147">
        <v>125</v>
      </c>
      <c r="AD1404" s="147">
        <v>522</v>
      </c>
      <c r="AE1404" s="148">
        <v>5.2585064073999996</v>
      </c>
      <c r="AF1404" s="131">
        <v>11.024547993500001</v>
      </c>
      <c r="AG1404" s="131">
        <v>1.54</v>
      </c>
      <c r="AH1404" s="149">
        <v>12.1689768977</v>
      </c>
      <c r="AI1404" s="149">
        <v>6.3102310231000001</v>
      </c>
      <c r="AJ1404" s="149">
        <v>19.297689769000002</v>
      </c>
      <c r="AK1404" s="149">
        <v>33.528712871300002</v>
      </c>
      <c r="AL1404" s="149">
        <v>6.7854785479000004</v>
      </c>
      <c r="AM1404" s="149">
        <v>7.4059405940999996</v>
      </c>
      <c r="AN1404" s="149">
        <v>3.097029703</v>
      </c>
      <c r="AO1404" s="149" t="s">
        <v>3450</v>
      </c>
      <c r="AP1404" s="149">
        <v>7.7069306931000003</v>
      </c>
      <c r="AQ1404" s="149">
        <v>1.3650165017</v>
      </c>
    </row>
    <row r="1405" spans="1:43" x14ac:dyDescent="0.2">
      <c r="A1405" s="145">
        <v>4281</v>
      </c>
      <c r="B1405" s="109" t="s">
        <v>997</v>
      </c>
      <c r="C1405" s="110">
        <v>1555</v>
      </c>
      <c r="D1405" s="131">
        <v>2.5725593668000002</v>
      </c>
      <c r="E1405" s="110">
        <v>193.89027431420001</v>
      </c>
      <c r="F1405" s="131">
        <v>11.575562701000001</v>
      </c>
      <c r="G1405" s="131">
        <v>24.951768488700001</v>
      </c>
      <c r="H1405" s="131">
        <v>60.064308681699998</v>
      </c>
      <c r="I1405" s="131">
        <v>14.983922829600001</v>
      </c>
      <c r="J1405" s="131">
        <v>1.2903225806</v>
      </c>
      <c r="K1405" s="131">
        <v>3.2258064516</v>
      </c>
      <c r="L1405" s="131">
        <v>12.258064516099999</v>
      </c>
      <c r="M1405" s="131">
        <v>6.4516129032</v>
      </c>
      <c r="N1405" s="110">
        <v>624</v>
      </c>
      <c r="O1405" s="131">
        <v>2.4791666666999999</v>
      </c>
      <c r="P1405" s="146">
        <v>8.02</v>
      </c>
      <c r="Q1405" s="131">
        <v>11.9850187266</v>
      </c>
      <c r="R1405" s="110">
        <v>22</v>
      </c>
      <c r="S1405" s="131">
        <v>52.0599250936</v>
      </c>
      <c r="T1405" s="110">
        <v>-23</v>
      </c>
      <c r="U1405" s="131">
        <v>35.705368289600003</v>
      </c>
      <c r="V1405" s="131">
        <v>0.2496878901</v>
      </c>
      <c r="W1405" s="147">
        <v>645</v>
      </c>
      <c r="X1405" s="147">
        <v>113</v>
      </c>
      <c r="Y1405" s="147">
        <v>256</v>
      </c>
      <c r="Z1405" s="147">
        <v>276</v>
      </c>
      <c r="AA1405" s="147">
        <v>143</v>
      </c>
      <c r="AB1405" s="147">
        <v>39</v>
      </c>
      <c r="AC1405" s="147">
        <v>32</v>
      </c>
      <c r="AD1405" s="147">
        <v>72</v>
      </c>
      <c r="AE1405" s="148">
        <v>0.8583690987</v>
      </c>
      <c r="AF1405" s="131">
        <v>0</v>
      </c>
      <c r="AG1405" s="149">
        <v>1.04</v>
      </c>
      <c r="AH1405" s="149">
        <v>6.7486860965000002</v>
      </c>
      <c r="AI1405" s="149">
        <v>2.6994744385999998</v>
      </c>
      <c r="AJ1405" s="149">
        <v>9.8662207358000007</v>
      </c>
      <c r="AK1405" s="149">
        <v>48.674151934999998</v>
      </c>
      <c r="AL1405" s="149">
        <v>11.1920688008</v>
      </c>
      <c r="AM1405" s="149">
        <v>5.6139512660999999</v>
      </c>
      <c r="AN1405" s="149">
        <v>2.2097467750000002</v>
      </c>
      <c r="AO1405" s="149" t="s">
        <v>3450</v>
      </c>
      <c r="AP1405" s="149">
        <v>7.15480172</v>
      </c>
      <c r="AQ1405" s="149">
        <v>4.0492116578999999</v>
      </c>
    </row>
    <row r="1406" spans="1:43" x14ac:dyDescent="0.2">
      <c r="A1406" s="145">
        <v>4282</v>
      </c>
      <c r="B1406" s="109" t="s">
        <v>996</v>
      </c>
      <c r="C1406" s="110">
        <v>9148</v>
      </c>
      <c r="D1406" s="131">
        <v>16.460852959899999</v>
      </c>
      <c r="E1406" s="110">
        <v>771.98312236289996</v>
      </c>
      <c r="F1406" s="131">
        <v>22.748141670300001</v>
      </c>
      <c r="G1406" s="131">
        <v>20.966331438600001</v>
      </c>
      <c r="H1406" s="131">
        <v>61.007870572800002</v>
      </c>
      <c r="I1406" s="131">
        <v>18.025797988600001</v>
      </c>
      <c r="J1406" s="131">
        <v>4.2681258550000001</v>
      </c>
      <c r="K1406" s="131">
        <v>2.7359781122000002</v>
      </c>
      <c r="L1406" s="131">
        <v>8.8645690833999993</v>
      </c>
      <c r="M1406" s="131">
        <v>7.5512995896000001</v>
      </c>
      <c r="N1406" s="110">
        <v>3856</v>
      </c>
      <c r="O1406" s="131">
        <v>2.3381742739</v>
      </c>
      <c r="P1406" s="146">
        <v>11.85</v>
      </c>
      <c r="Q1406" s="131">
        <v>30.710659898500001</v>
      </c>
      <c r="R1406" s="110">
        <v>72</v>
      </c>
      <c r="S1406" s="131">
        <v>33.840947546499997</v>
      </c>
      <c r="T1406" s="110">
        <v>-77</v>
      </c>
      <c r="U1406" s="131">
        <v>32.994923857899998</v>
      </c>
      <c r="V1406" s="131">
        <v>2.4534686970999999</v>
      </c>
      <c r="W1406" s="147">
        <v>4878</v>
      </c>
      <c r="X1406" s="147">
        <v>50</v>
      </c>
      <c r="Y1406" s="147">
        <v>1607</v>
      </c>
      <c r="Z1406" s="147">
        <v>3221</v>
      </c>
      <c r="AA1406" s="147">
        <v>555</v>
      </c>
      <c r="AB1406" s="147">
        <v>23</v>
      </c>
      <c r="AC1406" s="147">
        <v>113</v>
      </c>
      <c r="AD1406" s="147">
        <v>419</v>
      </c>
      <c r="AE1406" s="148">
        <v>1.7065655368999999</v>
      </c>
      <c r="AF1406" s="131">
        <v>8.0654195138000002</v>
      </c>
      <c r="AG1406" s="149">
        <v>2.79</v>
      </c>
      <c r="AH1406" s="149">
        <v>12.553978066999999</v>
      </c>
      <c r="AI1406" s="149">
        <v>4.5729907731999999</v>
      </c>
      <c r="AJ1406" s="149">
        <v>13.4921867719</v>
      </c>
      <c r="AK1406" s="149">
        <v>42.206965112299997</v>
      </c>
      <c r="AL1406" s="149">
        <v>5.3714001678000001</v>
      </c>
      <c r="AM1406" s="149">
        <v>5.5577992482000003</v>
      </c>
      <c r="AN1406" s="149">
        <v>2.5598807045999998</v>
      </c>
      <c r="AO1406" s="149" t="s">
        <v>3450</v>
      </c>
      <c r="AP1406" s="149">
        <v>7.3627636770000002</v>
      </c>
      <c r="AQ1406" s="149">
        <v>4.4052316008999997</v>
      </c>
    </row>
    <row r="1407" spans="1:43" x14ac:dyDescent="0.2">
      <c r="A1407" s="145">
        <v>4283</v>
      </c>
      <c r="B1407" s="109" t="s">
        <v>995</v>
      </c>
      <c r="C1407" s="110">
        <v>3924</v>
      </c>
      <c r="D1407" s="131">
        <v>11.287577992099999</v>
      </c>
      <c r="E1407" s="110">
        <v>655.09181969949998</v>
      </c>
      <c r="F1407" s="131">
        <v>24.413863404699999</v>
      </c>
      <c r="G1407" s="131">
        <v>20.056065239599999</v>
      </c>
      <c r="H1407" s="131">
        <v>61.9011213048</v>
      </c>
      <c r="I1407" s="131">
        <v>18.042813455699999</v>
      </c>
      <c r="J1407" s="131">
        <v>5.9232552150000002</v>
      </c>
      <c r="K1407" s="131">
        <v>3.0903940252000002</v>
      </c>
      <c r="L1407" s="131">
        <v>9.5287149111999998</v>
      </c>
      <c r="M1407" s="131">
        <v>7.2109193922000001</v>
      </c>
      <c r="N1407" s="110">
        <v>1735</v>
      </c>
      <c r="O1407" s="131">
        <v>2.2397694524</v>
      </c>
      <c r="P1407" s="146">
        <v>5.99</v>
      </c>
      <c r="Q1407" s="131">
        <v>26.6998341625</v>
      </c>
      <c r="R1407" s="110">
        <v>32</v>
      </c>
      <c r="S1407" s="131">
        <v>27.529021558899998</v>
      </c>
      <c r="T1407" s="110">
        <v>-34</v>
      </c>
      <c r="U1407" s="131">
        <v>45.605306799300003</v>
      </c>
      <c r="V1407" s="131">
        <v>0.16583747930000001</v>
      </c>
      <c r="W1407" s="147">
        <v>1688</v>
      </c>
      <c r="X1407" s="147">
        <v>45</v>
      </c>
      <c r="Y1407" s="147">
        <v>341</v>
      </c>
      <c r="Z1407" s="147">
        <v>1302</v>
      </c>
      <c r="AA1407" s="147">
        <v>244</v>
      </c>
      <c r="AB1407" s="147">
        <v>16</v>
      </c>
      <c r="AC1407" s="147">
        <v>58</v>
      </c>
      <c r="AD1407" s="147">
        <v>170</v>
      </c>
      <c r="AE1407" s="148">
        <v>7.8295341922999997</v>
      </c>
      <c r="AF1407" s="131">
        <v>19.220642443399999</v>
      </c>
      <c r="AG1407" s="149">
        <v>3.54</v>
      </c>
      <c r="AH1407" s="149">
        <v>11.869965067400001</v>
      </c>
      <c r="AI1407" s="149">
        <v>4.0849789690999998</v>
      </c>
      <c r="AJ1407" s="149">
        <v>15.983460469100001</v>
      </c>
      <c r="AK1407" s="149">
        <v>44.300278035200002</v>
      </c>
      <c r="AL1407" s="149">
        <v>5.7389320595999997</v>
      </c>
      <c r="AM1407" s="149">
        <v>5.2113780566000001</v>
      </c>
      <c r="AN1407" s="149">
        <v>3.3007770727999999</v>
      </c>
      <c r="AO1407" s="149" t="s">
        <v>3450</v>
      </c>
      <c r="AP1407" s="149">
        <v>6.6371996862999998</v>
      </c>
      <c r="AQ1407" s="149">
        <v>1.8749554431</v>
      </c>
    </row>
    <row r="1408" spans="1:43" x14ac:dyDescent="0.2">
      <c r="A1408" s="145">
        <v>4284</v>
      </c>
      <c r="B1408" s="109" t="s">
        <v>994</v>
      </c>
      <c r="C1408" s="110">
        <v>1301</v>
      </c>
      <c r="D1408" s="131">
        <v>24.975984630199999</v>
      </c>
      <c r="E1408" s="110">
        <v>145.68868980959999</v>
      </c>
      <c r="F1408" s="131">
        <v>13.9123750961</v>
      </c>
      <c r="G1408" s="131">
        <v>19.907763258999999</v>
      </c>
      <c r="H1408" s="131">
        <v>66.026133743299994</v>
      </c>
      <c r="I1408" s="131">
        <v>14.0661029977</v>
      </c>
      <c r="J1408" s="131">
        <v>3.098373354</v>
      </c>
      <c r="K1408" s="131">
        <v>1.549186677</v>
      </c>
      <c r="L1408" s="131">
        <v>7.7459333849999998</v>
      </c>
      <c r="M1408" s="131">
        <v>12.393493416</v>
      </c>
      <c r="N1408" s="110">
        <v>565</v>
      </c>
      <c r="O1408" s="131">
        <v>2.2761061947000001</v>
      </c>
      <c r="P1408" s="146">
        <v>8.93</v>
      </c>
      <c r="Q1408" s="131">
        <v>7.03125</v>
      </c>
      <c r="R1408" s="110">
        <v>20</v>
      </c>
      <c r="S1408" s="131">
        <v>53.236607142899999</v>
      </c>
      <c r="T1408" s="110">
        <v>-19</v>
      </c>
      <c r="U1408" s="131">
        <v>39.174107142899999</v>
      </c>
      <c r="V1408" s="131">
        <v>0.55803571429999999</v>
      </c>
      <c r="W1408" s="147">
        <v>377</v>
      </c>
      <c r="X1408" s="147">
        <v>63</v>
      </c>
      <c r="Y1408" s="147">
        <v>157</v>
      </c>
      <c r="Z1408" s="147">
        <v>157</v>
      </c>
      <c r="AA1408" s="147">
        <v>94</v>
      </c>
      <c r="AB1408" s="147">
        <v>24</v>
      </c>
      <c r="AC1408" s="147">
        <v>11</v>
      </c>
      <c r="AD1408" s="147">
        <v>59</v>
      </c>
      <c r="AE1408" s="148">
        <v>7.3208722741000001</v>
      </c>
      <c r="AF1408" s="131">
        <v>20.226537216800001</v>
      </c>
      <c r="AG1408" s="149">
        <v>2.34</v>
      </c>
      <c r="AH1408" s="149">
        <v>8.1610833927000002</v>
      </c>
      <c r="AI1408" s="149">
        <v>5.0962223806000004</v>
      </c>
      <c r="AJ1408" s="149">
        <v>9.9251603706000004</v>
      </c>
      <c r="AK1408" s="149">
        <v>53.171774768399999</v>
      </c>
      <c r="AL1408" s="149">
        <v>4.7576621525</v>
      </c>
      <c r="AM1408" s="149">
        <v>7.0741268709999998</v>
      </c>
      <c r="AN1408" s="149">
        <v>4.6507483963</v>
      </c>
      <c r="AO1408" s="149" t="s">
        <v>3450</v>
      </c>
      <c r="AP1408" s="149">
        <v>4.971489665</v>
      </c>
      <c r="AQ1408" s="149">
        <v>0.85531004990000004</v>
      </c>
    </row>
    <row r="1409" spans="1:43" x14ac:dyDescent="0.2">
      <c r="A1409" s="145">
        <v>4285</v>
      </c>
      <c r="B1409" s="109" t="s">
        <v>993</v>
      </c>
      <c r="C1409" s="110">
        <v>4870</v>
      </c>
      <c r="D1409" s="131">
        <v>6.9859402460000002</v>
      </c>
      <c r="E1409" s="110">
        <v>807.6285240464</v>
      </c>
      <c r="F1409" s="131">
        <v>27.289527720700001</v>
      </c>
      <c r="G1409" s="131">
        <v>19.794661190999999</v>
      </c>
      <c r="H1409" s="131">
        <v>60.513347022600001</v>
      </c>
      <c r="I1409" s="131">
        <v>19.691991786399999</v>
      </c>
      <c r="J1409" s="131">
        <v>4.3006348556000003</v>
      </c>
      <c r="K1409" s="131">
        <v>1.2287528159000001</v>
      </c>
      <c r="L1409" s="131">
        <v>9.4204382552000006</v>
      </c>
      <c r="M1409" s="131">
        <v>6.3485562154000004</v>
      </c>
      <c r="N1409" s="110">
        <v>2163</v>
      </c>
      <c r="O1409" s="131">
        <v>2.2214516875000001</v>
      </c>
      <c r="P1409" s="146">
        <v>6.03</v>
      </c>
      <c r="Q1409" s="131">
        <v>22.8099173554</v>
      </c>
      <c r="R1409" s="110">
        <v>25</v>
      </c>
      <c r="S1409" s="131">
        <v>31.570247933899999</v>
      </c>
      <c r="T1409" s="110">
        <v>-25</v>
      </c>
      <c r="U1409" s="131">
        <v>44.793388429799997</v>
      </c>
      <c r="V1409" s="131">
        <v>0.82644628099999995</v>
      </c>
      <c r="W1409" s="147">
        <v>1419</v>
      </c>
      <c r="X1409" s="147">
        <v>27</v>
      </c>
      <c r="Y1409" s="147">
        <v>357</v>
      </c>
      <c r="Z1409" s="147">
        <v>1035</v>
      </c>
      <c r="AA1409" s="147">
        <v>195</v>
      </c>
      <c r="AB1409" s="147">
        <v>10</v>
      </c>
      <c r="AC1409" s="147">
        <v>37</v>
      </c>
      <c r="AD1409" s="147">
        <v>148</v>
      </c>
      <c r="AE1409" s="148">
        <v>3.491796382</v>
      </c>
      <c r="AF1409" s="131">
        <v>0.82987551869999998</v>
      </c>
      <c r="AG1409" s="149">
        <v>2.1</v>
      </c>
      <c r="AH1409" s="149">
        <v>9.6740106725999997</v>
      </c>
      <c r="AI1409" s="149">
        <v>4.9453162149000001</v>
      </c>
      <c r="AJ1409" s="149">
        <v>17.895070534199998</v>
      </c>
      <c r="AK1409" s="149">
        <v>34.664764622</v>
      </c>
      <c r="AL1409" s="149">
        <v>8.8550747608999991</v>
      </c>
      <c r="AM1409" s="149">
        <v>7.0269984678000004</v>
      </c>
      <c r="AN1409" s="149">
        <v>2.6945633222000001</v>
      </c>
      <c r="AO1409" s="149" t="s">
        <v>3450</v>
      </c>
      <c r="AP1409" s="149">
        <v>10.286891742</v>
      </c>
      <c r="AQ1409" s="149">
        <v>1.6959898557999999</v>
      </c>
    </row>
    <row r="1410" spans="1:43" x14ac:dyDescent="0.2">
      <c r="A1410" s="145">
        <v>4286</v>
      </c>
      <c r="B1410" s="109" t="s">
        <v>992</v>
      </c>
      <c r="C1410" s="110">
        <v>1346</v>
      </c>
      <c r="D1410" s="131">
        <v>5.7344854673999999</v>
      </c>
      <c r="E1410" s="110">
        <v>189.84485190410001</v>
      </c>
      <c r="F1410" s="131">
        <v>9.5839524517000001</v>
      </c>
      <c r="G1410" s="131">
        <v>18.350668647799999</v>
      </c>
      <c r="H1410" s="131">
        <v>61.812778603300004</v>
      </c>
      <c r="I1410" s="131">
        <v>19.836552748900001</v>
      </c>
      <c r="J1410" s="131">
        <v>4.4776119403000001</v>
      </c>
      <c r="K1410" s="131">
        <v>2.2388059701</v>
      </c>
      <c r="L1410" s="131">
        <v>8.9552238806000002</v>
      </c>
      <c r="M1410" s="131">
        <v>8.2089552239000003</v>
      </c>
      <c r="N1410" s="110">
        <v>596</v>
      </c>
      <c r="O1410" s="131">
        <v>2.2248322148000002</v>
      </c>
      <c r="P1410" s="146">
        <v>7.09</v>
      </c>
      <c r="Q1410" s="131">
        <v>11.1111111111</v>
      </c>
      <c r="R1410" s="110">
        <v>18</v>
      </c>
      <c r="S1410" s="131">
        <v>48.101265822800002</v>
      </c>
      <c r="T1410" s="110">
        <v>-20</v>
      </c>
      <c r="U1410" s="131">
        <v>40.506329113900001</v>
      </c>
      <c r="V1410" s="131">
        <v>0.28129395219999997</v>
      </c>
      <c r="W1410" s="147">
        <v>363</v>
      </c>
      <c r="X1410" s="147">
        <v>71</v>
      </c>
      <c r="Y1410" s="147">
        <v>98</v>
      </c>
      <c r="Z1410" s="147">
        <v>194</v>
      </c>
      <c r="AA1410" s="147">
        <v>114</v>
      </c>
      <c r="AB1410" s="147">
        <v>37</v>
      </c>
      <c r="AC1410" s="147">
        <v>24</v>
      </c>
      <c r="AD1410" s="147">
        <v>53</v>
      </c>
      <c r="AE1410" s="148">
        <v>2.2099447514000001</v>
      </c>
      <c r="AF1410" s="131">
        <v>0.74294205049999995</v>
      </c>
      <c r="AG1410" s="149">
        <v>1.27</v>
      </c>
      <c r="AH1410" s="149">
        <v>10.455338727599999</v>
      </c>
      <c r="AI1410" s="149">
        <v>4.2043471363</v>
      </c>
      <c r="AJ1410" s="149">
        <v>10.2966841187</v>
      </c>
      <c r="AK1410" s="149">
        <v>53.006504839000002</v>
      </c>
      <c r="AL1410" s="149">
        <v>5.3307948596000001</v>
      </c>
      <c r="AM1410" s="149">
        <v>4.5533872758999996</v>
      </c>
      <c r="AN1410" s="149">
        <v>3.4904013961999998</v>
      </c>
      <c r="AO1410" s="149" t="s">
        <v>3450</v>
      </c>
      <c r="AP1410" s="149">
        <v>5.5053149293999999</v>
      </c>
      <c r="AQ1410" s="149">
        <v>0.68221481829999997</v>
      </c>
    </row>
    <row r="1411" spans="1:43" x14ac:dyDescent="0.2">
      <c r="A1411" s="145">
        <v>4287</v>
      </c>
      <c r="B1411" s="109" t="s">
        <v>991</v>
      </c>
      <c r="C1411" s="110">
        <v>1977</v>
      </c>
      <c r="D1411" s="131">
        <v>16.021126760600001</v>
      </c>
      <c r="E1411" s="110">
        <v>194.97041420119999</v>
      </c>
      <c r="F1411" s="131">
        <v>7.4860900354000002</v>
      </c>
      <c r="G1411" s="131">
        <v>20.182094081900001</v>
      </c>
      <c r="H1411" s="131">
        <v>58.573596358099998</v>
      </c>
      <c r="I1411" s="131">
        <v>21.2443095599</v>
      </c>
      <c r="J1411" s="131">
        <v>5.5951169888000001</v>
      </c>
      <c r="K1411" s="131">
        <v>1.5259409969</v>
      </c>
      <c r="L1411" s="131">
        <v>5.0864699898000003</v>
      </c>
      <c r="M1411" s="131">
        <v>5.5951169888000001</v>
      </c>
      <c r="N1411" s="110">
        <v>828</v>
      </c>
      <c r="O1411" s="131">
        <v>2.3478260870000001</v>
      </c>
      <c r="P1411" s="146">
        <v>10.14</v>
      </c>
      <c r="Q1411" s="131">
        <v>7.1146245059000002</v>
      </c>
      <c r="R1411" s="110">
        <v>14</v>
      </c>
      <c r="S1411" s="131">
        <v>34.881422924900001</v>
      </c>
      <c r="T1411" s="110">
        <v>-16</v>
      </c>
      <c r="U1411" s="131">
        <v>57.806324110699997</v>
      </c>
      <c r="V1411" s="131">
        <v>0.19762845849999999</v>
      </c>
      <c r="W1411" s="147">
        <v>619</v>
      </c>
      <c r="X1411" s="147">
        <v>48</v>
      </c>
      <c r="Y1411" s="147">
        <v>221</v>
      </c>
      <c r="Z1411" s="147">
        <v>350</v>
      </c>
      <c r="AA1411" s="147">
        <v>117</v>
      </c>
      <c r="AB1411" s="147">
        <v>20</v>
      </c>
      <c r="AC1411" s="147">
        <v>24</v>
      </c>
      <c r="AD1411" s="147">
        <v>73</v>
      </c>
      <c r="AE1411" s="148">
        <v>1.7505470460000001</v>
      </c>
      <c r="AF1411" s="131">
        <v>11.322696860500001</v>
      </c>
      <c r="AG1411" s="131">
        <v>0.41</v>
      </c>
      <c r="AH1411" s="149">
        <v>11.4519230769</v>
      </c>
      <c r="AI1411" s="149">
        <v>4.2019230769</v>
      </c>
      <c r="AJ1411" s="149">
        <v>13.8557692308</v>
      </c>
      <c r="AK1411" s="149">
        <v>39.0192307692</v>
      </c>
      <c r="AL1411" s="149">
        <v>6.8557692308</v>
      </c>
      <c r="AM1411" s="149">
        <v>6.4423076923</v>
      </c>
      <c r="AN1411" s="149">
        <v>2.6538461538</v>
      </c>
      <c r="AO1411" s="149" t="s">
        <v>3450</v>
      </c>
      <c r="AP1411" s="149">
        <v>12.2019230769</v>
      </c>
      <c r="AQ1411" s="149">
        <v>1.7596153846</v>
      </c>
    </row>
    <row r="1412" spans="1:43" x14ac:dyDescent="0.2">
      <c r="A1412" s="145">
        <v>4288</v>
      </c>
      <c r="B1412" s="109" t="s">
        <v>990</v>
      </c>
      <c r="C1412" s="110">
        <v>163</v>
      </c>
      <c r="D1412" s="131">
        <v>5.1612903226000002</v>
      </c>
      <c r="E1412" s="110">
        <v>139.31623931620001</v>
      </c>
      <c r="F1412" s="131">
        <v>3.0674846626000001</v>
      </c>
      <c r="G1412" s="131">
        <v>14.1104294479</v>
      </c>
      <c r="H1412" s="131">
        <v>68.711656441700001</v>
      </c>
      <c r="I1412" s="131">
        <v>17.1779141104</v>
      </c>
      <c r="J1412" s="131">
        <v>6.0790273556000001</v>
      </c>
      <c r="K1412" s="131">
        <v>0</v>
      </c>
      <c r="L1412" s="131">
        <v>6.0790273556000001</v>
      </c>
      <c r="M1412" s="131">
        <v>6.0790273556000001</v>
      </c>
      <c r="N1412" s="110">
        <v>72</v>
      </c>
      <c r="O1412" s="131">
        <v>2.2638888889</v>
      </c>
      <c r="P1412" s="146">
        <v>1.17</v>
      </c>
      <c r="Q1412" s="131">
        <v>11.666666666699999</v>
      </c>
      <c r="R1412" s="110">
        <v>5</v>
      </c>
      <c r="S1412" s="131">
        <v>70.833333333300004</v>
      </c>
      <c r="T1412" s="110">
        <v>-5</v>
      </c>
      <c r="U1412" s="131">
        <v>17.5</v>
      </c>
      <c r="V1412" s="131">
        <v>0</v>
      </c>
      <c r="W1412" s="147">
        <v>43</v>
      </c>
      <c r="X1412" s="147">
        <v>15</v>
      </c>
      <c r="Y1412" s="147">
        <v>7</v>
      </c>
      <c r="Z1412" s="147">
        <v>21</v>
      </c>
      <c r="AA1412" s="147" t="s">
        <v>3449</v>
      </c>
      <c r="AB1412" s="147">
        <v>8</v>
      </c>
      <c r="AC1412" s="147" t="s">
        <v>3449</v>
      </c>
      <c r="AD1412" s="147">
        <v>10</v>
      </c>
      <c r="AE1412" s="148">
        <v>0</v>
      </c>
      <c r="AF1412" s="131">
        <v>0</v>
      </c>
      <c r="AG1412" s="149" t="s">
        <v>3449</v>
      </c>
      <c r="AH1412" s="149">
        <v>4.2016806723000002</v>
      </c>
      <c r="AI1412" s="149">
        <v>3.4313725490000002</v>
      </c>
      <c r="AJ1412" s="149">
        <v>9.1036414566000001</v>
      </c>
      <c r="AK1412" s="149">
        <v>58.893557422999997</v>
      </c>
      <c r="AL1412" s="149">
        <v>2.5910364146</v>
      </c>
      <c r="AM1412" s="149">
        <v>6.2324929971999996</v>
      </c>
      <c r="AN1412" s="149">
        <v>8.2633053221000008</v>
      </c>
      <c r="AO1412" s="149" t="s">
        <v>3450</v>
      </c>
      <c r="AP1412" s="149">
        <v>4.6218487394999999</v>
      </c>
      <c r="AQ1412" s="149">
        <v>0.56022408960000003</v>
      </c>
    </row>
    <row r="1413" spans="1:43" x14ac:dyDescent="0.2">
      <c r="A1413" s="145">
        <v>4289</v>
      </c>
      <c r="B1413" s="109" t="s">
        <v>989</v>
      </c>
      <c r="C1413" s="110">
        <v>11861</v>
      </c>
      <c r="D1413" s="131">
        <v>9.7935758586000006</v>
      </c>
      <c r="E1413" s="110">
        <v>1070.4873646209001</v>
      </c>
      <c r="F1413" s="131">
        <v>19.854986931999999</v>
      </c>
      <c r="G1413" s="131">
        <v>18.261529381999999</v>
      </c>
      <c r="H1413" s="131">
        <v>61.959362616999996</v>
      </c>
      <c r="I1413" s="131">
        <v>19.779108001000001</v>
      </c>
      <c r="J1413" s="131">
        <v>5.6129608368000001</v>
      </c>
      <c r="K1413" s="131">
        <v>3.5718841689</v>
      </c>
      <c r="L1413" s="131">
        <v>11.481056257200001</v>
      </c>
      <c r="M1413" s="131">
        <v>8.1643066718000004</v>
      </c>
      <c r="N1413" s="110">
        <v>5619</v>
      </c>
      <c r="O1413" s="131">
        <v>2.0662039508999999</v>
      </c>
      <c r="P1413" s="146">
        <v>11.08</v>
      </c>
      <c r="Q1413" s="131">
        <v>33.152664860000002</v>
      </c>
      <c r="R1413" s="110">
        <v>43</v>
      </c>
      <c r="S1413" s="131">
        <v>18.6991869919</v>
      </c>
      <c r="T1413" s="110">
        <v>-38</v>
      </c>
      <c r="U1413" s="131">
        <v>47.515808491400001</v>
      </c>
      <c r="V1413" s="131">
        <v>0.63233965670000003</v>
      </c>
      <c r="W1413" s="147">
        <v>10631</v>
      </c>
      <c r="X1413" s="147">
        <v>77</v>
      </c>
      <c r="Y1413" s="147">
        <v>3369</v>
      </c>
      <c r="Z1413" s="147">
        <v>7185</v>
      </c>
      <c r="AA1413" s="147">
        <v>1105</v>
      </c>
      <c r="AB1413" s="147">
        <v>31</v>
      </c>
      <c r="AC1413" s="147">
        <v>145</v>
      </c>
      <c r="AD1413" s="147">
        <v>929</v>
      </c>
      <c r="AE1413" s="148">
        <v>1.3080037372</v>
      </c>
      <c r="AF1413" s="131">
        <v>12.1096790935</v>
      </c>
      <c r="AG1413" s="149">
        <v>3.55</v>
      </c>
      <c r="AH1413" s="149">
        <v>15.606352703600001</v>
      </c>
      <c r="AI1413" s="149">
        <v>5.5081244835999996</v>
      </c>
      <c r="AJ1413" s="149">
        <v>21.567367422499998</v>
      </c>
      <c r="AK1413" s="149">
        <v>22.8648367453</v>
      </c>
      <c r="AL1413" s="149">
        <v>5.2801493313999996</v>
      </c>
      <c r="AM1413" s="149">
        <v>12.012301477999999</v>
      </c>
      <c r="AN1413" s="149">
        <v>2.2522109000000001</v>
      </c>
      <c r="AO1413" s="149" t="s">
        <v>3450</v>
      </c>
      <c r="AP1413" s="149">
        <v>12.016891581699999</v>
      </c>
      <c r="AQ1413" s="149">
        <v>0.97463202670000004</v>
      </c>
    </row>
    <row r="1414" spans="1:43" x14ac:dyDescent="0.2">
      <c r="A1414" s="145">
        <v>4301</v>
      </c>
      <c r="B1414" s="109" t="s">
        <v>988</v>
      </c>
      <c r="C1414" s="110">
        <v>266</v>
      </c>
      <c r="D1414" s="131">
        <v>-8.5910652920999997</v>
      </c>
      <c r="E1414" s="110">
        <v>94.3262411348</v>
      </c>
      <c r="F1414" s="131">
        <v>11.6541353383</v>
      </c>
      <c r="G1414" s="131">
        <v>16.541353383499999</v>
      </c>
      <c r="H1414" s="131">
        <v>69.9248120301</v>
      </c>
      <c r="I1414" s="131">
        <v>13.533834586499999</v>
      </c>
      <c r="J1414" s="131">
        <v>3.7664783427000001</v>
      </c>
      <c r="K1414" s="131">
        <v>0</v>
      </c>
      <c r="L1414" s="131">
        <v>3.7664783427000001</v>
      </c>
      <c r="M1414" s="131">
        <v>0</v>
      </c>
      <c r="N1414" s="110">
        <v>105</v>
      </c>
      <c r="O1414" s="131">
        <v>2.5142857143000001</v>
      </c>
      <c r="P1414" s="146">
        <v>2.82</v>
      </c>
      <c r="Q1414" s="131">
        <v>11.387900355899999</v>
      </c>
      <c r="R1414" s="110">
        <v>10</v>
      </c>
      <c r="S1414" s="131">
        <v>57.295373665500001</v>
      </c>
      <c r="T1414" s="110">
        <v>-11</v>
      </c>
      <c r="U1414" s="131">
        <v>31.316725978600001</v>
      </c>
      <c r="V1414" s="131">
        <v>0</v>
      </c>
      <c r="W1414" s="147">
        <v>52</v>
      </c>
      <c r="X1414" s="147">
        <v>22</v>
      </c>
      <c r="Y1414" s="147">
        <v>5</v>
      </c>
      <c r="Z1414" s="147">
        <v>25</v>
      </c>
      <c r="AA1414" s="147" t="s">
        <v>3449</v>
      </c>
      <c r="AB1414" s="147">
        <v>9</v>
      </c>
      <c r="AC1414" s="147" t="s">
        <v>3449</v>
      </c>
      <c r="AD1414" s="147">
        <v>13</v>
      </c>
      <c r="AE1414" s="148">
        <v>4.2016806723000002</v>
      </c>
      <c r="AF1414" s="131">
        <v>7.6628352489999996</v>
      </c>
      <c r="AG1414" s="149" t="s">
        <v>3449</v>
      </c>
      <c r="AH1414" s="149">
        <v>18.2366239638</v>
      </c>
      <c r="AI1414" s="149">
        <v>10.851544838000001</v>
      </c>
      <c r="AJ1414" s="149">
        <v>10.6254709872</v>
      </c>
      <c r="AK1414" s="149">
        <v>38.960060286400001</v>
      </c>
      <c r="AL1414" s="149">
        <v>0.60286360210000001</v>
      </c>
      <c r="AM1414" s="149">
        <v>4.5214770158000004</v>
      </c>
      <c r="AN1414" s="149">
        <v>4.7475508666000001</v>
      </c>
      <c r="AO1414" s="149" t="s">
        <v>3450</v>
      </c>
      <c r="AP1414" s="149">
        <v>9.3443858327000004</v>
      </c>
      <c r="AQ1414" s="149">
        <v>0</v>
      </c>
    </row>
    <row r="1415" spans="1:43" x14ac:dyDescent="0.2">
      <c r="A1415" s="145">
        <v>4302</v>
      </c>
      <c r="B1415" s="109" t="s">
        <v>987</v>
      </c>
      <c r="C1415" s="110">
        <v>171</v>
      </c>
      <c r="D1415" s="131">
        <v>3.0120481928</v>
      </c>
      <c r="E1415" s="110">
        <v>65.769230769200007</v>
      </c>
      <c r="F1415" s="131">
        <v>11.695906432699999</v>
      </c>
      <c r="G1415" s="131">
        <v>14.0350877193</v>
      </c>
      <c r="H1415" s="131">
        <v>61.4035087719</v>
      </c>
      <c r="I1415" s="131">
        <v>24.561403508800002</v>
      </c>
      <c r="J1415" s="131">
        <v>0</v>
      </c>
      <c r="K1415" s="131">
        <v>0</v>
      </c>
      <c r="L1415" s="131">
        <v>0</v>
      </c>
      <c r="M1415" s="131">
        <v>23.0547550432</v>
      </c>
      <c r="N1415" s="110">
        <v>73</v>
      </c>
      <c r="O1415" s="131">
        <v>2.3287671233</v>
      </c>
      <c r="P1415" s="146">
        <v>2.6</v>
      </c>
      <c r="Q1415" s="131">
        <v>7.2243346007999998</v>
      </c>
      <c r="R1415" s="110">
        <v>0</v>
      </c>
      <c r="S1415" s="131">
        <v>54.372623574099997</v>
      </c>
      <c r="T1415" s="110">
        <v>-1</v>
      </c>
      <c r="U1415" s="131">
        <v>38.403041825099997</v>
      </c>
      <c r="V1415" s="131">
        <v>0</v>
      </c>
      <c r="W1415" s="147">
        <v>78</v>
      </c>
      <c r="X1415" s="147">
        <v>22</v>
      </c>
      <c r="Y1415" s="147">
        <v>17</v>
      </c>
      <c r="Z1415" s="147">
        <v>39</v>
      </c>
      <c r="AA1415" s="147">
        <v>27</v>
      </c>
      <c r="AB1415" s="147">
        <v>10</v>
      </c>
      <c r="AC1415" s="147">
        <v>4</v>
      </c>
      <c r="AD1415" s="147">
        <v>13</v>
      </c>
      <c r="AE1415" s="148">
        <v>6.0240963855</v>
      </c>
      <c r="AF1415" s="131">
        <v>0</v>
      </c>
      <c r="AG1415" s="149" t="s">
        <v>3449</v>
      </c>
      <c r="AH1415" s="149">
        <v>7.2566371681000001</v>
      </c>
      <c r="AI1415" s="149">
        <v>15.7522123894</v>
      </c>
      <c r="AJ1415" s="149">
        <v>3.4513274335999999</v>
      </c>
      <c r="AK1415" s="149">
        <v>55.663716814200001</v>
      </c>
      <c r="AL1415" s="149">
        <v>0</v>
      </c>
      <c r="AM1415" s="149">
        <v>7.6106194690000004</v>
      </c>
      <c r="AN1415" s="149">
        <v>1.2389380531</v>
      </c>
      <c r="AO1415" s="149" t="s">
        <v>3450</v>
      </c>
      <c r="AP1415" s="149">
        <v>8.4955752211999993</v>
      </c>
      <c r="AQ1415" s="149">
        <v>0.35398230089999999</v>
      </c>
    </row>
    <row r="1416" spans="1:43" x14ac:dyDescent="0.2">
      <c r="A1416" s="145">
        <v>4303</v>
      </c>
      <c r="B1416" s="109" t="s">
        <v>986</v>
      </c>
      <c r="C1416" s="110">
        <v>3919</v>
      </c>
      <c r="D1416" s="131">
        <v>6.8429661940999997</v>
      </c>
      <c r="E1416" s="110">
        <v>527.45625841180004</v>
      </c>
      <c r="F1416" s="131">
        <v>41.413625924999998</v>
      </c>
      <c r="G1416" s="131">
        <v>19.214085225800002</v>
      </c>
      <c r="H1416" s="131">
        <v>60.040826741499998</v>
      </c>
      <c r="I1416" s="131">
        <v>20.7450880327</v>
      </c>
      <c r="J1416" s="131">
        <v>4.8278490661999998</v>
      </c>
      <c r="K1416" s="131">
        <v>0.76229195780000003</v>
      </c>
      <c r="L1416" s="131">
        <v>10.6720874095</v>
      </c>
      <c r="M1416" s="131">
        <v>9.4016008131</v>
      </c>
      <c r="N1416" s="110">
        <v>1643</v>
      </c>
      <c r="O1416" s="131">
        <v>2.3487522824</v>
      </c>
      <c r="P1416" s="146">
        <v>7.43</v>
      </c>
      <c r="Q1416" s="131">
        <v>20.671140939600001</v>
      </c>
      <c r="R1416" s="110">
        <v>41</v>
      </c>
      <c r="S1416" s="131">
        <v>33.8255033557</v>
      </c>
      <c r="T1416" s="110">
        <v>-37</v>
      </c>
      <c r="U1416" s="131">
        <v>34.899328859100002</v>
      </c>
      <c r="V1416" s="131">
        <v>10.6040268456</v>
      </c>
      <c r="W1416" s="147">
        <v>1630</v>
      </c>
      <c r="X1416" s="147">
        <v>31</v>
      </c>
      <c r="Y1416" s="147">
        <v>676</v>
      </c>
      <c r="Z1416" s="147">
        <v>923</v>
      </c>
      <c r="AA1416" s="147">
        <v>223</v>
      </c>
      <c r="AB1416" s="147">
        <v>15</v>
      </c>
      <c r="AC1416" s="147">
        <v>56</v>
      </c>
      <c r="AD1416" s="147">
        <v>152</v>
      </c>
      <c r="AE1416" s="148">
        <v>2.1134593992999999</v>
      </c>
      <c r="AF1416" s="131">
        <v>0.5017561465</v>
      </c>
      <c r="AG1416" s="131">
        <v>1.32</v>
      </c>
      <c r="AH1416" s="149">
        <v>13.102432976899999</v>
      </c>
      <c r="AI1416" s="149">
        <v>16.217263288400002</v>
      </c>
      <c r="AJ1416" s="149">
        <v>11.8007128467</v>
      </c>
      <c r="AK1416" s="149">
        <v>43.328684332900004</v>
      </c>
      <c r="AL1416" s="149">
        <v>0.95304509530000003</v>
      </c>
      <c r="AM1416" s="149">
        <v>4.2228420890000002</v>
      </c>
      <c r="AN1416" s="149">
        <v>2.1230435455999999</v>
      </c>
      <c r="AO1416" s="149" t="s">
        <v>3450</v>
      </c>
      <c r="AP1416" s="149">
        <v>5.1216488455000002</v>
      </c>
      <c r="AQ1416" s="149">
        <v>0.60437006039999996</v>
      </c>
    </row>
    <row r="1417" spans="1:43" x14ac:dyDescent="0.2">
      <c r="A1417" s="145">
        <v>4304</v>
      </c>
      <c r="B1417" s="109" t="s">
        <v>985</v>
      </c>
      <c r="C1417" s="110">
        <v>4139</v>
      </c>
      <c r="D1417" s="131">
        <v>10.3439082911</v>
      </c>
      <c r="E1417" s="110">
        <v>597.25829725829999</v>
      </c>
      <c r="F1417" s="131">
        <v>43.053877748200001</v>
      </c>
      <c r="G1417" s="131">
        <v>19.473302730099999</v>
      </c>
      <c r="H1417" s="131">
        <v>62.527180478399998</v>
      </c>
      <c r="I1417" s="131">
        <v>17.9995167915</v>
      </c>
      <c r="J1417" s="131">
        <v>6.5869724322999996</v>
      </c>
      <c r="K1417" s="131">
        <v>2.1956574774000002</v>
      </c>
      <c r="L1417" s="131">
        <v>12.6860209807</v>
      </c>
      <c r="M1417" s="131">
        <v>8.2947060259000001</v>
      </c>
      <c r="N1417" s="110">
        <v>1774</v>
      </c>
      <c r="O1417" s="131">
        <v>2.2976324689999998</v>
      </c>
      <c r="P1417" s="146">
        <v>6.93</v>
      </c>
      <c r="Q1417" s="131">
        <v>26.005747126399999</v>
      </c>
      <c r="R1417" s="110">
        <v>11</v>
      </c>
      <c r="S1417" s="131">
        <v>32.471264367800003</v>
      </c>
      <c r="T1417" s="110">
        <v>-7</v>
      </c>
      <c r="U1417" s="131">
        <v>34.626436781599999</v>
      </c>
      <c r="V1417" s="131">
        <v>6.8965517241000001</v>
      </c>
      <c r="W1417" s="147">
        <v>2034</v>
      </c>
      <c r="X1417" s="147">
        <v>49</v>
      </c>
      <c r="Y1417" s="147">
        <v>1075</v>
      </c>
      <c r="Z1417" s="147">
        <v>910</v>
      </c>
      <c r="AA1417" s="147">
        <v>235</v>
      </c>
      <c r="AB1417" s="147">
        <v>12</v>
      </c>
      <c r="AC1417" s="147">
        <v>57</v>
      </c>
      <c r="AD1417" s="147">
        <v>166</v>
      </c>
      <c r="AE1417" s="148">
        <v>1.8191005558</v>
      </c>
      <c r="AF1417" s="131">
        <v>5.3929121726</v>
      </c>
      <c r="AG1417" s="149">
        <v>2.98</v>
      </c>
      <c r="AH1417" s="149">
        <v>15.914045468699999</v>
      </c>
      <c r="AI1417" s="149">
        <v>15.649330426700001</v>
      </c>
      <c r="AJ1417" s="149">
        <v>12.4727499221</v>
      </c>
      <c r="AK1417" s="149">
        <v>39.310183743400003</v>
      </c>
      <c r="AL1417" s="149">
        <v>1.6895048271999999</v>
      </c>
      <c r="AM1417" s="149">
        <v>5.2943008409000001</v>
      </c>
      <c r="AN1417" s="149">
        <v>1.9230769231</v>
      </c>
      <c r="AO1417" s="149" t="s">
        <v>3450</v>
      </c>
      <c r="AP1417" s="149">
        <v>5.5979445655999998</v>
      </c>
      <c r="AQ1417" s="149">
        <v>0.2180006229</v>
      </c>
    </row>
    <row r="1418" spans="1:43" x14ac:dyDescent="0.2">
      <c r="A1418" s="145">
        <v>4305</v>
      </c>
      <c r="B1418" s="109" t="s">
        <v>984</v>
      </c>
      <c r="C1418" s="110">
        <v>2565</v>
      </c>
      <c r="D1418" s="131">
        <v>7.9091291544000004</v>
      </c>
      <c r="E1418" s="110">
        <v>215.1845637584</v>
      </c>
      <c r="F1418" s="131">
        <v>18.3235867446</v>
      </c>
      <c r="G1418" s="131">
        <v>24.444444444399998</v>
      </c>
      <c r="H1418" s="131">
        <v>57.037037036999997</v>
      </c>
      <c r="I1418" s="131">
        <v>18.518518518499999</v>
      </c>
      <c r="J1418" s="131">
        <v>1.9627085378</v>
      </c>
      <c r="K1418" s="131">
        <v>1.1776251227000001</v>
      </c>
      <c r="L1418" s="131">
        <v>11.776251226699999</v>
      </c>
      <c r="M1418" s="131">
        <v>5.8881256132999997</v>
      </c>
      <c r="N1418" s="110">
        <v>1014</v>
      </c>
      <c r="O1418" s="131">
        <v>2.5049309664999999</v>
      </c>
      <c r="P1418" s="146">
        <v>11.92</v>
      </c>
      <c r="Q1418" s="131">
        <v>8.8607594936999998</v>
      </c>
      <c r="R1418" s="110">
        <v>18</v>
      </c>
      <c r="S1418" s="131">
        <v>47.426160337600002</v>
      </c>
      <c r="T1418" s="110">
        <v>-15</v>
      </c>
      <c r="U1418" s="131">
        <v>43.375527426200001</v>
      </c>
      <c r="V1418" s="131">
        <v>0.33755274260000001</v>
      </c>
      <c r="W1418" s="147">
        <v>783</v>
      </c>
      <c r="X1418" s="147">
        <v>135</v>
      </c>
      <c r="Y1418" s="147">
        <v>200</v>
      </c>
      <c r="Z1418" s="147">
        <v>448</v>
      </c>
      <c r="AA1418" s="147">
        <v>167</v>
      </c>
      <c r="AB1418" s="147">
        <v>35</v>
      </c>
      <c r="AC1418" s="147">
        <v>24</v>
      </c>
      <c r="AD1418" s="147">
        <v>108</v>
      </c>
      <c r="AE1418" s="148">
        <v>0.52724077329999997</v>
      </c>
      <c r="AF1418" s="131">
        <v>1.1655011655</v>
      </c>
      <c r="AG1418" s="149">
        <v>1.58</v>
      </c>
      <c r="AH1418" s="149">
        <v>13.7041156841</v>
      </c>
      <c r="AI1418" s="149">
        <v>14.8906192065</v>
      </c>
      <c r="AJ1418" s="149">
        <v>17.649239896200001</v>
      </c>
      <c r="AK1418" s="149">
        <v>30.967741935500001</v>
      </c>
      <c r="AL1418" s="149">
        <v>2.2469410455999999</v>
      </c>
      <c r="AM1418" s="149">
        <v>5.9399332592</v>
      </c>
      <c r="AN1418" s="149">
        <v>1.9651464590000001</v>
      </c>
      <c r="AO1418" s="149" t="s">
        <v>3450</v>
      </c>
      <c r="AP1418" s="149">
        <v>10.8713385243</v>
      </c>
      <c r="AQ1418" s="149">
        <v>0.37819799780000002</v>
      </c>
    </row>
    <row r="1419" spans="1:43" x14ac:dyDescent="0.2">
      <c r="A1419" s="145">
        <v>4306</v>
      </c>
      <c r="B1419" s="109" t="s">
        <v>983</v>
      </c>
      <c r="C1419" s="110">
        <v>510</v>
      </c>
      <c r="D1419" s="131">
        <v>33.858267716500002</v>
      </c>
      <c r="E1419" s="110">
        <v>88.388214904700007</v>
      </c>
      <c r="F1419" s="131">
        <v>30.980392156899999</v>
      </c>
      <c r="G1419" s="131">
        <v>24.117647058799999</v>
      </c>
      <c r="H1419" s="131">
        <v>61.960784313700003</v>
      </c>
      <c r="I1419" s="131">
        <v>13.921568627499999</v>
      </c>
      <c r="J1419" s="131">
        <v>5.9055118110000002</v>
      </c>
      <c r="K1419" s="131">
        <v>0</v>
      </c>
      <c r="L1419" s="131">
        <v>5.9055118110000002</v>
      </c>
      <c r="M1419" s="131">
        <v>0</v>
      </c>
      <c r="N1419" s="110">
        <v>196</v>
      </c>
      <c r="O1419" s="131">
        <v>2.5918367347000002</v>
      </c>
      <c r="P1419" s="146">
        <v>5.77</v>
      </c>
      <c r="Q1419" s="131">
        <v>8.3916083916000002</v>
      </c>
      <c r="R1419" s="110">
        <v>7</v>
      </c>
      <c r="S1419" s="131">
        <v>43.356643356600003</v>
      </c>
      <c r="T1419" s="110">
        <v>-4</v>
      </c>
      <c r="U1419" s="131">
        <v>45.979020978999998</v>
      </c>
      <c r="V1419" s="131">
        <v>2.2727272727000001</v>
      </c>
      <c r="W1419" s="147">
        <v>112</v>
      </c>
      <c r="X1419" s="147">
        <v>30</v>
      </c>
      <c r="Y1419" s="147">
        <v>19</v>
      </c>
      <c r="Z1419" s="147">
        <v>63</v>
      </c>
      <c r="AA1419" s="147">
        <v>41</v>
      </c>
      <c r="AB1419" s="147">
        <v>13</v>
      </c>
      <c r="AC1419" s="147">
        <v>7</v>
      </c>
      <c r="AD1419" s="147">
        <v>21</v>
      </c>
      <c r="AE1419" s="148">
        <v>1.8018018017999999</v>
      </c>
      <c r="AF1419" s="131">
        <v>16.7364016736</v>
      </c>
      <c r="AG1419" s="149" t="s">
        <v>3449</v>
      </c>
      <c r="AH1419" s="149">
        <v>6.1192468618999998</v>
      </c>
      <c r="AI1419" s="149">
        <v>18.985355648500001</v>
      </c>
      <c r="AJ1419" s="149">
        <v>10.7740585774</v>
      </c>
      <c r="AK1419" s="149">
        <v>44.037656903799999</v>
      </c>
      <c r="AL1419" s="149">
        <v>2.5627615063000002</v>
      </c>
      <c r="AM1419" s="149">
        <v>4.0794979079000004</v>
      </c>
      <c r="AN1419" s="149">
        <v>3.1903765690000001</v>
      </c>
      <c r="AO1419" s="149" t="s">
        <v>3450</v>
      </c>
      <c r="AP1419" s="149">
        <v>7.2698744770000001</v>
      </c>
      <c r="AQ1419" s="149">
        <v>0.1046025105</v>
      </c>
    </row>
    <row r="1420" spans="1:43" x14ac:dyDescent="0.2">
      <c r="A1420" s="145">
        <v>4307</v>
      </c>
      <c r="B1420" s="109" t="s">
        <v>982</v>
      </c>
      <c r="C1420" s="110">
        <v>880</v>
      </c>
      <c r="D1420" s="131">
        <v>9.1811414391999993</v>
      </c>
      <c r="E1420" s="110">
        <v>182.57261410789999</v>
      </c>
      <c r="F1420" s="131">
        <v>17.840909090899999</v>
      </c>
      <c r="G1420" s="131">
        <v>23.409090909100001</v>
      </c>
      <c r="H1420" s="131">
        <v>58.636363636399999</v>
      </c>
      <c r="I1420" s="131">
        <v>17.9545454545</v>
      </c>
      <c r="J1420" s="131">
        <v>4.5248868778000002</v>
      </c>
      <c r="K1420" s="131">
        <v>2.2624434389000001</v>
      </c>
      <c r="L1420" s="131">
        <v>9.0497737557000004</v>
      </c>
      <c r="M1420" s="131">
        <v>6.7873303167000003</v>
      </c>
      <c r="N1420" s="110">
        <v>353</v>
      </c>
      <c r="O1420" s="131">
        <v>2.4730878186999998</v>
      </c>
      <c r="P1420" s="146">
        <v>4.82</v>
      </c>
      <c r="Q1420" s="131">
        <v>13.5802469136</v>
      </c>
      <c r="R1420" s="110">
        <v>14</v>
      </c>
      <c r="S1420" s="131">
        <v>53.497942386799998</v>
      </c>
      <c r="T1420" s="110">
        <v>-11</v>
      </c>
      <c r="U1420" s="131">
        <v>22.222222222199999</v>
      </c>
      <c r="V1420" s="131">
        <v>10.699588477400001</v>
      </c>
      <c r="W1420" s="147">
        <v>153</v>
      </c>
      <c r="X1420" s="147">
        <v>54</v>
      </c>
      <c r="Y1420" s="147">
        <v>17</v>
      </c>
      <c r="Z1420" s="147">
        <v>82</v>
      </c>
      <c r="AA1420" s="147">
        <v>57</v>
      </c>
      <c r="AB1420" s="147">
        <v>17</v>
      </c>
      <c r="AC1420" s="147">
        <v>7</v>
      </c>
      <c r="AD1420" s="147">
        <v>33</v>
      </c>
      <c r="AE1420" s="148">
        <v>2.2727272727000001</v>
      </c>
      <c r="AF1420" s="131">
        <v>9.1012514221000007</v>
      </c>
      <c r="AG1420" s="149">
        <v>2.25</v>
      </c>
      <c r="AH1420" s="149">
        <v>17.085076708500001</v>
      </c>
      <c r="AI1420" s="149">
        <v>11.3435611344</v>
      </c>
      <c r="AJ1420" s="149">
        <v>12.2966062297</v>
      </c>
      <c r="AK1420" s="149">
        <v>41.097164109700003</v>
      </c>
      <c r="AL1420" s="149">
        <v>3.0683403068000001</v>
      </c>
      <c r="AM1420" s="149">
        <v>3.3937703394000001</v>
      </c>
      <c r="AN1420" s="149">
        <v>3.0915853092000001</v>
      </c>
      <c r="AO1420" s="149" t="s">
        <v>3450</v>
      </c>
      <c r="AP1420" s="149">
        <v>4.8117154812000003</v>
      </c>
      <c r="AQ1420" s="149">
        <v>2.1850302185000001</v>
      </c>
    </row>
    <row r="1421" spans="1:43" x14ac:dyDescent="0.2">
      <c r="A1421" s="145">
        <v>4308</v>
      </c>
      <c r="B1421" s="109" t="s">
        <v>981</v>
      </c>
      <c r="C1421" s="110">
        <v>415</v>
      </c>
      <c r="D1421" s="131">
        <v>4.2713567839</v>
      </c>
      <c r="E1421" s="110">
        <v>1296.875</v>
      </c>
      <c r="F1421" s="131">
        <v>38.313253011999997</v>
      </c>
      <c r="G1421" s="131">
        <v>16.8674698795</v>
      </c>
      <c r="H1421" s="131">
        <v>65.783132530100005</v>
      </c>
      <c r="I1421" s="131">
        <v>17.349397590399999</v>
      </c>
      <c r="J1421" s="131">
        <v>0</v>
      </c>
      <c r="K1421" s="131">
        <v>0</v>
      </c>
      <c r="L1421" s="131">
        <v>0</v>
      </c>
      <c r="M1421" s="131">
        <v>9.4228504122000007</v>
      </c>
      <c r="N1421" s="110">
        <v>200</v>
      </c>
      <c r="O1421" s="131">
        <v>2.0449999999999999</v>
      </c>
      <c r="P1421" s="146">
        <v>0.32</v>
      </c>
      <c r="Q1421" s="131">
        <v>45.161290322600003</v>
      </c>
      <c r="R1421" s="110">
        <v>2</v>
      </c>
      <c r="S1421" s="131">
        <v>35.4838709677</v>
      </c>
      <c r="T1421" s="110">
        <v>-1</v>
      </c>
      <c r="U1421" s="131">
        <v>9.6774193547999996</v>
      </c>
      <c r="V1421" s="131">
        <v>9.6774193547999996</v>
      </c>
      <c r="W1421" s="147" t="s">
        <v>3449</v>
      </c>
      <c r="X1421" s="147" t="s">
        <v>3449</v>
      </c>
      <c r="Y1421" s="147">
        <v>11</v>
      </c>
      <c r="Z1421" s="147">
        <v>88</v>
      </c>
      <c r="AA1421" s="147" t="s">
        <v>3449</v>
      </c>
      <c r="AB1421" s="147" t="s">
        <v>3449</v>
      </c>
      <c r="AC1421" s="147">
        <v>5</v>
      </c>
      <c r="AD1421" s="147">
        <v>23</v>
      </c>
      <c r="AE1421" s="148">
        <v>5.0847457626999999</v>
      </c>
      <c r="AF1421" s="131">
        <v>0</v>
      </c>
      <c r="AG1421" s="131">
        <v>1.61</v>
      </c>
      <c r="AH1421" s="149">
        <v>10.4594921403</v>
      </c>
      <c r="AI1421" s="149">
        <v>8.9480048367999991</v>
      </c>
      <c r="AJ1421" s="149">
        <v>22.5513905683</v>
      </c>
      <c r="AK1421" s="149">
        <v>23.881499395399999</v>
      </c>
      <c r="AL1421" s="149">
        <v>1.2696493349</v>
      </c>
      <c r="AM1421" s="149">
        <v>8.2829504232000009</v>
      </c>
      <c r="AN1421" s="149">
        <v>5.0785973397999999</v>
      </c>
      <c r="AO1421" s="149" t="s">
        <v>3450</v>
      </c>
      <c r="AP1421" s="149">
        <v>12.5755743652</v>
      </c>
      <c r="AQ1421" s="149">
        <v>3.8694074970000001</v>
      </c>
    </row>
    <row r="1422" spans="1:43" x14ac:dyDescent="0.2">
      <c r="A1422" s="145">
        <v>4309</v>
      </c>
      <c r="B1422" s="109" t="s">
        <v>980</v>
      </c>
      <c r="C1422" s="110">
        <v>3536</v>
      </c>
      <c r="D1422" s="131">
        <v>14.138153647499999</v>
      </c>
      <c r="E1422" s="110">
        <v>526.97466467959998</v>
      </c>
      <c r="F1422" s="131">
        <v>29.100678732999999</v>
      </c>
      <c r="G1422" s="131">
        <v>19.711538461500002</v>
      </c>
      <c r="H1422" s="131">
        <v>60.378959276000003</v>
      </c>
      <c r="I1422" s="131">
        <v>19.9095022624</v>
      </c>
      <c r="J1422" s="131">
        <v>5.9863169896999997</v>
      </c>
      <c r="K1422" s="131">
        <v>1.1402508551999999</v>
      </c>
      <c r="L1422" s="131">
        <v>9.9771949829000004</v>
      </c>
      <c r="M1422" s="131">
        <v>5.7012542759000002</v>
      </c>
      <c r="N1422" s="110">
        <v>1524</v>
      </c>
      <c r="O1422" s="131">
        <v>2.2913385826999999</v>
      </c>
      <c r="P1422" s="146">
        <v>6.71</v>
      </c>
      <c r="Q1422" s="131">
        <v>19.196428571399998</v>
      </c>
      <c r="R1422" s="110">
        <v>12</v>
      </c>
      <c r="S1422" s="131">
        <v>37.946428571399998</v>
      </c>
      <c r="T1422" s="110">
        <v>-10</v>
      </c>
      <c r="U1422" s="131">
        <v>34.672619047600001</v>
      </c>
      <c r="V1422" s="131">
        <v>8.1845238094999999</v>
      </c>
      <c r="W1422" s="147">
        <v>1073</v>
      </c>
      <c r="X1422" s="147">
        <v>36</v>
      </c>
      <c r="Y1422" s="147">
        <v>456</v>
      </c>
      <c r="Z1422" s="147">
        <v>581</v>
      </c>
      <c r="AA1422" s="147">
        <v>199</v>
      </c>
      <c r="AB1422" s="147">
        <v>12</v>
      </c>
      <c r="AC1422" s="147">
        <v>47</v>
      </c>
      <c r="AD1422" s="147">
        <v>140</v>
      </c>
      <c r="AE1422" s="148">
        <v>4.1022592152000001</v>
      </c>
      <c r="AF1422" s="131">
        <v>2.8801843318000002</v>
      </c>
      <c r="AG1422" s="131">
        <v>2.41</v>
      </c>
      <c r="AH1422" s="149">
        <v>14.715606234399999</v>
      </c>
      <c r="AI1422" s="149">
        <v>16.490115376799999</v>
      </c>
      <c r="AJ1422" s="149">
        <v>14.1555900412</v>
      </c>
      <c r="AK1422" s="149">
        <v>33.351325821499998</v>
      </c>
      <c r="AL1422" s="149">
        <v>1.8014978746000001</v>
      </c>
      <c r="AM1422" s="149">
        <v>6.1871668578000003</v>
      </c>
      <c r="AN1422" s="149">
        <v>2.1186154780000002</v>
      </c>
      <c r="AO1422" s="149" t="s">
        <v>3450</v>
      </c>
      <c r="AP1422" s="149">
        <v>8.5621752917999991</v>
      </c>
      <c r="AQ1422" s="149">
        <v>0.3238647865</v>
      </c>
    </row>
    <row r="1423" spans="1:43" x14ac:dyDescent="0.2">
      <c r="A1423" s="145">
        <v>4310</v>
      </c>
      <c r="B1423" s="109" t="s">
        <v>979</v>
      </c>
      <c r="C1423" s="110">
        <v>1689</v>
      </c>
      <c r="D1423" s="131">
        <v>6.8311195445999999</v>
      </c>
      <c r="E1423" s="110">
        <v>413.9705882353</v>
      </c>
      <c r="F1423" s="131">
        <v>42.391947898200002</v>
      </c>
      <c r="G1423" s="131">
        <v>19.597394908199998</v>
      </c>
      <c r="H1423" s="131">
        <v>64.416814683200002</v>
      </c>
      <c r="I1423" s="131">
        <v>15.9857904085</v>
      </c>
      <c r="J1423" s="131">
        <v>6.569125112</v>
      </c>
      <c r="K1423" s="131">
        <v>0.59719319199999998</v>
      </c>
      <c r="L1423" s="131">
        <v>7.7635114959999996</v>
      </c>
      <c r="M1423" s="131">
        <v>7.7635114959999996</v>
      </c>
      <c r="N1423" s="110">
        <v>727</v>
      </c>
      <c r="O1423" s="131">
        <v>2.2861072901999999</v>
      </c>
      <c r="P1423" s="146">
        <v>4.08</v>
      </c>
      <c r="Q1423" s="131">
        <v>19.704433497499998</v>
      </c>
      <c r="R1423" s="110">
        <v>15</v>
      </c>
      <c r="S1423" s="131">
        <v>41.625615763500001</v>
      </c>
      <c r="T1423" s="110">
        <v>-16</v>
      </c>
      <c r="U1423" s="131">
        <v>29.310344827600002</v>
      </c>
      <c r="V1423" s="131">
        <v>9.3596059112999992</v>
      </c>
      <c r="W1423" s="147">
        <v>632</v>
      </c>
      <c r="X1423" s="147">
        <v>33</v>
      </c>
      <c r="Y1423" s="147">
        <v>315</v>
      </c>
      <c r="Z1423" s="147">
        <v>284</v>
      </c>
      <c r="AA1423" s="147">
        <v>97</v>
      </c>
      <c r="AB1423" s="147">
        <v>4</v>
      </c>
      <c r="AC1423" s="147">
        <v>31</v>
      </c>
      <c r="AD1423" s="147">
        <v>62</v>
      </c>
      <c r="AE1423" s="148">
        <v>10.630407911000001</v>
      </c>
      <c r="AF1423" s="131">
        <v>6.5750149432000002</v>
      </c>
      <c r="AG1423" s="131">
        <v>3.13</v>
      </c>
      <c r="AH1423" s="149">
        <v>9.9542334096000005</v>
      </c>
      <c r="AI1423" s="149">
        <v>11.7162471396</v>
      </c>
      <c r="AJ1423" s="149">
        <v>18.7643020595</v>
      </c>
      <c r="AK1423" s="149">
        <v>39.633867276899998</v>
      </c>
      <c r="AL1423" s="149">
        <v>2.8375286041000001</v>
      </c>
      <c r="AM1423" s="149">
        <v>3.7757437071000002</v>
      </c>
      <c r="AN1423" s="149">
        <v>3.0663615560999999</v>
      </c>
      <c r="AO1423" s="149" t="s">
        <v>3450</v>
      </c>
      <c r="AP1423" s="149">
        <v>8.6041189931000002</v>
      </c>
      <c r="AQ1423" s="149">
        <v>6.8649885600000002E-2</v>
      </c>
    </row>
    <row r="1424" spans="1:43" x14ac:dyDescent="0.2">
      <c r="A1424" s="145">
        <v>4311</v>
      </c>
      <c r="B1424" s="109" t="s">
        <v>978</v>
      </c>
      <c r="C1424" s="110">
        <v>1384</v>
      </c>
      <c r="D1424" s="131">
        <v>5.8913542463999997</v>
      </c>
      <c r="E1424" s="110">
        <v>216.58841940529999</v>
      </c>
      <c r="F1424" s="131">
        <v>35.187861271700001</v>
      </c>
      <c r="G1424" s="131">
        <v>18.7861271676</v>
      </c>
      <c r="H1424" s="131">
        <v>62.716763005799997</v>
      </c>
      <c r="I1424" s="131">
        <v>18.497109826599999</v>
      </c>
      <c r="J1424" s="131">
        <v>2.2148394241</v>
      </c>
      <c r="K1424" s="131">
        <v>1.4765596161000001</v>
      </c>
      <c r="L1424" s="131">
        <v>7.3827980804999997</v>
      </c>
      <c r="M1424" s="131">
        <v>8.8593576966000001</v>
      </c>
      <c r="N1424" s="110">
        <v>595</v>
      </c>
      <c r="O1424" s="131">
        <v>2.2890756303000002</v>
      </c>
      <c r="P1424" s="146">
        <v>6.39</v>
      </c>
      <c r="Q1424" s="131">
        <v>18.4952978056</v>
      </c>
      <c r="R1424" s="110">
        <v>-2</v>
      </c>
      <c r="S1424" s="131">
        <v>43.730407523499998</v>
      </c>
      <c r="T1424" s="110">
        <v>5</v>
      </c>
      <c r="U1424" s="131">
        <v>34.326018808800001</v>
      </c>
      <c r="V1424" s="131">
        <v>3.4482758621</v>
      </c>
      <c r="W1424" s="147">
        <v>1106</v>
      </c>
      <c r="X1424" s="147">
        <v>61</v>
      </c>
      <c r="Y1424" s="147">
        <v>692</v>
      </c>
      <c r="Z1424" s="147">
        <v>353</v>
      </c>
      <c r="AA1424" s="147">
        <v>97</v>
      </c>
      <c r="AB1424" s="147">
        <v>19</v>
      </c>
      <c r="AC1424" s="147">
        <v>28</v>
      </c>
      <c r="AD1424" s="147">
        <v>50</v>
      </c>
      <c r="AE1424" s="148">
        <v>5.8558558558999998</v>
      </c>
      <c r="AF1424" s="131">
        <v>40.341349883600003</v>
      </c>
      <c r="AG1424" s="131">
        <v>3.25</v>
      </c>
      <c r="AH1424" s="149">
        <v>8.4330374372999994</v>
      </c>
      <c r="AI1424" s="149">
        <v>12.196063296</v>
      </c>
      <c r="AJ1424" s="149">
        <v>7.1593979158999996</v>
      </c>
      <c r="AK1424" s="149">
        <v>59.243535314600003</v>
      </c>
      <c r="AL1424" s="149">
        <v>0.79120030880000003</v>
      </c>
      <c r="AM1424" s="149">
        <v>2.3350057892999998</v>
      </c>
      <c r="AN1424" s="149">
        <v>2.2385179467</v>
      </c>
      <c r="AO1424" s="149" t="s">
        <v>3450</v>
      </c>
      <c r="AP1424" s="149">
        <v>5.1138556542</v>
      </c>
      <c r="AQ1424" s="149">
        <v>0.54033191820000004</v>
      </c>
    </row>
    <row r="1425" spans="1:43" x14ac:dyDescent="0.2">
      <c r="A1425" s="145">
        <v>4312</v>
      </c>
      <c r="B1425" s="109" t="s">
        <v>977</v>
      </c>
      <c r="C1425" s="110">
        <v>2780</v>
      </c>
      <c r="D1425" s="131">
        <v>9.7079715863999994</v>
      </c>
      <c r="E1425" s="110">
        <v>219.41594317280001</v>
      </c>
      <c r="F1425" s="131">
        <v>15.251798561199999</v>
      </c>
      <c r="G1425" s="131">
        <v>24.0287769784</v>
      </c>
      <c r="H1425" s="131">
        <v>59.388489208599999</v>
      </c>
      <c r="I1425" s="131">
        <v>16.582733812899999</v>
      </c>
      <c r="J1425" s="131">
        <v>2.5343953657</v>
      </c>
      <c r="K1425" s="131">
        <v>3.2585083273</v>
      </c>
      <c r="L1425" s="131">
        <v>10.1375814627</v>
      </c>
      <c r="M1425" s="131">
        <v>6.5170166545999999</v>
      </c>
      <c r="N1425" s="110">
        <v>1097</v>
      </c>
      <c r="O1425" s="131">
        <v>2.5141294438999999</v>
      </c>
      <c r="P1425" s="146">
        <v>12.67</v>
      </c>
      <c r="Q1425" s="131">
        <v>9.6518987341999996</v>
      </c>
      <c r="R1425" s="110">
        <v>24</v>
      </c>
      <c r="S1425" s="131">
        <v>52.610759493700002</v>
      </c>
      <c r="T1425" s="110">
        <v>-20</v>
      </c>
      <c r="U1425" s="131">
        <v>37.658227848099997</v>
      </c>
      <c r="V1425" s="131">
        <v>7.9113924099999997E-2</v>
      </c>
      <c r="W1425" s="147">
        <v>1134</v>
      </c>
      <c r="X1425" s="147">
        <v>97</v>
      </c>
      <c r="Y1425" s="147">
        <v>469</v>
      </c>
      <c r="Z1425" s="147">
        <v>568</v>
      </c>
      <c r="AA1425" s="147">
        <v>188</v>
      </c>
      <c r="AB1425" s="147">
        <v>40</v>
      </c>
      <c r="AC1425" s="147">
        <v>34</v>
      </c>
      <c r="AD1425" s="147">
        <v>114</v>
      </c>
      <c r="AE1425" s="148">
        <v>0.90684253920000002</v>
      </c>
      <c r="AF1425" s="131">
        <v>4.0102078017</v>
      </c>
      <c r="AG1425" s="131">
        <v>1.53</v>
      </c>
      <c r="AH1425" s="149">
        <v>12.813729480399999</v>
      </c>
      <c r="AI1425" s="149">
        <v>15.3099986433</v>
      </c>
      <c r="AJ1425" s="149">
        <v>11.809795143100001</v>
      </c>
      <c r="AK1425" s="149">
        <v>38.244471577799999</v>
      </c>
      <c r="AL1425" s="149">
        <v>1.3770180436999999</v>
      </c>
      <c r="AM1425" s="149">
        <v>7.5362908696000002</v>
      </c>
      <c r="AN1425" s="149">
        <v>2.8557861890999998</v>
      </c>
      <c r="AO1425" s="149" t="s">
        <v>3450</v>
      </c>
      <c r="AP1425" s="149">
        <v>7.1767738434000004</v>
      </c>
      <c r="AQ1425" s="149">
        <v>0.69190069190000003</v>
      </c>
    </row>
    <row r="1426" spans="1:43" x14ac:dyDescent="0.2">
      <c r="A1426" s="145">
        <v>4313</v>
      </c>
      <c r="B1426" s="109" t="s">
        <v>976</v>
      </c>
      <c r="C1426" s="110">
        <v>2141</v>
      </c>
      <c r="D1426" s="131">
        <v>0.80037664779999995</v>
      </c>
      <c r="E1426" s="110">
        <v>155.59593023260001</v>
      </c>
      <c r="F1426" s="131">
        <v>20.4110228865</v>
      </c>
      <c r="G1426" s="131">
        <v>17.561886968700001</v>
      </c>
      <c r="H1426" s="131">
        <v>60.8127043438</v>
      </c>
      <c r="I1426" s="131">
        <v>21.625408687499998</v>
      </c>
      <c r="J1426" s="131">
        <v>3.2482598608000002</v>
      </c>
      <c r="K1426" s="131">
        <v>0.92807424589999998</v>
      </c>
      <c r="L1426" s="131">
        <v>11.6009280742</v>
      </c>
      <c r="M1426" s="131">
        <v>9.2807424594000008</v>
      </c>
      <c r="N1426" s="110">
        <v>914</v>
      </c>
      <c r="O1426" s="131">
        <v>2.3041575492000002</v>
      </c>
      <c r="P1426" s="146">
        <v>13.76</v>
      </c>
      <c r="Q1426" s="131">
        <v>9.1041514930999998</v>
      </c>
      <c r="R1426" s="110">
        <v>27</v>
      </c>
      <c r="S1426" s="131">
        <v>47.414420976000002</v>
      </c>
      <c r="T1426" s="110">
        <v>-19</v>
      </c>
      <c r="U1426" s="131">
        <v>37.1449380918</v>
      </c>
      <c r="V1426" s="131">
        <v>6.3364894392000002</v>
      </c>
      <c r="W1426" s="147">
        <v>1263</v>
      </c>
      <c r="X1426" s="147">
        <v>115</v>
      </c>
      <c r="Y1426" s="147">
        <v>343</v>
      </c>
      <c r="Z1426" s="147">
        <v>805</v>
      </c>
      <c r="AA1426" s="147">
        <v>200</v>
      </c>
      <c r="AB1426" s="147">
        <v>40</v>
      </c>
      <c r="AC1426" s="147">
        <v>35</v>
      </c>
      <c r="AD1426" s="147">
        <v>125</v>
      </c>
      <c r="AE1426" s="148">
        <v>1.6765285995999999</v>
      </c>
      <c r="AF1426" s="131">
        <v>1.3966480447</v>
      </c>
      <c r="AG1426" s="131">
        <v>1.2</v>
      </c>
      <c r="AH1426" s="149">
        <v>9.9768188301999992</v>
      </c>
      <c r="AI1426" s="149">
        <v>17.341298145500001</v>
      </c>
      <c r="AJ1426" s="149">
        <v>7.7300285307000003</v>
      </c>
      <c r="AK1426" s="149">
        <v>48.894436519300001</v>
      </c>
      <c r="AL1426" s="149">
        <v>1.1947218260000001</v>
      </c>
      <c r="AM1426" s="149">
        <v>3.9140513551999998</v>
      </c>
      <c r="AN1426" s="149">
        <v>2.6301711839999999</v>
      </c>
      <c r="AO1426" s="149" t="s">
        <v>3450</v>
      </c>
      <c r="AP1426" s="149">
        <v>5.7863766049000001</v>
      </c>
      <c r="AQ1426" s="149">
        <v>0.43687589160000001</v>
      </c>
    </row>
    <row r="1427" spans="1:43" x14ac:dyDescent="0.2">
      <c r="A1427" s="145">
        <v>4314</v>
      </c>
      <c r="B1427" s="109" t="s">
        <v>975</v>
      </c>
      <c r="C1427" s="110">
        <v>229</v>
      </c>
      <c r="D1427" s="131">
        <v>-4.5833333332999997</v>
      </c>
      <c r="E1427" s="110">
        <v>84.814814814800002</v>
      </c>
      <c r="F1427" s="131">
        <v>13.973799126599999</v>
      </c>
      <c r="G1427" s="131">
        <v>21.834061135399999</v>
      </c>
      <c r="H1427" s="131">
        <v>57.641921397399997</v>
      </c>
      <c r="I1427" s="131">
        <v>20.5240174672</v>
      </c>
      <c r="J1427" s="131">
        <v>0</v>
      </c>
      <c r="K1427" s="131">
        <v>0</v>
      </c>
      <c r="L1427" s="131">
        <v>4.4150110375000002</v>
      </c>
      <c r="M1427" s="131">
        <v>8.8300220751000005</v>
      </c>
      <c r="N1427" s="110">
        <v>92</v>
      </c>
      <c r="O1427" s="131">
        <v>2.4456521739000001</v>
      </c>
      <c r="P1427" s="146">
        <v>2.7</v>
      </c>
      <c r="Q1427" s="131">
        <v>18.081180811799999</v>
      </c>
      <c r="R1427" s="110">
        <v>3</v>
      </c>
      <c r="S1427" s="131">
        <v>27.675276752799999</v>
      </c>
      <c r="T1427" s="110">
        <v>-4</v>
      </c>
      <c r="U1427" s="131">
        <v>50.184501845</v>
      </c>
      <c r="V1427" s="131">
        <v>4.0590405904000004</v>
      </c>
      <c r="W1427" s="147">
        <v>138</v>
      </c>
      <c r="X1427" s="147">
        <v>10</v>
      </c>
      <c r="Y1427" s="147">
        <v>75</v>
      </c>
      <c r="Z1427" s="147">
        <v>53</v>
      </c>
      <c r="AA1427" s="147" t="s">
        <v>3449</v>
      </c>
      <c r="AB1427" s="147" t="s">
        <v>3449</v>
      </c>
      <c r="AC1427" s="147">
        <v>4</v>
      </c>
      <c r="AD1427" s="147">
        <v>13</v>
      </c>
      <c r="AE1427" s="148">
        <v>1.8691588785</v>
      </c>
      <c r="AF1427" s="131">
        <v>0</v>
      </c>
      <c r="AG1427" s="149" t="s">
        <v>3449</v>
      </c>
      <c r="AH1427" s="149">
        <v>7.0432868672</v>
      </c>
      <c r="AI1427" s="149">
        <v>11.8121790169</v>
      </c>
      <c r="AJ1427" s="149">
        <v>18.488628026400001</v>
      </c>
      <c r="AK1427" s="149">
        <v>22.3771093177</v>
      </c>
      <c r="AL1427" s="149">
        <v>4.1085840059000001</v>
      </c>
      <c r="AM1427" s="149">
        <v>7.3367571532999998</v>
      </c>
      <c r="AN1427" s="149">
        <v>1.8341892882999999</v>
      </c>
      <c r="AO1427" s="149" t="s">
        <v>3450</v>
      </c>
      <c r="AP1427" s="149">
        <v>24.431401320599999</v>
      </c>
      <c r="AQ1427" s="149">
        <v>7.3367571500000006E-2</v>
      </c>
    </row>
    <row r="1428" spans="1:43" x14ac:dyDescent="0.2">
      <c r="A1428" s="145">
        <v>4315</v>
      </c>
      <c r="B1428" s="109" t="s">
        <v>974</v>
      </c>
      <c r="C1428" s="110">
        <v>973</v>
      </c>
      <c r="D1428" s="131">
        <v>-1.017293998</v>
      </c>
      <c r="E1428" s="110">
        <v>313.87096774190002</v>
      </c>
      <c r="F1428" s="131">
        <v>36.279547790300001</v>
      </c>
      <c r="G1428" s="131">
        <v>18.293936279499999</v>
      </c>
      <c r="H1428" s="131">
        <v>64.645426515899999</v>
      </c>
      <c r="I1428" s="131">
        <v>17.060637204500001</v>
      </c>
      <c r="J1428" s="131">
        <v>8.2304526749000004</v>
      </c>
      <c r="K1428" s="131">
        <v>3.0864197530999999</v>
      </c>
      <c r="L1428" s="131">
        <v>5.1440329218</v>
      </c>
      <c r="M1428" s="131">
        <v>9.2592592593000003</v>
      </c>
      <c r="N1428" s="110">
        <v>387</v>
      </c>
      <c r="O1428" s="131">
        <v>2.3953488371999998</v>
      </c>
      <c r="P1428" s="146">
        <v>3.1</v>
      </c>
      <c r="Q1428" s="131">
        <v>25.320512820499999</v>
      </c>
      <c r="R1428" s="110">
        <v>4</v>
      </c>
      <c r="S1428" s="131">
        <v>13.782051282099999</v>
      </c>
      <c r="T1428" s="110">
        <v>-5</v>
      </c>
      <c r="U1428" s="131">
        <v>57.051282051299999</v>
      </c>
      <c r="V1428" s="131">
        <v>3.8461538462</v>
      </c>
      <c r="W1428" s="147" t="s">
        <v>3449</v>
      </c>
      <c r="X1428" s="147" t="s">
        <v>3449</v>
      </c>
      <c r="Y1428" s="147">
        <v>53</v>
      </c>
      <c r="Z1428" s="147">
        <v>356</v>
      </c>
      <c r="AA1428" s="147" t="s">
        <v>3449</v>
      </c>
      <c r="AB1428" s="147" t="s">
        <v>3449</v>
      </c>
      <c r="AC1428" s="147">
        <v>13</v>
      </c>
      <c r="AD1428" s="147">
        <v>34</v>
      </c>
      <c r="AE1428" s="148">
        <v>4.6296296296000001</v>
      </c>
      <c r="AF1428" s="131">
        <v>11.3636363636</v>
      </c>
      <c r="AG1428" s="149">
        <v>3.19</v>
      </c>
      <c r="AH1428" s="149">
        <v>8.9932885906000006</v>
      </c>
      <c r="AI1428" s="149">
        <v>9.2617449664000002</v>
      </c>
      <c r="AJ1428" s="149">
        <v>18.187919463099998</v>
      </c>
      <c r="AK1428" s="149">
        <v>43.691275167800001</v>
      </c>
      <c r="AL1428" s="149">
        <v>1.4765100671</v>
      </c>
      <c r="AM1428" s="149">
        <v>1.9463087247999999</v>
      </c>
      <c r="AN1428" s="149">
        <v>2.9865771811999999</v>
      </c>
      <c r="AO1428" s="149" t="s">
        <v>3450</v>
      </c>
      <c r="AP1428" s="149">
        <v>8.2214765101000005</v>
      </c>
      <c r="AQ1428" s="149">
        <v>2.4161073825999999</v>
      </c>
    </row>
    <row r="1429" spans="1:43" x14ac:dyDescent="0.2">
      <c r="A1429" s="145">
        <v>4316</v>
      </c>
      <c r="B1429" s="109" t="s">
        <v>973</v>
      </c>
      <c r="C1429" s="110">
        <v>717</v>
      </c>
      <c r="D1429" s="131">
        <v>-0.82987551869999998</v>
      </c>
      <c r="E1429" s="110">
        <v>182.9081632653</v>
      </c>
      <c r="F1429" s="131">
        <v>35.7043235704</v>
      </c>
      <c r="G1429" s="131">
        <v>19.525801952599998</v>
      </c>
      <c r="H1429" s="131">
        <v>65.411436541100002</v>
      </c>
      <c r="I1429" s="131">
        <v>15.062761506299999</v>
      </c>
      <c r="J1429" s="131">
        <v>2.772002772</v>
      </c>
      <c r="K1429" s="131">
        <v>1.386001386</v>
      </c>
      <c r="L1429" s="131">
        <v>5.544005544</v>
      </c>
      <c r="M1429" s="131">
        <v>5.544005544</v>
      </c>
      <c r="N1429" s="110">
        <v>284</v>
      </c>
      <c r="O1429" s="131">
        <v>2.5140845070000002</v>
      </c>
      <c r="P1429" s="146">
        <v>3.92</v>
      </c>
      <c r="Q1429" s="131">
        <v>8.4398976981999994</v>
      </c>
      <c r="R1429" s="110">
        <v>7</v>
      </c>
      <c r="S1429" s="131">
        <v>46.291560102299997</v>
      </c>
      <c r="T1429" s="110">
        <v>-8</v>
      </c>
      <c r="U1429" s="131">
        <v>39.641943734000002</v>
      </c>
      <c r="V1429" s="131">
        <v>5.6265984654999999</v>
      </c>
      <c r="W1429" s="147">
        <v>172</v>
      </c>
      <c r="X1429" s="147">
        <v>17</v>
      </c>
      <c r="Y1429" s="147">
        <v>21</v>
      </c>
      <c r="Z1429" s="147">
        <v>134</v>
      </c>
      <c r="AA1429" s="147">
        <v>36</v>
      </c>
      <c r="AB1429" s="147">
        <v>5</v>
      </c>
      <c r="AC1429" s="147">
        <v>9</v>
      </c>
      <c r="AD1429" s="147">
        <v>22</v>
      </c>
      <c r="AE1429" s="148">
        <v>1.2820512821000001</v>
      </c>
      <c r="AF1429" s="131">
        <v>1.3280212483</v>
      </c>
      <c r="AG1429" s="149">
        <v>0.83</v>
      </c>
      <c r="AH1429" s="149">
        <v>9.9717400080999994</v>
      </c>
      <c r="AI1429" s="149">
        <v>10.213968510300001</v>
      </c>
      <c r="AJ1429" s="149">
        <v>18.813080339100001</v>
      </c>
      <c r="AK1429" s="149">
        <v>37.666532095299999</v>
      </c>
      <c r="AL1429" s="149">
        <v>0.32297133630000002</v>
      </c>
      <c r="AM1429" s="149">
        <v>7.5090835688000004</v>
      </c>
      <c r="AN1429" s="149">
        <v>2.6645135244000002</v>
      </c>
      <c r="AO1429" s="149" t="s">
        <v>3450</v>
      </c>
      <c r="AP1429" s="149">
        <v>8.4376261607000007</v>
      </c>
      <c r="AQ1429" s="149">
        <v>0.92854259179999998</v>
      </c>
    </row>
    <row r="1430" spans="1:43" x14ac:dyDescent="0.2">
      <c r="A1430" s="145">
        <v>4317</v>
      </c>
      <c r="B1430" s="109" t="s">
        <v>972</v>
      </c>
      <c r="C1430" s="110">
        <v>334</v>
      </c>
      <c r="D1430" s="131">
        <v>38.016528925599999</v>
      </c>
      <c r="E1430" s="110">
        <v>115.17241379310001</v>
      </c>
      <c r="F1430" s="131">
        <v>34.431137724599999</v>
      </c>
      <c r="G1430" s="131">
        <v>18.562874251499998</v>
      </c>
      <c r="H1430" s="131">
        <v>67.365269461099999</v>
      </c>
      <c r="I1430" s="131">
        <v>14.071856287399999</v>
      </c>
      <c r="J1430" s="131">
        <v>5.9970014992999996</v>
      </c>
      <c r="K1430" s="131">
        <v>0</v>
      </c>
      <c r="L1430" s="131">
        <v>20.9895052474</v>
      </c>
      <c r="M1430" s="131">
        <v>5.9970014992999996</v>
      </c>
      <c r="N1430" s="110">
        <v>155</v>
      </c>
      <c r="O1430" s="131">
        <v>2.1419354839000002</v>
      </c>
      <c r="P1430" s="146">
        <v>2.9</v>
      </c>
      <c r="Q1430" s="131">
        <v>8.1911262799000006</v>
      </c>
      <c r="R1430" s="110">
        <v>0</v>
      </c>
      <c r="S1430" s="131">
        <v>40.955631399300003</v>
      </c>
      <c r="T1430" s="110">
        <v>1</v>
      </c>
      <c r="U1430" s="131">
        <v>44.368600682599997</v>
      </c>
      <c r="V1430" s="131">
        <v>6.4846416382000003</v>
      </c>
      <c r="W1430" s="147">
        <v>66</v>
      </c>
      <c r="X1430" s="147">
        <v>6</v>
      </c>
      <c r="Y1430" s="147">
        <v>16</v>
      </c>
      <c r="Z1430" s="147">
        <v>44</v>
      </c>
      <c r="AA1430" s="147" t="s">
        <v>3449</v>
      </c>
      <c r="AB1430" s="147" t="s">
        <v>3449</v>
      </c>
      <c r="AC1430" s="147">
        <v>8</v>
      </c>
      <c r="AD1430" s="147">
        <v>11</v>
      </c>
      <c r="AE1430" s="148">
        <v>6.6298342541000004</v>
      </c>
      <c r="AF1430" s="131">
        <v>12.820512820499999</v>
      </c>
      <c r="AG1430" s="131">
        <v>2.4</v>
      </c>
      <c r="AH1430" s="149">
        <v>10.723626852700001</v>
      </c>
      <c r="AI1430" s="149">
        <v>10.985178727099999</v>
      </c>
      <c r="AJ1430" s="149">
        <v>7.3234524846999998</v>
      </c>
      <c r="AK1430" s="149">
        <v>46.2074978204</v>
      </c>
      <c r="AL1430" s="149">
        <v>0.61028770710000002</v>
      </c>
      <c r="AM1430" s="149">
        <v>5.4925893635999996</v>
      </c>
      <c r="AN1430" s="149">
        <v>7.4106364428999996</v>
      </c>
      <c r="AO1430" s="149" t="s">
        <v>3450</v>
      </c>
      <c r="AP1430" s="149">
        <v>7.4106364428999996</v>
      </c>
      <c r="AQ1430" s="149">
        <v>0.43591979079999998</v>
      </c>
    </row>
    <row r="1431" spans="1:43" x14ac:dyDescent="0.2">
      <c r="A1431" s="145">
        <v>4318</v>
      </c>
      <c r="B1431" s="109" t="s">
        <v>971</v>
      </c>
      <c r="C1431" s="110">
        <v>1486</v>
      </c>
      <c r="D1431" s="131">
        <v>13.608562691099999</v>
      </c>
      <c r="E1431" s="110">
        <v>179.9031476998</v>
      </c>
      <c r="F1431" s="131">
        <v>12.7860026918</v>
      </c>
      <c r="G1431" s="131">
        <v>17.563930013499998</v>
      </c>
      <c r="H1431" s="131">
        <v>58.613728129199998</v>
      </c>
      <c r="I1431" s="131">
        <v>23.8223418573</v>
      </c>
      <c r="J1431" s="131">
        <v>2.0352781546999998</v>
      </c>
      <c r="K1431" s="131">
        <v>2.0352781546999998</v>
      </c>
      <c r="L1431" s="131">
        <v>8.8195386703</v>
      </c>
      <c r="M1431" s="131">
        <v>8.8195386703</v>
      </c>
      <c r="N1431" s="110">
        <v>665</v>
      </c>
      <c r="O1431" s="131">
        <v>2.2210526316000001</v>
      </c>
      <c r="P1431" s="146">
        <v>8.26</v>
      </c>
      <c r="Q1431" s="131">
        <v>9.2771084337000005</v>
      </c>
      <c r="R1431" s="110">
        <v>15</v>
      </c>
      <c r="S1431" s="131">
        <v>49.156626506000002</v>
      </c>
      <c r="T1431" s="110">
        <v>-16</v>
      </c>
      <c r="U1431" s="131">
        <v>41.566265060200003</v>
      </c>
      <c r="V1431" s="131">
        <v>0</v>
      </c>
      <c r="W1431" s="147">
        <v>357</v>
      </c>
      <c r="X1431" s="147">
        <v>67</v>
      </c>
      <c r="Y1431" s="147">
        <v>96</v>
      </c>
      <c r="Z1431" s="147">
        <v>194</v>
      </c>
      <c r="AA1431" s="147">
        <v>106</v>
      </c>
      <c r="AB1431" s="147">
        <v>22</v>
      </c>
      <c r="AC1431" s="147">
        <v>18</v>
      </c>
      <c r="AD1431" s="147">
        <v>66</v>
      </c>
      <c r="AE1431" s="148">
        <v>3.4246575342000001</v>
      </c>
      <c r="AF1431" s="131">
        <v>23.005032350800001</v>
      </c>
      <c r="AG1431" s="149">
        <v>0.62</v>
      </c>
      <c r="AH1431" s="149">
        <v>9.5215253628000003</v>
      </c>
      <c r="AI1431" s="149">
        <v>13.550785465900001</v>
      </c>
      <c r="AJ1431" s="149">
        <v>11.524163568800001</v>
      </c>
      <c r="AK1431" s="149">
        <v>37.438541791600002</v>
      </c>
      <c r="AL1431" s="149">
        <v>1.8227605227999999</v>
      </c>
      <c r="AM1431" s="149">
        <v>8.0944957428999995</v>
      </c>
      <c r="AN1431" s="149">
        <v>4.3530399327999998</v>
      </c>
      <c r="AO1431" s="149" t="s">
        <v>3450</v>
      </c>
      <c r="AP1431" s="149">
        <v>8.8619738578000007</v>
      </c>
      <c r="AQ1431" s="149">
        <v>1.6548746852</v>
      </c>
    </row>
    <row r="1432" spans="1:43" x14ac:dyDescent="0.2">
      <c r="A1432" s="145">
        <v>4319</v>
      </c>
      <c r="B1432" s="109" t="s">
        <v>970</v>
      </c>
      <c r="C1432" s="110">
        <v>636</v>
      </c>
      <c r="D1432" s="131">
        <v>3.9215686275000001</v>
      </c>
      <c r="E1432" s="110">
        <v>115.42649727769999</v>
      </c>
      <c r="F1432" s="131">
        <v>20.597484276700001</v>
      </c>
      <c r="G1432" s="131">
        <v>19.182389937100002</v>
      </c>
      <c r="H1432" s="131">
        <v>65.566037735799995</v>
      </c>
      <c r="I1432" s="131">
        <v>15.251572327</v>
      </c>
      <c r="J1432" s="131">
        <v>1.5661707126</v>
      </c>
      <c r="K1432" s="131">
        <v>1.5661707126</v>
      </c>
      <c r="L1432" s="131">
        <v>6.2646828503999998</v>
      </c>
      <c r="M1432" s="131">
        <v>4.6985121377999999</v>
      </c>
      <c r="N1432" s="110">
        <v>271</v>
      </c>
      <c r="O1432" s="131">
        <v>2.2841328412999999</v>
      </c>
      <c r="P1432" s="146">
        <v>5.51</v>
      </c>
      <c r="Q1432" s="131">
        <v>6.1261261261</v>
      </c>
      <c r="R1432" s="110">
        <v>3</v>
      </c>
      <c r="S1432" s="131">
        <v>41.441441441400002</v>
      </c>
      <c r="T1432" s="110">
        <v>-6</v>
      </c>
      <c r="U1432" s="131">
        <v>52.072072072099999</v>
      </c>
      <c r="V1432" s="131">
        <v>0.36036036040000002</v>
      </c>
      <c r="W1432" s="147">
        <v>184</v>
      </c>
      <c r="X1432" s="147">
        <v>20</v>
      </c>
      <c r="Y1432" s="147">
        <v>67</v>
      </c>
      <c r="Z1432" s="147">
        <v>97</v>
      </c>
      <c r="AA1432" s="147">
        <v>46</v>
      </c>
      <c r="AB1432" s="147">
        <v>7</v>
      </c>
      <c r="AC1432" s="147">
        <v>7</v>
      </c>
      <c r="AD1432" s="147">
        <v>32</v>
      </c>
      <c r="AE1432" s="148">
        <v>3.0508474576000002</v>
      </c>
      <c r="AF1432" s="131">
        <v>3.1746031746000001</v>
      </c>
      <c r="AG1432" s="149">
        <v>2.0299999999999998</v>
      </c>
      <c r="AH1432" s="149">
        <v>6.8850267379999996</v>
      </c>
      <c r="AI1432" s="149">
        <v>10.3943850267</v>
      </c>
      <c r="AJ1432" s="149">
        <v>10.1938502674</v>
      </c>
      <c r="AK1432" s="149">
        <v>48.061497326199998</v>
      </c>
      <c r="AL1432" s="149">
        <v>4.6457219251000001</v>
      </c>
      <c r="AM1432" s="149">
        <v>4.1778074865999999</v>
      </c>
      <c r="AN1432" s="149">
        <v>3.0414438502999999</v>
      </c>
      <c r="AO1432" s="149" t="s">
        <v>3450</v>
      </c>
      <c r="AP1432" s="149">
        <v>8.4224598929999992</v>
      </c>
      <c r="AQ1432" s="149">
        <v>1.5374331551</v>
      </c>
    </row>
    <row r="1433" spans="1:43" x14ac:dyDescent="0.2">
      <c r="A1433" s="145">
        <v>4320</v>
      </c>
      <c r="B1433" s="109" t="s">
        <v>969</v>
      </c>
      <c r="C1433" s="110">
        <v>1195</v>
      </c>
      <c r="D1433" s="131">
        <v>12.629594722</v>
      </c>
      <c r="E1433" s="110">
        <v>167.83707865170001</v>
      </c>
      <c r="F1433" s="131">
        <v>16.9037656904</v>
      </c>
      <c r="G1433" s="131">
        <v>21.255230125499999</v>
      </c>
      <c r="H1433" s="131">
        <v>62.343096234299999</v>
      </c>
      <c r="I1433" s="131">
        <v>16.401673640199999</v>
      </c>
      <c r="J1433" s="131">
        <v>1.677148847</v>
      </c>
      <c r="K1433" s="131">
        <v>1.677148847</v>
      </c>
      <c r="L1433" s="131">
        <v>8.3857442348000006</v>
      </c>
      <c r="M1433" s="131">
        <v>8.3857442348000006</v>
      </c>
      <c r="N1433" s="110">
        <v>519</v>
      </c>
      <c r="O1433" s="131">
        <v>2.2947976879</v>
      </c>
      <c r="P1433" s="146">
        <v>7.12</v>
      </c>
      <c r="Q1433" s="131">
        <v>10.0424328147</v>
      </c>
      <c r="R1433" s="110">
        <v>17</v>
      </c>
      <c r="S1433" s="131">
        <v>51.909476662000003</v>
      </c>
      <c r="T1433" s="110">
        <v>-16</v>
      </c>
      <c r="U1433" s="131">
        <v>37.1994342291</v>
      </c>
      <c r="V1433" s="131">
        <v>0.84865629419999999</v>
      </c>
      <c r="W1433" s="147">
        <v>498</v>
      </c>
      <c r="X1433" s="147">
        <v>84</v>
      </c>
      <c r="Y1433" s="147">
        <v>209</v>
      </c>
      <c r="Z1433" s="147">
        <v>205</v>
      </c>
      <c r="AA1433" s="147">
        <v>99</v>
      </c>
      <c r="AB1433" s="147">
        <v>19</v>
      </c>
      <c r="AC1433" s="147">
        <v>18</v>
      </c>
      <c r="AD1433" s="147">
        <v>62</v>
      </c>
      <c r="AE1433" s="148">
        <v>2.4390243902000002</v>
      </c>
      <c r="AF1433" s="131">
        <v>0</v>
      </c>
      <c r="AG1433" s="131">
        <v>1.68</v>
      </c>
      <c r="AH1433" s="149">
        <v>10.4693140794</v>
      </c>
      <c r="AI1433" s="149">
        <v>16.9295078852</v>
      </c>
      <c r="AJ1433" s="149">
        <v>10.450313509400001</v>
      </c>
      <c r="AK1433" s="149">
        <v>41.212236367099997</v>
      </c>
      <c r="AL1433" s="149">
        <v>1.9760592818</v>
      </c>
      <c r="AM1433" s="149">
        <v>4.9021470644000003</v>
      </c>
      <c r="AN1433" s="149">
        <v>2.3180695420999999</v>
      </c>
      <c r="AO1433" s="149" t="s">
        <v>3450</v>
      </c>
      <c r="AP1433" s="149">
        <v>7.8662359870999996</v>
      </c>
      <c r="AQ1433" s="149">
        <v>0.77902337070000005</v>
      </c>
    </row>
    <row r="1434" spans="1:43" x14ac:dyDescent="0.2">
      <c r="A1434" s="145">
        <v>4322</v>
      </c>
      <c r="B1434" s="109" t="s">
        <v>968</v>
      </c>
      <c r="C1434" s="110">
        <v>353</v>
      </c>
      <c r="D1434" s="131">
        <v>8.2822085889999997</v>
      </c>
      <c r="E1434" s="110">
        <v>94.133333333300001</v>
      </c>
      <c r="F1434" s="131">
        <v>11.0481586402</v>
      </c>
      <c r="G1434" s="131">
        <v>21.5297450425</v>
      </c>
      <c r="H1434" s="131">
        <v>56.373937677100002</v>
      </c>
      <c r="I1434" s="131">
        <v>22.096317280499999</v>
      </c>
      <c r="J1434" s="131">
        <v>2.886002886</v>
      </c>
      <c r="K1434" s="131">
        <v>2.886002886</v>
      </c>
      <c r="L1434" s="131">
        <v>20.202020202</v>
      </c>
      <c r="M1434" s="131">
        <v>5.772005772</v>
      </c>
      <c r="N1434" s="110">
        <v>145</v>
      </c>
      <c r="O1434" s="131">
        <v>2.4275862069</v>
      </c>
      <c r="P1434" s="146">
        <v>3.75</v>
      </c>
      <c r="Q1434" s="131">
        <v>10.569105691100001</v>
      </c>
      <c r="R1434" s="110">
        <v>3</v>
      </c>
      <c r="S1434" s="131">
        <v>53.6585365854</v>
      </c>
      <c r="T1434" s="110">
        <v>-2</v>
      </c>
      <c r="U1434" s="131">
        <v>35.772357723600003</v>
      </c>
      <c r="V1434" s="131">
        <v>0</v>
      </c>
      <c r="W1434" s="147">
        <v>153</v>
      </c>
      <c r="X1434" s="147">
        <v>40</v>
      </c>
      <c r="Y1434" s="147">
        <v>46</v>
      </c>
      <c r="Z1434" s="147">
        <v>67</v>
      </c>
      <c r="AA1434" s="147">
        <v>34</v>
      </c>
      <c r="AB1434" s="147">
        <v>16</v>
      </c>
      <c r="AC1434" s="147">
        <v>4</v>
      </c>
      <c r="AD1434" s="147">
        <v>14</v>
      </c>
      <c r="AE1434" s="148">
        <v>1.8404907975</v>
      </c>
      <c r="AF1434" s="131">
        <v>0</v>
      </c>
      <c r="AG1434" s="131">
        <v>2.35</v>
      </c>
      <c r="AH1434" s="149">
        <v>2.0728008088999998</v>
      </c>
      <c r="AI1434" s="149">
        <v>20.1718907988</v>
      </c>
      <c r="AJ1434" s="149">
        <v>11.678463094</v>
      </c>
      <c r="AK1434" s="149">
        <v>36.703741152699997</v>
      </c>
      <c r="AL1434" s="149">
        <v>0.96056622849999995</v>
      </c>
      <c r="AM1434" s="149">
        <v>8.5945399393000006</v>
      </c>
      <c r="AN1434" s="149">
        <v>2.1739130434999998</v>
      </c>
      <c r="AO1434" s="149" t="s">
        <v>3450</v>
      </c>
      <c r="AP1434" s="149">
        <v>14.5601617796</v>
      </c>
      <c r="AQ1434" s="149">
        <v>0.1011122346</v>
      </c>
    </row>
    <row r="1435" spans="1:43" x14ac:dyDescent="0.2">
      <c r="A1435" s="145">
        <v>4323</v>
      </c>
      <c r="B1435" s="109" t="s">
        <v>967</v>
      </c>
      <c r="C1435" s="110">
        <v>4365</v>
      </c>
      <c r="D1435" s="131">
        <v>5.5112400289999997</v>
      </c>
      <c r="E1435" s="110">
        <v>669.4785276074</v>
      </c>
      <c r="F1435" s="131">
        <v>38.625429553300002</v>
      </c>
      <c r="G1435" s="131">
        <v>17.021764032099998</v>
      </c>
      <c r="H1435" s="131">
        <v>58.808705612799997</v>
      </c>
      <c r="I1435" s="131">
        <v>24.169530355100001</v>
      </c>
      <c r="J1435" s="131">
        <v>5.971520441</v>
      </c>
      <c r="K1435" s="131">
        <v>0.91869545249999995</v>
      </c>
      <c r="L1435" s="131">
        <v>8.2682590720999993</v>
      </c>
      <c r="M1435" s="131">
        <v>9.4166283876999994</v>
      </c>
      <c r="N1435" s="110">
        <v>1976</v>
      </c>
      <c r="O1435" s="131">
        <v>2.1735829959999999</v>
      </c>
      <c r="P1435" s="146">
        <v>6.52</v>
      </c>
      <c r="Q1435" s="131">
        <v>27.786259542</v>
      </c>
      <c r="R1435" s="110">
        <v>27</v>
      </c>
      <c r="S1435" s="131">
        <v>25.343511450400001</v>
      </c>
      <c r="T1435" s="110">
        <v>-25</v>
      </c>
      <c r="U1435" s="131">
        <v>42.442748091600002</v>
      </c>
      <c r="V1435" s="131">
        <v>4.4274809160000004</v>
      </c>
      <c r="W1435" s="147">
        <v>3296</v>
      </c>
      <c r="X1435" s="147">
        <v>19</v>
      </c>
      <c r="Y1435" s="147">
        <v>375</v>
      </c>
      <c r="Z1435" s="147">
        <v>2902</v>
      </c>
      <c r="AA1435" s="147">
        <v>347</v>
      </c>
      <c r="AB1435" s="147">
        <v>10</v>
      </c>
      <c r="AC1435" s="147">
        <v>45</v>
      </c>
      <c r="AD1435" s="147">
        <v>292</v>
      </c>
      <c r="AE1435" s="148">
        <v>1.1652999568</v>
      </c>
      <c r="AF1435" s="131">
        <v>27.817067421000001</v>
      </c>
      <c r="AG1435" s="131">
        <v>2.9</v>
      </c>
      <c r="AH1435" s="149">
        <v>12.021677351099999</v>
      </c>
      <c r="AI1435" s="149">
        <v>16.139052276800001</v>
      </c>
      <c r="AJ1435" s="149">
        <v>17.936686273199999</v>
      </c>
      <c r="AK1435" s="149">
        <v>31.055449078100001</v>
      </c>
      <c r="AL1435" s="149">
        <v>1.1962196813999999</v>
      </c>
      <c r="AM1435" s="149">
        <v>6.5560769282000004</v>
      </c>
      <c r="AN1435" s="149">
        <v>2.9211552441999999</v>
      </c>
      <c r="AO1435" s="149" t="s">
        <v>3450</v>
      </c>
      <c r="AP1435" s="149">
        <v>9.2194831801999992</v>
      </c>
      <c r="AQ1435" s="149">
        <v>0.63445905759999999</v>
      </c>
    </row>
    <row r="1436" spans="1:43" x14ac:dyDescent="0.2">
      <c r="A1436" s="145">
        <v>4401</v>
      </c>
      <c r="B1436" s="109" t="s">
        <v>966</v>
      </c>
      <c r="C1436" s="110">
        <v>14796</v>
      </c>
      <c r="D1436" s="131">
        <v>8.5307709235000004</v>
      </c>
      <c r="E1436" s="110">
        <v>2466</v>
      </c>
      <c r="F1436" s="131">
        <v>33.049472830500001</v>
      </c>
      <c r="G1436" s="131">
        <v>19.0524466072</v>
      </c>
      <c r="H1436" s="131">
        <v>60.624493106199999</v>
      </c>
      <c r="I1436" s="131">
        <v>20.323060286600001</v>
      </c>
      <c r="J1436" s="131">
        <v>4.2135308708999997</v>
      </c>
      <c r="K1436" s="131">
        <v>1.9028849094</v>
      </c>
      <c r="L1436" s="131">
        <v>9.7862652485999995</v>
      </c>
      <c r="M1436" s="131">
        <v>9.1066634951999994</v>
      </c>
      <c r="N1436" s="110">
        <v>6964</v>
      </c>
      <c r="O1436" s="131">
        <v>2.0884549109999999</v>
      </c>
      <c r="P1436" s="146">
        <v>6</v>
      </c>
      <c r="Q1436" s="131">
        <v>61.231281197999998</v>
      </c>
      <c r="R1436" s="110">
        <v>70</v>
      </c>
      <c r="S1436" s="131">
        <v>31.780366056599998</v>
      </c>
      <c r="T1436" s="110">
        <v>-70</v>
      </c>
      <c r="U1436" s="131">
        <v>4.3261231280999999</v>
      </c>
      <c r="V1436" s="131">
        <v>2.6622296173</v>
      </c>
      <c r="W1436" s="147">
        <v>6541</v>
      </c>
      <c r="X1436" s="147">
        <v>33</v>
      </c>
      <c r="Y1436" s="147">
        <v>2172</v>
      </c>
      <c r="Z1436" s="147">
        <v>4336</v>
      </c>
      <c r="AA1436" s="147">
        <v>835</v>
      </c>
      <c r="AB1436" s="147">
        <v>10</v>
      </c>
      <c r="AC1436" s="147">
        <v>123</v>
      </c>
      <c r="AD1436" s="147">
        <v>702</v>
      </c>
      <c r="AE1436" s="148">
        <v>2.3721275019000001</v>
      </c>
      <c r="AF1436" s="131">
        <v>13.551626883100001</v>
      </c>
      <c r="AG1436" s="149">
        <v>4.03</v>
      </c>
      <c r="AH1436" s="149">
        <v>11.408523908499999</v>
      </c>
      <c r="AI1436" s="149">
        <v>17.691008316000001</v>
      </c>
      <c r="AJ1436" s="149">
        <v>17.034823284800002</v>
      </c>
      <c r="AK1436" s="149">
        <v>28.716216216199999</v>
      </c>
      <c r="AL1436" s="149">
        <v>2.3063929314</v>
      </c>
      <c r="AM1436" s="149">
        <v>6.0420997921000001</v>
      </c>
      <c r="AN1436" s="149">
        <v>1.6112266112</v>
      </c>
      <c r="AO1436" s="149" t="s">
        <v>3450</v>
      </c>
      <c r="AP1436" s="149">
        <v>13.442047817000001</v>
      </c>
      <c r="AQ1436" s="149">
        <v>1.7476611227000001</v>
      </c>
    </row>
    <row r="1437" spans="1:43" x14ac:dyDescent="0.2">
      <c r="A1437" s="145">
        <v>4406</v>
      </c>
      <c r="B1437" s="109" t="s">
        <v>965</v>
      </c>
      <c r="C1437" s="110">
        <v>683</v>
      </c>
      <c r="D1437" s="131">
        <v>6.71875</v>
      </c>
      <c r="E1437" s="110">
        <v>525.38461538460001</v>
      </c>
      <c r="F1437" s="131">
        <v>15.5197657394</v>
      </c>
      <c r="G1437" s="131">
        <v>22.4011713031</v>
      </c>
      <c r="H1437" s="131">
        <v>58.272327964900001</v>
      </c>
      <c r="I1437" s="131">
        <v>19.326500732100001</v>
      </c>
      <c r="J1437" s="131">
        <v>1.452432825</v>
      </c>
      <c r="K1437" s="131">
        <v>0</v>
      </c>
      <c r="L1437" s="131">
        <v>11.6194625999</v>
      </c>
      <c r="M1437" s="131">
        <v>5.8097312999000001</v>
      </c>
      <c r="N1437" s="110">
        <v>258</v>
      </c>
      <c r="O1437" s="131">
        <v>2.6201550388000001</v>
      </c>
      <c r="P1437" s="146">
        <v>1.3</v>
      </c>
      <c r="Q1437" s="131">
        <v>21.259842519700001</v>
      </c>
      <c r="R1437" s="110">
        <v>8</v>
      </c>
      <c r="S1437" s="131">
        <v>77.952755905499998</v>
      </c>
      <c r="T1437" s="110">
        <v>-8</v>
      </c>
      <c r="U1437" s="131">
        <v>0.78740157479999995</v>
      </c>
      <c r="V1437" s="131">
        <v>0</v>
      </c>
      <c r="W1437" s="147">
        <v>267</v>
      </c>
      <c r="X1437" s="147">
        <v>23</v>
      </c>
      <c r="Y1437" s="147">
        <v>119</v>
      </c>
      <c r="Z1437" s="147">
        <v>125</v>
      </c>
      <c r="AA1437" s="147">
        <v>41</v>
      </c>
      <c r="AB1437" s="147">
        <v>7</v>
      </c>
      <c r="AC1437" s="147">
        <v>8</v>
      </c>
      <c r="AD1437" s="147">
        <v>26</v>
      </c>
      <c r="AE1437" s="148">
        <v>1.0344827586000001</v>
      </c>
      <c r="AF1437" s="131">
        <v>4.2492917846999996</v>
      </c>
      <c r="AG1437" s="149" t="s">
        <v>3449</v>
      </c>
      <c r="AH1437" s="149">
        <v>6.0993975903999997</v>
      </c>
      <c r="AI1437" s="149">
        <v>7.9819277108</v>
      </c>
      <c r="AJ1437" s="149">
        <v>7.8313253011999997</v>
      </c>
      <c r="AK1437" s="149">
        <v>48.569277108400001</v>
      </c>
      <c r="AL1437" s="149">
        <v>4.8192771083999997</v>
      </c>
      <c r="AM1437" s="149">
        <v>4.5933734939999997</v>
      </c>
      <c r="AN1437" s="149">
        <v>1.9578313252999999</v>
      </c>
      <c r="AO1437" s="149" t="s">
        <v>3450</v>
      </c>
      <c r="AP1437" s="149">
        <v>6.25</v>
      </c>
      <c r="AQ1437" s="149">
        <v>11.897590361400001</v>
      </c>
    </row>
    <row r="1438" spans="1:43" x14ac:dyDescent="0.2">
      <c r="A1438" s="145">
        <v>4411</v>
      </c>
      <c r="B1438" s="109" t="s">
        <v>964</v>
      </c>
      <c r="C1438" s="110">
        <v>4699</v>
      </c>
      <c r="D1438" s="131">
        <v>8.6725254393999993</v>
      </c>
      <c r="E1438" s="110">
        <v>254.96473141620001</v>
      </c>
      <c r="F1438" s="131">
        <v>13.556075760800001</v>
      </c>
      <c r="G1438" s="131">
        <v>22.047244094500002</v>
      </c>
      <c r="H1438" s="131">
        <v>61.353479463699998</v>
      </c>
      <c r="I1438" s="131">
        <v>16.599276441800001</v>
      </c>
      <c r="J1438" s="131">
        <v>4.0382571731999999</v>
      </c>
      <c r="K1438" s="131">
        <v>1.912858661</v>
      </c>
      <c r="L1438" s="131">
        <v>10.414452709900001</v>
      </c>
      <c r="M1438" s="131">
        <v>6.1636556854000002</v>
      </c>
      <c r="N1438" s="110">
        <v>1824</v>
      </c>
      <c r="O1438" s="131">
        <v>2.5520833333000001</v>
      </c>
      <c r="P1438" s="146">
        <v>18.43</v>
      </c>
      <c r="Q1438" s="131">
        <v>14.6103896104</v>
      </c>
      <c r="R1438" s="110">
        <v>43</v>
      </c>
      <c r="S1438" s="131">
        <v>77.759740259699996</v>
      </c>
      <c r="T1438" s="110">
        <v>-43</v>
      </c>
      <c r="U1438" s="131">
        <v>5.9523809524000004</v>
      </c>
      <c r="V1438" s="131">
        <v>1.6774891775</v>
      </c>
      <c r="W1438" s="147">
        <v>1916</v>
      </c>
      <c r="X1438" s="147">
        <v>371</v>
      </c>
      <c r="Y1438" s="147">
        <v>538</v>
      </c>
      <c r="Z1438" s="147">
        <v>1007</v>
      </c>
      <c r="AA1438" s="147">
        <v>385</v>
      </c>
      <c r="AB1438" s="147">
        <v>99</v>
      </c>
      <c r="AC1438" s="147">
        <v>79</v>
      </c>
      <c r="AD1438" s="147">
        <v>207</v>
      </c>
      <c r="AE1438" s="148">
        <v>2.0637898686999998</v>
      </c>
      <c r="AF1438" s="131">
        <v>5.0977060322999996</v>
      </c>
      <c r="AG1438" s="131">
        <v>0.93</v>
      </c>
      <c r="AH1438" s="149">
        <v>14.2727991863</v>
      </c>
      <c r="AI1438" s="149">
        <v>10.272347157900001</v>
      </c>
      <c r="AJ1438" s="149">
        <v>10.577466380400001</v>
      </c>
      <c r="AK1438" s="149">
        <v>38.897050514199996</v>
      </c>
      <c r="AL1438" s="149">
        <v>3.9439484687999999</v>
      </c>
      <c r="AM1438" s="149">
        <v>7.8200926657999998</v>
      </c>
      <c r="AN1438" s="149">
        <v>2.2375409651</v>
      </c>
      <c r="AO1438" s="149" t="s">
        <v>3450</v>
      </c>
      <c r="AP1438" s="149">
        <v>9.0292688439000006</v>
      </c>
      <c r="AQ1438" s="149">
        <v>2.9494858175999998</v>
      </c>
    </row>
    <row r="1439" spans="1:43" x14ac:dyDescent="0.2">
      <c r="A1439" s="145">
        <v>4416</v>
      </c>
      <c r="B1439" s="109" t="s">
        <v>963</v>
      </c>
      <c r="C1439" s="110">
        <v>1210</v>
      </c>
      <c r="D1439" s="131">
        <v>1.5100671140999999</v>
      </c>
      <c r="E1439" s="110">
        <v>199.01315789469999</v>
      </c>
      <c r="F1439" s="131">
        <v>15.123966942099999</v>
      </c>
      <c r="G1439" s="131">
        <v>20.413223140500001</v>
      </c>
      <c r="H1439" s="131">
        <v>66.033057851199999</v>
      </c>
      <c r="I1439" s="131">
        <v>13.5537190083</v>
      </c>
      <c r="J1439" s="131">
        <v>4.9792531120000003</v>
      </c>
      <c r="K1439" s="131">
        <v>0</v>
      </c>
      <c r="L1439" s="131">
        <v>9.9585062241000006</v>
      </c>
      <c r="M1439" s="131">
        <v>7.4688796679999996</v>
      </c>
      <c r="N1439" s="110">
        <v>485</v>
      </c>
      <c r="O1439" s="131">
        <v>2.4494845360999999</v>
      </c>
      <c r="P1439" s="146">
        <v>6.08</v>
      </c>
      <c r="Q1439" s="131">
        <v>13.268608414199999</v>
      </c>
      <c r="R1439" s="110">
        <v>16</v>
      </c>
      <c r="S1439" s="131">
        <v>66.343042071200003</v>
      </c>
      <c r="T1439" s="110">
        <v>-14</v>
      </c>
      <c r="U1439" s="131">
        <v>20.226537216800001</v>
      </c>
      <c r="V1439" s="131">
        <v>0.1618122977</v>
      </c>
      <c r="W1439" s="147">
        <v>664</v>
      </c>
      <c r="X1439" s="147">
        <v>66</v>
      </c>
      <c r="Y1439" s="147">
        <v>378</v>
      </c>
      <c r="Z1439" s="147">
        <v>220</v>
      </c>
      <c r="AA1439" s="147">
        <v>96</v>
      </c>
      <c r="AB1439" s="147">
        <v>24</v>
      </c>
      <c r="AC1439" s="147">
        <v>24</v>
      </c>
      <c r="AD1439" s="147">
        <v>48</v>
      </c>
      <c r="AE1439" s="148">
        <v>0.36832412520000002</v>
      </c>
      <c r="AF1439" s="131">
        <v>1.6750418760000001</v>
      </c>
      <c r="AG1439" s="149">
        <v>2.17</v>
      </c>
      <c r="AH1439" s="149">
        <v>9.6774193547999996</v>
      </c>
      <c r="AI1439" s="149">
        <v>11.739820201000001</v>
      </c>
      <c r="AJ1439" s="149">
        <v>11.8984664199</v>
      </c>
      <c r="AK1439" s="149">
        <v>40.401903754599999</v>
      </c>
      <c r="AL1439" s="149">
        <v>3.9661554733000002</v>
      </c>
      <c r="AM1439" s="149">
        <v>5.3410893706999998</v>
      </c>
      <c r="AN1439" s="149">
        <v>1.5335801163</v>
      </c>
      <c r="AO1439" s="149" t="s">
        <v>3450</v>
      </c>
      <c r="AP1439" s="149">
        <v>12.109994711800001</v>
      </c>
      <c r="AQ1439" s="149">
        <v>3.3315705975999999</v>
      </c>
    </row>
    <row r="1440" spans="1:43" x14ac:dyDescent="0.2">
      <c r="A1440" s="145">
        <v>4421</v>
      </c>
      <c r="B1440" s="109" t="s">
        <v>962</v>
      </c>
      <c r="C1440" s="110">
        <v>2901</v>
      </c>
      <c r="D1440" s="131">
        <v>11.448328851299999</v>
      </c>
      <c r="E1440" s="110">
        <v>1676.8786127168</v>
      </c>
      <c r="F1440" s="131">
        <v>18.304033092000001</v>
      </c>
      <c r="G1440" s="131">
        <v>15.546363323</v>
      </c>
      <c r="H1440" s="131">
        <v>61.944157187199998</v>
      </c>
      <c r="I1440" s="131">
        <v>22.5094794898</v>
      </c>
      <c r="J1440" s="131">
        <v>7.0758889084999996</v>
      </c>
      <c r="K1440" s="131">
        <v>2.1227666726000001</v>
      </c>
      <c r="L1440" s="131">
        <v>11.3214222537</v>
      </c>
      <c r="M1440" s="131">
        <v>7.7834777994</v>
      </c>
      <c r="N1440" s="110">
        <v>1412</v>
      </c>
      <c r="O1440" s="131">
        <v>2.0247875353999998</v>
      </c>
      <c r="P1440" s="146">
        <v>1.73</v>
      </c>
      <c r="Q1440" s="131">
        <v>53.142857142899999</v>
      </c>
      <c r="R1440" s="110">
        <v>21</v>
      </c>
      <c r="S1440" s="131">
        <v>37.714285714299997</v>
      </c>
      <c r="T1440" s="110">
        <v>-15</v>
      </c>
      <c r="U1440" s="131">
        <v>7.4285714285999997</v>
      </c>
      <c r="V1440" s="131">
        <v>1.7142857143000001</v>
      </c>
      <c r="W1440" s="147">
        <v>1148</v>
      </c>
      <c r="X1440" s="147">
        <v>9</v>
      </c>
      <c r="Y1440" s="147">
        <v>293</v>
      </c>
      <c r="Z1440" s="147">
        <v>846</v>
      </c>
      <c r="AA1440" s="147" t="s">
        <v>3449</v>
      </c>
      <c r="AB1440" s="147" t="s">
        <v>3449</v>
      </c>
      <c r="AC1440" s="147">
        <v>37</v>
      </c>
      <c r="AD1440" s="147">
        <v>176</v>
      </c>
      <c r="AE1440" s="148">
        <v>2.1850899742999998</v>
      </c>
      <c r="AF1440" s="131">
        <v>0</v>
      </c>
      <c r="AG1440" s="131">
        <v>1.1299999999999999</v>
      </c>
      <c r="AH1440" s="149">
        <v>16.2917667613</v>
      </c>
      <c r="AI1440" s="149">
        <v>17.864162480899999</v>
      </c>
      <c r="AJ1440" s="149">
        <v>11.246997160999999</v>
      </c>
      <c r="AK1440" s="149">
        <v>32.561694693200003</v>
      </c>
      <c r="AL1440" s="149">
        <v>1.2011356191</v>
      </c>
      <c r="AM1440" s="149">
        <v>9.5217296352999998</v>
      </c>
      <c r="AN1440" s="149">
        <v>2.140205285</v>
      </c>
      <c r="AO1440" s="149" t="s">
        <v>3450</v>
      </c>
      <c r="AP1440" s="149">
        <v>8.2113998689999992</v>
      </c>
      <c r="AQ1440" s="149">
        <v>0.9609084953</v>
      </c>
    </row>
    <row r="1441" spans="1:43" x14ac:dyDescent="0.2">
      <c r="A1441" s="145">
        <v>4426</v>
      </c>
      <c r="B1441" s="109" t="s">
        <v>961</v>
      </c>
      <c r="C1441" s="110">
        <v>999</v>
      </c>
      <c r="D1441" s="131">
        <v>-0.1</v>
      </c>
      <c r="E1441" s="110">
        <v>223.4899328859</v>
      </c>
      <c r="F1441" s="131">
        <v>17.5175175175</v>
      </c>
      <c r="G1441" s="131">
        <v>22.122122122099999</v>
      </c>
      <c r="H1441" s="131">
        <v>55.055055055099999</v>
      </c>
      <c r="I1441" s="131">
        <v>22.822822822799999</v>
      </c>
      <c r="J1441" s="131">
        <v>4.0180813660999997</v>
      </c>
      <c r="K1441" s="131">
        <v>1.0045203414999999</v>
      </c>
      <c r="L1441" s="131">
        <v>13.058764439999999</v>
      </c>
      <c r="M1441" s="131">
        <v>6.0271220491999999</v>
      </c>
      <c r="N1441" s="110">
        <v>412</v>
      </c>
      <c r="O1441" s="131">
        <v>2.4199029126</v>
      </c>
      <c r="P1441" s="146">
        <v>4.47</v>
      </c>
      <c r="Q1441" s="131">
        <v>16.326530612199999</v>
      </c>
      <c r="R1441" s="110">
        <v>15</v>
      </c>
      <c r="S1441" s="131">
        <v>54.4217687075</v>
      </c>
      <c r="T1441" s="110">
        <v>-14</v>
      </c>
      <c r="U1441" s="131">
        <v>29.024943310699999</v>
      </c>
      <c r="V1441" s="131">
        <v>0.22675736960000001</v>
      </c>
      <c r="W1441" s="147">
        <v>451</v>
      </c>
      <c r="X1441" s="147">
        <v>88</v>
      </c>
      <c r="Y1441" s="147">
        <v>187</v>
      </c>
      <c r="Z1441" s="147">
        <v>176</v>
      </c>
      <c r="AA1441" s="147">
        <v>89</v>
      </c>
      <c r="AB1441" s="147">
        <v>15</v>
      </c>
      <c r="AC1441" s="147">
        <v>18</v>
      </c>
      <c r="AD1441" s="147">
        <v>56</v>
      </c>
      <c r="AE1441" s="148">
        <v>1.1881188118999999</v>
      </c>
      <c r="AF1441" s="131">
        <v>2.9970029970000001</v>
      </c>
      <c r="AG1441" s="149" t="s">
        <v>3449</v>
      </c>
      <c r="AH1441" s="149">
        <v>11.992533831099999</v>
      </c>
      <c r="AI1441" s="149">
        <v>9.8926738217000008</v>
      </c>
      <c r="AJ1441" s="149">
        <v>7.9328044796999997</v>
      </c>
      <c r="AK1441" s="149">
        <v>34.764349043400003</v>
      </c>
      <c r="AL1441" s="149">
        <v>5.1796546897000004</v>
      </c>
      <c r="AM1441" s="149">
        <v>8.8194120391999995</v>
      </c>
      <c r="AN1441" s="149">
        <v>2.0065328978000001</v>
      </c>
      <c r="AO1441" s="149" t="s">
        <v>3450</v>
      </c>
      <c r="AP1441" s="149">
        <v>17.218852076499999</v>
      </c>
      <c r="AQ1441" s="149">
        <v>2.1931871208999998</v>
      </c>
    </row>
    <row r="1442" spans="1:43" x14ac:dyDescent="0.2">
      <c r="A1442" s="145">
        <v>4431</v>
      </c>
      <c r="B1442" s="109" t="s">
        <v>960</v>
      </c>
      <c r="C1442" s="110">
        <v>3095</v>
      </c>
      <c r="D1442" s="131">
        <v>6.9454042847000004</v>
      </c>
      <c r="E1442" s="110">
        <v>257.48752079870002</v>
      </c>
      <c r="F1442" s="131">
        <v>10.8239095315</v>
      </c>
      <c r="G1442" s="131">
        <v>23.263327948299999</v>
      </c>
      <c r="H1442" s="131">
        <v>60.549273020999998</v>
      </c>
      <c r="I1442" s="131">
        <v>16.1873990307</v>
      </c>
      <c r="J1442" s="131">
        <v>2.5961382444000001</v>
      </c>
      <c r="K1442" s="131">
        <v>3.8942073664999999</v>
      </c>
      <c r="L1442" s="131">
        <v>8.7619665747000006</v>
      </c>
      <c r="M1442" s="131">
        <v>5.8413110497999998</v>
      </c>
      <c r="N1442" s="110">
        <v>1180</v>
      </c>
      <c r="O1442" s="131">
        <v>2.5686440678000002</v>
      </c>
      <c r="P1442" s="146">
        <v>12.02</v>
      </c>
      <c r="Q1442" s="131">
        <v>14.417435037700001</v>
      </c>
      <c r="R1442" s="110">
        <v>54</v>
      </c>
      <c r="S1442" s="131">
        <v>73.931265716699997</v>
      </c>
      <c r="T1442" s="110">
        <v>-51</v>
      </c>
      <c r="U1442" s="131">
        <v>11.399832355399999</v>
      </c>
      <c r="V1442" s="131">
        <v>0.25146689020000002</v>
      </c>
      <c r="W1442" s="147">
        <v>1541</v>
      </c>
      <c r="X1442" s="147">
        <v>171</v>
      </c>
      <c r="Y1442" s="147">
        <v>724</v>
      </c>
      <c r="Z1442" s="147">
        <v>646</v>
      </c>
      <c r="AA1442" s="147">
        <v>229</v>
      </c>
      <c r="AB1442" s="147">
        <v>49</v>
      </c>
      <c r="AC1442" s="147">
        <v>40</v>
      </c>
      <c r="AD1442" s="147">
        <v>140</v>
      </c>
      <c r="AE1442" s="148">
        <v>1.4426727411</v>
      </c>
      <c r="AF1442" s="131">
        <v>0.97847358120000005</v>
      </c>
      <c r="AG1442" s="149">
        <v>0.46</v>
      </c>
      <c r="AH1442" s="149">
        <v>14.367114367099999</v>
      </c>
      <c r="AI1442" s="149">
        <v>12.067562067600001</v>
      </c>
      <c r="AJ1442" s="149">
        <v>10.683760683799999</v>
      </c>
      <c r="AK1442" s="149">
        <v>36.4061864062</v>
      </c>
      <c r="AL1442" s="149">
        <v>1.2006512007000001</v>
      </c>
      <c r="AM1442" s="149">
        <v>8.8522588523000003</v>
      </c>
      <c r="AN1442" s="149">
        <v>2.1774521775000002</v>
      </c>
      <c r="AO1442" s="149" t="s">
        <v>3450</v>
      </c>
      <c r="AP1442" s="149">
        <v>11.8844118844</v>
      </c>
      <c r="AQ1442" s="149">
        <v>2.3606023606000002</v>
      </c>
    </row>
    <row r="1443" spans="1:43" x14ac:dyDescent="0.2">
      <c r="A1443" s="145">
        <v>4436</v>
      </c>
      <c r="B1443" s="109" t="s">
        <v>959</v>
      </c>
      <c r="C1443" s="110">
        <v>11269</v>
      </c>
      <c r="D1443" s="131">
        <v>15.260304797</v>
      </c>
      <c r="E1443" s="110">
        <v>1290.8361970218</v>
      </c>
      <c r="F1443" s="131">
        <v>31.662081817400001</v>
      </c>
      <c r="G1443" s="131">
        <v>18.768302422600001</v>
      </c>
      <c r="H1443" s="131">
        <v>60.670866980200003</v>
      </c>
      <c r="I1443" s="131">
        <v>20.560830597199999</v>
      </c>
      <c r="J1443" s="131">
        <v>5.2598734063999997</v>
      </c>
      <c r="K1443" s="131">
        <v>1.8721583311000001</v>
      </c>
      <c r="L1443" s="131">
        <v>10.519746812899999</v>
      </c>
      <c r="M1443" s="131">
        <v>8.2018364982000005</v>
      </c>
      <c r="N1443" s="110">
        <v>5049</v>
      </c>
      <c r="O1443" s="131">
        <v>2.2008318479</v>
      </c>
      <c r="P1443" s="146">
        <v>8.73</v>
      </c>
      <c r="Q1443" s="131">
        <v>36.133486766399997</v>
      </c>
      <c r="R1443" s="110">
        <v>53</v>
      </c>
      <c r="S1443" s="131">
        <v>39.010356731900004</v>
      </c>
      <c r="T1443" s="110">
        <v>-55</v>
      </c>
      <c r="U1443" s="131">
        <v>23.245109321099999</v>
      </c>
      <c r="V1443" s="131">
        <v>1.6110471807</v>
      </c>
      <c r="W1443" s="147">
        <v>5761</v>
      </c>
      <c r="X1443" s="147">
        <v>57</v>
      </c>
      <c r="Y1443" s="147">
        <v>1952</v>
      </c>
      <c r="Z1443" s="147">
        <v>3752</v>
      </c>
      <c r="AA1443" s="147">
        <v>686</v>
      </c>
      <c r="AB1443" s="147">
        <v>22</v>
      </c>
      <c r="AC1443" s="147">
        <v>101</v>
      </c>
      <c r="AD1443" s="147">
        <v>563</v>
      </c>
      <c r="AE1443" s="148">
        <v>3.3571547282999998</v>
      </c>
      <c r="AF1443" s="131">
        <v>9.3900993709999998</v>
      </c>
      <c r="AG1443" s="149">
        <v>2.59</v>
      </c>
      <c r="AH1443" s="149">
        <v>12.063669366099999</v>
      </c>
      <c r="AI1443" s="149">
        <v>11.7425300195</v>
      </c>
      <c r="AJ1443" s="149">
        <v>20.455180117299999</v>
      </c>
      <c r="AK1443" s="149">
        <v>29.7612398771</v>
      </c>
      <c r="AL1443" s="149">
        <v>3.4068695894999999</v>
      </c>
      <c r="AM1443" s="149">
        <v>7.7073443171999996</v>
      </c>
      <c r="AN1443" s="149">
        <v>1.4032393186000001</v>
      </c>
      <c r="AO1443" s="149" t="s">
        <v>3450</v>
      </c>
      <c r="AP1443" s="149">
        <v>10.269477799500001</v>
      </c>
      <c r="AQ1443" s="149">
        <v>3.1904495951</v>
      </c>
    </row>
    <row r="1444" spans="1:43" x14ac:dyDescent="0.2">
      <c r="A1444" s="145">
        <v>4441</v>
      </c>
      <c r="B1444" s="109" t="s">
        <v>958</v>
      </c>
      <c r="C1444" s="110">
        <v>1477</v>
      </c>
      <c r="D1444" s="131">
        <v>12.5762195122</v>
      </c>
      <c r="E1444" s="110">
        <v>545.01845018450001</v>
      </c>
      <c r="F1444" s="131">
        <v>29.2484766418</v>
      </c>
      <c r="G1444" s="131">
        <v>20.1760324983</v>
      </c>
      <c r="H1444" s="131">
        <v>63.642518618799997</v>
      </c>
      <c r="I1444" s="131">
        <v>16.1814488829</v>
      </c>
      <c r="J1444" s="131">
        <v>6.8166325834999997</v>
      </c>
      <c r="K1444" s="131">
        <v>4.7716428085000002</v>
      </c>
      <c r="L1444" s="131">
        <v>13.633265166999999</v>
      </c>
      <c r="M1444" s="131">
        <v>5.4533060667999997</v>
      </c>
      <c r="N1444" s="110">
        <v>613</v>
      </c>
      <c r="O1444" s="131">
        <v>2.3898858074999998</v>
      </c>
      <c r="P1444" s="146">
        <v>2.71</v>
      </c>
      <c r="Q1444" s="131">
        <v>20.4545454545</v>
      </c>
      <c r="R1444" s="110">
        <v>7</v>
      </c>
      <c r="S1444" s="131">
        <v>71.590909090899999</v>
      </c>
      <c r="T1444" s="110">
        <v>-5</v>
      </c>
      <c r="U1444" s="131">
        <v>7.5757575758</v>
      </c>
      <c r="V1444" s="131">
        <v>0.37878787879999998</v>
      </c>
      <c r="W1444" s="147">
        <v>383</v>
      </c>
      <c r="X1444" s="147">
        <v>130</v>
      </c>
      <c r="Y1444" s="147">
        <v>85</v>
      </c>
      <c r="Z1444" s="147">
        <v>168</v>
      </c>
      <c r="AA1444" s="147">
        <v>67</v>
      </c>
      <c r="AB1444" s="147">
        <v>10</v>
      </c>
      <c r="AC1444" s="147">
        <v>15</v>
      </c>
      <c r="AD1444" s="147">
        <v>42</v>
      </c>
      <c r="AE1444" s="148">
        <v>3.4236804565000001</v>
      </c>
      <c r="AF1444" s="131">
        <v>14.0350877193</v>
      </c>
      <c r="AG1444" s="149">
        <v>0.96</v>
      </c>
      <c r="AH1444" s="149">
        <v>5.3238199780000004</v>
      </c>
      <c r="AI1444" s="149">
        <v>8.7266739845999997</v>
      </c>
      <c r="AJ1444" s="149">
        <v>27.332601536799999</v>
      </c>
      <c r="AK1444" s="149">
        <v>32.546652030700002</v>
      </c>
      <c r="AL1444" s="149">
        <v>2.68935236</v>
      </c>
      <c r="AM1444" s="149">
        <v>6.5861690450000001</v>
      </c>
      <c r="AN1444" s="149">
        <v>1.9758507135000001</v>
      </c>
      <c r="AO1444" s="149" t="s">
        <v>3450</v>
      </c>
      <c r="AP1444" s="149">
        <v>12.3490669594</v>
      </c>
      <c r="AQ1444" s="149">
        <v>2.4698133918999998</v>
      </c>
    </row>
    <row r="1445" spans="1:43" x14ac:dyDescent="0.2">
      <c r="A1445" s="145">
        <v>4446</v>
      </c>
      <c r="B1445" s="109" t="s">
        <v>957</v>
      </c>
      <c r="C1445" s="110">
        <v>610</v>
      </c>
      <c r="D1445" s="131">
        <v>17.9883945841</v>
      </c>
      <c r="E1445" s="110">
        <v>144.54976303320001</v>
      </c>
      <c r="F1445" s="131">
        <v>16.557377049199999</v>
      </c>
      <c r="G1445" s="131">
        <v>21.147540983599999</v>
      </c>
      <c r="H1445" s="131">
        <v>62.131147540999997</v>
      </c>
      <c r="I1445" s="131">
        <v>16.7213114754</v>
      </c>
      <c r="J1445" s="131">
        <v>5.0804403047999998</v>
      </c>
      <c r="K1445" s="131">
        <v>5.0804403047999998</v>
      </c>
      <c r="L1445" s="131">
        <v>13.547840812900001</v>
      </c>
      <c r="M1445" s="131">
        <v>1.6934801016000001</v>
      </c>
      <c r="N1445" s="110">
        <v>258</v>
      </c>
      <c r="O1445" s="131">
        <v>2.3100775194000001</v>
      </c>
      <c r="P1445" s="146">
        <v>4.22</v>
      </c>
      <c r="Q1445" s="131">
        <v>7.1258907362999997</v>
      </c>
      <c r="R1445" s="110">
        <v>7</v>
      </c>
      <c r="S1445" s="131">
        <v>67.458432303999999</v>
      </c>
      <c r="T1445" s="110">
        <v>-5</v>
      </c>
      <c r="U1445" s="131">
        <v>25.415676959599999</v>
      </c>
      <c r="V1445" s="131">
        <v>0</v>
      </c>
      <c r="W1445" s="147">
        <v>487</v>
      </c>
      <c r="X1445" s="147">
        <v>38</v>
      </c>
      <c r="Y1445" s="147">
        <v>91</v>
      </c>
      <c r="Z1445" s="147">
        <v>358</v>
      </c>
      <c r="AA1445" s="147">
        <v>63</v>
      </c>
      <c r="AB1445" s="147">
        <v>16</v>
      </c>
      <c r="AC1445" s="147">
        <v>12</v>
      </c>
      <c r="AD1445" s="147">
        <v>35</v>
      </c>
      <c r="AE1445" s="148">
        <v>5.8064516129000001</v>
      </c>
      <c r="AF1445" s="131">
        <v>38.938053097299999</v>
      </c>
      <c r="AG1445" s="131">
        <v>1.23</v>
      </c>
      <c r="AH1445" s="149">
        <v>3.4351145037999999</v>
      </c>
      <c r="AI1445" s="149">
        <v>10.4961832061</v>
      </c>
      <c r="AJ1445" s="149">
        <v>7.4427480916000004</v>
      </c>
      <c r="AK1445" s="149">
        <v>50.381679389299997</v>
      </c>
      <c r="AL1445" s="149">
        <v>4.4847328244</v>
      </c>
      <c r="AM1445" s="149">
        <v>6.5839694656000001</v>
      </c>
      <c r="AN1445" s="149">
        <v>0.95419847329999996</v>
      </c>
      <c r="AO1445" s="149" t="s">
        <v>3450</v>
      </c>
      <c r="AP1445" s="149">
        <v>14.0267175573</v>
      </c>
      <c r="AQ1445" s="149">
        <v>2.1946564885000002</v>
      </c>
    </row>
    <row r="1446" spans="1:43" x14ac:dyDescent="0.2">
      <c r="A1446" s="145">
        <v>4451</v>
      </c>
      <c r="B1446" s="109" t="s">
        <v>956</v>
      </c>
      <c r="C1446" s="110">
        <v>1893</v>
      </c>
      <c r="D1446" s="131">
        <v>7.6791808874000003</v>
      </c>
      <c r="E1446" s="110">
        <v>435.17241379310002</v>
      </c>
      <c r="F1446" s="131">
        <v>18.330692023200001</v>
      </c>
      <c r="G1446" s="131">
        <v>19.334389857400001</v>
      </c>
      <c r="H1446" s="131">
        <v>59.640781827799998</v>
      </c>
      <c r="I1446" s="131">
        <v>21.024828314800001</v>
      </c>
      <c r="J1446" s="131">
        <v>6.4</v>
      </c>
      <c r="K1446" s="131">
        <v>2.1333333333</v>
      </c>
      <c r="L1446" s="131">
        <v>11.2</v>
      </c>
      <c r="M1446" s="131">
        <v>6.9333333333000002</v>
      </c>
      <c r="N1446" s="110">
        <v>827</v>
      </c>
      <c r="O1446" s="131">
        <v>2.2708585247999999</v>
      </c>
      <c r="P1446" s="146">
        <v>4.3499999999999996</v>
      </c>
      <c r="Q1446" s="131">
        <v>19.679633867300002</v>
      </c>
      <c r="R1446" s="110">
        <v>25</v>
      </c>
      <c r="S1446" s="131">
        <v>49.656750572100002</v>
      </c>
      <c r="T1446" s="110">
        <v>-27</v>
      </c>
      <c r="U1446" s="131">
        <v>29.5194508009</v>
      </c>
      <c r="V1446" s="131">
        <v>1.1441647597</v>
      </c>
      <c r="W1446" s="147">
        <v>342</v>
      </c>
      <c r="X1446" s="147">
        <v>52</v>
      </c>
      <c r="Y1446" s="147">
        <v>36</v>
      </c>
      <c r="Z1446" s="147">
        <v>254</v>
      </c>
      <c r="AA1446" s="147">
        <v>113</v>
      </c>
      <c r="AB1446" s="147">
        <v>16</v>
      </c>
      <c r="AC1446" s="147">
        <v>12</v>
      </c>
      <c r="AD1446" s="147">
        <v>85</v>
      </c>
      <c r="AE1446" s="148">
        <v>1.9289340102000001</v>
      </c>
      <c r="AF1446" s="131">
        <v>12.924071082399999</v>
      </c>
      <c r="AG1446" s="149">
        <v>1.51</v>
      </c>
      <c r="AH1446" s="149">
        <v>18.221702252099998</v>
      </c>
      <c r="AI1446" s="149">
        <v>8.9207370576000002</v>
      </c>
      <c r="AJ1446" s="149">
        <v>11.787072243300001</v>
      </c>
      <c r="AK1446" s="149">
        <v>38.403041825099997</v>
      </c>
      <c r="AL1446" s="149">
        <v>0.99444281950000002</v>
      </c>
      <c r="AM1446" s="149">
        <v>7.3998245101000002</v>
      </c>
      <c r="AN1446" s="149">
        <v>0.84820122840000001</v>
      </c>
      <c r="AO1446" s="149" t="s">
        <v>3450</v>
      </c>
      <c r="AP1446" s="149">
        <v>11.9333138345</v>
      </c>
      <c r="AQ1446" s="149">
        <v>1.4916642293</v>
      </c>
    </row>
    <row r="1447" spans="1:43" x14ac:dyDescent="0.2">
      <c r="A1447" s="145">
        <v>4461</v>
      </c>
      <c r="B1447" s="109" t="s">
        <v>955</v>
      </c>
      <c r="C1447" s="110">
        <v>13816</v>
      </c>
      <c r="D1447" s="131">
        <v>12.8481581312</v>
      </c>
      <c r="E1447" s="110">
        <v>726.39327024190004</v>
      </c>
      <c r="F1447" s="131">
        <v>32.513028372900003</v>
      </c>
      <c r="G1447" s="131">
        <v>20.671685002899999</v>
      </c>
      <c r="H1447" s="131">
        <v>62.413144180700002</v>
      </c>
      <c r="I1447" s="131">
        <v>16.9151708164</v>
      </c>
      <c r="J1447" s="131">
        <v>5.5567741463999996</v>
      </c>
      <c r="K1447" s="131">
        <v>2.1934634788</v>
      </c>
      <c r="L1447" s="131">
        <v>10.9673173942</v>
      </c>
      <c r="M1447" s="131">
        <v>8.4082766688999993</v>
      </c>
      <c r="N1447" s="110">
        <v>5984</v>
      </c>
      <c r="O1447" s="131">
        <v>2.2789104278000001</v>
      </c>
      <c r="P1447" s="146">
        <v>19.02</v>
      </c>
      <c r="Q1447" s="131">
        <v>20.4844655082</v>
      </c>
      <c r="R1447" s="110">
        <v>78</v>
      </c>
      <c r="S1447" s="131">
        <v>66.140073723</v>
      </c>
      <c r="T1447" s="110">
        <v>-77</v>
      </c>
      <c r="U1447" s="131">
        <v>12.9541864139</v>
      </c>
      <c r="V1447" s="131">
        <v>0.42127435489999998</v>
      </c>
      <c r="W1447" s="147">
        <v>6048</v>
      </c>
      <c r="X1447" s="147">
        <v>209</v>
      </c>
      <c r="Y1447" s="147">
        <v>1884</v>
      </c>
      <c r="Z1447" s="147">
        <v>3955</v>
      </c>
      <c r="AA1447" s="147">
        <v>974</v>
      </c>
      <c r="AB1447" s="147">
        <v>76</v>
      </c>
      <c r="AC1447" s="147">
        <v>192</v>
      </c>
      <c r="AD1447" s="147">
        <v>706</v>
      </c>
      <c r="AE1447" s="148">
        <v>8.7619617225000006</v>
      </c>
      <c r="AF1447" s="131">
        <v>11.1424751151</v>
      </c>
      <c r="AG1447" s="131">
        <v>1.78</v>
      </c>
      <c r="AH1447" s="149">
        <v>12.623714960699999</v>
      </c>
      <c r="AI1447" s="149">
        <v>11.8894068067</v>
      </c>
      <c r="AJ1447" s="149">
        <v>12.0107272843</v>
      </c>
      <c r="AK1447" s="149">
        <v>37.730668539699998</v>
      </c>
      <c r="AL1447" s="149">
        <v>3.1224059766000001</v>
      </c>
      <c r="AM1447" s="149">
        <v>6.3789030074999999</v>
      </c>
      <c r="AN1447" s="149">
        <v>1.5580103442</v>
      </c>
      <c r="AO1447" s="149" t="s">
        <v>3450</v>
      </c>
      <c r="AP1447" s="149">
        <v>10.4654875168</v>
      </c>
      <c r="AQ1447" s="149">
        <v>4.2206755635000004</v>
      </c>
    </row>
    <row r="1448" spans="1:43" x14ac:dyDescent="0.2">
      <c r="A1448" s="145">
        <v>4471</v>
      </c>
      <c r="B1448" s="109" t="s">
        <v>954</v>
      </c>
      <c r="C1448" s="110">
        <v>5982</v>
      </c>
      <c r="D1448" s="131">
        <v>8.5465432770999996</v>
      </c>
      <c r="E1448" s="110">
        <v>516.58031088079997</v>
      </c>
      <c r="F1448" s="131">
        <v>26.529588766300002</v>
      </c>
      <c r="G1448" s="131">
        <v>20.4781009696</v>
      </c>
      <c r="H1448" s="131">
        <v>61.049816114999999</v>
      </c>
      <c r="I1448" s="131">
        <v>18.472082915400001</v>
      </c>
      <c r="J1448" s="131">
        <v>5.3337778148000003</v>
      </c>
      <c r="K1448" s="131">
        <v>2.6668889074000002</v>
      </c>
      <c r="L1448" s="131">
        <v>9.1674306191999992</v>
      </c>
      <c r="M1448" s="131">
        <v>9.8341528461000003</v>
      </c>
      <c r="N1448" s="110">
        <v>2677</v>
      </c>
      <c r="O1448" s="131">
        <v>2.2091893910999998</v>
      </c>
      <c r="P1448" s="146">
        <v>11.58</v>
      </c>
      <c r="Q1448" s="131">
        <v>18.6046511628</v>
      </c>
      <c r="R1448" s="110">
        <v>30</v>
      </c>
      <c r="S1448" s="131">
        <v>53.057708871700001</v>
      </c>
      <c r="T1448" s="110">
        <v>-33</v>
      </c>
      <c r="U1448" s="131">
        <v>24.633936261799999</v>
      </c>
      <c r="V1448" s="131">
        <v>3.7037037037</v>
      </c>
      <c r="W1448" s="147">
        <v>3361</v>
      </c>
      <c r="X1448" s="147">
        <v>82</v>
      </c>
      <c r="Y1448" s="147">
        <v>1688</v>
      </c>
      <c r="Z1448" s="147">
        <v>1591</v>
      </c>
      <c r="AA1448" s="147">
        <v>391</v>
      </c>
      <c r="AB1448" s="147">
        <v>32</v>
      </c>
      <c r="AC1448" s="147">
        <v>79</v>
      </c>
      <c r="AD1448" s="147">
        <v>280</v>
      </c>
      <c r="AE1448" s="148">
        <v>3.9512676984000001</v>
      </c>
      <c r="AF1448" s="131">
        <v>5.9910134798000003</v>
      </c>
      <c r="AG1448" s="149">
        <v>1.55</v>
      </c>
      <c r="AH1448" s="149">
        <v>7.2702174163000004</v>
      </c>
      <c r="AI1448" s="149">
        <v>16.864143563799999</v>
      </c>
      <c r="AJ1448" s="149">
        <v>11.538019095799999</v>
      </c>
      <c r="AK1448" s="149">
        <v>32.9115380191</v>
      </c>
      <c r="AL1448" s="149">
        <v>3.3820315195999999</v>
      </c>
      <c r="AM1448" s="149">
        <v>10.755780513099999</v>
      </c>
      <c r="AN1448" s="149">
        <v>1.5529736569999999</v>
      </c>
      <c r="AO1448" s="149" t="s">
        <v>3450</v>
      </c>
      <c r="AP1448" s="149">
        <v>8.0409524905000005</v>
      </c>
      <c r="AQ1448" s="149">
        <v>7.6843437247999997</v>
      </c>
    </row>
    <row r="1449" spans="1:43" x14ac:dyDescent="0.2">
      <c r="A1449" s="145">
        <v>4476</v>
      </c>
      <c r="B1449" s="109" t="s">
        <v>953</v>
      </c>
      <c r="C1449" s="110">
        <v>3779</v>
      </c>
      <c r="D1449" s="131">
        <v>18.687185929599998</v>
      </c>
      <c r="E1449" s="110">
        <v>310.0082034454</v>
      </c>
      <c r="F1449" s="131">
        <v>26.9912675311</v>
      </c>
      <c r="G1449" s="131">
        <v>23.974596454099999</v>
      </c>
      <c r="H1449" s="131">
        <v>62.291611537400001</v>
      </c>
      <c r="I1449" s="131">
        <v>13.7337920085</v>
      </c>
      <c r="J1449" s="131">
        <v>4.7815114888999997</v>
      </c>
      <c r="K1449" s="131">
        <v>1.3281976358000001</v>
      </c>
      <c r="L1449" s="131">
        <v>10.8912206136</v>
      </c>
      <c r="M1449" s="131">
        <v>5.3127905432000002</v>
      </c>
      <c r="N1449" s="110">
        <v>1488</v>
      </c>
      <c r="O1449" s="131">
        <v>2.5134408601999998</v>
      </c>
      <c r="P1449" s="146">
        <v>12.19</v>
      </c>
      <c r="Q1449" s="131">
        <v>15.2902698283</v>
      </c>
      <c r="R1449" s="110">
        <v>72</v>
      </c>
      <c r="S1449" s="131">
        <v>68.928863450500003</v>
      </c>
      <c r="T1449" s="110">
        <v>-64</v>
      </c>
      <c r="U1449" s="131">
        <v>14.8814390842</v>
      </c>
      <c r="V1449" s="131">
        <v>0.89942763699999995</v>
      </c>
      <c r="W1449" s="147">
        <v>1338</v>
      </c>
      <c r="X1449" s="147">
        <v>167</v>
      </c>
      <c r="Y1449" s="147">
        <v>567</v>
      </c>
      <c r="Z1449" s="147">
        <v>604</v>
      </c>
      <c r="AA1449" s="147">
        <v>221</v>
      </c>
      <c r="AB1449" s="147">
        <v>49</v>
      </c>
      <c r="AC1449" s="147">
        <v>48</v>
      </c>
      <c r="AD1449" s="147">
        <v>124</v>
      </c>
      <c r="AE1449" s="148">
        <v>2.2248947685</v>
      </c>
      <c r="AF1449" s="131">
        <v>9.4928125847999993</v>
      </c>
      <c r="AG1449" s="131">
        <v>0.75</v>
      </c>
      <c r="AH1449" s="149">
        <v>8.8084864558000007</v>
      </c>
      <c r="AI1449" s="149">
        <v>12.8622845236</v>
      </c>
      <c r="AJ1449" s="149">
        <v>9.1684031065999996</v>
      </c>
      <c r="AK1449" s="149">
        <v>46.069331312700001</v>
      </c>
      <c r="AL1449" s="149">
        <v>2.2163288502</v>
      </c>
      <c r="AM1449" s="149">
        <v>4.7546883879999999</v>
      </c>
      <c r="AN1449" s="149">
        <v>2.3489297214999998</v>
      </c>
      <c r="AO1449" s="149" t="s">
        <v>3450</v>
      </c>
      <c r="AP1449" s="149">
        <v>8.2780829702999998</v>
      </c>
      <c r="AQ1449" s="149">
        <v>5.4934646712999999</v>
      </c>
    </row>
    <row r="1450" spans="1:43" x14ac:dyDescent="0.2">
      <c r="A1450" s="145">
        <v>4486</v>
      </c>
      <c r="B1450" s="109" t="s">
        <v>952</v>
      </c>
      <c r="C1450" s="110">
        <v>1993</v>
      </c>
      <c r="D1450" s="131">
        <v>8.7288597926999998</v>
      </c>
      <c r="E1450" s="110">
        <v>159.5676541233</v>
      </c>
      <c r="F1450" s="131">
        <v>9.7842448569999991</v>
      </c>
      <c r="G1450" s="131">
        <v>22.930255895599998</v>
      </c>
      <c r="H1450" s="131">
        <v>61.816357250400003</v>
      </c>
      <c r="I1450" s="131">
        <v>15.253386854</v>
      </c>
      <c r="J1450" s="131">
        <v>4.5615813481999998</v>
      </c>
      <c r="K1450" s="131">
        <v>4.0547389762000003</v>
      </c>
      <c r="L1450" s="131">
        <v>10.6436898125</v>
      </c>
      <c r="M1450" s="131">
        <v>4.5615813481999998</v>
      </c>
      <c r="N1450" s="110">
        <v>791</v>
      </c>
      <c r="O1450" s="131">
        <v>2.4690265487</v>
      </c>
      <c r="P1450" s="146">
        <v>12.49</v>
      </c>
      <c r="Q1450" s="131">
        <v>7.9936051159000003</v>
      </c>
      <c r="R1450" s="110">
        <v>17</v>
      </c>
      <c r="S1450" s="131">
        <v>70.4236610711</v>
      </c>
      <c r="T1450" s="110">
        <v>-17</v>
      </c>
      <c r="U1450" s="131">
        <v>17.505995203800001</v>
      </c>
      <c r="V1450" s="131">
        <v>4.0767386091000004</v>
      </c>
      <c r="W1450" s="147">
        <v>615</v>
      </c>
      <c r="X1450" s="147">
        <v>154</v>
      </c>
      <c r="Y1450" s="147">
        <v>219</v>
      </c>
      <c r="Z1450" s="147">
        <v>242</v>
      </c>
      <c r="AA1450" s="147">
        <v>186</v>
      </c>
      <c r="AB1450" s="147">
        <v>53</v>
      </c>
      <c r="AC1450" s="147">
        <v>42</v>
      </c>
      <c r="AD1450" s="147">
        <v>91</v>
      </c>
      <c r="AE1450" s="148">
        <v>2.5246981338999999</v>
      </c>
      <c r="AF1450" s="131">
        <v>6.6906845085000004</v>
      </c>
      <c r="AG1450" s="131">
        <v>0.82</v>
      </c>
      <c r="AH1450" s="149">
        <v>9.1288782816000005</v>
      </c>
      <c r="AI1450" s="149">
        <v>15.4832935561</v>
      </c>
      <c r="AJ1450" s="149">
        <v>7.2792362767999998</v>
      </c>
      <c r="AK1450" s="149">
        <v>43.048926014300001</v>
      </c>
      <c r="AL1450" s="149">
        <v>3.9081145584999999</v>
      </c>
      <c r="AM1450" s="149">
        <v>6.3544152745</v>
      </c>
      <c r="AN1450" s="149">
        <v>2.3568019093000001</v>
      </c>
      <c r="AO1450" s="149" t="s">
        <v>3450</v>
      </c>
      <c r="AP1450" s="149">
        <v>6.7720763722999999</v>
      </c>
      <c r="AQ1450" s="149">
        <v>5.6682577566000001</v>
      </c>
    </row>
    <row r="1451" spans="1:43" x14ac:dyDescent="0.2">
      <c r="A1451" s="145">
        <v>4495</v>
      </c>
      <c r="B1451" s="109" t="s">
        <v>951</v>
      </c>
      <c r="C1451" s="110">
        <v>584</v>
      </c>
      <c r="D1451" s="131">
        <v>-3.9473684211000002</v>
      </c>
      <c r="E1451" s="110">
        <v>72.908863920100003</v>
      </c>
      <c r="F1451" s="131">
        <v>7.3630136985999997</v>
      </c>
      <c r="G1451" s="131">
        <v>21.232876712300001</v>
      </c>
      <c r="H1451" s="131">
        <v>67.6369863014</v>
      </c>
      <c r="I1451" s="131">
        <v>11.1301369863</v>
      </c>
      <c r="J1451" s="131">
        <v>6.8376068376000001</v>
      </c>
      <c r="K1451" s="131">
        <v>0</v>
      </c>
      <c r="L1451" s="131">
        <v>10.256410256400001</v>
      </c>
      <c r="M1451" s="131">
        <v>11.9658119658</v>
      </c>
      <c r="N1451" s="110">
        <v>233</v>
      </c>
      <c r="O1451" s="131">
        <v>2.4806866953000002</v>
      </c>
      <c r="P1451" s="146">
        <v>8.01</v>
      </c>
      <c r="Q1451" s="131">
        <v>9</v>
      </c>
      <c r="R1451" s="110">
        <v>15</v>
      </c>
      <c r="S1451" s="131">
        <v>73.125</v>
      </c>
      <c r="T1451" s="110">
        <v>-15</v>
      </c>
      <c r="U1451" s="131">
        <v>16.625</v>
      </c>
      <c r="V1451" s="131">
        <v>1.25</v>
      </c>
      <c r="W1451" s="147">
        <v>245</v>
      </c>
      <c r="X1451" s="147">
        <v>104</v>
      </c>
      <c r="Y1451" s="147">
        <v>97</v>
      </c>
      <c r="Z1451" s="147">
        <v>44</v>
      </c>
      <c r="AA1451" s="147">
        <v>68</v>
      </c>
      <c r="AB1451" s="147">
        <v>34</v>
      </c>
      <c r="AC1451" s="147">
        <v>11</v>
      </c>
      <c r="AD1451" s="147">
        <v>23</v>
      </c>
      <c r="AE1451" s="148">
        <v>0.72202166059999995</v>
      </c>
      <c r="AF1451" s="131">
        <v>1.6611295681</v>
      </c>
      <c r="AG1451" s="149" t="s">
        <v>3449</v>
      </c>
      <c r="AH1451" s="149">
        <v>4.5995241872000001</v>
      </c>
      <c r="AI1451" s="149">
        <v>8.7232355274</v>
      </c>
      <c r="AJ1451" s="149">
        <v>8.0095162568999996</v>
      </c>
      <c r="AK1451" s="149">
        <v>47.5019825535</v>
      </c>
      <c r="AL1451" s="149">
        <v>3.3306899286</v>
      </c>
      <c r="AM1451" s="149">
        <v>5.3925455986999999</v>
      </c>
      <c r="AN1451" s="149">
        <v>1.3481363997</v>
      </c>
      <c r="AO1451" s="149" t="s">
        <v>3450</v>
      </c>
      <c r="AP1451" s="149">
        <v>10.3092783505</v>
      </c>
      <c r="AQ1451" s="149">
        <v>10.7850911975</v>
      </c>
    </row>
    <row r="1452" spans="1:43" x14ac:dyDescent="0.2">
      <c r="A1452" s="145">
        <v>4501</v>
      </c>
      <c r="B1452" s="109" t="s">
        <v>950</v>
      </c>
      <c r="C1452" s="110">
        <v>3609</v>
      </c>
      <c r="D1452" s="131">
        <v>8.9673913042999995</v>
      </c>
      <c r="E1452" s="110">
        <v>329.58904109589997</v>
      </c>
      <c r="F1452" s="131">
        <v>24.882238847299998</v>
      </c>
      <c r="G1452" s="131">
        <v>19.451371571100001</v>
      </c>
      <c r="H1452" s="131">
        <v>64.117484067600003</v>
      </c>
      <c r="I1452" s="131">
        <v>16.431144361299999</v>
      </c>
      <c r="J1452" s="131">
        <v>5.2770448548999997</v>
      </c>
      <c r="K1452" s="131">
        <v>1.6664352173000001</v>
      </c>
      <c r="L1452" s="131">
        <v>11.3873073184</v>
      </c>
      <c r="M1452" s="131">
        <v>8.3321760867000005</v>
      </c>
      <c r="N1452" s="110">
        <v>1585</v>
      </c>
      <c r="O1452" s="131">
        <v>2.2523659305999999</v>
      </c>
      <c r="P1452" s="146">
        <v>10.95</v>
      </c>
      <c r="Q1452" s="131">
        <v>14.0767824497</v>
      </c>
      <c r="R1452" s="110">
        <v>30</v>
      </c>
      <c r="S1452" s="131">
        <v>59.689213893999998</v>
      </c>
      <c r="T1452" s="110">
        <v>-31</v>
      </c>
      <c r="U1452" s="131">
        <v>23.0347349177</v>
      </c>
      <c r="V1452" s="131">
        <v>3.1992687385999998</v>
      </c>
      <c r="W1452" s="147">
        <v>1122</v>
      </c>
      <c r="X1452" s="147">
        <v>89</v>
      </c>
      <c r="Y1452" s="147">
        <v>421</v>
      </c>
      <c r="Z1452" s="147">
        <v>612</v>
      </c>
      <c r="AA1452" s="147">
        <v>221</v>
      </c>
      <c r="AB1452" s="147">
        <v>32</v>
      </c>
      <c r="AC1452" s="147">
        <v>48</v>
      </c>
      <c r="AD1452" s="147">
        <v>141</v>
      </c>
      <c r="AE1452" s="148">
        <v>3.3123929183</v>
      </c>
      <c r="AF1452" s="131">
        <v>11.764705882399999</v>
      </c>
      <c r="AG1452" s="131">
        <v>2</v>
      </c>
      <c r="AH1452" s="149">
        <v>9.8392510157000004</v>
      </c>
      <c r="AI1452" s="149">
        <v>9.0090090089999997</v>
      </c>
      <c r="AJ1452" s="149">
        <v>11.217099452399999</v>
      </c>
      <c r="AK1452" s="149">
        <v>44.638756403499997</v>
      </c>
      <c r="AL1452" s="149">
        <v>2.5437201907999998</v>
      </c>
      <c r="AM1452" s="149">
        <v>5.1580992756999997</v>
      </c>
      <c r="AN1452" s="149">
        <v>1.9784490373000001</v>
      </c>
      <c r="AO1452" s="149" t="s">
        <v>3450</v>
      </c>
      <c r="AP1452" s="149">
        <v>9.3093093092999997</v>
      </c>
      <c r="AQ1452" s="149">
        <v>6.3063063062999998</v>
      </c>
    </row>
    <row r="1453" spans="1:43" x14ac:dyDescent="0.2">
      <c r="A1453" s="145">
        <v>4506</v>
      </c>
      <c r="B1453" s="109" t="s">
        <v>949</v>
      </c>
      <c r="C1453" s="110">
        <v>3918</v>
      </c>
      <c r="D1453" s="131">
        <v>14.7963668327</v>
      </c>
      <c r="E1453" s="110">
        <v>429.60526315790003</v>
      </c>
      <c r="F1453" s="131">
        <v>26.850433894799998</v>
      </c>
      <c r="G1453" s="131">
        <v>19.7805002552</v>
      </c>
      <c r="H1453" s="131">
        <v>62.965798876999997</v>
      </c>
      <c r="I1453" s="131">
        <v>17.253700867799999</v>
      </c>
      <c r="J1453" s="131">
        <v>4.3662514446999996</v>
      </c>
      <c r="K1453" s="131">
        <v>1.7978682419000001</v>
      </c>
      <c r="L1453" s="131">
        <v>11.044047771900001</v>
      </c>
      <c r="M1453" s="131">
        <v>10.016694490800001</v>
      </c>
      <c r="N1453" s="110">
        <v>1701</v>
      </c>
      <c r="O1453" s="131">
        <v>2.2815990594</v>
      </c>
      <c r="P1453" s="146">
        <v>9.1199999999999992</v>
      </c>
      <c r="Q1453" s="131">
        <v>19.2052980132</v>
      </c>
      <c r="R1453" s="110">
        <v>36</v>
      </c>
      <c r="S1453" s="131">
        <v>66.225165562900003</v>
      </c>
      <c r="T1453" s="110">
        <v>-35</v>
      </c>
      <c r="U1453" s="131">
        <v>13.4657836645</v>
      </c>
      <c r="V1453" s="131">
        <v>1.1037527594000001</v>
      </c>
      <c r="W1453" s="147">
        <v>2339</v>
      </c>
      <c r="X1453" s="147">
        <v>110</v>
      </c>
      <c r="Y1453" s="147">
        <v>1312</v>
      </c>
      <c r="Z1453" s="147">
        <v>917</v>
      </c>
      <c r="AA1453" s="147">
        <v>273</v>
      </c>
      <c r="AB1453" s="147">
        <v>34</v>
      </c>
      <c r="AC1453" s="147">
        <v>63</v>
      </c>
      <c r="AD1453" s="147">
        <v>176</v>
      </c>
      <c r="AE1453" s="148">
        <v>2.88</v>
      </c>
      <c r="AF1453" s="131">
        <v>7.1694105151</v>
      </c>
      <c r="AG1453" s="131">
        <v>2.92</v>
      </c>
      <c r="AH1453" s="149">
        <v>11.247372109300001</v>
      </c>
      <c r="AI1453" s="149">
        <v>10.669236159800001</v>
      </c>
      <c r="AJ1453" s="149">
        <v>13.665031534700001</v>
      </c>
      <c r="AK1453" s="149">
        <v>39.768745620200001</v>
      </c>
      <c r="AL1453" s="149">
        <v>1.3489838823</v>
      </c>
      <c r="AM1453" s="149">
        <v>6.2368605466</v>
      </c>
      <c r="AN1453" s="149">
        <v>2.5928521374</v>
      </c>
      <c r="AO1453" s="149" t="s">
        <v>3450</v>
      </c>
      <c r="AP1453" s="149">
        <v>6.9901892081000003</v>
      </c>
      <c r="AQ1453" s="149">
        <v>7.4807288016999998</v>
      </c>
    </row>
    <row r="1454" spans="1:43" x14ac:dyDescent="0.2">
      <c r="A1454" s="145">
        <v>4511</v>
      </c>
      <c r="B1454" s="109" t="s">
        <v>948</v>
      </c>
      <c r="C1454" s="110">
        <v>2442</v>
      </c>
      <c r="D1454" s="131">
        <v>17.291066282399999</v>
      </c>
      <c r="E1454" s="110">
        <v>200</v>
      </c>
      <c r="F1454" s="131">
        <v>13.8001638002</v>
      </c>
      <c r="G1454" s="131">
        <v>22.440622440599999</v>
      </c>
      <c r="H1454" s="131">
        <v>62.080262080300002</v>
      </c>
      <c r="I1454" s="131">
        <v>15.479115479100001</v>
      </c>
      <c r="J1454" s="131">
        <v>6.2150403978000002</v>
      </c>
      <c r="K1454" s="131">
        <v>2.0716801326000001</v>
      </c>
      <c r="L1454" s="131">
        <v>9.9440646364000003</v>
      </c>
      <c r="M1454" s="131">
        <v>6.6293764243000002</v>
      </c>
      <c r="N1454" s="110">
        <v>987</v>
      </c>
      <c r="O1454" s="131">
        <v>2.4376899696000001</v>
      </c>
      <c r="P1454" s="146">
        <v>12.21</v>
      </c>
      <c r="Q1454" s="131">
        <v>11.5858668858</v>
      </c>
      <c r="R1454" s="110">
        <v>45</v>
      </c>
      <c r="S1454" s="131">
        <v>71.322925225999995</v>
      </c>
      <c r="T1454" s="110">
        <v>-44</v>
      </c>
      <c r="U1454" s="131">
        <v>16.269515201299999</v>
      </c>
      <c r="V1454" s="131">
        <v>0.82169268689999997</v>
      </c>
      <c r="W1454" s="147">
        <v>1316</v>
      </c>
      <c r="X1454" s="147">
        <v>106</v>
      </c>
      <c r="Y1454" s="147">
        <v>206</v>
      </c>
      <c r="Z1454" s="147">
        <v>1004</v>
      </c>
      <c r="AA1454" s="147">
        <v>177</v>
      </c>
      <c r="AB1454" s="147">
        <v>37</v>
      </c>
      <c r="AC1454" s="147">
        <v>41</v>
      </c>
      <c r="AD1454" s="147">
        <v>99</v>
      </c>
      <c r="AE1454" s="148">
        <v>1.4388489208999999</v>
      </c>
      <c r="AF1454" s="131">
        <v>7.6045627376000002</v>
      </c>
      <c r="AG1454" s="149">
        <v>1.17</v>
      </c>
      <c r="AH1454" s="149">
        <v>8.0473957047999995</v>
      </c>
      <c r="AI1454" s="149">
        <v>10.984941989599999</v>
      </c>
      <c r="AJ1454" s="149">
        <v>8.8866946433000003</v>
      </c>
      <c r="AK1454" s="149">
        <v>41.8415206122</v>
      </c>
      <c r="AL1454" s="149">
        <v>3.5299925943999999</v>
      </c>
      <c r="AM1454" s="149">
        <v>5.6035546779000001</v>
      </c>
      <c r="AN1454" s="149">
        <v>1.8513947174000001</v>
      </c>
      <c r="AO1454" s="149" t="s">
        <v>3450</v>
      </c>
      <c r="AP1454" s="149">
        <v>7.6277462355000001</v>
      </c>
      <c r="AQ1454" s="149">
        <v>11.626758825</v>
      </c>
    </row>
    <row r="1455" spans="1:43" x14ac:dyDescent="0.2">
      <c r="A1455" s="145">
        <v>4536</v>
      </c>
      <c r="B1455" s="109" t="s">
        <v>947</v>
      </c>
      <c r="C1455" s="110">
        <v>1829</v>
      </c>
      <c r="D1455" s="131">
        <v>7.9056047198000003</v>
      </c>
      <c r="E1455" s="110">
        <v>117.01855406270001</v>
      </c>
      <c r="F1455" s="131">
        <v>15.0902132313</v>
      </c>
      <c r="G1455" s="131">
        <v>21.104428649500001</v>
      </c>
      <c r="H1455" s="131">
        <v>60.415527610700003</v>
      </c>
      <c r="I1455" s="131">
        <v>18.480043739700001</v>
      </c>
      <c r="J1455" s="131">
        <v>3.8188761592999998</v>
      </c>
      <c r="K1455" s="131">
        <v>2.1822149481999999</v>
      </c>
      <c r="L1455" s="131">
        <v>8.7288597926999998</v>
      </c>
      <c r="M1455" s="131">
        <v>8.1833060555999992</v>
      </c>
      <c r="N1455" s="110">
        <v>752</v>
      </c>
      <c r="O1455" s="131">
        <v>2.4188829787000001</v>
      </c>
      <c r="P1455" s="146">
        <v>15.63</v>
      </c>
      <c r="Q1455" s="131">
        <v>8.2533589251000006</v>
      </c>
      <c r="R1455" s="110">
        <v>8</v>
      </c>
      <c r="S1455" s="131">
        <v>59.436980166300003</v>
      </c>
      <c r="T1455" s="110">
        <v>-15</v>
      </c>
      <c r="U1455" s="131">
        <v>31.605886116400001</v>
      </c>
      <c r="V1455" s="131">
        <v>0.70377479210000005</v>
      </c>
      <c r="W1455" s="147">
        <v>793</v>
      </c>
      <c r="X1455" s="147">
        <v>373</v>
      </c>
      <c r="Y1455" s="147">
        <v>246</v>
      </c>
      <c r="Z1455" s="147">
        <v>174</v>
      </c>
      <c r="AA1455" s="147">
        <v>140</v>
      </c>
      <c r="AB1455" s="147">
        <v>32</v>
      </c>
      <c r="AC1455" s="147">
        <v>35</v>
      </c>
      <c r="AD1455" s="147">
        <v>73</v>
      </c>
      <c r="AE1455" s="148">
        <v>2.2727272727000001</v>
      </c>
      <c r="AF1455" s="131">
        <v>3.2912781130000002</v>
      </c>
      <c r="AG1455" s="131">
        <v>1.31</v>
      </c>
      <c r="AH1455" s="149">
        <v>6.2860808209999997</v>
      </c>
      <c r="AI1455" s="149">
        <v>8.7235407312</v>
      </c>
      <c r="AJ1455" s="149">
        <v>11.128928800500001</v>
      </c>
      <c r="AK1455" s="149">
        <v>47.2738935215</v>
      </c>
      <c r="AL1455" s="149">
        <v>1.1866581141999999</v>
      </c>
      <c r="AM1455" s="149">
        <v>8.4028223220000005</v>
      </c>
      <c r="AN1455" s="149">
        <v>2.5978191148000001</v>
      </c>
      <c r="AO1455" s="149" t="s">
        <v>3450</v>
      </c>
      <c r="AP1455" s="149">
        <v>12.2514432328</v>
      </c>
      <c r="AQ1455" s="149">
        <v>2.1488133419</v>
      </c>
    </row>
    <row r="1456" spans="1:43" x14ac:dyDescent="0.2">
      <c r="A1456" s="145">
        <v>4545</v>
      </c>
      <c r="B1456" s="109" t="s">
        <v>946</v>
      </c>
      <c r="C1456" s="110">
        <v>4042</v>
      </c>
      <c r="D1456" s="131">
        <v>17.739586367600001</v>
      </c>
      <c r="E1456" s="110">
        <v>400.99206349209999</v>
      </c>
      <c r="F1456" s="131">
        <v>35.972290945099999</v>
      </c>
      <c r="G1456" s="131">
        <v>18.6788718456</v>
      </c>
      <c r="H1456" s="131">
        <v>61.133102424500002</v>
      </c>
      <c r="I1456" s="131">
        <v>20.1880257298</v>
      </c>
      <c r="J1456" s="131">
        <v>3.2334286780000001</v>
      </c>
      <c r="K1456" s="131">
        <v>2.2385275462999998</v>
      </c>
      <c r="L1456" s="131">
        <v>11.690088297499999</v>
      </c>
      <c r="M1456" s="131">
        <v>8.2079343364999993</v>
      </c>
      <c r="N1456" s="110">
        <v>1854</v>
      </c>
      <c r="O1456" s="131">
        <v>2.1526429342000002</v>
      </c>
      <c r="P1456" s="146">
        <v>10.08</v>
      </c>
      <c r="Q1456" s="131">
        <v>17.2</v>
      </c>
      <c r="R1456" s="110">
        <v>20</v>
      </c>
      <c r="S1456" s="131">
        <v>40.6</v>
      </c>
      <c r="T1456" s="110">
        <v>-25</v>
      </c>
      <c r="U1456" s="131">
        <v>37</v>
      </c>
      <c r="V1456" s="131">
        <v>5.2</v>
      </c>
      <c r="W1456" s="147">
        <v>1794</v>
      </c>
      <c r="X1456" s="147">
        <v>62</v>
      </c>
      <c r="Y1456" s="147">
        <v>714</v>
      </c>
      <c r="Z1456" s="147">
        <v>1018</v>
      </c>
      <c r="AA1456" s="147">
        <v>275</v>
      </c>
      <c r="AB1456" s="147">
        <v>19</v>
      </c>
      <c r="AC1456" s="147">
        <v>70</v>
      </c>
      <c r="AD1456" s="147">
        <v>186</v>
      </c>
      <c r="AE1456" s="148">
        <v>2.642756017</v>
      </c>
      <c r="AF1456" s="131">
        <v>20.015396458800002</v>
      </c>
      <c r="AG1456" s="131">
        <v>1.9</v>
      </c>
      <c r="AH1456" s="149">
        <v>11.2781954887</v>
      </c>
      <c r="AI1456" s="149">
        <v>17.825050431000001</v>
      </c>
      <c r="AJ1456" s="149">
        <v>15.9728589767</v>
      </c>
      <c r="AK1456" s="149">
        <v>30.827067669200002</v>
      </c>
      <c r="AL1456" s="149">
        <v>1.3570511645000001</v>
      </c>
      <c r="AM1456" s="149">
        <v>9.0592334495000006</v>
      </c>
      <c r="AN1456" s="149">
        <v>2.4206858609999999</v>
      </c>
      <c r="AO1456" s="149" t="s">
        <v>3450</v>
      </c>
      <c r="AP1456" s="149">
        <v>10.4713002017</v>
      </c>
      <c r="AQ1456" s="149">
        <v>0.7885567577</v>
      </c>
    </row>
    <row r="1457" spans="1:43" x14ac:dyDescent="0.2">
      <c r="A1457" s="145">
        <v>4546</v>
      </c>
      <c r="B1457" s="109" t="s">
        <v>945</v>
      </c>
      <c r="C1457" s="110">
        <v>1777</v>
      </c>
      <c r="D1457" s="131">
        <v>10.5787181083</v>
      </c>
      <c r="E1457" s="110">
        <v>114.3500643501</v>
      </c>
      <c r="F1457" s="131">
        <v>13.1119864941</v>
      </c>
      <c r="G1457" s="131">
        <v>20.877884074299999</v>
      </c>
      <c r="H1457" s="131">
        <v>62.070906021399999</v>
      </c>
      <c r="I1457" s="131">
        <v>17.051209904299998</v>
      </c>
      <c r="J1457" s="131">
        <v>2.8694404590999998</v>
      </c>
      <c r="K1457" s="131">
        <v>2.2955523673</v>
      </c>
      <c r="L1457" s="131">
        <v>9.1822094692</v>
      </c>
      <c r="M1457" s="131">
        <v>7.4605451936999998</v>
      </c>
      <c r="N1457" s="110">
        <v>739</v>
      </c>
      <c r="O1457" s="131">
        <v>2.3707713126000001</v>
      </c>
      <c r="P1457" s="146">
        <v>15.54</v>
      </c>
      <c r="Q1457" s="131">
        <v>9.2843326885999993</v>
      </c>
      <c r="R1457" s="110">
        <v>22</v>
      </c>
      <c r="S1457" s="131">
        <v>49.6453900709</v>
      </c>
      <c r="T1457" s="110">
        <v>-27</v>
      </c>
      <c r="U1457" s="131">
        <v>37.653127014799999</v>
      </c>
      <c r="V1457" s="131">
        <v>3.4171502256999999</v>
      </c>
      <c r="W1457" s="147">
        <v>510</v>
      </c>
      <c r="X1457" s="147">
        <v>94</v>
      </c>
      <c r="Y1457" s="147">
        <v>168</v>
      </c>
      <c r="Z1457" s="147">
        <v>248</v>
      </c>
      <c r="AA1457" s="147">
        <v>130</v>
      </c>
      <c r="AB1457" s="147">
        <v>29</v>
      </c>
      <c r="AC1457" s="147">
        <v>29</v>
      </c>
      <c r="AD1457" s="147">
        <v>72</v>
      </c>
      <c r="AE1457" s="148">
        <v>2.0214030915999999</v>
      </c>
      <c r="AF1457" s="131">
        <v>11.3230035757</v>
      </c>
      <c r="AG1457" s="131">
        <v>1.17</v>
      </c>
      <c r="AH1457" s="149">
        <v>9.7961667174000002</v>
      </c>
      <c r="AI1457" s="149">
        <v>9.5832065712999999</v>
      </c>
      <c r="AJ1457" s="149">
        <v>9.5223608153000008</v>
      </c>
      <c r="AK1457" s="149">
        <v>44.417401886199997</v>
      </c>
      <c r="AL1457" s="149">
        <v>3.4377852144999999</v>
      </c>
      <c r="AM1457" s="149">
        <v>8.1229084271000005</v>
      </c>
      <c r="AN1457" s="149">
        <v>1.8862184363000001</v>
      </c>
      <c r="AO1457" s="149" t="s">
        <v>3450</v>
      </c>
      <c r="AP1457" s="149">
        <v>8.1229084271000005</v>
      </c>
      <c r="AQ1457" s="149">
        <v>5.1110435046999996</v>
      </c>
    </row>
    <row r="1458" spans="1:43" x14ac:dyDescent="0.2">
      <c r="A1458" s="145">
        <v>4551</v>
      </c>
      <c r="B1458" s="109" t="s">
        <v>944</v>
      </c>
      <c r="C1458" s="110">
        <v>9047</v>
      </c>
      <c r="D1458" s="131">
        <v>11.912419594299999</v>
      </c>
      <c r="E1458" s="110">
        <v>453.71113340020003</v>
      </c>
      <c r="F1458" s="131">
        <v>15.839504808199999</v>
      </c>
      <c r="G1458" s="131">
        <v>20.404553995800001</v>
      </c>
      <c r="H1458" s="131">
        <v>60.362551121899997</v>
      </c>
      <c r="I1458" s="131">
        <v>19.232894882299998</v>
      </c>
      <c r="J1458" s="131">
        <v>5.7509400575000003</v>
      </c>
      <c r="K1458" s="131">
        <v>2.4330900243000002</v>
      </c>
      <c r="L1458" s="131">
        <v>11.723070117200001</v>
      </c>
      <c r="M1458" s="131">
        <v>6.5251050653</v>
      </c>
      <c r="N1458" s="110">
        <v>3908</v>
      </c>
      <c r="O1458" s="131">
        <v>2.2945240532</v>
      </c>
      <c r="P1458" s="146">
        <v>19.940000000000001</v>
      </c>
      <c r="Q1458" s="131">
        <v>18.113396889099999</v>
      </c>
      <c r="R1458" s="110">
        <v>61</v>
      </c>
      <c r="S1458" s="131">
        <v>53.386853989000002</v>
      </c>
      <c r="T1458" s="110">
        <v>-63</v>
      </c>
      <c r="U1458" s="131">
        <v>27.997992975399999</v>
      </c>
      <c r="V1458" s="131">
        <v>0.5017561465</v>
      </c>
      <c r="W1458" s="147">
        <v>3539</v>
      </c>
      <c r="X1458" s="147">
        <v>118</v>
      </c>
      <c r="Y1458" s="147">
        <v>1462</v>
      </c>
      <c r="Z1458" s="147">
        <v>1959</v>
      </c>
      <c r="AA1458" s="147">
        <v>562</v>
      </c>
      <c r="AB1458" s="147">
        <v>48</v>
      </c>
      <c r="AC1458" s="147">
        <v>103</v>
      </c>
      <c r="AD1458" s="147">
        <v>411</v>
      </c>
      <c r="AE1458" s="148">
        <v>3.1074766354999999</v>
      </c>
      <c r="AF1458" s="131">
        <v>4.9521665729000004</v>
      </c>
      <c r="AG1458" s="149">
        <v>1.07</v>
      </c>
      <c r="AH1458" s="149">
        <v>11.398277004600001</v>
      </c>
      <c r="AI1458" s="149">
        <v>15.4804506296</v>
      </c>
      <c r="AJ1458" s="149">
        <v>10.728959575899999</v>
      </c>
      <c r="AK1458" s="149">
        <v>37.4155069583</v>
      </c>
      <c r="AL1458" s="149">
        <v>3.4128561961999999</v>
      </c>
      <c r="AM1458" s="149">
        <v>7.9125248508999997</v>
      </c>
      <c r="AN1458" s="149">
        <v>2.0808482438999998</v>
      </c>
      <c r="AO1458" s="149" t="s">
        <v>3450</v>
      </c>
      <c r="AP1458" s="149">
        <v>9.5891318753999997</v>
      </c>
      <c r="AQ1458" s="149">
        <v>1.9814446653</v>
      </c>
    </row>
    <row r="1459" spans="1:43" x14ac:dyDescent="0.2">
      <c r="A1459" s="145">
        <v>4561</v>
      </c>
      <c r="B1459" s="109" t="s">
        <v>943</v>
      </c>
      <c r="C1459" s="110">
        <v>2869</v>
      </c>
      <c r="D1459" s="131">
        <v>15.778853914400001</v>
      </c>
      <c r="E1459" s="110">
        <v>388.75338753390002</v>
      </c>
      <c r="F1459" s="131">
        <v>20.948065528099999</v>
      </c>
      <c r="G1459" s="131">
        <v>21.2617636807</v>
      </c>
      <c r="H1459" s="131">
        <v>62.913907284799997</v>
      </c>
      <c r="I1459" s="131">
        <v>15.8243290345</v>
      </c>
      <c r="J1459" s="131">
        <v>4.5534150613</v>
      </c>
      <c r="K1459" s="131">
        <v>2.4518388791999999</v>
      </c>
      <c r="L1459" s="131">
        <v>13.660245183900001</v>
      </c>
      <c r="M1459" s="131">
        <v>5.6042031524000002</v>
      </c>
      <c r="N1459" s="110">
        <v>1207</v>
      </c>
      <c r="O1459" s="131">
        <v>2.3637116818999999</v>
      </c>
      <c r="P1459" s="146">
        <v>7.38</v>
      </c>
      <c r="Q1459" s="131">
        <v>15.5826558266</v>
      </c>
      <c r="R1459" s="110">
        <v>25</v>
      </c>
      <c r="S1459" s="131">
        <v>55.420054200499997</v>
      </c>
      <c r="T1459" s="110">
        <v>-22</v>
      </c>
      <c r="U1459" s="131">
        <v>25.880758807599999</v>
      </c>
      <c r="V1459" s="131">
        <v>3.1165311653000001</v>
      </c>
      <c r="W1459" s="147">
        <v>988</v>
      </c>
      <c r="X1459" s="147">
        <v>67</v>
      </c>
      <c r="Y1459" s="147">
        <v>499</v>
      </c>
      <c r="Z1459" s="147">
        <v>422</v>
      </c>
      <c r="AA1459" s="147">
        <v>166</v>
      </c>
      <c r="AB1459" s="147">
        <v>12</v>
      </c>
      <c r="AC1459" s="147">
        <v>43</v>
      </c>
      <c r="AD1459" s="147">
        <v>111</v>
      </c>
      <c r="AE1459" s="148">
        <v>2.8037383178000002</v>
      </c>
      <c r="AF1459" s="131">
        <v>4.6445158984999999</v>
      </c>
      <c r="AG1459" s="131">
        <v>1.83</v>
      </c>
      <c r="AH1459" s="149">
        <v>10.2817240549</v>
      </c>
      <c r="AI1459" s="149">
        <v>8.4998796051000003</v>
      </c>
      <c r="AJ1459" s="149">
        <v>11.485673007500001</v>
      </c>
      <c r="AK1459" s="149">
        <v>45.485191427899998</v>
      </c>
      <c r="AL1459" s="149">
        <v>3.5155309414999998</v>
      </c>
      <c r="AM1459" s="149">
        <v>8.2831687935999998</v>
      </c>
      <c r="AN1459" s="149">
        <v>3.0098723814000001</v>
      </c>
      <c r="AO1459" s="149" t="s">
        <v>3450</v>
      </c>
      <c r="AP1459" s="149">
        <v>6.7421141344000004</v>
      </c>
      <c r="AQ1459" s="149">
        <v>2.6968456537000001</v>
      </c>
    </row>
    <row r="1460" spans="1:43" x14ac:dyDescent="0.2">
      <c r="A1460" s="145">
        <v>4566</v>
      </c>
      <c r="B1460" s="109" t="s">
        <v>942</v>
      </c>
      <c r="C1460" s="110">
        <v>25781</v>
      </c>
      <c r="D1460" s="131">
        <v>10.6575671731</v>
      </c>
      <c r="E1460" s="110">
        <v>942.28801169589997</v>
      </c>
      <c r="F1460" s="131">
        <v>24.413327644399999</v>
      </c>
      <c r="G1460" s="131">
        <v>18.9907296071</v>
      </c>
      <c r="H1460" s="131">
        <v>62.313331523199999</v>
      </c>
      <c r="I1460" s="131">
        <v>18.695938869700001</v>
      </c>
      <c r="J1460" s="131">
        <v>5.2148194271000001</v>
      </c>
      <c r="K1460" s="131">
        <v>1.9847447073</v>
      </c>
      <c r="L1460" s="131">
        <v>10.0404732254</v>
      </c>
      <c r="M1460" s="131">
        <v>7.5108966376000001</v>
      </c>
      <c r="N1460" s="110">
        <v>11884</v>
      </c>
      <c r="O1460" s="131">
        <v>2.1226859643</v>
      </c>
      <c r="P1460" s="146">
        <v>27.36</v>
      </c>
      <c r="Q1460" s="131">
        <v>30.094959824699998</v>
      </c>
      <c r="R1460" s="110">
        <v>126</v>
      </c>
      <c r="S1460" s="131">
        <v>42.768444119800002</v>
      </c>
      <c r="T1460" s="110">
        <v>-149</v>
      </c>
      <c r="U1460" s="131">
        <v>24.543462381299999</v>
      </c>
      <c r="V1460" s="131">
        <v>2.5931336742000002</v>
      </c>
      <c r="W1460" s="147">
        <v>20563</v>
      </c>
      <c r="X1460" s="147">
        <v>133</v>
      </c>
      <c r="Y1460" s="147">
        <v>4455</v>
      </c>
      <c r="Z1460" s="147">
        <v>15975</v>
      </c>
      <c r="AA1460" s="147">
        <v>2083</v>
      </c>
      <c r="AB1460" s="147">
        <v>51</v>
      </c>
      <c r="AC1460" s="147">
        <v>251</v>
      </c>
      <c r="AD1460" s="147">
        <v>1781</v>
      </c>
      <c r="AE1460" s="148">
        <v>1.5945506618</v>
      </c>
      <c r="AF1460" s="131">
        <v>4.3235594686000001</v>
      </c>
      <c r="AG1460" s="149">
        <v>2.5099999999999998</v>
      </c>
      <c r="AH1460" s="149">
        <v>14.337078651700001</v>
      </c>
      <c r="AI1460" s="149">
        <v>10.3843879361</v>
      </c>
      <c r="AJ1460" s="149">
        <v>18.093435836800001</v>
      </c>
      <c r="AK1460" s="149">
        <v>26.5783560024</v>
      </c>
      <c r="AL1460" s="149">
        <v>3.2643406268000001</v>
      </c>
      <c r="AM1460" s="149">
        <v>10.6138379657</v>
      </c>
      <c r="AN1460" s="149">
        <v>1.8781785925000001</v>
      </c>
      <c r="AO1460" s="149" t="s">
        <v>3450</v>
      </c>
      <c r="AP1460" s="149">
        <v>13.0313424009</v>
      </c>
      <c r="AQ1460" s="149">
        <v>1.8190419870000001</v>
      </c>
    </row>
    <row r="1461" spans="1:43" x14ac:dyDescent="0.2">
      <c r="A1461" s="145">
        <v>4571</v>
      </c>
      <c r="B1461" s="109" t="s">
        <v>941</v>
      </c>
      <c r="C1461" s="110">
        <v>4455</v>
      </c>
      <c r="D1461" s="131">
        <v>29.6943231441</v>
      </c>
      <c r="E1461" s="110">
        <v>457.39219712530002</v>
      </c>
      <c r="F1461" s="131">
        <v>14.971941638600001</v>
      </c>
      <c r="G1461" s="131">
        <v>22.446689113400002</v>
      </c>
      <c r="H1461" s="131">
        <v>62.356902356900001</v>
      </c>
      <c r="I1461" s="131">
        <v>15.196408529699999</v>
      </c>
      <c r="J1461" s="131">
        <v>5.8963601314999998</v>
      </c>
      <c r="K1461" s="131">
        <v>1.3606984919</v>
      </c>
      <c r="L1461" s="131">
        <v>13.833768000899999</v>
      </c>
      <c r="M1461" s="131">
        <v>3.8553123936999998</v>
      </c>
      <c r="N1461" s="110">
        <v>1804</v>
      </c>
      <c r="O1461" s="131">
        <v>2.455654102</v>
      </c>
      <c r="P1461" s="146">
        <v>9.74</v>
      </c>
      <c r="Q1461" s="131">
        <v>17.700915564599999</v>
      </c>
      <c r="R1461" s="110">
        <v>32</v>
      </c>
      <c r="S1461" s="131">
        <v>64.496439471000002</v>
      </c>
      <c r="T1461" s="110">
        <v>-27</v>
      </c>
      <c r="U1461" s="131">
        <v>16.785350966399999</v>
      </c>
      <c r="V1461" s="131">
        <v>1.017293998</v>
      </c>
      <c r="W1461" s="147">
        <v>1454</v>
      </c>
      <c r="X1461" s="147">
        <v>83</v>
      </c>
      <c r="Y1461" s="147">
        <v>491</v>
      </c>
      <c r="Z1461" s="147">
        <v>880</v>
      </c>
      <c r="AA1461" s="147">
        <v>301</v>
      </c>
      <c r="AB1461" s="147">
        <v>29</v>
      </c>
      <c r="AC1461" s="147">
        <v>68</v>
      </c>
      <c r="AD1461" s="147">
        <v>204</v>
      </c>
      <c r="AE1461" s="148">
        <v>2.9835390946999998</v>
      </c>
      <c r="AF1461" s="131">
        <v>8.6307441101000002</v>
      </c>
      <c r="AG1461" s="149">
        <v>0.55000000000000004</v>
      </c>
      <c r="AH1461" s="149">
        <v>13.886628695400001</v>
      </c>
      <c r="AI1461" s="149">
        <v>12.1372389477</v>
      </c>
      <c r="AJ1461" s="149">
        <v>10.7133170599</v>
      </c>
      <c r="AK1461" s="149">
        <v>37.3609981014</v>
      </c>
      <c r="AL1461" s="149">
        <v>2.1426634120000001</v>
      </c>
      <c r="AM1461" s="149">
        <v>10.469216164900001</v>
      </c>
      <c r="AN1461" s="149">
        <v>2.9156495796000002</v>
      </c>
      <c r="AO1461" s="149" t="s">
        <v>3450</v>
      </c>
      <c r="AP1461" s="149">
        <v>9.0452942772</v>
      </c>
      <c r="AQ1461" s="149">
        <v>1.3289937619000001</v>
      </c>
    </row>
    <row r="1462" spans="1:43" x14ac:dyDescent="0.2">
      <c r="A1462" s="145">
        <v>4590</v>
      </c>
      <c r="B1462" s="109" t="s">
        <v>940</v>
      </c>
      <c r="C1462" s="110">
        <v>842</v>
      </c>
      <c r="D1462" s="131">
        <v>2.5578562728000001</v>
      </c>
      <c r="E1462" s="110">
        <v>72.586206896600004</v>
      </c>
      <c r="F1462" s="131">
        <v>10.095011876499999</v>
      </c>
      <c r="G1462" s="131">
        <v>20.6650831354</v>
      </c>
      <c r="H1462" s="131">
        <v>63.6579572447</v>
      </c>
      <c r="I1462" s="131">
        <v>15.67695962</v>
      </c>
      <c r="J1462" s="131">
        <v>1.1820330968999999</v>
      </c>
      <c r="K1462" s="131">
        <v>2.3640661938999998</v>
      </c>
      <c r="L1462" s="131">
        <v>8.2742316784999996</v>
      </c>
      <c r="M1462" s="131">
        <v>3.5460992908</v>
      </c>
      <c r="N1462" s="110">
        <v>344</v>
      </c>
      <c r="O1462" s="131">
        <v>2.4418604651</v>
      </c>
      <c r="P1462" s="146">
        <v>11.6</v>
      </c>
      <c r="Q1462" s="131">
        <v>6.0944206009000004</v>
      </c>
      <c r="R1462" s="110">
        <v>9</v>
      </c>
      <c r="S1462" s="131">
        <v>51.158798283300001</v>
      </c>
      <c r="T1462" s="110">
        <v>-12</v>
      </c>
      <c r="U1462" s="131">
        <v>40.7725321888</v>
      </c>
      <c r="V1462" s="131">
        <v>1.9742489270000001</v>
      </c>
      <c r="W1462" s="147">
        <v>264</v>
      </c>
      <c r="X1462" s="147">
        <v>111</v>
      </c>
      <c r="Y1462" s="147">
        <v>60</v>
      </c>
      <c r="Z1462" s="147">
        <v>93</v>
      </c>
      <c r="AA1462" s="147">
        <v>71</v>
      </c>
      <c r="AB1462" s="147">
        <v>31</v>
      </c>
      <c r="AC1462" s="147">
        <v>11</v>
      </c>
      <c r="AD1462" s="147">
        <v>29</v>
      </c>
      <c r="AE1462" s="148">
        <v>2.1052631579000001</v>
      </c>
      <c r="AF1462" s="131">
        <v>0</v>
      </c>
      <c r="AG1462" s="131">
        <v>0.82</v>
      </c>
      <c r="AH1462" s="149">
        <v>4.7672462142000001</v>
      </c>
      <c r="AI1462" s="149">
        <v>9.7027481772000002</v>
      </c>
      <c r="AJ1462" s="149">
        <v>11.1609646663</v>
      </c>
      <c r="AK1462" s="149">
        <v>50.476724621400002</v>
      </c>
      <c r="AL1462" s="149">
        <v>2.8603477284999999</v>
      </c>
      <c r="AM1462" s="149">
        <v>6.3937184519999999</v>
      </c>
      <c r="AN1462" s="149">
        <v>5.0476724621000004</v>
      </c>
      <c r="AO1462" s="149" t="s">
        <v>3450</v>
      </c>
      <c r="AP1462" s="149">
        <v>6.7863151990999997</v>
      </c>
      <c r="AQ1462" s="149">
        <v>2.8042624790000001</v>
      </c>
    </row>
    <row r="1463" spans="1:43" x14ac:dyDescent="0.2">
      <c r="A1463" s="145">
        <v>4591</v>
      </c>
      <c r="B1463" s="109" t="s">
        <v>939</v>
      </c>
      <c r="C1463" s="110">
        <v>2967</v>
      </c>
      <c r="D1463" s="131">
        <v>16.398587681399999</v>
      </c>
      <c r="E1463" s="110">
        <v>386.328125</v>
      </c>
      <c r="F1463" s="131">
        <v>26.996966633</v>
      </c>
      <c r="G1463" s="131">
        <v>21.132457027299999</v>
      </c>
      <c r="H1463" s="131">
        <v>64.543309740500007</v>
      </c>
      <c r="I1463" s="131">
        <v>14.324233232199999</v>
      </c>
      <c r="J1463" s="131">
        <v>2.0390824129</v>
      </c>
      <c r="K1463" s="131">
        <v>1.3593882752999999</v>
      </c>
      <c r="L1463" s="131">
        <v>13.2540356839</v>
      </c>
      <c r="M1463" s="131">
        <v>5.0977060322999996</v>
      </c>
      <c r="N1463" s="110">
        <v>1243</v>
      </c>
      <c r="O1463" s="131">
        <v>2.3660498793000002</v>
      </c>
      <c r="P1463" s="146">
        <v>7.68</v>
      </c>
      <c r="Q1463" s="131">
        <v>15.2145643693</v>
      </c>
      <c r="R1463" s="110">
        <v>26</v>
      </c>
      <c r="S1463" s="131">
        <v>57.217165149499998</v>
      </c>
      <c r="T1463" s="110">
        <v>-27</v>
      </c>
      <c r="U1463" s="131">
        <v>26.657997399199999</v>
      </c>
      <c r="V1463" s="131">
        <v>0.9102730819</v>
      </c>
      <c r="W1463" s="147">
        <v>1120</v>
      </c>
      <c r="X1463" s="147">
        <v>66</v>
      </c>
      <c r="Y1463" s="147">
        <v>508</v>
      </c>
      <c r="Z1463" s="147">
        <v>546</v>
      </c>
      <c r="AA1463" s="147">
        <v>209</v>
      </c>
      <c r="AB1463" s="147">
        <v>27</v>
      </c>
      <c r="AC1463" s="147">
        <v>48</v>
      </c>
      <c r="AD1463" s="147">
        <v>134</v>
      </c>
      <c r="AE1463" s="148">
        <v>4.1066282421000002</v>
      </c>
      <c r="AF1463" s="131">
        <v>2.800140007</v>
      </c>
      <c r="AG1463" s="131">
        <v>0.99</v>
      </c>
      <c r="AH1463" s="149">
        <v>9.7252155172000005</v>
      </c>
      <c r="AI1463" s="149">
        <v>8.9978448275999998</v>
      </c>
      <c r="AJ1463" s="149">
        <v>14.520474137900001</v>
      </c>
      <c r="AK1463" s="149">
        <v>41.891163793099999</v>
      </c>
      <c r="AL1463" s="149">
        <v>2.5862068965999998</v>
      </c>
      <c r="AM1463" s="149">
        <v>7.8663793103000001</v>
      </c>
      <c r="AN1463" s="149">
        <v>2.7209051724000002</v>
      </c>
      <c r="AO1463" s="149" t="s">
        <v>3450</v>
      </c>
      <c r="AP1463" s="149">
        <v>9.5905172414000006</v>
      </c>
      <c r="AQ1463" s="149">
        <v>2.1012931034000002</v>
      </c>
    </row>
    <row r="1464" spans="1:43" x14ac:dyDescent="0.2">
      <c r="A1464" s="145">
        <v>4601</v>
      </c>
      <c r="B1464" s="109" t="s">
        <v>938</v>
      </c>
      <c r="C1464" s="110">
        <v>1048</v>
      </c>
      <c r="D1464" s="131">
        <v>8.0412371133999994</v>
      </c>
      <c r="E1464" s="110">
        <v>92.253521126799995</v>
      </c>
      <c r="F1464" s="131">
        <v>7.0610687023000001</v>
      </c>
      <c r="G1464" s="131">
        <v>18.606870228999998</v>
      </c>
      <c r="H1464" s="131">
        <v>61.1641221374</v>
      </c>
      <c r="I1464" s="131">
        <v>20.229007633599998</v>
      </c>
      <c r="J1464" s="131">
        <v>4.7915668424</v>
      </c>
      <c r="K1464" s="131">
        <v>1.9166267369000001</v>
      </c>
      <c r="L1464" s="131">
        <v>10.541447053200001</v>
      </c>
      <c r="M1464" s="131">
        <v>11.4997604217</v>
      </c>
      <c r="N1464" s="110">
        <v>432</v>
      </c>
      <c r="O1464" s="131">
        <v>2.3958333333000001</v>
      </c>
      <c r="P1464" s="146">
        <v>11.36</v>
      </c>
      <c r="Q1464" s="131">
        <v>6.7841409692000001</v>
      </c>
      <c r="R1464" s="110">
        <v>13</v>
      </c>
      <c r="S1464" s="131">
        <v>65.814977973599994</v>
      </c>
      <c r="T1464" s="110">
        <v>-18</v>
      </c>
      <c r="U1464" s="131">
        <v>24.140969163000001</v>
      </c>
      <c r="V1464" s="131">
        <v>3.2599118943000001</v>
      </c>
      <c r="W1464" s="147">
        <v>395</v>
      </c>
      <c r="X1464" s="147">
        <v>119</v>
      </c>
      <c r="Y1464" s="147">
        <v>194</v>
      </c>
      <c r="Z1464" s="147">
        <v>82</v>
      </c>
      <c r="AA1464" s="147">
        <v>98</v>
      </c>
      <c r="AB1464" s="147">
        <v>37</v>
      </c>
      <c r="AC1464" s="147">
        <v>24</v>
      </c>
      <c r="AD1464" s="147">
        <v>37</v>
      </c>
      <c r="AE1464" s="148">
        <v>1.2121212121</v>
      </c>
      <c r="AF1464" s="131">
        <v>5.9347181008999996</v>
      </c>
      <c r="AG1464" s="149">
        <v>0.77</v>
      </c>
      <c r="AH1464" s="149">
        <v>9.2087617344999995</v>
      </c>
      <c r="AI1464" s="149">
        <v>8.9405453733000009</v>
      </c>
      <c r="AJ1464" s="149">
        <v>10.7286544479</v>
      </c>
      <c r="AK1464" s="149">
        <v>47.4295932052</v>
      </c>
      <c r="AL1464" s="149">
        <v>1.2963790791000001</v>
      </c>
      <c r="AM1464" s="149">
        <v>9.4322753687999992</v>
      </c>
      <c r="AN1464" s="149">
        <v>2.1010281627</v>
      </c>
      <c r="AO1464" s="149" t="s">
        <v>3450</v>
      </c>
      <c r="AP1464" s="149">
        <v>9.3875726419000003</v>
      </c>
      <c r="AQ1464" s="149">
        <v>1.4751899866</v>
      </c>
    </row>
    <row r="1465" spans="1:43" x14ac:dyDescent="0.2">
      <c r="A1465" s="145">
        <v>4606</v>
      </c>
      <c r="B1465" s="109" t="s">
        <v>937</v>
      </c>
      <c r="C1465" s="110">
        <v>1224</v>
      </c>
      <c r="D1465" s="131">
        <v>9.0909090909000003</v>
      </c>
      <c r="E1465" s="110">
        <v>192.15070643639999</v>
      </c>
      <c r="F1465" s="131">
        <v>8.0065359476999998</v>
      </c>
      <c r="G1465" s="131">
        <v>24.019607843100001</v>
      </c>
      <c r="H1465" s="131">
        <v>59.640522875800002</v>
      </c>
      <c r="I1465" s="131">
        <v>16.339869280999999</v>
      </c>
      <c r="J1465" s="131">
        <v>0</v>
      </c>
      <c r="K1465" s="131">
        <v>3.2948929159999998</v>
      </c>
      <c r="L1465" s="131">
        <v>16.474464579900001</v>
      </c>
      <c r="M1465" s="131">
        <v>4.9423393740000003</v>
      </c>
      <c r="N1465" s="110">
        <v>491</v>
      </c>
      <c r="O1465" s="131">
        <v>2.4745417514999999</v>
      </c>
      <c r="P1465" s="146">
        <v>6.37</v>
      </c>
      <c r="Q1465" s="131">
        <v>9.3502377179000007</v>
      </c>
      <c r="R1465" s="110">
        <v>17</v>
      </c>
      <c r="S1465" s="131">
        <v>64.659270998400004</v>
      </c>
      <c r="T1465" s="110">
        <v>-20</v>
      </c>
      <c r="U1465" s="131">
        <v>25.515055467500002</v>
      </c>
      <c r="V1465" s="131">
        <v>0.47543581620000003</v>
      </c>
      <c r="W1465" s="147">
        <v>382</v>
      </c>
      <c r="X1465" s="147">
        <v>180</v>
      </c>
      <c r="Y1465" s="147">
        <v>56</v>
      </c>
      <c r="Z1465" s="147">
        <v>146</v>
      </c>
      <c r="AA1465" s="147">
        <v>81</v>
      </c>
      <c r="AB1465" s="147">
        <v>17</v>
      </c>
      <c r="AC1465" s="147">
        <v>16</v>
      </c>
      <c r="AD1465" s="147">
        <v>48</v>
      </c>
      <c r="AE1465" s="148">
        <v>0.95238095239999998</v>
      </c>
      <c r="AF1465" s="131">
        <v>9.0909090909000003</v>
      </c>
      <c r="AG1465" s="131">
        <v>0.5</v>
      </c>
      <c r="AH1465" s="149">
        <v>11.744452945700001</v>
      </c>
      <c r="AI1465" s="149">
        <v>13.6572302984</v>
      </c>
      <c r="AJ1465" s="149">
        <v>9.9846977811999995</v>
      </c>
      <c r="AK1465" s="149">
        <v>34.276970160700003</v>
      </c>
      <c r="AL1465" s="149">
        <v>3.2134659526</v>
      </c>
      <c r="AM1465" s="149">
        <v>11.285386381</v>
      </c>
      <c r="AN1465" s="149">
        <v>2.3718439174000001</v>
      </c>
      <c r="AO1465" s="149" t="s">
        <v>3450</v>
      </c>
      <c r="AP1465" s="149">
        <v>10.175975516399999</v>
      </c>
      <c r="AQ1465" s="149">
        <v>3.2899770466999998</v>
      </c>
    </row>
    <row r="1466" spans="1:43" x14ac:dyDescent="0.2">
      <c r="A1466" s="145">
        <v>4611</v>
      </c>
      <c r="B1466" s="109" t="s">
        <v>936</v>
      </c>
      <c r="C1466" s="110">
        <v>1488</v>
      </c>
      <c r="D1466" s="131">
        <v>14.549653579699999</v>
      </c>
      <c r="E1466" s="110">
        <v>95.323510570099998</v>
      </c>
      <c r="F1466" s="131">
        <v>7.7284946236999996</v>
      </c>
      <c r="G1466" s="131">
        <v>23.991935483900001</v>
      </c>
      <c r="H1466" s="131">
        <v>58.2661290323</v>
      </c>
      <c r="I1466" s="131">
        <v>17.741935483900001</v>
      </c>
      <c r="J1466" s="131">
        <v>6.8376068376000001</v>
      </c>
      <c r="K1466" s="131">
        <v>2.7350427349999999</v>
      </c>
      <c r="L1466" s="131">
        <v>11.623931623900001</v>
      </c>
      <c r="M1466" s="131">
        <v>6.8376068376000001</v>
      </c>
      <c r="N1466" s="110">
        <v>572</v>
      </c>
      <c r="O1466" s="131">
        <v>2.5681818181999998</v>
      </c>
      <c r="P1466" s="146">
        <v>15.61</v>
      </c>
      <c r="Q1466" s="131">
        <v>6.3461538462</v>
      </c>
      <c r="R1466" s="110">
        <v>17</v>
      </c>
      <c r="S1466" s="131">
        <v>56.346153846199996</v>
      </c>
      <c r="T1466" s="110">
        <v>-11</v>
      </c>
      <c r="U1466" s="131">
        <v>36.987179487200002</v>
      </c>
      <c r="V1466" s="131">
        <v>0.32051282050000002</v>
      </c>
      <c r="W1466" s="147">
        <v>376</v>
      </c>
      <c r="X1466" s="147">
        <v>146</v>
      </c>
      <c r="Y1466" s="147">
        <v>128</v>
      </c>
      <c r="Z1466" s="147">
        <v>102</v>
      </c>
      <c r="AA1466" s="147">
        <v>125</v>
      </c>
      <c r="AB1466" s="147">
        <v>52</v>
      </c>
      <c r="AC1466" s="147">
        <v>25</v>
      </c>
      <c r="AD1466" s="147">
        <v>48</v>
      </c>
      <c r="AE1466" s="148">
        <v>0</v>
      </c>
      <c r="AF1466" s="131">
        <v>4.8209366391000001</v>
      </c>
      <c r="AG1466" s="149" t="s">
        <v>3449</v>
      </c>
      <c r="AH1466" s="149">
        <v>9.6567967698999997</v>
      </c>
      <c r="AI1466" s="149">
        <v>11.5074024226</v>
      </c>
      <c r="AJ1466" s="149">
        <v>10.733512786</v>
      </c>
      <c r="AK1466" s="149">
        <v>42.362045760400001</v>
      </c>
      <c r="AL1466" s="149">
        <v>6.4266487214000003</v>
      </c>
      <c r="AM1466" s="149">
        <v>8.0753701211000006</v>
      </c>
      <c r="AN1466" s="149">
        <v>3.0282637954</v>
      </c>
      <c r="AO1466" s="149" t="s">
        <v>3450</v>
      </c>
      <c r="AP1466" s="149">
        <v>6.6285329743999997</v>
      </c>
      <c r="AQ1466" s="149">
        <v>1.5814266486999999</v>
      </c>
    </row>
    <row r="1467" spans="1:43" x14ac:dyDescent="0.2">
      <c r="A1467" s="145">
        <v>4616</v>
      </c>
      <c r="B1467" s="109" t="s">
        <v>935</v>
      </c>
      <c r="C1467" s="110">
        <v>1084</v>
      </c>
      <c r="D1467" s="131">
        <v>2.3607176582</v>
      </c>
      <c r="E1467" s="110">
        <v>77.263007840300006</v>
      </c>
      <c r="F1467" s="131">
        <v>9.4095940958999993</v>
      </c>
      <c r="G1467" s="131">
        <v>18.634686346900001</v>
      </c>
      <c r="H1467" s="131">
        <v>62.730627306300001</v>
      </c>
      <c r="I1467" s="131">
        <v>18.634686346900001</v>
      </c>
      <c r="J1467" s="131">
        <v>6.4456721914999999</v>
      </c>
      <c r="K1467" s="131">
        <v>2.7624309392000002</v>
      </c>
      <c r="L1467" s="131">
        <v>16.574585635399998</v>
      </c>
      <c r="M1467" s="131">
        <v>5.5248618785000003</v>
      </c>
      <c r="N1467" s="110">
        <v>452</v>
      </c>
      <c r="O1467" s="131">
        <v>2.3849557521999998</v>
      </c>
      <c r="P1467" s="146">
        <v>14.03</v>
      </c>
      <c r="Q1467" s="131">
        <v>6.8522483940000001</v>
      </c>
      <c r="R1467" s="110">
        <v>19</v>
      </c>
      <c r="S1467" s="131">
        <v>74.375446109899997</v>
      </c>
      <c r="T1467" s="110">
        <v>-25</v>
      </c>
      <c r="U1467" s="131">
        <v>14.7751605996</v>
      </c>
      <c r="V1467" s="131">
        <v>3.9971448965</v>
      </c>
      <c r="W1467" s="147">
        <v>411</v>
      </c>
      <c r="X1467" s="147">
        <v>145</v>
      </c>
      <c r="Y1467" s="147">
        <v>69</v>
      </c>
      <c r="Z1467" s="147">
        <v>197</v>
      </c>
      <c r="AA1467" s="147">
        <v>121</v>
      </c>
      <c r="AB1467" s="147">
        <v>56</v>
      </c>
      <c r="AC1467" s="147">
        <v>12</v>
      </c>
      <c r="AD1467" s="147">
        <v>53</v>
      </c>
      <c r="AE1467" s="148">
        <v>1.1428571429000001</v>
      </c>
      <c r="AF1467" s="131">
        <v>3.6563071298000001</v>
      </c>
      <c r="AG1467" s="131">
        <v>0.55000000000000004</v>
      </c>
      <c r="AH1467" s="149">
        <v>8.9521452144999998</v>
      </c>
      <c r="AI1467" s="149">
        <v>12.3349834983</v>
      </c>
      <c r="AJ1467" s="149">
        <v>8.6221122111999993</v>
      </c>
      <c r="AK1467" s="149">
        <v>46.658415841599997</v>
      </c>
      <c r="AL1467" s="149">
        <v>3.7128712871</v>
      </c>
      <c r="AM1467" s="149">
        <v>9.2409240924000002</v>
      </c>
      <c r="AN1467" s="149">
        <v>1.0313531353000001</v>
      </c>
      <c r="AO1467" s="149" t="s">
        <v>3450</v>
      </c>
      <c r="AP1467" s="149">
        <v>8.9933993398999998</v>
      </c>
      <c r="AQ1467" s="149">
        <v>0.45379537949999998</v>
      </c>
    </row>
    <row r="1468" spans="1:43" x14ac:dyDescent="0.2">
      <c r="A1468" s="145">
        <v>4621</v>
      </c>
      <c r="B1468" s="109" t="s">
        <v>934</v>
      </c>
      <c r="C1468" s="110">
        <v>1333</v>
      </c>
      <c r="D1468" s="131">
        <v>8.2859463851000008</v>
      </c>
      <c r="E1468" s="110">
        <v>162.36297198540001</v>
      </c>
      <c r="F1468" s="131">
        <v>11.777944486100001</v>
      </c>
      <c r="G1468" s="131">
        <v>18.7546886722</v>
      </c>
      <c r="H1468" s="131">
        <v>62.040510127499999</v>
      </c>
      <c r="I1468" s="131">
        <v>19.2048012003</v>
      </c>
      <c r="J1468" s="131">
        <v>7.4654721910999999</v>
      </c>
      <c r="K1468" s="131">
        <v>2.2396416573</v>
      </c>
      <c r="L1468" s="131">
        <v>8.2120194101999999</v>
      </c>
      <c r="M1468" s="131">
        <v>5.9723777528999999</v>
      </c>
      <c r="N1468" s="110">
        <v>574</v>
      </c>
      <c r="O1468" s="131">
        <v>2.3101045295999998</v>
      </c>
      <c r="P1468" s="146">
        <v>8.2100000000000009</v>
      </c>
      <c r="Q1468" s="131">
        <v>13.2603406326</v>
      </c>
      <c r="R1468" s="110">
        <v>29</v>
      </c>
      <c r="S1468" s="131">
        <v>53.284671532799997</v>
      </c>
      <c r="T1468" s="110">
        <v>-32</v>
      </c>
      <c r="U1468" s="131">
        <v>27.8588807786</v>
      </c>
      <c r="V1468" s="131">
        <v>5.5961070560000001</v>
      </c>
      <c r="W1468" s="147">
        <v>584</v>
      </c>
      <c r="X1468" s="147">
        <v>67</v>
      </c>
      <c r="Y1468" s="147">
        <v>138</v>
      </c>
      <c r="Z1468" s="147">
        <v>379</v>
      </c>
      <c r="AA1468" s="147">
        <v>84</v>
      </c>
      <c r="AB1468" s="147">
        <v>17</v>
      </c>
      <c r="AC1468" s="147">
        <v>16</v>
      </c>
      <c r="AD1468" s="147">
        <v>51</v>
      </c>
      <c r="AE1468" s="148">
        <v>2.56</v>
      </c>
      <c r="AF1468" s="131">
        <v>7.5930144266999999</v>
      </c>
      <c r="AG1468" s="149" t="s">
        <v>3449</v>
      </c>
      <c r="AH1468" s="149">
        <v>11.4255394411</v>
      </c>
      <c r="AI1468" s="149">
        <v>11.3194198797</v>
      </c>
      <c r="AJ1468" s="149">
        <v>9.8691192076000007</v>
      </c>
      <c r="AK1468" s="149">
        <v>44.817828086299997</v>
      </c>
      <c r="AL1468" s="149">
        <v>1.5917934206</v>
      </c>
      <c r="AM1468" s="149">
        <v>8.3834453484000004</v>
      </c>
      <c r="AN1468" s="149">
        <v>2.0516448532</v>
      </c>
      <c r="AO1468" s="149" t="s">
        <v>3450</v>
      </c>
      <c r="AP1468" s="149">
        <v>8.6664308454000007</v>
      </c>
      <c r="AQ1468" s="149">
        <v>1.8747789176</v>
      </c>
    </row>
    <row r="1469" spans="1:43" x14ac:dyDescent="0.2">
      <c r="A1469" s="145">
        <v>4641</v>
      </c>
      <c r="B1469" s="109" t="s">
        <v>933</v>
      </c>
      <c r="C1469" s="110">
        <v>2285</v>
      </c>
      <c r="D1469" s="131">
        <v>14.997483643700001</v>
      </c>
      <c r="E1469" s="110">
        <v>339.52451708770002</v>
      </c>
      <c r="F1469" s="131">
        <v>21.4004376368</v>
      </c>
      <c r="G1469" s="131">
        <v>21.8380743982</v>
      </c>
      <c r="H1469" s="131">
        <v>61.181619255999998</v>
      </c>
      <c r="I1469" s="131">
        <v>16.980306345700001</v>
      </c>
      <c r="J1469" s="131">
        <v>6.1823802164000004</v>
      </c>
      <c r="K1469" s="131">
        <v>2.2079929344</v>
      </c>
      <c r="L1469" s="131">
        <v>11.923161845899999</v>
      </c>
      <c r="M1469" s="131">
        <v>6.6239788033</v>
      </c>
      <c r="N1469" s="110">
        <v>957</v>
      </c>
      <c r="O1469" s="131">
        <v>2.3772204807000001</v>
      </c>
      <c r="P1469" s="146">
        <v>6.73</v>
      </c>
      <c r="Q1469" s="131">
        <v>16.095380029800001</v>
      </c>
      <c r="R1469" s="110">
        <v>34</v>
      </c>
      <c r="S1469" s="131">
        <v>67.809239940400005</v>
      </c>
      <c r="T1469" s="110">
        <v>-33</v>
      </c>
      <c r="U1469" s="131">
        <v>14.7540983607</v>
      </c>
      <c r="V1469" s="131">
        <v>1.3412816692</v>
      </c>
      <c r="W1469" s="147">
        <v>748</v>
      </c>
      <c r="X1469" s="147">
        <v>106</v>
      </c>
      <c r="Y1469" s="147">
        <v>170</v>
      </c>
      <c r="Z1469" s="147">
        <v>472</v>
      </c>
      <c r="AA1469" s="147">
        <v>173</v>
      </c>
      <c r="AB1469" s="147">
        <v>29</v>
      </c>
      <c r="AC1469" s="147">
        <v>30</v>
      </c>
      <c r="AD1469" s="147">
        <v>114</v>
      </c>
      <c r="AE1469" s="148">
        <v>0.46948356810000003</v>
      </c>
      <c r="AF1469" s="131">
        <v>8.6050724637999991</v>
      </c>
      <c r="AG1469" s="131">
        <v>0.71</v>
      </c>
      <c r="AH1469" s="149">
        <v>12.7116366568</v>
      </c>
      <c r="AI1469" s="149">
        <v>11.5022843322</v>
      </c>
      <c r="AJ1469" s="149">
        <v>14.727223864600001</v>
      </c>
      <c r="AK1469" s="149">
        <v>31.711905401799999</v>
      </c>
      <c r="AL1469" s="149">
        <v>1.7468422467</v>
      </c>
      <c r="AM1469" s="149">
        <v>8.3042192958999994</v>
      </c>
      <c r="AN1469" s="149">
        <v>1.5049717817999999</v>
      </c>
      <c r="AO1469" s="149" t="s">
        <v>3450</v>
      </c>
      <c r="AP1469" s="149">
        <v>15.533458747599999</v>
      </c>
      <c r="AQ1469" s="149">
        <v>2.2574576727000002</v>
      </c>
    </row>
    <row r="1470" spans="1:43" x14ac:dyDescent="0.2">
      <c r="A1470" s="145">
        <v>4643</v>
      </c>
      <c r="B1470" s="109" t="s">
        <v>932</v>
      </c>
      <c r="C1470" s="110">
        <v>2301</v>
      </c>
      <c r="D1470" s="131">
        <v>9.1038406827999996</v>
      </c>
      <c r="E1470" s="110">
        <v>954.77178423240002</v>
      </c>
      <c r="F1470" s="131">
        <v>33.767926988299998</v>
      </c>
      <c r="G1470" s="131">
        <v>19.0786614515</v>
      </c>
      <c r="H1470" s="131">
        <v>57.322903085599997</v>
      </c>
      <c r="I1470" s="131">
        <v>23.598435462800001</v>
      </c>
      <c r="J1470" s="131">
        <v>4.8597305059</v>
      </c>
      <c r="K1470" s="131">
        <v>0.88358736469999999</v>
      </c>
      <c r="L1470" s="131">
        <v>6.6269052352999998</v>
      </c>
      <c r="M1470" s="131">
        <v>5.3015241882000002</v>
      </c>
      <c r="N1470" s="110">
        <v>1026</v>
      </c>
      <c r="O1470" s="131">
        <v>2.2261208576999998</v>
      </c>
      <c r="P1470" s="146">
        <v>2.41</v>
      </c>
      <c r="Q1470" s="131">
        <v>30.4526748971</v>
      </c>
      <c r="R1470" s="110">
        <v>26</v>
      </c>
      <c r="S1470" s="131">
        <v>32.098765432100002</v>
      </c>
      <c r="T1470" s="110">
        <v>-30</v>
      </c>
      <c r="U1470" s="131">
        <v>34.979423868300003</v>
      </c>
      <c r="V1470" s="131">
        <v>2.4691358024999999</v>
      </c>
      <c r="W1470" s="147">
        <v>934</v>
      </c>
      <c r="X1470" s="147">
        <v>7</v>
      </c>
      <c r="Y1470" s="147">
        <v>63</v>
      </c>
      <c r="Z1470" s="147">
        <v>864</v>
      </c>
      <c r="AA1470" s="147" t="s">
        <v>3449</v>
      </c>
      <c r="AB1470" s="147" t="s">
        <v>3449</v>
      </c>
      <c r="AC1470" s="147">
        <v>22</v>
      </c>
      <c r="AD1470" s="147">
        <v>182</v>
      </c>
      <c r="AE1470" s="148">
        <v>2.6382978722999999</v>
      </c>
      <c r="AF1470" s="131">
        <v>3.2258064516</v>
      </c>
      <c r="AG1470" s="131">
        <v>0.57999999999999996</v>
      </c>
      <c r="AH1470" s="149">
        <v>17.3375503163</v>
      </c>
      <c r="AI1470" s="149">
        <v>13.973548016100001</v>
      </c>
      <c r="AJ1470" s="149">
        <v>16.963772282899999</v>
      </c>
      <c r="AK1470" s="149">
        <v>27.199539965500001</v>
      </c>
      <c r="AL1470" s="149">
        <v>1.6963772283</v>
      </c>
      <c r="AM1470" s="149">
        <v>8.8269120183999998</v>
      </c>
      <c r="AN1470" s="149">
        <v>1.7826336974999999</v>
      </c>
      <c r="AO1470" s="149" t="s">
        <v>3450</v>
      </c>
      <c r="AP1470" s="149">
        <v>11.4146060955</v>
      </c>
      <c r="AQ1470" s="149">
        <v>0.80506037949999998</v>
      </c>
    </row>
    <row r="1471" spans="1:43" x14ac:dyDescent="0.2">
      <c r="A1471" s="145">
        <v>4646</v>
      </c>
      <c r="B1471" s="109" t="s">
        <v>931</v>
      </c>
      <c r="C1471" s="110">
        <v>3527</v>
      </c>
      <c r="D1471" s="131">
        <v>22.507815213600001</v>
      </c>
      <c r="E1471" s="110">
        <v>337.18929254300002</v>
      </c>
      <c r="F1471" s="131">
        <v>31.925148851700001</v>
      </c>
      <c r="G1471" s="131">
        <v>18.1173802098</v>
      </c>
      <c r="H1471" s="131">
        <v>60.306209242999998</v>
      </c>
      <c r="I1471" s="131">
        <v>21.576410547199998</v>
      </c>
      <c r="J1471" s="131">
        <v>5.1561157262000004</v>
      </c>
      <c r="K1471" s="131">
        <v>0.85935262099999998</v>
      </c>
      <c r="L1471" s="131">
        <v>7.4477227156000003</v>
      </c>
      <c r="M1471" s="131">
        <v>7.7341735892000001</v>
      </c>
      <c r="N1471" s="110">
        <v>1606</v>
      </c>
      <c r="O1471" s="131">
        <v>2.1743462017000001</v>
      </c>
      <c r="P1471" s="146">
        <v>10.46</v>
      </c>
      <c r="Q1471" s="131">
        <v>14.3953934741</v>
      </c>
      <c r="R1471" s="110">
        <v>26</v>
      </c>
      <c r="S1471" s="131">
        <v>40.499040307100003</v>
      </c>
      <c r="T1471" s="110">
        <v>-27</v>
      </c>
      <c r="U1471" s="131">
        <v>41.842610364700001</v>
      </c>
      <c r="V1471" s="131">
        <v>3.2629558540999999</v>
      </c>
      <c r="W1471" s="147">
        <v>1100</v>
      </c>
      <c r="X1471" s="147">
        <v>59</v>
      </c>
      <c r="Y1471" s="147">
        <v>275</v>
      </c>
      <c r="Z1471" s="147">
        <v>766</v>
      </c>
      <c r="AA1471" s="147">
        <v>314</v>
      </c>
      <c r="AB1471" s="147">
        <v>28</v>
      </c>
      <c r="AC1471" s="147">
        <v>47</v>
      </c>
      <c r="AD1471" s="147">
        <v>239</v>
      </c>
      <c r="AE1471" s="148">
        <v>3.9874081847</v>
      </c>
      <c r="AF1471" s="131">
        <v>6.2166962699999999</v>
      </c>
      <c r="AG1471" s="131">
        <v>0.69</v>
      </c>
      <c r="AH1471" s="149">
        <v>13.787553648099999</v>
      </c>
      <c r="AI1471" s="149">
        <v>9.4420600857999997</v>
      </c>
      <c r="AJ1471" s="149">
        <v>12.7324749642</v>
      </c>
      <c r="AK1471" s="149">
        <v>33.136623748200002</v>
      </c>
      <c r="AL1471" s="149">
        <v>1.0550786837999999</v>
      </c>
      <c r="AM1471" s="149">
        <v>6.6165951358999999</v>
      </c>
      <c r="AN1471" s="149">
        <v>1.5200286123</v>
      </c>
      <c r="AO1471" s="149" t="s">
        <v>3450</v>
      </c>
      <c r="AP1471" s="149">
        <v>20.726037196</v>
      </c>
      <c r="AQ1471" s="149">
        <v>0.98354792560000004</v>
      </c>
    </row>
    <row r="1472" spans="1:43" x14ac:dyDescent="0.2">
      <c r="A1472" s="145">
        <v>4651</v>
      </c>
      <c r="B1472" s="109" t="s">
        <v>930</v>
      </c>
      <c r="C1472" s="110">
        <v>333</v>
      </c>
      <c r="D1472" s="131">
        <v>11</v>
      </c>
      <c r="E1472" s="110">
        <v>1040.625</v>
      </c>
      <c r="F1472" s="131">
        <v>40.840840840799999</v>
      </c>
      <c r="G1472" s="131">
        <v>18.618618618599999</v>
      </c>
      <c r="H1472" s="131">
        <v>58.8588588589</v>
      </c>
      <c r="I1472" s="131">
        <v>22.522522522500001</v>
      </c>
      <c r="J1472" s="131">
        <v>0</v>
      </c>
      <c r="K1472" s="131">
        <v>0</v>
      </c>
      <c r="L1472" s="131">
        <v>5.9435364041999996</v>
      </c>
      <c r="M1472" s="131">
        <v>8.9153046061999994</v>
      </c>
      <c r="N1472" s="110">
        <v>170</v>
      </c>
      <c r="O1472" s="131">
        <v>1.9529411765</v>
      </c>
      <c r="P1472" s="146">
        <v>0.32</v>
      </c>
      <c r="Q1472" s="131">
        <v>40</v>
      </c>
      <c r="R1472" s="110">
        <v>0</v>
      </c>
      <c r="S1472" s="131">
        <v>14.285714285699999</v>
      </c>
      <c r="T1472" s="110">
        <v>0</v>
      </c>
      <c r="U1472" s="131">
        <v>17.142857142899999</v>
      </c>
      <c r="V1472" s="131">
        <v>28.571428571399998</v>
      </c>
      <c r="W1472" s="147">
        <v>130</v>
      </c>
      <c r="X1472" s="147">
        <v>0</v>
      </c>
      <c r="Y1472" s="147">
        <v>50</v>
      </c>
      <c r="Z1472" s="147">
        <v>80</v>
      </c>
      <c r="AA1472" s="147">
        <v>32</v>
      </c>
      <c r="AB1472" s="147">
        <v>0</v>
      </c>
      <c r="AC1472" s="147">
        <v>5</v>
      </c>
      <c r="AD1472" s="147">
        <v>27</v>
      </c>
      <c r="AE1472" s="148">
        <v>3.0927835051999999</v>
      </c>
      <c r="AF1472" s="131">
        <v>0</v>
      </c>
      <c r="AG1472" s="149" t="s">
        <v>3449</v>
      </c>
      <c r="AH1472" s="149">
        <v>19.255663430399999</v>
      </c>
      <c r="AI1472" s="149">
        <v>9.3851132685999996</v>
      </c>
      <c r="AJ1472" s="149">
        <v>8.0906148866999992</v>
      </c>
      <c r="AK1472" s="149">
        <v>23.300970873800001</v>
      </c>
      <c r="AL1472" s="149">
        <v>3.2362459547000002</v>
      </c>
      <c r="AM1472" s="149">
        <v>10.355987055</v>
      </c>
      <c r="AN1472" s="149">
        <v>5.0161812297999999</v>
      </c>
      <c r="AO1472" s="149" t="s">
        <v>3450</v>
      </c>
      <c r="AP1472" s="149">
        <v>21.197411003199999</v>
      </c>
      <c r="AQ1472" s="149">
        <v>0.1618122977</v>
      </c>
    </row>
    <row r="1473" spans="1:43" x14ac:dyDescent="0.2">
      <c r="A1473" s="145">
        <v>4656</v>
      </c>
      <c r="B1473" s="109" t="s">
        <v>929</v>
      </c>
      <c r="C1473" s="110">
        <v>1661</v>
      </c>
      <c r="D1473" s="131">
        <v>14.3152099105</v>
      </c>
      <c r="E1473" s="110">
        <v>174.10901467510001</v>
      </c>
      <c r="F1473" s="131">
        <v>20.9512341963</v>
      </c>
      <c r="G1473" s="131">
        <v>20.349187236599999</v>
      </c>
      <c r="H1473" s="131">
        <v>59.181216134899998</v>
      </c>
      <c r="I1473" s="131">
        <v>20.4695966285</v>
      </c>
      <c r="J1473" s="131">
        <v>4.9200492005000003</v>
      </c>
      <c r="K1473" s="131">
        <v>1.2300123001000001</v>
      </c>
      <c r="L1473" s="131">
        <v>6.7650676506999998</v>
      </c>
      <c r="M1473" s="131">
        <v>8.6100861009000003</v>
      </c>
      <c r="N1473" s="110">
        <v>729</v>
      </c>
      <c r="O1473" s="131">
        <v>2.2400548696999998</v>
      </c>
      <c r="P1473" s="146">
        <v>9.5399999999999991</v>
      </c>
      <c r="Q1473" s="131">
        <v>11.1924686192</v>
      </c>
      <c r="R1473" s="110">
        <v>25</v>
      </c>
      <c r="S1473" s="131">
        <v>59.623430962299999</v>
      </c>
      <c r="T1473" s="110">
        <v>-22</v>
      </c>
      <c r="U1473" s="131">
        <v>28.5564853556</v>
      </c>
      <c r="V1473" s="131">
        <v>0.62761506280000001</v>
      </c>
      <c r="W1473" s="147">
        <v>674</v>
      </c>
      <c r="X1473" s="147">
        <v>106</v>
      </c>
      <c r="Y1473" s="147">
        <v>216</v>
      </c>
      <c r="Z1473" s="147">
        <v>352</v>
      </c>
      <c r="AA1473" s="147">
        <v>161</v>
      </c>
      <c r="AB1473" s="147">
        <v>34</v>
      </c>
      <c r="AC1473" s="147">
        <v>36</v>
      </c>
      <c r="AD1473" s="147">
        <v>91</v>
      </c>
      <c r="AE1473" s="148">
        <v>1.5222482436</v>
      </c>
      <c r="AF1473" s="131">
        <v>44.803982576199999</v>
      </c>
      <c r="AG1473" s="149" t="s">
        <v>3449</v>
      </c>
      <c r="AH1473" s="149">
        <v>8.6664632285999996</v>
      </c>
      <c r="AI1473" s="149">
        <v>16.814159291999999</v>
      </c>
      <c r="AJ1473" s="149">
        <v>11.901129081500001</v>
      </c>
      <c r="AK1473" s="149">
        <v>36.954531583799998</v>
      </c>
      <c r="AL1473" s="149">
        <v>1.4342386329000001</v>
      </c>
      <c r="AM1473" s="149">
        <v>9.1852303936999995</v>
      </c>
      <c r="AN1473" s="149">
        <v>1.7699115044</v>
      </c>
      <c r="AO1473" s="149" t="s">
        <v>3450</v>
      </c>
      <c r="AP1473" s="149">
        <v>10.741531888900001</v>
      </c>
      <c r="AQ1473" s="149">
        <v>2.5328043942999998</v>
      </c>
    </row>
    <row r="1474" spans="1:43" x14ac:dyDescent="0.2">
      <c r="A1474" s="145">
        <v>4666</v>
      </c>
      <c r="B1474" s="109" t="s">
        <v>928</v>
      </c>
      <c r="C1474" s="110">
        <v>2601</v>
      </c>
      <c r="D1474" s="131">
        <v>13.829321663</v>
      </c>
      <c r="E1474" s="110">
        <v>103.87380191690001</v>
      </c>
      <c r="F1474" s="131">
        <v>18.992695117299998</v>
      </c>
      <c r="G1474" s="131">
        <v>21.799307958499998</v>
      </c>
      <c r="H1474" s="131">
        <v>62.206843521700002</v>
      </c>
      <c r="I1474" s="131">
        <v>15.9938485198</v>
      </c>
      <c r="J1474" s="131">
        <v>4.2751651767999999</v>
      </c>
      <c r="K1474" s="131">
        <v>0.38865137970000002</v>
      </c>
      <c r="L1474" s="131">
        <v>11.659541391399999</v>
      </c>
      <c r="M1474" s="131">
        <v>6.2184220754000004</v>
      </c>
      <c r="N1474" s="110">
        <v>1054</v>
      </c>
      <c r="O1474" s="131">
        <v>2.4468690702</v>
      </c>
      <c r="P1474" s="146">
        <v>25.04</v>
      </c>
      <c r="Q1474" s="131">
        <v>7.7352472088999997</v>
      </c>
      <c r="R1474" s="110">
        <v>53</v>
      </c>
      <c r="S1474" s="131">
        <v>67.743221690599995</v>
      </c>
      <c r="T1474" s="110">
        <v>-58</v>
      </c>
      <c r="U1474" s="131">
        <v>23.484848484800001</v>
      </c>
      <c r="V1474" s="131">
        <v>1.0366826156</v>
      </c>
      <c r="W1474" s="147">
        <v>765</v>
      </c>
      <c r="X1474" s="147">
        <v>207</v>
      </c>
      <c r="Y1474" s="147">
        <v>231</v>
      </c>
      <c r="Z1474" s="147">
        <v>327</v>
      </c>
      <c r="AA1474" s="147">
        <v>242</v>
      </c>
      <c r="AB1474" s="147">
        <v>77</v>
      </c>
      <c r="AC1474" s="147">
        <v>47</v>
      </c>
      <c r="AD1474" s="147">
        <v>118</v>
      </c>
      <c r="AE1474" s="148">
        <v>1.9130434783000001</v>
      </c>
      <c r="AF1474" s="131">
        <v>11.2269446672</v>
      </c>
      <c r="AG1474" s="131">
        <v>0.71</v>
      </c>
      <c r="AH1474" s="149">
        <v>7.3939393939000002</v>
      </c>
      <c r="AI1474" s="149">
        <v>10.4</v>
      </c>
      <c r="AJ1474" s="149">
        <v>10.0606060606</v>
      </c>
      <c r="AK1474" s="149">
        <v>47.0060606061</v>
      </c>
      <c r="AL1474" s="149">
        <v>2.5939393938999999</v>
      </c>
      <c r="AM1474" s="149">
        <v>11.296969697</v>
      </c>
      <c r="AN1474" s="149">
        <v>2.5212121212</v>
      </c>
      <c r="AO1474" s="149" t="s">
        <v>3450</v>
      </c>
      <c r="AP1474" s="149">
        <v>6.7878787879000004</v>
      </c>
      <c r="AQ1474" s="149">
        <v>1.9393939393999999</v>
      </c>
    </row>
    <row r="1475" spans="1:43" x14ac:dyDescent="0.2">
      <c r="A1475" s="145">
        <v>4671</v>
      </c>
      <c r="B1475" s="109" t="s">
        <v>927</v>
      </c>
      <c r="C1475" s="110">
        <v>22188</v>
      </c>
      <c r="D1475" s="131">
        <v>13.5284486287</v>
      </c>
      <c r="E1475" s="110">
        <v>1929.3913043478001</v>
      </c>
      <c r="F1475" s="131">
        <v>54.808905714799998</v>
      </c>
      <c r="G1475" s="131">
        <v>17.861005949199999</v>
      </c>
      <c r="H1475" s="131">
        <v>63.187308455</v>
      </c>
      <c r="I1475" s="131">
        <v>18.951685595800001</v>
      </c>
      <c r="J1475" s="131">
        <v>5.4761042722999997</v>
      </c>
      <c r="K1475" s="131">
        <v>1.4934829833000001</v>
      </c>
      <c r="L1475" s="131">
        <v>10.001810282399999</v>
      </c>
      <c r="M1475" s="131">
        <v>8.7346125996000001</v>
      </c>
      <c r="N1475" s="110">
        <v>10558</v>
      </c>
      <c r="O1475" s="131">
        <v>2.0741617731000002</v>
      </c>
      <c r="P1475" s="146">
        <v>11.5</v>
      </c>
      <c r="Q1475" s="131">
        <v>48.1707317073</v>
      </c>
      <c r="R1475" s="110">
        <v>102</v>
      </c>
      <c r="S1475" s="131">
        <v>21.428571428600002</v>
      </c>
      <c r="T1475" s="110">
        <v>-103</v>
      </c>
      <c r="U1475" s="131">
        <v>27.4390243902</v>
      </c>
      <c r="V1475" s="131">
        <v>2.9616724739000002</v>
      </c>
      <c r="W1475" s="147">
        <v>11751</v>
      </c>
      <c r="X1475" s="147">
        <v>34</v>
      </c>
      <c r="Y1475" s="147">
        <v>3005</v>
      </c>
      <c r="Z1475" s="147">
        <v>8712</v>
      </c>
      <c r="AA1475" s="147">
        <v>1638</v>
      </c>
      <c r="AB1475" s="147">
        <v>9</v>
      </c>
      <c r="AC1475" s="147">
        <v>201</v>
      </c>
      <c r="AD1475" s="147">
        <v>1428</v>
      </c>
      <c r="AE1475" s="148">
        <v>1.0170070934</v>
      </c>
      <c r="AF1475" s="131">
        <v>6.2382459519999998</v>
      </c>
      <c r="AG1475" s="131">
        <v>2.19</v>
      </c>
      <c r="AH1475" s="149">
        <v>13.9352118076</v>
      </c>
      <c r="AI1475" s="149">
        <v>12.9336783592</v>
      </c>
      <c r="AJ1475" s="149">
        <v>22.810044086600001</v>
      </c>
      <c r="AK1475" s="149">
        <v>22.9154686601</v>
      </c>
      <c r="AL1475" s="149">
        <v>2.4535173471</v>
      </c>
      <c r="AM1475" s="149">
        <v>8.0889400037999994</v>
      </c>
      <c r="AN1475" s="149">
        <v>1.3896875599</v>
      </c>
      <c r="AO1475" s="149" t="s">
        <v>3450</v>
      </c>
      <c r="AP1475" s="149">
        <v>14.462334675099999</v>
      </c>
      <c r="AQ1475" s="149">
        <v>1.0111175004999999</v>
      </c>
    </row>
    <row r="1476" spans="1:43" x14ac:dyDescent="0.2">
      <c r="A1476" s="145">
        <v>4681</v>
      </c>
      <c r="B1476" s="109" t="s">
        <v>926</v>
      </c>
      <c r="C1476" s="110">
        <v>1273</v>
      </c>
      <c r="D1476" s="131">
        <v>12.7546501329</v>
      </c>
      <c r="E1476" s="110">
        <v>117.5438596491</v>
      </c>
      <c r="F1476" s="131">
        <v>17.046347211299999</v>
      </c>
      <c r="G1476" s="131">
        <v>21.052631578900002</v>
      </c>
      <c r="H1476" s="131">
        <v>64.964650432100001</v>
      </c>
      <c r="I1476" s="131">
        <v>13.982717988999999</v>
      </c>
      <c r="J1476" s="131">
        <v>5.4602184087000003</v>
      </c>
      <c r="K1476" s="131">
        <v>2.3400936037000002</v>
      </c>
      <c r="L1476" s="131">
        <v>10.140405616200001</v>
      </c>
      <c r="M1476" s="131">
        <v>5.4602184087000003</v>
      </c>
      <c r="N1476" s="110">
        <v>527</v>
      </c>
      <c r="O1476" s="131">
        <v>2.4003795066000002</v>
      </c>
      <c r="P1476" s="146">
        <v>10.83</v>
      </c>
      <c r="Q1476" s="131">
        <v>9.4930875575999991</v>
      </c>
      <c r="R1476" s="110">
        <v>22</v>
      </c>
      <c r="S1476" s="131">
        <v>73.364055299499995</v>
      </c>
      <c r="T1476" s="110">
        <v>-22</v>
      </c>
      <c r="U1476" s="131">
        <v>16.682027649799998</v>
      </c>
      <c r="V1476" s="131">
        <v>0.46082949309999999</v>
      </c>
      <c r="W1476" s="147">
        <v>361</v>
      </c>
      <c r="X1476" s="147">
        <v>155</v>
      </c>
      <c r="Y1476" s="147">
        <v>53</v>
      </c>
      <c r="Z1476" s="147">
        <v>153</v>
      </c>
      <c r="AA1476" s="147">
        <v>134</v>
      </c>
      <c r="AB1476" s="147">
        <v>57</v>
      </c>
      <c r="AC1476" s="147">
        <v>14</v>
      </c>
      <c r="AD1476" s="147">
        <v>63</v>
      </c>
      <c r="AE1476" s="148">
        <v>3.7643207855999998</v>
      </c>
      <c r="AF1476" s="131">
        <v>3.0464584920000002</v>
      </c>
      <c r="AG1476" s="131">
        <v>0.93</v>
      </c>
      <c r="AH1476" s="149">
        <v>6.1414141414000003</v>
      </c>
      <c r="AI1476" s="149">
        <v>13.777777777800001</v>
      </c>
      <c r="AJ1476" s="149">
        <v>7.2727272727000001</v>
      </c>
      <c r="AK1476" s="149">
        <v>44.929292929299997</v>
      </c>
      <c r="AL1476" s="149">
        <v>1.8585858585999999</v>
      </c>
      <c r="AM1476" s="149">
        <v>6.8282828282999999</v>
      </c>
      <c r="AN1476" s="149">
        <v>2.9494949495</v>
      </c>
      <c r="AO1476" s="149" t="s">
        <v>3450</v>
      </c>
      <c r="AP1476" s="149">
        <v>10.5454545455</v>
      </c>
      <c r="AQ1476" s="149">
        <v>5.6969696970000001</v>
      </c>
    </row>
    <row r="1477" spans="1:43" x14ac:dyDescent="0.2">
      <c r="A1477" s="145">
        <v>4683</v>
      </c>
      <c r="B1477" s="109" t="s">
        <v>925</v>
      </c>
      <c r="C1477" s="110">
        <v>1744</v>
      </c>
      <c r="D1477" s="131">
        <v>27.578639356299998</v>
      </c>
      <c r="E1477" s="110">
        <v>196.1754780652</v>
      </c>
      <c r="F1477" s="131">
        <v>27.809633027499999</v>
      </c>
      <c r="G1477" s="131">
        <v>22.534403669700001</v>
      </c>
      <c r="H1477" s="131">
        <v>62.958715596300003</v>
      </c>
      <c r="I1477" s="131">
        <v>14.506880733899999</v>
      </c>
      <c r="J1477" s="131">
        <v>4.6003450259000003</v>
      </c>
      <c r="K1477" s="131">
        <v>1.7251293847</v>
      </c>
      <c r="L1477" s="131">
        <v>9.7757331799999996</v>
      </c>
      <c r="M1477" s="131">
        <v>4.6003450259000003</v>
      </c>
      <c r="N1477" s="110">
        <v>674</v>
      </c>
      <c r="O1477" s="131">
        <v>2.5563798219999998</v>
      </c>
      <c r="P1477" s="146">
        <v>8.89</v>
      </c>
      <c r="Q1477" s="131">
        <v>12.443438914</v>
      </c>
      <c r="R1477" s="110">
        <v>27</v>
      </c>
      <c r="S1477" s="131">
        <v>68.778280542999994</v>
      </c>
      <c r="T1477" s="110">
        <v>-22</v>
      </c>
      <c r="U1477" s="131">
        <v>18.099547511299999</v>
      </c>
      <c r="V1477" s="131">
        <v>0.67873303169999999</v>
      </c>
      <c r="W1477" s="147">
        <v>875</v>
      </c>
      <c r="X1477" s="147">
        <v>116</v>
      </c>
      <c r="Y1477" s="147">
        <v>164</v>
      </c>
      <c r="Z1477" s="147">
        <v>595</v>
      </c>
      <c r="AA1477" s="147">
        <v>134</v>
      </c>
      <c r="AB1477" s="147">
        <v>34</v>
      </c>
      <c r="AC1477" s="147">
        <v>25</v>
      </c>
      <c r="AD1477" s="147">
        <v>75</v>
      </c>
      <c r="AE1477" s="148">
        <v>0.80971659920000005</v>
      </c>
      <c r="AF1477" s="131">
        <v>2.9103608847000002</v>
      </c>
      <c r="AG1477" s="149" t="s">
        <v>3449</v>
      </c>
      <c r="AH1477" s="149">
        <v>6.125</v>
      </c>
      <c r="AI1477" s="149">
        <v>13.625</v>
      </c>
      <c r="AJ1477" s="149">
        <v>12.458333333300001</v>
      </c>
      <c r="AK1477" s="149">
        <v>37.541666666700003</v>
      </c>
      <c r="AL1477" s="149">
        <v>2.8333333333000001</v>
      </c>
      <c r="AM1477" s="149">
        <v>8.125</v>
      </c>
      <c r="AN1477" s="149">
        <v>1.9166666667000001</v>
      </c>
      <c r="AO1477" s="149" t="s">
        <v>3450</v>
      </c>
      <c r="AP1477" s="149">
        <v>11.958333333300001</v>
      </c>
      <c r="AQ1477" s="149">
        <v>5.4166666667000003</v>
      </c>
    </row>
    <row r="1478" spans="1:43" x14ac:dyDescent="0.2">
      <c r="A1478" s="145">
        <v>4691</v>
      </c>
      <c r="B1478" s="109" t="s">
        <v>924</v>
      </c>
      <c r="C1478" s="110">
        <v>3494</v>
      </c>
      <c r="D1478" s="131">
        <v>21.657381615599999</v>
      </c>
      <c r="E1478" s="110">
        <v>639.92673992669995</v>
      </c>
      <c r="F1478" s="131">
        <v>37.120778477400002</v>
      </c>
      <c r="G1478" s="131">
        <v>19.032627361199999</v>
      </c>
      <c r="H1478" s="131">
        <v>62.7647395535</v>
      </c>
      <c r="I1478" s="131">
        <v>18.2026330853</v>
      </c>
      <c r="J1478" s="131">
        <v>4.3041606886999997</v>
      </c>
      <c r="K1478" s="131">
        <v>1.4347202295999999</v>
      </c>
      <c r="L1478" s="131">
        <v>8.6083213772999994</v>
      </c>
      <c r="M1478" s="131">
        <v>5.7388809181999996</v>
      </c>
      <c r="N1478" s="110">
        <v>1514</v>
      </c>
      <c r="O1478" s="131">
        <v>2.2206076617999999</v>
      </c>
      <c r="P1478" s="146">
        <v>5.46</v>
      </c>
      <c r="Q1478" s="131">
        <v>25.824175824200001</v>
      </c>
      <c r="R1478" s="110">
        <v>36</v>
      </c>
      <c r="S1478" s="131">
        <v>52.564102564099997</v>
      </c>
      <c r="T1478" s="110">
        <v>-35</v>
      </c>
      <c r="U1478" s="131">
        <v>20.695970696</v>
      </c>
      <c r="V1478" s="131">
        <v>0.91575091580000001</v>
      </c>
      <c r="W1478" s="147">
        <v>3154</v>
      </c>
      <c r="X1478" s="147">
        <v>42</v>
      </c>
      <c r="Y1478" s="147">
        <v>32</v>
      </c>
      <c r="Z1478" s="147">
        <v>3080</v>
      </c>
      <c r="AA1478" s="147">
        <v>191</v>
      </c>
      <c r="AB1478" s="147">
        <v>11</v>
      </c>
      <c r="AC1478" s="147">
        <v>14</v>
      </c>
      <c r="AD1478" s="147">
        <v>166</v>
      </c>
      <c r="AE1478" s="148">
        <v>2.3691460055000002</v>
      </c>
      <c r="AF1478" s="131">
        <v>6.0904872389999998</v>
      </c>
      <c r="AG1478" s="149">
        <v>0.6</v>
      </c>
      <c r="AH1478" s="149">
        <v>13.3505044001</v>
      </c>
      <c r="AI1478" s="149">
        <v>10.2167847178</v>
      </c>
      <c r="AJ1478" s="149">
        <v>16.248121914599999</v>
      </c>
      <c r="AK1478" s="149">
        <v>30.178149817600001</v>
      </c>
      <c r="AL1478" s="149">
        <v>2.1249195105999998</v>
      </c>
      <c r="AM1478" s="149">
        <v>7.4479502038999996</v>
      </c>
      <c r="AN1478" s="149">
        <v>1.7600343421</v>
      </c>
      <c r="AO1478" s="149" t="s">
        <v>3450</v>
      </c>
      <c r="AP1478" s="149">
        <v>16.398368748700001</v>
      </c>
      <c r="AQ1478" s="149">
        <v>2.2751663447000001</v>
      </c>
    </row>
    <row r="1479" spans="1:43" x14ac:dyDescent="0.2">
      <c r="A1479" s="145">
        <v>4696</v>
      </c>
      <c r="B1479" s="109" t="s">
        <v>923</v>
      </c>
      <c r="C1479" s="110">
        <v>4762</v>
      </c>
      <c r="D1479" s="131">
        <v>20.100882723800002</v>
      </c>
      <c r="E1479" s="110">
        <v>411.93771626300003</v>
      </c>
      <c r="F1479" s="131">
        <v>36.938261234800002</v>
      </c>
      <c r="G1479" s="131">
        <v>21.314573708499999</v>
      </c>
      <c r="H1479" s="131">
        <v>62.6417471651</v>
      </c>
      <c r="I1479" s="131">
        <v>16.043679126400001</v>
      </c>
      <c r="J1479" s="131">
        <v>4.6788600594999998</v>
      </c>
      <c r="K1479" s="131">
        <v>1.0633772862999999</v>
      </c>
      <c r="L1479" s="131">
        <v>8.9323692046000005</v>
      </c>
      <c r="M1479" s="131">
        <v>5.5295618886</v>
      </c>
      <c r="N1479" s="110">
        <v>1994</v>
      </c>
      <c r="O1479" s="131">
        <v>2.3610832497000001</v>
      </c>
      <c r="P1479" s="146">
        <v>11.56</v>
      </c>
      <c r="Q1479" s="131">
        <v>17.977528089900002</v>
      </c>
      <c r="R1479" s="110">
        <v>60</v>
      </c>
      <c r="S1479" s="131">
        <v>43.560933448599997</v>
      </c>
      <c r="T1479" s="110">
        <v>-63</v>
      </c>
      <c r="U1479" s="131">
        <v>36.905790838400002</v>
      </c>
      <c r="V1479" s="131">
        <v>1.5557476232</v>
      </c>
      <c r="W1479" s="147">
        <v>3425</v>
      </c>
      <c r="X1479" s="147">
        <v>154</v>
      </c>
      <c r="Y1479" s="147">
        <v>633</v>
      </c>
      <c r="Z1479" s="147">
        <v>2638</v>
      </c>
      <c r="AA1479" s="147">
        <v>435</v>
      </c>
      <c r="AB1479" s="147">
        <v>26</v>
      </c>
      <c r="AC1479" s="147">
        <v>61</v>
      </c>
      <c r="AD1479" s="147">
        <v>348</v>
      </c>
      <c r="AE1479" s="148">
        <v>0.72300045189999995</v>
      </c>
      <c r="AF1479" s="131">
        <v>6.7143166558000003</v>
      </c>
      <c r="AG1479" s="131">
        <v>0.57999999999999996</v>
      </c>
      <c r="AH1479" s="149">
        <v>13.2822032421</v>
      </c>
      <c r="AI1479" s="149">
        <v>15.635349485800001</v>
      </c>
      <c r="AJ1479" s="149">
        <v>14.9206902562</v>
      </c>
      <c r="AK1479" s="149">
        <v>26.302945790500001</v>
      </c>
      <c r="AL1479" s="149">
        <v>4.0613561095000001</v>
      </c>
      <c r="AM1479" s="149">
        <v>10.3189820464</v>
      </c>
      <c r="AN1479" s="149">
        <v>1.9173784208</v>
      </c>
      <c r="AO1479" s="149" t="s">
        <v>3450</v>
      </c>
      <c r="AP1479" s="149">
        <v>11.5217012376</v>
      </c>
      <c r="AQ1479" s="149">
        <v>2.0393934111999998</v>
      </c>
    </row>
    <row r="1480" spans="1:43" x14ac:dyDescent="0.2">
      <c r="A1480" s="145">
        <v>4701</v>
      </c>
      <c r="B1480" s="109" t="s">
        <v>922</v>
      </c>
      <c r="C1480" s="110">
        <v>1047</v>
      </c>
      <c r="D1480" s="131">
        <v>5.6508577195000003</v>
      </c>
      <c r="E1480" s="110">
        <v>85.749385749400005</v>
      </c>
      <c r="F1480" s="131">
        <v>18.911174785099998</v>
      </c>
      <c r="G1480" s="131">
        <v>20.152817574</v>
      </c>
      <c r="H1480" s="131">
        <v>61.795606494700003</v>
      </c>
      <c r="I1480" s="131">
        <v>18.051575931199999</v>
      </c>
      <c r="J1480" s="131">
        <v>9.4966761633000001</v>
      </c>
      <c r="K1480" s="131">
        <v>1.8993352326999999</v>
      </c>
      <c r="L1480" s="131">
        <v>10.446343779699999</v>
      </c>
      <c r="M1480" s="131">
        <v>12.3456790123</v>
      </c>
      <c r="N1480" s="110">
        <v>442</v>
      </c>
      <c r="O1480" s="131">
        <v>2.3506787330000001</v>
      </c>
      <c r="P1480" s="146">
        <v>12.21</v>
      </c>
      <c r="Q1480" s="131">
        <v>13.781788351099999</v>
      </c>
      <c r="R1480" s="110">
        <v>89</v>
      </c>
      <c r="S1480" s="131">
        <v>69.565217391299996</v>
      </c>
      <c r="T1480" s="110">
        <v>-89</v>
      </c>
      <c r="U1480" s="131">
        <v>16.570959803099999</v>
      </c>
      <c r="V1480" s="131">
        <v>8.2034454500000006E-2</v>
      </c>
      <c r="W1480" s="147">
        <v>425</v>
      </c>
      <c r="X1480" s="147">
        <v>104</v>
      </c>
      <c r="Y1480" s="147">
        <v>59</v>
      </c>
      <c r="Z1480" s="147">
        <v>262</v>
      </c>
      <c r="AA1480" s="147">
        <v>124</v>
      </c>
      <c r="AB1480" s="147">
        <v>44</v>
      </c>
      <c r="AC1480" s="147">
        <v>18</v>
      </c>
      <c r="AD1480" s="147">
        <v>62</v>
      </c>
      <c r="AE1480" s="148">
        <v>1.3618677043</v>
      </c>
      <c r="AF1480" s="131">
        <v>16.221374045800001</v>
      </c>
      <c r="AG1480" s="149">
        <v>1.1299999999999999</v>
      </c>
      <c r="AH1480" s="149">
        <v>6.0283687943000004</v>
      </c>
      <c r="AI1480" s="149">
        <v>8.7639311043999992</v>
      </c>
      <c r="AJ1480" s="149">
        <v>7.9027355623000002</v>
      </c>
      <c r="AK1480" s="149">
        <v>57.902735562300002</v>
      </c>
      <c r="AL1480" s="149">
        <v>2.9888551164999999</v>
      </c>
      <c r="AM1480" s="149">
        <v>5.6737588651999999</v>
      </c>
      <c r="AN1480" s="149">
        <v>3.3434650455999999</v>
      </c>
      <c r="AO1480" s="149" t="s">
        <v>3450</v>
      </c>
      <c r="AP1480" s="149">
        <v>6.1803444782000003</v>
      </c>
      <c r="AQ1480" s="149">
        <v>1.2158054710999999</v>
      </c>
    </row>
    <row r="1481" spans="1:43" x14ac:dyDescent="0.2">
      <c r="A1481" s="145">
        <v>4711</v>
      </c>
      <c r="B1481" s="109" t="s">
        <v>921</v>
      </c>
      <c r="C1481" s="110">
        <v>2606</v>
      </c>
      <c r="D1481" s="131">
        <v>11.701671667399999</v>
      </c>
      <c r="E1481" s="110">
        <v>180.595980596</v>
      </c>
      <c r="F1481" s="131">
        <v>16.0399079048</v>
      </c>
      <c r="G1481" s="131">
        <v>22.947045280099999</v>
      </c>
      <c r="H1481" s="131">
        <v>61.473522640100001</v>
      </c>
      <c r="I1481" s="131">
        <v>15.5794320798</v>
      </c>
      <c r="J1481" s="131">
        <v>3.1019775106999998</v>
      </c>
      <c r="K1481" s="131">
        <v>1.5509887552999999</v>
      </c>
      <c r="L1481" s="131">
        <v>7.7549437767000002</v>
      </c>
      <c r="M1481" s="131">
        <v>6.9794493989999999</v>
      </c>
      <c r="N1481" s="110">
        <v>1049</v>
      </c>
      <c r="O1481" s="131">
        <v>2.4661582459</v>
      </c>
      <c r="P1481" s="146">
        <v>14.43</v>
      </c>
      <c r="Q1481" s="131">
        <v>11.1111111111</v>
      </c>
      <c r="R1481" s="110">
        <v>50</v>
      </c>
      <c r="S1481" s="131">
        <v>72.361111111100001</v>
      </c>
      <c r="T1481" s="110">
        <v>-46</v>
      </c>
      <c r="U1481" s="131">
        <v>14.791666666699999</v>
      </c>
      <c r="V1481" s="131">
        <v>1.7361111111</v>
      </c>
      <c r="W1481" s="147">
        <v>1217</v>
      </c>
      <c r="X1481" s="147">
        <v>169</v>
      </c>
      <c r="Y1481" s="147">
        <v>622</v>
      </c>
      <c r="Z1481" s="147">
        <v>426</v>
      </c>
      <c r="AA1481" s="147">
        <v>230</v>
      </c>
      <c r="AB1481" s="147">
        <v>64</v>
      </c>
      <c r="AC1481" s="147">
        <v>48</v>
      </c>
      <c r="AD1481" s="147">
        <v>118</v>
      </c>
      <c r="AE1481" s="148">
        <v>1.7196904556999999</v>
      </c>
      <c r="AF1481" s="131">
        <v>3.9032006245000002</v>
      </c>
      <c r="AG1481" s="149">
        <v>0.39</v>
      </c>
      <c r="AH1481" s="149">
        <v>6.5457970332000004</v>
      </c>
      <c r="AI1481" s="149">
        <v>9.7245114198000007</v>
      </c>
      <c r="AJ1481" s="149">
        <v>6.5457970332000004</v>
      </c>
      <c r="AK1481" s="149">
        <v>55.003531904900001</v>
      </c>
      <c r="AL1481" s="149">
        <v>2.0014127619000002</v>
      </c>
      <c r="AM1481" s="149">
        <v>5.627501766</v>
      </c>
      <c r="AN1481" s="149">
        <v>4.0970096538999998</v>
      </c>
      <c r="AO1481" s="149" t="s">
        <v>3450</v>
      </c>
      <c r="AP1481" s="149">
        <v>6.9931716505999999</v>
      </c>
      <c r="AQ1481" s="149">
        <v>3.4612667765</v>
      </c>
    </row>
    <row r="1482" spans="1:43" x14ac:dyDescent="0.2">
      <c r="A1482" s="145">
        <v>4716</v>
      </c>
      <c r="B1482" s="109" t="s">
        <v>920</v>
      </c>
      <c r="C1482" s="110">
        <v>1226</v>
      </c>
      <c r="D1482" s="131">
        <v>16.429249762600001</v>
      </c>
      <c r="E1482" s="110">
        <v>318.44155844160002</v>
      </c>
      <c r="F1482" s="131">
        <v>22.920065252899999</v>
      </c>
      <c r="G1482" s="131">
        <v>19.086460032600002</v>
      </c>
      <c r="H1482" s="131">
        <v>66.884176182700003</v>
      </c>
      <c r="I1482" s="131">
        <v>14.029363784699999</v>
      </c>
      <c r="J1482" s="131">
        <v>7.2786089770000002</v>
      </c>
      <c r="K1482" s="131">
        <v>1.6174686615</v>
      </c>
      <c r="L1482" s="131">
        <v>12.9397492924</v>
      </c>
      <c r="M1482" s="131">
        <v>1.6174686615</v>
      </c>
      <c r="N1482" s="110">
        <v>514</v>
      </c>
      <c r="O1482" s="131">
        <v>2.3560311284000002</v>
      </c>
      <c r="P1482" s="146">
        <v>3.85</v>
      </c>
      <c r="Q1482" s="131">
        <v>14.175257732</v>
      </c>
      <c r="R1482" s="110">
        <v>16</v>
      </c>
      <c r="S1482" s="131">
        <v>62.628865979399997</v>
      </c>
      <c r="T1482" s="110">
        <v>-15</v>
      </c>
      <c r="U1482" s="131">
        <v>22.680412371100001</v>
      </c>
      <c r="V1482" s="131">
        <v>0.51546391749999998</v>
      </c>
      <c r="W1482" s="147">
        <v>298</v>
      </c>
      <c r="X1482" s="147">
        <v>35</v>
      </c>
      <c r="Y1482" s="147">
        <v>148</v>
      </c>
      <c r="Z1482" s="147">
        <v>115</v>
      </c>
      <c r="AA1482" s="147">
        <v>80</v>
      </c>
      <c r="AB1482" s="147">
        <v>13</v>
      </c>
      <c r="AC1482" s="147">
        <v>17</v>
      </c>
      <c r="AD1482" s="147">
        <v>50</v>
      </c>
      <c r="AE1482" s="148">
        <v>4.5855379189000001</v>
      </c>
      <c r="AF1482" s="131">
        <v>0.80128205129999996</v>
      </c>
      <c r="AG1482" s="149">
        <v>0.56000000000000005</v>
      </c>
      <c r="AH1482" s="149">
        <v>9.5380923815000003</v>
      </c>
      <c r="AI1482" s="149">
        <v>15.7168566287</v>
      </c>
      <c r="AJ1482" s="149">
        <v>7.0785842830999997</v>
      </c>
      <c r="AK1482" s="149">
        <v>48.710257948399999</v>
      </c>
      <c r="AL1482" s="149">
        <v>1.9796040792</v>
      </c>
      <c r="AM1482" s="149">
        <v>7.1985602879000004</v>
      </c>
      <c r="AN1482" s="149">
        <v>3.5992801440000002</v>
      </c>
      <c r="AO1482" s="149" t="s">
        <v>3450</v>
      </c>
      <c r="AP1482" s="149">
        <v>5.6388722256000001</v>
      </c>
      <c r="AQ1482" s="149">
        <v>0.53989202160000005</v>
      </c>
    </row>
    <row r="1483" spans="1:43" x14ac:dyDescent="0.2">
      <c r="A1483" s="145">
        <v>4721</v>
      </c>
      <c r="B1483" s="109" t="s">
        <v>919</v>
      </c>
      <c r="C1483" s="110">
        <v>2878</v>
      </c>
      <c r="D1483" s="131">
        <v>9.3880653744</v>
      </c>
      <c r="E1483" s="110">
        <v>234.74714518760001</v>
      </c>
      <c r="F1483" s="131">
        <v>11.153578874200001</v>
      </c>
      <c r="G1483" s="131">
        <v>22.376650451700002</v>
      </c>
      <c r="H1483" s="131">
        <v>60.806115357899998</v>
      </c>
      <c r="I1483" s="131">
        <v>16.817234190400001</v>
      </c>
      <c r="J1483" s="131">
        <v>3.1347962381999999</v>
      </c>
      <c r="K1483" s="131">
        <v>2.4381748519999999</v>
      </c>
      <c r="L1483" s="131">
        <v>8.7077673284999992</v>
      </c>
      <c r="M1483" s="131">
        <v>9.4043887146999996</v>
      </c>
      <c r="N1483" s="110">
        <v>1199</v>
      </c>
      <c r="O1483" s="131">
        <v>2.3803169307999998</v>
      </c>
      <c r="P1483" s="146">
        <v>12.26</v>
      </c>
      <c r="Q1483" s="131">
        <v>9.9009900989999995</v>
      </c>
      <c r="R1483" s="110">
        <v>41</v>
      </c>
      <c r="S1483" s="131">
        <v>50.247524752499999</v>
      </c>
      <c r="T1483" s="110">
        <v>-42</v>
      </c>
      <c r="U1483" s="131">
        <v>37.953795379500001</v>
      </c>
      <c r="V1483" s="131">
        <v>1.8976897690000001</v>
      </c>
      <c r="W1483" s="147">
        <v>901</v>
      </c>
      <c r="X1483" s="147">
        <v>85</v>
      </c>
      <c r="Y1483" s="147">
        <v>354</v>
      </c>
      <c r="Z1483" s="147">
        <v>462</v>
      </c>
      <c r="AA1483" s="147">
        <v>218</v>
      </c>
      <c r="AB1483" s="147">
        <v>36</v>
      </c>
      <c r="AC1483" s="147">
        <v>47</v>
      </c>
      <c r="AD1483" s="147">
        <v>135</v>
      </c>
      <c r="AE1483" s="148">
        <v>0.97305389220000005</v>
      </c>
      <c r="AF1483" s="131">
        <v>10.919337795000001</v>
      </c>
      <c r="AG1483" s="149">
        <v>0.7</v>
      </c>
      <c r="AH1483" s="149">
        <v>11.541455819399999</v>
      </c>
      <c r="AI1483" s="149">
        <v>19.968859478399999</v>
      </c>
      <c r="AJ1483" s="149">
        <v>7.3180225768999998</v>
      </c>
      <c r="AK1483" s="149">
        <v>37.485402880499997</v>
      </c>
      <c r="AL1483" s="149">
        <v>1.6932658622000001</v>
      </c>
      <c r="AM1483" s="149">
        <v>7.1817827949000002</v>
      </c>
      <c r="AN1483" s="149">
        <v>2.5496302062999998</v>
      </c>
      <c r="AO1483" s="149" t="s">
        <v>3450</v>
      </c>
      <c r="AP1483" s="149">
        <v>10.0622810432</v>
      </c>
      <c r="AQ1483" s="149">
        <v>2.1992993382999999</v>
      </c>
    </row>
    <row r="1484" spans="1:43" x14ac:dyDescent="0.2">
      <c r="A1484" s="145">
        <v>4723</v>
      </c>
      <c r="B1484" s="109" t="s">
        <v>918</v>
      </c>
      <c r="C1484" s="110">
        <v>815</v>
      </c>
      <c r="D1484" s="131">
        <v>18.978102189800001</v>
      </c>
      <c r="E1484" s="110">
        <v>88.876772082900004</v>
      </c>
      <c r="F1484" s="131">
        <v>9.3251533741999992</v>
      </c>
      <c r="G1484" s="131">
        <v>21.840490797499999</v>
      </c>
      <c r="H1484" s="131">
        <v>64.294478527600006</v>
      </c>
      <c r="I1484" s="131">
        <v>13.8650306748</v>
      </c>
      <c r="J1484" s="131">
        <v>6.2774639046000003</v>
      </c>
      <c r="K1484" s="131">
        <v>0</v>
      </c>
      <c r="L1484" s="131">
        <v>10.0439422473</v>
      </c>
      <c r="M1484" s="131">
        <v>1.2554927809</v>
      </c>
      <c r="N1484" s="110">
        <v>319</v>
      </c>
      <c r="O1484" s="131">
        <v>2.5360501567</v>
      </c>
      <c r="P1484" s="146">
        <v>9.17</v>
      </c>
      <c r="Q1484" s="131">
        <v>5.1310043668</v>
      </c>
      <c r="R1484" s="110">
        <v>9</v>
      </c>
      <c r="S1484" s="131">
        <v>69.323144104799994</v>
      </c>
      <c r="T1484" s="110">
        <v>-8</v>
      </c>
      <c r="U1484" s="131">
        <v>25.109170305700001</v>
      </c>
      <c r="V1484" s="131">
        <v>0.43668122269999998</v>
      </c>
      <c r="W1484" s="147">
        <v>275</v>
      </c>
      <c r="X1484" s="147">
        <v>110</v>
      </c>
      <c r="Y1484" s="147">
        <v>29</v>
      </c>
      <c r="Z1484" s="147">
        <v>136</v>
      </c>
      <c r="AA1484" s="147">
        <v>80</v>
      </c>
      <c r="AB1484" s="147">
        <v>34</v>
      </c>
      <c r="AC1484" s="147">
        <v>14</v>
      </c>
      <c r="AD1484" s="147">
        <v>32</v>
      </c>
      <c r="AE1484" s="148">
        <v>4.3103448275999998</v>
      </c>
      <c r="AF1484" s="131">
        <v>22.077922077899998</v>
      </c>
      <c r="AG1484" s="149" t="s">
        <v>3449</v>
      </c>
      <c r="AH1484" s="149">
        <v>5.5464926591000001</v>
      </c>
      <c r="AI1484" s="149">
        <v>8.3197389885999993</v>
      </c>
      <c r="AJ1484" s="149">
        <v>6.5796628603</v>
      </c>
      <c r="AK1484" s="149">
        <v>55.519303969500001</v>
      </c>
      <c r="AL1484" s="149">
        <v>2.9907558455999999</v>
      </c>
      <c r="AM1484" s="149">
        <v>6.5796628603</v>
      </c>
      <c r="AN1484" s="149">
        <v>3.9151712886999999</v>
      </c>
      <c r="AO1484" s="149" t="s">
        <v>3450</v>
      </c>
      <c r="AP1484" s="149">
        <v>9.0266449157000004</v>
      </c>
      <c r="AQ1484" s="149">
        <v>1.5225666122999999</v>
      </c>
    </row>
    <row r="1485" spans="1:43" x14ac:dyDescent="0.2">
      <c r="A1485" s="145">
        <v>4724</v>
      </c>
      <c r="B1485" s="109" t="s">
        <v>917</v>
      </c>
      <c r="C1485" s="110">
        <v>4480</v>
      </c>
      <c r="D1485" s="131">
        <v>16.122343183000002</v>
      </c>
      <c r="E1485" s="110">
        <v>720.25723472669995</v>
      </c>
      <c r="F1485" s="131">
        <v>14.5089285714</v>
      </c>
      <c r="G1485" s="131">
        <v>19.910714285699999</v>
      </c>
      <c r="H1485" s="131">
        <v>62.276785714299997</v>
      </c>
      <c r="I1485" s="131">
        <v>17.8125</v>
      </c>
      <c r="J1485" s="131">
        <v>3.6150022594000002</v>
      </c>
      <c r="K1485" s="131">
        <v>1.5815634885000001</v>
      </c>
      <c r="L1485" s="131">
        <v>11.5228197018</v>
      </c>
      <c r="M1485" s="131">
        <v>6.5521915951</v>
      </c>
      <c r="N1485" s="110">
        <v>1939</v>
      </c>
      <c r="O1485" s="131">
        <v>2.2821041773999999</v>
      </c>
      <c r="P1485" s="146">
        <v>6.22</v>
      </c>
      <c r="Q1485" s="131">
        <v>21.7741935484</v>
      </c>
      <c r="R1485" s="110">
        <v>44</v>
      </c>
      <c r="S1485" s="131">
        <v>58.2258064516</v>
      </c>
      <c r="T1485" s="110">
        <v>-49</v>
      </c>
      <c r="U1485" s="131">
        <v>19.5161290323</v>
      </c>
      <c r="V1485" s="131">
        <v>0.48387096769999999</v>
      </c>
      <c r="W1485" s="147">
        <v>1684</v>
      </c>
      <c r="X1485" s="147">
        <v>44</v>
      </c>
      <c r="Y1485" s="147">
        <v>793</v>
      </c>
      <c r="Z1485" s="147">
        <v>847</v>
      </c>
      <c r="AA1485" s="147">
        <v>312</v>
      </c>
      <c r="AB1485" s="147">
        <v>16</v>
      </c>
      <c r="AC1485" s="147">
        <v>66</v>
      </c>
      <c r="AD1485" s="147">
        <v>230</v>
      </c>
      <c r="AE1485" s="148">
        <v>2.2380952381000001</v>
      </c>
      <c r="AF1485" s="131">
        <v>16.4809656453</v>
      </c>
      <c r="AG1485" s="149">
        <v>1.4</v>
      </c>
      <c r="AH1485" s="149">
        <v>18.956375030099998</v>
      </c>
      <c r="AI1485" s="149">
        <v>11.3039286575</v>
      </c>
      <c r="AJ1485" s="149">
        <v>9.1829356471000008</v>
      </c>
      <c r="AK1485" s="149">
        <v>33.104362496999997</v>
      </c>
      <c r="AL1485" s="149">
        <v>2.6512412630000002</v>
      </c>
      <c r="AM1485" s="149">
        <v>8.1103880453000006</v>
      </c>
      <c r="AN1485" s="149">
        <v>2.0727886238000002</v>
      </c>
      <c r="AO1485" s="149" t="s">
        <v>3450</v>
      </c>
      <c r="AP1485" s="149">
        <v>12.0028922632</v>
      </c>
      <c r="AQ1485" s="149">
        <v>2.6150879730000001</v>
      </c>
    </row>
    <row r="1486" spans="1:43" x14ac:dyDescent="0.2">
      <c r="A1486" s="145">
        <v>4726</v>
      </c>
      <c r="B1486" s="109" t="s">
        <v>916</v>
      </c>
      <c r="C1486" s="110">
        <v>2802</v>
      </c>
      <c r="D1486" s="131">
        <v>7.8937235270999997</v>
      </c>
      <c r="E1486" s="110">
        <v>91.628515369499993</v>
      </c>
      <c r="F1486" s="131">
        <v>8.3511777301999999</v>
      </c>
      <c r="G1486" s="131">
        <v>22.4839400428</v>
      </c>
      <c r="H1486" s="131">
        <v>60.421127765900003</v>
      </c>
      <c r="I1486" s="131">
        <v>17.0949321913</v>
      </c>
      <c r="J1486" s="131">
        <v>2.5026814443999998</v>
      </c>
      <c r="K1486" s="131">
        <v>1.7876296031000001</v>
      </c>
      <c r="L1486" s="131">
        <v>12.8709331427</v>
      </c>
      <c r="M1486" s="131">
        <v>8.9381480156999995</v>
      </c>
      <c r="N1486" s="110">
        <v>1160</v>
      </c>
      <c r="O1486" s="131">
        <v>2.3818965517000001</v>
      </c>
      <c r="P1486" s="146">
        <v>30.58</v>
      </c>
      <c r="Q1486" s="131">
        <v>6.2622309198000004</v>
      </c>
      <c r="R1486" s="110">
        <v>36</v>
      </c>
      <c r="S1486" s="131">
        <v>46.738421396</v>
      </c>
      <c r="T1486" s="110">
        <v>-31</v>
      </c>
      <c r="U1486" s="131">
        <v>46.249184605300002</v>
      </c>
      <c r="V1486" s="131">
        <v>0.7501630789</v>
      </c>
      <c r="W1486" s="147">
        <v>1466</v>
      </c>
      <c r="X1486" s="147">
        <v>232</v>
      </c>
      <c r="Y1486" s="147">
        <v>496</v>
      </c>
      <c r="Z1486" s="147">
        <v>738</v>
      </c>
      <c r="AA1486" s="147">
        <v>266</v>
      </c>
      <c r="AB1486" s="147">
        <v>89</v>
      </c>
      <c r="AC1486" s="147">
        <v>62</v>
      </c>
      <c r="AD1486" s="147">
        <v>115</v>
      </c>
      <c r="AE1486" s="148">
        <v>0.82893745289999998</v>
      </c>
      <c r="AF1486" s="131">
        <v>11.873840445300001</v>
      </c>
      <c r="AG1486" s="131">
        <v>0.61</v>
      </c>
      <c r="AH1486" s="149">
        <v>9.5515858549000008</v>
      </c>
      <c r="AI1486" s="149">
        <v>22.949325556000002</v>
      </c>
      <c r="AJ1486" s="149">
        <v>6.1611374408000001</v>
      </c>
      <c r="AK1486" s="149">
        <v>42.489974480500003</v>
      </c>
      <c r="AL1486" s="149">
        <v>0.67444403939999997</v>
      </c>
      <c r="AM1486" s="149">
        <v>5.1403572731000002</v>
      </c>
      <c r="AN1486" s="149">
        <v>1.8228217280000001</v>
      </c>
      <c r="AO1486" s="149" t="s">
        <v>3450</v>
      </c>
      <c r="AP1486" s="149">
        <v>9.3146190302999994</v>
      </c>
      <c r="AQ1486" s="149">
        <v>1.8957345971999999</v>
      </c>
    </row>
    <row r="1487" spans="1:43" x14ac:dyDescent="0.2">
      <c r="A1487" s="145">
        <v>4741</v>
      </c>
      <c r="B1487" s="109" t="s">
        <v>915</v>
      </c>
      <c r="C1487" s="110">
        <v>1211</v>
      </c>
      <c r="D1487" s="131">
        <v>10.0909090909</v>
      </c>
      <c r="E1487" s="110">
        <v>140.6504065041</v>
      </c>
      <c r="F1487" s="131">
        <v>12.469033856299999</v>
      </c>
      <c r="G1487" s="131">
        <v>21.717588769599999</v>
      </c>
      <c r="H1487" s="131">
        <v>63.748967795200002</v>
      </c>
      <c r="I1487" s="131">
        <v>14.533443435200001</v>
      </c>
      <c r="J1487" s="131">
        <v>3.2976092333000002</v>
      </c>
      <c r="K1487" s="131">
        <v>2.4732069249999999</v>
      </c>
      <c r="L1487" s="131">
        <v>6.5952184666000004</v>
      </c>
      <c r="M1487" s="131">
        <v>7.4196207749000003</v>
      </c>
      <c r="N1487" s="110">
        <v>475</v>
      </c>
      <c r="O1487" s="131">
        <v>2.5115789473999999</v>
      </c>
      <c r="P1487" s="146">
        <v>8.61</v>
      </c>
      <c r="Q1487" s="131">
        <v>9.5017381228000009</v>
      </c>
      <c r="R1487" s="110">
        <v>24</v>
      </c>
      <c r="S1487" s="131">
        <v>61.993047508700002</v>
      </c>
      <c r="T1487" s="110">
        <v>-29</v>
      </c>
      <c r="U1487" s="131">
        <v>26.1877172654</v>
      </c>
      <c r="V1487" s="131">
        <v>2.3174971031</v>
      </c>
      <c r="W1487" s="147">
        <v>449</v>
      </c>
      <c r="X1487" s="147">
        <v>54</v>
      </c>
      <c r="Y1487" s="147">
        <v>208</v>
      </c>
      <c r="Z1487" s="147">
        <v>187</v>
      </c>
      <c r="AA1487" s="147">
        <v>101</v>
      </c>
      <c r="AB1487" s="147">
        <v>20</v>
      </c>
      <c r="AC1487" s="147">
        <v>19</v>
      </c>
      <c r="AD1487" s="147">
        <v>62</v>
      </c>
      <c r="AE1487" s="148">
        <v>1.8518518519</v>
      </c>
      <c r="AF1487" s="131">
        <v>0.81699346409999996</v>
      </c>
      <c r="AG1487" s="149" t="s">
        <v>3449</v>
      </c>
      <c r="AH1487" s="149">
        <v>9.3411175980000003</v>
      </c>
      <c r="AI1487" s="149">
        <v>10.383653044200001</v>
      </c>
      <c r="AJ1487" s="149">
        <v>8.0900750626000004</v>
      </c>
      <c r="AK1487" s="149">
        <v>48.582151793199998</v>
      </c>
      <c r="AL1487" s="149">
        <v>2.4186822351999999</v>
      </c>
      <c r="AM1487" s="149">
        <v>6.5054211843000003</v>
      </c>
      <c r="AN1487" s="149">
        <v>4.6705587990000001</v>
      </c>
      <c r="AO1487" s="149" t="s">
        <v>3450</v>
      </c>
      <c r="AP1487" s="149">
        <v>7.7981651375999999</v>
      </c>
      <c r="AQ1487" s="149">
        <v>2.2101751460000001</v>
      </c>
    </row>
    <row r="1488" spans="1:43" x14ac:dyDescent="0.2">
      <c r="A1488" s="145">
        <v>4746</v>
      </c>
      <c r="B1488" s="109" t="s">
        <v>914</v>
      </c>
      <c r="C1488" s="110">
        <v>5680</v>
      </c>
      <c r="D1488" s="131">
        <v>18.382659441400001</v>
      </c>
      <c r="E1488" s="110">
        <v>727.27272727269997</v>
      </c>
      <c r="F1488" s="131">
        <v>21.021126760600001</v>
      </c>
      <c r="G1488" s="131">
        <v>22.570422535199999</v>
      </c>
      <c r="H1488" s="131">
        <v>62.007042253500003</v>
      </c>
      <c r="I1488" s="131">
        <v>15.4225352113</v>
      </c>
      <c r="J1488" s="131">
        <v>3.7154989384000001</v>
      </c>
      <c r="K1488" s="131">
        <v>2.4769992922999999</v>
      </c>
      <c r="L1488" s="131">
        <v>12.208067940599999</v>
      </c>
      <c r="M1488" s="131">
        <v>7.7848549185999998</v>
      </c>
      <c r="N1488" s="110">
        <v>2375</v>
      </c>
      <c r="O1488" s="131">
        <v>2.3637894736999998</v>
      </c>
      <c r="P1488" s="146">
        <v>7.81</v>
      </c>
      <c r="Q1488" s="131">
        <v>25.480153649199998</v>
      </c>
      <c r="R1488" s="110">
        <v>53</v>
      </c>
      <c r="S1488" s="131">
        <v>63.252240716999999</v>
      </c>
      <c r="T1488" s="110">
        <v>-59</v>
      </c>
      <c r="U1488" s="131">
        <v>10.4993597951</v>
      </c>
      <c r="V1488" s="131">
        <v>0.76824583869999996</v>
      </c>
      <c r="W1488" s="147">
        <v>2614</v>
      </c>
      <c r="X1488" s="147">
        <v>79</v>
      </c>
      <c r="Y1488" s="147">
        <v>1032</v>
      </c>
      <c r="Z1488" s="147">
        <v>1503</v>
      </c>
      <c r="AA1488" s="147">
        <v>357</v>
      </c>
      <c r="AB1488" s="147">
        <v>22</v>
      </c>
      <c r="AC1488" s="147">
        <v>76</v>
      </c>
      <c r="AD1488" s="147">
        <v>259</v>
      </c>
      <c r="AE1488" s="148">
        <v>0.88529638180000003</v>
      </c>
      <c r="AF1488" s="131">
        <v>11.1631256752</v>
      </c>
      <c r="AG1488" s="131">
        <v>1.51</v>
      </c>
      <c r="AH1488" s="149">
        <v>13.901897954200001</v>
      </c>
      <c r="AI1488" s="149">
        <v>13.827951688400001</v>
      </c>
      <c r="AJ1488" s="149">
        <v>9.3788513679999994</v>
      </c>
      <c r="AK1488" s="149">
        <v>37.416810451099998</v>
      </c>
      <c r="AL1488" s="149">
        <v>2.1197929504999999</v>
      </c>
      <c r="AM1488" s="149">
        <v>7.3453290609000002</v>
      </c>
      <c r="AN1488" s="149">
        <v>3.0071481389999999</v>
      </c>
      <c r="AO1488" s="149" t="s">
        <v>3450</v>
      </c>
      <c r="AP1488" s="149">
        <v>11.4986443185</v>
      </c>
      <c r="AQ1488" s="149">
        <v>1.5035740694999999</v>
      </c>
    </row>
    <row r="1489" spans="1:43" x14ac:dyDescent="0.2">
      <c r="A1489" s="145">
        <v>4751</v>
      </c>
      <c r="B1489" s="109" t="s">
        <v>913</v>
      </c>
      <c r="C1489" s="110">
        <v>2803</v>
      </c>
      <c r="D1489" s="131">
        <v>12.525090325200001</v>
      </c>
      <c r="E1489" s="110">
        <v>1774.0506329114</v>
      </c>
      <c r="F1489" s="131">
        <v>37.245808062800002</v>
      </c>
      <c r="G1489" s="131">
        <v>19.2650731359</v>
      </c>
      <c r="H1489" s="131">
        <v>63.646093471299999</v>
      </c>
      <c r="I1489" s="131">
        <v>17.088833392800002</v>
      </c>
      <c r="J1489" s="131">
        <v>5.0206204051999999</v>
      </c>
      <c r="K1489" s="131">
        <v>3.2275416891000002</v>
      </c>
      <c r="L1489" s="131">
        <v>11.117088040200001</v>
      </c>
      <c r="M1489" s="131">
        <v>5.7378518917000001</v>
      </c>
      <c r="N1489" s="110">
        <v>1261</v>
      </c>
      <c r="O1489" s="131">
        <v>2.1998413957</v>
      </c>
      <c r="P1489" s="146">
        <v>1.58</v>
      </c>
      <c r="Q1489" s="131">
        <v>39.622641509399998</v>
      </c>
      <c r="R1489" s="110">
        <v>9</v>
      </c>
      <c r="S1489" s="131">
        <v>45.911949685499998</v>
      </c>
      <c r="T1489" s="110">
        <v>-9</v>
      </c>
      <c r="U1489" s="131">
        <v>11.320754717</v>
      </c>
      <c r="V1489" s="131">
        <v>3.1446540880999998</v>
      </c>
      <c r="W1489" s="147">
        <v>972</v>
      </c>
      <c r="X1489" s="147">
        <v>4</v>
      </c>
      <c r="Y1489" s="147">
        <v>258</v>
      </c>
      <c r="Z1489" s="147">
        <v>710</v>
      </c>
      <c r="AA1489" s="147" t="s">
        <v>3449</v>
      </c>
      <c r="AB1489" s="147" t="s">
        <v>3449</v>
      </c>
      <c r="AC1489" s="147">
        <v>26</v>
      </c>
      <c r="AD1489" s="147">
        <v>124</v>
      </c>
      <c r="AE1489" s="148">
        <v>2.0194465221</v>
      </c>
      <c r="AF1489" s="131">
        <v>0.36036036040000002</v>
      </c>
      <c r="AG1489" s="149">
        <v>1.77</v>
      </c>
      <c r="AH1489" s="149">
        <v>13.8624338624</v>
      </c>
      <c r="AI1489" s="149">
        <v>15.873015873</v>
      </c>
      <c r="AJ1489" s="149">
        <v>10.1940035273</v>
      </c>
      <c r="AK1489" s="149">
        <v>41.058201058199998</v>
      </c>
      <c r="AL1489" s="149">
        <v>1.5520282187000001</v>
      </c>
      <c r="AM1489" s="149">
        <v>6.0670194004000004</v>
      </c>
      <c r="AN1489" s="149">
        <v>2.6102292769000002</v>
      </c>
      <c r="AO1489" s="149" t="s">
        <v>3450</v>
      </c>
      <c r="AP1489" s="149">
        <v>6.6666666667000003</v>
      </c>
      <c r="AQ1489" s="149">
        <v>2.1164021164000002</v>
      </c>
    </row>
    <row r="1490" spans="1:43" x14ac:dyDescent="0.2">
      <c r="A1490" s="145">
        <v>4756</v>
      </c>
      <c r="B1490" s="109" t="s">
        <v>912</v>
      </c>
      <c r="C1490" s="110">
        <v>846</v>
      </c>
      <c r="D1490" s="131">
        <v>10.5882352941</v>
      </c>
      <c r="E1490" s="110">
        <v>77.401646843500004</v>
      </c>
      <c r="F1490" s="131">
        <v>7.4468085106000004</v>
      </c>
      <c r="G1490" s="131">
        <v>26.8321513002</v>
      </c>
      <c r="H1490" s="131">
        <v>60.756501182000001</v>
      </c>
      <c r="I1490" s="131">
        <v>12.411347517699999</v>
      </c>
      <c r="J1490" s="131">
        <v>1.1689070719000001</v>
      </c>
      <c r="K1490" s="131">
        <v>1.1689070719000001</v>
      </c>
      <c r="L1490" s="131">
        <v>14.026884862699999</v>
      </c>
      <c r="M1490" s="131">
        <v>9.3512565751000007</v>
      </c>
      <c r="N1490" s="110">
        <v>300</v>
      </c>
      <c r="O1490" s="131">
        <v>2.81</v>
      </c>
      <c r="P1490" s="146">
        <v>10.93</v>
      </c>
      <c r="Q1490" s="131">
        <v>7.4817518247999999</v>
      </c>
      <c r="R1490" s="110">
        <v>15</v>
      </c>
      <c r="S1490" s="131">
        <v>70.346715328499997</v>
      </c>
      <c r="T1490" s="110">
        <v>-17</v>
      </c>
      <c r="U1490" s="131">
        <v>21.806569343100001</v>
      </c>
      <c r="V1490" s="131">
        <v>0.36496350360000002</v>
      </c>
      <c r="W1490" s="147">
        <v>341</v>
      </c>
      <c r="X1490" s="147">
        <v>152</v>
      </c>
      <c r="Y1490" s="147">
        <v>40</v>
      </c>
      <c r="Z1490" s="147">
        <v>149</v>
      </c>
      <c r="AA1490" s="147">
        <v>112</v>
      </c>
      <c r="AB1490" s="147">
        <v>54</v>
      </c>
      <c r="AC1490" s="147">
        <v>17</v>
      </c>
      <c r="AD1490" s="147">
        <v>41</v>
      </c>
      <c r="AE1490" s="148">
        <v>0.58139534879999999</v>
      </c>
      <c r="AF1490" s="131">
        <v>7.1005917160000003</v>
      </c>
      <c r="AG1490" s="149" t="s">
        <v>3449</v>
      </c>
      <c r="AH1490" s="149">
        <v>6.5445026178000001</v>
      </c>
      <c r="AI1490" s="149">
        <v>15.706806282700001</v>
      </c>
      <c r="AJ1490" s="149">
        <v>6.7408376962999998</v>
      </c>
      <c r="AK1490" s="149">
        <v>49.083769633499998</v>
      </c>
      <c r="AL1490" s="149">
        <v>4.0575916230000004</v>
      </c>
      <c r="AM1490" s="149">
        <v>4.4502617801</v>
      </c>
      <c r="AN1490" s="149">
        <v>5.0392670157000001</v>
      </c>
      <c r="AO1490" s="149" t="s">
        <v>3450</v>
      </c>
      <c r="AP1490" s="149">
        <v>7.6570680627999996</v>
      </c>
      <c r="AQ1490" s="149">
        <v>0.71989528800000002</v>
      </c>
    </row>
    <row r="1491" spans="1:43" x14ac:dyDescent="0.2">
      <c r="A1491" s="145">
        <v>4761</v>
      </c>
      <c r="B1491" s="109" t="s">
        <v>911</v>
      </c>
      <c r="C1491" s="110">
        <v>7803</v>
      </c>
      <c r="D1491" s="131">
        <v>10.0874717833</v>
      </c>
      <c r="E1491" s="110">
        <v>630.29079159939999</v>
      </c>
      <c r="F1491" s="131">
        <v>24.4521337947</v>
      </c>
      <c r="G1491" s="131">
        <v>19.415609380999999</v>
      </c>
      <c r="H1491" s="131">
        <v>63.578110983000002</v>
      </c>
      <c r="I1491" s="131">
        <v>17.006279635999999</v>
      </c>
      <c r="J1491" s="131">
        <v>4.4961140728000002</v>
      </c>
      <c r="K1491" s="131">
        <v>1.9269060311999999</v>
      </c>
      <c r="L1491" s="131">
        <v>10.1483717644</v>
      </c>
      <c r="M1491" s="131">
        <v>6.1660992998999999</v>
      </c>
      <c r="N1491" s="110">
        <v>3422</v>
      </c>
      <c r="O1491" s="131">
        <v>2.2571595557999999</v>
      </c>
      <c r="P1491" s="146">
        <v>12.38</v>
      </c>
      <c r="Q1491" s="131">
        <v>22.114608555299998</v>
      </c>
      <c r="R1491" s="110">
        <v>57</v>
      </c>
      <c r="S1491" s="131">
        <v>50.524616626300002</v>
      </c>
      <c r="T1491" s="110">
        <v>-58</v>
      </c>
      <c r="U1491" s="131">
        <v>24.697336561699998</v>
      </c>
      <c r="V1491" s="131">
        <v>2.6634382567000001</v>
      </c>
      <c r="W1491" s="147">
        <v>3822</v>
      </c>
      <c r="X1491" s="147">
        <v>106</v>
      </c>
      <c r="Y1491" s="147">
        <v>1074</v>
      </c>
      <c r="Z1491" s="147">
        <v>2642</v>
      </c>
      <c r="AA1491" s="147">
        <v>531</v>
      </c>
      <c r="AB1491" s="147">
        <v>38</v>
      </c>
      <c r="AC1491" s="147">
        <v>109</v>
      </c>
      <c r="AD1491" s="147">
        <v>384</v>
      </c>
      <c r="AE1491" s="148">
        <v>2.2654584222</v>
      </c>
      <c r="AF1491" s="131">
        <v>2.8434793848000002</v>
      </c>
      <c r="AG1491" s="149">
        <v>1.56</v>
      </c>
      <c r="AH1491" s="149">
        <v>12.079299216200001</v>
      </c>
      <c r="AI1491" s="149">
        <v>18.275703089</v>
      </c>
      <c r="AJ1491" s="149">
        <v>10.4748732135</v>
      </c>
      <c r="AK1491" s="149">
        <v>37.4550484094</v>
      </c>
      <c r="AL1491" s="149">
        <v>2.3974181650999999</v>
      </c>
      <c r="AM1491" s="149">
        <v>5.7538035961</v>
      </c>
      <c r="AN1491" s="149">
        <v>1.8626094975</v>
      </c>
      <c r="AO1491" s="149" t="s">
        <v>3450</v>
      </c>
      <c r="AP1491" s="149">
        <v>9.1194098662999998</v>
      </c>
      <c r="AQ1491" s="149">
        <v>2.5818349469999999</v>
      </c>
    </row>
    <row r="1492" spans="1:43" x14ac:dyDescent="0.2">
      <c r="A1492" s="145">
        <v>4776</v>
      </c>
      <c r="B1492" s="109" t="s">
        <v>910</v>
      </c>
      <c r="C1492" s="110">
        <v>1604</v>
      </c>
      <c r="D1492" s="131">
        <v>16.231884057999999</v>
      </c>
      <c r="E1492" s="110">
        <v>225.5977496484</v>
      </c>
      <c r="F1492" s="131">
        <v>16.645885286799999</v>
      </c>
      <c r="G1492" s="131">
        <v>22.506234414000001</v>
      </c>
      <c r="H1492" s="131">
        <v>62.780548628399998</v>
      </c>
      <c r="I1492" s="131">
        <v>14.7132169576</v>
      </c>
      <c r="J1492" s="131">
        <v>9.3196644920999994</v>
      </c>
      <c r="K1492" s="131">
        <v>0.62131096610000003</v>
      </c>
      <c r="L1492" s="131">
        <v>14.911463187300001</v>
      </c>
      <c r="M1492" s="131">
        <v>6.2131096613999999</v>
      </c>
      <c r="N1492" s="110">
        <v>671</v>
      </c>
      <c r="O1492" s="131">
        <v>2.3651266766000001</v>
      </c>
      <c r="P1492" s="146">
        <v>7.11</v>
      </c>
      <c r="Q1492" s="131">
        <v>13.2208157525</v>
      </c>
      <c r="R1492" s="110">
        <v>27</v>
      </c>
      <c r="S1492" s="131">
        <v>57.243319268599997</v>
      </c>
      <c r="T1492" s="110">
        <v>-25</v>
      </c>
      <c r="U1492" s="131">
        <v>29.254571026699999</v>
      </c>
      <c r="V1492" s="131">
        <v>0.28129395219999997</v>
      </c>
      <c r="W1492" s="147">
        <v>615</v>
      </c>
      <c r="X1492" s="147">
        <v>54</v>
      </c>
      <c r="Y1492" s="147">
        <v>184</v>
      </c>
      <c r="Z1492" s="147">
        <v>377</v>
      </c>
      <c r="AA1492" s="147">
        <v>118</v>
      </c>
      <c r="AB1492" s="147">
        <v>20</v>
      </c>
      <c r="AC1492" s="147">
        <v>29</v>
      </c>
      <c r="AD1492" s="147">
        <v>69</v>
      </c>
      <c r="AE1492" s="148">
        <v>2.0435967302</v>
      </c>
      <c r="AF1492" s="131">
        <v>0.62539086929999999</v>
      </c>
      <c r="AG1492" s="149">
        <v>1.24</v>
      </c>
      <c r="AH1492" s="149">
        <v>5.0287907869000001</v>
      </c>
      <c r="AI1492" s="149">
        <v>13.3973128599</v>
      </c>
      <c r="AJ1492" s="149">
        <v>6.4107485605000001</v>
      </c>
      <c r="AK1492" s="149">
        <v>56.583493282100001</v>
      </c>
      <c r="AL1492" s="149">
        <v>1.6122840691</v>
      </c>
      <c r="AM1492" s="149">
        <v>4.6065259117000004</v>
      </c>
      <c r="AN1492" s="149">
        <v>4.1458733204999998</v>
      </c>
      <c r="AO1492" s="149" t="s">
        <v>3450</v>
      </c>
      <c r="AP1492" s="149">
        <v>6.8714011515999998</v>
      </c>
      <c r="AQ1492" s="149">
        <v>1.3435700576</v>
      </c>
    </row>
    <row r="1493" spans="1:43" x14ac:dyDescent="0.2">
      <c r="A1493" s="145">
        <v>4781</v>
      </c>
      <c r="B1493" s="109" t="s">
        <v>909</v>
      </c>
      <c r="C1493" s="110">
        <v>4769</v>
      </c>
      <c r="D1493" s="131">
        <v>14.254911355999999</v>
      </c>
      <c r="E1493" s="110">
        <v>290.26171637250002</v>
      </c>
      <c r="F1493" s="131">
        <v>15.076535961399999</v>
      </c>
      <c r="G1493" s="131">
        <v>22.436569511399998</v>
      </c>
      <c r="H1493" s="131">
        <v>60.8723002726</v>
      </c>
      <c r="I1493" s="131">
        <v>16.691130216000001</v>
      </c>
      <c r="J1493" s="131">
        <v>4.2154073137000001</v>
      </c>
      <c r="K1493" s="131">
        <v>2.1077036569000001</v>
      </c>
      <c r="L1493" s="131">
        <v>9.4846664558999993</v>
      </c>
      <c r="M1493" s="131">
        <v>8.2200442618</v>
      </c>
      <c r="N1493" s="110">
        <v>1924</v>
      </c>
      <c r="O1493" s="131">
        <v>2.4469854469999999</v>
      </c>
      <c r="P1493" s="146">
        <v>16.43</v>
      </c>
      <c r="Q1493" s="131">
        <v>14.4072948328</v>
      </c>
      <c r="R1493" s="110">
        <v>55</v>
      </c>
      <c r="S1493" s="131">
        <v>68.1458966565</v>
      </c>
      <c r="T1493" s="110">
        <v>-58</v>
      </c>
      <c r="U1493" s="131">
        <v>16.838905775099999</v>
      </c>
      <c r="V1493" s="131">
        <v>0.60790273559999997</v>
      </c>
      <c r="W1493" s="147">
        <v>1943</v>
      </c>
      <c r="X1493" s="147">
        <v>147</v>
      </c>
      <c r="Y1493" s="147">
        <v>783</v>
      </c>
      <c r="Z1493" s="147">
        <v>1013</v>
      </c>
      <c r="AA1493" s="147">
        <v>359</v>
      </c>
      <c r="AB1493" s="147">
        <v>48</v>
      </c>
      <c r="AC1493" s="147">
        <v>89</v>
      </c>
      <c r="AD1493" s="147">
        <v>222</v>
      </c>
      <c r="AE1493" s="148">
        <v>2.7066215563</v>
      </c>
      <c r="AF1493" s="131">
        <v>1.5015015014999999</v>
      </c>
      <c r="AG1493" s="131">
        <v>1.4</v>
      </c>
      <c r="AH1493" s="149">
        <v>10.9376920241</v>
      </c>
      <c r="AI1493" s="149">
        <v>15.7551923313</v>
      </c>
      <c r="AJ1493" s="149">
        <v>9.1557084921000005</v>
      </c>
      <c r="AK1493" s="149">
        <v>36.118962762700001</v>
      </c>
      <c r="AL1493" s="149">
        <v>2.3350129040000001</v>
      </c>
      <c r="AM1493" s="149">
        <v>8.7747327024999997</v>
      </c>
      <c r="AN1493" s="149">
        <v>3.3550448568000002</v>
      </c>
      <c r="AO1493" s="149" t="s">
        <v>3450</v>
      </c>
      <c r="AP1493" s="149">
        <v>9.1802875752999995</v>
      </c>
      <c r="AQ1493" s="149">
        <v>4.3873663511999998</v>
      </c>
    </row>
    <row r="1494" spans="1:43" x14ac:dyDescent="0.2">
      <c r="A1494" s="145">
        <v>4786</v>
      </c>
      <c r="B1494" s="109" t="s">
        <v>908</v>
      </c>
      <c r="C1494" s="110">
        <v>2521</v>
      </c>
      <c r="D1494" s="131">
        <v>20.911270983200001</v>
      </c>
      <c r="E1494" s="110">
        <v>1120.4444444444</v>
      </c>
      <c r="F1494" s="131">
        <v>13.010710035700001</v>
      </c>
      <c r="G1494" s="131">
        <v>24.910749702499999</v>
      </c>
      <c r="H1494" s="131">
        <v>60.015866719599998</v>
      </c>
      <c r="I1494" s="131">
        <v>15.0733835779</v>
      </c>
      <c r="J1494" s="131">
        <v>3.1733439110999999</v>
      </c>
      <c r="K1494" s="131">
        <v>1.9833399445</v>
      </c>
      <c r="L1494" s="131">
        <v>8.7266957556999998</v>
      </c>
      <c r="M1494" s="131">
        <v>6.3466878222999998</v>
      </c>
      <c r="N1494" s="110">
        <v>991</v>
      </c>
      <c r="O1494" s="131">
        <v>2.5247225025</v>
      </c>
      <c r="P1494" s="146">
        <v>2.25</v>
      </c>
      <c r="Q1494" s="131">
        <v>23.555555555600002</v>
      </c>
      <c r="R1494" s="110">
        <v>13</v>
      </c>
      <c r="S1494" s="131">
        <v>52.444444444399998</v>
      </c>
      <c r="T1494" s="110">
        <v>-14</v>
      </c>
      <c r="U1494" s="131">
        <v>19.555555555600002</v>
      </c>
      <c r="V1494" s="131">
        <v>4.4444444444000002</v>
      </c>
      <c r="W1494" s="147">
        <v>581</v>
      </c>
      <c r="X1494" s="147">
        <v>8</v>
      </c>
      <c r="Y1494" s="147">
        <v>140</v>
      </c>
      <c r="Z1494" s="147">
        <v>433</v>
      </c>
      <c r="AA1494" s="147">
        <v>132</v>
      </c>
      <c r="AB1494" s="147">
        <v>4</v>
      </c>
      <c r="AC1494" s="147">
        <v>24</v>
      </c>
      <c r="AD1494" s="147">
        <v>104</v>
      </c>
      <c r="AE1494" s="148">
        <v>2.3099133782000001</v>
      </c>
      <c r="AF1494" s="131">
        <v>2.7955271564999999</v>
      </c>
      <c r="AG1494" s="149">
        <v>0.4</v>
      </c>
      <c r="AH1494" s="149">
        <v>12.784160352000001</v>
      </c>
      <c r="AI1494" s="149">
        <v>18.039599119999998</v>
      </c>
      <c r="AJ1494" s="149">
        <v>9.8753361036000005</v>
      </c>
      <c r="AK1494" s="149">
        <v>31.5326326082</v>
      </c>
      <c r="AL1494" s="149">
        <v>3.1043754582999998</v>
      </c>
      <c r="AM1494" s="149">
        <v>10.0708873136</v>
      </c>
      <c r="AN1494" s="149">
        <v>2.7621608409</v>
      </c>
      <c r="AO1494" s="149" t="s">
        <v>3450</v>
      </c>
      <c r="AP1494" s="149">
        <v>10.3886580298</v>
      </c>
      <c r="AQ1494" s="149">
        <v>1.4421901736</v>
      </c>
    </row>
    <row r="1495" spans="1:43" x14ac:dyDescent="0.2">
      <c r="A1495" s="145">
        <v>4791</v>
      </c>
      <c r="B1495" s="109" t="s">
        <v>907</v>
      </c>
      <c r="C1495" s="110">
        <v>1118</v>
      </c>
      <c r="D1495" s="131">
        <v>7.8109932498000001</v>
      </c>
      <c r="E1495" s="110">
        <v>92.244224422399995</v>
      </c>
      <c r="F1495" s="131">
        <v>6.9767441860000003</v>
      </c>
      <c r="G1495" s="131">
        <v>26.028622540299999</v>
      </c>
      <c r="H1495" s="131">
        <v>57.513416815699998</v>
      </c>
      <c r="I1495" s="131">
        <v>16.457960644</v>
      </c>
      <c r="J1495" s="131">
        <v>3.5890533871999999</v>
      </c>
      <c r="K1495" s="131">
        <v>1.7945266935999999</v>
      </c>
      <c r="L1495" s="131">
        <v>9.8698968147000006</v>
      </c>
      <c r="M1495" s="131">
        <v>6.2808434274999998</v>
      </c>
      <c r="N1495" s="110">
        <v>426</v>
      </c>
      <c r="O1495" s="131">
        <v>2.5985915493</v>
      </c>
      <c r="P1495" s="146">
        <v>12.12</v>
      </c>
      <c r="Q1495" s="131">
        <v>7.4565037283000004</v>
      </c>
      <c r="R1495" s="110">
        <v>16</v>
      </c>
      <c r="S1495" s="131">
        <v>73.736536868300007</v>
      </c>
      <c r="T1495" s="110">
        <v>-13</v>
      </c>
      <c r="U1495" s="131">
        <v>18.724109362099998</v>
      </c>
      <c r="V1495" s="131">
        <v>8.2850041400000005E-2</v>
      </c>
      <c r="W1495" s="147">
        <v>411</v>
      </c>
      <c r="X1495" s="147">
        <v>127</v>
      </c>
      <c r="Y1495" s="147">
        <v>100</v>
      </c>
      <c r="Z1495" s="147">
        <v>184</v>
      </c>
      <c r="AA1495" s="147">
        <v>118</v>
      </c>
      <c r="AB1495" s="147">
        <v>48</v>
      </c>
      <c r="AC1495" s="147">
        <v>15</v>
      </c>
      <c r="AD1495" s="147">
        <v>55</v>
      </c>
      <c r="AE1495" s="148">
        <v>1.9313304721</v>
      </c>
      <c r="AF1495" s="131">
        <v>0</v>
      </c>
      <c r="AG1495" s="149" t="s">
        <v>3449</v>
      </c>
      <c r="AH1495" s="149">
        <v>11.5113871636</v>
      </c>
      <c r="AI1495" s="149">
        <v>13.8716356108</v>
      </c>
      <c r="AJ1495" s="149">
        <v>5.4658385093000001</v>
      </c>
      <c r="AK1495" s="149">
        <v>46.376811594199999</v>
      </c>
      <c r="AL1495" s="149">
        <v>3.5610766046000002</v>
      </c>
      <c r="AM1495" s="149">
        <v>6.5010351967000002</v>
      </c>
      <c r="AN1495" s="149">
        <v>4.0993788819999999</v>
      </c>
      <c r="AO1495" s="149" t="s">
        <v>3450</v>
      </c>
      <c r="AP1495" s="149">
        <v>5.7556935818000001</v>
      </c>
      <c r="AQ1495" s="149">
        <v>2.8571428570999999</v>
      </c>
    </row>
    <row r="1496" spans="1:43" x14ac:dyDescent="0.2">
      <c r="A1496" s="145">
        <v>4801</v>
      </c>
      <c r="B1496" s="109" t="s">
        <v>906</v>
      </c>
      <c r="C1496" s="110">
        <v>890</v>
      </c>
      <c r="D1496" s="131">
        <v>4.7058823528999998</v>
      </c>
      <c r="E1496" s="110">
        <v>248.60335195530001</v>
      </c>
      <c r="F1496" s="131">
        <v>24.943820224700001</v>
      </c>
      <c r="G1496" s="131">
        <v>14.4943820225</v>
      </c>
      <c r="H1496" s="131">
        <v>55.617977528099999</v>
      </c>
      <c r="I1496" s="131">
        <v>29.887640449399999</v>
      </c>
      <c r="J1496" s="131">
        <v>7.8651685392999999</v>
      </c>
      <c r="K1496" s="131">
        <v>2.2471910112</v>
      </c>
      <c r="L1496" s="131">
        <v>6.7415730336999999</v>
      </c>
      <c r="M1496" s="131">
        <v>7.8651685392999999</v>
      </c>
      <c r="N1496" s="110">
        <v>435</v>
      </c>
      <c r="O1496" s="131">
        <v>1.9908045977</v>
      </c>
      <c r="P1496" s="146">
        <v>3.58</v>
      </c>
      <c r="Q1496" s="131">
        <v>14.0056022409</v>
      </c>
      <c r="R1496" s="110">
        <v>9</v>
      </c>
      <c r="S1496" s="131">
        <v>26.890756302500002</v>
      </c>
      <c r="T1496" s="110">
        <v>-8</v>
      </c>
      <c r="U1496" s="131">
        <v>58.823529411800003</v>
      </c>
      <c r="V1496" s="131">
        <v>0.28011204480000002</v>
      </c>
      <c r="W1496" s="147">
        <v>322</v>
      </c>
      <c r="X1496" s="147">
        <v>16</v>
      </c>
      <c r="Y1496" s="147">
        <v>25</v>
      </c>
      <c r="Z1496" s="147">
        <v>281</v>
      </c>
      <c r="AA1496" s="147">
        <v>68</v>
      </c>
      <c r="AB1496" s="147">
        <v>4</v>
      </c>
      <c r="AC1496" s="147">
        <v>11</v>
      </c>
      <c r="AD1496" s="147">
        <v>53</v>
      </c>
      <c r="AE1496" s="148">
        <v>1.9575856443999999</v>
      </c>
      <c r="AF1496" s="131">
        <v>3.3222591362</v>
      </c>
      <c r="AG1496" s="149" t="s">
        <v>3449</v>
      </c>
      <c r="AH1496" s="149">
        <v>10.3917301415</v>
      </c>
      <c r="AI1496" s="149">
        <v>9.0315560391999998</v>
      </c>
      <c r="AJ1496" s="149">
        <v>14.417845484200001</v>
      </c>
      <c r="AK1496" s="149">
        <v>32.4265505985</v>
      </c>
      <c r="AL1496" s="149">
        <v>5.8215451578000001</v>
      </c>
      <c r="AM1496" s="149">
        <v>6.5832426551000003</v>
      </c>
      <c r="AN1496" s="149">
        <v>1.9042437431999999</v>
      </c>
      <c r="AO1496" s="149" t="s">
        <v>3450</v>
      </c>
      <c r="AP1496" s="149">
        <v>17.6278563656</v>
      </c>
      <c r="AQ1496" s="149">
        <v>1.7954298150000001</v>
      </c>
    </row>
    <row r="1497" spans="1:43" x14ac:dyDescent="0.2">
      <c r="A1497" s="145">
        <v>4806</v>
      </c>
      <c r="B1497" s="109" t="s">
        <v>905</v>
      </c>
      <c r="C1497" s="110">
        <v>1832</v>
      </c>
      <c r="D1497" s="131">
        <v>9.8321342925999993</v>
      </c>
      <c r="E1497" s="110">
        <v>152.6666666667</v>
      </c>
      <c r="F1497" s="131">
        <v>19.7598253275</v>
      </c>
      <c r="G1497" s="131">
        <v>19.432314410499998</v>
      </c>
      <c r="H1497" s="131">
        <v>60.043668122299998</v>
      </c>
      <c r="I1497" s="131">
        <v>20.5240174672</v>
      </c>
      <c r="J1497" s="131">
        <v>4.4755244755000003</v>
      </c>
      <c r="K1497" s="131">
        <v>1.1188811189000001</v>
      </c>
      <c r="L1497" s="131">
        <v>7.8321678321999997</v>
      </c>
      <c r="M1497" s="131">
        <v>9.5104895104999994</v>
      </c>
      <c r="N1497" s="110">
        <v>759</v>
      </c>
      <c r="O1497" s="131">
        <v>2.3504611331</v>
      </c>
      <c r="P1497" s="146">
        <v>12</v>
      </c>
      <c r="Q1497" s="131">
        <v>10.399334442600001</v>
      </c>
      <c r="R1497" s="110">
        <v>21</v>
      </c>
      <c r="S1497" s="131">
        <v>51.996672212999997</v>
      </c>
      <c r="T1497" s="110">
        <v>-23</v>
      </c>
      <c r="U1497" s="131">
        <v>36.522462562400001</v>
      </c>
      <c r="V1497" s="131">
        <v>1.081530782</v>
      </c>
      <c r="W1497" s="147">
        <v>600</v>
      </c>
      <c r="X1497" s="147">
        <v>81</v>
      </c>
      <c r="Y1497" s="147">
        <v>204</v>
      </c>
      <c r="Z1497" s="147">
        <v>315</v>
      </c>
      <c r="AA1497" s="147">
        <v>138</v>
      </c>
      <c r="AB1497" s="147">
        <v>31</v>
      </c>
      <c r="AC1497" s="147">
        <v>24</v>
      </c>
      <c r="AD1497" s="147">
        <v>83</v>
      </c>
      <c r="AE1497" s="148">
        <v>3.2119914346999998</v>
      </c>
      <c r="AF1497" s="131">
        <v>1.1350737797999999</v>
      </c>
      <c r="AG1497" s="149">
        <v>0.63</v>
      </c>
      <c r="AH1497" s="149">
        <v>13.839716768600001</v>
      </c>
      <c r="AI1497" s="149">
        <v>15.931766977800001</v>
      </c>
      <c r="AJ1497" s="149">
        <v>9.7521725136999997</v>
      </c>
      <c r="AK1497" s="149">
        <v>38.268426134499997</v>
      </c>
      <c r="AL1497" s="149">
        <v>1.8345671065</v>
      </c>
      <c r="AM1497" s="149">
        <v>8.9475378178000007</v>
      </c>
      <c r="AN1497" s="149">
        <v>1.5127132282</v>
      </c>
      <c r="AO1497" s="149" t="s">
        <v>3450</v>
      </c>
      <c r="AP1497" s="149">
        <v>8.0785323462999994</v>
      </c>
      <c r="AQ1497" s="149">
        <v>1.8345671065</v>
      </c>
    </row>
    <row r="1498" spans="1:43" x14ac:dyDescent="0.2">
      <c r="A1498" s="145">
        <v>4811</v>
      </c>
      <c r="B1498" s="109" t="s">
        <v>904</v>
      </c>
      <c r="C1498" s="110">
        <v>1115</v>
      </c>
      <c r="D1498" s="131">
        <v>17.121848739499999</v>
      </c>
      <c r="E1498" s="110">
        <v>81.209031318300006</v>
      </c>
      <c r="F1498" s="131">
        <v>10.6726457399</v>
      </c>
      <c r="G1498" s="131">
        <v>20.5381165919</v>
      </c>
      <c r="H1498" s="131">
        <v>63.587443946199997</v>
      </c>
      <c r="I1498" s="131">
        <v>15.8744394619</v>
      </c>
      <c r="J1498" s="131">
        <v>4.5578851412999999</v>
      </c>
      <c r="K1498" s="131">
        <v>1.8231540565</v>
      </c>
      <c r="L1498" s="131">
        <v>15.4968094804</v>
      </c>
      <c r="M1498" s="131">
        <v>5.4694621695999999</v>
      </c>
      <c r="N1498" s="110">
        <v>467</v>
      </c>
      <c r="O1498" s="131">
        <v>2.3704496788</v>
      </c>
      <c r="P1498" s="146">
        <v>13.73</v>
      </c>
      <c r="Q1498" s="131">
        <v>5.6081573197000001</v>
      </c>
      <c r="R1498" s="110">
        <v>14</v>
      </c>
      <c r="S1498" s="131">
        <v>67.079388201</v>
      </c>
      <c r="T1498" s="110">
        <v>-9</v>
      </c>
      <c r="U1498" s="131">
        <v>27.166788055400001</v>
      </c>
      <c r="V1498" s="131">
        <v>0.14566642390000001</v>
      </c>
      <c r="W1498" s="147">
        <v>374</v>
      </c>
      <c r="X1498" s="147">
        <v>111</v>
      </c>
      <c r="Y1498" s="147">
        <v>33</v>
      </c>
      <c r="Z1498" s="147">
        <v>230</v>
      </c>
      <c r="AA1498" s="147">
        <v>92</v>
      </c>
      <c r="AB1498" s="147">
        <v>35</v>
      </c>
      <c r="AC1498" s="147">
        <v>11</v>
      </c>
      <c r="AD1498" s="147">
        <v>46</v>
      </c>
      <c r="AE1498" s="148">
        <v>1.1605415860999999</v>
      </c>
      <c r="AF1498" s="131">
        <v>11.605415860700001</v>
      </c>
      <c r="AG1498" s="149" t="s">
        <v>3449</v>
      </c>
      <c r="AH1498" s="149">
        <v>10.068259385699999</v>
      </c>
      <c r="AI1498" s="149">
        <v>23.506825938599999</v>
      </c>
      <c r="AJ1498" s="149">
        <v>5.9300341297000001</v>
      </c>
      <c r="AK1498" s="149">
        <v>39.803754266200002</v>
      </c>
      <c r="AL1498" s="149">
        <v>1.4505119453999999</v>
      </c>
      <c r="AM1498" s="149">
        <v>10.068259385699999</v>
      </c>
      <c r="AN1498" s="149">
        <v>1.7064846415999999</v>
      </c>
      <c r="AO1498" s="149" t="s">
        <v>3450</v>
      </c>
      <c r="AP1498" s="149">
        <v>5.9300341297000001</v>
      </c>
      <c r="AQ1498" s="149">
        <v>1.5358361775</v>
      </c>
    </row>
    <row r="1499" spans="1:43" x14ac:dyDescent="0.2">
      <c r="A1499" s="145">
        <v>4816</v>
      </c>
      <c r="B1499" s="109" t="s">
        <v>903</v>
      </c>
      <c r="C1499" s="110">
        <v>1542</v>
      </c>
      <c r="D1499" s="131">
        <v>4.1188386226000002</v>
      </c>
      <c r="E1499" s="110">
        <v>63.903854123499997</v>
      </c>
      <c r="F1499" s="131">
        <v>8.3009079117999995</v>
      </c>
      <c r="G1499" s="131">
        <v>23.411154345</v>
      </c>
      <c r="H1499" s="131">
        <v>57.6523994812</v>
      </c>
      <c r="I1499" s="131">
        <v>18.9364461738</v>
      </c>
      <c r="J1499" s="131">
        <v>2.5931928687000001</v>
      </c>
      <c r="K1499" s="131">
        <v>1.9448946515000001</v>
      </c>
      <c r="L1499" s="131">
        <v>11.021069692099999</v>
      </c>
      <c r="M1499" s="131">
        <v>7.7795786062000003</v>
      </c>
      <c r="N1499" s="110">
        <v>604</v>
      </c>
      <c r="O1499" s="131">
        <v>2.5380794702</v>
      </c>
      <c r="P1499" s="146">
        <v>24.13</v>
      </c>
      <c r="Q1499" s="131">
        <v>6.0869565217000003</v>
      </c>
      <c r="R1499" s="110">
        <v>28</v>
      </c>
      <c r="S1499" s="131">
        <v>69.026915113900003</v>
      </c>
      <c r="T1499" s="110">
        <v>-31</v>
      </c>
      <c r="U1499" s="131">
        <v>24.513457556900001</v>
      </c>
      <c r="V1499" s="131">
        <v>0.37267080749999998</v>
      </c>
      <c r="W1499" s="147">
        <v>809</v>
      </c>
      <c r="X1499" s="147">
        <v>242</v>
      </c>
      <c r="Y1499" s="147">
        <v>353</v>
      </c>
      <c r="Z1499" s="147">
        <v>214</v>
      </c>
      <c r="AA1499" s="147">
        <v>183</v>
      </c>
      <c r="AB1499" s="147">
        <v>89</v>
      </c>
      <c r="AC1499" s="147">
        <v>27</v>
      </c>
      <c r="AD1499" s="147">
        <v>67</v>
      </c>
      <c r="AE1499" s="148">
        <v>0.44776119399999997</v>
      </c>
      <c r="AF1499" s="131">
        <v>3.9164490862000001</v>
      </c>
      <c r="AG1499" s="149" t="s">
        <v>3449</v>
      </c>
      <c r="AH1499" s="149">
        <v>5.0837496327</v>
      </c>
      <c r="AI1499" s="149">
        <v>11.930649427000001</v>
      </c>
      <c r="AJ1499" s="149">
        <v>6.8175139583000002</v>
      </c>
      <c r="AK1499" s="149">
        <v>58.066411989400002</v>
      </c>
      <c r="AL1499" s="149">
        <v>2.4684102263000001</v>
      </c>
      <c r="AM1499" s="149">
        <v>4.7898912724000002</v>
      </c>
      <c r="AN1499" s="149">
        <v>2.7916544226000002</v>
      </c>
      <c r="AO1499" s="149" t="s">
        <v>3450</v>
      </c>
      <c r="AP1499" s="149">
        <v>6.3473405818000002</v>
      </c>
      <c r="AQ1499" s="149">
        <v>1.7043784896</v>
      </c>
    </row>
    <row r="1500" spans="1:43" x14ac:dyDescent="0.2">
      <c r="A1500" s="145">
        <v>4821</v>
      </c>
      <c r="B1500" s="109" t="s">
        <v>902</v>
      </c>
      <c r="C1500" s="110">
        <v>1773</v>
      </c>
      <c r="D1500" s="131">
        <v>18.121252498299999</v>
      </c>
      <c r="E1500" s="110">
        <v>100.3963759909</v>
      </c>
      <c r="F1500" s="131">
        <v>11.0547095319</v>
      </c>
      <c r="G1500" s="131">
        <v>24.252679075</v>
      </c>
      <c r="H1500" s="131">
        <v>59.052453468700001</v>
      </c>
      <c r="I1500" s="131">
        <v>16.694867456299999</v>
      </c>
      <c r="J1500" s="131">
        <v>5.1399200457000003</v>
      </c>
      <c r="K1500" s="131">
        <v>3.4266133638</v>
      </c>
      <c r="L1500" s="131">
        <v>8.5665334094999999</v>
      </c>
      <c r="M1500" s="131">
        <v>7.4243289549</v>
      </c>
      <c r="N1500" s="110">
        <v>715</v>
      </c>
      <c r="O1500" s="131">
        <v>2.4461538462000001</v>
      </c>
      <c r="P1500" s="146">
        <v>17.66</v>
      </c>
      <c r="Q1500" s="131">
        <v>7.2036301757999999</v>
      </c>
      <c r="R1500" s="110">
        <v>18</v>
      </c>
      <c r="S1500" s="131">
        <v>57.912648893899998</v>
      </c>
      <c r="T1500" s="110">
        <v>-32</v>
      </c>
      <c r="U1500" s="131">
        <v>30.119115144599999</v>
      </c>
      <c r="V1500" s="131">
        <v>4.7646057855999997</v>
      </c>
      <c r="W1500" s="147">
        <v>790</v>
      </c>
      <c r="X1500" s="147">
        <v>152</v>
      </c>
      <c r="Y1500" s="147">
        <v>215</v>
      </c>
      <c r="Z1500" s="147">
        <v>423</v>
      </c>
      <c r="AA1500" s="147">
        <v>152</v>
      </c>
      <c r="AB1500" s="147">
        <v>44</v>
      </c>
      <c r="AC1500" s="147">
        <v>22</v>
      </c>
      <c r="AD1500" s="147">
        <v>86</v>
      </c>
      <c r="AE1500" s="148">
        <v>1.9875776398</v>
      </c>
      <c r="AF1500" s="131">
        <v>9.3294460641000008</v>
      </c>
      <c r="AG1500" s="149" t="s">
        <v>3449</v>
      </c>
      <c r="AH1500" s="149">
        <v>12.724867724899999</v>
      </c>
      <c r="AI1500" s="149">
        <v>13.9947089947</v>
      </c>
      <c r="AJ1500" s="149">
        <v>8.6243386243</v>
      </c>
      <c r="AK1500" s="149">
        <v>36.984126984100001</v>
      </c>
      <c r="AL1500" s="149">
        <v>2.2222222222000001</v>
      </c>
      <c r="AM1500" s="149">
        <v>8.9417989418000001</v>
      </c>
      <c r="AN1500" s="149">
        <v>3.4126984127000002</v>
      </c>
      <c r="AO1500" s="149" t="s">
        <v>3450</v>
      </c>
      <c r="AP1500" s="149">
        <v>11.719576719599999</v>
      </c>
      <c r="AQ1500" s="149">
        <v>1.3756613757</v>
      </c>
    </row>
    <row r="1501" spans="1:43" x14ac:dyDescent="0.2">
      <c r="A1501" s="145">
        <v>4826</v>
      </c>
      <c r="B1501" s="109" t="s">
        <v>901</v>
      </c>
      <c r="C1501" s="110">
        <v>659</v>
      </c>
      <c r="D1501" s="131">
        <v>12.265758092</v>
      </c>
      <c r="E1501" s="110">
        <v>121.13970588239999</v>
      </c>
      <c r="F1501" s="131">
        <v>27.314112291400001</v>
      </c>
      <c r="G1501" s="131">
        <v>20.6373292868</v>
      </c>
      <c r="H1501" s="131">
        <v>59.787556904399999</v>
      </c>
      <c r="I1501" s="131">
        <v>19.575113808800001</v>
      </c>
      <c r="J1501" s="131">
        <v>4.5696877379999998</v>
      </c>
      <c r="K1501" s="131">
        <v>0</v>
      </c>
      <c r="L1501" s="131">
        <v>6.0929169840000004</v>
      </c>
      <c r="M1501" s="131">
        <v>7.61614623</v>
      </c>
      <c r="N1501" s="110">
        <v>286</v>
      </c>
      <c r="O1501" s="131">
        <v>2.2762237762000002</v>
      </c>
      <c r="P1501" s="146">
        <v>5.44</v>
      </c>
      <c r="Q1501" s="131">
        <v>12.797074954299999</v>
      </c>
      <c r="R1501" s="110">
        <v>9</v>
      </c>
      <c r="S1501" s="131">
        <v>44.058500914100001</v>
      </c>
      <c r="T1501" s="110">
        <v>-6</v>
      </c>
      <c r="U1501" s="131">
        <v>42.778793418600003</v>
      </c>
      <c r="V1501" s="131">
        <v>0.365630713</v>
      </c>
      <c r="W1501" s="147">
        <v>481</v>
      </c>
      <c r="X1501" s="147">
        <v>50</v>
      </c>
      <c r="Y1501" s="147">
        <v>9</v>
      </c>
      <c r="Z1501" s="147">
        <v>422</v>
      </c>
      <c r="AA1501" s="147">
        <v>57</v>
      </c>
      <c r="AB1501" s="147">
        <v>9</v>
      </c>
      <c r="AC1501" s="147">
        <v>6</v>
      </c>
      <c r="AD1501" s="147">
        <v>42</v>
      </c>
      <c r="AE1501" s="148">
        <v>1.7369727047000001</v>
      </c>
      <c r="AF1501" s="131">
        <v>3.0769230769</v>
      </c>
      <c r="AG1501" s="149" t="s">
        <v>3449</v>
      </c>
      <c r="AH1501" s="149">
        <v>17.760942760900001</v>
      </c>
      <c r="AI1501" s="149">
        <v>14.6464646465</v>
      </c>
      <c r="AJ1501" s="149">
        <v>10.8585858586</v>
      </c>
      <c r="AK1501" s="149">
        <v>37.878787878799997</v>
      </c>
      <c r="AL1501" s="149">
        <v>0.25252525250000002</v>
      </c>
      <c r="AM1501" s="149">
        <v>7.2390572391000001</v>
      </c>
      <c r="AN1501" s="149">
        <v>2.5252525253</v>
      </c>
      <c r="AO1501" s="149" t="s">
        <v>3450</v>
      </c>
      <c r="AP1501" s="149">
        <v>8.5016835017000005</v>
      </c>
      <c r="AQ1501" s="149">
        <v>0.33670033669999999</v>
      </c>
    </row>
    <row r="1502" spans="1:43" x14ac:dyDescent="0.2">
      <c r="A1502" s="145">
        <v>4831</v>
      </c>
      <c r="B1502" s="109" t="s">
        <v>900</v>
      </c>
      <c r="C1502" s="110">
        <v>3003</v>
      </c>
      <c r="D1502" s="131">
        <v>11.4699331849</v>
      </c>
      <c r="E1502" s="110">
        <v>343.59267734550002</v>
      </c>
      <c r="F1502" s="131">
        <v>17.615717615699999</v>
      </c>
      <c r="G1502" s="131">
        <v>20.546120546099999</v>
      </c>
      <c r="H1502" s="131">
        <v>62.404262404299999</v>
      </c>
      <c r="I1502" s="131">
        <v>17.049617049599998</v>
      </c>
      <c r="J1502" s="131">
        <v>4.6713380046999999</v>
      </c>
      <c r="K1502" s="131">
        <v>1.3346680013000001</v>
      </c>
      <c r="L1502" s="131">
        <v>6.6733400067000002</v>
      </c>
      <c r="M1502" s="131">
        <v>6.3396730063</v>
      </c>
      <c r="N1502" s="110">
        <v>1271</v>
      </c>
      <c r="O1502" s="131">
        <v>2.3280881195999998</v>
      </c>
      <c r="P1502" s="146">
        <v>8.74</v>
      </c>
      <c r="Q1502" s="131">
        <v>17.331812998899998</v>
      </c>
      <c r="R1502" s="110">
        <v>33</v>
      </c>
      <c r="S1502" s="131">
        <v>50.741163055900003</v>
      </c>
      <c r="T1502" s="110">
        <v>-34</v>
      </c>
      <c r="U1502" s="131">
        <v>29.418472063900001</v>
      </c>
      <c r="V1502" s="131">
        <v>2.5085518813999998</v>
      </c>
      <c r="W1502" s="147">
        <v>1206</v>
      </c>
      <c r="X1502" s="147">
        <v>65</v>
      </c>
      <c r="Y1502" s="147">
        <v>464</v>
      </c>
      <c r="Z1502" s="147">
        <v>677</v>
      </c>
      <c r="AA1502" s="147">
        <v>214</v>
      </c>
      <c r="AB1502" s="147">
        <v>23</v>
      </c>
      <c r="AC1502" s="147">
        <v>36</v>
      </c>
      <c r="AD1502" s="147">
        <v>155</v>
      </c>
      <c r="AE1502" s="148">
        <v>1.9732205779000001</v>
      </c>
      <c r="AF1502" s="131">
        <v>10.4377104377</v>
      </c>
      <c r="AG1502" s="131">
        <v>1.64</v>
      </c>
      <c r="AH1502" s="149">
        <v>11.0328638498</v>
      </c>
      <c r="AI1502" s="149">
        <v>14.596670934700001</v>
      </c>
      <c r="AJ1502" s="149">
        <v>8.6641058472000001</v>
      </c>
      <c r="AK1502" s="149">
        <v>41.954758856200002</v>
      </c>
      <c r="AL1502" s="149">
        <v>1.1737089201999999</v>
      </c>
      <c r="AM1502" s="149">
        <v>8.2159624413000003</v>
      </c>
      <c r="AN1502" s="149">
        <v>3.2437046521999999</v>
      </c>
      <c r="AO1502" s="149" t="s">
        <v>3450</v>
      </c>
      <c r="AP1502" s="149">
        <v>8.9628681177999994</v>
      </c>
      <c r="AQ1502" s="149">
        <v>2.1553563806999998</v>
      </c>
    </row>
    <row r="1503" spans="1:43" x14ac:dyDescent="0.2">
      <c r="A1503" s="145">
        <v>4841</v>
      </c>
      <c r="B1503" s="109" t="s">
        <v>899</v>
      </c>
      <c r="C1503" s="110">
        <v>2071</v>
      </c>
      <c r="D1503" s="131">
        <v>6.7525773196000003</v>
      </c>
      <c r="E1503" s="110">
        <v>157.61035007609999</v>
      </c>
      <c r="F1503" s="131">
        <v>14.5823273781</v>
      </c>
      <c r="G1503" s="131">
        <v>22.114920328299998</v>
      </c>
      <c r="H1503" s="131">
        <v>62.240463544199997</v>
      </c>
      <c r="I1503" s="131">
        <v>15.644616127500001</v>
      </c>
      <c r="J1503" s="131">
        <v>3.9148519696999999</v>
      </c>
      <c r="K1503" s="131">
        <v>3.9148519696999999</v>
      </c>
      <c r="L1503" s="131">
        <v>14.6806948862</v>
      </c>
      <c r="M1503" s="131">
        <v>5.8722779545000003</v>
      </c>
      <c r="N1503" s="110">
        <v>850</v>
      </c>
      <c r="O1503" s="131">
        <v>2.4188235294</v>
      </c>
      <c r="P1503" s="146">
        <v>13.14</v>
      </c>
      <c r="Q1503" s="131">
        <v>9.0283091047999999</v>
      </c>
      <c r="R1503" s="110">
        <v>35</v>
      </c>
      <c r="S1503" s="131">
        <v>57.995409334400001</v>
      </c>
      <c r="T1503" s="110">
        <v>-40</v>
      </c>
      <c r="U1503" s="131">
        <v>29.839326702400001</v>
      </c>
      <c r="V1503" s="131">
        <v>3.1369548585000002</v>
      </c>
      <c r="W1503" s="147">
        <v>789</v>
      </c>
      <c r="X1503" s="147">
        <v>108</v>
      </c>
      <c r="Y1503" s="147">
        <v>198</v>
      </c>
      <c r="Z1503" s="147">
        <v>483</v>
      </c>
      <c r="AA1503" s="147">
        <v>172</v>
      </c>
      <c r="AB1503" s="147">
        <v>37</v>
      </c>
      <c r="AC1503" s="147">
        <v>34</v>
      </c>
      <c r="AD1503" s="147">
        <v>101</v>
      </c>
      <c r="AE1503" s="148">
        <v>3.1779661017</v>
      </c>
      <c r="AF1503" s="131">
        <v>16.5330661323</v>
      </c>
      <c r="AG1503" s="131">
        <v>0.84</v>
      </c>
      <c r="AH1503" s="149">
        <v>7.9104054437000002</v>
      </c>
      <c r="AI1503" s="149">
        <v>8.6475758435000003</v>
      </c>
      <c r="AJ1503" s="149">
        <v>8.1372271051999991</v>
      </c>
      <c r="AK1503" s="149">
        <v>50.496172384499999</v>
      </c>
      <c r="AL1503" s="149">
        <v>2.2115111992999998</v>
      </c>
      <c r="AM1503" s="149">
        <v>6.6912390132999997</v>
      </c>
      <c r="AN1503" s="149">
        <v>3.3456195066999999</v>
      </c>
      <c r="AO1503" s="149" t="s">
        <v>3450</v>
      </c>
      <c r="AP1503" s="149">
        <v>9.6399206123999992</v>
      </c>
      <c r="AQ1503" s="149">
        <v>2.9203288914000001</v>
      </c>
    </row>
    <row r="1504" spans="1:43" x14ac:dyDescent="0.2">
      <c r="A1504" s="145">
        <v>4846</v>
      </c>
      <c r="B1504" s="109" t="s">
        <v>898</v>
      </c>
      <c r="C1504" s="110">
        <v>413</v>
      </c>
      <c r="D1504" s="131">
        <v>4.0302267003000001</v>
      </c>
      <c r="E1504" s="110">
        <v>53.706111833599998</v>
      </c>
      <c r="F1504" s="131">
        <v>10.6537530266</v>
      </c>
      <c r="G1504" s="131">
        <v>19.612590798999999</v>
      </c>
      <c r="H1504" s="131">
        <v>61.259079903100002</v>
      </c>
      <c r="I1504" s="131">
        <v>19.128329297800001</v>
      </c>
      <c r="J1504" s="131">
        <v>0</v>
      </c>
      <c r="K1504" s="131">
        <v>2.4154589371999999</v>
      </c>
      <c r="L1504" s="131">
        <v>14.4927536232</v>
      </c>
      <c r="M1504" s="131">
        <v>4.8309178743999999</v>
      </c>
      <c r="N1504" s="110">
        <v>177</v>
      </c>
      <c r="O1504" s="131">
        <v>2.3220338983</v>
      </c>
      <c r="P1504" s="146">
        <v>7.69</v>
      </c>
      <c r="Q1504" s="131">
        <v>5.3108808290000002</v>
      </c>
      <c r="R1504" s="110">
        <v>15</v>
      </c>
      <c r="S1504" s="131">
        <v>67.227979274600003</v>
      </c>
      <c r="T1504" s="110">
        <v>-13</v>
      </c>
      <c r="U1504" s="131">
        <v>27.202072538900001</v>
      </c>
      <c r="V1504" s="131">
        <v>0.25906735749999998</v>
      </c>
      <c r="W1504" s="147">
        <v>176</v>
      </c>
      <c r="X1504" s="147">
        <v>70</v>
      </c>
      <c r="Y1504" s="147">
        <v>46</v>
      </c>
      <c r="Z1504" s="147">
        <v>60</v>
      </c>
      <c r="AA1504" s="147">
        <v>64</v>
      </c>
      <c r="AB1504" s="147">
        <v>26</v>
      </c>
      <c r="AC1504" s="147">
        <v>11</v>
      </c>
      <c r="AD1504" s="147">
        <v>27</v>
      </c>
      <c r="AE1504" s="148">
        <v>0.487804878</v>
      </c>
      <c r="AF1504" s="131">
        <v>2.5380710660000001</v>
      </c>
      <c r="AG1504" s="149" t="s">
        <v>3449</v>
      </c>
      <c r="AH1504" s="149">
        <v>3.3333333333000001</v>
      </c>
      <c r="AI1504" s="149">
        <v>8.8888888889000004</v>
      </c>
      <c r="AJ1504" s="149">
        <v>3.4343434343000001</v>
      </c>
      <c r="AK1504" s="149">
        <v>69.090909090899999</v>
      </c>
      <c r="AL1504" s="149">
        <v>0.60606060610000001</v>
      </c>
      <c r="AM1504" s="149">
        <v>2.5252525253</v>
      </c>
      <c r="AN1504" s="149">
        <v>4.7474747475000001</v>
      </c>
      <c r="AO1504" s="149" t="s">
        <v>3450</v>
      </c>
      <c r="AP1504" s="149">
        <v>3.8383838384</v>
      </c>
      <c r="AQ1504" s="149">
        <v>3.5353535354000001</v>
      </c>
    </row>
    <row r="1505" spans="1:43" x14ac:dyDescent="0.2">
      <c r="A1505" s="145">
        <v>4851</v>
      </c>
      <c r="B1505" s="109" t="s">
        <v>897</v>
      </c>
      <c r="C1505" s="110">
        <v>1369</v>
      </c>
      <c r="D1505" s="131">
        <v>6.8696330990999996</v>
      </c>
      <c r="E1505" s="110">
        <v>209.32721712540001</v>
      </c>
      <c r="F1505" s="131">
        <v>28.1957633309</v>
      </c>
      <c r="G1505" s="131">
        <v>15.6318480643</v>
      </c>
      <c r="H1505" s="131">
        <v>62.819576333100002</v>
      </c>
      <c r="I1505" s="131">
        <v>21.5485756026</v>
      </c>
      <c r="J1505" s="131">
        <v>8.1723625556999995</v>
      </c>
      <c r="K1505" s="131">
        <v>1.4858841009999999</v>
      </c>
      <c r="L1505" s="131">
        <v>3.7147102526000002</v>
      </c>
      <c r="M1505" s="131">
        <v>7.4294205052000004</v>
      </c>
      <c r="N1505" s="110">
        <v>649</v>
      </c>
      <c r="O1505" s="131">
        <v>2.0939907550000001</v>
      </c>
      <c r="P1505" s="146">
        <v>6.54</v>
      </c>
      <c r="Q1505" s="131">
        <v>14.0215716487</v>
      </c>
      <c r="R1505" s="110">
        <v>29</v>
      </c>
      <c r="S1505" s="131">
        <v>34.822804314300001</v>
      </c>
      <c r="T1505" s="110">
        <v>-29</v>
      </c>
      <c r="U1505" s="131">
        <v>50.847457627099999</v>
      </c>
      <c r="V1505" s="131">
        <v>0.30816640989999999</v>
      </c>
      <c r="W1505" s="147">
        <v>554</v>
      </c>
      <c r="X1505" s="147">
        <v>54</v>
      </c>
      <c r="Y1505" s="147">
        <v>50</v>
      </c>
      <c r="Z1505" s="147">
        <v>450</v>
      </c>
      <c r="AA1505" s="147">
        <v>143</v>
      </c>
      <c r="AB1505" s="147">
        <v>16</v>
      </c>
      <c r="AC1505" s="147">
        <v>20</v>
      </c>
      <c r="AD1505" s="147">
        <v>107</v>
      </c>
      <c r="AE1505" s="148">
        <v>2.8255528256</v>
      </c>
      <c r="AF1505" s="131">
        <v>12.539184952999999</v>
      </c>
      <c r="AG1505" s="131">
        <v>0.91</v>
      </c>
      <c r="AH1505" s="149">
        <v>12.083333333300001</v>
      </c>
      <c r="AI1505" s="149">
        <v>11.708333333300001</v>
      </c>
      <c r="AJ1505" s="149">
        <v>11.333333333300001</v>
      </c>
      <c r="AK1505" s="149">
        <v>39.333333333299997</v>
      </c>
      <c r="AL1505" s="149">
        <v>0.91666666669999997</v>
      </c>
      <c r="AM1505" s="149">
        <v>7.1666666667000003</v>
      </c>
      <c r="AN1505" s="149">
        <v>1.7083333332999999</v>
      </c>
      <c r="AO1505" s="149" t="s">
        <v>3450</v>
      </c>
      <c r="AP1505" s="149">
        <v>15.041666666699999</v>
      </c>
      <c r="AQ1505" s="149">
        <v>0.70833333330000003</v>
      </c>
    </row>
    <row r="1506" spans="1:43" x14ac:dyDescent="0.2">
      <c r="A1506" s="145">
        <v>4864</v>
      </c>
      <c r="B1506" s="109" t="s">
        <v>896</v>
      </c>
      <c r="C1506" s="110">
        <v>3746</v>
      </c>
      <c r="D1506" s="131">
        <v>7.5818495117999998</v>
      </c>
      <c r="E1506" s="110">
        <v>426.65148063779998</v>
      </c>
      <c r="F1506" s="131">
        <v>27.122263748000002</v>
      </c>
      <c r="G1506" s="131">
        <v>17.6187933796</v>
      </c>
      <c r="H1506" s="131">
        <v>58.355579284599997</v>
      </c>
      <c r="I1506" s="131">
        <v>24.025627335799999</v>
      </c>
      <c r="J1506" s="131">
        <v>6.9342579010999996</v>
      </c>
      <c r="K1506" s="131">
        <v>1.0668089079</v>
      </c>
      <c r="L1506" s="131">
        <v>7.2009601280000002</v>
      </c>
      <c r="M1506" s="131">
        <v>9.3345779436999994</v>
      </c>
      <c r="N1506" s="110">
        <v>1781</v>
      </c>
      <c r="O1506" s="131">
        <v>2.0696238069000001</v>
      </c>
      <c r="P1506" s="146">
        <v>8.7799999999999994</v>
      </c>
      <c r="Q1506" s="131">
        <v>18.244013682999999</v>
      </c>
      <c r="R1506" s="110">
        <v>20</v>
      </c>
      <c r="S1506" s="131">
        <v>33.751425313600002</v>
      </c>
      <c r="T1506" s="110">
        <v>-20</v>
      </c>
      <c r="U1506" s="131">
        <v>47.890535917900003</v>
      </c>
      <c r="V1506" s="131">
        <v>0.1140250855</v>
      </c>
      <c r="W1506" s="147">
        <v>1461</v>
      </c>
      <c r="X1506" s="147">
        <v>46</v>
      </c>
      <c r="Y1506" s="147">
        <v>469</v>
      </c>
      <c r="Z1506" s="147">
        <v>946</v>
      </c>
      <c r="AA1506" s="147">
        <v>263</v>
      </c>
      <c r="AB1506" s="147">
        <v>17</v>
      </c>
      <c r="AC1506" s="147">
        <v>30</v>
      </c>
      <c r="AD1506" s="147">
        <v>216</v>
      </c>
      <c r="AE1506" s="148">
        <v>2.7198549410999999</v>
      </c>
      <c r="AF1506" s="131">
        <v>1.8518518519</v>
      </c>
      <c r="AG1506" s="131">
        <v>1.44</v>
      </c>
      <c r="AH1506" s="149">
        <v>12.666889185600001</v>
      </c>
      <c r="AI1506" s="149">
        <v>9.4959946595000009</v>
      </c>
      <c r="AJ1506" s="149">
        <v>16.7890520694</v>
      </c>
      <c r="AK1506" s="149">
        <v>33.811748998699997</v>
      </c>
      <c r="AL1506" s="149">
        <v>1.8024032043</v>
      </c>
      <c r="AM1506" s="149">
        <v>7.8271028036999999</v>
      </c>
      <c r="AN1506" s="149">
        <v>1.9025367155999999</v>
      </c>
      <c r="AO1506" s="149" t="s">
        <v>3450</v>
      </c>
      <c r="AP1506" s="149">
        <v>14.8865153538</v>
      </c>
      <c r="AQ1506" s="149">
        <v>0.81775700929999995</v>
      </c>
    </row>
    <row r="1507" spans="1:43" x14ac:dyDescent="0.2">
      <c r="A1507" s="145">
        <v>4871</v>
      </c>
      <c r="B1507" s="109" t="s">
        <v>895</v>
      </c>
      <c r="C1507" s="110">
        <v>1713</v>
      </c>
      <c r="D1507" s="131">
        <v>5.3505535054999998</v>
      </c>
      <c r="E1507" s="110">
        <v>145.04657070280001</v>
      </c>
      <c r="F1507" s="131">
        <v>21.8914185639</v>
      </c>
      <c r="G1507" s="131">
        <v>20.3152364273</v>
      </c>
      <c r="H1507" s="131">
        <v>61.471103327500003</v>
      </c>
      <c r="I1507" s="131">
        <v>18.2136602452</v>
      </c>
      <c r="J1507" s="131">
        <v>4.1091869680000004</v>
      </c>
      <c r="K1507" s="131">
        <v>1.7610801291</v>
      </c>
      <c r="L1507" s="131">
        <v>5.8702670972000002</v>
      </c>
      <c r="M1507" s="131">
        <v>8.2183739360000008</v>
      </c>
      <c r="N1507" s="110">
        <v>762</v>
      </c>
      <c r="O1507" s="131">
        <v>2.2139107612000002</v>
      </c>
      <c r="P1507" s="146">
        <v>11.81</v>
      </c>
      <c r="Q1507" s="131">
        <v>11.3367174281</v>
      </c>
      <c r="R1507" s="110">
        <v>9</v>
      </c>
      <c r="S1507" s="131">
        <v>53.553299492400001</v>
      </c>
      <c r="T1507" s="110">
        <v>-8</v>
      </c>
      <c r="U1507" s="131">
        <v>29.018612521200001</v>
      </c>
      <c r="V1507" s="131">
        <v>6.0913705584000004</v>
      </c>
      <c r="W1507" s="147">
        <v>381</v>
      </c>
      <c r="X1507" s="147">
        <v>61</v>
      </c>
      <c r="Y1507" s="147">
        <v>132</v>
      </c>
      <c r="Z1507" s="147">
        <v>188</v>
      </c>
      <c r="AA1507" s="147">
        <v>118</v>
      </c>
      <c r="AB1507" s="147">
        <v>27</v>
      </c>
      <c r="AC1507" s="147">
        <v>19</v>
      </c>
      <c r="AD1507" s="147">
        <v>72</v>
      </c>
      <c r="AE1507" s="148">
        <v>3.5754189944000001</v>
      </c>
      <c r="AF1507" s="131">
        <v>23.536511768299999</v>
      </c>
      <c r="AG1507" s="149">
        <v>0.77</v>
      </c>
      <c r="AH1507" s="149">
        <v>8.9739130434999996</v>
      </c>
      <c r="AI1507" s="149">
        <v>4.9739130434999996</v>
      </c>
      <c r="AJ1507" s="149">
        <v>10.0173913043</v>
      </c>
      <c r="AK1507" s="149">
        <v>50.226086956499998</v>
      </c>
      <c r="AL1507" s="149">
        <v>2.2260869565000001</v>
      </c>
      <c r="AM1507" s="149">
        <v>7.2347826086999998</v>
      </c>
      <c r="AN1507" s="149">
        <v>2.2260869565000001</v>
      </c>
      <c r="AO1507" s="149" t="s">
        <v>3450</v>
      </c>
      <c r="AP1507" s="149">
        <v>12.4869565217</v>
      </c>
      <c r="AQ1507" s="149">
        <v>1.6347826086999999</v>
      </c>
    </row>
    <row r="1508" spans="1:43" x14ac:dyDescent="0.2">
      <c r="A1508" s="145">
        <v>4881</v>
      </c>
      <c r="B1508" s="109" t="s">
        <v>894</v>
      </c>
      <c r="C1508" s="110">
        <v>1341</v>
      </c>
      <c r="D1508" s="131">
        <v>6.2599049127999997</v>
      </c>
      <c r="E1508" s="110">
        <v>92.738589211600001</v>
      </c>
      <c r="F1508" s="131">
        <v>10.8128262491</v>
      </c>
      <c r="G1508" s="131">
        <v>18.5682326622</v>
      </c>
      <c r="H1508" s="131">
        <v>64.5786726324</v>
      </c>
      <c r="I1508" s="131">
        <v>16.8530947054</v>
      </c>
      <c r="J1508" s="131">
        <v>8.1875697804000005</v>
      </c>
      <c r="K1508" s="131">
        <v>0.74432452549999994</v>
      </c>
      <c r="L1508" s="131">
        <v>11.164867882399999</v>
      </c>
      <c r="M1508" s="131">
        <v>7.4432452548999999</v>
      </c>
      <c r="N1508" s="110">
        <v>566</v>
      </c>
      <c r="O1508" s="131">
        <v>2.3498233216000002</v>
      </c>
      <c r="P1508" s="146">
        <v>14.46</v>
      </c>
      <c r="Q1508" s="131">
        <v>8.4546084546000007</v>
      </c>
      <c r="R1508" s="110">
        <v>31</v>
      </c>
      <c r="S1508" s="131">
        <v>67.983367983400001</v>
      </c>
      <c r="T1508" s="110">
        <v>-35</v>
      </c>
      <c r="U1508" s="131">
        <v>22.037422037399999</v>
      </c>
      <c r="V1508" s="131">
        <v>1.5246015246</v>
      </c>
      <c r="W1508" s="147">
        <v>505</v>
      </c>
      <c r="X1508" s="147">
        <v>148</v>
      </c>
      <c r="Y1508" s="147">
        <v>129</v>
      </c>
      <c r="Z1508" s="147">
        <v>228</v>
      </c>
      <c r="AA1508" s="147">
        <v>136</v>
      </c>
      <c r="AB1508" s="147">
        <v>51</v>
      </c>
      <c r="AC1508" s="147">
        <v>18</v>
      </c>
      <c r="AD1508" s="147">
        <v>67</v>
      </c>
      <c r="AE1508" s="148">
        <v>1.2759170654</v>
      </c>
      <c r="AF1508" s="131">
        <v>9.7378277153999999</v>
      </c>
      <c r="AG1508" s="131">
        <v>0.45</v>
      </c>
      <c r="AH1508" s="149">
        <v>6.9658886893999998</v>
      </c>
      <c r="AI1508" s="149">
        <v>9.4075403949999998</v>
      </c>
      <c r="AJ1508" s="149">
        <v>5.9964093357000001</v>
      </c>
      <c r="AK1508" s="149">
        <v>55.870736086199997</v>
      </c>
      <c r="AL1508" s="149">
        <v>1.8671454219000001</v>
      </c>
      <c r="AM1508" s="149">
        <v>5.8527827647999997</v>
      </c>
      <c r="AN1508" s="149">
        <v>4.6678635548000003</v>
      </c>
      <c r="AO1508" s="149" t="s">
        <v>3450</v>
      </c>
      <c r="AP1508" s="149">
        <v>5.7450628365999998</v>
      </c>
      <c r="AQ1508" s="149">
        <v>3.6265709155999999</v>
      </c>
    </row>
    <row r="1509" spans="1:43" x14ac:dyDescent="0.2">
      <c r="A1509" s="145">
        <v>4891</v>
      </c>
      <c r="B1509" s="109" t="s">
        <v>893</v>
      </c>
      <c r="C1509" s="110">
        <v>3449</v>
      </c>
      <c r="D1509" s="131">
        <v>11.3298902518</v>
      </c>
      <c r="E1509" s="110">
        <v>262.48097412480001</v>
      </c>
      <c r="F1509" s="131">
        <v>14.2939982604</v>
      </c>
      <c r="G1509" s="131">
        <v>23.485068135700001</v>
      </c>
      <c r="H1509" s="131">
        <v>60.713250217499997</v>
      </c>
      <c r="I1509" s="131">
        <v>15.801681646900001</v>
      </c>
      <c r="J1509" s="131">
        <v>3.790640035</v>
      </c>
      <c r="K1509" s="131">
        <v>2.3327015599999998</v>
      </c>
      <c r="L1509" s="131">
        <v>12.246683190000001</v>
      </c>
      <c r="M1509" s="131">
        <v>7.58128007</v>
      </c>
      <c r="N1509" s="110">
        <v>1386</v>
      </c>
      <c r="O1509" s="131">
        <v>2.4603174603000002</v>
      </c>
      <c r="P1509" s="146">
        <v>13.14</v>
      </c>
      <c r="Q1509" s="131">
        <v>12.2820318423</v>
      </c>
      <c r="R1509" s="110">
        <v>39</v>
      </c>
      <c r="S1509" s="131">
        <v>69.901440485199998</v>
      </c>
      <c r="T1509" s="110">
        <v>-37</v>
      </c>
      <c r="U1509" s="131">
        <v>17.134192570100002</v>
      </c>
      <c r="V1509" s="131">
        <v>0.68233510239999995</v>
      </c>
      <c r="W1509" s="147">
        <v>1729</v>
      </c>
      <c r="X1509" s="147">
        <v>180</v>
      </c>
      <c r="Y1509" s="147">
        <v>392</v>
      </c>
      <c r="Z1509" s="147">
        <v>1157</v>
      </c>
      <c r="AA1509" s="147">
        <v>253</v>
      </c>
      <c r="AB1509" s="147">
        <v>44</v>
      </c>
      <c r="AC1509" s="147">
        <v>53</v>
      </c>
      <c r="AD1509" s="147">
        <v>156</v>
      </c>
      <c r="AE1509" s="148">
        <v>1.0953608247</v>
      </c>
      <c r="AF1509" s="131">
        <v>5.1081730769</v>
      </c>
      <c r="AG1509" s="131">
        <v>0.88</v>
      </c>
      <c r="AH1509" s="149">
        <v>9.5918668042000004</v>
      </c>
      <c r="AI1509" s="149">
        <v>13.216443200200001</v>
      </c>
      <c r="AJ1509" s="149">
        <v>7.0723441873999997</v>
      </c>
      <c r="AK1509" s="149">
        <v>44.496832179199998</v>
      </c>
      <c r="AL1509" s="149">
        <v>3.3888315898000001</v>
      </c>
      <c r="AM1509" s="149">
        <v>7.8237807572999998</v>
      </c>
      <c r="AN1509" s="149">
        <v>1.5323412406000001</v>
      </c>
      <c r="AO1509" s="149" t="s">
        <v>3450</v>
      </c>
      <c r="AP1509" s="149">
        <v>7.3964932960000001</v>
      </c>
      <c r="AQ1509" s="149">
        <v>5.4810667451999997</v>
      </c>
    </row>
    <row r="1510" spans="1:43" x14ac:dyDescent="0.2">
      <c r="A1510" s="145">
        <v>4901</v>
      </c>
      <c r="B1510" s="109" t="s">
        <v>892</v>
      </c>
      <c r="C1510" s="110">
        <v>1340</v>
      </c>
      <c r="D1510" s="131">
        <v>2.6033690657999999</v>
      </c>
      <c r="E1510" s="110">
        <v>109.03173311640001</v>
      </c>
      <c r="F1510" s="131">
        <v>12.6119402985</v>
      </c>
      <c r="G1510" s="131">
        <v>21.865671641799999</v>
      </c>
      <c r="H1510" s="131">
        <v>61.4925373134</v>
      </c>
      <c r="I1510" s="131">
        <v>16.641791044800001</v>
      </c>
      <c r="J1510" s="131">
        <v>1.5037593985</v>
      </c>
      <c r="K1510" s="131">
        <v>1.5037593985</v>
      </c>
      <c r="L1510" s="131">
        <v>8.2706766917000003</v>
      </c>
      <c r="M1510" s="131">
        <v>8.2706766917000003</v>
      </c>
      <c r="N1510" s="110">
        <v>538</v>
      </c>
      <c r="O1510" s="131">
        <v>2.4628252788</v>
      </c>
      <c r="P1510" s="146">
        <v>12.29</v>
      </c>
      <c r="Q1510" s="131">
        <v>7.9934747144999996</v>
      </c>
      <c r="R1510" s="110">
        <v>16</v>
      </c>
      <c r="S1510" s="131">
        <v>76.182707993500003</v>
      </c>
      <c r="T1510" s="110">
        <v>-13</v>
      </c>
      <c r="U1510" s="131">
        <v>15.4975530179</v>
      </c>
      <c r="V1510" s="131">
        <v>0.32626427409999997</v>
      </c>
      <c r="W1510" s="147">
        <v>333</v>
      </c>
      <c r="X1510" s="147">
        <v>145</v>
      </c>
      <c r="Y1510" s="147">
        <v>74</v>
      </c>
      <c r="Z1510" s="147">
        <v>114</v>
      </c>
      <c r="AA1510" s="147">
        <v>114</v>
      </c>
      <c r="AB1510" s="147">
        <v>45</v>
      </c>
      <c r="AC1510" s="147">
        <v>22</v>
      </c>
      <c r="AD1510" s="147">
        <v>47</v>
      </c>
      <c r="AE1510" s="148">
        <v>1.5050167224</v>
      </c>
      <c r="AF1510" s="131">
        <v>2.9585798817</v>
      </c>
      <c r="AG1510" s="149">
        <v>0.68</v>
      </c>
      <c r="AH1510" s="149">
        <v>3.3929222911000001</v>
      </c>
      <c r="AI1510" s="149">
        <v>9.8139365195000003</v>
      </c>
      <c r="AJ1510" s="149">
        <v>7.9168186793000004</v>
      </c>
      <c r="AK1510" s="149">
        <v>50.784385260900002</v>
      </c>
      <c r="AL1510" s="149">
        <v>3.6483035389</v>
      </c>
      <c r="AM1510" s="149">
        <v>6.9317767237999997</v>
      </c>
      <c r="AN1510" s="149">
        <v>3.9036847866</v>
      </c>
      <c r="AO1510" s="149" t="s">
        <v>3450</v>
      </c>
      <c r="AP1510" s="149">
        <v>9.0842758116999995</v>
      </c>
      <c r="AQ1510" s="149">
        <v>4.5238963881999998</v>
      </c>
    </row>
    <row r="1511" spans="1:43" x14ac:dyDescent="0.2">
      <c r="A1511" s="145">
        <v>4911</v>
      </c>
      <c r="B1511" s="109" t="s">
        <v>891</v>
      </c>
      <c r="C1511" s="110">
        <v>3959</v>
      </c>
      <c r="D1511" s="131">
        <v>20.407542579099999</v>
      </c>
      <c r="E1511" s="110">
        <v>338.08710503840001</v>
      </c>
      <c r="F1511" s="131">
        <v>30.108613286200001</v>
      </c>
      <c r="G1511" s="131">
        <v>19.373579186699999</v>
      </c>
      <c r="H1511" s="131">
        <v>64.384945693399999</v>
      </c>
      <c r="I1511" s="131">
        <v>16.24147512</v>
      </c>
      <c r="J1511" s="131">
        <v>6.6658120753999999</v>
      </c>
      <c r="K1511" s="131">
        <v>0.76913216250000005</v>
      </c>
      <c r="L1511" s="131">
        <v>12.8188693757</v>
      </c>
      <c r="M1511" s="131">
        <v>5.8966799127999998</v>
      </c>
      <c r="N1511" s="110">
        <v>1725</v>
      </c>
      <c r="O1511" s="131">
        <v>2.2730434783</v>
      </c>
      <c r="P1511" s="146">
        <v>11.71</v>
      </c>
      <c r="Q1511" s="131">
        <v>17.406143344699998</v>
      </c>
      <c r="R1511" s="110">
        <v>9</v>
      </c>
      <c r="S1511" s="131">
        <v>61.006825938600002</v>
      </c>
      <c r="T1511" s="110">
        <v>-21</v>
      </c>
      <c r="U1511" s="131">
        <v>17.832764505099998</v>
      </c>
      <c r="V1511" s="131">
        <v>3.7542662116000001</v>
      </c>
      <c r="W1511" s="147">
        <v>1474</v>
      </c>
      <c r="X1511" s="147">
        <v>88</v>
      </c>
      <c r="Y1511" s="147">
        <v>526</v>
      </c>
      <c r="Z1511" s="147">
        <v>860</v>
      </c>
      <c r="AA1511" s="147">
        <v>252</v>
      </c>
      <c r="AB1511" s="147">
        <v>31</v>
      </c>
      <c r="AC1511" s="147">
        <v>55</v>
      </c>
      <c r="AD1511" s="147">
        <v>166</v>
      </c>
      <c r="AE1511" s="148">
        <v>1.6675351746</v>
      </c>
      <c r="AF1511" s="131">
        <v>25.079197465699998</v>
      </c>
      <c r="AG1511" s="149">
        <v>0.99</v>
      </c>
      <c r="AH1511" s="149">
        <v>7.7895133911999999</v>
      </c>
      <c r="AI1511" s="149">
        <v>11.222180309300001</v>
      </c>
      <c r="AJ1511" s="149">
        <v>12.580158430799999</v>
      </c>
      <c r="AK1511" s="149">
        <v>43.775933610000003</v>
      </c>
      <c r="AL1511" s="149">
        <v>2.4330441343000002</v>
      </c>
      <c r="AM1511" s="149">
        <v>7.5443228969999998</v>
      </c>
      <c r="AN1511" s="149">
        <v>2.6593738212</v>
      </c>
      <c r="AO1511" s="149" t="s">
        <v>3450</v>
      </c>
      <c r="AP1511" s="149">
        <v>7.2236891739000004</v>
      </c>
      <c r="AQ1511" s="149">
        <v>4.7717842323999999</v>
      </c>
    </row>
    <row r="1512" spans="1:43" x14ac:dyDescent="0.2">
      <c r="A1512" s="145">
        <v>4921</v>
      </c>
      <c r="B1512" s="109" t="s">
        <v>890</v>
      </c>
      <c r="C1512" s="110">
        <v>2458</v>
      </c>
      <c r="D1512" s="131">
        <v>15.9981123171</v>
      </c>
      <c r="E1512" s="110">
        <v>130.1906779661</v>
      </c>
      <c r="F1512" s="131">
        <v>14.9715215622</v>
      </c>
      <c r="G1512" s="131">
        <v>22.375915378399998</v>
      </c>
      <c r="H1512" s="131">
        <v>62.855980471899997</v>
      </c>
      <c r="I1512" s="131">
        <v>14.768104149699999</v>
      </c>
      <c r="J1512" s="131">
        <v>3.7492189127</v>
      </c>
      <c r="K1512" s="131">
        <v>2.0828993960000002</v>
      </c>
      <c r="L1512" s="131">
        <v>8.3315975838000007</v>
      </c>
      <c r="M1512" s="131">
        <v>8.3315975838000007</v>
      </c>
      <c r="N1512" s="110">
        <v>969</v>
      </c>
      <c r="O1512" s="131">
        <v>2.5252837977000002</v>
      </c>
      <c r="P1512" s="146">
        <v>18.88</v>
      </c>
      <c r="Q1512" s="131">
        <v>9.2014806979999992</v>
      </c>
      <c r="R1512" s="110">
        <v>24</v>
      </c>
      <c r="S1512" s="131">
        <v>70.438921205699998</v>
      </c>
      <c r="T1512" s="110">
        <v>-29</v>
      </c>
      <c r="U1512" s="131">
        <v>18.826017979900001</v>
      </c>
      <c r="V1512" s="131">
        <v>1.5335801163</v>
      </c>
      <c r="W1512" s="147">
        <v>2958</v>
      </c>
      <c r="X1512" s="147">
        <v>281</v>
      </c>
      <c r="Y1512" s="147">
        <v>2149</v>
      </c>
      <c r="Z1512" s="147">
        <v>528</v>
      </c>
      <c r="AA1512" s="147">
        <v>185</v>
      </c>
      <c r="AB1512" s="147">
        <v>66</v>
      </c>
      <c r="AC1512" s="147">
        <v>48</v>
      </c>
      <c r="AD1512" s="147">
        <v>71</v>
      </c>
      <c r="AE1512" s="148">
        <v>1.9909502262000001</v>
      </c>
      <c r="AF1512" s="131">
        <v>14.661492022399999</v>
      </c>
      <c r="AG1512" s="149">
        <v>0.94</v>
      </c>
      <c r="AH1512" s="149">
        <v>5.2596685082999999</v>
      </c>
      <c r="AI1512" s="149">
        <v>9.0828729282000005</v>
      </c>
      <c r="AJ1512" s="149">
        <v>8.8618784529999992</v>
      </c>
      <c r="AK1512" s="149">
        <v>52.5524861878</v>
      </c>
      <c r="AL1512" s="149">
        <v>1.1049723757000001</v>
      </c>
      <c r="AM1512" s="149">
        <v>7.4254143645999999</v>
      </c>
      <c r="AN1512" s="149">
        <v>4.3314917127000001</v>
      </c>
      <c r="AO1512" s="149" t="s">
        <v>3450</v>
      </c>
      <c r="AP1512" s="149">
        <v>7.8895027624000003</v>
      </c>
      <c r="AQ1512" s="149">
        <v>3.4917127072</v>
      </c>
    </row>
    <row r="1513" spans="1:43" x14ac:dyDescent="0.2">
      <c r="A1513" s="145">
        <v>4941</v>
      </c>
      <c r="B1513" s="109" t="s">
        <v>889</v>
      </c>
      <c r="C1513" s="110">
        <v>2889</v>
      </c>
      <c r="D1513" s="131">
        <v>15.698838606300001</v>
      </c>
      <c r="E1513" s="110">
        <v>290.06024096390001</v>
      </c>
      <c r="F1513" s="131">
        <v>15.091727241299999</v>
      </c>
      <c r="G1513" s="131">
        <v>21.4260989962</v>
      </c>
      <c r="H1513" s="131">
        <v>62.997577016299999</v>
      </c>
      <c r="I1513" s="131">
        <v>15.5763239875</v>
      </c>
      <c r="J1513" s="131">
        <v>4.1472265422000003</v>
      </c>
      <c r="K1513" s="131">
        <v>1.7280110593</v>
      </c>
      <c r="L1513" s="131">
        <v>9.6768619318999995</v>
      </c>
      <c r="M1513" s="131">
        <v>4.1472265422000003</v>
      </c>
      <c r="N1513" s="110">
        <v>1216</v>
      </c>
      <c r="O1513" s="131">
        <v>2.3519736841999999</v>
      </c>
      <c r="P1513" s="146">
        <v>9.9600000000000009</v>
      </c>
      <c r="Q1513" s="131">
        <v>13.796576032200001</v>
      </c>
      <c r="R1513" s="110">
        <v>22</v>
      </c>
      <c r="S1513" s="131">
        <v>65.4582074522</v>
      </c>
      <c r="T1513" s="110">
        <v>-19</v>
      </c>
      <c r="U1513" s="131">
        <v>19.738167170200001</v>
      </c>
      <c r="V1513" s="131">
        <v>1.0070493454</v>
      </c>
      <c r="W1513" s="147">
        <v>1126</v>
      </c>
      <c r="X1513" s="147">
        <v>142</v>
      </c>
      <c r="Y1513" s="147">
        <v>326</v>
      </c>
      <c r="Z1513" s="147">
        <v>658</v>
      </c>
      <c r="AA1513" s="147">
        <v>221</v>
      </c>
      <c r="AB1513" s="147">
        <v>44</v>
      </c>
      <c r="AC1513" s="147">
        <v>40</v>
      </c>
      <c r="AD1513" s="147">
        <v>137</v>
      </c>
      <c r="AE1513" s="148">
        <v>2.5354213273999999</v>
      </c>
      <c r="AF1513" s="131">
        <v>2.8399006034999998</v>
      </c>
      <c r="AG1513" s="149">
        <v>1</v>
      </c>
      <c r="AH1513" s="149">
        <v>10.4979108635</v>
      </c>
      <c r="AI1513" s="149">
        <v>11.002785515299999</v>
      </c>
      <c r="AJ1513" s="149">
        <v>10.8983286908</v>
      </c>
      <c r="AK1513" s="149">
        <v>39.293175487500001</v>
      </c>
      <c r="AL1513" s="149">
        <v>2.6114206127999999</v>
      </c>
      <c r="AM1513" s="149">
        <v>12.5</v>
      </c>
      <c r="AN1513" s="149">
        <v>4.3349582172999996</v>
      </c>
      <c r="AO1513" s="149" t="s">
        <v>3450</v>
      </c>
      <c r="AP1513" s="149">
        <v>6.7200557102999996</v>
      </c>
      <c r="AQ1513" s="149">
        <v>2.1413649024999999</v>
      </c>
    </row>
    <row r="1514" spans="1:43" x14ac:dyDescent="0.2">
      <c r="A1514" s="145">
        <v>4946</v>
      </c>
      <c r="B1514" s="109" t="s">
        <v>888</v>
      </c>
      <c r="C1514" s="110">
        <v>11602</v>
      </c>
      <c r="D1514" s="131">
        <v>11.7403447944</v>
      </c>
      <c r="E1514" s="110">
        <v>749.48320413440001</v>
      </c>
      <c r="F1514" s="131">
        <v>23.3063264954</v>
      </c>
      <c r="G1514" s="131">
        <v>19.229443199399999</v>
      </c>
      <c r="H1514" s="131">
        <v>61.299775900699998</v>
      </c>
      <c r="I1514" s="131">
        <v>19.470780899800001</v>
      </c>
      <c r="J1514" s="131">
        <v>6.1376210235000004</v>
      </c>
      <c r="K1514" s="131">
        <v>1.7289073306</v>
      </c>
      <c r="L1514" s="131">
        <v>10.805670815999999</v>
      </c>
      <c r="M1514" s="131">
        <v>10.2869986169</v>
      </c>
      <c r="N1514" s="110">
        <v>5276</v>
      </c>
      <c r="O1514" s="131">
        <v>2.1594010614000001</v>
      </c>
      <c r="P1514" s="146">
        <v>15.48</v>
      </c>
      <c r="Q1514" s="131">
        <v>27.161290322599999</v>
      </c>
      <c r="R1514" s="110">
        <v>92</v>
      </c>
      <c r="S1514" s="131">
        <v>49.4838709677</v>
      </c>
      <c r="T1514" s="110">
        <v>-88</v>
      </c>
      <c r="U1514" s="131">
        <v>21.419354838699999</v>
      </c>
      <c r="V1514" s="131">
        <v>1.935483871</v>
      </c>
      <c r="W1514" s="147">
        <v>9628</v>
      </c>
      <c r="X1514" s="147">
        <v>107</v>
      </c>
      <c r="Y1514" s="147">
        <v>1905</v>
      </c>
      <c r="Z1514" s="147">
        <v>7616</v>
      </c>
      <c r="AA1514" s="147">
        <v>1023</v>
      </c>
      <c r="AB1514" s="147">
        <v>39</v>
      </c>
      <c r="AC1514" s="147">
        <v>143</v>
      </c>
      <c r="AD1514" s="147">
        <v>841</v>
      </c>
      <c r="AE1514" s="148">
        <v>3.1671858775000001</v>
      </c>
      <c r="AF1514" s="131">
        <v>4.4783983139999997</v>
      </c>
      <c r="AG1514" s="149">
        <v>1.3</v>
      </c>
      <c r="AH1514" s="149">
        <v>11.691053717000001</v>
      </c>
      <c r="AI1514" s="149">
        <v>12.9824216832</v>
      </c>
      <c r="AJ1514" s="149">
        <v>14.062653442</v>
      </c>
      <c r="AK1514" s="149">
        <v>31.3856427379</v>
      </c>
      <c r="AL1514" s="149">
        <v>3.604045959</v>
      </c>
      <c r="AM1514" s="149">
        <v>11.155847981899999</v>
      </c>
      <c r="AN1514" s="149">
        <v>2.1751939507000002</v>
      </c>
      <c r="AO1514" s="149" t="s">
        <v>3450</v>
      </c>
      <c r="AP1514" s="149">
        <v>8.6271236374000004</v>
      </c>
      <c r="AQ1514" s="149">
        <v>4.3160168909000003</v>
      </c>
    </row>
    <row r="1515" spans="1:43" x14ac:dyDescent="0.2">
      <c r="A1515" s="145">
        <v>4951</v>
      </c>
      <c r="B1515" s="109" t="s">
        <v>887</v>
      </c>
      <c r="C1515" s="110">
        <v>2464</v>
      </c>
      <c r="D1515" s="131">
        <v>14.126910606799999</v>
      </c>
      <c r="E1515" s="110">
        <v>143.84121424400001</v>
      </c>
      <c r="F1515" s="131">
        <v>16.599025974</v>
      </c>
      <c r="G1515" s="131">
        <v>22.402597402600001</v>
      </c>
      <c r="H1515" s="131">
        <v>61.850649350600001</v>
      </c>
      <c r="I1515" s="131">
        <v>15.746753246800001</v>
      </c>
      <c r="J1515" s="131">
        <v>4.0642145904999998</v>
      </c>
      <c r="K1515" s="131">
        <v>1.6256858362</v>
      </c>
      <c r="L1515" s="131">
        <v>8.5348506401000002</v>
      </c>
      <c r="M1515" s="131">
        <v>8.9412720992000008</v>
      </c>
      <c r="N1515" s="110">
        <v>1009</v>
      </c>
      <c r="O1515" s="131">
        <v>2.4162537166</v>
      </c>
      <c r="P1515" s="146">
        <v>17.13</v>
      </c>
      <c r="Q1515" s="131">
        <v>11.4668218859</v>
      </c>
      <c r="R1515" s="110">
        <v>49</v>
      </c>
      <c r="S1515" s="131">
        <v>74.738067520399994</v>
      </c>
      <c r="T1515" s="110">
        <v>-47</v>
      </c>
      <c r="U1515" s="131">
        <v>12.339930151300001</v>
      </c>
      <c r="V1515" s="131">
        <v>1.4551804424000001</v>
      </c>
      <c r="W1515" s="147">
        <v>967</v>
      </c>
      <c r="X1515" s="147">
        <v>206</v>
      </c>
      <c r="Y1515" s="147">
        <v>440</v>
      </c>
      <c r="Z1515" s="147">
        <v>321</v>
      </c>
      <c r="AA1515" s="147">
        <v>187</v>
      </c>
      <c r="AB1515" s="147">
        <v>55</v>
      </c>
      <c r="AC1515" s="147">
        <v>32</v>
      </c>
      <c r="AD1515" s="147">
        <v>100</v>
      </c>
      <c r="AE1515" s="148">
        <v>0.87032201909999996</v>
      </c>
      <c r="AF1515" s="131">
        <v>5.3322395405999998</v>
      </c>
      <c r="AG1515" s="149">
        <v>1.22</v>
      </c>
      <c r="AH1515" s="149">
        <v>8.0018395032999994</v>
      </c>
      <c r="AI1515" s="149">
        <v>9.5424235456000002</v>
      </c>
      <c r="AJ1515" s="149">
        <v>11.0600137963</v>
      </c>
      <c r="AK1515" s="149">
        <v>44.768912393699999</v>
      </c>
      <c r="AL1515" s="149">
        <v>2.9891929179000001</v>
      </c>
      <c r="AM1515" s="149">
        <v>8.2087836284000009</v>
      </c>
      <c r="AN1515" s="149">
        <v>3.2191308347000001</v>
      </c>
      <c r="AO1515" s="149" t="s">
        <v>3450</v>
      </c>
      <c r="AP1515" s="149">
        <v>9.3814670038999992</v>
      </c>
      <c r="AQ1515" s="149">
        <v>2.8282363762</v>
      </c>
    </row>
    <row r="1516" spans="1:43" x14ac:dyDescent="0.2">
      <c r="A1516" s="145">
        <v>5001</v>
      </c>
      <c r="B1516" s="109" t="s">
        <v>886</v>
      </c>
      <c r="C1516" s="110">
        <v>5057</v>
      </c>
      <c r="D1516" s="131">
        <v>18.653214453299999</v>
      </c>
      <c r="E1516" s="110">
        <v>236.41888733050001</v>
      </c>
      <c r="F1516" s="131">
        <v>27.565750444900001</v>
      </c>
      <c r="G1516" s="131">
        <v>18.825390547800001</v>
      </c>
      <c r="H1516" s="131">
        <v>62.507415463699999</v>
      </c>
      <c r="I1516" s="131">
        <v>18.667193988499999</v>
      </c>
      <c r="J1516" s="131">
        <v>4.1338582677</v>
      </c>
      <c r="K1516" s="131">
        <v>1.5748031495999999</v>
      </c>
      <c r="L1516" s="131">
        <v>10.039370078699999</v>
      </c>
      <c r="M1516" s="131">
        <v>9.0551181102000005</v>
      </c>
      <c r="N1516" s="110">
        <v>2287</v>
      </c>
      <c r="O1516" s="131">
        <v>2.176650634</v>
      </c>
      <c r="P1516" s="146">
        <v>21.39</v>
      </c>
      <c r="Q1516" s="131">
        <v>9.7526831544999997</v>
      </c>
      <c r="R1516" s="110">
        <v>41</v>
      </c>
      <c r="S1516" s="131">
        <v>6.7662155856000004</v>
      </c>
      <c r="T1516" s="110">
        <v>-47</v>
      </c>
      <c r="U1516" s="131">
        <v>78.534764349</v>
      </c>
      <c r="V1516" s="131">
        <v>4.9463369109000004</v>
      </c>
      <c r="W1516" s="147">
        <v>2771</v>
      </c>
      <c r="X1516" s="147">
        <v>28</v>
      </c>
      <c r="Y1516" s="147">
        <v>564</v>
      </c>
      <c r="Z1516" s="147">
        <v>2179</v>
      </c>
      <c r="AA1516" s="147">
        <v>388</v>
      </c>
      <c r="AB1516" s="147">
        <v>8</v>
      </c>
      <c r="AC1516" s="147">
        <v>62</v>
      </c>
      <c r="AD1516" s="147">
        <v>318</v>
      </c>
      <c r="AE1516" s="148">
        <v>2.1072796935000002</v>
      </c>
      <c r="AF1516" s="131">
        <v>16.669974201199999</v>
      </c>
      <c r="AG1516" s="131">
        <v>2.5099999999999998</v>
      </c>
      <c r="AH1516" s="149">
        <v>21.647563134799999</v>
      </c>
      <c r="AI1516" s="149">
        <v>15.9258223837</v>
      </c>
      <c r="AJ1516" s="149">
        <v>19.606746808299999</v>
      </c>
      <c r="AK1516" s="149">
        <v>9.5797222999000002</v>
      </c>
      <c r="AL1516" s="149" t="s">
        <v>3450</v>
      </c>
      <c r="AM1516" s="149">
        <v>1.0716615412999999</v>
      </c>
      <c r="AN1516" s="149" t="s">
        <v>3450</v>
      </c>
      <c r="AO1516" s="149">
        <v>0.37275184049999999</v>
      </c>
      <c r="AP1516" s="149">
        <v>11.117323641800001</v>
      </c>
      <c r="AQ1516" s="149">
        <v>16.997483925099999</v>
      </c>
    </row>
    <row r="1517" spans="1:43" x14ac:dyDescent="0.2">
      <c r="A1517" s="145">
        <v>5002</v>
      </c>
      <c r="B1517" s="109" t="s">
        <v>885</v>
      </c>
      <c r="C1517" s="110">
        <v>43279</v>
      </c>
      <c r="D1517" s="131">
        <v>7.4693948498999996</v>
      </c>
      <c r="E1517" s="110">
        <v>263.54280842769998</v>
      </c>
      <c r="F1517" s="131">
        <v>25.455763765299999</v>
      </c>
      <c r="G1517" s="131">
        <v>19.4782689064</v>
      </c>
      <c r="H1517" s="131">
        <v>59.698699138199999</v>
      </c>
      <c r="I1517" s="131">
        <v>20.823031955499999</v>
      </c>
      <c r="J1517" s="131">
        <v>3.6532214244999999</v>
      </c>
      <c r="K1517" s="131">
        <v>2.0578272581000001</v>
      </c>
      <c r="L1517" s="131">
        <v>8.7631070878999999</v>
      </c>
      <c r="M1517" s="131">
        <v>8.9249586700000005</v>
      </c>
      <c r="N1517" s="110">
        <v>19666</v>
      </c>
      <c r="O1517" s="131">
        <v>2.1683616394</v>
      </c>
      <c r="P1517" s="146">
        <v>164.22</v>
      </c>
      <c r="Q1517" s="131">
        <v>9.4521299286999998</v>
      </c>
      <c r="R1517" s="110">
        <v>395</v>
      </c>
      <c r="S1517" s="131">
        <v>11.8105917484</v>
      </c>
      <c r="T1517" s="110">
        <v>-501</v>
      </c>
      <c r="U1517" s="131">
        <v>69.114510329699996</v>
      </c>
      <c r="V1517" s="131">
        <v>9.6227679932000001</v>
      </c>
      <c r="W1517" s="147">
        <v>25731</v>
      </c>
      <c r="X1517" s="147">
        <v>366</v>
      </c>
      <c r="Y1517" s="147">
        <v>3271</v>
      </c>
      <c r="Z1517" s="147">
        <v>22094</v>
      </c>
      <c r="AA1517" s="147">
        <v>3538</v>
      </c>
      <c r="AB1517" s="147">
        <v>117</v>
      </c>
      <c r="AC1517" s="147">
        <v>449</v>
      </c>
      <c r="AD1517" s="147">
        <v>2972</v>
      </c>
      <c r="AE1517" s="148">
        <v>3.6104048504000001</v>
      </c>
      <c r="AF1517" s="131">
        <v>7.0401333920000004</v>
      </c>
      <c r="AG1517" s="149">
        <v>3.55</v>
      </c>
      <c r="AH1517" s="149">
        <v>24.286687587700001</v>
      </c>
      <c r="AI1517" s="149">
        <v>16.981171029799999</v>
      </c>
      <c r="AJ1517" s="149">
        <v>18.057849533399999</v>
      </c>
      <c r="AK1517" s="149">
        <v>9.8810801883000003</v>
      </c>
      <c r="AL1517" s="149" t="s">
        <v>3450</v>
      </c>
      <c r="AM1517" s="149">
        <v>0.70711867210000001</v>
      </c>
      <c r="AN1517" s="149" t="s">
        <v>3450</v>
      </c>
      <c r="AO1517" s="149">
        <v>0.7927987447</v>
      </c>
      <c r="AP1517" s="149">
        <v>12.4411594682</v>
      </c>
      <c r="AQ1517" s="149">
        <v>13.5952597242</v>
      </c>
    </row>
    <row r="1518" spans="1:43" x14ac:dyDescent="0.2">
      <c r="A1518" s="145">
        <v>5003</v>
      </c>
      <c r="B1518" s="109" t="s">
        <v>884</v>
      </c>
      <c r="C1518" s="110">
        <v>2942</v>
      </c>
      <c r="D1518" s="131">
        <v>26.157804459699999</v>
      </c>
      <c r="E1518" s="110">
        <v>351.0739856802</v>
      </c>
      <c r="F1518" s="131">
        <v>41.0605030591</v>
      </c>
      <c r="G1518" s="131">
        <v>21.380013596200001</v>
      </c>
      <c r="H1518" s="131">
        <v>65.431679129800003</v>
      </c>
      <c r="I1518" s="131">
        <v>13.188307274</v>
      </c>
      <c r="J1518" s="131">
        <v>3.3932813030000002</v>
      </c>
      <c r="K1518" s="131">
        <v>2.0359687817999998</v>
      </c>
      <c r="L1518" s="131">
        <v>12.5551408212</v>
      </c>
      <c r="M1518" s="131">
        <v>4.7505938242000001</v>
      </c>
      <c r="N1518" s="110">
        <v>1238</v>
      </c>
      <c r="O1518" s="131">
        <v>2.352180937</v>
      </c>
      <c r="P1518" s="146">
        <v>8.3800000000000008</v>
      </c>
      <c r="Q1518" s="131">
        <v>17.261904761899999</v>
      </c>
      <c r="R1518" s="110">
        <v>26</v>
      </c>
      <c r="S1518" s="131">
        <v>24.642857142899999</v>
      </c>
      <c r="T1518" s="110">
        <v>-46</v>
      </c>
      <c r="U1518" s="131">
        <v>55.476190476200003</v>
      </c>
      <c r="V1518" s="131">
        <v>2.6190476189999998</v>
      </c>
      <c r="W1518" s="147">
        <v>1668</v>
      </c>
      <c r="X1518" s="147">
        <v>70</v>
      </c>
      <c r="Y1518" s="147">
        <v>312</v>
      </c>
      <c r="Z1518" s="147">
        <v>1286</v>
      </c>
      <c r="AA1518" s="147">
        <v>312</v>
      </c>
      <c r="AB1518" s="147">
        <v>18</v>
      </c>
      <c r="AC1518" s="147">
        <v>57</v>
      </c>
      <c r="AD1518" s="147">
        <v>237</v>
      </c>
      <c r="AE1518" s="148">
        <v>1.7971758664999999</v>
      </c>
      <c r="AF1518" s="131">
        <v>12.278308322000001</v>
      </c>
      <c r="AG1518" s="149">
        <v>3.32</v>
      </c>
      <c r="AH1518" s="149">
        <v>33.043865508800003</v>
      </c>
      <c r="AI1518" s="149">
        <v>14.673792028499999</v>
      </c>
      <c r="AJ1518" s="149">
        <v>10.354041416199999</v>
      </c>
      <c r="AK1518" s="149">
        <v>10.3095079047</v>
      </c>
      <c r="AL1518" s="149" t="s">
        <v>3450</v>
      </c>
      <c r="AM1518" s="149">
        <v>0.53440213759999999</v>
      </c>
      <c r="AN1518" s="149" t="s">
        <v>3450</v>
      </c>
      <c r="AO1518" s="149">
        <v>4.4533511499999998E-2</v>
      </c>
      <c r="AP1518" s="149">
        <v>7.2589623691999998</v>
      </c>
      <c r="AQ1518" s="149">
        <v>21.621019817400001</v>
      </c>
    </row>
    <row r="1519" spans="1:43" x14ac:dyDescent="0.2">
      <c r="A1519" s="145">
        <v>5009</v>
      </c>
      <c r="B1519" s="109" t="s">
        <v>883</v>
      </c>
      <c r="C1519" s="110">
        <v>396</v>
      </c>
      <c r="D1519" s="131">
        <v>7.9019073568999998</v>
      </c>
      <c r="E1519" s="110">
        <v>30.865159781799999</v>
      </c>
      <c r="F1519" s="131">
        <v>9.5959595960000001</v>
      </c>
      <c r="G1519" s="131">
        <v>18.181818181800001</v>
      </c>
      <c r="H1519" s="131">
        <v>54.5454545455</v>
      </c>
      <c r="I1519" s="131">
        <v>27.272727272699999</v>
      </c>
      <c r="J1519" s="131">
        <v>2.5188916877</v>
      </c>
      <c r="K1519" s="131">
        <v>0</v>
      </c>
      <c r="L1519" s="131">
        <v>10.0755667506</v>
      </c>
      <c r="M1519" s="131">
        <v>10.0755667506</v>
      </c>
      <c r="N1519" s="110">
        <v>178</v>
      </c>
      <c r="O1519" s="131">
        <v>2.1685393257999999</v>
      </c>
      <c r="P1519" s="146">
        <v>12.83</v>
      </c>
      <c r="Q1519" s="131">
        <v>3.4856700232</v>
      </c>
      <c r="R1519" s="110">
        <v>9</v>
      </c>
      <c r="S1519" s="131">
        <v>18.280402788499998</v>
      </c>
      <c r="T1519" s="110">
        <v>-154</v>
      </c>
      <c r="U1519" s="131">
        <v>66.537567776900005</v>
      </c>
      <c r="V1519" s="131">
        <v>11.6963594113</v>
      </c>
      <c r="W1519" s="147">
        <v>173</v>
      </c>
      <c r="X1519" s="147">
        <v>21</v>
      </c>
      <c r="Y1519" s="147">
        <v>43</v>
      </c>
      <c r="Z1519" s="147">
        <v>109</v>
      </c>
      <c r="AA1519" s="147" t="s">
        <v>3449</v>
      </c>
      <c r="AB1519" s="147">
        <v>8</v>
      </c>
      <c r="AC1519" s="147" t="s">
        <v>3449</v>
      </c>
      <c r="AD1519" s="147">
        <v>23</v>
      </c>
      <c r="AE1519" s="148">
        <v>0.35087719299999998</v>
      </c>
      <c r="AF1519" s="131">
        <v>0</v>
      </c>
      <c r="AG1519" s="131">
        <v>1.51</v>
      </c>
      <c r="AH1519" s="149">
        <v>15.203562341</v>
      </c>
      <c r="AI1519" s="149">
        <v>40.585241730299998</v>
      </c>
      <c r="AJ1519" s="149">
        <v>3.1806615776</v>
      </c>
      <c r="AK1519" s="149">
        <v>14.758269720099999</v>
      </c>
      <c r="AL1519" s="149" t="s">
        <v>3450</v>
      </c>
      <c r="AM1519" s="149">
        <v>1.0178117047999999</v>
      </c>
      <c r="AN1519" s="149" t="s">
        <v>3450</v>
      </c>
      <c r="AO1519" s="149">
        <v>6.36132316E-2</v>
      </c>
      <c r="AP1519" s="149">
        <v>3.4351145037999999</v>
      </c>
      <c r="AQ1519" s="149">
        <v>20.229007633599998</v>
      </c>
    </row>
    <row r="1520" spans="1:43" x14ac:dyDescent="0.2">
      <c r="A1520" s="145">
        <v>5010</v>
      </c>
      <c r="B1520" s="109" t="s">
        <v>882</v>
      </c>
      <c r="C1520" s="110">
        <v>1571</v>
      </c>
      <c r="D1520" s="131">
        <v>19.649657273399999</v>
      </c>
      <c r="E1520" s="110">
        <v>155.6987115956</v>
      </c>
      <c r="F1520" s="131">
        <v>18.3959261617</v>
      </c>
      <c r="G1520" s="131">
        <v>20.623806492700002</v>
      </c>
      <c r="H1520" s="131">
        <v>60.343730108199999</v>
      </c>
      <c r="I1520" s="131">
        <v>19.032463399099999</v>
      </c>
      <c r="J1520" s="131">
        <v>5.1880674448999997</v>
      </c>
      <c r="K1520" s="131">
        <v>1.2970168611999999</v>
      </c>
      <c r="L1520" s="131">
        <v>11.673151751000001</v>
      </c>
      <c r="M1520" s="131">
        <v>4.5395590143</v>
      </c>
      <c r="N1520" s="110">
        <v>692</v>
      </c>
      <c r="O1520" s="131">
        <v>2.2442196532000001</v>
      </c>
      <c r="P1520" s="146">
        <v>10.09</v>
      </c>
      <c r="Q1520" s="131">
        <v>6.2930186823999996</v>
      </c>
      <c r="R1520" s="110">
        <v>14</v>
      </c>
      <c r="S1520" s="131">
        <v>12.4877089479</v>
      </c>
      <c r="T1520" s="110">
        <v>-27</v>
      </c>
      <c r="U1520" s="131">
        <v>75.417895771900007</v>
      </c>
      <c r="V1520" s="131">
        <v>5.8013765978</v>
      </c>
      <c r="W1520" s="147">
        <v>298</v>
      </c>
      <c r="X1520" s="147">
        <v>13</v>
      </c>
      <c r="Y1520" s="147">
        <v>169</v>
      </c>
      <c r="Z1520" s="147">
        <v>116</v>
      </c>
      <c r="AA1520" s="147">
        <v>74</v>
      </c>
      <c r="AB1520" s="147">
        <v>5</v>
      </c>
      <c r="AC1520" s="147">
        <v>17</v>
      </c>
      <c r="AD1520" s="147">
        <v>52</v>
      </c>
      <c r="AE1520" s="148">
        <v>1.7301038062</v>
      </c>
      <c r="AF1520" s="131">
        <v>14.9659863946</v>
      </c>
      <c r="AG1520" s="131">
        <v>2.0499999999999998</v>
      </c>
      <c r="AH1520" s="149">
        <v>23.9620653319</v>
      </c>
      <c r="AI1520" s="149">
        <v>21.116965226600001</v>
      </c>
      <c r="AJ1520" s="149">
        <v>18.187565858799999</v>
      </c>
      <c r="AK1520" s="149">
        <v>12.8556375132</v>
      </c>
      <c r="AL1520" s="149" t="s">
        <v>3450</v>
      </c>
      <c r="AM1520" s="149">
        <v>0.73761854579999997</v>
      </c>
      <c r="AN1520" s="149" t="s">
        <v>3450</v>
      </c>
      <c r="AO1520" s="149">
        <v>0.61116965229999998</v>
      </c>
      <c r="AP1520" s="149">
        <v>10.642781875700001</v>
      </c>
      <c r="AQ1520" s="149">
        <v>9.7154899895</v>
      </c>
    </row>
    <row r="1521" spans="1:43" x14ac:dyDescent="0.2">
      <c r="A1521" s="145">
        <v>5017</v>
      </c>
      <c r="B1521" s="109" t="s">
        <v>881</v>
      </c>
      <c r="C1521" s="110">
        <v>2510</v>
      </c>
      <c r="D1521" s="131">
        <v>10.3781882146</v>
      </c>
      <c r="E1521" s="110">
        <v>383.20610687020002</v>
      </c>
      <c r="F1521" s="131">
        <v>25.418326693200001</v>
      </c>
      <c r="G1521" s="131">
        <v>18.844621513900002</v>
      </c>
      <c r="H1521" s="131">
        <v>62.908366533900001</v>
      </c>
      <c r="I1521" s="131">
        <v>18.247011952200001</v>
      </c>
      <c r="J1521" s="131">
        <v>3.17775571</v>
      </c>
      <c r="K1521" s="131">
        <v>3.5749751738</v>
      </c>
      <c r="L1521" s="131">
        <v>12.313803376399999</v>
      </c>
      <c r="M1521" s="131">
        <v>6.7527308838</v>
      </c>
      <c r="N1521" s="110">
        <v>1079</v>
      </c>
      <c r="O1521" s="131">
        <v>2.3151065802000002</v>
      </c>
      <c r="P1521" s="146">
        <v>6.55</v>
      </c>
      <c r="Q1521" s="131">
        <v>19.664634146299999</v>
      </c>
      <c r="R1521" s="110">
        <v>47</v>
      </c>
      <c r="S1521" s="131">
        <v>34.298780487800002</v>
      </c>
      <c r="T1521" s="110">
        <v>-37</v>
      </c>
      <c r="U1521" s="131">
        <v>43.292682926799998</v>
      </c>
      <c r="V1521" s="131">
        <v>2.7439024390000002</v>
      </c>
      <c r="W1521" s="147">
        <v>2322</v>
      </c>
      <c r="X1521" s="147">
        <v>69</v>
      </c>
      <c r="Y1521" s="147">
        <v>526</v>
      </c>
      <c r="Z1521" s="147">
        <v>1727</v>
      </c>
      <c r="AA1521" s="147">
        <v>258</v>
      </c>
      <c r="AB1521" s="147">
        <v>19</v>
      </c>
      <c r="AC1521" s="147">
        <v>40</v>
      </c>
      <c r="AD1521" s="147">
        <v>199</v>
      </c>
      <c r="AE1521" s="148">
        <v>1.6153846154</v>
      </c>
      <c r="AF1521" s="131">
        <v>9.5503382411000004</v>
      </c>
      <c r="AG1521" s="149">
        <v>3.29</v>
      </c>
      <c r="AH1521" s="149">
        <v>27.845821325599999</v>
      </c>
      <c r="AI1521" s="149">
        <v>24.117435158500001</v>
      </c>
      <c r="AJ1521" s="149">
        <v>10.5547550432</v>
      </c>
      <c r="AK1521" s="149">
        <v>12.301873198799999</v>
      </c>
      <c r="AL1521" s="149" t="s">
        <v>3450</v>
      </c>
      <c r="AM1521" s="149">
        <v>0.52233429389999997</v>
      </c>
      <c r="AN1521" s="149" t="s">
        <v>3450</v>
      </c>
      <c r="AO1521" s="149">
        <v>0.1621037464</v>
      </c>
      <c r="AP1521" s="149">
        <v>7.4927953890000003</v>
      </c>
      <c r="AQ1521" s="149">
        <v>13.8688760807</v>
      </c>
    </row>
    <row r="1522" spans="1:43" x14ac:dyDescent="0.2">
      <c r="A1522" s="145">
        <v>5048</v>
      </c>
      <c r="B1522" s="109" t="s">
        <v>880</v>
      </c>
      <c r="C1522" s="110">
        <v>1813</v>
      </c>
      <c r="D1522" s="131">
        <v>-1.5209125475</v>
      </c>
      <c r="E1522" s="110">
        <v>29.346066688200001</v>
      </c>
      <c r="F1522" s="131">
        <v>12.0794263651</v>
      </c>
      <c r="G1522" s="131">
        <v>16.6574738003</v>
      </c>
      <c r="H1522" s="131">
        <v>57.032542746799997</v>
      </c>
      <c r="I1522" s="131">
        <v>26.309983452800001</v>
      </c>
      <c r="J1522" s="131">
        <v>2.7616680475000002</v>
      </c>
      <c r="K1522" s="131">
        <v>4.4186688759999999</v>
      </c>
      <c r="L1522" s="131">
        <v>7.1803369234999996</v>
      </c>
      <c r="M1522" s="131">
        <v>11.046672190000001</v>
      </c>
      <c r="N1522" s="110">
        <v>840</v>
      </c>
      <c r="O1522" s="131">
        <v>2.1142857142999998</v>
      </c>
      <c r="P1522" s="146">
        <v>61.78</v>
      </c>
      <c r="Q1522" s="131">
        <v>3.5454103934000001</v>
      </c>
      <c r="R1522" s="110">
        <v>35</v>
      </c>
      <c r="S1522" s="131">
        <v>21.272462360399999</v>
      </c>
      <c r="T1522" s="110">
        <v>-129</v>
      </c>
      <c r="U1522" s="131">
        <v>56.111380929299997</v>
      </c>
      <c r="V1522" s="131">
        <v>19.070746317000001</v>
      </c>
      <c r="W1522" s="147">
        <v>838</v>
      </c>
      <c r="X1522" s="147">
        <v>94</v>
      </c>
      <c r="Y1522" s="147">
        <v>149</v>
      </c>
      <c r="Z1522" s="147">
        <v>595</v>
      </c>
      <c r="AA1522" s="147">
        <v>202</v>
      </c>
      <c r="AB1522" s="147">
        <v>38</v>
      </c>
      <c r="AC1522" s="147">
        <v>37</v>
      </c>
      <c r="AD1522" s="147">
        <v>127</v>
      </c>
      <c r="AE1522" s="148">
        <v>0.35906642729999999</v>
      </c>
      <c r="AF1522" s="131">
        <v>3.2432432431999998</v>
      </c>
      <c r="AG1522" s="149">
        <v>1.88</v>
      </c>
      <c r="AH1522" s="149">
        <v>15.634706978700001</v>
      </c>
      <c r="AI1522" s="149">
        <v>27.9768067923</v>
      </c>
      <c r="AJ1522" s="149">
        <v>13.7295506316</v>
      </c>
      <c r="AK1522" s="149">
        <v>9.8985297163000006</v>
      </c>
      <c r="AL1522" s="149" t="s">
        <v>3450</v>
      </c>
      <c r="AM1522" s="149">
        <v>0.64195485610000003</v>
      </c>
      <c r="AN1522" s="149" t="s">
        <v>3450</v>
      </c>
      <c r="AO1522" s="149">
        <v>0.35203975980000002</v>
      </c>
      <c r="AP1522" s="149">
        <v>10.3126941396</v>
      </c>
      <c r="AQ1522" s="149">
        <v>18.451025056900001</v>
      </c>
    </row>
    <row r="1523" spans="1:43" x14ac:dyDescent="0.2">
      <c r="A1523" s="145">
        <v>5049</v>
      </c>
      <c r="B1523" s="109" t="s">
        <v>879</v>
      </c>
      <c r="C1523" s="110">
        <v>1770</v>
      </c>
      <c r="D1523" s="131">
        <v>4.3017088981000002</v>
      </c>
      <c r="E1523" s="110">
        <v>8.7623762375999998</v>
      </c>
      <c r="F1523" s="131">
        <v>7.1751412428999997</v>
      </c>
      <c r="G1523" s="131">
        <v>16.101694915300001</v>
      </c>
      <c r="H1523" s="131">
        <v>55.932203389800002</v>
      </c>
      <c r="I1523" s="131">
        <v>27.966101694900001</v>
      </c>
      <c r="J1523" s="131">
        <v>3.3585222502000001</v>
      </c>
      <c r="K1523" s="131">
        <v>1.6792611251</v>
      </c>
      <c r="L1523" s="131">
        <v>7.8365519172000004</v>
      </c>
      <c r="M1523" s="131">
        <v>15.673103834300001</v>
      </c>
      <c r="N1523" s="110">
        <v>837</v>
      </c>
      <c r="O1523" s="131">
        <v>2.0704898447</v>
      </c>
      <c r="P1523" s="146">
        <v>202</v>
      </c>
      <c r="Q1523" s="131">
        <v>1.2811000642999999</v>
      </c>
      <c r="R1523" s="110">
        <v>45</v>
      </c>
      <c r="S1523" s="131">
        <v>24.8305881189</v>
      </c>
      <c r="T1523" s="110">
        <v>-398</v>
      </c>
      <c r="U1523" s="131">
        <v>29.3515358362</v>
      </c>
      <c r="V1523" s="131">
        <v>44.536775980599998</v>
      </c>
      <c r="W1523" s="147">
        <v>584</v>
      </c>
      <c r="X1523" s="147">
        <v>120</v>
      </c>
      <c r="Y1523" s="147">
        <v>147</v>
      </c>
      <c r="Z1523" s="147">
        <v>317</v>
      </c>
      <c r="AA1523" s="147">
        <v>173</v>
      </c>
      <c r="AB1523" s="147">
        <v>37</v>
      </c>
      <c r="AC1523" s="147">
        <v>32</v>
      </c>
      <c r="AD1523" s="147">
        <v>104</v>
      </c>
      <c r="AE1523" s="148">
        <v>0.41135335249999999</v>
      </c>
      <c r="AF1523" s="131">
        <v>1.6429353779</v>
      </c>
      <c r="AG1523" s="131">
        <v>1.5</v>
      </c>
      <c r="AH1523" s="149">
        <v>19.2603716914</v>
      </c>
      <c r="AI1523" s="149">
        <v>18.077717289300001</v>
      </c>
      <c r="AJ1523" s="149">
        <v>15.731180777200001</v>
      </c>
      <c r="AK1523" s="149">
        <v>17.4770039422</v>
      </c>
      <c r="AL1523" s="149" t="s">
        <v>3450</v>
      </c>
      <c r="AM1523" s="149">
        <v>0.37544584190000002</v>
      </c>
      <c r="AN1523" s="149" t="s">
        <v>3450</v>
      </c>
      <c r="AO1523" s="149">
        <v>0.16895062890000001</v>
      </c>
      <c r="AP1523" s="149">
        <v>7.2085601651999998</v>
      </c>
      <c r="AQ1523" s="149">
        <v>18.040172705100002</v>
      </c>
    </row>
    <row r="1524" spans="1:43" x14ac:dyDescent="0.2">
      <c r="A1524" s="145">
        <v>5050</v>
      </c>
      <c r="B1524" s="109" t="s">
        <v>878</v>
      </c>
      <c r="C1524" s="110">
        <v>2075</v>
      </c>
      <c r="D1524" s="131">
        <v>4.1666666667000003</v>
      </c>
      <c r="E1524" s="110">
        <v>21.4359504132</v>
      </c>
      <c r="F1524" s="131">
        <v>8.8674698794999998</v>
      </c>
      <c r="G1524" s="131">
        <v>18.987951807200002</v>
      </c>
      <c r="H1524" s="131">
        <v>55.759036144600003</v>
      </c>
      <c r="I1524" s="131">
        <v>25.253012048199999</v>
      </c>
      <c r="J1524" s="131">
        <v>4.3415340087000001</v>
      </c>
      <c r="K1524" s="131">
        <v>2.4119633382000001</v>
      </c>
      <c r="L1524" s="131">
        <v>11.577424023200001</v>
      </c>
      <c r="M1524" s="131">
        <v>11.0950313555</v>
      </c>
      <c r="N1524" s="110">
        <v>934</v>
      </c>
      <c r="O1524" s="131">
        <v>2.1734475375</v>
      </c>
      <c r="P1524" s="146">
        <v>96.8</v>
      </c>
      <c r="Q1524" s="131">
        <v>1.7774103543999999</v>
      </c>
      <c r="R1524" s="110">
        <v>13</v>
      </c>
      <c r="S1524" s="131">
        <v>12.410871137699999</v>
      </c>
      <c r="T1524" s="110">
        <v>-203</v>
      </c>
      <c r="U1524" s="131">
        <v>47.287382453200003</v>
      </c>
      <c r="V1524" s="131">
        <v>38.524336054599999</v>
      </c>
      <c r="W1524" s="147">
        <v>603</v>
      </c>
      <c r="X1524" s="147">
        <v>118</v>
      </c>
      <c r="Y1524" s="147">
        <v>254</v>
      </c>
      <c r="Z1524" s="147">
        <v>231</v>
      </c>
      <c r="AA1524" s="147">
        <v>179</v>
      </c>
      <c r="AB1524" s="147">
        <v>47</v>
      </c>
      <c r="AC1524" s="147">
        <v>35</v>
      </c>
      <c r="AD1524" s="147">
        <v>97</v>
      </c>
      <c r="AE1524" s="148">
        <v>0.68259385669999995</v>
      </c>
      <c r="AF1524" s="131">
        <v>6.2771607919000001</v>
      </c>
      <c r="AG1524" s="131">
        <v>1.5</v>
      </c>
      <c r="AH1524" s="149">
        <v>18.350689558100001</v>
      </c>
      <c r="AI1524" s="149">
        <v>22.502110892200001</v>
      </c>
      <c r="AJ1524" s="149">
        <v>12.876442443</v>
      </c>
      <c r="AK1524" s="149">
        <v>12.5527723051</v>
      </c>
      <c r="AL1524" s="149" t="s">
        <v>3450</v>
      </c>
      <c r="AM1524" s="149">
        <v>1.1680270194</v>
      </c>
      <c r="AN1524" s="149" t="s">
        <v>3450</v>
      </c>
      <c r="AO1524" s="149">
        <v>0.45032367010000002</v>
      </c>
      <c r="AP1524" s="149">
        <v>8.7672389529999997</v>
      </c>
      <c r="AQ1524" s="149">
        <v>21.531100478500001</v>
      </c>
    </row>
    <row r="1525" spans="1:43" x14ac:dyDescent="0.2">
      <c r="A1525" s="145">
        <v>5061</v>
      </c>
      <c r="B1525" s="109" t="s">
        <v>877</v>
      </c>
      <c r="C1525" s="110">
        <v>1481</v>
      </c>
      <c r="D1525" s="131">
        <v>-4.9422336328999998</v>
      </c>
      <c r="E1525" s="110">
        <v>15.6968733439</v>
      </c>
      <c r="F1525" s="131">
        <v>23.902768399700001</v>
      </c>
      <c r="G1525" s="131">
        <v>16.340310600900001</v>
      </c>
      <c r="H1525" s="131">
        <v>56.9209993248</v>
      </c>
      <c r="I1525" s="131">
        <v>26.738690074299999</v>
      </c>
      <c r="J1525" s="131">
        <v>4.6948356807999998</v>
      </c>
      <c r="K1525" s="131">
        <v>3.3534540577</v>
      </c>
      <c r="L1525" s="131">
        <v>4.0241448691999997</v>
      </c>
      <c r="M1525" s="131">
        <v>7.3775989269000002</v>
      </c>
      <c r="N1525" s="110">
        <v>722</v>
      </c>
      <c r="O1525" s="131">
        <v>2.0110803324000002</v>
      </c>
      <c r="P1525" s="146">
        <v>94.35</v>
      </c>
      <c r="Q1525" s="131">
        <v>2.8177966101999998</v>
      </c>
      <c r="R1525" s="110">
        <v>25</v>
      </c>
      <c r="S1525" s="131">
        <v>29.502118644100001</v>
      </c>
      <c r="T1525" s="110">
        <v>-276</v>
      </c>
      <c r="U1525" s="131">
        <v>23.8241525424</v>
      </c>
      <c r="V1525" s="131">
        <v>43.855932203400002</v>
      </c>
      <c r="W1525" s="147">
        <v>891</v>
      </c>
      <c r="X1525" s="147">
        <v>58</v>
      </c>
      <c r="Y1525" s="147">
        <v>321</v>
      </c>
      <c r="Z1525" s="147">
        <v>512</v>
      </c>
      <c r="AA1525" s="147">
        <v>151</v>
      </c>
      <c r="AB1525" s="147">
        <v>22</v>
      </c>
      <c r="AC1525" s="147">
        <v>26</v>
      </c>
      <c r="AD1525" s="147">
        <v>103</v>
      </c>
      <c r="AE1525" s="148">
        <v>3.3134526175999999</v>
      </c>
      <c r="AF1525" s="131">
        <v>0</v>
      </c>
      <c r="AG1525" s="149">
        <v>0.8</v>
      </c>
      <c r="AH1525" s="149">
        <v>20.866141732300001</v>
      </c>
      <c r="AI1525" s="149">
        <v>36.437007874000003</v>
      </c>
      <c r="AJ1525" s="149">
        <v>7.0866141732000001</v>
      </c>
      <c r="AK1525" s="149">
        <v>11.5354330709</v>
      </c>
      <c r="AL1525" s="149" t="s">
        <v>3450</v>
      </c>
      <c r="AM1525" s="149">
        <v>0.88582677170000002</v>
      </c>
      <c r="AN1525" s="149" t="s">
        <v>3450</v>
      </c>
      <c r="AO1525" s="149">
        <v>0.29527559060000003</v>
      </c>
      <c r="AP1525" s="149">
        <v>3.0708661416999998</v>
      </c>
      <c r="AQ1525" s="149">
        <v>17.795275590599999</v>
      </c>
    </row>
    <row r="1526" spans="1:43" x14ac:dyDescent="0.2">
      <c r="A1526" s="145">
        <v>5063</v>
      </c>
      <c r="B1526" s="109" t="s">
        <v>876</v>
      </c>
      <c r="C1526" s="110">
        <v>106</v>
      </c>
      <c r="D1526" s="131">
        <v>65.625</v>
      </c>
      <c r="E1526" s="110">
        <v>1.4097619364</v>
      </c>
      <c r="F1526" s="131">
        <v>12.264150943400001</v>
      </c>
      <c r="G1526" s="131">
        <v>6.6037735848999999</v>
      </c>
      <c r="H1526" s="131">
        <v>63.207547169800002</v>
      </c>
      <c r="I1526" s="131">
        <v>30.188679245300001</v>
      </c>
      <c r="J1526" s="131">
        <v>0</v>
      </c>
      <c r="K1526" s="131">
        <v>9.2592592593000003</v>
      </c>
      <c r="L1526" s="131">
        <v>0</v>
      </c>
      <c r="M1526" s="131">
        <v>18.518518518499999</v>
      </c>
      <c r="N1526" s="110">
        <v>58</v>
      </c>
      <c r="O1526" s="131">
        <v>1.6896551724</v>
      </c>
      <c r="P1526" s="146">
        <v>75.19</v>
      </c>
      <c r="Q1526" s="131">
        <v>0.99694270900000004</v>
      </c>
      <c r="R1526" s="110">
        <v>5</v>
      </c>
      <c r="S1526" s="131">
        <v>24.564668350400002</v>
      </c>
      <c r="T1526" s="110">
        <v>-407</v>
      </c>
      <c r="U1526" s="131">
        <v>15.0471886216</v>
      </c>
      <c r="V1526" s="131">
        <v>59.391200318999999</v>
      </c>
      <c r="W1526" s="147" t="s">
        <v>3449</v>
      </c>
      <c r="X1526" s="147" t="s">
        <v>3449</v>
      </c>
      <c r="Y1526" s="147">
        <v>10</v>
      </c>
      <c r="Z1526" s="147">
        <v>49</v>
      </c>
      <c r="AA1526" s="147" t="s">
        <v>3449</v>
      </c>
      <c r="AB1526" s="147" t="s">
        <v>3449</v>
      </c>
      <c r="AC1526" s="147" t="s">
        <v>3449</v>
      </c>
      <c r="AD1526" s="147">
        <v>21</v>
      </c>
      <c r="AE1526" s="148">
        <v>0.51546391749999998</v>
      </c>
      <c r="AF1526" s="131">
        <v>0</v>
      </c>
      <c r="AG1526" s="149" t="s">
        <v>3449</v>
      </c>
      <c r="AH1526" s="149">
        <v>12.9807692308</v>
      </c>
      <c r="AI1526" s="149">
        <v>31.9711538462</v>
      </c>
      <c r="AJ1526" s="149">
        <v>9.375</v>
      </c>
      <c r="AK1526" s="149">
        <v>19.711538461500002</v>
      </c>
      <c r="AL1526" s="149" t="s">
        <v>3450</v>
      </c>
      <c r="AM1526" s="149">
        <v>0</v>
      </c>
      <c r="AN1526" s="149" t="s">
        <v>3450</v>
      </c>
      <c r="AO1526" s="149">
        <v>0</v>
      </c>
      <c r="AP1526" s="149">
        <v>1.2019230769</v>
      </c>
      <c r="AQ1526" s="149">
        <v>24.2788461538</v>
      </c>
    </row>
    <row r="1527" spans="1:43" x14ac:dyDescent="0.2">
      <c r="A1527" s="145">
        <v>5064</v>
      </c>
      <c r="B1527" s="109" t="s">
        <v>875</v>
      </c>
      <c r="C1527" s="110">
        <v>968</v>
      </c>
      <c r="D1527" s="131">
        <v>-1.2244897959000001</v>
      </c>
      <c r="E1527" s="110">
        <v>149.38271604939999</v>
      </c>
      <c r="F1527" s="131">
        <v>48.5537190083</v>
      </c>
      <c r="G1527" s="131">
        <v>20.041322313999999</v>
      </c>
      <c r="H1527" s="131">
        <v>57.851239669400002</v>
      </c>
      <c r="I1527" s="131">
        <v>22.107438016500002</v>
      </c>
      <c r="J1527" s="131">
        <v>3.0612244897999998</v>
      </c>
      <c r="K1527" s="131">
        <v>2.0408163264999999</v>
      </c>
      <c r="L1527" s="131">
        <v>8.1632653060999996</v>
      </c>
      <c r="M1527" s="131">
        <v>11.2244897959</v>
      </c>
      <c r="N1527" s="110">
        <v>451</v>
      </c>
      <c r="O1527" s="131">
        <v>2.133037694</v>
      </c>
      <c r="P1527" s="146">
        <v>6.48</v>
      </c>
      <c r="Q1527" s="131">
        <v>13.8413685848</v>
      </c>
      <c r="R1527" s="110">
        <v>8</v>
      </c>
      <c r="S1527" s="131">
        <v>3.1104199066999998</v>
      </c>
      <c r="T1527" s="110">
        <v>-4</v>
      </c>
      <c r="U1527" s="131">
        <v>69.984447900500001</v>
      </c>
      <c r="V1527" s="131">
        <v>13.0637636081</v>
      </c>
      <c r="W1527" s="147">
        <v>483</v>
      </c>
      <c r="X1527" s="147">
        <v>5</v>
      </c>
      <c r="Y1527" s="147">
        <v>331</v>
      </c>
      <c r="Z1527" s="147">
        <v>147</v>
      </c>
      <c r="AA1527" s="147" t="s">
        <v>3449</v>
      </c>
      <c r="AB1527" s="147" t="s">
        <v>3449</v>
      </c>
      <c r="AC1527" s="147">
        <v>19</v>
      </c>
      <c r="AD1527" s="147">
        <v>53</v>
      </c>
      <c r="AE1527" s="148">
        <v>6.6945606695000004</v>
      </c>
      <c r="AF1527" s="131">
        <v>7.7594568380000002</v>
      </c>
      <c r="AG1527" s="149">
        <v>3.73</v>
      </c>
      <c r="AH1527" s="149">
        <v>8.8522902727999995</v>
      </c>
      <c r="AI1527" s="149">
        <v>46.062789500800001</v>
      </c>
      <c r="AJ1527" s="149">
        <v>13.124034997400001</v>
      </c>
      <c r="AK1527" s="149">
        <v>7.8229541945000003</v>
      </c>
      <c r="AL1527" s="149" t="s">
        <v>3450</v>
      </c>
      <c r="AM1527" s="149">
        <v>0.77200205870000005</v>
      </c>
      <c r="AN1527" s="149" t="s">
        <v>3450</v>
      </c>
      <c r="AO1527" s="149">
        <v>5.1466803899999997E-2</v>
      </c>
      <c r="AP1527" s="149">
        <v>6.5877509006999997</v>
      </c>
      <c r="AQ1527" s="149">
        <v>14.925373134299999</v>
      </c>
    </row>
    <row r="1528" spans="1:43" x14ac:dyDescent="0.2">
      <c r="A1528" s="145">
        <v>5071</v>
      </c>
      <c r="B1528" s="109" t="s">
        <v>874</v>
      </c>
      <c r="C1528" s="110">
        <v>171</v>
      </c>
      <c r="D1528" s="131">
        <v>-1.724137931</v>
      </c>
      <c r="E1528" s="110">
        <v>11.7525773196</v>
      </c>
      <c r="F1528" s="131">
        <v>8.1871345028999993</v>
      </c>
      <c r="G1528" s="131">
        <v>10.5263157895</v>
      </c>
      <c r="H1528" s="131">
        <v>53.216374268999999</v>
      </c>
      <c r="I1528" s="131">
        <v>36.257309941499997</v>
      </c>
      <c r="J1528" s="131">
        <v>5.6657223796</v>
      </c>
      <c r="K1528" s="131">
        <v>0</v>
      </c>
      <c r="L1528" s="131">
        <v>0</v>
      </c>
      <c r="M1528" s="131">
        <v>5.6657223796</v>
      </c>
      <c r="N1528" s="147">
        <v>77</v>
      </c>
      <c r="O1528" s="131">
        <v>2.1558441558000001</v>
      </c>
      <c r="P1528" s="146">
        <v>14.55</v>
      </c>
      <c r="Q1528" s="131">
        <v>2.0661157024999999</v>
      </c>
      <c r="R1528" s="110">
        <v>5</v>
      </c>
      <c r="S1528" s="131">
        <v>16.322314049599999</v>
      </c>
      <c r="T1528" s="110">
        <v>-42</v>
      </c>
      <c r="U1528" s="131">
        <v>49.724517906300001</v>
      </c>
      <c r="V1528" s="131">
        <v>31.8870523416</v>
      </c>
      <c r="W1528" s="147">
        <v>52</v>
      </c>
      <c r="X1528" s="147">
        <v>5</v>
      </c>
      <c r="Y1528" s="147">
        <v>30</v>
      </c>
      <c r="Z1528" s="147">
        <v>17</v>
      </c>
      <c r="AA1528" s="147" t="s">
        <v>3449</v>
      </c>
      <c r="AB1528" s="147" t="s">
        <v>3449</v>
      </c>
      <c r="AC1528" s="147">
        <v>4</v>
      </c>
      <c r="AD1528" s="147">
        <v>9</v>
      </c>
      <c r="AE1528" s="148">
        <v>0.2985074627</v>
      </c>
      <c r="AF1528" s="131">
        <v>0</v>
      </c>
      <c r="AG1528" s="149" t="s">
        <v>3449</v>
      </c>
      <c r="AH1528" s="149">
        <v>19.824341279799999</v>
      </c>
      <c r="AI1528" s="149">
        <v>31.116687578400001</v>
      </c>
      <c r="AJ1528" s="149">
        <v>7.6537013802000002</v>
      </c>
      <c r="AK1528" s="149">
        <v>18.695106649900001</v>
      </c>
      <c r="AL1528" s="149" t="s">
        <v>3450</v>
      </c>
      <c r="AM1528" s="149">
        <v>2.2584692597</v>
      </c>
      <c r="AN1528" s="149" t="s">
        <v>3450</v>
      </c>
      <c r="AO1528" s="149">
        <v>0.12547051440000001</v>
      </c>
      <c r="AP1528" s="149">
        <v>9.2848180677999999</v>
      </c>
      <c r="AQ1528" s="149">
        <v>7.2772898368999996</v>
      </c>
    </row>
    <row r="1529" spans="1:43" x14ac:dyDescent="0.2">
      <c r="A1529" s="145">
        <v>5072</v>
      </c>
      <c r="B1529" s="109" t="s">
        <v>873</v>
      </c>
      <c r="C1529" s="110">
        <v>2889</v>
      </c>
      <c r="D1529" s="131">
        <v>-14.577173270299999</v>
      </c>
      <c r="E1529" s="110">
        <v>21.7873303167</v>
      </c>
      <c r="F1529" s="131">
        <v>20.3184492904</v>
      </c>
      <c r="G1529" s="131">
        <v>15.3340256144</v>
      </c>
      <c r="H1529" s="131">
        <v>57.563170647299998</v>
      </c>
      <c r="I1529" s="131">
        <v>27.1028037383</v>
      </c>
      <c r="J1529" s="131">
        <v>2.0718232043999998</v>
      </c>
      <c r="K1529" s="131">
        <v>3.4530386740000001</v>
      </c>
      <c r="L1529" s="131">
        <v>7.5966850828999997</v>
      </c>
      <c r="M1529" s="131">
        <v>12.7762430939</v>
      </c>
      <c r="N1529" s="110">
        <v>1357</v>
      </c>
      <c r="O1529" s="131">
        <v>2.0655858510999998</v>
      </c>
      <c r="P1529" s="146">
        <v>132.6</v>
      </c>
      <c r="Q1529" s="131">
        <v>3.3071579582999999</v>
      </c>
      <c r="R1529" s="110">
        <v>41</v>
      </c>
      <c r="S1529" s="131">
        <v>14.3385684083</v>
      </c>
      <c r="T1529" s="110">
        <v>-371</v>
      </c>
      <c r="U1529" s="131">
        <v>52.197221383299997</v>
      </c>
      <c r="V1529" s="131">
        <v>30.157052250100001</v>
      </c>
      <c r="W1529" s="147">
        <v>1132</v>
      </c>
      <c r="X1529" s="147">
        <v>116</v>
      </c>
      <c r="Y1529" s="147">
        <v>210</v>
      </c>
      <c r="Z1529" s="147">
        <v>806</v>
      </c>
      <c r="AA1529" s="147">
        <v>253</v>
      </c>
      <c r="AB1529" s="147">
        <v>50</v>
      </c>
      <c r="AC1529" s="147">
        <v>41</v>
      </c>
      <c r="AD1529" s="147">
        <v>162</v>
      </c>
      <c r="AE1529" s="148">
        <v>0.82644628099999995</v>
      </c>
      <c r="AF1529" s="131">
        <v>0.67819599860000002</v>
      </c>
      <c r="AG1529" s="131">
        <v>1.76</v>
      </c>
      <c r="AH1529" s="149">
        <v>15.1585014409</v>
      </c>
      <c r="AI1529" s="149">
        <v>32.634005763700003</v>
      </c>
      <c r="AJ1529" s="149">
        <v>14.2593659942</v>
      </c>
      <c r="AK1529" s="149">
        <v>10.5706051873</v>
      </c>
      <c r="AL1529" s="149" t="s">
        <v>3450</v>
      </c>
      <c r="AM1529" s="149">
        <v>0.53025936600000001</v>
      </c>
      <c r="AN1529" s="149" t="s">
        <v>3450</v>
      </c>
      <c r="AO1529" s="149">
        <v>0.69164265130000002</v>
      </c>
      <c r="AP1529" s="149">
        <v>8.4610951008999997</v>
      </c>
      <c r="AQ1529" s="149">
        <v>15.170028818400001</v>
      </c>
    </row>
    <row r="1530" spans="1:43" x14ac:dyDescent="0.2">
      <c r="A1530" s="145">
        <v>5073</v>
      </c>
      <c r="B1530" s="109" t="s">
        <v>872</v>
      </c>
      <c r="C1530" s="110">
        <v>833</v>
      </c>
      <c r="D1530" s="131">
        <v>-1.7688679245000001</v>
      </c>
      <c r="E1530" s="110">
        <v>42.674180327899997</v>
      </c>
      <c r="F1530" s="131">
        <v>28.691476590600001</v>
      </c>
      <c r="G1530" s="131">
        <v>15.9663865546</v>
      </c>
      <c r="H1530" s="131">
        <v>56.422569027599998</v>
      </c>
      <c r="I1530" s="131">
        <v>27.611044417799999</v>
      </c>
      <c r="J1530" s="131">
        <v>3.5481963335</v>
      </c>
      <c r="K1530" s="131">
        <v>2.3654642224</v>
      </c>
      <c r="L1530" s="131">
        <v>5.9136605558999999</v>
      </c>
      <c r="M1530" s="131">
        <v>5.9136605558999999</v>
      </c>
      <c r="N1530" s="110">
        <v>405</v>
      </c>
      <c r="O1530" s="131">
        <v>2.0296296296</v>
      </c>
      <c r="P1530" s="146">
        <v>19.52</v>
      </c>
      <c r="Q1530" s="131">
        <v>7.6726342710999997</v>
      </c>
      <c r="R1530" s="110">
        <v>-11</v>
      </c>
      <c r="S1530" s="131">
        <v>4.4501278771999999</v>
      </c>
      <c r="T1530" s="110">
        <v>-8</v>
      </c>
      <c r="U1530" s="131">
        <v>63.631713554999997</v>
      </c>
      <c r="V1530" s="131">
        <v>24.245524296700001</v>
      </c>
      <c r="W1530" s="147">
        <v>379</v>
      </c>
      <c r="X1530" s="147">
        <v>16</v>
      </c>
      <c r="Y1530" s="147">
        <v>182</v>
      </c>
      <c r="Z1530" s="147">
        <v>181</v>
      </c>
      <c r="AA1530" s="147">
        <v>71</v>
      </c>
      <c r="AB1530" s="147">
        <v>10</v>
      </c>
      <c r="AC1530" s="147">
        <v>15</v>
      </c>
      <c r="AD1530" s="147">
        <v>46</v>
      </c>
      <c r="AE1530" s="148">
        <v>2.6490066225</v>
      </c>
      <c r="AF1530" s="131">
        <v>2.2909507445999999</v>
      </c>
      <c r="AG1530" s="149">
        <v>2.33</v>
      </c>
      <c r="AH1530" s="149">
        <v>15.6151419558</v>
      </c>
      <c r="AI1530" s="149">
        <v>30.7570977918</v>
      </c>
      <c r="AJ1530" s="149">
        <v>13.4069400631</v>
      </c>
      <c r="AK1530" s="149">
        <v>7.5709779179999996</v>
      </c>
      <c r="AL1530" s="149" t="s">
        <v>3450</v>
      </c>
      <c r="AM1530" s="149">
        <v>0</v>
      </c>
      <c r="AN1530" s="149" t="s">
        <v>3450</v>
      </c>
      <c r="AO1530" s="149">
        <v>0.52576235540000005</v>
      </c>
      <c r="AP1530" s="149">
        <v>8.0967402734</v>
      </c>
      <c r="AQ1530" s="149">
        <v>23.186119873799999</v>
      </c>
    </row>
    <row r="1531" spans="1:43" x14ac:dyDescent="0.2">
      <c r="A1531" s="145">
        <v>5076</v>
      </c>
      <c r="B1531" s="109" t="s">
        <v>871</v>
      </c>
      <c r="C1531" s="110">
        <v>331</v>
      </c>
      <c r="D1531" s="131">
        <v>-4.0579710144999996</v>
      </c>
      <c r="E1531" s="110">
        <v>8.5111853947</v>
      </c>
      <c r="F1531" s="131">
        <v>17.824773413900001</v>
      </c>
      <c r="G1531" s="131">
        <v>16.012084592099999</v>
      </c>
      <c r="H1531" s="131">
        <v>59.818731117799999</v>
      </c>
      <c r="I1531" s="131">
        <v>24.16918429</v>
      </c>
      <c r="J1531" s="131">
        <v>3.0030030029999999</v>
      </c>
      <c r="K1531" s="131">
        <v>0</v>
      </c>
      <c r="L1531" s="131">
        <v>6.0060060059999998</v>
      </c>
      <c r="M1531" s="131">
        <v>15.015015014999999</v>
      </c>
      <c r="N1531" s="110">
        <v>152</v>
      </c>
      <c r="O1531" s="131">
        <v>2.1578947367999999</v>
      </c>
      <c r="P1531" s="146">
        <v>38.89</v>
      </c>
      <c r="Q1531" s="131">
        <v>1.4649190438999999</v>
      </c>
      <c r="R1531" s="110">
        <v>4</v>
      </c>
      <c r="S1531" s="131">
        <v>4.6260601387999998</v>
      </c>
      <c r="T1531" s="110">
        <v>-30</v>
      </c>
      <c r="U1531" s="131">
        <v>64.867643279399999</v>
      </c>
      <c r="V1531" s="131">
        <v>29.041377537900001</v>
      </c>
      <c r="W1531" s="147">
        <v>126</v>
      </c>
      <c r="X1531" s="147">
        <v>8</v>
      </c>
      <c r="Y1531" s="147">
        <v>72</v>
      </c>
      <c r="Z1531" s="147">
        <v>46</v>
      </c>
      <c r="AA1531" s="147">
        <v>29</v>
      </c>
      <c r="AB1531" s="147">
        <v>4</v>
      </c>
      <c r="AC1531" s="147">
        <v>11</v>
      </c>
      <c r="AD1531" s="147">
        <v>14</v>
      </c>
      <c r="AE1531" s="148">
        <v>2.0325203252000001</v>
      </c>
      <c r="AF1531" s="131">
        <v>2.9069767442000001</v>
      </c>
      <c r="AG1531" s="149" t="s">
        <v>3449</v>
      </c>
      <c r="AH1531" s="149">
        <v>19.751908396899999</v>
      </c>
      <c r="AI1531" s="149">
        <v>26.6221374046</v>
      </c>
      <c r="AJ1531" s="149">
        <v>19.942748091599999</v>
      </c>
      <c r="AK1531" s="149">
        <v>2.8625954197999999</v>
      </c>
      <c r="AL1531" s="149" t="s">
        <v>3450</v>
      </c>
      <c r="AM1531" s="149">
        <v>0.28625954199999998</v>
      </c>
      <c r="AN1531" s="149" t="s">
        <v>3450</v>
      </c>
      <c r="AO1531" s="149">
        <v>0.85877862599999999</v>
      </c>
      <c r="AP1531" s="149">
        <v>9.0648854962000005</v>
      </c>
      <c r="AQ1531" s="149">
        <v>17.938931297700002</v>
      </c>
    </row>
    <row r="1532" spans="1:43" x14ac:dyDescent="0.2">
      <c r="A1532" s="145">
        <v>5077</v>
      </c>
      <c r="B1532" s="109" t="s">
        <v>870</v>
      </c>
      <c r="C1532" s="110">
        <v>799</v>
      </c>
      <c r="D1532" s="131">
        <v>-0.99132589839999996</v>
      </c>
      <c r="E1532" s="110">
        <v>133.3889816361</v>
      </c>
      <c r="F1532" s="131">
        <v>38.297872340399998</v>
      </c>
      <c r="G1532" s="131">
        <v>16.7709637046</v>
      </c>
      <c r="H1532" s="131">
        <v>63.829787234000001</v>
      </c>
      <c r="I1532" s="131">
        <v>19.399249061300001</v>
      </c>
      <c r="J1532" s="131">
        <v>3.7523452158000001</v>
      </c>
      <c r="K1532" s="131">
        <v>3.7523452158000001</v>
      </c>
      <c r="L1532" s="131">
        <v>7.5046904315000003</v>
      </c>
      <c r="M1532" s="131">
        <v>7.5046904315000003</v>
      </c>
      <c r="N1532" s="110">
        <v>347</v>
      </c>
      <c r="O1532" s="131">
        <v>2.2680115274000001</v>
      </c>
      <c r="P1532" s="146">
        <v>5.99</v>
      </c>
      <c r="Q1532" s="131">
        <v>15.5518394649</v>
      </c>
      <c r="R1532" s="110">
        <v>34</v>
      </c>
      <c r="S1532" s="131">
        <v>9.8662207358000007</v>
      </c>
      <c r="T1532" s="110">
        <v>-34</v>
      </c>
      <c r="U1532" s="131">
        <v>63.712374581900001</v>
      </c>
      <c r="V1532" s="131">
        <v>10.8695652174</v>
      </c>
      <c r="W1532" s="147">
        <v>262</v>
      </c>
      <c r="X1532" s="147">
        <v>14</v>
      </c>
      <c r="Y1532" s="147">
        <v>11</v>
      </c>
      <c r="Z1532" s="147">
        <v>237</v>
      </c>
      <c r="AA1532" s="147">
        <v>45</v>
      </c>
      <c r="AB1532" s="147">
        <v>4</v>
      </c>
      <c r="AC1532" s="147">
        <v>6</v>
      </c>
      <c r="AD1532" s="147">
        <v>35</v>
      </c>
      <c r="AE1532" s="148">
        <v>4.5174537988000001</v>
      </c>
      <c r="AF1532" s="131">
        <v>14.5310435931</v>
      </c>
      <c r="AG1532" s="131">
        <v>1.5</v>
      </c>
      <c r="AH1532" s="149">
        <v>7.7830188679000001</v>
      </c>
      <c r="AI1532" s="149">
        <v>15.8018867925</v>
      </c>
      <c r="AJ1532" s="149">
        <v>34.787735849100002</v>
      </c>
      <c r="AK1532" s="149">
        <v>10.436320754700001</v>
      </c>
      <c r="AL1532" s="149" t="s">
        <v>3450</v>
      </c>
      <c r="AM1532" s="149">
        <v>0.1768867925</v>
      </c>
      <c r="AN1532" s="149" t="s">
        <v>3450</v>
      </c>
      <c r="AO1532" s="149">
        <v>0.53066037740000005</v>
      </c>
      <c r="AP1532" s="149">
        <v>9.0212264150999992</v>
      </c>
      <c r="AQ1532" s="149">
        <v>20.4599056604</v>
      </c>
    </row>
    <row r="1533" spans="1:43" x14ac:dyDescent="0.2">
      <c r="A1533" s="145">
        <v>5078</v>
      </c>
      <c r="B1533" s="109" t="s">
        <v>869</v>
      </c>
      <c r="C1533" s="110">
        <v>409</v>
      </c>
      <c r="D1533" s="131">
        <v>-6.1926605505000003</v>
      </c>
      <c r="E1533" s="110">
        <v>24.316290130799999</v>
      </c>
      <c r="F1533" s="131">
        <v>21.760391198000001</v>
      </c>
      <c r="G1533" s="131">
        <v>16.625916870400001</v>
      </c>
      <c r="H1533" s="131">
        <v>58.190709046499997</v>
      </c>
      <c r="I1533" s="131">
        <v>25.183374083099999</v>
      </c>
      <c r="J1533" s="131">
        <v>2.4539877301000002</v>
      </c>
      <c r="K1533" s="131">
        <v>0</v>
      </c>
      <c r="L1533" s="131">
        <v>9.8159509202000006</v>
      </c>
      <c r="M1533" s="131">
        <v>4.9079754601000003</v>
      </c>
      <c r="N1533" s="110">
        <v>185</v>
      </c>
      <c r="O1533" s="131">
        <v>2.1513513513999998</v>
      </c>
      <c r="P1533" s="146">
        <v>16.82</v>
      </c>
      <c r="Q1533" s="131">
        <v>3.4482758621</v>
      </c>
      <c r="R1533" s="110">
        <v>6</v>
      </c>
      <c r="S1533" s="131">
        <v>17.1224732461</v>
      </c>
      <c r="T1533" s="110">
        <v>-21</v>
      </c>
      <c r="U1533" s="131">
        <v>46.967895362699998</v>
      </c>
      <c r="V1533" s="131">
        <v>32.461355529099997</v>
      </c>
      <c r="W1533" s="147">
        <v>131</v>
      </c>
      <c r="X1533" s="147">
        <v>9</v>
      </c>
      <c r="Y1533" s="147">
        <v>42</v>
      </c>
      <c r="Z1533" s="147">
        <v>80</v>
      </c>
      <c r="AA1533" s="147" t="s">
        <v>3449</v>
      </c>
      <c r="AB1533" s="147" t="s">
        <v>3449</v>
      </c>
      <c r="AC1533" s="147">
        <v>9</v>
      </c>
      <c r="AD1533" s="147">
        <v>23</v>
      </c>
      <c r="AE1533" s="148">
        <v>1.0152284264</v>
      </c>
      <c r="AF1533" s="131">
        <v>0</v>
      </c>
      <c r="AG1533" s="149" t="s">
        <v>3449</v>
      </c>
      <c r="AH1533" s="149">
        <v>30.787401574800001</v>
      </c>
      <c r="AI1533" s="149">
        <v>20.944881889800001</v>
      </c>
      <c r="AJ1533" s="149">
        <v>8.8188976377999992</v>
      </c>
      <c r="AK1533" s="149">
        <v>9.1338582677000009</v>
      </c>
      <c r="AL1533" s="149" t="s">
        <v>3450</v>
      </c>
      <c r="AM1533" s="149">
        <v>0.62992125980000002</v>
      </c>
      <c r="AN1533" s="149" t="s">
        <v>3450</v>
      </c>
      <c r="AO1533" s="149">
        <v>0.62992125980000002</v>
      </c>
      <c r="AP1533" s="149">
        <v>9.6062992125999997</v>
      </c>
      <c r="AQ1533" s="149">
        <v>17.244094488199998</v>
      </c>
    </row>
    <row r="1534" spans="1:43" x14ac:dyDescent="0.2">
      <c r="A1534" s="145">
        <v>5079</v>
      </c>
      <c r="B1534" s="109" t="s">
        <v>868</v>
      </c>
      <c r="C1534" s="110">
        <v>1020</v>
      </c>
      <c r="D1534" s="131">
        <v>1.3916500994000001</v>
      </c>
      <c r="E1534" s="110">
        <v>13.5620263263</v>
      </c>
      <c r="F1534" s="131">
        <v>23.823529411799999</v>
      </c>
      <c r="G1534" s="131">
        <v>17.058823529400001</v>
      </c>
      <c r="H1534" s="131">
        <v>53.725490196099997</v>
      </c>
      <c r="I1534" s="131">
        <v>29.215686274500001</v>
      </c>
      <c r="J1534" s="131">
        <v>0.97751710650000001</v>
      </c>
      <c r="K1534" s="131">
        <v>0.97751710650000001</v>
      </c>
      <c r="L1534" s="131">
        <v>3.9100684262000001</v>
      </c>
      <c r="M1534" s="131">
        <v>10.752688171999999</v>
      </c>
      <c r="N1534" s="110">
        <v>465</v>
      </c>
      <c r="O1534" s="131">
        <v>2.1333333333</v>
      </c>
      <c r="P1534" s="146">
        <v>75.209999999999994</v>
      </c>
      <c r="Q1534" s="131">
        <v>2.7364505845</v>
      </c>
      <c r="R1534" s="110">
        <v>18</v>
      </c>
      <c r="S1534" s="131">
        <v>28.201381509000001</v>
      </c>
      <c r="T1534" s="110">
        <v>-98</v>
      </c>
      <c r="U1534" s="131">
        <v>28.4803400638</v>
      </c>
      <c r="V1534" s="131">
        <v>40.581827842700001</v>
      </c>
      <c r="W1534" s="147">
        <v>663</v>
      </c>
      <c r="X1534" s="147">
        <v>71</v>
      </c>
      <c r="Y1534" s="147">
        <v>138</v>
      </c>
      <c r="Z1534" s="147">
        <v>454</v>
      </c>
      <c r="AA1534" s="147">
        <v>114</v>
      </c>
      <c r="AB1534" s="147">
        <v>21</v>
      </c>
      <c r="AC1534" s="147">
        <v>17</v>
      </c>
      <c r="AD1534" s="147">
        <v>76</v>
      </c>
      <c r="AE1534" s="148">
        <v>1.4886164623</v>
      </c>
      <c r="AF1534" s="131">
        <v>0</v>
      </c>
      <c r="AG1534" s="131">
        <v>1.56</v>
      </c>
      <c r="AH1534" s="149">
        <v>29.4342021615</v>
      </c>
      <c r="AI1534" s="149">
        <v>21.392244119499999</v>
      </c>
      <c r="AJ1534" s="149">
        <v>9.1862682771999999</v>
      </c>
      <c r="AK1534" s="149">
        <v>12.110616656099999</v>
      </c>
      <c r="AL1534" s="149" t="s">
        <v>3450</v>
      </c>
      <c r="AM1534" s="149">
        <v>0.15893197710000001</v>
      </c>
      <c r="AN1534" s="149" t="s">
        <v>3450</v>
      </c>
      <c r="AO1534" s="149">
        <v>0.31786395420000002</v>
      </c>
      <c r="AP1534" s="149">
        <v>5.8169103623999998</v>
      </c>
      <c r="AQ1534" s="149">
        <v>19.0082644628</v>
      </c>
    </row>
    <row r="1535" spans="1:43" x14ac:dyDescent="0.2">
      <c r="A1535" s="145">
        <v>5091</v>
      </c>
      <c r="B1535" s="109" t="s">
        <v>867</v>
      </c>
      <c r="C1535" s="110">
        <v>5497</v>
      </c>
      <c r="D1535" s="131">
        <v>0.14574603750000001</v>
      </c>
      <c r="E1535" s="110">
        <v>1110.5050505050999</v>
      </c>
      <c r="F1535" s="131">
        <v>27.833363652900001</v>
      </c>
      <c r="G1535" s="131">
        <v>14.2987083864</v>
      </c>
      <c r="H1535" s="131">
        <v>54.229579770800001</v>
      </c>
      <c r="I1535" s="131">
        <v>31.471711842800001</v>
      </c>
      <c r="J1535" s="131">
        <v>4.1901985789999996</v>
      </c>
      <c r="K1535" s="131">
        <v>2.5505556567999998</v>
      </c>
      <c r="L1535" s="131">
        <v>5.2832938603999997</v>
      </c>
      <c r="M1535" s="131">
        <v>11.6596830024</v>
      </c>
      <c r="N1535" s="110">
        <v>2886</v>
      </c>
      <c r="O1535" s="131">
        <v>1.8665973666</v>
      </c>
      <c r="P1535" s="146">
        <v>4.95</v>
      </c>
      <c r="Q1535" s="131">
        <v>60.931174089099997</v>
      </c>
      <c r="R1535" s="110">
        <v>15</v>
      </c>
      <c r="S1535" s="131">
        <v>7.0850202428999998</v>
      </c>
      <c r="T1535" s="110">
        <v>-12</v>
      </c>
      <c r="U1535" s="131">
        <v>30.7692307692</v>
      </c>
      <c r="V1535" s="131">
        <v>1.2145748988</v>
      </c>
      <c r="W1535" s="147">
        <v>2994</v>
      </c>
      <c r="X1535" s="147">
        <v>16</v>
      </c>
      <c r="Y1535" s="147">
        <v>297</v>
      </c>
      <c r="Z1535" s="147">
        <v>2681</v>
      </c>
      <c r="AA1535" s="147">
        <v>668</v>
      </c>
      <c r="AB1535" s="147">
        <v>5</v>
      </c>
      <c r="AC1535" s="147">
        <v>68</v>
      </c>
      <c r="AD1535" s="147">
        <v>595</v>
      </c>
      <c r="AE1535" s="148">
        <v>2.6290165531</v>
      </c>
      <c r="AF1535" s="131">
        <v>0.36140224069999999</v>
      </c>
      <c r="AG1535" s="149">
        <v>1.81</v>
      </c>
      <c r="AH1535" s="149">
        <v>28.8388661513</v>
      </c>
      <c r="AI1535" s="149">
        <v>16.689404274699999</v>
      </c>
      <c r="AJ1535" s="149">
        <v>8.3674397453000005</v>
      </c>
      <c r="AK1535" s="149">
        <v>12.1267242686</v>
      </c>
      <c r="AL1535" s="149" t="s">
        <v>3450</v>
      </c>
      <c r="AM1535" s="149">
        <v>1.4021524936</v>
      </c>
      <c r="AN1535" s="149" t="s">
        <v>3450</v>
      </c>
      <c r="AO1535" s="149">
        <v>0.8640291041</v>
      </c>
      <c r="AP1535" s="149">
        <v>16.636349855999999</v>
      </c>
      <c r="AQ1535" s="149">
        <v>12.2858875246</v>
      </c>
    </row>
    <row r="1536" spans="1:43" x14ac:dyDescent="0.2">
      <c r="A1536" s="145">
        <v>5096</v>
      </c>
      <c r="B1536" s="109" t="s">
        <v>866</v>
      </c>
      <c r="C1536" s="110">
        <v>480</v>
      </c>
      <c r="D1536" s="131">
        <v>-8.5714285714000003</v>
      </c>
      <c r="E1536" s="110">
        <v>125.65445026179999</v>
      </c>
      <c r="F1536" s="131">
        <v>21.875</v>
      </c>
      <c r="G1536" s="131">
        <v>10.833333333300001</v>
      </c>
      <c r="H1536" s="131">
        <v>54.583333333299997</v>
      </c>
      <c r="I1536" s="131">
        <v>34.583333333299997</v>
      </c>
      <c r="J1536" s="131">
        <v>2.0725388600999999</v>
      </c>
      <c r="K1536" s="131">
        <v>4.1450777201999998</v>
      </c>
      <c r="L1536" s="131">
        <v>6.2176165802999996</v>
      </c>
      <c r="M1536" s="131">
        <v>18.652849740899999</v>
      </c>
      <c r="N1536" s="110">
        <v>241</v>
      </c>
      <c r="O1536" s="131">
        <v>1.9709543568000001</v>
      </c>
      <c r="P1536" s="146">
        <v>3.82</v>
      </c>
      <c r="Q1536" s="131">
        <v>8.4432717678000007</v>
      </c>
      <c r="R1536" s="110">
        <v>6</v>
      </c>
      <c r="S1536" s="131">
        <v>5.0131926121000001</v>
      </c>
      <c r="T1536" s="110">
        <v>-27</v>
      </c>
      <c r="U1536" s="131">
        <v>75.725593667499993</v>
      </c>
      <c r="V1536" s="131">
        <v>10.8179419525</v>
      </c>
      <c r="W1536" s="147">
        <v>77</v>
      </c>
      <c r="X1536" s="147">
        <v>4</v>
      </c>
      <c r="Y1536" s="147">
        <v>7</v>
      </c>
      <c r="Z1536" s="147">
        <v>66</v>
      </c>
      <c r="AA1536" s="147" t="s">
        <v>3449</v>
      </c>
      <c r="AB1536" s="147" t="s">
        <v>3449</v>
      </c>
      <c r="AC1536" s="147">
        <v>7</v>
      </c>
      <c r="AD1536" s="147">
        <v>38</v>
      </c>
      <c r="AE1536" s="148">
        <v>1.1936339522999999</v>
      </c>
      <c r="AF1536" s="131">
        <v>2.0491803278999998</v>
      </c>
      <c r="AG1536" s="149">
        <v>1.24</v>
      </c>
      <c r="AH1536" s="149">
        <v>25.036284470199998</v>
      </c>
      <c r="AI1536" s="149">
        <v>20.246734397699999</v>
      </c>
      <c r="AJ1536" s="149">
        <v>8.2002902758000005</v>
      </c>
      <c r="AK1536" s="149">
        <v>13.2801161103</v>
      </c>
      <c r="AL1536" s="149" t="s">
        <v>3450</v>
      </c>
      <c r="AM1536" s="149">
        <v>3.2656023221999999</v>
      </c>
      <c r="AN1536" s="149" t="s">
        <v>3450</v>
      </c>
      <c r="AO1536" s="149">
        <v>1.1611030479</v>
      </c>
      <c r="AP1536" s="149">
        <v>9.7968069666000002</v>
      </c>
      <c r="AQ1536" s="149">
        <v>17.4891146589</v>
      </c>
    </row>
    <row r="1537" spans="1:43" x14ac:dyDescent="0.2">
      <c r="A1537" s="145">
        <v>5097</v>
      </c>
      <c r="B1537" s="109" t="s">
        <v>865</v>
      </c>
      <c r="C1537" s="110">
        <v>1695</v>
      </c>
      <c r="D1537" s="131">
        <v>-6.6629955946999999</v>
      </c>
      <c r="E1537" s="110">
        <v>95.224719101100007</v>
      </c>
      <c r="F1537" s="131">
        <v>21.7699115044</v>
      </c>
      <c r="G1537" s="131">
        <v>10.324483775799999</v>
      </c>
      <c r="H1537" s="131">
        <v>51.917404129799998</v>
      </c>
      <c r="I1537" s="131">
        <v>37.758112094399998</v>
      </c>
      <c r="J1537" s="131">
        <v>2.9137529137999998</v>
      </c>
      <c r="K1537" s="131">
        <v>2.3310023310000001</v>
      </c>
      <c r="L1537" s="131">
        <v>2.3310023310000001</v>
      </c>
      <c r="M1537" s="131">
        <v>8.1585081585000001</v>
      </c>
      <c r="N1537" s="110">
        <v>917</v>
      </c>
      <c r="O1537" s="131">
        <v>1.7928026172</v>
      </c>
      <c r="P1537" s="146">
        <v>17.8</v>
      </c>
      <c r="Q1537" s="131">
        <v>7.5928008999000003</v>
      </c>
      <c r="R1537" s="110">
        <v>11</v>
      </c>
      <c r="S1537" s="131">
        <v>5.6242969628999999</v>
      </c>
      <c r="T1537" s="110">
        <v>-49</v>
      </c>
      <c r="U1537" s="131">
        <v>70.022497187900001</v>
      </c>
      <c r="V1537" s="131">
        <v>16.760404949400002</v>
      </c>
      <c r="W1537" s="147">
        <v>1267</v>
      </c>
      <c r="X1537" s="147">
        <v>18</v>
      </c>
      <c r="Y1537" s="147">
        <v>178</v>
      </c>
      <c r="Z1537" s="147">
        <v>1071</v>
      </c>
      <c r="AA1537" s="147">
        <v>184</v>
      </c>
      <c r="AB1537" s="147">
        <v>10</v>
      </c>
      <c r="AC1537" s="147">
        <v>26</v>
      </c>
      <c r="AD1537" s="147">
        <v>148</v>
      </c>
      <c r="AE1537" s="148">
        <v>1.7682349226</v>
      </c>
      <c r="AF1537" s="131">
        <v>2.2753128555000002</v>
      </c>
      <c r="AG1537" s="131">
        <v>1.0900000000000001</v>
      </c>
      <c r="AH1537" s="149">
        <v>22.410696467800001</v>
      </c>
      <c r="AI1537" s="149">
        <v>12.9714627819</v>
      </c>
      <c r="AJ1537" s="149">
        <v>14.687687088400001</v>
      </c>
      <c r="AK1537" s="149">
        <v>16.842945519899999</v>
      </c>
      <c r="AL1537" s="149" t="s">
        <v>3450</v>
      </c>
      <c r="AM1537" s="149">
        <v>0.99780482940000004</v>
      </c>
      <c r="AN1537" s="149" t="s">
        <v>3450</v>
      </c>
      <c r="AO1537" s="149">
        <v>1.1175414089</v>
      </c>
      <c r="AP1537" s="149">
        <v>9.9381361005999995</v>
      </c>
      <c r="AQ1537" s="149">
        <v>17.082418678900002</v>
      </c>
    </row>
    <row r="1538" spans="1:43" x14ac:dyDescent="0.2">
      <c r="A1538" s="145">
        <v>5108</v>
      </c>
      <c r="B1538" s="109" t="s">
        <v>864</v>
      </c>
      <c r="C1538" s="110">
        <v>4666</v>
      </c>
      <c r="D1538" s="131">
        <v>7.1412169920000004</v>
      </c>
      <c r="E1538" s="110">
        <v>672.33429394810003</v>
      </c>
      <c r="F1538" s="131">
        <v>18.902700385799999</v>
      </c>
      <c r="G1538" s="131">
        <v>18.281183026099999</v>
      </c>
      <c r="H1538" s="131">
        <v>59.0441491642</v>
      </c>
      <c r="I1538" s="131">
        <v>22.674667809700001</v>
      </c>
      <c r="J1538" s="131">
        <v>3.8445108927999998</v>
      </c>
      <c r="K1538" s="131">
        <v>4.0580948313</v>
      </c>
      <c r="L1538" s="131">
        <v>6.6211020931000002</v>
      </c>
      <c r="M1538" s="131">
        <v>7.2618539086</v>
      </c>
      <c r="N1538" s="110">
        <v>2093</v>
      </c>
      <c r="O1538" s="131">
        <v>2.2040133779</v>
      </c>
      <c r="P1538" s="146">
        <v>6.94</v>
      </c>
      <c r="Q1538" s="131">
        <v>21.613832853000002</v>
      </c>
      <c r="R1538" s="110">
        <v>33</v>
      </c>
      <c r="S1538" s="131">
        <v>10.518731988500001</v>
      </c>
      <c r="T1538" s="110">
        <v>-30</v>
      </c>
      <c r="U1538" s="131">
        <v>61.2391930836</v>
      </c>
      <c r="V1538" s="131">
        <v>6.6282420749000002</v>
      </c>
      <c r="W1538" s="147">
        <v>1655</v>
      </c>
      <c r="X1538" s="147">
        <v>56</v>
      </c>
      <c r="Y1538" s="147">
        <v>446</v>
      </c>
      <c r="Z1538" s="147">
        <v>1153</v>
      </c>
      <c r="AA1538" s="147">
        <v>343</v>
      </c>
      <c r="AB1538" s="147">
        <v>18</v>
      </c>
      <c r="AC1538" s="147">
        <v>71</v>
      </c>
      <c r="AD1538" s="147">
        <v>254</v>
      </c>
      <c r="AE1538" s="148">
        <v>1.6437437102000001</v>
      </c>
      <c r="AF1538" s="131">
        <v>4.2799058420999998</v>
      </c>
      <c r="AG1538" s="131">
        <v>1.45</v>
      </c>
      <c r="AH1538" s="149">
        <v>14.8756917486</v>
      </c>
      <c r="AI1538" s="149">
        <v>27.3808540514</v>
      </c>
      <c r="AJ1538" s="149">
        <v>16.122904105100002</v>
      </c>
      <c r="AK1538" s="149">
        <v>10.522838027600001</v>
      </c>
      <c r="AL1538" s="149" t="s">
        <v>3450</v>
      </c>
      <c r="AM1538" s="149">
        <v>0.57817791360000004</v>
      </c>
      <c r="AN1538" s="149" t="s">
        <v>3450</v>
      </c>
      <c r="AO1538" s="149">
        <v>0.68555381179999997</v>
      </c>
      <c r="AP1538" s="149">
        <v>9.7299083174999996</v>
      </c>
      <c r="AQ1538" s="149">
        <v>16.924093499600001</v>
      </c>
    </row>
    <row r="1539" spans="1:43" x14ac:dyDescent="0.2">
      <c r="A1539" s="145">
        <v>5112</v>
      </c>
      <c r="B1539" s="109" t="s">
        <v>863</v>
      </c>
      <c r="C1539" s="110">
        <v>1299</v>
      </c>
      <c r="D1539" s="131">
        <v>10.6473594549</v>
      </c>
      <c r="E1539" s="110">
        <v>22.3310985044</v>
      </c>
      <c r="F1539" s="131">
        <v>21.939953810599999</v>
      </c>
      <c r="G1539" s="131">
        <v>23.402617398</v>
      </c>
      <c r="H1539" s="131">
        <v>59.430331023900003</v>
      </c>
      <c r="I1539" s="131">
        <v>17.167051578100001</v>
      </c>
      <c r="J1539" s="131">
        <v>3.8431975403999998</v>
      </c>
      <c r="K1539" s="131">
        <v>0</v>
      </c>
      <c r="L1539" s="131">
        <v>9.9923136048999996</v>
      </c>
      <c r="M1539" s="131">
        <v>3.0745580323000001</v>
      </c>
      <c r="N1539" s="110">
        <v>542</v>
      </c>
      <c r="O1539" s="131">
        <v>2.3616236162000002</v>
      </c>
      <c r="P1539" s="146">
        <v>58.17</v>
      </c>
      <c r="Q1539" s="131">
        <v>0.98039215690000003</v>
      </c>
      <c r="R1539" s="110">
        <v>21</v>
      </c>
      <c r="S1539" s="131">
        <v>7.9291365668999996</v>
      </c>
      <c r="T1539" s="110">
        <v>-30</v>
      </c>
      <c r="U1539" s="131">
        <v>51.307189542499998</v>
      </c>
      <c r="V1539" s="131">
        <v>39.783281733700001</v>
      </c>
      <c r="W1539" s="147">
        <v>861</v>
      </c>
      <c r="X1539" s="147">
        <v>33</v>
      </c>
      <c r="Y1539" s="147">
        <v>399</v>
      </c>
      <c r="Z1539" s="147">
        <v>429</v>
      </c>
      <c r="AA1539" s="147">
        <v>144</v>
      </c>
      <c r="AB1539" s="147">
        <v>14</v>
      </c>
      <c r="AC1539" s="147">
        <v>35</v>
      </c>
      <c r="AD1539" s="147">
        <v>95</v>
      </c>
      <c r="AE1539" s="148">
        <v>1.2168141592999999</v>
      </c>
      <c r="AF1539" s="131">
        <v>0.75244544769999999</v>
      </c>
      <c r="AG1539" s="131">
        <v>4.3</v>
      </c>
      <c r="AH1539" s="149">
        <v>17.690327326199998</v>
      </c>
      <c r="AI1539" s="149">
        <v>25.5608679662</v>
      </c>
      <c r="AJ1539" s="149">
        <v>13.2769400515</v>
      </c>
      <c r="AK1539" s="149">
        <v>12.7988230967</v>
      </c>
      <c r="AL1539" s="149" t="s">
        <v>3450</v>
      </c>
      <c r="AM1539" s="149">
        <v>0.1103346819</v>
      </c>
      <c r="AN1539" s="149" t="s">
        <v>3450</v>
      </c>
      <c r="AO1539" s="149">
        <v>0.1471129092</v>
      </c>
      <c r="AP1539" s="149">
        <v>10.8127988231</v>
      </c>
      <c r="AQ1539" s="149">
        <v>16.807649871300001</v>
      </c>
    </row>
    <row r="1540" spans="1:43" x14ac:dyDescent="0.2">
      <c r="A1540" s="145">
        <v>5113</v>
      </c>
      <c r="B1540" s="109" t="s">
        <v>862</v>
      </c>
      <c r="C1540" s="110">
        <v>15776</v>
      </c>
      <c r="D1540" s="131">
        <v>4.1113970831</v>
      </c>
      <c r="E1540" s="110">
        <v>844.08774745849996</v>
      </c>
      <c r="F1540" s="131">
        <v>34.248225152099998</v>
      </c>
      <c r="G1540" s="131">
        <v>16.6835699797</v>
      </c>
      <c r="H1540" s="131">
        <v>58.170638945199997</v>
      </c>
      <c r="I1540" s="131">
        <v>25.1457910751</v>
      </c>
      <c r="J1540" s="131">
        <v>3.2909309537000002</v>
      </c>
      <c r="K1540" s="131">
        <v>2.4049110815999999</v>
      </c>
      <c r="L1540" s="131">
        <v>8.0374659832000006</v>
      </c>
      <c r="M1540" s="131">
        <v>11.708119739300001</v>
      </c>
      <c r="N1540" s="110">
        <v>7896</v>
      </c>
      <c r="O1540" s="131">
        <v>1.9625126646</v>
      </c>
      <c r="P1540" s="146">
        <v>18.690000000000001</v>
      </c>
      <c r="Q1540" s="131">
        <v>26.875997871199999</v>
      </c>
      <c r="R1540" s="110">
        <v>78</v>
      </c>
      <c r="S1540" s="131">
        <v>32.996274614199997</v>
      </c>
      <c r="T1540" s="110">
        <v>-55</v>
      </c>
      <c r="U1540" s="131">
        <v>30.8674827036</v>
      </c>
      <c r="V1540" s="131">
        <v>9.2602448110999998</v>
      </c>
      <c r="W1540" s="147">
        <v>13188</v>
      </c>
      <c r="X1540" s="147">
        <v>71</v>
      </c>
      <c r="Y1540" s="147">
        <v>2513</v>
      </c>
      <c r="Z1540" s="147">
        <v>10604</v>
      </c>
      <c r="AA1540" s="147">
        <v>1873</v>
      </c>
      <c r="AB1540" s="147">
        <v>18</v>
      </c>
      <c r="AC1540" s="147">
        <v>224</v>
      </c>
      <c r="AD1540" s="147">
        <v>1631</v>
      </c>
      <c r="AE1540" s="148">
        <v>3.5944537667000001</v>
      </c>
      <c r="AF1540" s="131">
        <v>2.6854858855999999</v>
      </c>
      <c r="AG1540" s="131">
        <v>3.9</v>
      </c>
      <c r="AH1540" s="149">
        <v>19.255081202</v>
      </c>
      <c r="AI1540" s="149">
        <v>15.9000291744</v>
      </c>
      <c r="AJ1540" s="149">
        <v>14.7265713637</v>
      </c>
      <c r="AK1540" s="149">
        <v>9.7896204090999994</v>
      </c>
      <c r="AL1540" s="149" t="s">
        <v>3450</v>
      </c>
      <c r="AM1540" s="149">
        <v>1.0275859833000001</v>
      </c>
      <c r="AN1540" s="149" t="s">
        <v>3450</v>
      </c>
      <c r="AO1540" s="149">
        <v>1.3711951764999999</v>
      </c>
      <c r="AP1540" s="149">
        <v>17.786638140600001</v>
      </c>
      <c r="AQ1540" s="149">
        <v>15.630976692899999</v>
      </c>
    </row>
    <row r="1541" spans="1:43" x14ac:dyDescent="0.2">
      <c r="A1541" s="145">
        <v>5115</v>
      </c>
      <c r="B1541" s="109" t="s">
        <v>861</v>
      </c>
      <c r="C1541" s="110">
        <v>6695</v>
      </c>
      <c r="D1541" s="131">
        <v>4.6584336408000002</v>
      </c>
      <c r="E1541" s="110">
        <v>723.00215982719999</v>
      </c>
      <c r="F1541" s="131">
        <v>22.628827483199998</v>
      </c>
      <c r="G1541" s="131">
        <v>18.2524271845</v>
      </c>
      <c r="H1541" s="131">
        <v>58.416728902199999</v>
      </c>
      <c r="I1541" s="131">
        <v>23.330843913399999</v>
      </c>
      <c r="J1541" s="131">
        <v>3.8817557479999998</v>
      </c>
      <c r="K1541" s="131">
        <v>1.791579576</v>
      </c>
      <c r="L1541" s="131">
        <v>4.9268438339999996</v>
      </c>
      <c r="M1541" s="131">
        <v>8.2114063900000005</v>
      </c>
      <c r="N1541" s="110">
        <v>3114</v>
      </c>
      <c r="O1541" s="131">
        <v>2.1181759794000001</v>
      </c>
      <c r="P1541" s="146">
        <v>9.26</v>
      </c>
      <c r="Q1541" s="131">
        <v>26.1339092873</v>
      </c>
      <c r="R1541" s="110">
        <v>61</v>
      </c>
      <c r="S1541" s="131">
        <v>5.8315334772999998</v>
      </c>
      <c r="T1541" s="110">
        <v>-49</v>
      </c>
      <c r="U1541" s="131">
        <v>64.4708423326</v>
      </c>
      <c r="V1541" s="131">
        <v>3.5637149028000001</v>
      </c>
      <c r="W1541" s="147">
        <v>3195</v>
      </c>
      <c r="X1541" s="147">
        <v>20</v>
      </c>
      <c r="Y1541" s="147">
        <v>1631</v>
      </c>
      <c r="Z1541" s="147">
        <v>1544</v>
      </c>
      <c r="AA1541" s="147">
        <v>561</v>
      </c>
      <c r="AB1541" s="147">
        <v>8</v>
      </c>
      <c r="AC1541" s="147">
        <v>136</v>
      </c>
      <c r="AD1541" s="147">
        <v>417</v>
      </c>
      <c r="AE1541" s="148">
        <v>1.6417544718999999</v>
      </c>
      <c r="AF1541" s="131">
        <v>15.403201449699999</v>
      </c>
      <c r="AG1541" s="149">
        <v>1.76</v>
      </c>
      <c r="AH1541" s="149">
        <v>17.071039720400002</v>
      </c>
      <c r="AI1541" s="149">
        <v>15.2026345857</v>
      </c>
      <c r="AJ1541" s="149">
        <v>12.3328180657</v>
      </c>
      <c r="AK1541" s="149">
        <v>16.990389139099999</v>
      </c>
      <c r="AL1541" s="149" t="s">
        <v>3450</v>
      </c>
      <c r="AM1541" s="149">
        <v>0.85355198600000004</v>
      </c>
      <c r="AN1541" s="149" t="s">
        <v>3450</v>
      </c>
      <c r="AO1541" s="149">
        <v>0.96108609450000004</v>
      </c>
      <c r="AP1541" s="149">
        <v>15.599166610699999</v>
      </c>
      <c r="AQ1541" s="149">
        <v>17.091202365800001</v>
      </c>
    </row>
    <row r="1542" spans="1:43" x14ac:dyDescent="0.2">
      <c r="A1542" s="145">
        <v>5117</v>
      </c>
      <c r="B1542" s="109" t="s">
        <v>860</v>
      </c>
      <c r="C1542" s="110">
        <v>209</v>
      </c>
      <c r="D1542" s="131">
        <v>-5</v>
      </c>
      <c r="E1542" s="110">
        <v>17.173377156899999</v>
      </c>
      <c r="F1542" s="131">
        <v>9.0909090909000003</v>
      </c>
      <c r="G1542" s="131">
        <v>12.9186602871</v>
      </c>
      <c r="H1542" s="131">
        <v>58.373205741600003</v>
      </c>
      <c r="I1542" s="131">
        <v>28.708133971300001</v>
      </c>
      <c r="J1542" s="131">
        <v>4.7393364928999997</v>
      </c>
      <c r="K1542" s="131">
        <v>4.7393364928999997</v>
      </c>
      <c r="L1542" s="131">
        <v>0</v>
      </c>
      <c r="M1542" s="131">
        <v>9.4786729857999994</v>
      </c>
      <c r="N1542" s="110">
        <v>105</v>
      </c>
      <c r="O1542" s="131">
        <v>1.980952381</v>
      </c>
      <c r="P1542" s="146">
        <v>12.17</v>
      </c>
      <c r="Q1542" s="131">
        <v>2.3045267489999999</v>
      </c>
      <c r="R1542" s="110">
        <v>5</v>
      </c>
      <c r="S1542" s="131">
        <v>8.8065843621000006</v>
      </c>
      <c r="T1542" s="110">
        <v>-49</v>
      </c>
      <c r="U1542" s="131">
        <v>71.604938271600005</v>
      </c>
      <c r="V1542" s="131">
        <v>17.2839506173</v>
      </c>
      <c r="W1542" s="147" t="s">
        <v>3449</v>
      </c>
      <c r="X1542" s="147">
        <v>12</v>
      </c>
      <c r="Y1542" s="147" t="s">
        <v>3449</v>
      </c>
      <c r="Z1542" s="147">
        <v>23</v>
      </c>
      <c r="AA1542" s="147" t="s">
        <v>3449</v>
      </c>
      <c r="AB1542" s="147">
        <v>4</v>
      </c>
      <c r="AC1542" s="147" t="s">
        <v>3449</v>
      </c>
      <c r="AD1542" s="147">
        <v>17</v>
      </c>
      <c r="AE1542" s="148">
        <v>0.56179775279999999</v>
      </c>
      <c r="AF1542" s="131">
        <v>4.6296296296000001</v>
      </c>
      <c r="AG1542" s="149" t="s">
        <v>3449</v>
      </c>
      <c r="AH1542" s="149">
        <v>12</v>
      </c>
      <c r="AI1542" s="149">
        <v>3.3333333333000001</v>
      </c>
      <c r="AJ1542" s="149">
        <v>23.166666666699999</v>
      </c>
      <c r="AK1542" s="149">
        <v>12.166666666699999</v>
      </c>
      <c r="AL1542" s="149" t="s">
        <v>3450</v>
      </c>
      <c r="AM1542" s="149">
        <v>2.1666666666999999</v>
      </c>
      <c r="AN1542" s="149" t="s">
        <v>3450</v>
      </c>
      <c r="AO1542" s="149">
        <v>1.3333333332999999</v>
      </c>
      <c r="AP1542" s="149">
        <v>16.5</v>
      </c>
      <c r="AQ1542" s="149">
        <v>14.333333333300001</v>
      </c>
    </row>
    <row r="1543" spans="1:43" x14ac:dyDescent="0.2">
      <c r="A1543" s="145">
        <v>5118</v>
      </c>
      <c r="B1543" s="109" t="s">
        <v>859</v>
      </c>
      <c r="C1543" s="110">
        <v>7281</v>
      </c>
      <c r="D1543" s="131">
        <v>4.8833189282999996</v>
      </c>
      <c r="E1543" s="110">
        <v>1242.4914675768</v>
      </c>
      <c r="F1543" s="131">
        <v>24.419722565600001</v>
      </c>
      <c r="G1543" s="131">
        <v>15.8906743579</v>
      </c>
      <c r="H1543" s="131">
        <v>55.6242274413</v>
      </c>
      <c r="I1543" s="131">
        <v>28.4850982008</v>
      </c>
      <c r="J1543" s="131">
        <v>3.7029417814999999</v>
      </c>
      <c r="K1543" s="131">
        <v>2.6057738463</v>
      </c>
      <c r="L1543" s="131">
        <v>5.4858396763000004</v>
      </c>
      <c r="M1543" s="131">
        <v>11.5202633203</v>
      </c>
      <c r="N1543" s="110">
        <v>3602</v>
      </c>
      <c r="O1543" s="131">
        <v>1.9802887284999999</v>
      </c>
      <c r="P1543" s="146">
        <v>5.86</v>
      </c>
      <c r="Q1543" s="131">
        <v>34.075342465799999</v>
      </c>
      <c r="R1543" s="110">
        <v>19</v>
      </c>
      <c r="S1543" s="131">
        <v>8.9041095890000008</v>
      </c>
      <c r="T1543" s="110">
        <v>-26</v>
      </c>
      <c r="U1543" s="131">
        <v>54.965753424699997</v>
      </c>
      <c r="V1543" s="131">
        <v>2.0547945205000002</v>
      </c>
      <c r="W1543" s="147">
        <v>1803</v>
      </c>
      <c r="X1543" s="147">
        <v>7</v>
      </c>
      <c r="Y1543" s="147">
        <v>342</v>
      </c>
      <c r="Z1543" s="147">
        <v>1454</v>
      </c>
      <c r="AA1543" s="147">
        <v>492</v>
      </c>
      <c r="AB1543" s="147">
        <v>4</v>
      </c>
      <c r="AC1543" s="147">
        <v>71</v>
      </c>
      <c r="AD1543" s="147">
        <v>417</v>
      </c>
      <c r="AE1543" s="148">
        <v>3.2756900564999998</v>
      </c>
      <c r="AF1543" s="131">
        <v>4.7052311098999997</v>
      </c>
      <c r="AG1543" s="149">
        <v>2.52</v>
      </c>
      <c r="AH1543" s="149">
        <v>19.1419497228</v>
      </c>
      <c r="AI1543" s="149">
        <v>15.2715723744</v>
      </c>
      <c r="AJ1543" s="149">
        <v>14.7924853313</v>
      </c>
      <c r="AK1543" s="149">
        <v>9.9746998977000008</v>
      </c>
      <c r="AL1543" s="149" t="s">
        <v>3450</v>
      </c>
      <c r="AM1543" s="149">
        <v>1.7064111536</v>
      </c>
      <c r="AN1543" s="149" t="s">
        <v>3450</v>
      </c>
      <c r="AO1543" s="149">
        <v>1.0873660978999999</v>
      </c>
      <c r="AP1543" s="149">
        <v>16.4073854767</v>
      </c>
      <c r="AQ1543" s="149">
        <v>18.156860634099999</v>
      </c>
    </row>
    <row r="1544" spans="1:43" x14ac:dyDescent="0.2">
      <c r="A1544" s="145">
        <v>5120</v>
      </c>
      <c r="B1544" s="109" t="s">
        <v>858</v>
      </c>
      <c r="C1544" s="110">
        <v>2675</v>
      </c>
      <c r="D1544" s="131">
        <v>-3.3947273384000001</v>
      </c>
      <c r="E1544" s="110">
        <v>4533.8983050848001</v>
      </c>
      <c r="F1544" s="131">
        <v>28.822429906499998</v>
      </c>
      <c r="G1544" s="131">
        <v>11.214953271000001</v>
      </c>
      <c r="H1544" s="131">
        <v>54.130841121499998</v>
      </c>
      <c r="I1544" s="131">
        <v>34.654205607500003</v>
      </c>
      <c r="J1544" s="131">
        <v>3.3600896024</v>
      </c>
      <c r="K1544" s="131">
        <v>2.2400597349</v>
      </c>
      <c r="L1544" s="131">
        <v>5.2268060482000003</v>
      </c>
      <c r="M1544" s="131">
        <v>12.3203285421</v>
      </c>
      <c r="N1544" s="110">
        <v>1499</v>
      </c>
      <c r="O1544" s="131">
        <v>1.7384923282</v>
      </c>
      <c r="P1544" s="146">
        <v>0.59</v>
      </c>
      <c r="Q1544" s="131">
        <v>93.650793650799997</v>
      </c>
      <c r="R1544" s="110">
        <v>2</v>
      </c>
      <c r="S1544" s="131">
        <v>3.1746031746000001</v>
      </c>
      <c r="T1544" s="110">
        <v>1</v>
      </c>
      <c r="U1544" s="131">
        <v>1.5873015873</v>
      </c>
      <c r="V1544" s="131">
        <v>1.5873015873</v>
      </c>
      <c r="W1544" s="147" t="s">
        <v>3449</v>
      </c>
      <c r="X1544" s="147" t="s">
        <v>3449</v>
      </c>
      <c r="Y1544" s="147">
        <v>64</v>
      </c>
      <c r="Z1544" s="147">
        <v>1607</v>
      </c>
      <c r="AA1544" s="147" t="s">
        <v>3449</v>
      </c>
      <c r="AB1544" s="147" t="s">
        <v>3449</v>
      </c>
      <c r="AC1544" s="147">
        <v>28</v>
      </c>
      <c r="AD1544" s="147">
        <v>354</v>
      </c>
      <c r="AE1544" s="148">
        <v>2.7653213752000001</v>
      </c>
      <c r="AF1544" s="131">
        <v>9.9520825653999996</v>
      </c>
      <c r="AG1544" s="149">
        <v>2.46</v>
      </c>
      <c r="AH1544" s="149">
        <v>13.0622215836</v>
      </c>
      <c r="AI1544" s="149">
        <v>27.719499928200001</v>
      </c>
      <c r="AJ1544" s="149">
        <v>10.7343009053</v>
      </c>
      <c r="AK1544" s="149">
        <v>12.300617904899999</v>
      </c>
      <c r="AL1544" s="149" t="s">
        <v>3450</v>
      </c>
      <c r="AM1544" s="149">
        <v>0.45983618339999999</v>
      </c>
      <c r="AN1544" s="149" t="s">
        <v>3450</v>
      </c>
      <c r="AO1544" s="149">
        <v>1.6381664032000001</v>
      </c>
      <c r="AP1544" s="149">
        <v>13.0047420606</v>
      </c>
      <c r="AQ1544" s="149">
        <v>17.531254490599999</v>
      </c>
    </row>
    <row r="1545" spans="1:43" x14ac:dyDescent="0.2">
      <c r="A1545" s="145">
        <v>5121</v>
      </c>
      <c r="B1545" s="109" t="s">
        <v>857</v>
      </c>
      <c r="C1545" s="110">
        <v>717</v>
      </c>
      <c r="D1545" s="131">
        <v>-5.0331125828000003</v>
      </c>
      <c r="E1545" s="110">
        <v>369.58762886599999</v>
      </c>
      <c r="F1545" s="131">
        <v>19.386331938600001</v>
      </c>
      <c r="G1545" s="131">
        <v>7.9497907950000002</v>
      </c>
      <c r="H1545" s="131">
        <v>51.743375174299999</v>
      </c>
      <c r="I1545" s="131">
        <v>40.306834030700003</v>
      </c>
      <c r="J1545" s="131">
        <v>4.1551246536999997</v>
      </c>
      <c r="K1545" s="131">
        <v>2.7700831025000001</v>
      </c>
      <c r="L1545" s="131">
        <v>5.5401662050000002</v>
      </c>
      <c r="M1545" s="131">
        <v>6.9252077561999998</v>
      </c>
      <c r="N1545" s="110">
        <v>395</v>
      </c>
      <c r="O1545" s="131">
        <v>1.7493670885999999</v>
      </c>
      <c r="P1545" s="146">
        <v>1.94</v>
      </c>
      <c r="Q1545" s="131">
        <v>27.835051546399999</v>
      </c>
      <c r="R1545" s="110">
        <v>11</v>
      </c>
      <c r="S1545" s="131">
        <v>1.5463917525999999</v>
      </c>
      <c r="T1545" s="110">
        <v>-1</v>
      </c>
      <c r="U1545" s="131">
        <v>70.618556701000003</v>
      </c>
      <c r="V1545" s="131">
        <v>0</v>
      </c>
      <c r="W1545" s="147">
        <v>497</v>
      </c>
      <c r="X1545" s="147">
        <v>0</v>
      </c>
      <c r="Y1545" s="147">
        <v>25</v>
      </c>
      <c r="Z1545" s="147">
        <v>472</v>
      </c>
      <c r="AA1545" s="147">
        <v>72</v>
      </c>
      <c r="AB1545" s="147">
        <v>0</v>
      </c>
      <c r="AC1545" s="147">
        <v>8</v>
      </c>
      <c r="AD1545" s="147">
        <v>64</v>
      </c>
      <c r="AE1545" s="148">
        <v>3.322528363</v>
      </c>
      <c r="AF1545" s="131">
        <v>1.3605442177</v>
      </c>
      <c r="AG1545" s="149">
        <v>1.1000000000000001</v>
      </c>
      <c r="AH1545" s="149">
        <v>21.675774134800001</v>
      </c>
      <c r="AI1545" s="149">
        <v>13.6156648452</v>
      </c>
      <c r="AJ1545" s="149">
        <v>11.3843351548</v>
      </c>
      <c r="AK1545" s="149">
        <v>10.610200364300001</v>
      </c>
      <c r="AL1545" s="149" t="s">
        <v>3450</v>
      </c>
      <c r="AM1545" s="149">
        <v>5.1001821494000001</v>
      </c>
      <c r="AN1545" s="149" t="s">
        <v>3450</v>
      </c>
      <c r="AO1545" s="149">
        <v>0.27322404369999997</v>
      </c>
      <c r="AP1545" s="149">
        <v>18.214936247699999</v>
      </c>
      <c r="AQ1545" s="149">
        <v>13.2513661202</v>
      </c>
    </row>
    <row r="1546" spans="1:43" x14ac:dyDescent="0.2">
      <c r="A1546" s="145">
        <v>5125</v>
      </c>
      <c r="B1546" s="109" t="s">
        <v>856</v>
      </c>
      <c r="C1546" s="110">
        <v>573</v>
      </c>
      <c r="D1546" s="131">
        <v>-15.4867256637</v>
      </c>
      <c r="E1546" s="110">
        <v>114.371257485</v>
      </c>
      <c r="F1546" s="131">
        <v>24.258289703300001</v>
      </c>
      <c r="G1546" s="131">
        <v>7.1553228621000002</v>
      </c>
      <c r="H1546" s="131">
        <v>54.973821989500003</v>
      </c>
      <c r="I1546" s="131">
        <v>37.870855148300002</v>
      </c>
      <c r="J1546" s="131">
        <v>5.1724137930999996</v>
      </c>
      <c r="K1546" s="131">
        <v>5.1724137930999996</v>
      </c>
      <c r="L1546" s="131">
        <v>3.4482758621</v>
      </c>
      <c r="M1546" s="131">
        <v>6.8965517241000001</v>
      </c>
      <c r="N1546" s="110">
        <v>328</v>
      </c>
      <c r="O1546" s="131">
        <v>1.7225609756</v>
      </c>
      <c r="P1546" s="146">
        <v>5.01</v>
      </c>
      <c r="Q1546" s="131">
        <v>14.228456913800001</v>
      </c>
      <c r="R1546" s="110">
        <v>7</v>
      </c>
      <c r="S1546" s="131">
        <v>2.4048096191999999</v>
      </c>
      <c r="T1546" s="110">
        <v>-1</v>
      </c>
      <c r="U1546" s="131">
        <v>74.749498998000007</v>
      </c>
      <c r="V1546" s="131">
        <v>8.6172344688999996</v>
      </c>
      <c r="W1546" s="147">
        <v>161</v>
      </c>
      <c r="X1546" s="147">
        <v>4</v>
      </c>
      <c r="Y1546" s="147">
        <v>45</v>
      </c>
      <c r="Z1546" s="147">
        <v>112</v>
      </c>
      <c r="AA1546" s="147" t="s">
        <v>3449</v>
      </c>
      <c r="AB1546" s="147" t="s">
        <v>3449</v>
      </c>
      <c r="AC1546" s="147">
        <v>12</v>
      </c>
      <c r="AD1546" s="147">
        <v>57</v>
      </c>
      <c r="AE1546" s="148">
        <v>0.85736554949999999</v>
      </c>
      <c r="AF1546" s="131">
        <v>0</v>
      </c>
      <c r="AG1546" s="149" t="s">
        <v>3449</v>
      </c>
      <c r="AH1546" s="149">
        <v>17.5724637681</v>
      </c>
      <c r="AI1546" s="149">
        <v>7.4275362318999996</v>
      </c>
      <c r="AJ1546" s="149">
        <v>17.149758454099999</v>
      </c>
      <c r="AK1546" s="149">
        <v>20.954106280200001</v>
      </c>
      <c r="AL1546" s="149" t="s">
        <v>3450</v>
      </c>
      <c r="AM1546" s="149">
        <v>1.5096618357</v>
      </c>
      <c r="AN1546" s="149" t="s">
        <v>3450</v>
      </c>
      <c r="AO1546" s="149">
        <v>0.845410628</v>
      </c>
      <c r="AP1546" s="149">
        <v>14.3719806763</v>
      </c>
      <c r="AQ1546" s="149">
        <v>14.1304347826</v>
      </c>
    </row>
    <row r="1547" spans="1:43" x14ac:dyDescent="0.2">
      <c r="A1547" s="145">
        <v>5131</v>
      </c>
      <c r="B1547" s="109" t="s">
        <v>855</v>
      </c>
      <c r="C1547" s="110">
        <v>3223</v>
      </c>
      <c r="D1547" s="131">
        <v>23.961538461500002</v>
      </c>
      <c r="E1547" s="110">
        <v>873.44173441730004</v>
      </c>
      <c r="F1547" s="131">
        <v>24.8215947875</v>
      </c>
      <c r="G1547" s="131">
        <v>19.1746819733</v>
      </c>
      <c r="H1547" s="131">
        <v>57.306856965599998</v>
      </c>
      <c r="I1547" s="131">
        <v>23.518461061099998</v>
      </c>
      <c r="J1547" s="131">
        <v>2.8050490884000001</v>
      </c>
      <c r="K1547" s="131">
        <v>1.2466884837000001</v>
      </c>
      <c r="L1547" s="131">
        <v>9.0384915068999998</v>
      </c>
      <c r="M1547" s="131">
        <v>7.7918030232</v>
      </c>
      <c r="N1547" s="110">
        <v>1492</v>
      </c>
      <c r="O1547" s="131">
        <v>2.1239946381000001</v>
      </c>
      <c r="P1547" s="146">
        <v>3.69</v>
      </c>
      <c r="Q1547" s="131">
        <v>39.459459459500003</v>
      </c>
      <c r="R1547" s="110">
        <v>33</v>
      </c>
      <c r="S1547" s="131">
        <v>10.8108108108</v>
      </c>
      <c r="T1547" s="110">
        <v>-31</v>
      </c>
      <c r="U1547" s="131">
        <v>45.135135135100001</v>
      </c>
      <c r="V1547" s="131">
        <v>4.5945945946000002</v>
      </c>
      <c r="W1547" s="147">
        <v>1260</v>
      </c>
      <c r="X1547" s="147">
        <v>21</v>
      </c>
      <c r="Y1547" s="147">
        <v>340</v>
      </c>
      <c r="Z1547" s="147">
        <v>899</v>
      </c>
      <c r="AA1547" s="147">
        <v>245</v>
      </c>
      <c r="AB1547" s="147">
        <v>10</v>
      </c>
      <c r="AC1547" s="147">
        <v>48</v>
      </c>
      <c r="AD1547" s="147">
        <v>187</v>
      </c>
      <c r="AE1547" s="148">
        <v>3.5517758878999999</v>
      </c>
      <c r="AF1547" s="131">
        <v>5.7915057914999997</v>
      </c>
      <c r="AG1547" s="149">
        <v>2.82</v>
      </c>
      <c r="AH1547" s="149">
        <v>17.004961659900001</v>
      </c>
      <c r="AI1547" s="149">
        <v>16.493760336800001</v>
      </c>
      <c r="AJ1547" s="149">
        <v>18.373176965900001</v>
      </c>
      <c r="AK1547" s="149">
        <v>12.5545030822</v>
      </c>
      <c r="AL1547" s="149" t="s">
        <v>3450</v>
      </c>
      <c r="AM1547" s="149">
        <v>0.97729664709999997</v>
      </c>
      <c r="AN1547" s="149" t="s">
        <v>3450</v>
      </c>
      <c r="AO1547" s="149">
        <v>0.60141332130000003</v>
      </c>
      <c r="AP1547" s="149">
        <v>12.885280409</v>
      </c>
      <c r="AQ1547" s="149">
        <v>18.222823635499999</v>
      </c>
    </row>
    <row r="1548" spans="1:43" x14ac:dyDescent="0.2">
      <c r="A1548" s="145">
        <v>5136</v>
      </c>
      <c r="B1548" s="109" t="s">
        <v>854</v>
      </c>
      <c r="C1548" s="110">
        <v>661</v>
      </c>
      <c r="D1548" s="131">
        <v>-12.9117259552</v>
      </c>
      <c r="E1548" s="110">
        <v>6.2725374833999998</v>
      </c>
      <c r="F1548" s="131">
        <v>7.2617246595999996</v>
      </c>
      <c r="G1548" s="131">
        <v>9.984871407</v>
      </c>
      <c r="H1548" s="131">
        <v>53.101361573399998</v>
      </c>
      <c r="I1548" s="131">
        <v>36.913767019700003</v>
      </c>
      <c r="J1548" s="131">
        <v>1.4892032762</v>
      </c>
      <c r="K1548" s="131">
        <v>0</v>
      </c>
      <c r="L1548" s="131">
        <v>4.4676098286999997</v>
      </c>
      <c r="M1548" s="131">
        <v>20.8488458675</v>
      </c>
      <c r="N1548" s="110">
        <v>347</v>
      </c>
      <c r="O1548" s="131">
        <v>1.8443804035</v>
      </c>
      <c r="P1548" s="146">
        <v>105.38</v>
      </c>
      <c r="Q1548" s="131">
        <v>1.0449320794000001</v>
      </c>
      <c r="R1548" s="110">
        <v>22</v>
      </c>
      <c r="S1548" s="131">
        <v>9.5848769829999991</v>
      </c>
      <c r="T1548" s="110">
        <v>-245</v>
      </c>
      <c r="U1548" s="131">
        <v>67.911085779399997</v>
      </c>
      <c r="V1548" s="131">
        <v>21.4591051582</v>
      </c>
      <c r="W1548" s="147">
        <v>228</v>
      </c>
      <c r="X1548" s="147">
        <v>33</v>
      </c>
      <c r="Y1548" s="147">
        <v>25</v>
      </c>
      <c r="Z1548" s="147">
        <v>170</v>
      </c>
      <c r="AA1548" s="147">
        <v>83</v>
      </c>
      <c r="AB1548" s="147">
        <v>14</v>
      </c>
      <c r="AC1548" s="147">
        <v>17</v>
      </c>
      <c r="AD1548" s="147">
        <v>52</v>
      </c>
      <c r="AE1548" s="148">
        <v>0.1981505945</v>
      </c>
      <c r="AF1548" s="131">
        <v>0</v>
      </c>
      <c r="AG1548" s="149">
        <v>1.17</v>
      </c>
      <c r="AH1548" s="149">
        <v>17.943706020299999</v>
      </c>
      <c r="AI1548" s="149">
        <v>8.0140734948999999</v>
      </c>
      <c r="AJ1548" s="149">
        <v>10.946051602800001</v>
      </c>
      <c r="AK1548" s="149">
        <v>8.1313526191999994</v>
      </c>
      <c r="AL1548" s="149" t="s">
        <v>3450</v>
      </c>
      <c r="AM1548" s="149">
        <v>0.82095387019999999</v>
      </c>
      <c r="AN1548" s="149" t="s">
        <v>3450</v>
      </c>
      <c r="AO1548" s="149">
        <v>0.43002345580000001</v>
      </c>
      <c r="AP1548" s="149">
        <v>36.942924159500002</v>
      </c>
      <c r="AQ1548" s="149">
        <v>14.8162627052</v>
      </c>
    </row>
    <row r="1549" spans="1:43" x14ac:dyDescent="0.2">
      <c r="A1549" s="145">
        <v>5138</v>
      </c>
      <c r="B1549" s="109" t="s">
        <v>853</v>
      </c>
      <c r="C1549" s="110">
        <v>2845</v>
      </c>
      <c r="D1549" s="131">
        <v>-0.1053370787</v>
      </c>
      <c r="E1549" s="110">
        <v>79.424902289200006</v>
      </c>
      <c r="F1549" s="131">
        <v>13.708260105400001</v>
      </c>
      <c r="G1549" s="131">
        <v>20.1405975395</v>
      </c>
      <c r="H1549" s="131">
        <v>59.402460456900002</v>
      </c>
      <c r="I1549" s="131">
        <v>20.4569420035</v>
      </c>
      <c r="J1549" s="131">
        <v>2.8040658955</v>
      </c>
      <c r="K1549" s="131">
        <v>2.4535576585999999</v>
      </c>
      <c r="L1549" s="131">
        <v>4.9071153171999997</v>
      </c>
      <c r="M1549" s="131">
        <v>7.0101647389000004</v>
      </c>
      <c r="N1549" s="110">
        <v>1211</v>
      </c>
      <c r="O1549" s="131">
        <v>2.3311312964000002</v>
      </c>
      <c r="P1549" s="146">
        <v>35.82</v>
      </c>
      <c r="Q1549" s="131">
        <v>3.997763489</v>
      </c>
      <c r="R1549" s="110">
        <v>23</v>
      </c>
      <c r="S1549" s="131">
        <v>9.0299133351999998</v>
      </c>
      <c r="T1549" s="110">
        <v>-53</v>
      </c>
      <c r="U1549" s="131">
        <v>63.9083030472</v>
      </c>
      <c r="V1549" s="131">
        <v>23.064020128599999</v>
      </c>
      <c r="W1549" s="147">
        <v>400</v>
      </c>
      <c r="X1549" s="147">
        <v>56</v>
      </c>
      <c r="Y1549" s="147">
        <v>75</v>
      </c>
      <c r="Z1549" s="147">
        <v>269</v>
      </c>
      <c r="AA1549" s="147">
        <v>178</v>
      </c>
      <c r="AB1549" s="147">
        <v>22</v>
      </c>
      <c r="AC1549" s="147">
        <v>32</v>
      </c>
      <c r="AD1549" s="147">
        <v>124</v>
      </c>
      <c r="AE1549" s="148">
        <v>0.39506172839999998</v>
      </c>
      <c r="AF1549" s="131">
        <v>2.7806743135</v>
      </c>
      <c r="AG1549" s="131">
        <v>0.49</v>
      </c>
      <c r="AH1549" s="149">
        <v>14.287684457299999</v>
      </c>
      <c r="AI1549" s="149">
        <v>23.279547648600001</v>
      </c>
      <c r="AJ1549" s="149">
        <v>15.818507792</v>
      </c>
      <c r="AK1549" s="149">
        <v>11.557026617</v>
      </c>
      <c r="AL1549" s="149" t="s">
        <v>3450</v>
      </c>
      <c r="AM1549" s="149">
        <v>1.2136257068</v>
      </c>
      <c r="AN1549" s="149" t="s">
        <v>3450</v>
      </c>
      <c r="AO1549" s="149">
        <v>0.8688456765</v>
      </c>
      <c r="AP1549" s="149">
        <v>14.935870914400001</v>
      </c>
      <c r="AQ1549" s="149">
        <v>13.6532892015</v>
      </c>
    </row>
    <row r="1550" spans="1:43" x14ac:dyDescent="0.2">
      <c r="A1550" s="145">
        <v>5141</v>
      </c>
      <c r="B1550" s="109" t="s">
        <v>852</v>
      </c>
      <c r="C1550" s="110">
        <v>4403</v>
      </c>
      <c r="D1550" s="131">
        <v>10.6003516704</v>
      </c>
      <c r="E1550" s="110">
        <v>1761.2</v>
      </c>
      <c r="F1550" s="131">
        <v>32.932091755599998</v>
      </c>
      <c r="G1550" s="131">
        <v>18.6918010447</v>
      </c>
      <c r="H1550" s="131">
        <v>59.800136270700001</v>
      </c>
      <c r="I1550" s="131">
        <v>21.5080626845</v>
      </c>
      <c r="J1550" s="131">
        <v>2.2603978300000001</v>
      </c>
      <c r="K1550" s="131">
        <v>2.7124773960000002</v>
      </c>
      <c r="L1550" s="131">
        <v>8.1374321881</v>
      </c>
      <c r="M1550" s="131">
        <v>9.2676311030999994</v>
      </c>
      <c r="N1550" s="110">
        <v>2049</v>
      </c>
      <c r="O1550" s="131">
        <v>2.1229868228000002</v>
      </c>
      <c r="P1550" s="146">
        <v>2.5</v>
      </c>
      <c r="Q1550" s="131">
        <v>54.581673306799999</v>
      </c>
      <c r="R1550" s="110">
        <v>14</v>
      </c>
      <c r="S1550" s="131">
        <v>21.9123505976</v>
      </c>
      <c r="T1550" s="110">
        <v>-11</v>
      </c>
      <c r="U1550" s="131">
        <v>20.7171314741</v>
      </c>
      <c r="V1550" s="131">
        <v>2.7888446215</v>
      </c>
      <c r="W1550" s="147">
        <v>2772</v>
      </c>
      <c r="X1550" s="147">
        <v>8</v>
      </c>
      <c r="Y1550" s="147">
        <v>896</v>
      </c>
      <c r="Z1550" s="147">
        <v>1868</v>
      </c>
      <c r="AA1550" s="147" t="s">
        <v>3449</v>
      </c>
      <c r="AB1550" s="147" t="s">
        <v>3449</v>
      </c>
      <c r="AC1550" s="147">
        <v>69</v>
      </c>
      <c r="AD1550" s="147">
        <v>401</v>
      </c>
      <c r="AE1550" s="148">
        <v>2.7495291902000001</v>
      </c>
      <c r="AF1550" s="131">
        <v>0.66964285710000004</v>
      </c>
      <c r="AG1550" s="149">
        <v>3.26</v>
      </c>
      <c r="AH1550" s="149">
        <v>15.8232196016</v>
      </c>
      <c r="AI1550" s="149">
        <v>18.891687657399999</v>
      </c>
      <c r="AJ1550" s="149">
        <v>12.457064346199999</v>
      </c>
      <c r="AK1550" s="149">
        <v>15.708724524799999</v>
      </c>
      <c r="AL1550" s="149" t="s">
        <v>3450</v>
      </c>
      <c r="AM1550" s="149">
        <v>1.7746736890000001</v>
      </c>
      <c r="AN1550" s="149" t="s">
        <v>3450</v>
      </c>
      <c r="AO1550" s="149">
        <v>0.98465765969999997</v>
      </c>
      <c r="AP1550" s="149">
        <v>8.5413327227</v>
      </c>
      <c r="AQ1550" s="149">
        <v>21.559422944800001</v>
      </c>
    </row>
    <row r="1551" spans="1:43" x14ac:dyDescent="0.2">
      <c r="A1551" s="145">
        <v>5143</v>
      </c>
      <c r="B1551" s="109" t="s">
        <v>851</v>
      </c>
      <c r="C1551" s="110">
        <v>376</v>
      </c>
      <c r="D1551" s="131">
        <v>22.077922077899998</v>
      </c>
      <c r="E1551" s="110">
        <v>145.17374517370001</v>
      </c>
      <c r="F1551" s="131">
        <v>11.170212766000001</v>
      </c>
      <c r="G1551" s="131">
        <v>21.2765957447</v>
      </c>
      <c r="H1551" s="131">
        <v>61.170212765999999</v>
      </c>
      <c r="I1551" s="131">
        <v>17.5531914894</v>
      </c>
      <c r="J1551" s="131">
        <v>2.6666666666999999</v>
      </c>
      <c r="K1551" s="131">
        <v>0</v>
      </c>
      <c r="L1551" s="131">
        <v>0</v>
      </c>
      <c r="M1551" s="131">
        <v>8</v>
      </c>
      <c r="N1551" s="110">
        <v>156</v>
      </c>
      <c r="O1551" s="131">
        <v>2.4102564103000002</v>
      </c>
      <c r="P1551" s="146">
        <v>2.59</v>
      </c>
      <c r="Q1551" s="131">
        <v>7.8431372549000002</v>
      </c>
      <c r="R1551" s="110">
        <v>8</v>
      </c>
      <c r="S1551" s="131">
        <v>3.9215686275000001</v>
      </c>
      <c r="T1551" s="110">
        <v>1</v>
      </c>
      <c r="U1551" s="131">
        <v>88.235294117600006</v>
      </c>
      <c r="V1551" s="131">
        <v>0</v>
      </c>
      <c r="W1551" s="147" t="s">
        <v>3449</v>
      </c>
      <c r="X1551" s="147">
        <v>17</v>
      </c>
      <c r="Y1551" s="147" t="s">
        <v>3449</v>
      </c>
      <c r="Z1551" s="147">
        <v>28</v>
      </c>
      <c r="AA1551" s="147" t="s">
        <v>3449</v>
      </c>
      <c r="AB1551" s="147" t="s">
        <v>3449</v>
      </c>
      <c r="AC1551" s="147" t="s">
        <v>3449</v>
      </c>
      <c r="AD1551" s="147">
        <v>14</v>
      </c>
      <c r="AE1551" s="148">
        <v>1.5873015873</v>
      </c>
      <c r="AF1551" s="131">
        <v>0</v>
      </c>
      <c r="AG1551" s="149" t="s">
        <v>3449</v>
      </c>
      <c r="AH1551" s="149">
        <v>15.5319148936</v>
      </c>
      <c r="AI1551" s="149">
        <v>15.106382978699999</v>
      </c>
      <c r="AJ1551" s="149">
        <v>16.2765957447</v>
      </c>
      <c r="AK1551" s="149">
        <v>7.2340425532000001</v>
      </c>
      <c r="AL1551" s="149" t="s">
        <v>3450</v>
      </c>
      <c r="AM1551" s="149">
        <v>1.3829787233999999</v>
      </c>
      <c r="AN1551" s="149" t="s">
        <v>3450</v>
      </c>
      <c r="AO1551" s="149">
        <v>0</v>
      </c>
      <c r="AP1551" s="149">
        <v>24.361702127699999</v>
      </c>
      <c r="AQ1551" s="149">
        <v>15.2127659574</v>
      </c>
    </row>
    <row r="1552" spans="1:43" x14ac:dyDescent="0.2">
      <c r="A1552" s="145">
        <v>5144</v>
      </c>
      <c r="B1552" s="109" t="s">
        <v>850</v>
      </c>
      <c r="C1552" s="110">
        <v>992</v>
      </c>
      <c r="D1552" s="131">
        <v>4.0923399790000001</v>
      </c>
      <c r="E1552" s="110">
        <v>116.9811320755</v>
      </c>
      <c r="F1552" s="131">
        <v>11.6935483871</v>
      </c>
      <c r="G1552" s="131">
        <v>17.1370967742</v>
      </c>
      <c r="H1552" s="131">
        <v>59.979838709699997</v>
      </c>
      <c r="I1552" s="131">
        <v>22.883064516099999</v>
      </c>
      <c r="J1552" s="131">
        <v>0</v>
      </c>
      <c r="K1552" s="131">
        <v>2.0263424519000002</v>
      </c>
      <c r="L1552" s="131">
        <v>10.1317122594</v>
      </c>
      <c r="M1552" s="131">
        <v>7.0921985815999999</v>
      </c>
      <c r="N1552" s="110">
        <v>435</v>
      </c>
      <c r="O1552" s="131">
        <v>2.2344827586</v>
      </c>
      <c r="P1552" s="146">
        <v>8.48</v>
      </c>
      <c r="Q1552" s="131">
        <v>6.5497076022999998</v>
      </c>
      <c r="R1552" s="110">
        <v>10</v>
      </c>
      <c r="S1552" s="131">
        <v>10.175438596499999</v>
      </c>
      <c r="T1552" s="110">
        <v>-12</v>
      </c>
      <c r="U1552" s="131">
        <v>82.807017543900002</v>
      </c>
      <c r="V1552" s="131">
        <v>0.4678362573</v>
      </c>
      <c r="W1552" s="147">
        <v>242</v>
      </c>
      <c r="X1552" s="147">
        <v>28</v>
      </c>
      <c r="Y1552" s="147">
        <v>36</v>
      </c>
      <c r="Z1552" s="147">
        <v>178</v>
      </c>
      <c r="AA1552" s="147">
        <v>87</v>
      </c>
      <c r="AB1552" s="147">
        <v>11</v>
      </c>
      <c r="AC1552" s="147">
        <v>16</v>
      </c>
      <c r="AD1552" s="147">
        <v>60</v>
      </c>
      <c r="AE1552" s="148">
        <v>2.0527859238000001</v>
      </c>
      <c r="AF1552" s="131">
        <v>0</v>
      </c>
      <c r="AG1552" s="131">
        <v>1.73</v>
      </c>
      <c r="AH1552" s="149">
        <v>18.049984572700001</v>
      </c>
      <c r="AI1552" s="149">
        <v>9.2255476704999992</v>
      </c>
      <c r="AJ1552" s="149">
        <v>15.828448009900001</v>
      </c>
      <c r="AK1552" s="149">
        <v>10.4597346498</v>
      </c>
      <c r="AL1552" s="149" t="s">
        <v>3450</v>
      </c>
      <c r="AM1552" s="149">
        <v>0.92564023449999999</v>
      </c>
      <c r="AN1552" s="149" t="s">
        <v>3450</v>
      </c>
      <c r="AO1552" s="149">
        <v>2.2832459117999999</v>
      </c>
      <c r="AP1552" s="149">
        <v>19.315026226499999</v>
      </c>
      <c r="AQ1552" s="149">
        <v>21.012033323000001</v>
      </c>
    </row>
    <row r="1553" spans="1:43" x14ac:dyDescent="0.2">
      <c r="A1553" s="145">
        <v>5146</v>
      </c>
      <c r="B1553" s="109" t="s">
        <v>849</v>
      </c>
      <c r="C1553" s="110">
        <v>299</v>
      </c>
      <c r="D1553" s="131">
        <v>2.7491408934999999</v>
      </c>
      <c r="E1553" s="110">
        <v>78.477690288700003</v>
      </c>
      <c r="F1553" s="131">
        <v>14.381270903000001</v>
      </c>
      <c r="G1553" s="131">
        <v>16.0535117057</v>
      </c>
      <c r="H1553" s="131">
        <v>55.852842809400002</v>
      </c>
      <c r="I1553" s="131">
        <v>28.093645484900001</v>
      </c>
      <c r="J1553" s="131">
        <v>0</v>
      </c>
      <c r="K1553" s="131">
        <v>3.2948929159999998</v>
      </c>
      <c r="L1553" s="131">
        <v>3.2948929159999998</v>
      </c>
      <c r="M1553" s="131">
        <v>13.179571663899999</v>
      </c>
      <c r="N1553" s="110">
        <v>151</v>
      </c>
      <c r="O1553" s="131">
        <v>1.9205298013000001</v>
      </c>
      <c r="P1553" s="146">
        <v>3.81</v>
      </c>
      <c r="Q1553" s="131">
        <v>8.8541666666999994</v>
      </c>
      <c r="R1553" s="110">
        <v>4</v>
      </c>
      <c r="S1553" s="131">
        <v>8.59375</v>
      </c>
      <c r="T1553" s="110">
        <v>-2</v>
      </c>
      <c r="U1553" s="131">
        <v>82.291666666699996</v>
      </c>
      <c r="V1553" s="131">
        <v>0.26041666670000002</v>
      </c>
      <c r="W1553" s="147">
        <v>49</v>
      </c>
      <c r="X1553" s="147">
        <v>4</v>
      </c>
      <c r="Y1553" s="147">
        <v>6</v>
      </c>
      <c r="Z1553" s="147">
        <v>39</v>
      </c>
      <c r="AA1553" s="147" t="s">
        <v>3449</v>
      </c>
      <c r="AB1553" s="147" t="s">
        <v>3449</v>
      </c>
      <c r="AC1553" s="147">
        <v>6</v>
      </c>
      <c r="AD1553" s="147">
        <v>26</v>
      </c>
      <c r="AE1553" s="148">
        <v>1.6393442623000001</v>
      </c>
      <c r="AF1553" s="131">
        <v>0</v>
      </c>
      <c r="AG1553" s="149">
        <v>2.6</v>
      </c>
      <c r="AH1553" s="149">
        <v>7.8975453575000003</v>
      </c>
      <c r="AI1553" s="149">
        <v>7.7908217716000001</v>
      </c>
      <c r="AJ1553" s="149">
        <v>14.8345784418</v>
      </c>
      <c r="AK1553" s="149">
        <v>19.1035218783</v>
      </c>
      <c r="AL1553" s="149" t="s">
        <v>3450</v>
      </c>
      <c r="AM1553" s="149">
        <v>3.7353255069000002</v>
      </c>
      <c r="AN1553" s="149" t="s">
        <v>3450</v>
      </c>
      <c r="AO1553" s="149">
        <v>1.1739594449999999</v>
      </c>
      <c r="AP1553" s="149">
        <v>24.759871931700001</v>
      </c>
      <c r="AQ1553" s="149">
        <v>12.5933831377</v>
      </c>
    </row>
    <row r="1554" spans="1:43" x14ac:dyDescent="0.2">
      <c r="A1554" s="145">
        <v>5148</v>
      </c>
      <c r="B1554" s="109" t="s">
        <v>848</v>
      </c>
      <c r="C1554" s="110">
        <v>1545</v>
      </c>
      <c r="D1554" s="131">
        <v>7.4408901252000001</v>
      </c>
      <c r="E1554" s="110">
        <v>826.20320855620002</v>
      </c>
      <c r="F1554" s="131">
        <v>15.404530744300001</v>
      </c>
      <c r="G1554" s="131">
        <v>22.265372168300001</v>
      </c>
      <c r="H1554" s="131">
        <v>59.158576051799997</v>
      </c>
      <c r="I1554" s="131">
        <v>18.576051779899998</v>
      </c>
      <c r="J1554" s="131">
        <v>2.5839793281999999</v>
      </c>
      <c r="K1554" s="131">
        <v>0.64599483199999996</v>
      </c>
      <c r="L1554" s="131">
        <v>5.8139534884000001</v>
      </c>
      <c r="M1554" s="131">
        <v>7.7519379844999996</v>
      </c>
      <c r="N1554" s="110">
        <v>609</v>
      </c>
      <c r="O1554" s="131">
        <v>2.5155993431999999</v>
      </c>
      <c r="P1554" s="146">
        <v>1.87</v>
      </c>
      <c r="Q1554" s="131">
        <v>29.6296296296</v>
      </c>
      <c r="R1554" s="110">
        <v>17</v>
      </c>
      <c r="S1554" s="131">
        <v>14.8148148148</v>
      </c>
      <c r="T1554" s="110">
        <v>-20</v>
      </c>
      <c r="U1554" s="131">
        <v>51.322751322800002</v>
      </c>
      <c r="V1554" s="131">
        <v>4.2328042328000004</v>
      </c>
      <c r="W1554" s="147" t="s">
        <v>3449</v>
      </c>
      <c r="X1554" s="147" t="s">
        <v>3449</v>
      </c>
      <c r="Y1554" s="147">
        <v>869</v>
      </c>
      <c r="Z1554" s="147">
        <v>767</v>
      </c>
      <c r="AA1554" s="147" t="s">
        <v>3449</v>
      </c>
      <c r="AB1554" s="147" t="s">
        <v>3449</v>
      </c>
      <c r="AC1554" s="147">
        <v>58</v>
      </c>
      <c r="AD1554" s="147">
        <v>99</v>
      </c>
      <c r="AE1554" s="148">
        <v>0.87082728590000003</v>
      </c>
      <c r="AF1554" s="131">
        <v>0.64850843059999996</v>
      </c>
      <c r="AG1554" s="131">
        <v>1.03</v>
      </c>
      <c r="AH1554" s="149">
        <v>18.317073170699999</v>
      </c>
      <c r="AI1554" s="149">
        <v>12.146341463400001</v>
      </c>
      <c r="AJ1554" s="149">
        <v>13.5609756098</v>
      </c>
      <c r="AK1554" s="149">
        <v>18.853658536600001</v>
      </c>
      <c r="AL1554" s="149" t="s">
        <v>3450</v>
      </c>
      <c r="AM1554" s="149">
        <v>0.17073170730000001</v>
      </c>
      <c r="AN1554" s="149" t="s">
        <v>3450</v>
      </c>
      <c r="AO1554" s="149">
        <v>0.39024390240000001</v>
      </c>
      <c r="AP1554" s="149">
        <v>9.9512195121999998</v>
      </c>
      <c r="AQ1554" s="149">
        <v>22.146341463399999</v>
      </c>
    </row>
    <row r="1555" spans="1:43" x14ac:dyDescent="0.2">
      <c r="A1555" s="145">
        <v>5149</v>
      </c>
      <c r="B1555" s="109" t="s">
        <v>847</v>
      </c>
      <c r="C1555" s="110">
        <v>611</v>
      </c>
      <c r="D1555" s="131">
        <v>-2.2400000000000002</v>
      </c>
      <c r="E1555" s="110">
        <v>237.74319066149999</v>
      </c>
      <c r="F1555" s="131">
        <v>11.2929623568</v>
      </c>
      <c r="G1555" s="131">
        <v>17.675941080200001</v>
      </c>
      <c r="H1555" s="131">
        <v>60.720130932899998</v>
      </c>
      <c r="I1555" s="131">
        <v>21.6039279869</v>
      </c>
      <c r="J1555" s="131">
        <v>3.2362459547000002</v>
      </c>
      <c r="K1555" s="131">
        <v>1.6181229773000001</v>
      </c>
      <c r="L1555" s="131">
        <v>6.4724919094000004</v>
      </c>
      <c r="M1555" s="131">
        <v>8.0906148866999992</v>
      </c>
      <c r="N1555" s="110">
        <v>255</v>
      </c>
      <c r="O1555" s="131">
        <v>2.3333333333000001</v>
      </c>
      <c r="P1555" s="146">
        <v>2.57</v>
      </c>
      <c r="Q1555" s="131">
        <v>16.269841269800001</v>
      </c>
      <c r="R1555" s="110">
        <v>9</v>
      </c>
      <c r="S1555" s="131">
        <v>10.714285714300001</v>
      </c>
      <c r="T1555" s="110">
        <v>-7</v>
      </c>
      <c r="U1555" s="131">
        <v>71.825396825400006</v>
      </c>
      <c r="V1555" s="131">
        <v>1.1904761905000001</v>
      </c>
      <c r="W1555" s="147">
        <v>141</v>
      </c>
      <c r="X1555" s="147">
        <v>12</v>
      </c>
      <c r="Y1555" s="147">
        <v>25</v>
      </c>
      <c r="Z1555" s="147">
        <v>104</v>
      </c>
      <c r="AA1555" s="147">
        <v>41</v>
      </c>
      <c r="AB1555" s="147">
        <v>5</v>
      </c>
      <c r="AC1555" s="147">
        <v>13</v>
      </c>
      <c r="AD1555" s="147">
        <v>23</v>
      </c>
      <c r="AE1555" s="148">
        <v>0.7092198582</v>
      </c>
      <c r="AF1555" s="131">
        <v>0</v>
      </c>
      <c r="AG1555" s="149" t="s">
        <v>3449</v>
      </c>
      <c r="AH1555" s="149">
        <v>10.361575823000001</v>
      </c>
      <c r="AI1555" s="149">
        <v>16.189962223399998</v>
      </c>
      <c r="AJ1555" s="149">
        <v>16.621694549400001</v>
      </c>
      <c r="AK1555" s="149">
        <v>14.678899082599999</v>
      </c>
      <c r="AL1555" s="149" t="s">
        <v>3450</v>
      </c>
      <c r="AM1555" s="149">
        <v>1.9427954668</v>
      </c>
      <c r="AN1555" s="149" t="s">
        <v>3450</v>
      </c>
      <c r="AO1555" s="149">
        <v>2.1046950889999998</v>
      </c>
      <c r="AP1555" s="149">
        <v>17.539125742</v>
      </c>
      <c r="AQ1555" s="149">
        <v>15.1106314085</v>
      </c>
    </row>
    <row r="1556" spans="1:43" x14ac:dyDescent="0.2">
      <c r="A1556" s="145">
        <v>5151</v>
      </c>
      <c r="B1556" s="109" t="s">
        <v>846</v>
      </c>
      <c r="C1556" s="110">
        <v>2658</v>
      </c>
      <c r="D1556" s="131">
        <v>11.7276166456</v>
      </c>
      <c r="E1556" s="110">
        <v>414.66458658350001</v>
      </c>
      <c r="F1556" s="131">
        <v>20.316027087999998</v>
      </c>
      <c r="G1556" s="131">
        <v>17.2686230248</v>
      </c>
      <c r="H1556" s="131">
        <v>63.544018058699997</v>
      </c>
      <c r="I1556" s="131">
        <v>19.187358916499999</v>
      </c>
      <c r="J1556" s="131">
        <v>4.9205147614999998</v>
      </c>
      <c r="K1556" s="131">
        <v>3.0280090839999998</v>
      </c>
      <c r="L1556" s="131">
        <v>4.9205147614999998</v>
      </c>
      <c r="M1556" s="131">
        <v>9.0840272521000003</v>
      </c>
      <c r="N1556" s="110">
        <v>1199</v>
      </c>
      <c r="O1556" s="131">
        <v>2.1951626355</v>
      </c>
      <c r="P1556" s="146">
        <v>6.41</v>
      </c>
      <c r="Q1556" s="131">
        <v>26.666666666699999</v>
      </c>
      <c r="R1556" s="110">
        <v>38</v>
      </c>
      <c r="S1556" s="131">
        <v>17.364341085300001</v>
      </c>
      <c r="T1556" s="110">
        <v>-28</v>
      </c>
      <c r="U1556" s="131">
        <v>54.108527131800003</v>
      </c>
      <c r="V1556" s="131">
        <v>1.8604651163000001</v>
      </c>
      <c r="W1556" s="147" t="s">
        <v>3449</v>
      </c>
      <c r="X1556" s="147" t="s">
        <v>3449</v>
      </c>
      <c r="Y1556" s="147">
        <v>1566</v>
      </c>
      <c r="Z1556" s="147">
        <v>3758</v>
      </c>
      <c r="AA1556" s="147" t="s">
        <v>3449</v>
      </c>
      <c r="AB1556" s="147" t="s">
        <v>3449</v>
      </c>
      <c r="AC1556" s="147">
        <v>74</v>
      </c>
      <c r="AD1556" s="147">
        <v>273</v>
      </c>
      <c r="AE1556" s="148">
        <v>2.9100529101000001</v>
      </c>
      <c r="AF1556" s="131">
        <v>14.355874575</v>
      </c>
      <c r="AG1556" s="149">
        <v>1.22</v>
      </c>
      <c r="AH1556" s="149">
        <v>20.550817838699999</v>
      </c>
      <c r="AI1556" s="149">
        <v>16.901999161199999</v>
      </c>
      <c r="AJ1556" s="149">
        <v>9.9398853628000001</v>
      </c>
      <c r="AK1556" s="149">
        <v>14.5812945617</v>
      </c>
      <c r="AL1556" s="149" t="s">
        <v>3450</v>
      </c>
      <c r="AM1556" s="149">
        <v>0.90870963230000001</v>
      </c>
      <c r="AN1556" s="149" t="s">
        <v>3450</v>
      </c>
      <c r="AO1556" s="149">
        <v>0.55920592759999999</v>
      </c>
      <c r="AP1556" s="149">
        <v>10.471130993999999</v>
      </c>
      <c r="AQ1556" s="149">
        <v>22.4660981406</v>
      </c>
    </row>
    <row r="1557" spans="1:43" x14ac:dyDescent="0.2">
      <c r="A1557" s="145">
        <v>5154</v>
      </c>
      <c r="B1557" s="109" t="s">
        <v>845</v>
      </c>
      <c r="C1557" s="110">
        <v>913</v>
      </c>
      <c r="D1557" s="131">
        <v>8.0473372781000005</v>
      </c>
      <c r="E1557" s="110">
        <v>490.8602150538</v>
      </c>
      <c r="F1557" s="131">
        <v>41.182913472099997</v>
      </c>
      <c r="G1557" s="131">
        <v>14.6768893757</v>
      </c>
      <c r="H1557" s="131">
        <v>63.417305585999998</v>
      </c>
      <c r="I1557" s="131">
        <v>21.905805038299999</v>
      </c>
      <c r="J1557" s="131">
        <v>6.5323897658999996</v>
      </c>
      <c r="K1557" s="131">
        <v>0</v>
      </c>
      <c r="L1557" s="131">
        <v>8.7098530212000007</v>
      </c>
      <c r="M1557" s="131">
        <v>6.5323897658999996</v>
      </c>
      <c r="N1557" s="110">
        <v>447</v>
      </c>
      <c r="O1557" s="131">
        <v>2.0201342281999999</v>
      </c>
      <c r="P1557" s="146">
        <v>1.86</v>
      </c>
      <c r="Q1557" s="131">
        <v>20.430107526899999</v>
      </c>
      <c r="R1557" s="110">
        <v>1</v>
      </c>
      <c r="S1557" s="131">
        <v>0</v>
      </c>
      <c r="T1557" s="110">
        <v>0</v>
      </c>
      <c r="U1557" s="131">
        <v>78.4946236559</v>
      </c>
      <c r="V1557" s="131">
        <v>1.0752688172</v>
      </c>
      <c r="W1557" s="147">
        <v>209</v>
      </c>
      <c r="X1557" s="147">
        <v>0</v>
      </c>
      <c r="Y1557" s="147">
        <v>28</v>
      </c>
      <c r="Z1557" s="147">
        <v>181</v>
      </c>
      <c r="AA1557" s="147">
        <v>76</v>
      </c>
      <c r="AB1557" s="147">
        <v>0</v>
      </c>
      <c r="AC1557" s="147">
        <v>7</v>
      </c>
      <c r="AD1557" s="147">
        <v>69</v>
      </c>
      <c r="AE1557" s="148">
        <v>5.6930693069</v>
      </c>
      <c r="AF1557" s="131">
        <v>0</v>
      </c>
      <c r="AG1557" s="149">
        <v>1.73</v>
      </c>
      <c r="AH1557" s="149">
        <v>18.26171875</v>
      </c>
      <c r="AI1557" s="149">
        <v>16.50390625</v>
      </c>
      <c r="AJ1557" s="149">
        <v>14.501953125</v>
      </c>
      <c r="AK1557" s="149">
        <v>14.55078125</v>
      </c>
      <c r="AL1557" s="149" t="s">
        <v>3450</v>
      </c>
      <c r="AM1557" s="149">
        <v>0.439453125</v>
      </c>
      <c r="AN1557" s="149" t="s">
        <v>3450</v>
      </c>
      <c r="AO1557" s="149">
        <v>1.220703125</v>
      </c>
      <c r="AP1557" s="149">
        <v>7.470703125</v>
      </c>
      <c r="AQ1557" s="149">
        <v>22.607421875</v>
      </c>
    </row>
    <row r="1558" spans="1:43" x14ac:dyDescent="0.2">
      <c r="A1558" s="145">
        <v>5160</v>
      </c>
      <c r="B1558" s="109" t="s">
        <v>844</v>
      </c>
      <c r="C1558" s="110">
        <v>459</v>
      </c>
      <c r="D1558" s="131">
        <v>8</v>
      </c>
      <c r="E1558" s="110">
        <v>110.60240963859999</v>
      </c>
      <c r="F1558" s="131">
        <v>22.875816993499999</v>
      </c>
      <c r="G1558" s="131">
        <v>12.200435729800001</v>
      </c>
      <c r="H1558" s="131">
        <v>57.516339869299998</v>
      </c>
      <c r="I1558" s="131">
        <v>30.2832244009</v>
      </c>
      <c r="J1558" s="131">
        <v>2.1528525296000001</v>
      </c>
      <c r="K1558" s="131">
        <v>0</v>
      </c>
      <c r="L1558" s="131">
        <v>12.917115177599999</v>
      </c>
      <c r="M1558" s="131">
        <v>17.222820236800001</v>
      </c>
      <c r="N1558" s="110">
        <v>232</v>
      </c>
      <c r="O1558" s="131">
        <v>1.9698275862000001</v>
      </c>
      <c r="P1558" s="146">
        <v>4.1500000000000004</v>
      </c>
      <c r="Q1558" s="131">
        <v>9.0909090909000003</v>
      </c>
      <c r="R1558" s="110">
        <v>6</v>
      </c>
      <c r="S1558" s="131">
        <v>2.8708133971000001</v>
      </c>
      <c r="T1558" s="110">
        <v>1</v>
      </c>
      <c r="U1558" s="131">
        <v>88.038277511999993</v>
      </c>
      <c r="V1558" s="131">
        <v>0</v>
      </c>
      <c r="W1558" s="147" t="s">
        <v>3449</v>
      </c>
      <c r="X1558" s="147" t="s">
        <v>3449</v>
      </c>
      <c r="Y1558" s="147">
        <v>7</v>
      </c>
      <c r="Z1558" s="147">
        <v>87</v>
      </c>
      <c r="AA1558" s="147" t="s">
        <v>3449</v>
      </c>
      <c r="AB1558" s="147" t="s">
        <v>3449</v>
      </c>
      <c r="AC1558" s="147" t="s">
        <v>3449</v>
      </c>
      <c r="AD1558" s="147">
        <v>38</v>
      </c>
      <c r="AE1558" s="148">
        <v>0.97276264589999994</v>
      </c>
      <c r="AF1558" s="131">
        <v>0</v>
      </c>
      <c r="AG1558" s="149" t="s">
        <v>3449</v>
      </c>
      <c r="AH1558" s="149">
        <v>15.5684286749</v>
      </c>
      <c r="AI1558" s="149">
        <v>20.926864590899999</v>
      </c>
      <c r="AJ1558" s="149">
        <v>18.0304127444</v>
      </c>
      <c r="AK1558" s="149">
        <v>8.3272990586999995</v>
      </c>
      <c r="AL1558" s="149" t="s">
        <v>3450</v>
      </c>
      <c r="AM1558" s="149">
        <v>0</v>
      </c>
      <c r="AN1558" s="149" t="s">
        <v>3450</v>
      </c>
      <c r="AO1558" s="149">
        <v>2.2447501810000001</v>
      </c>
      <c r="AP1558" s="149">
        <v>13.685734974700001</v>
      </c>
      <c r="AQ1558" s="149">
        <v>18.320057929000001</v>
      </c>
    </row>
    <row r="1559" spans="1:43" x14ac:dyDescent="0.2">
      <c r="A1559" s="145">
        <v>5161</v>
      </c>
      <c r="B1559" s="109" t="s">
        <v>843</v>
      </c>
      <c r="C1559" s="110">
        <v>776</v>
      </c>
      <c r="D1559" s="131">
        <v>8.0779944290000003</v>
      </c>
      <c r="E1559" s="110">
        <v>195.95959595959999</v>
      </c>
      <c r="F1559" s="131">
        <v>17.654639175300002</v>
      </c>
      <c r="G1559" s="131">
        <v>19.845360824699998</v>
      </c>
      <c r="H1559" s="131">
        <v>59.278350515500001</v>
      </c>
      <c r="I1559" s="131">
        <v>20.8762886598</v>
      </c>
      <c r="J1559" s="131">
        <v>2.5789813023999999</v>
      </c>
      <c r="K1559" s="131">
        <v>3.8684719535999998</v>
      </c>
      <c r="L1559" s="131">
        <v>9.0264345583000001</v>
      </c>
      <c r="M1559" s="131">
        <v>10.3159252095</v>
      </c>
      <c r="N1559" s="110">
        <v>346</v>
      </c>
      <c r="O1559" s="131">
        <v>2.1763005780000002</v>
      </c>
      <c r="P1559" s="146">
        <v>3.96</v>
      </c>
      <c r="Q1559" s="131">
        <v>10.913705583800001</v>
      </c>
      <c r="R1559" s="110">
        <v>13</v>
      </c>
      <c r="S1559" s="131">
        <v>9.8984771574000003</v>
      </c>
      <c r="T1559" s="110">
        <v>0</v>
      </c>
      <c r="U1559" s="131">
        <v>78.172588832499997</v>
      </c>
      <c r="V1559" s="131">
        <v>1.0152284264</v>
      </c>
      <c r="W1559" s="147">
        <v>103</v>
      </c>
      <c r="X1559" s="147">
        <v>19</v>
      </c>
      <c r="Y1559" s="147">
        <v>8</v>
      </c>
      <c r="Z1559" s="147">
        <v>76</v>
      </c>
      <c r="AA1559" s="147" t="s">
        <v>3449</v>
      </c>
      <c r="AB1559" s="147">
        <v>6</v>
      </c>
      <c r="AC1559" s="147" t="s">
        <v>3449</v>
      </c>
      <c r="AD1559" s="147">
        <v>35</v>
      </c>
      <c r="AE1559" s="148">
        <v>2.8911564626000001</v>
      </c>
      <c r="AF1559" s="131">
        <v>1.2562814069999999</v>
      </c>
      <c r="AG1559" s="131">
        <v>0.77</v>
      </c>
      <c r="AH1559" s="149">
        <v>22.521097046400001</v>
      </c>
      <c r="AI1559" s="149">
        <v>10.495780590700001</v>
      </c>
      <c r="AJ1559" s="149">
        <v>12.8164556962</v>
      </c>
      <c r="AK1559" s="149">
        <v>16.772151898699999</v>
      </c>
      <c r="AL1559" s="149" t="s">
        <v>3450</v>
      </c>
      <c r="AM1559" s="149">
        <v>0.42194092830000002</v>
      </c>
      <c r="AN1559" s="149" t="s">
        <v>3450</v>
      </c>
      <c r="AO1559" s="149">
        <v>1.6877637131000001</v>
      </c>
      <c r="AP1559" s="149">
        <v>10.495780590700001</v>
      </c>
      <c r="AQ1559" s="149">
        <v>20.411392405099999</v>
      </c>
    </row>
    <row r="1560" spans="1:43" x14ac:dyDescent="0.2">
      <c r="A1560" s="145">
        <v>5162</v>
      </c>
      <c r="B1560" s="109" t="s">
        <v>842</v>
      </c>
      <c r="C1560" s="110">
        <v>1536</v>
      </c>
      <c r="D1560" s="131">
        <v>7.0383275260999998</v>
      </c>
      <c r="E1560" s="110">
        <v>2021.052631579</v>
      </c>
      <c r="F1560" s="131">
        <v>29.427083333300001</v>
      </c>
      <c r="G1560" s="131">
        <v>18.5546875</v>
      </c>
      <c r="H1560" s="131">
        <v>63.671875</v>
      </c>
      <c r="I1560" s="131">
        <v>17.7734375</v>
      </c>
      <c r="J1560" s="131">
        <v>3.9138943249000002</v>
      </c>
      <c r="K1560" s="131">
        <v>1.9569471624000001</v>
      </c>
      <c r="L1560" s="131">
        <v>7.8277886497000004</v>
      </c>
      <c r="M1560" s="131">
        <v>5.2185257665</v>
      </c>
      <c r="N1560" s="110">
        <v>623</v>
      </c>
      <c r="O1560" s="131">
        <v>2.4510433386999999</v>
      </c>
      <c r="P1560" s="146">
        <v>0.76</v>
      </c>
      <c r="Q1560" s="131">
        <v>68.831168831200003</v>
      </c>
      <c r="R1560" s="110">
        <v>14</v>
      </c>
      <c r="S1560" s="131">
        <v>3.8961038961000001</v>
      </c>
      <c r="T1560" s="110">
        <v>-13</v>
      </c>
      <c r="U1560" s="131">
        <v>25.974025974</v>
      </c>
      <c r="V1560" s="131">
        <v>1.2987012987</v>
      </c>
      <c r="W1560" s="147" t="s">
        <v>3449</v>
      </c>
      <c r="X1560" s="147" t="s">
        <v>3449</v>
      </c>
      <c r="Y1560" s="147">
        <v>917</v>
      </c>
      <c r="Z1560" s="147">
        <v>988</v>
      </c>
      <c r="AA1560" s="147" t="s">
        <v>3449</v>
      </c>
      <c r="AB1560" s="147" t="s">
        <v>3449</v>
      </c>
      <c r="AC1560" s="147">
        <v>39</v>
      </c>
      <c r="AD1560" s="147">
        <v>148</v>
      </c>
      <c r="AE1560" s="148">
        <v>0.27285129600000002</v>
      </c>
      <c r="AF1560" s="131">
        <v>1.9907100199000001</v>
      </c>
      <c r="AG1560" s="131">
        <v>2.09</v>
      </c>
      <c r="AH1560" s="149">
        <v>27.492211837999999</v>
      </c>
      <c r="AI1560" s="149">
        <v>15.031152648000001</v>
      </c>
      <c r="AJ1560" s="149">
        <v>9.6313603322999999</v>
      </c>
      <c r="AK1560" s="149">
        <v>16.484942886799999</v>
      </c>
      <c r="AL1560" s="149" t="s">
        <v>3450</v>
      </c>
      <c r="AM1560" s="149">
        <v>0.3374870197</v>
      </c>
      <c r="AN1560" s="149" t="s">
        <v>3450</v>
      </c>
      <c r="AO1560" s="149">
        <v>0.8566978193</v>
      </c>
      <c r="AP1560" s="149">
        <v>8.0996884735000005</v>
      </c>
      <c r="AQ1560" s="149">
        <v>19.807892004199999</v>
      </c>
    </row>
    <row r="1561" spans="1:43" x14ac:dyDescent="0.2">
      <c r="A1561" s="145">
        <v>5167</v>
      </c>
      <c r="B1561" s="109" t="s">
        <v>841</v>
      </c>
      <c r="C1561" s="110">
        <v>2316</v>
      </c>
      <c r="D1561" s="131">
        <v>17.9826795721</v>
      </c>
      <c r="E1561" s="110">
        <v>1809.375</v>
      </c>
      <c r="F1561" s="131">
        <v>27.0725388601</v>
      </c>
      <c r="G1561" s="131">
        <v>18.9982728843</v>
      </c>
      <c r="H1561" s="131">
        <v>60.880829015499998</v>
      </c>
      <c r="I1561" s="131">
        <v>20.120898100200002</v>
      </c>
      <c r="J1561" s="131">
        <v>4.8192771083999997</v>
      </c>
      <c r="K1561" s="131">
        <v>1.3143483023</v>
      </c>
      <c r="L1561" s="131">
        <v>10.5147864184</v>
      </c>
      <c r="M1561" s="131">
        <v>9.2004381161000008</v>
      </c>
      <c r="N1561" s="110">
        <v>1050</v>
      </c>
      <c r="O1561" s="131">
        <v>2.1723809524000002</v>
      </c>
      <c r="P1561" s="146">
        <v>1.28</v>
      </c>
      <c r="Q1561" s="131">
        <v>55.2</v>
      </c>
      <c r="R1561" s="110">
        <v>13</v>
      </c>
      <c r="S1561" s="131">
        <v>5.6</v>
      </c>
      <c r="T1561" s="110">
        <v>-12</v>
      </c>
      <c r="U1561" s="131">
        <v>36.799999999999997</v>
      </c>
      <c r="V1561" s="131">
        <v>2.4</v>
      </c>
      <c r="W1561" s="147" t="s">
        <v>3449</v>
      </c>
      <c r="X1561" s="147" t="s">
        <v>3449</v>
      </c>
      <c r="Y1561" s="147">
        <v>106</v>
      </c>
      <c r="Z1561" s="147">
        <v>838</v>
      </c>
      <c r="AA1561" s="147" t="s">
        <v>3449</v>
      </c>
      <c r="AB1561" s="147" t="s">
        <v>3449</v>
      </c>
      <c r="AC1561" s="147">
        <v>23</v>
      </c>
      <c r="AD1561" s="147">
        <v>132</v>
      </c>
      <c r="AE1561" s="148">
        <v>2.6742301459000002</v>
      </c>
      <c r="AF1561" s="131">
        <v>11.8147448015</v>
      </c>
      <c r="AG1561" s="131">
        <v>2.36</v>
      </c>
      <c r="AH1561" s="149">
        <v>17.9448994788</v>
      </c>
      <c r="AI1561" s="149">
        <v>29.784065524900001</v>
      </c>
      <c r="AJ1561" s="149">
        <v>11.7833209233</v>
      </c>
      <c r="AK1561" s="149">
        <v>13.663440059599999</v>
      </c>
      <c r="AL1561" s="149" t="s">
        <v>3450</v>
      </c>
      <c r="AM1561" s="149">
        <v>0.80044676100000001</v>
      </c>
      <c r="AN1561" s="149" t="s">
        <v>3450</v>
      </c>
      <c r="AO1561" s="149">
        <v>5.5845122900000002E-2</v>
      </c>
      <c r="AP1561" s="149">
        <v>8.6746090841000001</v>
      </c>
      <c r="AQ1561" s="149">
        <v>14.966492926300001</v>
      </c>
    </row>
    <row r="1562" spans="1:43" x14ac:dyDescent="0.2">
      <c r="A1562" s="145">
        <v>5171</v>
      </c>
      <c r="B1562" s="109" t="s">
        <v>840</v>
      </c>
      <c r="C1562" s="110">
        <v>4304</v>
      </c>
      <c r="D1562" s="131">
        <v>7.9237713138999997</v>
      </c>
      <c r="E1562" s="110">
        <v>1515.4929577465</v>
      </c>
      <c r="F1562" s="131">
        <v>29.972118959100001</v>
      </c>
      <c r="G1562" s="131">
        <v>19.447026022300001</v>
      </c>
      <c r="H1562" s="131">
        <v>54.577137546499998</v>
      </c>
      <c r="I1562" s="131">
        <v>25.975836431200001</v>
      </c>
      <c r="J1562" s="131">
        <v>2.7713625866</v>
      </c>
      <c r="K1562" s="131">
        <v>2.0785219399999999</v>
      </c>
      <c r="L1562" s="131">
        <v>5.3117782910000004</v>
      </c>
      <c r="M1562" s="131">
        <v>10.8545034642</v>
      </c>
      <c r="N1562" s="110">
        <v>1952</v>
      </c>
      <c r="O1562" s="131">
        <v>2.1808401639000001</v>
      </c>
      <c r="P1562" s="146">
        <v>2.84</v>
      </c>
      <c r="Q1562" s="131">
        <v>49.285714285700003</v>
      </c>
      <c r="R1562" s="110">
        <v>18</v>
      </c>
      <c r="S1562" s="131">
        <v>7.8571428571000004</v>
      </c>
      <c r="T1562" s="110">
        <v>-18</v>
      </c>
      <c r="U1562" s="131">
        <v>39.642857142899999</v>
      </c>
      <c r="V1562" s="131">
        <v>3.2142857142999999</v>
      </c>
      <c r="W1562" s="147">
        <v>1641</v>
      </c>
      <c r="X1562" s="147">
        <v>5</v>
      </c>
      <c r="Y1562" s="147">
        <v>674</v>
      </c>
      <c r="Z1562" s="147">
        <v>962</v>
      </c>
      <c r="AA1562" s="147" t="s">
        <v>3449</v>
      </c>
      <c r="AB1562" s="147" t="s">
        <v>3449</v>
      </c>
      <c r="AC1562" s="147">
        <v>55</v>
      </c>
      <c r="AD1562" s="147">
        <v>255</v>
      </c>
      <c r="AE1562" s="148">
        <v>3.1476997578999999</v>
      </c>
      <c r="AF1562" s="131">
        <v>5.7736720553999996</v>
      </c>
      <c r="AG1562" s="131">
        <v>2.2999999999999998</v>
      </c>
      <c r="AH1562" s="149">
        <v>18.831578947400001</v>
      </c>
      <c r="AI1562" s="149">
        <v>16.399999999999999</v>
      </c>
      <c r="AJ1562" s="149">
        <v>13.357894736800001</v>
      </c>
      <c r="AK1562" s="149">
        <v>15.8947368421</v>
      </c>
      <c r="AL1562" s="149" t="s">
        <v>3450</v>
      </c>
      <c r="AM1562" s="149">
        <v>1.2315789474000001</v>
      </c>
      <c r="AN1562" s="149" t="s">
        <v>3450</v>
      </c>
      <c r="AO1562" s="149">
        <v>0.82105263159999997</v>
      </c>
      <c r="AP1562" s="149">
        <v>11.0315789474</v>
      </c>
      <c r="AQ1562" s="149">
        <v>18.368421052599999</v>
      </c>
    </row>
    <row r="1563" spans="1:43" x14ac:dyDescent="0.2">
      <c r="A1563" s="145">
        <v>5176</v>
      </c>
      <c r="B1563" s="109" t="s">
        <v>839</v>
      </c>
      <c r="C1563" s="110">
        <v>2047</v>
      </c>
      <c r="D1563" s="131">
        <v>3.3316506815000002</v>
      </c>
      <c r="E1563" s="110">
        <v>993.68932038829996</v>
      </c>
      <c r="F1563" s="131">
        <v>11.675622862699999</v>
      </c>
      <c r="G1563" s="131">
        <v>22.813873961900001</v>
      </c>
      <c r="H1563" s="131">
        <v>54.958475818300002</v>
      </c>
      <c r="I1563" s="131">
        <v>22.227650219800001</v>
      </c>
      <c r="J1563" s="131">
        <v>1.9598236159</v>
      </c>
      <c r="K1563" s="131">
        <v>1.9598236159</v>
      </c>
      <c r="L1563" s="131">
        <v>4.8995590396999997</v>
      </c>
      <c r="M1563" s="131">
        <v>11.758941695200001</v>
      </c>
      <c r="N1563" s="110">
        <v>862</v>
      </c>
      <c r="O1563" s="131">
        <v>2.3422273782</v>
      </c>
      <c r="P1563" s="146">
        <v>2.06</v>
      </c>
      <c r="Q1563" s="131">
        <v>34.3137254902</v>
      </c>
      <c r="R1563" s="110">
        <v>19</v>
      </c>
      <c r="S1563" s="131">
        <v>10.784313725500001</v>
      </c>
      <c r="T1563" s="110">
        <v>-16</v>
      </c>
      <c r="U1563" s="131">
        <v>54.411764705899998</v>
      </c>
      <c r="V1563" s="131">
        <v>0.49019607840000001</v>
      </c>
      <c r="W1563" s="147">
        <v>914</v>
      </c>
      <c r="X1563" s="147">
        <v>7</v>
      </c>
      <c r="Y1563" s="147">
        <v>12</v>
      </c>
      <c r="Z1563" s="147">
        <v>895</v>
      </c>
      <c r="AA1563" s="147">
        <v>130</v>
      </c>
      <c r="AB1563" s="147">
        <v>4</v>
      </c>
      <c r="AC1563" s="147">
        <v>8</v>
      </c>
      <c r="AD1563" s="147">
        <v>118</v>
      </c>
      <c r="AE1563" s="148">
        <v>2.3992322456999999</v>
      </c>
      <c r="AF1563" s="131">
        <v>1.4763779528000001</v>
      </c>
      <c r="AG1563" s="149" t="s">
        <v>3449</v>
      </c>
      <c r="AH1563" s="149">
        <v>32.644912570599999</v>
      </c>
      <c r="AI1563" s="149">
        <v>9.7893432465999997</v>
      </c>
      <c r="AJ1563" s="149">
        <v>17.155445408199999</v>
      </c>
      <c r="AK1563" s="149">
        <v>9.1559961447999996</v>
      </c>
      <c r="AL1563" s="149" t="s">
        <v>3450</v>
      </c>
      <c r="AM1563" s="149">
        <v>1.1152416356999999</v>
      </c>
      <c r="AN1563" s="149" t="s">
        <v>3450</v>
      </c>
      <c r="AO1563" s="149">
        <v>0.49566294919999998</v>
      </c>
      <c r="AP1563" s="149">
        <v>14.3329202809</v>
      </c>
      <c r="AQ1563" s="149">
        <v>12.198815916299999</v>
      </c>
    </row>
    <row r="1564" spans="1:43" x14ac:dyDescent="0.2">
      <c r="A1564" s="145">
        <v>5178</v>
      </c>
      <c r="B1564" s="109" t="s">
        <v>838</v>
      </c>
      <c r="C1564" s="110">
        <v>858</v>
      </c>
      <c r="D1564" s="131">
        <v>-0.34843205570000002</v>
      </c>
      <c r="E1564" s="110">
        <v>195.44419134399999</v>
      </c>
      <c r="F1564" s="131">
        <v>18.181818181800001</v>
      </c>
      <c r="G1564" s="131">
        <v>17.365967366</v>
      </c>
      <c r="H1564" s="131">
        <v>56.177156177199997</v>
      </c>
      <c r="I1564" s="131">
        <v>26.456876456900002</v>
      </c>
      <c r="J1564" s="131">
        <v>1.1716461628999999</v>
      </c>
      <c r="K1564" s="131">
        <v>4.6865846513999996</v>
      </c>
      <c r="L1564" s="131">
        <v>3.5149384885999999</v>
      </c>
      <c r="M1564" s="131">
        <v>8.2015231400000008</v>
      </c>
      <c r="N1564" s="110">
        <v>402</v>
      </c>
      <c r="O1564" s="131">
        <v>2.1044776119000002</v>
      </c>
      <c r="P1564" s="146">
        <v>4.3899999999999997</v>
      </c>
      <c r="Q1564" s="131">
        <v>16.326530612199999</v>
      </c>
      <c r="R1564" s="110">
        <v>12</v>
      </c>
      <c r="S1564" s="131">
        <v>16.326530612199999</v>
      </c>
      <c r="T1564" s="110">
        <v>4</v>
      </c>
      <c r="U1564" s="131">
        <v>66.439909297100002</v>
      </c>
      <c r="V1564" s="131">
        <v>0.90702947850000004</v>
      </c>
      <c r="W1564" s="147">
        <v>963</v>
      </c>
      <c r="X1564" s="147">
        <v>35</v>
      </c>
      <c r="Y1564" s="147">
        <v>430</v>
      </c>
      <c r="Z1564" s="147">
        <v>498</v>
      </c>
      <c r="AA1564" s="147">
        <v>100</v>
      </c>
      <c r="AB1564" s="147">
        <v>10</v>
      </c>
      <c r="AC1564" s="147">
        <v>29</v>
      </c>
      <c r="AD1564" s="147">
        <v>61</v>
      </c>
      <c r="AE1564" s="148">
        <v>0.3289473684</v>
      </c>
      <c r="AF1564" s="131">
        <v>3.5128805620999999</v>
      </c>
      <c r="AG1564" s="131">
        <v>3.3</v>
      </c>
      <c r="AH1564" s="149">
        <v>15.714938328000001</v>
      </c>
      <c r="AI1564" s="149">
        <v>17.222476016400002</v>
      </c>
      <c r="AJ1564" s="149">
        <v>12.9282777524</v>
      </c>
      <c r="AK1564" s="149">
        <v>18.958428506200001</v>
      </c>
      <c r="AL1564" s="149" t="s">
        <v>3450</v>
      </c>
      <c r="AM1564" s="149">
        <v>0.95934216539999995</v>
      </c>
      <c r="AN1564" s="149" t="s">
        <v>3450</v>
      </c>
      <c r="AO1564" s="149">
        <v>0.41114664229999998</v>
      </c>
      <c r="AP1564" s="149">
        <v>13.293741434399999</v>
      </c>
      <c r="AQ1564" s="149">
        <v>16.8570123344</v>
      </c>
    </row>
    <row r="1565" spans="1:43" x14ac:dyDescent="0.2">
      <c r="A1565" s="145">
        <v>5180</v>
      </c>
      <c r="B1565" s="109" t="s">
        <v>837</v>
      </c>
      <c r="C1565" s="110">
        <v>1422</v>
      </c>
      <c r="D1565" s="131">
        <v>7.3207547169999998</v>
      </c>
      <c r="E1565" s="110">
        <v>1341.5094339622999</v>
      </c>
      <c r="F1565" s="131">
        <v>16.526019690599998</v>
      </c>
      <c r="G1565" s="131">
        <v>19.690576652600001</v>
      </c>
      <c r="H1565" s="131">
        <v>58.016877637100002</v>
      </c>
      <c r="I1565" s="131">
        <v>22.292545710300001</v>
      </c>
      <c r="J1565" s="131">
        <v>4.9875311720999997</v>
      </c>
      <c r="K1565" s="131">
        <v>1.4250089063</v>
      </c>
      <c r="L1565" s="131">
        <v>12.8250801568</v>
      </c>
      <c r="M1565" s="131">
        <v>5.7000356252</v>
      </c>
      <c r="N1565" s="110">
        <v>632</v>
      </c>
      <c r="O1565" s="131">
        <v>2.2325949367</v>
      </c>
      <c r="P1565" s="146">
        <v>1.06</v>
      </c>
      <c r="Q1565" s="131">
        <v>50.909090909100001</v>
      </c>
      <c r="R1565" s="110">
        <v>16</v>
      </c>
      <c r="S1565" s="131">
        <v>6.3636363636000004</v>
      </c>
      <c r="T1565" s="110">
        <v>-13</v>
      </c>
      <c r="U1565" s="131">
        <v>42.727272727299997</v>
      </c>
      <c r="V1565" s="131">
        <v>0</v>
      </c>
      <c r="W1565" s="147">
        <v>344</v>
      </c>
      <c r="X1565" s="147">
        <v>5</v>
      </c>
      <c r="Y1565" s="147">
        <v>82</v>
      </c>
      <c r="Z1565" s="147">
        <v>257</v>
      </c>
      <c r="AA1565" s="147" t="s">
        <v>3449</v>
      </c>
      <c r="AB1565" s="147" t="s">
        <v>3449</v>
      </c>
      <c r="AC1565" s="147">
        <v>9</v>
      </c>
      <c r="AD1565" s="147">
        <v>95</v>
      </c>
      <c r="AE1565" s="148">
        <v>2.7559055118</v>
      </c>
      <c r="AF1565" s="131">
        <v>16.582552271099999</v>
      </c>
      <c r="AG1565" s="149">
        <v>0.79</v>
      </c>
      <c r="AH1565" s="149">
        <v>26.916725642799999</v>
      </c>
      <c r="AI1565" s="149">
        <v>21.066289219200002</v>
      </c>
      <c r="AJ1565" s="149">
        <v>10.1674923331</v>
      </c>
      <c r="AK1565" s="149">
        <v>12.054729889100001</v>
      </c>
      <c r="AL1565" s="149" t="s">
        <v>3450</v>
      </c>
      <c r="AM1565" s="149">
        <v>0.6841236141</v>
      </c>
      <c r="AN1565" s="149" t="s">
        <v>3450</v>
      </c>
      <c r="AO1565" s="149">
        <v>0.23590469450000001</v>
      </c>
      <c r="AP1565" s="149">
        <v>10.426987497100001</v>
      </c>
      <c r="AQ1565" s="149">
        <v>15.145081387099999</v>
      </c>
    </row>
    <row r="1566" spans="1:43" x14ac:dyDescent="0.2">
      <c r="A1566" s="145">
        <v>5181</v>
      </c>
      <c r="B1566" s="109" t="s">
        <v>836</v>
      </c>
      <c r="C1566" s="110">
        <v>565</v>
      </c>
      <c r="D1566" s="131">
        <v>12.7744510978</v>
      </c>
      <c r="E1566" s="110">
        <v>205.45454545449999</v>
      </c>
      <c r="F1566" s="131">
        <v>16.106194690300001</v>
      </c>
      <c r="G1566" s="131">
        <v>16.9911504425</v>
      </c>
      <c r="H1566" s="131">
        <v>64.2477876106</v>
      </c>
      <c r="I1566" s="131">
        <v>18.7610619469</v>
      </c>
      <c r="J1566" s="131">
        <v>1.7793594306</v>
      </c>
      <c r="K1566" s="131">
        <v>1.7793594306</v>
      </c>
      <c r="L1566" s="131">
        <v>1.7793594306</v>
      </c>
      <c r="M1566" s="131">
        <v>7.1174377224000001</v>
      </c>
      <c r="N1566" s="110">
        <v>262</v>
      </c>
      <c r="O1566" s="131">
        <v>2.1412213740000001</v>
      </c>
      <c r="P1566" s="146">
        <v>2.75</v>
      </c>
      <c r="Q1566" s="131">
        <v>9.7472924188000007</v>
      </c>
      <c r="R1566" s="110">
        <v>8</v>
      </c>
      <c r="S1566" s="131">
        <v>6.4981949457999999</v>
      </c>
      <c r="T1566" s="110">
        <v>-5</v>
      </c>
      <c r="U1566" s="131">
        <v>81.588447653399996</v>
      </c>
      <c r="V1566" s="131">
        <v>2.1660649819</v>
      </c>
      <c r="W1566" s="147">
        <v>97</v>
      </c>
      <c r="X1566" s="147">
        <v>6</v>
      </c>
      <c r="Y1566" s="147">
        <v>22</v>
      </c>
      <c r="Z1566" s="147">
        <v>69</v>
      </c>
      <c r="AA1566" s="147" t="s">
        <v>3449</v>
      </c>
      <c r="AB1566" s="147" t="s">
        <v>3449</v>
      </c>
      <c r="AC1566" s="147">
        <v>8</v>
      </c>
      <c r="AD1566" s="147">
        <v>22</v>
      </c>
      <c r="AE1566" s="148">
        <v>2.0253164557000001</v>
      </c>
      <c r="AF1566" s="131">
        <v>14.7058823529</v>
      </c>
      <c r="AG1566" s="149">
        <v>1.43</v>
      </c>
      <c r="AH1566" s="149">
        <v>7.8630310717</v>
      </c>
      <c r="AI1566" s="149">
        <v>16.169942929600001</v>
      </c>
      <c r="AJ1566" s="149">
        <v>11.2238427394</v>
      </c>
      <c r="AK1566" s="149">
        <v>24.0963855422</v>
      </c>
      <c r="AL1566" s="149" t="s">
        <v>3450</v>
      </c>
      <c r="AM1566" s="149">
        <v>1.4584654406999999</v>
      </c>
      <c r="AN1566" s="149" t="s">
        <v>3450</v>
      </c>
      <c r="AO1566" s="149">
        <v>1.0145846543999999</v>
      </c>
      <c r="AP1566" s="149">
        <v>14.7114774889</v>
      </c>
      <c r="AQ1566" s="149">
        <v>19.023462270100001</v>
      </c>
    </row>
    <row r="1567" spans="1:43" x14ac:dyDescent="0.2">
      <c r="A1567" s="145">
        <v>5186</v>
      </c>
      <c r="B1567" s="109" t="s">
        <v>835</v>
      </c>
      <c r="C1567" s="110">
        <v>463</v>
      </c>
      <c r="D1567" s="131">
        <v>0</v>
      </c>
      <c r="E1567" s="110">
        <v>759.01639344260002</v>
      </c>
      <c r="F1567" s="131">
        <v>28.9416846652</v>
      </c>
      <c r="G1567" s="131">
        <v>17.494600431999999</v>
      </c>
      <c r="H1567" s="131">
        <v>64.362850971900002</v>
      </c>
      <c r="I1567" s="131">
        <v>18.142548596099999</v>
      </c>
      <c r="J1567" s="131">
        <v>2.0942408377000001</v>
      </c>
      <c r="K1567" s="131">
        <v>0</v>
      </c>
      <c r="L1567" s="131">
        <v>18.8481675393</v>
      </c>
      <c r="M1567" s="131">
        <v>4.1884816754000003</v>
      </c>
      <c r="N1567" s="110">
        <v>199</v>
      </c>
      <c r="O1567" s="131">
        <v>2.3165829146000001</v>
      </c>
      <c r="P1567" s="146">
        <v>0.61</v>
      </c>
      <c r="Q1567" s="131">
        <v>56.666666666700003</v>
      </c>
      <c r="R1567" s="110">
        <v>5</v>
      </c>
      <c r="S1567" s="131">
        <v>3.3333333333000001</v>
      </c>
      <c r="T1567" s="110">
        <v>-4</v>
      </c>
      <c r="U1567" s="131">
        <v>36.666666666700003</v>
      </c>
      <c r="V1567" s="131">
        <v>3.3333333333000001</v>
      </c>
      <c r="W1567" s="147">
        <v>1021</v>
      </c>
      <c r="X1567" s="147">
        <v>4</v>
      </c>
      <c r="Y1567" s="147">
        <v>109</v>
      </c>
      <c r="Z1567" s="147">
        <v>908</v>
      </c>
      <c r="AA1567" s="147" t="s">
        <v>3449</v>
      </c>
      <c r="AB1567" s="147" t="s">
        <v>3449</v>
      </c>
      <c r="AC1567" s="147">
        <v>10</v>
      </c>
      <c r="AD1567" s="147">
        <v>111</v>
      </c>
      <c r="AE1567" s="148">
        <v>3.6885245902000001</v>
      </c>
      <c r="AF1567" s="131">
        <v>0</v>
      </c>
      <c r="AG1567" s="149">
        <v>3.25</v>
      </c>
      <c r="AH1567" s="149">
        <v>16.9675090253</v>
      </c>
      <c r="AI1567" s="149">
        <v>29.843561973500002</v>
      </c>
      <c r="AJ1567" s="149">
        <v>6.9795427196000004</v>
      </c>
      <c r="AK1567" s="149">
        <v>10.9506618532</v>
      </c>
      <c r="AL1567" s="149" t="s">
        <v>3450</v>
      </c>
      <c r="AM1567" s="149">
        <v>0.96269554749999997</v>
      </c>
      <c r="AN1567" s="149" t="s">
        <v>3450</v>
      </c>
      <c r="AO1567" s="149">
        <v>0.24067388689999999</v>
      </c>
      <c r="AP1567" s="149">
        <v>5.1744885680000001</v>
      </c>
      <c r="AQ1567" s="149">
        <v>23.826714801400001</v>
      </c>
    </row>
    <row r="1568" spans="1:43" x14ac:dyDescent="0.2">
      <c r="A1568" s="145">
        <v>5187</v>
      </c>
      <c r="B1568" s="109" t="s">
        <v>834</v>
      </c>
      <c r="C1568" s="110">
        <v>1375</v>
      </c>
      <c r="D1568" s="131">
        <v>16.426756985600001</v>
      </c>
      <c r="E1568" s="110">
        <v>1936.6197183099</v>
      </c>
      <c r="F1568" s="131">
        <v>20.145454545500002</v>
      </c>
      <c r="G1568" s="131">
        <v>18.7636363636</v>
      </c>
      <c r="H1568" s="131">
        <v>60.363636363600001</v>
      </c>
      <c r="I1568" s="131">
        <v>20.872727272700001</v>
      </c>
      <c r="J1568" s="131">
        <v>3.6218761318000001</v>
      </c>
      <c r="K1568" s="131">
        <v>3.6218761318000001</v>
      </c>
      <c r="L1568" s="131">
        <v>8.6925027163999999</v>
      </c>
      <c r="M1568" s="131">
        <v>7.2437522637000002</v>
      </c>
      <c r="N1568" s="110">
        <v>592</v>
      </c>
      <c r="O1568" s="131">
        <v>2.2922297296999998</v>
      </c>
      <c r="P1568" s="146">
        <v>0.71</v>
      </c>
      <c r="Q1568" s="131">
        <v>57.575757575799997</v>
      </c>
      <c r="R1568" s="110">
        <v>16</v>
      </c>
      <c r="S1568" s="131">
        <v>15.1515151515</v>
      </c>
      <c r="T1568" s="110">
        <v>-11</v>
      </c>
      <c r="U1568" s="131">
        <v>27.272727272699999</v>
      </c>
      <c r="V1568" s="131">
        <v>0</v>
      </c>
      <c r="W1568" s="147" t="s">
        <v>3449</v>
      </c>
      <c r="X1568" s="147" t="s">
        <v>3449</v>
      </c>
      <c r="Y1568" s="147">
        <v>298</v>
      </c>
      <c r="Z1568" s="147">
        <v>796</v>
      </c>
      <c r="AA1568" s="147" t="s">
        <v>3449</v>
      </c>
      <c r="AB1568" s="147" t="s">
        <v>3449</v>
      </c>
      <c r="AC1568" s="147">
        <v>25</v>
      </c>
      <c r="AD1568" s="147">
        <v>149</v>
      </c>
      <c r="AE1568" s="148">
        <v>1.7751479290000001</v>
      </c>
      <c r="AF1568" s="131">
        <v>0.75700227099999995</v>
      </c>
      <c r="AG1568" s="131">
        <v>1.44</v>
      </c>
      <c r="AH1568" s="149">
        <v>28.525073746299999</v>
      </c>
      <c r="AI1568" s="149">
        <v>11.1799410029</v>
      </c>
      <c r="AJ1568" s="149">
        <v>7.1681415928999996</v>
      </c>
      <c r="AK1568" s="149">
        <v>12.507374631299999</v>
      </c>
      <c r="AL1568" s="149" t="s">
        <v>3450</v>
      </c>
      <c r="AM1568" s="149">
        <v>0.91445427729999995</v>
      </c>
      <c r="AN1568" s="149" t="s">
        <v>3450</v>
      </c>
      <c r="AO1568" s="149">
        <v>0.50147492630000001</v>
      </c>
      <c r="AP1568" s="149">
        <v>9.2035398229999998</v>
      </c>
      <c r="AQ1568" s="149">
        <v>27.197640117999999</v>
      </c>
    </row>
    <row r="1569" spans="1:43" x14ac:dyDescent="0.2">
      <c r="A1569" s="145">
        <v>5189</v>
      </c>
      <c r="B1569" s="109" t="s">
        <v>833</v>
      </c>
      <c r="C1569" s="110">
        <v>1727</v>
      </c>
      <c r="D1569" s="131">
        <v>4.4135429261999999</v>
      </c>
      <c r="E1569" s="110">
        <v>928.4946236559</v>
      </c>
      <c r="F1569" s="131">
        <v>36.2478286045</v>
      </c>
      <c r="G1569" s="131">
        <v>17.950202663599999</v>
      </c>
      <c r="H1569" s="131">
        <v>63.0573248408</v>
      </c>
      <c r="I1569" s="131">
        <v>18.9924724957</v>
      </c>
      <c r="J1569" s="131">
        <v>3.4602076125000001</v>
      </c>
      <c r="K1569" s="131">
        <v>2.8835063437000001</v>
      </c>
      <c r="L1569" s="131">
        <v>6.3437139562000002</v>
      </c>
      <c r="M1569" s="131">
        <v>10.380622837400001</v>
      </c>
      <c r="N1569" s="110">
        <v>797</v>
      </c>
      <c r="O1569" s="131">
        <v>2.1530740276000002</v>
      </c>
      <c r="P1569" s="146">
        <v>1.86</v>
      </c>
      <c r="Q1569" s="131">
        <v>41.935483871000002</v>
      </c>
      <c r="R1569" s="110">
        <v>10</v>
      </c>
      <c r="S1569" s="131">
        <v>11.8279569892</v>
      </c>
      <c r="T1569" s="110">
        <v>-8</v>
      </c>
      <c r="U1569" s="131">
        <v>44.623655913999997</v>
      </c>
      <c r="V1569" s="131">
        <v>1.6129032258</v>
      </c>
      <c r="W1569" s="147">
        <v>1964</v>
      </c>
      <c r="X1569" s="147">
        <v>18</v>
      </c>
      <c r="Y1569" s="147">
        <v>899</v>
      </c>
      <c r="Z1569" s="147">
        <v>1047</v>
      </c>
      <c r="AA1569" s="147">
        <v>250</v>
      </c>
      <c r="AB1569" s="147">
        <v>6</v>
      </c>
      <c r="AC1569" s="147">
        <v>57</v>
      </c>
      <c r="AD1569" s="147">
        <v>187</v>
      </c>
      <c r="AE1569" s="148">
        <v>0.9977827051</v>
      </c>
      <c r="AF1569" s="131">
        <v>6.1797752809000004</v>
      </c>
      <c r="AG1569" s="149">
        <v>2.35</v>
      </c>
      <c r="AH1569" s="149">
        <v>21.8859138533</v>
      </c>
      <c r="AI1569" s="149">
        <v>17.840512223499999</v>
      </c>
      <c r="AJ1569" s="149">
        <v>11.292200232800001</v>
      </c>
      <c r="AK1569" s="149">
        <v>11.903376018599999</v>
      </c>
      <c r="AL1569" s="149" t="s">
        <v>3450</v>
      </c>
      <c r="AM1569" s="149">
        <v>1.9790454016000001</v>
      </c>
      <c r="AN1569" s="149" t="s">
        <v>3450</v>
      </c>
      <c r="AO1569" s="149">
        <v>1.1641443539</v>
      </c>
      <c r="AP1569" s="149">
        <v>7.7706635623000002</v>
      </c>
      <c r="AQ1569" s="149">
        <v>21.711292200199999</v>
      </c>
    </row>
    <row r="1570" spans="1:43" x14ac:dyDescent="0.2">
      <c r="A1570" s="145">
        <v>5192</v>
      </c>
      <c r="B1570" s="109" t="s">
        <v>832</v>
      </c>
      <c r="C1570" s="110">
        <v>62615</v>
      </c>
      <c r="D1570" s="131">
        <v>3.9460141438999998</v>
      </c>
      <c r="E1570" s="110">
        <v>824.64111681810004</v>
      </c>
      <c r="F1570" s="131">
        <v>38.438073943900001</v>
      </c>
      <c r="G1570" s="131">
        <v>17.334504511700001</v>
      </c>
      <c r="H1570" s="131">
        <v>60.308232851600003</v>
      </c>
      <c r="I1570" s="131">
        <v>22.3572626367</v>
      </c>
      <c r="J1570" s="131">
        <v>3.2273449920999999</v>
      </c>
      <c r="K1570" s="131">
        <v>1.6534181240000001</v>
      </c>
      <c r="L1570" s="131">
        <v>7.4244833068</v>
      </c>
      <c r="M1570" s="131">
        <v>9.4117647058999996</v>
      </c>
      <c r="N1570" s="110">
        <v>30595</v>
      </c>
      <c r="O1570" s="131">
        <v>2.0122569047000001</v>
      </c>
      <c r="P1570" s="146">
        <v>75.930000000000007</v>
      </c>
      <c r="Q1570" s="131">
        <v>18.6628060016</v>
      </c>
      <c r="R1570" s="110">
        <v>232</v>
      </c>
      <c r="S1570" s="131">
        <v>9.6077915240999996</v>
      </c>
      <c r="T1570" s="110">
        <v>-404</v>
      </c>
      <c r="U1570" s="131">
        <v>66.122663858899998</v>
      </c>
      <c r="V1570" s="131">
        <v>5.6067386154000003</v>
      </c>
      <c r="W1570" s="147">
        <v>57112</v>
      </c>
      <c r="X1570" s="147">
        <v>122</v>
      </c>
      <c r="Y1570" s="147">
        <v>5529</v>
      </c>
      <c r="Z1570" s="147">
        <v>51461</v>
      </c>
      <c r="AA1570" s="147">
        <v>10078</v>
      </c>
      <c r="AB1570" s="147">
        <v>45</v>
      </c>
      <c r="AC1570" s="147">
        <v>961</v>
      </c>
      <c r="AD1570" s="147">
        <v>9072</v>
      </c>
      <c r="AE1570" s="148">
        <v>3.151338392</v>
      </c>
      <c r="AF1570" s="131">
        <v>3.7641351939000001</v>
      </c>
      <c r="AG1570" s="131">
        <v>3.24</v>
      </c>
      <c r="AH1570" s="149">
        <v>20.339923917099998</v>
      </c>
      <c r="AI1570" s="149">
        <v>13.9847181178</v>
      </c>
      <c r="AJ1570" s="149">
        <v>13.916961909599999</v>
      </c>
      <c r="AK1570" s="149">
        <v>13.147969762800001</v>
      </c>
      <c r="AL1570" s="149" t="s">
        <v>3450</v>
      </c>
      <c r="AM1570" s="149">
        <v>1.0122614246999999</v>
      </c>
      <c r="AN1570" s="149" t="s">
        <v>3450</v>
      </c>
      <c r="AO1570" s="149">
        <v>0.9036882235</v>
      </c>
      <c r="AP1570" s="149">
        <v>11.1389573707</v>
      </c>
      <c r="AQ1570" s="149">
        <v>21.593821940000002</v>
      </c>
    </row>
    <row r="1571" spans="1:43" x14ac:dyDescent="0.2">
      <c r="A1571" s="145">
        <v>5193</v>
      </c>
      <c r="B1571" s="109" t="s">
        <v>831</v>
      </c>
      <c r="C1571" s="110">
        <v>1627</v>
      </c>
      <c r="D1571" s="131">
        <v>12.0523415978</v>
      </c>
      <c r="E1571" s="110">
        <v>1479.0909090908999</v>
      </c>
      <c r="F1571" s="131">
        <v>22.3724646589</v>
      </c>
      <c r="G1571" s="131">
        <v>16.840811309199999</v>
      </c>
      <c r="H1571" s="131">
        <v>55.623847572199999</v>
      </c>
      <c r="I1571" s="131">
        <v>27.535341118600002</v>
      </c>
      <c r="J1571" s="131">
        <v>3.6957191253000001</v>
      </c>
      <c r="K1571" s="131">
        <v>1.8478595627000001</v>
      </c>
      <c r="L1571" s="131">
        <v>5.5435786880000002</v>
      </c>
      <c r="M1571" s="131">
        <v>9.2392978134000003</v>
      </c>
      <c r="N1571" s="110">
        <v>738</v>
      </c>
      <c r="O1571" s="131">
        <v>2.1571815717999998</v>
      </c>
      <c r="P1571" s="146">
        <v>1.1000000000000001</v>
      </c>
      <c r="Q1571" s="131">
        <v>70.909090909100001</v>
      </c>
      <c r="R1571" s="110">
        <v>7</v>
      </c>
      <c r="S1571" s="131">
        <v>19.090909090899999</v>
      </c>
      <c r="T1571" s="110">
        <v>-7</v>
      </c>
      <c r="U1571" s="131">
        <v>7.2727272727000001</v>
      </c>
      <c r="V1571" s="131">
        <v>2.7272727272999999</v>
      </c>
      <c r="W1571" s="147">
        <v>459</v>
      </c>
      <c r="X1571" s="147">
        <v>16</v>
      </c>
      <c r="Y1571" s="147">
        <v>68</v>
      </c>
      <c r="Z1571" s="147">
        <v>375</v>
      </c>
      <c r="AA1571" s="147">
        <v>123</v>
      </c>
      <c r="AB1571" s="147">
        <v>5</v>
      </c>
      <c r="AC1571" s="147">
        <v>12</v>
      </c>
      <c r="AD1571" s="147">
        <v>106</v>
      </c>
      <c r="AE1571" s="148">
        <v>2.5879917184000001</v>
      </c>
      <c r="AF1571" s="131">
        <v>23.024268823900002</v>
      </c>
      <c r="AG1571" s="131">
        <v>1.23</v>
      </c>
      <c r="AH1571" s="149">
        <v>19.944388271000001</v>
      </c>
      <c r="AI1571" s="149">
        <v>14.6865520728</v>
      </c>
      <c r="AJ1571" s="149">
        <v>13.169868554100001</v>
      </c>
      <c r="AK1571" s="149">
        <v>14.610717896900001</v>
      </c>
      <c r="AL1571" s="149" t="s">
        <v>3450</v>
      </c>
      <c r="AM1571" s="149">
        <v>1.6177957533</v>
      </c>
      <c r="AN1571" s="149" t="s">
        <v>3450</v>
      </c>
      <c r="AO1571" s="149">
        <v>0.96056622849999995</v>
      </c>
      <c r="AP1571" s="149">
        <v>9.9089989889000005</v>
      </c>
      <c r="AQ1571" s="149">
        <v>22.522750252800002</v>
      </c>
    </row>
    <row r="1572" spans="1:43" x14ac:dyDescent="0.2">
      <c r="A1572" s="145">
        <v>5194</v>
      </c>
      <c r="B1572" s="109" t="s">
        <v>830</v>
      </c>
      <c r="C1572" s="110">
        <v>1305</v>
      </c>
      <c r="D1572" s="131">
        <v>5.1571313456999999</v>
      </c>
      <c r="E1572" s="110">
        <v>550.63291139240005</v>
      </c>
      <c r="F1572" s="131">
        <v>19.923371647500002</v>
      </c>
      <c r="G1572" s="131">
        <v>19.846743295</v>
      </c>
      <c r="H1572" s="131">
        <v>59.080459770099999</v>
      </c>
      <c r="I1572" s="131">
        <v>21.072796934900001</v>
      </c>
      <c r="J1572" s="131">
        <v>3.0429821225000002</v>
      </c>
      <c r="K1572" s="131">
        <v>1.5214910612000001</v>
      </c>
      <c r="L1572" s="131">
        <v>5.3252187143</v>
      </c>
      <c r="M1572" s="131">
        <v>8.3682008367999998</v>
      </c>
      <c r="N1572" s="110">
        <v>542</v>
      </c>
      <c r="O1572" s="131">
        <v>2.3782287822999999</v>
      </c>
      <c r="P1572" s="146">
        <v>2.37</v>
      </c>
      <c r="Q1572" s="131">
        <v>40.3361344538</v>
      </c>
      <c r="R1572" s="110">
        <v>28</v>
      </c>
      <c r="S1572" s="131">
        <v>22.268907562999999</v>
      </c>
      <c r="T1572" s="110">
        <v>-22</v>
      </c>
      <c r="U1572" s="131">
        <v>34.873949579799998</v>
      </c>
      <c r="V1572" s="131">
        <v>2.5210084034000002</v>
      </c>
      <c r="W1572" s="147">
        <v>6279</v>
      </c>
      <c r="X1572" s="147">
        <v>16</v>
      </c>
      <c r="Y1572" s="147">
        <v>832</v>
      </c>
      <c r="Z1572" s="147">
        <v>5431</v>
      </c>
      <c r="AA1572" s="147">
        <v>380</v>
      </c>
      <c r="AB1572" s="147">
        <v>4</v>
      </c>
      <c r="AC1572" s="147">
        <v>52</v>
      </c>
      <c r="AD1572" s="147">
        <v>324</v>
      </c>
      <c r="AE1572" s="148">
        <v>0.6259780908</v>
      </c>
      <c r="AF1572" s="131">
        <v>5.2316890881999996</v>
      </c>
      <c r="AG1572" s="149">
        <v>1.28</v>
      </c>
      <c r="AH1572" s="149">
        <v>18.858495528700001</v>
      </c>
      <c r="AI1572" s="149">
        <v>19.8579694897</v>
      </c>
      <c r="AJ1572" s="149">
        <v>7.8905839031999996</v>
      </c>
      <c r="AK1572" s="149">
        <v>15.3340347186</v>
      </c>
      <c r="AL1572" s="149" t="s">
        <v>3450</v>
      </c>
      <c r="AM1572" s="149">
        <v>0.86796422939999995</v>
      </c>
      <c r="AN1572" s="149" t="s">
        <v>3450</v>
      </c>
      <c r="AO1572" s="149">
        <v>7.8905839000000005E-2</v>
      </c>
      <c r="AP1572" s="149">
        <v>11.493950552299999</v>
      </c>
      <c r="AQ1572" s="149">
        <v>23.2509205681</v>
      </c>
    </row>
    <row r="1573" spans="1:43" x14ac:dyDescent="0.2">
      <c r="A1573" s="145">
        <v>5195</v>
      </c>
      <c r="B1573" s="109" t="s">
        <v>829</v>
      </c>
      <c r="C1573" s="110">
        <v>700</v>
      </c>
      <c r="D1573" s="131">
        <v>25.673249551200001</v>
      </c>
      <c r="E1573" s="110">
        <v>700</v>
      </c>
      <c r="F1573" s="131">
        <v>35.428571428600002</v>
      </c>
      <c r="G1573" s="131">
        <v>17</v>
      </c>
      <c r="H1573" s="131">
        <v>59.285714285700003</v>
      </c>
      <c r="I1573" s="131">
        <v>23.714285714300001</v>
      </c>
      <c r="J1573" s="131">
        <v>1.443001443</v>
      </c>
      <c r="K1573" s="131">
        <v>2.886002886</v>
      </c>
      <c r="L1573" s="131">
        <v>14.43001443</v>
      </c>
      <c r="M1573" s="131">
        <v>4.329004329</v>
      </c>
      <c r="N1573" s="110">
        <v>337</v>
      </c>
      <c r="O1573" s="131">
        <v>2.0326409496000002</v>
      </c>
      <c r="P1573" s="146">
        <v>1</v>
      </c>
      <c r="Q1573" s="131">
        <v>31.632653061199999</v>
      </c>
      <c r="R1573" s="110">
        <v>-1</v>
      </c>
      <c r="S1573" s="131">
        <v>4.0816326530999998</v>
      </c>
      <c r="T1573" s="110">
        <v>-1</v>
      </c>
      <c r="U1573" s="131">
        <v>61.224489795899999</v>
      </c>
      <c r="V1573" s="131">
        <v>3.0612244897999998</v>
      </c>
      <c r="W1573" s="147" t="s">
        <v>3449</v>
      </c>
      <c r="X1573" s="147" t="s">
        <v>3449</v>
      </c>
      <c r="Y1573" s="147">
        <v>85</v>
      </c>
      <c r="Z1573" s="147">
        <v>258</v>
      </c>
      <c r="AA1573" s="147" t="s">
        <v>3449</v>
      </c>
      <c r="AB1573" s="147" t="s">
        <v>3449</v>
      </c>
      <c r="AC1573" s="147">
        <v>12</v>
      </c>
      <c r="AD1573" s="147">
        <v>79</v>
      </c>
      <c r="AE1573" s="148">
        <v>1.4466546112000001</v>
      </c>
      <c r="AF1573" s="131">
        <v>0</v>
      </c>
      <c r="AG1573" s="149">
        <v>2.92</v>
      </c>
      <c r="AH1573" s="149">
        <v>18.662420382200001</v>
      </c>
      <c r="AI1573" s="149">
        <v>18.662420382200001</v>
      </c>
      <c r="AJ1573" s="149">
        <v>17.261146496799999</v>
      </c>
      <c r="AK1573" s="149">
        <v>9.8089171974999996</v>
      </c>
      <c r="AL1573" s="149" t="s">
        <v>3450</v>
      </c>
      <c r="AM1573" s="149">
        <v>0.57324840759999995</v>
      </c>
      <c r="AN1573" s="149" t="s">
        <v>3450</v>
      </c>
      <c r="AO1573" s="149">
        <v>1.2101910828</v>
      </c>
      <c r="AP1573" s="149">
        <v>12.4203821656</v>
      </c>
      <c r="AQ1573" s="149">
        <v>16.815286624199999</v>
      </c>
    </row>
    <row r="1574" spans="1:43" x14ac:dyDescent="0.2">
      <c r="A1574" s="145">
        <v>5196</v>
      </c>
      <c r="B1574" s="109" t="s">
        <v>828</v>
      </c>
      <c r="C1574" s="110">
        <v>6153</v>
      </c>
      <c r="D1574" s="131">
        <v>5.1435406699000001</v>
      </c>
      <c r="E1574" s="110">
        <v>8314.8648648648996</v>
      </c>
      <c r="F1574" s="131">
        <v>42.044531122999999</v>
      </c>
      <c r="G1574" s="131">
        <v>17.438647814100001</v>
      </c>
      <c r="H1574" s="131">
        <v>61.043393466600001</v>
      </c>
      <c r="I1574" s="131">
        <v>21.517958719300001</v>
      </c>
      <c r="J1574" s="131">
        <v>3.7159705954</v>
      </c>
      <c r="K1574" s="131">
        <v>1.4540754504</v>
      </c>
      <c r="L1574" s="131">
        <v>8.0781969464000003</v>
      </c>
      <c r="M1574" s="131">
        <v>11.309475725</v>
      </c>
      <c r="N1574" s="110">
        <v>3019</v>
      </c>
      <c r="O1574" s="131">
        <v>2.0009937065000001</v>
      </c>
      <c r="P1574" s="146">
        <v>0.74</v>
      </c>
      <c r="Q1574" s="131">
        <v>97.260273972600004</v>
      </c>
      <c r="R1574" s="110">
        <v>4</v>
      </c>
      <c r="S1574" s="131">
        <v>0</v>
      </c>
      <c r="T1574" s="110">
        <v>-4</v>
      </c>
      <c r="U1574" s="131">
        <v>2.7397260274000002</v>
      </c>
      <c r="V1574" s="131">
        <v>0</v>
      </c>
      <c r="W1574" s="147">
        <v>1998</v>
      </c>
      <c r="X1574" s="147">
        <v>0</v>
      </c>
      <c r="Y1574" s="147">
        <v>374</v>
      </c>
      <c r="Z1574" s="147">
        <v>1624</v>
      </c>
      <c r="AA1574" s="147">
        <v>459</v>
      </c>
      <c r="AB1574" s="147">
        <v>0</v>
      </c>
      <c r="AC1574" s="147">
        <v>40</v>
      </c>
      <c r="AD1574" s="147">
        <v>419</v>
      </c>
      <c r="AE1574" s="148">
        <v>2.4664879357</v>
      </c>
      <c r="AF1574" s="131">
        <v>1.5954052328999999</v>
      </c>
      <c r="AG1574" s="149">
        <v>4.1900000000000004</v>
      </c>
      <c r="AH1574" s="149">
        <v>14.601393846700001</v>
      </c>
      <c r="AI1574" s="149">
        <v>29.083800781899999</v>
      </c>
      <c r="AJ1574" s="149">
        <v>14.0064592895</v>
      </c>
      <c r="AK1574" s="149">
        <v>9.8249192588999996</v>
      </c>
      <c r="AL1574" s="149" t="s">
        <v>3450</v>
      </c>
      <c r="AM1574" s="149">
        <v>1.3173550909</v>
      </c>
      <c r="AN1574" s="149" t="s">
        <v>3450</v>
      </c>
      <c r="AO1574" s="149">
        <v>0.69692333839999998</v>
      </c>
      <c r="AP1574" s="149">
        <v>11.7797042325</v>
      </c>
      <c r="AQ1574" s="149">
        <v>15.196328403900001</v>
      </c>
    </row>
    <row r="1575" spans="1:43" x14ac:dyDescent="0.2">
      <c r="A1575" s="145">
        <v>5197</v>
      </c>
      <c r="B1575" s="109" t="s">
        <v>827</v>
      </c>
      <c r="C1575" s="110">
        <v>1437</v>
      </c>
      <c r="D1575" s="131">
        <v>10.0306278714</v>
      </c>
      <c r="E1575" s="110">
        <v>314.44201312910002</v>
      </c>
      <c r="F1575" s="131">
        <v>27.766179540700001</v>
      </c>
      <c r="G1575" s="131">
        <v>20.389700765499999</v>
      </c>
      <c r="H1575" s="131">
        <v>62.839248434200002</v>
      </c>
      <c r="I1575" s="131">
        <v>16.771050800299999</v>
      </c>
      <c r="J1575" s="131">
        <v>2.0862308762000001</v>
      </c>
      <c r="K1575" s="131">
        <v>5.5632823366000004</v>
      </c>
      <c r="L1575" s="131">
        <v>4.8678720445000003</v>
      </c>
      <c r="M1575" s="131">
        <v>4.1724617524000003</v>
      </c>
      <c r="N1575" s="110">
        <v>638</v>
      </c>
      <c r="O1575" s="131">
        <v>2.2147335422999999</v>
      </c>
      <c r="P1575" s="146">
        <v>4.57</v>
      </c>
      <c r="Q1575" s="131">
        <v>16.630196936499999</v>
      </c>
      <c r="R1575" s="110">
        <v>12</v>
      </c>
      <c r="S1575" s="131">
        <v>4.1575492341000002</v>
      </c>
      <c r="T1575" s="110">
        <v>-11</v>
      </c>
      <c r="U1575" s="131">
        <v>74.398249453000005</v>
      </c>
      <c r="V1575" s="131">
        <v>4.8140043763999998</v>
      </c>
      <c r="W1575" s="147">
        <v>486</v>
      </c>
      <c r="X1575" s="147">
        <v>8</v>
      </c>
      <c r="Y1575" s="147">
        <v>110</v>
      </c>
      <c r="Z1575" s="147">
        <v>368</v>
      </c>
      <c r="AA1575" s="147" t="s">
        <v>3449</v>
      </c>
      <c r="AB1575" s="147" t="s">
        <v>3449</v>
      </c>
      <c r="AC1575" s="147">
        <v>26</v>
      </c>
      <c r="AD1575" s="147">
        <v>98</v>
      </c>
      <c r="AE1575" s="148">
        <v>2.5301204819000001</v>
      </c>
      <c r="AF1575" s="131">
        <v>0</v>
      </c>
      <c r="AG1575" s="131">
        <v>3.06</v>
      </c>
      <c r="AH1575" s="149">
        <v>20.0461589186</v>
      </c>
      <c r="AI1575" s="149">
        <v>15.1994724695</v>
      </c>
      <c r="AJ1575" s="149">
        <v>13.7487636004</v>
      </c>
      <c r="AK1575" s="149">
        <v>13.7487636004</v>
      </c>
      <c r="AL1575" s="149" t="s">
        <v>3450</v>
      </c>
      <c r="AM1575" s="149">
        <v>0.62644246619999999</v>
      </c>
      <c r="AN1575" s="149" t="s">
        <v>3450</v>
      </c>
      <c r="AO1575" s="149">
        <v>0</v>
      </c>
      <c r="AP1575" s="149">
        <v>11.0121991428</v>
      </c>
      <c r="AQ1575" s="149">
        <v>21.892515661099999</v>
      </c>
    </row>
    <row r="1576" spans="1:43" x14ac:dyDescent="0.2">
      <c r="A1576" s="145">
        <v>5198</v>
      </c>
      <c r="B1576" s="109" t="s">
        <v>826</v>
      </c>
      <c r="C1576" s="110">
        <v>1806</v>
      </c>
      <c r="D1576" s="131">
        <v>12.0347394541</v>
      </c>
      <c r="E1576" s="110">
        <v>1075</v>
      </c>
      <c r="F1576" s="131">
        <v>36.6555924695</v>
      </c>
      <c r="G1576" s="131">
        <v>16.389811738599999</v>
      </c>
      <c r="H1576" s="131">
        <v>60.077519379800002</v>
      </c>
      <c r="I1576" s="131">
        <v>23.532668881500001</v>
      </c>
      <c r="J1576" s="131">
        <v>4.9889135255000001</v>
      </c>
      <c r="K1576" s="131">
        <v>1.1086474501000001</v>
      </c>
      <c r="L1576" s="131">
        <v>5.5432372505999998</v>
      </c>
      <c r="M1576" s="131">
        <v>7.7605321507999996</v>
      </c>
      <c r="N1576" s="110">
        <v>868</v>
      </c>
      <c r="O1576" s="131">
        <v>2.0449308756</v>
      </c>
      <c r="P1576" s="146">
        <v>1.68</v>
      </c>
      <c r="Q1576" s="131">
        <v>33.536585365900002</v>
      </c>
      <c r="R1576" s="110">
        <v>-4</v>
      </c>
      <c r="S1576" s="131">
        <v>0.60975609760000005</v>
      </c>
      <c r="T1576" s="110">
        <v>0</v>
      </c>
      <c r="U1576" s="131">
        <v>65.243902438999996</v>
      </c>
      <c r="V1576" s="131">
        <v>0.60975609760000005</v>
      </c>
      <c r="W1576" s="147" t="s">
        <v>3449</v>
      </c>
      <c r="X1576" s="147" t="s">
        <v>3449</v>
      </c>
      <c r="Y1576" s="147">
        <v>157</v>
      </c>
      <c r="Z1576" s="147">
        <v>483</v>
      </c>
      <c r="AA1576" s="147" t="s">
        <v>3449</v>
      </c>
      <c r="AB1576" s="147" t="s">
        <v>3449</v>
      </c>
      <c r="AC1576" s="147">
        <v>25</v>
      </c>
      <c r="AD1576" s="147">
        <v>152</v>
      </c>
      <c r="AE1576" s="148">
        <v>2.0092735703</v>
      </c>
      <c r="AF1576" s="131">
        <v>0.55066079300000004</v>
      </c>
      <c r="AG1576" s="149">
        <v>1.39</v>
      </c>
      <c r="AH1576" s="149">
        <v>28.295165394400001</v>
      </c>
      <c r="AI1576" s="149">
        <v>12.4427480916</v>
      </c>
      <c r="AJ1576" s="149">
        <v>14.758269720099999</v>
      </c>
      <c r="AK1576" s="149">
        <v>11.8320610687</v>
      </c>
      <c r="AL1576" s="149" t="s">
        <v>3450</v>
      </c>
      <c r="AM1576" s="149">
        <v>0.81424936390000002</v>
      </c>
      <c r="AN1576" s="149" t="s">
        <v>3450</v>
      </c>
      <c r="AO1576" s="149">
        <v>0.50890585239999997</v>
      </c>
      <c r="AP1576" s="149">
        <v>10.8905852417</v>
      </c>
      <c r="AQ1576" s="149">
        <v>16.055979643800001</v>
      </c>
    </row>
    <row r="1577" spans="1:43" x14ac:dyDescent="0.2">
      <c r="A1577" s="145">
        <v>5199</v>
      </c>
      <c r="B1577" s="109" t="s">
        <v>825</v>
      </c>
      <c r="C1577" s="110">
        <v>1377</v>
      </c>
      <c r="D1577" s="131">
        <v>17.291311754700001</v>
      </c>
      <c r="E1577" s="110">
        <v>123.7196765499</v>
      </c>
      <c r="F1577" s="131">
        <v>13.7981118373</v>
      </c>
      <c r="G1577" s="131">
        <v>23.238925199699999</v>
      </c>
      <c r="H1577" s="131">
        <v>60.639070443000001</v>
      </c>
      <c r="I1577" s="131">
        <v>16.1220043573</v>
      </c>
      <c r="J1577" s="131">
        <v>2.9112081513999999</v>
      </c>
      <c r="K1577" s="131">
        <v>3.6390101892</v>
      </c>
      <c r="L1577" s="131">
        <v>8.7336244540999992</v>
      </c>
      <c r="M1577" s="131">
        <v>4.3668122270999996</v>
      </c>
      <c r="N1577" s="110">
        <v>556</v>
      </c>
      <c r="O1577" s="131">
        <v>2.4586330935</v>
      </c>
      <c r="P1577" s="146">
        <v>11.13</v>
      </c>
      <c r="Q1577" s="131">
        <v>9.3441150045000008</v>
      </c>
      <c r="R1577" s="110">
        <v>31</v>
      </c>
      <c r="S1577" s="131">
        <v>10.152740341399999</v>
      </c>
      <c r="T1577" s="110">
        <v>-74</v>
      </c>
      <c r="U1577" s="131">
        <v>68.373764600200005</v>
      </c>
      <c r="V1577" s="131">
        <v>12.1293800539</v>
      </c>
      <c r="W1577" s="147">
        <v>2919</v>
      </c>
      <c r="X1577" s="147">
        <v>16</v>
      </c>
      <c r="Y1577" s="147">
        <v>1732</v>
      </c>
      <c r="Z1577" s="147">
        <v>1171</v>
      </c>
      <c r="AA1577" s="147">
        <v>224</v>
      </c>
      <c r="AB1577" s="147">
        <v>5</v>
      </c>
      <c r="AC1577" s="147">
        <v>69</v>
      </c>
      <c r="AD1577" s="147">
        <v>150</v>
      </c>
      <c r="AE1577" s="148">
        <v>2.1367521368000002</v>
      </c>
      <c r="AF1577" s="131">
        <v>2.9498525074000002</v>
      </c>
      <c r="AG1577" s="149">
        <v>0.88</v>
      </c>
      <c r="AH1577" s="149">
        <v>19.232673267300001</v>
      </c>
      <c r="AI1577" s="149">
        <v>25.346534653500001</v>
      </c>
      <c r="AJ1577" s="149">
        <v>9.4306930693000002</v>
      </c>
      <c r="AK1577" s="149">
        <v>13.2178217822</v>
      </c>
      <c r="AL1577" s="149" t="s">
        <v>3450</v>
      </c>
      <c r="AM1577" s="149">
        <v>0.34653465350000001</v>
      </c>
      <c r="AN1577" s="149" t="s">
        <v>3450</v>
      </c>
      <c r="AO1577" s="149">
        <v>0</v>
      </c>
      <c r="AP1577" s="149">
        <v>5.6188118812000001</v>
      </c>
      <c r="AQ1577" s="149">
        <v>23.613861386100002</v>
      </c>
    </row>
    <row r="1578" spans="1:43" x14ac:dyDescent="0.2">
      <c r="A1578" s="145">
        <v>5200</v>
      </c>
      <c r="B1578" s="109" t="s">
        <v>824</v>
      </c>
      <c r="C1578" s="110">
        <v>317</v>
      </c>
      <c r="D1578" s="131">
        <v>17.407407407400001</v>
      </c>
      <c r="E1578" s="110">
        <v>62.1568627451</v>
      </c>
      <c r="F1578" s="131">
        <v>14.8264984227</v>
      </c>
      <c r="G1578" s="131">
        <v>22.397476340699999</v>
      </c>
      <c r="H1578" s="131">
        <v>57.4132492114</v>
      </c>
      <c r="I1578" s="131">
        <v>20.189274447900001</v>
      </c>
      <c r="J1578" s="131">
        <v>3.1446540880999998</v>
      </c>
      <c r="K1578" s="131">
        <v>0</v>
      </c>
      <c r="L1578" s="131">
        <v>3.1446540880999998</v>
      </c>
      <c r="M1578" s="131">
        <v>3.1446540880999998</v>
      </c>
      <c r="N1578" s="110">
        <v>132</v>
      </c>
      <c r="O1578" s="131">
        <v>2.3939393939000002</v>
      </c>
      <c r="P1578" s="146">
        <v>5.0999999999999996</v>
      </c>
      <c r="Q1578" s="131">
        <v>3.3073929960999999</v>
      </c>
      <c r="R1578" s="110">
        <v>7</v>
      </c>
      <c r="S1578" s="131">
        <v>7.5875486381000004</v>
      </c>
      <c r="T1578" s="110">
        <v>-32</v>
      </c>
      <c r="U1578" s="131">
        <v>76.264591439699998</v>
      </c>
      <c r="V1578" s="131">
        <v>12.8404669261</v>
      </c>
      <c r="W1578" s="147">
        <v>49</v>
      </c>
      <c r="X1578" s="147">
        <v>7</v>
      </c>
      <c r="Y1578" s="147">
        <v>15</v>
      </c>
      <c r="Z1578" s="147">
        <v>27</v>
      </c>
      <c r="AA1578" s="147" t="s">
        <v>3449</v>
      </c>
      <c r="AB1578" s="147" t="s">
        <v>3449</v>
      </c>
      <c r="AC1578" s="147">
        <v>8</v>
      </c>
      <c r="AD1578" s="147">
        <v>14</v>
      </c>
      <c r="AE1578" s="148">
        <v>1.2552301255</v>
      </c>
      <c r="AF1578" s="131">
        <v>6.4308681671999999</v>
      </c>
      <c r="AG1578" s="131">
        <v>1.88</v>
      </c>
      <c r="AH1578" s="149">
        <v>13.9968895801</v>
      </c>
      <c r="AI1578" s="149">
        <v>7.6205287714000001</v>
      </c>
      <c r="AJ1578" s="149">
        <v>23.483670295500001</v>
      </c>
      <c r="AK1578" s="149">
        <v>9.4867807154000001</v>
      </c>
      <c r="AL1578" s="149" t="s">
        <v>3450</v>
      </c>
      <c r="AM1578" s="149">
        <v>0.31104199069999999</v>
      </c>
      <c r="AN1578" s="149" t="s">
        <v>3450</v>
      </c>
      <c r="AO1578" s="149">
        <v>1.2441679627</v>
      </c>
      <c r="AP1578" s="149">
        <v>19.906687402799999</v>
      </c>
      <c r="AQ1578" s="149">
        <v>21.1508553655</v>
      </c>
    </row>
    <row r="1579" spans="1:43" x14ac:dyDescent="0.2">
      <c r="A1579" s="145">
        <v>5202</v>
      </c>
      <c r="B1579" s="109" t="s">
        <v>823</v>
      </c>
      <c r="C1579" s="110">
        <v>849</v>
      </c>
      <c r="D1579" s="131">
        <v>-2.5258323765999999</v>
      </c>
      <c r="E1579" s="110">
        <v>252.67857142860001</v>
      </c>
      <c r="F1579" s="131">
        <v>25.677267373399999</v>
      </c>
      <c r="G1579" s="131">
        <v>15.9010600707</v>
      </c>
      <c r="H1579" s="131">
        <v>55.830388692600003</v>
      </c>
      <c r="I1579" s="131">
        <v>28.268551236699999</v>
      </c>
      <c r="J1579" s="131">
        <v>4.6538685282000003</v>
      </c>
      <c r="K1579" s="131">
        <v>3.4904013961999998</v>
      </c>
      <c r="L1579" s="131">
        <v>2.3269342641000001</v>
      </c>
      <c r="M1579" s="131">
        <v>11.634671320500001</v>
      </c>
      <c r="N1579" s="110">
        <v>388</v>
      </c>
      <c r="O1579" s="131">
        <v>2.1701030927999998</v>
      </c>
      <c r="P1579" s="146">
        <v>3.36</v>
      </c>
      <c r="Q1579" s="131">
        <v>24.024024023999999</v>
      </c>
      <c r="R1579" s="110">
        <v>9</v>
      </c>
      <c r="S1579" s="131">
        <v>27.927927927900001</v>
      </c>
      <c r="T1579" s="110">
        <v>-16</v>
      </c>
      <c r="U1579" s="131">
        <v>44.7447447447</v>
      </c>
      <c r="V1579" s="131">
        <v>3.3033033032999999</v>
      </c>
      <c r="W1579" s="147">
        <v>693</v>
      </c>
      <c r="X1579" s="147">
        <v>35</v>
      </c>
      <c r="Y1579" s="147">
        <v>509</v>
      </c>
      <c r="Z1579" s="147">
        <v>149</v>
      </c>
      <c r="AA1579" s="147">
        <v>90</v>
      </c>
      <c r="AB1579" s="147">
        <v>10</v>
      </c>
      <c r="AC1579" s="147">
        <v>15</v>
      </c>
      <c r="AD1579" s="147">
        <v>65</v>
      </c>
      <c r="AE1579" s="148">
        <v>5.9147180193000004</v>
      </c>
      <c r="AF1579" s="131">
        <v>1.1223344556999999</v>
      </c>
      <c r="AG1579" s="149">
        <v>1.84</v>
      </c>
      <c r="AH1579" s="149">
        <v>14.1850634101</v>
      </c>
      <c r="AI1579" s="149">
        <v>14.3729450446</v>
      </c>
      <c r="AJ1579" s="149">
        <v>10.2395490841</v>
      </c>
      <c r="AK1579" s="149">
        <v>27.947393142300001</v>
      </c>
      <c r="AL1579" s="149" t="s">
        <v>3450</v>
      </c>
      <c r="AM1579" s="149">
        <v>0.65758572100000001</v>
      </c>
      <c r="AN1579" s="149" t="s">
        <v>3450</v>
      </c>
      <c r="AO1579" s="149">
        <v>1.5500234852000001</v>
      </c>
      <c r="AP1579" s="149">
        <v>10.3334899014</v>
      </c>
      <c r="AQ1579" s="149">
        <v>14.7017379051</v>
      </c>
    </row>
    <row r="1580" spans="1:43" x14ac:dyDescent="0.2">
      <c r="A1580" s="145">
        <v>5203</v>
      </c>
      <c r="B1580" s="109" t="s">
        <v>822</v>
      </c>
      <c r="C1580" s="110">
        <v>715</v>
      </c>
      <c r="D1580" s="131">
        <v>-0.96952908589999998</v>
      </c>
      <c r="E1580" s="110">
        <v>256.2724014337</v>
      </c>
      <c r="F1580" s="131">
        <v>39.300699300700003</v>
      </c>
      <c r="G1580" s="131">
        <v>12.027972028000001</v>
      </c>
      <c r="H1580" s="131">
        <v>59.720279720299999</v>
      </c>
      <c r="I1580" s="131">
        <v>28.2517482517</v>
      </c>
      <c r="J1580" s="131">
        <v>0</v>
      </c>
      <c r="K1580" s="131">
        <v>2.7816411683000002</v>
      </c>
      <c r="L1580" s="131">
        <v>4.1724617524000003</v>
      </c>
      <c r="M1580" s="131">
        <v>8.3449235049000006</v>
      </c>
      <c r="N1580" s="110">
        <v>397</v>
      </c>
      <c r="O1580" s="131">
        <v>1.7707808564</v>
      </c>
      <c r="P1580" s="146">
        <v>2.79</v>
      </c>
      <c r="Q1580" s="131">
        <v>16.187050359699999</v>
      </c>
      <c r="R1580" s="110">
        <v>4</v>
      </c>
      <c r="S1580" s="131">
        <v>2.5179856114999999</v>
      </c>
      <c r="T1580" s="110">
        <v>-2</v>
      </c>
      <c r="U1580" s="131">
        <v>81.294964028799996</v>
      </c>
      <c r="V1580" s="131">
        <v>0</v>
      </c>
      <c r="W1580" s="147">
        <v>218</v>
      </c>
      <c r="X1580" s="147">
        <v>0</v>
      </c>
      <c r="Y1580" s="147">
        <v>32</v>
      </c>
      <c r="Z1580" s="147">
        <v>186</v>
      </c>
      <c r="AA1580" s="147">
        <v>73</v>
      </c>
      <c r="AB1580" s="147">
        <v>0</v>
      </c>
      <c r="AC1580" s="147">
        <v>7</v>
      </c>
      <c r="AD1580" s="147">
        <v>66</v>
      </c>
      <c r="AE1580" s="148">
        <v>1.5350877193000001</v>
      </c>
      <c r="AF1580" s="131">
        <v>0</v>
      </c>
      <c r="AG1580" s="149" t="s">
        <v>3449</v>
      </c>
      <c r="AH1580" s="149">
        <v>35.190793458500004</v>
      </c>
      <c r="AI1580" s="149">
        <v>8.4191399152000006</v>
      </c>
      <c r="AJ1580" s="149">
        <v>13.2646880678</v>
      </c>
      <c r="AK1580" s="149">
        <v>10.7813446396</v>
      </c>
      <c r="AL1580" s="149" t="s">
        <v>3450</v>
      </c>
      <c r="AM1580" s="149">
        <v>1.6353725015</v>
      </c>
      <c r="AN1580" s="149" t="s">
        <v>3450</v>
      </c>
      <c r="AO1580" s="149">
        <v>0.18170805570000001</v>
      </c>
      <c r="AP1580" s="149">
        <v>11.0236220472</v>
      </c>
      <c r="AQ1580" s="149">
        <v>17.322834645699999</v>
      </c>
    </row>
    <row r="1581" spans="1:43" x14ac:dyDescent="0.2">
      <c r="A1581" s="145">
        <v>5205</v>
      </c>
      <c r="B1581" s="109" t="s">
        <v>821</v>
      </c>
      <c r="C1581" s="110">
        <v>810</v>
      </c>
      <c r="D1581" s="131">
        <v>7.8561917443000002</v>
      </c>
      <c r="E1581" s="110">
        <v>519.23076923079998</v>
      </c>
      <c r="F1581" s="131">
        <v>23.333333333300001</v>
      </c>
      <c r="G1581" s="131">
        <v>16.7901234568</v>
      </c>
      <c r="H1581" s="131">
        <v>59.382716049400003</v>
      </c>
      <c r="I1581" s="131">
        <v>23.827160493800001</v>
      </c>
      <c r="J1581" s="131">
        <v>7.3664825046000004</v>
      </c>
      <c r="K1581" s="131">
        <v>0</v>
      </c>
      <c r="L1581" s="131">
        <v>9.8219766728</v>
      </c>
      <c r="M1581" s="131">
        <v>9.8219766728</v>
      </c>
      <c r="N1581" s="110">
        <v>356</v>
      </c>
      <c r="O1581" s="131">
        <v>2.2471910112</v>
      </c>
      <c r="P1581" s="146">
        <v>1.56</v>
      </c>
      <c r="Q1581" s="131">
        <v>48.026315789500003</v>
      </c>
      <c r="R1581" s="110">
        <v>10</v>
      </c>
      <c r="S1581" s="131">
        <v>18.421052631599999</v>
      </c>
      <c r="T1581" s="110">
        <v>-8</v>
      </c>
      <c r="U1581" s="131">
        <v>17.763157894700001</v>
      </c>
      <c r="V1581" s="131">
        <v>15.789473684200001</v>
      </c>
      <c r="W1581" s="147">
        <v>1040</v>
      </c>
      <c r="X1581" s="147">
        <v>73</v>
      </c>
      <c r="Y1581" s="147">
        <v>563</v>
      </c>
      <c r="Z1581" s="147">
        <v>404</v>
      </c>
      <c r="AA1581" s="147">
        <v>102</v>
      </c>
      <c r="AB1581" s="147">
        <v>7</v>
      </c>
      <c r="AC1581" s="147">
        <v>24</v>
      </c>
      <c r="AD1581" s="147">
        <v>71</v>
      </c>
      <c r="AE1581" s="148">
        <v>4.7109207708999996</v>
      </c>
      <c r="AF1581" s="131">
        <v>0</v>
      </c>
      <c r="AG1581" s="131">
        <v>1.47</v>
      </c>
      <c r="AH1581" s="149">
        <v>19.7219527966</v>
      </c>
      <c r="AI1581" s="149">
        <v>11.897833818300001</v>
      </c>
      <c r="AJ1581" s="149">
        <v>15.680569026800001</v>
      </c>
      <c r="AK1581" s="149">
        <v>12.835434852900001</v>
      </c>
      <c r="AL1581" s="149" t="s">
        <v>3450</v>
      </c>
      <c r="AM1581" s="149">
        <v>2.1661817006000001</v>
      </c>
      <c r="AN1581" s="149" t="s">
        <v>3450</v>
      </c>
      <c r="AO1581" s="149">
        <v>1.8105399288999999</v>
      </c>
      <c r="AP1581" s="149">
        <v>11.833171677999999</v>
      </c>
      <c r="AQ1581" s="149">
        <v>21.015195602999999</v>
      </c>
    </row>
    <row r="1582" spans="1:43" x14ac:dyDescent="0.2">
      <c r="A1582" s="145">
        <v>5206</v>
      </c>
      <c r="B1582" s="109" t="s">
        <v>820</v>
      </c>
      <c r="C1582" s="110">
        <v>324</v>
      </c>
      <c r="D1582" s="131">
        <v>-0.91743119269999995</v>
      </c>
      <c r="E1582" s="110">
        <v>364.04494382019999</v>
      </c>
      <c r="F1582" s="131">
        <v>12.962962963000001</v>
      </c>
      <c r="G1582" s="131">
        <v>16.975308642000002</v>
      </c>
      <c r="H1582" s="131">
        <v>62.345679012300003</v>
      </c>
      <c r="I1582" s="131">
        <v>20.679012345699999</v>
      </c>
      <c r="J1582" s="131">
        <v>6.1255742725999998</v>
      </c>
      <c r="K1582" s="131">
        <v>0</v>
      </c>
      <c r="L1582" s="131">
        <v>15.3139356815</v>
      </c>
      <c r="M1582" s="131">
        <v>3.0627871362999999</v>
      </c>
      <c r="N1582" s="110">
        <v>137</v>
      </c>
      <c r="O1582" s="131">
        <v>2.3430656933999998</v>
      </c>
      <c r="P1582" s="146">
        <v>0.89</v>
      </c>
      <c r="Q1582" s="131">
        <v>22.8915662651</v>
      </c>
      <c r="R1582" s="110">
        <v>1</v>
      </c>
      <c r="S1582" s="131">
        <v>10.843373494</v>
      </c>
      <c r="T1582" s="110">
        <v>-2</v>
      </c>
      <c r="U1582" s="131">
        <v>65.0602409639</v>
      </c>
      <c r="V1582" s="131">
        <v>1.2048192770999999</v>
      </c>
      <c r="W1582" s="147" t="s">
        <v>3449</v>
      </c>
      <c r="X1582" s="147" t="s">
        <v>3449</v>
      </c>
      <c r="Y1582" s="147" t="s">
        <v>3449</v>
      </c>
      <c r="Z1582" s="147">
        <v>97</v>
      </c>
      <c r="AA1582" s="147" t="s">
        <v>3449</v>
      </c>
      <c r="AB1582" s="147" t="s">
        <v>3449</v>
      </c>
      <c r="AC1582" s="147" t="s">
        <v>3449</v>
      </c>
      <c r="AD1582" s="147">
        <v>25</v>
      </c>
      <c r="AE1582" s="148">
        <v>2.4630541872</v>
      </c>
      <c r="AF1582" s="131">
        <v>22.0820189274</v>
      </c>
      <c r="AG1582" s="149">
        <v>2.13</v>
      </c>
      <c r="AH1582" s="149">
        <v>14.671163575</v>
      </c>
      <c r="AI1582" s="149">
        <v>29.679595278200001</v>
      </c>
      <c r="AJ1582" s="149">
        <v>11.7200674536</v>
      </c>
      <c r="AK1582" s="149">
        <v>13.490725126499999</v>
      </c>
      <c r="AL1582" s="149" t="s">
        <v>3450</v>
      </c>
      <c r="AM1582" s="149">
        <v>0.25295109609999999</v>
      </c>
      <c r="AN1582" s="149" t="s">
        <v>3450</v>
      </c>
      <c r="AO1582" s="149">
        <v>0.16863406410000001</v>
      </c>
      <c r="AP1582" s="149">
        <v>13.575042158500001</v>
      </c>
      <c r="AQ1582" s="149">
        <v>13.490725126499999</v>
      </c>
    </row>
    <row r="1583" spans="1:43" x14ac:dyDescent="0.2">
      <c r="A1583" s="145">
        <v>5207</v>
      </c>
      <c r="B1583" s="109" t="s">
        <v>819</v>
      </c>
      <c r="C1583" s="110">
        <v>832</v>
      </c>
      <c r="D1583" s="131">
        <v>2.7160493827000001</v>
      </c>
      <c r="E1583" s="110">
        <v>191.70506912440001</v>
      </c>
      <c r="F1583" s="131">
        <v>10.3365384615</v>
      </c>
      <c r="G1583" s="131">
        <v>18.149038461500002</v>
      </c>
      <c r="H1583" s="131">
        <v>59.375</v>
      </c>
      <c r="I1583" s="131">
        <v>22.475961538499998</v>
      </c>
      <c r="J1583" s="131">
        <v>2.3752969121</v>
      </c>
      <c r="K1583" s="131">
        <v>1.1876484561</v>
      </c>
      <c r="L1583" s="131">
        <v>5.9382422802999999</v>
      </c>
      <c r="M1583" s="131">
        <v>8.3135391924000004</v>
      </c>
      <c r="N1583" s="110">
        <v>378</v>
      </c>
      <c r="O1583" s="131">
        <v>2.1746031746000001</v>
      </c>
      <c r="P1583" s="146">
        <v>4.34</v>
      </c>
      <c r="Q1583" s="131">
        <v>10.623556582000001</v>
      </c>
      <c r="R1583" s="110">
        <v>12</v>
      </c>
      <c r="S1583" s="131">
        <v>13.1639722864</v>
      </c>
      <c r="T1583" s="110">
        <v>-15</v>
      </c>
      <c r="U1583" s="131">
        <v>75.288683602800006</v>
      </c>
      <c r="V1583" s="131">
        <v>0.92378752890000004</v>
      </c>
      <c r="W1583" s="147">
        <v>342</v>
      </c>
      <c r="X1583" s="147">
        <v>8</v>
      </c>
      <c r="Y1583" s="147">
        <v>25</v>
      </c>
      <c r="Z1583" s="147">
        <v>309</v>
      </c>
      <c r="AA1583" s="147">
        <v>94</v>
      </c>
      <c r="AB1583" s="147">
        <v>4</v>
      </c>
      <c r="AC1583" s="147">
        <v>14</v>
      </c>
      <c r="AD1583" s="147">
        <v>76</v>
      </c>
      <c r="AE1583" s="148">
        <v>2.2491349481</v>
      </c>
      <c r="AF1583" s="131">
        <v>0</v>
      </c>
      <c r="AG1583" s="149">
        <v>1.88</v>
      </c>
      <c r="AH1583" s="149">
        <v>17.746005046299999</v>
      </c>
      <c r="AI1583" s="149">
        <v>10.639192598799999</v>
      </c>
      <c r="AJ1583" s="149">
        <v>17.3675357443</v>
      </c>
      <c r="AK1583" s="149">
        <v>16.0639192599</v>
      </c>
      <c r="AL1583" s="149" t="s">
        <v>3450</v>
      </c>
      <c r="AM1583" s="149">
        <v>0.71488645920000005</v>
      </c>
      <c r="AN1583" s="149" t="s">
        <v>3450</v>
      </c>
      <c r="AO1583" s="149">
        <v>1.4718250631000001</v>
      </c>
      <c r="AP1583" s="149">
        <v>12.9100084104</v>
      </c>
      <c r="AQ1583" s="149">
        <v>19.638351555900002</v>
      </c>
    </row>
    <row r="1584" spans="1:43" x14ac:dyDescent="0.2">
      <c r="A1584" s="145">
        <v>5208</v>
      </c>
      <c r="B1584" s="109" t="s">
        <v>818</v>
      </c>
      <c r="C1584" s="110">
        <v>1482</v>
      </c>
      <c r="D1584" s="131">
        <v>9.3726937268999997</v>
      </c>
      <c r="E1584" s="110">
        <v>712.5</v>
      </c>
      <c r="F1584" s="131">
        <v>17.476383265900001</v>
      </c>
      <c r="G1584" s="131">
        <v>22.199730094500001</v>
      </c>
      <c r="H1584" s="131">
        <v>59.446693657200001</v>
      </c>
      <c r="I1584" s="131">
        <v>18.353576248300001</v>
      </c>
      <c r="J1584" s="131">
        <v>2.7210884354</v>
      </c>
      <c r="K1584" s="131">
        <v>2.0408163264999999</v>
      </c>
      <c r="L1584" s="131">
        <v>4.7619047619000003</v>
      </c>
      <c r="M1584" s="131">
        <v>4.0816326530999998</v>
      </c>
      <c r="N1584" s="110">
        <v>589</v>
      </c>
      <c r="O1584" s="131">
        <v>2.4940577249999998</v>
      </c>
      <c r="P1584" s="146">
        <v>2.08</v>
      </c>
      <c r="Q1584" s="131">
        <v>27.8846153846</v>
      </c>
      <c r="R1584" s="110">
        <v>10</v>
      </c>
      <c r="S1584" s="131">
        <v>12.9807692308</v>
      </c>
      <c r="T1584" s="110">
        <v>-1</v>
      </c>
      <c r="U1584" s="131">
        <v>54.807692307700002</v>
      </c>
      <c r="V1584" s="131">
        <v>4.3269230769</v>
      </c>
      <c r="W1584" s="147">
        <v>217</v>
      </c>
      <c r="X1584" s="147">
        <v>5</v>
      </c>
      <c r="Y1584" s="147">
        <v>22</v>
      </c>
      <c r="Z1584" s="147">
        <v>190</v>
      </c>
      <c r="AA1584" s="147" t="s">
        <v>3449</v>
      </c>
      <c r="AB1584" s="147" t="s">
        <v>3449</v>
      </c>
      <c r="AC1584" s="147">
        <v>11</v>
      </c>
      <c r="AD1584" s="147">
        <v>75</v>
      </c>
      <c r="AE1584" s="148">
        <v>1.9337016574999999</v>
      </c>
      <c r="AF1584" s="131">
        <v>2.0394289598999999</v>
      </c>
      <c r="AG1584" s="131">
        <v>0.41</v>
      </c>
      <c r="AH1584" s="149">
        <v>22.062841530099998</v>
      </c>
      <c r="AI1584" s="149">
        <v>8.6520947177000007</v>
      </c>
      <c r="AJ1584" s="149">
        <v>16.8260473588</v>
      </c>
      <c r="AK1584" s="149">
        <v>14.162112932599999</v>
      </c>
      <c r="AL1584" s="149" t="s">
        <v>3450</v>
      </c>
      <c r="AM1584" s="149">
        <v>2.0491803278999998</v>
      </c>
      <c r="AN1584" s="149" t="s">
        <v>3450</v>
      </c>
      <c r="AO1584" s="149">
        <v>9.1074681199999993E-2</v>
      </c>
      <c r="AP1584" s="149">
        <v>13.8888888889</v>
      </c>
      <c r="AQ1584" s="149">
        <v>17.8278688525</v>
      </c>
    </row>
    <row r="1585" spans="1:43" x14ac:dyDescent="0.2">
      <c r="A1585" s="145">
        <v>5210</v>
      </c>
      <c r="B1585" s="109" t="s">
        <v>817</v>
      </c>
      <c r="C1585" s="110">
        <v>4303</v>
      </c>
      <c r="D1585" s="131">
        <v>19.328896283999999</v>
      </c>
      <c r="E1585" s="110">
        <v>4834.8314606741997</v>
      </c>
      <c r="F1585" s="131">
        <v>57.773646293299997</v>
      </c>
      <c r="G1585" s="131">
        <v>16.360678596300001</v>
      </c>
      <c r="H1585" s="131">
        <v>62.305368347700004</v>
      </c>
      <c r="I1585" s="131">
        <v>21.333953055999999</v>
      </c>
      <c r="J1585" s="131">
        <v>4.2105263158000001</v>
      </c>
      <c r="K1585" s="131">
        <v>1.8713450292</v>
      </c>
      <c r="L1585" s="131">
        <v>10.5263157895</v>
      </c>
      <c r="M1585" s="131">
        <v>7.0175438595999999</v>
      </c>
      <c r="N1585" s="110">
        <v>2251</v>
      </c>
      <c r="O1585" s="131">
        <v>1.8507330075999999</v>
      </c>
      <c r="P1585" s="146">
        <v>0.89</v>
      </c>
      <c r="Q1585" s="131">
        <v>61.176470588199997</v>
      </c>
      <c r="R1585" s="110">
        <v>7</v>
      </c>
      <c r="S1585" s="131">
        <v>4.7058823528999998</v>
      </c>
      <c r="T1585" s="110">
        <v>0</v>
      </c>
      <c r="U1585" s="131">
        <v>32.941176470599999</v>
      </c>
      <c r="V1585" s="131">
        <v>1.1764705881999999</v>
      </c>
      <c r="W1585" s="147">
        <v>3177</v>
      </c>
      <c r="X1585" s="147">
        <v>0</v>
      </c>
      <c r="Y1585" s="147">
        <v>232</v>
      </c>
      <c r="Z1585" s="147">
        <v>2945</v>
      </c>
      <c r="AA1585" s="147">
        <v>713</v>
      </c>
      <c r="AB1585" s="147">
        <v>0</v>
      </c>
      <c r="AC1585" s="147">
        <v>64</v>
      </c>
      <c r="AD1585" s="147">
        <v>649</v>
      </c>
      <c r="AE1585" s="148">
        <v>4.4696254328</v>
      </c>
      <c r="AF1585" s="131">
        <v>19.787644787600001</v>
      </c>
      <c r="AG1585" s="149">
        <v>4.05</v>
      </c>
      <c r="AH1585" s="149">
        <v>28.347167087700001</v>
      </c>
      <c r="AI1585" s="149">
        <v>12.143630458300001</v>
      </c>
      <c r="AJ1585" s="149">
        <v>9.7798628654000002</v>
      </c>
      <c r="AK1585" s="149">
        <v>11.4760014435</v>
      </c>
      <c r="AL1585" s="149" t="s">
        <v>3450</v>
      </c>
      <c r="AM1585" s="149">
        <v>0.54132082280000005</v>
      </c>
      <c r="AN1585" s="149" t="s">
        <v>3450</v>
      </c>
      <c r="AO1585" s="149">
        <v>1.0465535908000001</v>
      </c>
      <c r="AP1585" s="149">
        <v>11.6925297726</v>
      </c>
      <c r="AQ1585" s="149">
        <v>20.660411403800001</v>
      </c>
    </row>
    <row r="1586" spans="1:43" x14ac:dyDescent="0.2">
      <c r="A1586" s="145">
        <v>5212</v>
      </c>
      <c r="B1586" s="109" t="s">
        <v>816</v>
      </c>
      <c r="C1586" s="110">
        <v>1907</v>
      </c>
      <c r="D1586" s="131">
        <v>14.260035949700001</v>
      </c>
      <c r="E1586" s="110">
        <v>309.0761750405</v>
      </c>
      <c r="F1586" s="131">
        <v>14.9449396959</v>
      </c>
      <c r="G1586" s="131">
        <v>22.8631358154</v>
      </c>
      <c r="H1586" s="131">
        <v>58.626114315700001</v>
      </c>
      <c r="I1586" s="131">
        <v>18.5107498689</v>
      </c>
      <c r="J1586" s="131">
        <v>2.6253609871000001</v>
      </c>
      <c r="K1586" s="131">
        <v>2.6253609871000001</v>
      </c>
      <c r="L1586" s="131">
        <v>7.8760829613999999</v>
      </c>
      <c r="M1586" s="131">
        <v>7.3510107639999998</v>
      </c>
      <c r="N1586" s="110">
        <v>778</v>
      </c>
      <c r="O1586" s="131">
        <v>2.4318766066999999</v>
      </c>
      <c r="P1586" s="146">
        <v>6.17</v>
      </c>
      <c r="Q1586" s="131">
        <v>8.8566827697000008</v>
      </c>
      <c r="R1586" s="110">
        <v>7</v>
      </c>
      <c r="S1586" s="131">
        <v>12.2383252818</v>
      </c>
      <c r="T1586" s="110">
        <v>-19</v>
      </c>
      <c r="U1586" s="131">
        <v>52.4959742351</v>
      </c>
      <c r="V1586" s="131">
        <v>26.409017713400001</v>
      </c>
      <c r="W1586" s="147">
        <v>216</v>
      </c>
      <c r="X1586" s="147">
        <v>9</v>
      </c>
      <c r="Y1586" s="147">
        <v>35</v>
      </c>
      <c r="Z1586" s="147">
        <v>172</v>
      </c>
      <c r="AA1586" s="147">
        <v>109</v>
      </c>
      <c r="AB1586" s="147">
        <v>4</v>
      </c>
      <c r="AC1586" s="147">
        <v>20</v>
      </c>
      <c r="AD1586" s="147">
        <v>85</v>
      </c>
      <c r="AE1586" s="148">
        <v>1.3541666667000001</v>
      </c>
      <c r="AF1586" s="131">
        <v>3.7056643726999998</v>
      </c>
      <c r="AG1586" s="149">
        <v>1.58</v>
      </c>
      <c r="AH1586" s="149">
        <v>22.3190089044</v>
      </c>
      <c r="AI1586" s="149">
        <v>7.8397212543999997</v>
      </c>
      <c r="AJ1586" s="149">
        <v>16.240805265199999</v>
      </c>
      <c r="AK1586" s="149">
        <v>12.2338366241</v>
      </c>
      <c r="AL1586" s="149" t="s">
        <v>3450</v>
      </c>
      <c r="AM1586" s="149">
        <v>1.2969415408</v>
      </c>
      <c r="AN1586" s="149" t="s">
        <v>3450</v>
      </c>
      <c r="AO1586" s="149">
        <v>0.90979481220000002</v>
      </c>
      <c r="AP1586" s="149">
        <v>14.9632210608</v>
      </c>
      <c r="AQ1586" s="149">
        <v>20.325203252000001</v>
      </c>
    </row>
    <row r="1587" spans="1:43" x14ac:dyDescent="0.2">
      <c r="A1587" s="145">
        <v>5213</v>
      </c>
      <c r="B1587" s="109" t="s">
        <v>815</v>
      </c>
      <c r="C1587" s="110">
        <v>773</v>
      </c>
      <c r="D1587" s="131">
        <v>0</v>
      </c>
      <c r="E1587" s="110">
        <v>1840.4761904761999</v>
      </c>
      <c r="F1587" s="131">
        <v>33.505821474800001</v>
      </c>
      <c r="G1587" s="131">
        <v>13.5834411384</v>
      </c>
      <c r="H1587" s="131">
        <v>61.060802069899999</v>
      </c>
      <c r="I1587" s="131">
        <v>25.355756791699999</v>
      </c>
      <c r="J1587" s="131">
        <v>2.5429116338000002</v>
      </c>
      <c r="K1587" s="131">
        <v>0</v>
      </c>
      <c r="L1587" s="131">
        <v>1.2714558169000001</v>
      </c>
      <c r="M1587" s="131">
        <v>16.528925619799999</v>
      </c>
      <c r="N1587" s="110">
        <v>410</v>
      </c>
      <c r="O1587" s="131">
        <v>1.8560975609999999</v>
      </c>
      <c r="P1587" s="146">
        <v>0.42</v>
      </c>
      <c r="Q1587" s="131">
        <v>51.219512195100002</v>
      </c>
      <c r="R1587" s="110">
        <v>2</v>
      </c>
      <c r="S1587" s="131">
        <v>2.4390243902000002</v>
      </c>
      <c r="T1587" s="110">
        <v>-1</v>
      </c>
      <c r="U1587" s="131">
        <v>41.463414634099998</v>
      </c>
      <c r="V1587" s="131">
        <v>4.8780487805000003</v>
      </c>
      <c r="W1587" s="147">
        <v>299</v>
      </c>
      <c r="X1587" s="147">
        <v>0</v>
      </c>
      <c r="Y1587" s="147">
        <v>61</v>
      </c>
      <c r="Z1587" s="147">
        <v>238</v>
      </c>
      <c r="AA1587" s="147">
        <v>94</v>
      </c>
      <c r="AB1587" s="147">
        <v>0</v>
      </c>
      <c r="AC1587" s="147">
        <v>17</v>
      </c>
      <c r="AD1587" s="147">
        <v>77</v>
      </c>
      <c r="AE1587" s="148">
        <v>2.0864381519999999</v>
      </c>
      <c r="AF1587" s="131">
        <v>7.5471698112999999</v>
      </c>
      <c r="AG1587" s="131">
        <v>3.25</v>
      </c>
      <c r="AH1587" s="149">
        <v>28.218884120199998</v>
      </c>
      <c r="AI1587" s="149">
        <v>11.051502145900001</v>
      </c>
      <c r="AJ1587" s="149">
        <v>7.4034334764</v>
      </c>
      <c r="AK1587" s="149">
        <v>19.957081545099999</v>
      </c>
      <c r="AL1587" s="149" t="s">
        <v>3450</v>
      </c>
      <c r="AM1587" s="149">
        <v>1.5021459227</v>
      </c>
      <c r="AN1587" s="149" t="s">
        <v>3450</v>
      </c>
      <c r="AO1587" s="149">
        <v>0</v>
      </c>
      <c r="AP1587" s="149">
        <v>7.7789699571000002</v>
      </c>
      <c r="AQ1587" s="149">
        <v>18.133047210299999</v>
      </c>
    </row>
    <row r="1588" spans="1:43" x14ac:dyDescent="0.2">
      <c r="A1588" s="145">
        <v>5214</v>
      </c>
      <c r="B1588" s="109" t="s">
        <v>814</v>
      </c>
      <c r="C1588" s="110">
        <v>1526</v>
      </c>
      <c r="D1588" s="131">
        <v>5.5325034577999999</v>
      </c>
      <c r="E1588" s="110">
        <v>978.20512820509998</v>
      </c>
      <c r="F1588" s="131">
        <v>22.673656618599999</v>
      </c>
      <c r="G1588" s="131">
        <v>18.479685452199998</v>
      </c>
      <c r="H1588" s="131">
        <v>60.353866317200001</v>
      </c>
      <c r="I1588" s="131">
        <v>21.166448230699999</v>
      </c>
      <c r="J1588" s="131">
        <v>5.1529790660000003</v>
      </c>
      <c r="K1588" s="131">
        <v>1.2882447665000001</v>
      </c>
      <c r="L1588" s="131">
        <v>1.9323671497999999</v>
      </c>
      <c r="M1588" s="131">
        <v>7.7294685989999996</v>
      </c>
      <c r="N1588" s="110">
        <v>672</v>
      </c>
      <c r="O1588" s="131">
        <v>2.2559523810000002</v>
      </c>
      <c r="P1588" s="146">
        <v>1.56</v>
      </c>
      <c r="Q1588" s="131">
        <v>44.805194805200003</v>
      </c>
      <c r="R1588" s="110">
        <v>9</v>
      </c>
      <c r="S1588" s="131">
        <v>14.9350649351</v>
      </c>
      <c r="T1588" s="110">
        <v>-5</v>
      </c>
      <c r="U1588" s="131">
        <v>40.259740259700003</v>
      </c>
      <c r="V1588" s="131">
        <v>0</v>
      </c>
      <c r="W1588" s="147" t="s">
        <v>3449</v>
      </c>
      <c r="X1588" s="147" t="s">
        <v>3449</v>
      </c>
      <c r="Y1588" s="147">
        <v>105</v>
      </c>
      <c r="Z1588" s="147">
        <v>810</v>
      </c>
      <c r="AA1588" s="147" t="s">
        <v>3449</v>
      </c>
      <c r="AB1588" s="147" t="s">
        <v>3449</v>
      </c>
      <c r="AC1588" s="147">
        <v>15</v>
      </c>
      <c r="AD1588" s="147">
        <v>118</v>
      </c>
      <c r="AE1588" s="148">
        <v>2.5462962963</v>
      </c>
      <c r="AF1588" s="131">
        <v>0</v>
      </c>
      <c r="AG1588" s="131">
        <v>0.56999999999999995</v>
      </c>
      <c r="AH1588" s="149">
        <v>27.769040664999999</v>
      </c>
      <c r="AI1588" s="149">
        <v>18.917097281499998</v>
      </c>
      <c r="AJ1588" s="149">
        <v>10.267355650400001</v>
      </c>
      <c r="AK1588" s="149">
        <v>12.8959784318</v>
      </c>
      <c r="AL1588" s="149" t="s">
        <v>3450</v>
      </c>
      <c r="AM1588" s="149">
        <v>1.2581442373</v>
      </c>
      <c r="AN1588" s="149" t="s">
        <v>3450</v>
      </c>
      <c r="AO1588" s="149">
        <v>0.33700292069999999</v>
      </c>
      <c r="AP1588" s="149">
        <v>10.7840934621</v>
      </c>
      <c r="AQ1588" s="149">
        <v>14.2889238373</v>
      </c>
    </row>
    <row r="1589" spans="1:43" x14ac:dyDescent="0.2">
      <c r="A1589" s="145">
        <v>5216</v>
      </c>
      <c r="B1589" s="109" t="s">
        <v>813</v>
      </c>
      <c r="C1589" s="110">
        <v>1348</v>
      </c>
      <c r="D1589" s="131">
        <v>2.3538344723</v>
      </c>
      <c r="E1589" s="110">
        <v>443.42105263159999</v>
      </c>
      <c r="F1589" s="131">
        <v>19.5845697329</v>
      </c>
      <c r="G1589" s="131">
        <v>18.6943620178</v>
      </c>
      <c r="H1589" s="131">
        <v>60.089020771500003</v>
      </c>
      <c r="I1589" s="131">
        <v>21.216617210700001</v>
      </c>
      <c r="J1589" s="131">
        <v>3.7188545928000001</v>
      </c>
      <c r="K1589" s="131">
        <v>2.2313127556999999</v>
      </c>
      <c r="L1589" s="131">
        <v>5.2063964298999998</v>
      </c>
      <c r="M1589" s="131">
        <v>8.9252510226999995</v>
      </c>
      <c r="N1589" s="110">
        <v>591</v>
      </c>
      <c r="O1589" s="131">
        <v>2.2656514381999999</v>
      </c>
      <c r="P1589" s="146">
        <v>3.04</v>
      </c>
      <c r="Q1589" s="131">
        <v>17.799352750800001</v>
      </c>
      <c r="R1589" s="110">
        <v>8</v>
      </c>
      <c r="S1589" s="131">
        <v>9.3851132685999996</v>
      </c>
      <c r="T1589" s="110">
        <v>-9</v>
      </c>
      <c r="U1589" s="131">
        <v>71.197411003200003</v>
      </c>
      <c r="V1589" s="131">
        <v>1.6181229773000001</v>
      </c>
      <c r="W1589" s="147">
        <v>189</v>
      </c>
      <c r="X1589" s="147">
        <v>4</v>
      </c>
      <c r="Y1589" s="147">
        <v>24</v>
      </c>
      <c r="Z1589" s="147">
        <v>161</v>
      </c>
      <c r="AA1589" s="147" t="s">
        <v>3449</v>
      </c>
      <c r="AB1589" s="147" t="s">
        <v>3449</v>
      </c>
      <c r="AC1589" s="147">
        <v>9</v>
      </c>
      <c r="AD1589" s="147">
        <v>69</v>
      </c>
      <c r="AE1589" s="148">
        <v>2.9966703663000001</v>
      </c>
      <c r="AF1589" s="131">
        <v>0</v>
      </c>
      <c r="AG1589" s="131">
        <v>1.49</v>
      </c>
      <c r="AH1589" s="149">
        <v>14.169541646100001</v>
      </c>
      <c r="AI1589" s="149">
        <v>20.699852143899999</v>
      </c>
      <c r="AJ1589" s="149">
        <v>13.9970428783</v>
      </c>
      <c r="AK1589" s="149">
        <v>14.3173977329</v>
      </c>
      <c r="AL1589" s="149" t="s">
        <v>3450</v>
      </c>
      <c r="AM1589" s="149">
        <v>0.8378511582</v>
      </c>
      <c r="AN1589" s="149" t="s">
        <v>3450</v>
      </c>
      <c r="AO1589" s="149">
        <v>2.19319862</v>
      </c>
      <c r="AP1589" s="149">
        <v>10.325283390799999</v>
      </c>
      <c r="AQ1589" s="149">
        <v>19.492360768899999</v>
      </c>
    </row>
    <row r="1590" spans="1:43" x14ac:dyDescent="0.2">
      <c r="A1590" s="145">
        <v>5219</v>
      </c>
      <c r="B1590" s="109" t="s">
        <v>812</v>
      </c>
      <c r="C1590" s="110">
        <v>817</v>
      </c>
      <c r="D1590" s="131">
        <v>9.6644295301999996</v>
      </c>
      <c r="E1590" s="110">
        <v>145.8928571429</v>
      </c>
      <c r="F1590" s="131">
        <v>20.4406364749</v>
      </c>
      <c r="G1590" s="131">
        <v>16.5238678091</v>
      </c>
      <c r="H1590" s="131">
        <v>60.709914320700001</v>
      </c>
      <c r="I1590" s="131">
        <v>22.7662178703</v>
      </c>
      <c r="J1590" s="131">
        <v>4.8309178743999999</v>
      </c>
      <c r="K1590" s="131">
        <v>0</v>
      </c>
      <c r="L1590" s="131">
        <v>3.6231884058000001</v>
      </c>
      <c r="M1590" s="131">
        <v>8.4541062801999995</v>
      </c>
      <c r="N1590" s="110">
        <v>372</v>
      </c>
      <c r="O1590" s="131">
        <v>2.1801075269000001</v>
      </c>
      <c r="P1590" s="146">
        <v>5.6</v>
      </c>
      <c r="Q1590" s="131">
        <v>6.9148936169999997</v>
      </c>
      <c r="R1590" s="110">
        <v>12</v>
      </c>
      <c r="S1590" s="131">
        <v>6.9148936169999997</v>
      </c>
      <c r="T1590" s="110">
        <v>-6</v>
      </c>
      <c r="U1590" s="131">
        <v>79.2553191489</v>
      </c>
      <c r="V1590" s="131">
        <v>6.9148936169999997</v>
      </c>
      <c r="W1590" s="147">
        <v>101</v>
      </c>
      <c r="X1590" s="147">
        <v>11</v>
      </c>
      <c r="Y1590" s="147">
        <v>24</v>
      </c>
      <c r="Z1590" s="147">
        <v>66</v>
      </c>
      <c r="AA1590" s="147">
        <v>52</v>
      </c>
      <c r="AB1590" s="147">
        <v>4</v>
      </c>
      <c r="AC1590" s="147">
        <v>12</v>
      </c>
      <c r="AD1590" s="147">
        <v>36</v>
      </c>
      <c r="AE1590" s="148">
        <v>3.6184210526</v>
      </c>
      <c r="AF1590" s="131">
        <v>1.1933174224</v>
      </c>
      <c r="AG1590" s="149">
        <v>1.55</v>
      </c>
      <c r="AH1590" s="149">
        <v>14.128128977499999</v>
      </c>
      <c r="AI1590" s="149">
        <v>7.1277047093999997</v>
      </c>
      <c r="AJ1590" s="149">
        <v>15.6554942724</v>
      </c>
      <c r="AK1590" s="149">
        <v>12.261349172699999</v>
      </c>
      <c r="AL1590" s="149" t="s">
        <v>3450</v>
      </c>
      <c r="AM1590" s="149">
        <v>1.4849384810999999</v>
      </c>
      <c r="AN1590" s="149" t="s">
        <v>3450</v>
      </c>
      <c r="AO1590" s="149">
        <v>1.5697921086</v>
      </c>
      <c r="AP1590" s="149">
        <v>22.231650403100002</v>
      </c>
      <c r="AQ1590" s="149">
        <v>21.934662706800001</v>
      </c>
    </row>
    <row r="1591" spans="1:43" x14ac:dyDescent="0.2">
      <c r="A1591" s="145">
        <v>5221</v>
      </c>
      <c r="B1591" s="109" t="s">
        <v>811</v>
      </c>
      <c r="C1591" s="110">
        <v>2199</v>
      </c>
      <c r="D1591" s="131">
        <v>4.6644455021000004</v>
      </c>
      <c r="E1591" s="110">
        <v>2971.6216216215998</v>
      </c>
      <c r="F1591" s="131">
        <v>32.969531605299998</v>
      </c>
      <c r="G1591" s="131">
        <v>20.645748067300001</v>
      </c>
      <c r="H1591" s="131">
        <v>57.389722601199999</v>
      </c>
      <c r="I1591" s="131">
        <v>21.9645293315</v>
      </c>
      <c r="J1591" s="131">
        <v>2.7198549410999999</v>
      </c>
      <c r="K1591" s="131">
        <v>0.4533091568</v>
      </c>
      <c r="L1591" s="131">
        <v>8.1595648232000002</v>
      </c>
      <c r="M1591" s="131">
        <v>10.4261106074</v>
      </c>
      <c r="N1591" s="110">
        <v>978</v>
      </c>
      <c r="O1591" s="131">
        <v>2.2229038855000001</v>
      </c>
      <c r="P1591" s="146">
        <v>0.74</v>
      </c>
      <c r="Q1591" s="131">
        <v>74.666666666699996</v>
      </c>
      <c r="R1591" s="110">
        <v>6</v>
      </c>
      <c r="S1591" s="131">
        <v>12</v>
      </c>
      <c r="T1591" s="110">
        <v>-5</v>
      </c>
      <c r="U1591" s="131">
        <v>12</v>
      </c>
      <c r="V1591" s="131">
        <v>1.3333333332999999</v>
      </c>
      <c r="W1591" s="147">
        <v>1069</v>
      </c>
      <c r="X1591" s="147">
        <v>4</v>
      </c>
      <c r="Y1591" s="147">
        <v>109</v>
      </c>
      <c r="Z1591" s="147">
        <v>956</v>
      </c>
      <c r="AA1591" s="147" t="s">
        <v>3449</v>
      </c>
      <c r="AB1591" s="147" t="s">
        <v>3449</v>
      </c>
      <c r="AC1591" s="147">
        <v>22</v>
      </c>
      <c r="AD1591" s="147">
        <v>196</v>
      </c>
      <c r="AE1591" s="148">
        <v>1.6156462585</v>
      </c>
      <c r="AF1591" s="131">
        <v>0</v>
      </c>
      <c r="AG1591" s="149">
        <v>1.67</v>
      </c>
      <c r="AH1591" s="149">
        <v>16.488956588000001</v>
      </c>
      <c r="AI1591" s="149">
        <v>23.990860624500002</v>
      </c>
      <c r="AJ1591" s="149">
        <v>10.3008377761</v>
      </c>
      <c r="AK1591" s="149">
        <v>13.3092155369</v>
      </c>
      <c r="AL1591" s="149" t="s">
        <v>3450</v>
      </c>
      <c r="AM1591" s="149">
        <v>2.0563594821</v>
      </c>
      <c r="AN1591" s="149" t="s">
        <v>3450</v>
      </c>
      <c r="AO1591" s="149">
        <v>0.62833206399999997</v>
      </c>
      <c r="AP1591" s="149">
        <v>12.890327494299999</v>
      </c>
      <c r="AQ1591" s="149">
        <v>15.974866717399999</v>
      </c>
    </row>
    <row r="1592" spans="1:43" x14ac:dyDescent="0.2">
      <c r="A1592" s="145">
        <v>5222</v>
      </c>
      <c r="B1592" s="109" t="s">
        <v>810</v>
      </c>
      <c r="C1592" s="110">
        <v>685</v>
      </c>
      <c r="D1592" s="131">
        <v>4.103343465</v>
      </c>
      <c r="E1592" s="110">
        <v>237.8472222222</v>
      </c>
      <c r="F1592" s="131">
        <v>20.437956204399999</v>
      </c>
      <c r="G1592" s="131">
        <v>16.788321167900001</v>
      </c>
      <c r="H1592" s="131">
        <v>55.766423357699999</v>
      </c>
      <c r="I1592" s="131">
        <v>27.445255474500001</v>
      </c>
      <c r="J1592" s="131">
        <v>2.9154518949999999</v>
      </c>
      <c r="K1592" s="131">
        <v>1.4577259475</v>
      </c>
      <c r="L1592" s="131">
        <v>4.3731778425999996</v>
      </c>
      <c r="M1592" s="131">
        <v>10.204081632699999</v>
      </c>
      <c r="N1592" s="110">
        <v>328</v>
      </c>
      <c r="O1592" s="131">
        <v>2.0823170732</v>
      </c>
      <c r="P1592" s="146">
        <v>2.88</v>
      </c>
      <c r="Q1592" s="131">
        <v>13.1034482759</v>
      </c>
      <c r="R1592" s="110">
        <v>9</v>
      </c>
      <c r="S1592" s="131">
        <v>25.862068965500001</v>
      </c>
      <c r="T1592" s="110">
        <v>4</v>
      </c>
      <c r="U1592" s="131">
        <v>60.344827586199997</v>
      </c>
      <c r="V1592" s="131">
        <v>0.68965517239999996</v>
      </c>
      <c r="W1592" s="147">
        <v>130</v>
      </c>
      <c r="X1592" s="147">
        <v>21</v>
      </c>
      <c r="Y1592" s="147">
        <v>22</v>
      </c>
      <c r="Z1592" s="147">
        <v>87</v>
      </c>
      <c r="AA1592" s="147">
        <v>64</v>
      </c>
      <c r="AB1592" s="147">
        <v>8</v>
      </c>
      <c r="AC1592" s="147">
        <v>8</v>
      </c>
      <c r="AD1592" s="147">
        <v>48</v>
      </c>
      <c r="AE1592" s="148">
        <v>1.4814814814999999</v>
      </c>
      <c r="AF1592" s="131">
        <v>2.9325513195999999</v>
      </c>
      <c r="AG1592" s="131">
        <v>2.1800000000000002</v>
      </c>
      <c r="AH1592" s="149">
        <v>13.269127875900001</v>
      </c>
      <c r="AI1592" s="149">
        <v>20.6527554842</v>
      </c>
      <c r="AJ1592" s="149">
        <v>12.787586944899999</v>
      </c>
      <c r="AK1592" s="149">
        <v>16.479400749100002</v>
      </c>
      <c r="AL1592" s="149" t="s">
        <v>3450</v>
      </c>
      <c r="AM1592" s="149">
        <v>1.4446227929</v>
      </c>
      <c r="AN1592" s="149" t="s">
        <v>3450</v>
      </c>
      <c r="AO1592" s="149">
        <v>2.7287319422</v>
      </c>
      <c r="AP1592" s="149">
        <v>14.285714285699999</v>
      </c>
      <c r="AQ1592" s="149">
        <v>13.8041733547</v>
      </c>
    </row>
    <row r="1593" spans="1:43" x14ac:dyDescent="0.2">
      <c r="A1593" s="145">
        <v>5225</v>
      </c>
      <c r="B1593" s="109" t="s">
        <v>809</v>
      </c>
      <c r="C1593" s="110">
        <v>1835</v>
      </c>
      <c r="D1593" s="131">
        <v>7.5615474794999997</v>
      </c>
      <c r="E1593" s="110">
        <v>2158.8235294117999</v>
      </c>
      <c r="F1593" s="131">
        <v>34.0599455041</v>
      </c>
      <c r="G1593" s="131">
        <v>21.8528610354</v>
      </c>
      <c r="H1593" s="131">
        <v>57.384196185299999</v>
      </c>
      <c r="I1593" s="131">
        <v>20.762942779300001</v>
      </c>
      <c r="J1593" s="131">
        <v>3.8791909115999998</v>
      </c>
      <c r="K1593" s="131">
        <v>1.1083402604999999</v>
      </c>
      <c r="L1593" s="131">
        <v>2.7708506511</v>
      </c>
      <c r="M1593" s="131">
        <v>6.6500415628000002</v>
      </c>
      <c r="N1593" s="110">
        <v>728</v>
      </c>
      <c r="O1593" s="131">
        <v>2.2554945055000002</v>
      </c>
      <c r="P1593" s="146">
        <v>0.85</v>
      </c>
      <c r="Q1593" s="131">
        <v>60</v>
      </c>
      <c r="R1593" s="110">
        <v>8</v>
      </c>
      <c r="S1593" s="131">
        <v>20</v>
      </c>
      <c r="T1593" s="110">
        <v>-7</v>
      </c>
      <c r="U1593" s="131">
        <v>17.6470588235</v>
      </c>
      <c r="V1593" s="131">
        <v>2.3529411764999999</v>
      </c>
      <c r="W1593" s="147">
        <v>1270</v>
      </c>
      <c r="X1593" s="147">
        <v>0</v>
      </c>
      <c r="Y1593" s="147">
        <v>74</v>
      </c>
      <c r="Z1593" s="147">
        <v>1196</v>
      </c>
      <c r="AA1593" s="147">
        <v>180</v>
      </c>
      <c r="AB1593" s="147">
        <v>0</v>
      </c>
      <c r="AC1593" s="147">
        <v>12</v>
      </c>
      <c r="AD1593" s="147">
        <v>168</v>
      </c>
      <c r="AE1593" s="148">
        <v>6.5887353878999999</v>
      </c>
      <c r="AF1593" s="131">
        <v>6.7453625631999996</v>
      </c>
      <c r="AG1593" s="131">
        <v>0.62</v>
      </c>
      <c r="AH1593" s="149">
        <v>22.232284355899999</v>
      </c>
      <c r="AI1593" s="149">
        <v>24.134027620600001</v>
      </c>
      <c r="AJ1593" s="149">
        <v>14.647951098</v>
      </c>
      <c r="AK1593" s="149">
        <v>10.301109350200001</v>
      </c>
      <c r="AL1593" s="149" t="s">
        <v>3450</v>
      </c>
      <c r="AM1593" s="149">
        <v>2.3998188815999999</v>
      </c>
      <c r="AN1593" s="149" t="s">
        <v>3450</v>
      </c>
      <c r="AO1593" s="149">
        <v>2.0149422685</v>
      </c>
      <c r="AP1593" s="149">
        <v>10.7765451664</v>
      </c>
      <c r="AQ1593" s="149">
        <v>10.6633461626</v>
      </c>
    </row>
    <row r="1594" spans="1:43" x14ac:dyDescent="0.2">
      <c r="A1594" s="145">
        <v>5226</v>
      </c>
      <c r="B1594" s="109" t="s">
        <v>808</v>
      </c>
      <c r="C1594" s="110">
        <v>6737</v>
      </c>
      <c r="D1594" s="131">
        <v>7.1917263325</v>
      </c>
      <c r="E1594" s="110">
        <v>185.18416712480001</v>
      </c>
      <c r="F1594" s="131">
        <v>11.117708178699999</v>
      </c>
      <c r="G1594" s="131">
        <v>20.216713670800001</v>
      </c>
      <c r="H1594" s="131">
        <v>58.483004304600001</v>
      </c>
      <c r="I1594" s="131">
        <v>21.300282024600001</v>
      </c>
      <c r="J1594" s="131">
        <v>4.1654269563000001</v>
      </c>
      <c r="K1594" s="131">
        <v>2.0827134781000001</v>
      </c>
      <c r="L1594" s="131">
        <v>7.2894971735</v>
      </c>
      <c r="M1594" s="131">
        <v>6.0993751859999996</v>
      </c>
      <c r="N1594" s="110">
        <v>2895</v>
      </c>
      <c r="O1594" s="131">
        <v>2.2946459413000002</v>
      </c>
      <c r="P1594" s="146">
        <v>36.380000000000003</v>
      </c>
      <c r="Q1594" s="131">
        <v>7.1408877860000004</v>
      </c>
      <c r="R1594" s="110">
        <v>68</v>
      </c>
      <c r="S1594" s="131">
        <v>21.036669423799999</v>
      </c>
      <c r="T1594" s="110">
        <v>-296</v>
      </c>
      <c r="U1594" s="131">
        <v>65.122690929100003</v>
      </c>
      <c r="V1594" s="131">
        <v>6.6997518610000002</v>
      </c>
      <c r="W1594" s="147">
        <v>1549</v>
      </c>
      <c r="X1594" s="147">
        <v>102</v>
      </c>
      <c r="Y1594" s="147">
        <v>301</v>
      </c>
      <c r="Z1594" s="147">
        <v>1146</v>
      </c>
      <c r="AA1594" s="147">
        <v>478</v>
      </c>
      <c r="AB1594" s="147">
        <v>30</v>
      </c>
      <c r="AC1594" s="147">
        <v>75</v>
      </c>
      <c r="AD1594" s="147">
        <v>373</v>
      </c>
      <c r="AE1594" s="148">
        <v>0.61714285710000005</v>
      </c>
      <c r="AF1594" s="131">
        <v>4.0540540540999999</v>
      </c>
      <c r="AG1594" s="131">
        <v>1.7</v>
      </c>
      <c r="AH1594" s="149">
        <v>15.366369308499999</v>
      </c>
      <c r="AI1594" s="149">
        <v>17.171144227300001</v>
      </c>
      <c r="AJ1594" s="149">
        <v>17.980714690900001</v>
      </c>
      <c r="AK1594" s="149">
        <v>9.6787500645000009</v>
      </c>
      <c r="AL1594" s="149" t="s">
        <v>3450</v>
      </c>
      <c r="AM1594" s="149">
        <v>0.81988346310000004</v>
      </c>
      <c r="AN1594" s="149" t="s">
        <v>3450</v>
      </c>
      <c r="AO1594" s="149">
        <v>0.70644046819999995</v>
      </c>
      <c r="AP1594" s="149">
        <v>15.386995307599999</v>
      </c>
      <c r="AQ1594" s="149">
        <v>18.6201206621</v>
      </c>
    </row>
    <row r="1595" spans="1:43" x14ac:dyDescent="0.2">
      <c r="A1595" s="145">
        <v>5227</v>
      </c>
      <c r="B1595" s="109" t="s">
        <v>807</v>
      </c>
      <c r="C1595" s="110">
        <v>3104</v>
      </c>
      <c r="D1595" s="131">
        <v>4.5469855170000004</v>
      </c>
      <c r="E1595" s="110">
        <v>591.23809523809996</v>
      </c>
      <c r="F1595" s="131">
        <v>27.351804123699999</v>
      </c>
      <c r="G1595" s="131">
        <v>20.489690721599999</v>
      </c>
      <c r="H1595" s="131">
        <v>59.310567010299998</v>
      </c>
      <c r="I1595" s="131">
        <v>20.199742268000001</v>
      </c>
      <c r="J1595" s="131">
        <v>2.907446293</v>
      </c>
      <c r="K1595" s="131">
        <v>1.6152479406</v>
      </c>
      <c r="L1595" s="131">
        <v>5.1687934098000001</v>
      </c>
      <c r="M1595" s="131">
        <v>5.4918429979000001</v>
      </c>
      <c r="N1595" s="110">
        <v>1289</v>
      </c>
      <c r="O1595" s="131">
        <v>2.3832428238999999</v>
      </c>
      <c r="P1595" s="146">
        <v>5.25</v>
      </c>
      <c r="Q1595" s="131">
        <v>19.848771266499998</v>
      </c>
      <c r="R1595" s="110">
        <v>33</v>
      </c>
      <c r="S1595" s="131">
        <v>8.6956521738999992</v>
      </c>
      <c r="T1595" s="110">
        <v>-45</v>
      </c>
      <c r="U1595" s="131">
        <v>69.943289225000001</v>
      </c>
      <c r="V1595" s="131">
        <v>1.5122873346000001</v>
      </c>
      <c r="W1595" s="147">
        <v>1547</v>
      </c>
      <c r="X1595" s="147">
        <v>64</v>
      </c>
      <c r="Y1595" s="147">
        <v>673</v>
      </c>
      <c r="Z1595" s="147">
        <v>810</v>
      </c>
      <c r="AA1595" s="147">
        <v>308</v>
      </c>
      <c r="AB1595" s="147">
        <v>10</v>
      </c>
      <c r="AC1595" s="147">
        <v>76</v>
      </c>
      <c r="AD1595" s="147">
        <v>222</v>
      </c>
      <c r="AE1595" s="148">
        <v>2.4584717608000002</v>
      </c>
      <c r="AF1595" s="131">
        <v>7.8611202096000001</v>
      </c>
      <c r="AG1595" s="149">
        <v>2.27</v>
      </c>
      <c r="AH1595" s="149">
        <v>21.088335053800002</v>
      </c>
      <c r="AI1595" s="149">
        <v>12.9774369562</v>
      </c>
      <c r="AJ1595" s="149">
        <v>10.9423388881</v>
      </c>
      <c r="AK1595" s="149">
        <v>13.2281374429</v>
      </c>
      <c r="AL1595" s="149" t="s">
        <v>3450</v>
      </c>
      <c r="AM1595" s="149">
        <v>0.69311311019999999</v>
      </c>
      <c r="AN1595" s="149" t="s">
        <v>3450</v>
      </c>
      <c r="AO1595" s="149">
        <v>0.95856068429999997</v>
      </c>
      <c r="AP1595" s="149">
        <v>12.0483704468</v>
      </c>
      <c r="AQ1595" s="149">
        <v>23.978764194099998</v>
      </c>
    </row>
    <row r="1596" spans="1:43" x14ac:dyDescent="0.2">
      <c r="A1596" s="145">
        <v>5230</v>
      </c>
      <c r="B1596" s="109" t="s">
        <v>806</v>
      </c>
      <c r="C1596" s="110">
        <v>583</v>
      </c>
      <c r="D1596" s="131">
        <v>7.3664825046000004</v>
      </c>
      <c r="E1596" s="110">
        <v>386.09271523180001</v>
      </c>
      <c r="F1596" s="131">
        <v>18.181818181800001</v>
      </c>
      <c r="G1596" s="131">
        <v>18.867924528300001</v>
      </c>
      <c r="H1596" s="131">
        <v>64.150943396200006</v>
      </c>
      <c r="I1596" s="131">
        <v>16.9811320755</v>
      </c>
      <c r="J1596" s="131">
        <v>1.7021276595999999</v>
      </c>
      <c r="K1596" s="131">
        <v>5.1063829787000001</v>
      </c>
      <c r="L1596" s="131">
        <v>5.1063829787000001</v>
      </c>
      <c r="M1596" s="131">
        <v>6.8085106382999996</v>
      </c>
      <c r="N1596" s="110">
        <v>269</v>
      </c>
      <c r="O1596" s="131">
        <v>2.1486988847999999</v>
      </c>
      <c r="P1596" s="146">
        <v>1.51</v>
      </c>
      <c r="Q1596" s="131">
        <v>18.421052631599999</v>
      </c>
      <c r="R1596" s="110">
        <v>6</v>
      </c>
      <c r="S1596" s="131">
        <v>5.2631578947</v>
      </c>
      <c r="T1596" s="110">
        <v>-2</v>
      </c>
      <c r="U1596" s="131">
        <v>74.342105263199997</v>
      </c>
      <c r="V1596" s="131">
        <v>1.9736842105000001</v>
      </c>
      <c r="W1596" s="147" t="s">
        <v>3449</v>
      </c>
      <c r="X1596" s="147" t="s">
        <v>3449</v>
      </c>
      <c r="Y1596" s="147">
        <v>7</v>
      </c>
      <c r="Z1596" s="147">
        <v>60</v>
      </c>
      <c r="AA1596" s="147" t="s">
        <v>3449</v>
      </c>
      <c r="AB1596" s="147" t="s">
        <v>3449</v>
      </c>
      <c r="AC1596" s="147">
        <v>5</v>
      </c>
      <c r="AD1596" s="147">
        <v>39</v>
      </c>
      <c r="AE1596" s="148">
        <v>3.6529680364999999</v>
      </c>
      <c r="AF1596" s="131">
        <v>15.437392795899999</v>
      </c>
      <c r="AG1596" s="149" t="s">
        <v>3449</v>
      </c>
      <c r="AH1596" s="149">
        <v>24.242424242399998</v>
      </c>
      <c r="AI1596" s="149">
        <v>12.4168514412</v>
      </c>
      <c r="AJ1596" s="149">
        <v>13.4515890613</v>
      </c>
      <c r="AK1596" s="149">
        <v>13.008130081299999</v>
      </c>
      <c r="AL1596" s="149" t="s">
        <v>3450</v>
      </c>
      <c r="AM1596" s="149">
        <v>5.0997782704999999</v>
      </c>
      <c r="AN1596" s="149" t="s">
        <v>3450</v>
      </c>
      <c r="AO1596" s="149">
        <v>0.14781965999999999</v>
      </c>
      <c r="AP1596" s="149">
        <v>12.4907612712</v>
      </c>
      <c r="AQ1596" s="149">
        <v>13.895048041400001</v>
      </c>
    </row>
    <row r="1597" spans="1:43" x14ac:dyDescent="0.2">
      <c r="A1597" s="145">
        <v>5231</v>
      </c>
      <c r="B1597" s="109" t="s">
        <v>805</v>
      </c>
      <c r="C1597" s="110">
        <v>1877</v>
      </c>
      <c r="D1597" s="131">
        <v>-1.5731515468999999</v>
      </c>
      <c r="E1597" s="110">
        <v>1350.3597122302001</v>
      </c>
      <c r="F1597" s="131">
        <v>23.9744272776</v>
      </c>
      <c r="G1597" s="131">
        <v>19.552477357499999</v>
      </c>
      <c r="H1597" s="131">
        <v>59.190197123099999</v>
      </c>
      <c r="I1597" s="131">
        <v>21.257325519399998</v>
      </c>
      <c r="J1597" s="131">
        <v>3.1653917171999999</v>
      </c>
      <c r="K1597" s="131">
        <v>1.0551305724</v>
      </c>
      <c r="L1597" s="131">
        <v>5.8032181482</v>
      </c>
      <c r="M1597" s="131">
        <v>7.9134792931</v>
      </c>
      <c r="N1597" s="110">
        <v>837</v>
      </c>
      <c r="O1597" s="131">
        <v>2.2329749103999998</v>
      </c>
      <c r="P1597" s="146">
        <v>1.39</v>
      </c>
      <c r="Q1597" s="131">
        <v>60.144927536200001</v>
      </c>
      <c r="R1597" s="110">
        <v>18</v>
      </c>
      <c r="S1597" s="131">
        <v>16.666666666699999</v>
      </c>
      <c r="T1597" s="110">
        <v>-9</v>
      </c>
      <c r="U1597" s="131">
        <v>23.1884057971</v>
      </c>
      <c r="V1597" s="131">
        <v>0</v>
      </c>
      <c r="W1597" s="147">
        <v>1076</v>
      </c>
      <c r="X1597" s="147">
        <v>10</v>
      </c>
      <c r="Y1597" s="147">
        <v>175</v>
      </c>
      <c r="Z1597" s="147">
        <v>891</v>
      </c>
      <c r="AA1597" s="147">
        <v>194</v>
      </c>
      <c r="AB1597" s="147">
        <v>4</v>
      </c>
      <c r="AC1597" s="147">
        <v>25</v>
      </c>
      <c r="AD1597" s="147">
        <v>165</v>
      </c>
      <c r="AE1597" s="148">
        <v>1.9957983193</v>
      </c>
      <c r="AF1597" s="131">
        <v>0</v>
      </c>
      <c r="AG1597" s="131">
        <v>3.34</v>
      </c>
      <c r="AH1597" s="149">
        <v>27.949928175699998</v>
      </c>
      <c r="AI1597" s="149">
        <v>12.702647239899999</v>
      </c>
      <c r="AJ1597" s="149">
        <v>10.2195772625</v>
      </c>
      <c r="AK1597" s="149">
        <v>14.836856146100001</v>
      </c>
      <c r="AL1597" s="149" t="s">
        <v>3450</v>
      </c>
      <c r="AM1597" s="149">
        <v>1.4775292428</v>
      </c>
      <c r="AN1597" s="149" t="s">
        <v>3450</v>
      </c>
      <c r="AO1597" s="149">
        <v>0.28729735280000002</v>
      </c>
      <c r="AP1597" s="149">
        <v>10.855735686399999</v>
      </c>
      <c r="AQ1597" s="149">
        <v>18.263903139699998</v>
      </c>
    </row>
    <row r="1598" spans="1:43" x14ac:dyDescent="0.2">
      <c r="A1598" s="145">
        <v>5233</v>
      </c>
      <c r="B1598" s="109" t="s">
        <v>804</v>
      </c>
      <c r="C1598" s="110">
        <v>431</v>
      </c>
      <c r="D1598" s="131">
        <v>20.728291316499998</v>
      </c>
      <c r="E1598" s="110">
        <v>218.7817258883</v>
      </c>
      <c r="F1598" s="131">
        <v>43.155452436200001</v>
      </c>
      <c r="G1598" s="131">
        <v>18.7935034803</v>
      </c>
      <c r="H1598" s="131">
        <v>59.628770301599999</v>
      </c>
      <c r="I1598" s="131">
        <v>21.5777262181</v>
      </c>
      <c r="J1598" s="131">
        <v>4.7846889951999998</v>
      </c>
      <c r="K1598" s="131">
        <v>4.7846889951999998</v>
      </c>
      <c r="L1598" s="131">
        <v>4.7846889951999998</v>
      </c>
      <c r="M1598" s="131">
        <v>2.3923444975999999</v>
      </c>
      <c r="N1598" s="110">
        <v>206</v>
      </c>
      <c r="O1598" s="131">
        <v>2.0922330097000001</v>
      </c>
      <c r="P1598" s="146">
        <v>1.97</v>
      </c>
      <c r="Q1598" s="131">
        <v>15.3846153846</v>
      </c>
      <c r="R1598" s="110">
        <v>6</v>
      </c>
      <c r="S1598" s="131">
        <v>12.820512820499999</v>
      </c>
      <c r="T1598" s="110">
        <v>-2</v>
      </c>
      <c r="U1598" s="131">
        <v>71.794871794900004</v>
      </c>
      <c r="V1598" s="131">
        <v>0</v>
      </c>
      <c r="W1598" s="147" t="s">
        <v>3449</v>
      </c>
      <c r="X1598" s="147">
        <v>4</v>
      </c>
      <c r="Y1598" s="147" t="s">
        <v>3449</v>
      </c>
      <c r="Z1598" s="147">
        <v>124</v>
      </c>
      <c r="AA1598" s="147" t="s">
        <v>3449</v>
      </c>
      <c r="AB1598" s="147" t="s">
        <v>3449</v>
      </c>
      <c r="AC1598" s="147" t="s">
        <v>3449</v>
      </c>
      <c r="AD1598" s="147">
        <v>28</v>
      </c>
      <c r="AE1598" s="148">
        <v>1.0395010394999999</v>
      </c>
      <c r="AF1598" s="131">
        <v>2.6178010470999999</v>
      </c>
      <c r="AG1598" s="149">
        <v>2.2200000000000002</v>
      </c>
      <c r="AH1598" s="149">
        <v>29.1366906475</v>
      </c>
      <c r="AI1598" s="149">
        <v>9.5923261391000008</v>
      </c>
      <c r="AJ1598" s="149">
        <v>10.3117505995</v>
      </c>
      <c r="AK1598" s="149">
        <v>11.3908872902</v>
      </c>
      <c r="AL1598" s="149" t="s">
        <v>3450</v>
      </c>
      <c r="AM1598" s="149">
        <v>2.3980815348000002</v>
      </c>
      <c r="AN1598" s="149" t="s">
        <v>3450</v>
      </c>
      <c r="AO1598" s="149">
        <v>0.1199040767</v>
      </c>
      <c r="AP1598" s="149">
        <v>15.3477218225</v>
      </c>
      <c r="AQ1598" s="149">
        <v>17.386091127099998</v>
      </c>
    </row>
    <row r="1599" spans="1:43" x14ac:dyDescent="0.2">
      <c r="A1599" s="145">
        <v>5236</v>
      </c>
      <c r="B1599" s="109" t="s">
        <v>803</v>
      </c>
      <c r="C1599" s="110">
        <v>4615</v>
      </c>
      <c r="D1599" s="131">
        <v>6.5819861432</v>
      </c>
      <c r="E1599" s="110">
        <v>750.40650406500004</v>
      </c>
      <c r="F1599" s="131">
        <v>32.676056338000002</v>
      </c>
      <c r="G1599" s="131">
        <v>19.068255688000001</v>
      </c>
      <c r="H1599" s="131">
        <v>58.093174431199998</v>
      </c>
      <c r="I1599" s="131">
        <v>22.838569880800001</v>
      </c>
      <c r="J1599" s="131">
        <v>4.4164037855</v>
      </c>
      <c r="K1599" s="131">
        <v>3.7854889589999998</v>
      </c>
      <c r="L1599" s="131">
        <v>4.4164037855</v>
      </c>
      <c r="M1599" s="131">
        <v>8.6225026287999995</v>
      </c>
      <c r="N1599" s="110">
        <v>2020</v>
      </c>
      <c r="O1599" s="131">
        <v>2.2658415841999999</v>
      </c>
      <c r="P1599" s="146">
        <v>6.15</v>
      </c>
      <c r="Q1599" s="131">
        <v>38.610662358600003</v>
      </c>
      <c r="R1599" s="110">
        <v>37</v>
      </c>
      <c r="S1599" s="131">
        <v>11.1470113086</v>
      </c>
      <c r="T1599" s="110">
        <v>-23</v>
      </c>
      <c r="U1599" s="131">
        <v>48.303715670400003</v>
      </c>
      <c r="V1599" s="131">
        <v>1.9386106623999999</v>
      </c>
      <c r="W1599" s="147">
        <v>2285</v>
      </c>
      <c r="X1599" s="147">
        <v>16</v>
      </c>
      <c r="Y1599" s="147">
        <v>720</v>
      </c>
      <c r="Z1599" s="147">
        <v>1549</v>
      </c>
      <c r="AA1599" s="147">
        <v>386</v>
      </c>
      <c r="AB1599" s="147">
        <v>7</v>
      </c>
      <c r="AC1599" s="147">
        <v>37</v>
      </c>
      <c r="AD1599" s="147">
        <v>342</v>
      </c>
      <c r="AE1599" s="148">
        <v>3.2582322357</v>
      </c>
      <c r="AF1599" s="131">
        <v>8.9594787212</v>
      </c>
      <c r="AG1599" s="131">
        <v>0.59</v>
      </c>
      <c r="AH1599" s="149">
        <v>27.541546383699998</v>
      </c>
      <c r="AI1599" s="149">
        <v>13.2714363736</v>
      </c>
      <c r="AJ1599" s="149">
        <v>9.6824529921</v>
      </c>
      <c r="AK1599" s="149">
        <v>12.842318795300001</v>
      </c>
      <c r="AL1599" s="149" t="s">
        <v>3450</v>
      </c>
      <c r="AM1599" s="149">
        <v>2.5044862291999999</v>
      </c>
      <c r="AN1599" s="149" t="s">
        <v>3450</v>
      </c>
      <c r="AO1599" s="149">
        <v>0.42911757820000002</v>
      </c>
      <c r="AP1599" s="149">
        <v>9.3703674807000006</v>
      </c>
      <c r="AQ1599" s="149">
        <v>20.699071545599999</v>
      </c>
    </row>
    <row r="1600" spans="1:43" x14ac:dyDescent="0.2">
      <c r="A1600" s="145">
        <v>5237</v>
      </c>
      <c r="B1600" s="109" t="s">
        <v>802</v>
      </c>
      <c r="C1600" s="110">
        <v>1392</v>
      </c>
      <c r="D1600" s="131">
        <v>5.7750759878000002</v>
      </c>
      <c r="E1600" s="110">
        <v>63.100634632800002</v>
      </c>
      <c r="F1600" s="131">
        <v>8.9798850575000007</v>
      </c>
      <c r="G1600" s="131">
        <v>18.1034482759</v>
      </c>
      <c r="H1600" s="131">
        <v>59.051724137900003</v>
      </c>
      <c r="I1600" s="131">
        <v>22.844827586200001</v>
      </c>
      <c r="J1600" s="131">
        <v>3.5752592063000002</v>
      </c>
      <c r="K1600" s="131">
        <v>5.0053628887999997</v>
      </c>
      <c r="L1600" s="131">
        <v>5.0053628887999997</v>
      </c>
      <c r="M1600" s="131">
        <v>11.4408294601</v>
      </c>
      <c r="N1600" s="110">
        <v>624</v>
      </c>
      <c r="O1600" s="131">
        <v>2.2243589743999999</v>
      </c>
      <c r="P1600" s="146">
        <v>22.06</v>
      </c>
      <c r="Q1600" s="131">
        <v>3.4904805077000001</v>
      </c>
      <c r="R1600" s="110">
        <v>20</v>
      </c>
      <c r="S1600" s="131">
        <v>15.5938349955</v>
      </c>
      <c r="T1600" s="110">
        <v>-121</v>
      </c>
      <c r="U1600" s="131">
        <v>68.313689936499998</v>
      </c>
      <c r="V1600" s="131">
        <v>12.6019945603</v>
      </c>
      <c r="W1600" s="147">
        <v>167</v>
      </c>
      <c r="X1600" s="147">
        <v>25</v>
      </c>
      <c r="Y1600" s="147">
        <v>25</v>
      </c>
      <c r="Z1600" s="147">
        <v>117</v>
      </c>
      <c r="AA1600" s="147">
        <v>95</v>
      </c>
      <c r="AB1600" s="147">
        <v>12</v>
      </c>
      <c r="AC1600" s="147">
        <v>10</v>
      </c>
      <c r="AD1600" s="147">
        <v>73</v>
      </c>
      <c r="AE1600" s="148">
        <v>1.0948905109</v>
      </c>
      <c r="AF1600" s="131">
        <v>0</v>
      </c>
      <c r="AG1600" s="149">
        <v>2.63</v>
      </c>
      <c r="AH1600" s="149">
        <v>15.586729013599999</v>
      </c>
      <c r="AI1600" s="149">
        <v>16.967267869099999</v>
      </c>
      <c r="AJ1600" s="149">
        <v>17.4571364952</v>
      </c>
      <c r="AK1600" s="149">
        <v>15.230460921800001</v>
      </c>
      <c r="AL1600" s="149" t="s">
        <v>3450</v>
      </c>
      <c r="AM1600" s="149">
        <v>1.2692050768000001</v>
      </c>
      <c r="AN1600" s="149" t="s">
        <v>3450</v>
      </c>
      <c r="AO1600" s="149">
        <v>1.1133377867000001</v>
      </c>
      <c r="AP1600" s="149">
        <v>15.5421955021</v>
      </c>
      <c r="AQ1600" s="149">
        <v>13.8721888221</v>
      </c>
    </row>
    <row r="1601" spans="1:43" x14ac:dyDescent="0.2">
      <c r="A1601" s="145">
        <v>5238</v>
      </c>
      <c r="B1601" s="109" t="s">
        <v>801</v>
      </c>
      <c r="C1601" s="110">
        <v>4508</v>
      </c>
      <c r="D1601" s="131">
        <v>10.4901960784</v>
      </c>
      <c r="E1601" s="110">
        <v>124.94456762750001</v>
      </c>
      <c r="F1601" s="131">
        <v>18.855368234299998</v>
      </c>
      <c r="G1601" s="131">
        <v>20.008873114499998</v>
      </c>
      <c r="H1601" s="131">
        <v>62.200532386900001</v>
      </c>
      <c r="I1601" s="131">
        <v>17.790594498699999</v>
      </c>
      <c r="J1601" s="131">
        <v>4.8737261851999998</v>
      </c>
      <c r="K1601" s="131">
        <v>0.66459902530000003</v>
      </c>
      <c r="L1601" s="131">
        <v>9.7474523703999996</v>
      </c>
      <c r="M1601" s="131">
        <v>7.3105892778000001</v>
      </c>
      <c r="N1601" s="110">
        <v>1939</v>
      </c>
      <c r="O1601" s="131">
        <v>2.2996389892</v>
      </c>
      <c r="P1601" s="146">
        <v>36.08</v>
      </c>
      <c r="Q1601" s="131">
        <v>9.1666666666999994</v>
      </c>
      <c r="R1601" s="110">
        <v>76</v>
      </c>
      <c r="S1601" s="131">
        <v>8.75</v>
      </c>
      <c r="T1601" s="110">
        <v>-190</v>
      </c>
      <c r="U1601" s="131">
        <v>76.944444444400006</v>
      </c>
      <c r="V1601" s="131">
        <v>5.1388888889000004</v>
      </c>
      <c r="W1601" s="147">
        <v>2663</v>
      </c>
      <c r="X1601" s="147">
        <v>27</v>
      </c>
      <c r="Y1601" s="147">
        <v>812</v>
      </c>
      <c r="Z1601" s="147">
        <v>1824</v>
      </c>
      <c r="AA1601" s="147">
        <v>403</v>
      </c>
      <c r="AB1601" s="147">
        <v>10</v>
      </c>
      <c r="AC1601" s="147">
        <v>96</v>
      </c>
      <c r="AD1601" s="147">
        <v>297</v>
      </c>
      <c r="AE1601" s="148">
        <v>0.30721966210000001</v>
      </c>
      <c r="AF1601" s="131">
        <v>10.2176810307</v>
      </c>
      <c r="AG1601" s="131">
        <v>1.88</v>
      </c>
      <c r="AH1601" s="149">
        <v>29.852133502299999</v>
      </c>
      <c r="AI1601" s="149">
        <v>19.974651457499998</v>
      </c>
      <c r="AJ1601" s="149">
        <v>9.8098859316000002</v>
      </c>
      <c r="AK1601" s="149">
        <v>11.753274186700001</v>
      </c>
      <c r="AL1601" s="149" t="s">
        <v>3450</v>
      </c>
      <c r="AM1601" s="149">
        <v>0.54921841989999998</v>
      </c>
      <c r="AN1601" s="149" t="s">
        <v>3450</v>
      </c>
      <c r="AO1601" s="149">
        <v>0.27883396700000002</v>
      </c>
      <c r="AP1601" s="149">
        <v>6.4300802704000004</v>
      </c>
      <c r="AQ1601" s="149">
        <v>17.786227291900001</v>
      </c>
    </row>
    <row r="1602" spans="1:43" x14ac:dyDescent="0.2">
      <c r="A1602" s="145">
        <v>5242</v>
      </c>
      <c r="B1602" s="109" t="s">
        <v>800</v>
      </c>
      <c r="C1602" s="110">
        <v>3270</v>
      </c>
      <c r="D1602" s="131">
        <v>-2.3589131083999999</v>
      </c>
      <c r="E1602" s="110">
        <v>1292.4901185771</v>
      </c>
      <c r="F1602" s="131">
        <v>26.5443425076</v>
      </c>
      <c r="G1602" s="131">
        <v>16.7278287462</v>
      </c>
      <c r="H1602" s="131">
        <v>58.990825688100003</v>
      </c>
      <c r="I1602" s="131">
        <v>24.281345565700001</v>
      </c>
      <c r="J1602" s="131">
        <v>2.1416551935000001</v>
      </c>
      <c r="K1602" s="131">
        <v>1.5297537097</v>
      </c>
      <c r="L1602" s="131">
        <v>4.8952118708999999</v>
      </c>
      <c r="M1602" s="131">
        <v>10.708275967600001</v>
      </c>
      <c r="N1602" s="110">
        <v>1579</v>
      </c>
      <c r="O1602" s="131">
        <v>2.0316656111000002</v>
      </c>
      <c r="P1602" s="146">
        <v>2.5299999999999998</v>
      </c>
      <c r="Q1602" s="131">
        <v>83.003952569199996</v>
      </c>
      <c r="R1602" s="110">
        <v>21</v>
      </c>
      <c r="S1602" s="131">
        <v>9.8814229249000007</v>
      </c>
      <c r="T1602" s="110">
        <v>-21</v>
      </c>
      <c r="U1602" s="131">
        <v>5.5335968379000002</v>
      </c>
      <c r="V1602" s="131">
        <v>1.5810276679999999</v>
      </c>
      <c r="W1602" s="147">
        <v>4253</v>
      </c>
      <c r="X1602" s="147">
        <v>4</v>
      </c>
      <c r="Y1602" s="147">
        <v>1186</v>
      </c>
      <c r="Z1602" s="147">
        <v>3063</v>
      </c>
      <c r="AA1602" s="147" t="s">
        <v>3449</v>
      </c>
      <c r="AB1602" s="147" t="s">
        <v>3449</v>
      </c>
      <c r="AC1602" s="147">
        <v>76</v>
      </c>
      <c r="AD1602" s="147">
        <v>432</v>
      </c>
      <c r="AE1602" s="148">
        <v>4.2892768080000003</v>
      </c>
      <c r="AF1602" s="131">
        <v>11.0612855007</v>
      </c>
      <c r="AG1602" s="149">
        <v>4.29</v>
      </c>
      <c r="AH1602" s="149">
        <v>17.524682651599999</v>
      </c>
      <c r="AI1602" s="149">
        <v>20.286788904600002</v>
      </c>
      <c r="AJ1602" s="149">
        <v>14.4804889516</v>
      </c>
      <c r="AK1602" s="149">
        <v>9.1913493183000003</v>
      </c>
      <c r="AL1602" s="149" t="s">
        <v>3450</v>
      </c>
      <c r="AM1602" s="149">
        <v>0.1057827927</v>
      </c>
      <c r="AN1602" s="149" t="s">
        <v>3450</v>
      </c>
      <c r="AO1602" s="149">
        <v>0.96379877759999999</v>
      </c>
      <c r="AP1602" s="149">
        <v>14.774330042300001</v>
      </c>
      <c r="AQ1602" s="149">
        <v>18.253408556699998</v>
      </c>
    </row>
    <row r="1603" spans="1:43" x14ac:dyDescent="0.2">
      <c r="A1603" s="145">
        <v>5249</v>
      </c>
      <c r="B1603" s="109" t="s">
        <v>799</v>
      </c>
      <c r="C1603" s="110">
        <v>2194</v>
      </c>
      <c r="D1603" s="131">
        <v>9.6999999999999993</v>
      </c>
      <c r="E1603" s="110">
        <v>185.6175972927</v>
      </c>
      <c r="F1603" s="131">
        <v>12.078395624400001</v>
      </c>
      <c r="G1603" s="131">
        <v>18.094804010899999</v>
      </c>
      <c r="H1603" s="131">
        <v>58.204193254300002</v>
      </c>
      <c r="I1603" s="131">
        <v>23.701002734700001</v>
      </c>
      <c r="J1603" s="131">
        <v>3.2161727544000001</v>
      </c>
      <c r="K1603" s="131">
        <v>2.2972662532000001</v>
      </c>
      <c r="L1603" s="131">
        <v>5.9728922581999999</v>
      </c>
      <c r="M1603" s="131">
        <v>6.4323455088000001</v>
      </c>
      <c r="N1603" s="110">
        <v>968</v>
      </c>
      <c r="O1603" s="131">
        <v>2.2510330579</v>
      </c>
      <c r="P1603" s="146">
        <v>11.82</v>
      </c>
      <c r="Q1603" s="131">
        <v>9.2451229856000001</v>
      </c>
      <c r="R1603" s="110">
        <v>12</v>
      </c>
      <c r="S1603" s="131">
        <v>21.034775233200001</v>
      </c>
      <c r="T1603" s="110">
        <v>-29</v>
      </c>
      <c r="U1603" s="131">
        <v>67.938931297699995</v>
      </c>
      <c r="V1603" s="131">
        <v>1.7811704835</v>
      </c>
      <c r="W1603" s="147">
        <v>1326</v>
      </c>
      <c r="X1603" s="147">
        <v>69</v>
      </c>
      <c r="Y1603" s="147">
        <v>759</v>
      </c>
      <c r="Z1603" s="147">
        <v>498</v>
      </c>
      <c r="AA1603" s="147">
        <v>183</v>
      </c>
      <c r="AB1603" s="147">
        <v>29</v>
      </c>
      <c r="AC1603" s="147">
        <v>35</v>
      </c>
      <c r="AD1603" s="147">
        <v>119</v>
      </c>
      <c r="AE1603" s="148">
        <v>1.8414731785</v>
      </c>
      <c r="AF1603" s="131">
        <v>0.93896713620000005</v>
      </c>
      <c r="AG1603" s="131">
        <v>1.25</v>
      </c>
      <c r="AH1603" s="149">
        <v>15.034917157300001</v>
      </c>
      <c r="AI1603" s="149">
        <v>24.606326167300001</v>
      </c>
      <c r="AJ1603" s="149">
        <v>11.4884294126</v>
      </c>
      <c r="AK1603" s="149">
        <v>11.3378063809</v>
      </c>
      <c r="AL1603" s="149" t="s">
        <v>3450</v>
      </c>
      <c r="AM1603" s="149">
        <v>0.91743119269999995</v>
      </c>
      <c r="AN1603" s="149" t="s">
        <v>3450</v>
      </c>
      <c r="AO1603" s="149">
        <v>0.76680816100000004</v>
      </c>
      <c r="AP1603" s="149">
        <v>14.021634944500001</v>
      </c>
      <c r="AQ1603" s="149">
        <v>18.910036971099998</v>
      </c>
    </row>
    <row r="1604" spans="1:43" x14ac:dyDescent="0.2">
      <c r="A1604" s="145">
        <v>5250</v>
      </c>
      <c r="B1604" s="109" t="s">
        <v>798</v>
      </c>
      <c r="C1604" s="110">
        <v>7759</v>
      </c>
      <c r="D1604" s="131">
        <v>0.28434793850000001</v>
      </c>
      <c r="E1604" s="110">
        <v>1450.2803738318</v>
      </c>
      <c r="F1604" s="131">
        <v>40.507797396599997</v>
      </c>
      <c r="G1604" s="131">
        <v>15.878334837000001</v>
      </c>
      <c r="H1604" s="131">
        <v>57.0047686558</v>
      </c>
      <c r="I1604" s="131">
        <v>27.116896507300002</v>
      </c>
      <c r="J1604" s="131">
        <v>2.7957809124000002</v>
      </c>
      <c r="K1604" s="131">
        <v>2.5416190112999999</v>
      </c>
      <c r="L1604" s="131">
        <v>4.8290761215</v>
      </c>
      <c r="M1604" s="131">
        <v>13.089337908199999</v>
      </c>
      <c r="N1604" s="110">
        <v>4051</v>
      </c>
      <c r="O1604" s="131">
        <v>1.8489261910999999</v>
      </c>
      <c r="P1604" s="146">
        <v>5.35</v>
      </c>
      <c r="Q1604" s="131">
        <v>36.415094339600003</v>
      </c>
      <c r="R1604" s="110">
        <v>13</v>
      </c>
      <c r="S1604" s="131">
        <v>14.150943396200001</v>
      </c>
      <c r="T1604" s="110">
        <v>-11</v>
      </c>
      <c r="U1604" s="131">
        <v>48.679245283</v>
      </c>
      <c r="V1604" s="131">
        <v>0.75471698109999996</v>
      </c>
      <c r="W1604" s="147">
        <v>10995</v>
      </c>
      <c r="X1604" s="147">
        <v>18</v>
      </c>
      <c r="Y1604" s="147">
        <v>1059</v>
      </c>
      <c r="Z1604" s="147">
        <v>9918</v>
      </c>
      <c r="AA1604" s="147">
        <v>1968</v>
      </c>
      <c r="AB1604" s="147">
        <v>10</v>
      </c>
      <c r="AC1604" s="147">
        <v>191</v>
      </c>
      <c r="AD1604" s="147">
        <v>1767</v>
      </c>
      <c r="AE1604" s="148">
        <v>6.5054059006999996</v>
      </c>
      <c r="AF1604" s="131">
        <v>2.4443901246999999</v>
      </c>
      <c r="AG1604" s="131">
        <v>7.27</v>
      </c>
      <c r="AH1604" s="149">
        <v>18.350664182199999</v>
      </c>
      <c r="AI1604" s="149">
        <v>12.772735469100001</v>
      </c>
      <c r="AJ1604" s="149">
        <v>15.9523952636</v>
      </c>
      <c r="AK1604" s="149">
        <v>8.5652461380999991</v>
      </c>
      <c r="AL1604" s="149" t="s">
        <v>3450</v>
      </c>
      <c r="AM1604" s="149">
        <v>1.0518723327999999</v>
      </c>
      <c r="AN1604" s="149" t="s">
        <v>3450</v>
      </c>
      <c r="AO1604" s="149">
        <v>0.77538017670000003</v>
      </c>
      <c r="AP1604" s="149">
        <v>11.9492697001</v>
      </c>
      <c r="AQ1604" s="149">
        <v>26.6634609605</v>
      </c>
    </row>
    <row r="1605" spans="1:43" x14ac:dyDescent="0.2">
      <c r="A1605" s="145">
        <v>5251</v>
      </c>
      <c r="B1605" s="109" t="s">
        <v>797</v>
      </c>
      <c r="C1605" s="110">
        <v>2903</v>
      </c>
      <c r="D1605" s="131">
        <v>8.2804923535999997</v>
      </c>
      <c r="E1605" s="110">
        <v>1180.0813008130001</v>
      </c>
      <c r="F1605" s="131">
        <v>20.289355838799999</v>
      </c>
      <c r="G1605" s="131">
        <v>15.7767826386</v>
      </c>
      <c r="H1605" s="131">
        <v>58.801240096500003</v>
      </c>
      <c r="I1605" s="131">
        <v>25.421977264900001</v>
      </c>
      <c r="J1605" s="131">
        <v>3.7658336185999999</v>
      </c>
      <c r="K1605" s="131">
        <v>2.7387880863</v>
      </c>
      <c r="L1605" s="131">
        <v>2.7387880863</v>
      </c>
      <c r="M1605" s="131">
        <v>8.5587127695999996</v>
      </c>
      <c r="N1605" s="110">
        <v>1312</v>
      </c>
      <c r="O1605" s="131">
        <v>2.1958841463000001</v>
      </c>
      <c r="P1605" s="146">
        <v>2.46</v>
      </c>
      <c r="Q1605" s="131">
        <v>43.145161290300003</v>
      </c>
      <c r="R1605" s="110">
        <v>21</v>
      </c>
      <c r="S1605" s="131">
        <v>42.338709677399997</v>
      </c>
      <c r="T1605" s="110">
        <v>-18</v>
      </c>
      <c r="U1605" s="131">
        <v>14.5161290323</v>
      </c>
      <c r="V1605" s="131">
        <v>0</v>
      </c>
      <c r="W1605" s="147">
        <v>942</v>
      </c>
      <c r="X1605" s="147">
        <v>20</v>
      </c>
      <c r="Y1605" s="147">
        <v>118</v>
      </c>
      <c r="Z1605" s="147">
        <v>804</v>
      </c>
      <c r="AA1605" s="147">
        <v>168</v>
      </c>
      <c r="AB1605" s="147">
        <v>6</v>
      </c>
      <c r="AC1605" s="147">
        <v>25</v>
      </c>
      <c r="AD1605" s="147">
        <v>137</v>
      </c>
      <c r="AE1605" s="148">
        <v>3.7759597231000002</v>
      </c>
      <c r="AF1605" s="131">
        <v>8.8828151691000006</v>
      </c>
      <c r="AG1605" s="131">
        <v>1.74</v>
      </c>
      <c r="AH1605" s="149">
        <v>25.1997260899</v>
      </c>
      <c r="AI1605" s="149">
        <v>10.465647112499999</v>
      </c>
      <c r="AJ1605" s="149">
        <v>14.1177813285</v>
      </c>
      <c r="AK1605" s="149">
        <v>11.9607395572</v>
      </c>
      <c r="AL1605" s="149" t="s">
        <v>3450</v>
      </c>
      <c r="AM1605" s="149">
        <v>0.66194932660000005</v>
      </c>
      <c r="AN1605" s="149" t="s">
        <v>3450</v>
      </c>
      <c r="AO1605" s="149">
        <v>0.65053640720000006</v>
      </c>
      <c r="AP1605" s="149">
        <v>12.0406299932</v>
      </c>
      <c r="AQ1605" s="149">
        <v>21.695959826500001</v>
      </c>
    </row>
    <row r="1606" spans="1:43" x14ac:dyDescent="0.2">
      <c r="A1606" s="145">
        <v>5254</v>
      </c>
      <c r="B1606" s="109" t="s">
        <v>796</v>
      </c>
      <c r="C1606" s="110">
        <v>14870</v>
      </c>
      <c r="D1606" s="131">
        <v>4.6225286709000004</v>
      </c>
      <c r="E1606" s="110">
        <v>468.05162102610001</v>
      </c>
      <c r="F1606" s="131">
        <v>21.983860120999999</v>
      </c>
      <c r="G1606" s="131">
        <v>17.209145931399998</v>
      </c>
      <c r="H1606" s="131">
        <v>58.755884330900003</v>
      </c>
      <c r="I1606" s="131">
        <v>24.034969737699999</v>
      </c>
      <c r="J1606" s="131">
        <v>3.8239635046</v>
      </c>
      <c r="K1606" s="131">
        <v>1.6771769756999999</v>
      </c>
      <c r="L1606" s="131">
        <v>5.1657050851999999</v>
      </c>
      <c r="M1606" s="131">
        <v>8.9225815108000006</v>
      </c>
      <c r="N1606" s="110">
        <v>6939</v>
      </c>
      <c r="O1606" s="131">
        <v>2.1121199019999999</v>
      </c>
      <c r="P1606" s="146">
        <v>31.77</v>
      </c>
      <c r="Q1606" s="131">
        <v>21.279949558599998</v>
      </c>
      <c r="R1606" s="110">
        <v>138</v>
      </c>
      <c r="S1606" s="131">
        <v>16.582597730100002</v>
      </c>
      <c r="T1606" s="110">
        <v>-91</v>
      </c>
      <c r="U1606" s="131">
        <v>61.002522068099999</v>
      </c>
      <c r="V1606" s="131">
        <v>1.1349306430999999</v>
      </c>
      <c r="W1606" s="147">
        <v>16431</v>
      </c>
      <c r="X1606" s="147">
        <v>201</v>
      </c>
      <c r="Y1606" s="147">
        <v>6672</v>
      </c>
      <c r="Z1606" s="147">
        <v>9558</v>
      </c>
      <c r="AA1606" s="147">
        <v>2013</v>
      </c>
      <c r="AB1606" s="147">
        <v>66</v>
      </c>
      <c r="AC1606" s="147">
        <v>288</v>
      </c>
      <c r="AD1606" s="147">
        <v>1659</v>
      </c>
      <c r="AE1606" s="148">
        <v>4.4004030904000002</v>
      </c>
      <c r="AF1606" s="131">
        <v>5.7663939922000003</v>
      </c>
      <c r="AG1606" s="131">
        <v>2.39</v>
      </c>
      <c r="AH1606" s="149">
        <v>20.688548638499999</v>
      </c>
      <c r="AI1606" s="149">
        <v>25.6647107362</v>
      </c>
      <c r="AJ1606" s="149">
        <v>11.565966810300001</v>
      </c>
      <c r="AK1606" s="149">
        <v>9.8193820481999996</v>
      </c>
      <c r="AL1606" s="149" t="s">
        <v>3450</v>
      </c>
      <c r="AM1606" s="149">
        <v>0.93517924269999997</v>
      </c>
      <c r="AN1606" s="149" t="s">
        <v>3450</v>
      </c>
      <c r="AO1606" s="149">
        <v>1.0772898139</v>
      </c>
      <c r="AP1606" s="149">
        <v>11.210690382299999</v>
      </c>
      <c r="AQ1606" s="149">
        <v>15.8911708077</v>
      </c>
    </row>
    <row r="1607" spans="1:43" x14ac:dyDescent="0.2">
      <c r="A1607" s="145">
        <v>5257</v>
      </c>
      <c r="B1607" s="109" t="s">
        <v>795</v>
      </c>
      <c r="C1607" s="110">
        <v>4517</v>
      </c>
      <c r="D1607" s="131">
        <v>0.24411895250000001</v>
      </c>
      <c r="E1607" s="110">
        <v>1998.6725663717</v>
      </c>
      <c r="F1607" s="131">
        <v>24.5959707771</v>
      </c>
      <c r="G1607" s="131">
        <v>18.906353774599999</v>
      </c>
      <c r="H1607" s="131">
        <v>57.4939118884</v>
      </c>
      <c r="I1607" s="131">
        <v>23.599734336899999</v>
      </c>
      <c r="J1607" s="131">
        <v>3.0792917629000001</v>
      </c>
      <c r="K1607" s="131">
        <v>1.3196964698</v>
      </c>
      <c r="L1607" s="131">
        <v>4.3989882326999998</v>
      </c>
      <c r="M1607" s="131">
        <v>9.4578247002999998</v>
      </c>
      <c r="N1607" s="110">
        <v>2011</v>
      </c>
      <c r="O1607" s="131">
        <v>2.2197911487000002</v>
      </c>
      <c r="P1607" s="146">
        <v>2.2599999999999998</v>
      </c>
      <c r="Q1607" s="131">
        <v>57.894736842100002</v>
      </c>
      <c r="R1607" s="110">
        <v>28</v>
      </c>
      <c r="S1607" s="131">
        <v>20.175438596500001</v>
      </c>
      <c r="T1607" s="110">
        <v>-26</v>
      </c>
      <c r="U1607" s="131">
        <v>19.298245613999999</v>
      </c>
      <c r="V1607" s="131">
        <v>2.6315789474</v>
      </c>
      <c r="W1607" s="147">
        <v>1777</v>
      </c>
      <c r="X1607" s="147">
        <v>6</v>
      </c>
      <c r="Y1607" s="147">
        <v>299</v>
      </c>
      <c r="Z1607" s="147">
        <v>1472</v>
      </c>
      <c r="AA1607" s="147" t="s">
        <v>3449</v>
      </c>
      <c r="AB1607" s="147" t="s">
        <v>3449</v>
      </c>
      <c r="AC1607" s="147">
        <v>46</v>
      </c>
      <c r="AD1607" s="147">
        <v>276</v>
      </c>
      <c r="AE1607" s="148">
        <v>4.2742276766999998</v>
      </c>
      <c r="AF1607" s="131">
        <v>5.4680664917000001</v>
      </c>
      <c r="AG1607" s="131">
        <v>4.22</v>
      </c>
      <c r="AH1607" s="149">
        <v>15.1440259076</v>
      </c>
      <c r="AI1607" s="149">
        <v>17.947843872499998</v>
      </c>
      <c r="AJ1607" s="149">
        <v>14.070223282800001</v>
      </c>
      <c r="AK1607" s="149">
        <v>11.3857167206</v>
      </c>
      <c r="AL1607" s="149" t="s">
        <v>3450</v>
      </c>
      <c r="AM1607" s="149">
        <v>0.95449122210000004</v>
      </c>
      <c r="AN1607" s="149" t="s">
        <v>3450</v>
      </c>
      <c r="AO1607" s="149">
        <v>0.72439065960000004</v>
      </c>
      <c r="AP1607" s="149">
        <v>10.627237088799999</v>
      </c>
      <c r="AQ1607" s="149">
        <v>24.569626725799999</v>
      </c>
    </row>
    <row r="1608" spans="1:43" x14ac:dyDescent="0.2">
      <c r="A1608" s="145">
        <v>5260</v>
      </c>
      <c r="B1608" s="109" t="s">
        <v>794</v>
      </c>
      <c r="C1608" s="110">
        <v>2346</v>
      </c>
      <c r="D1608" s="131">
        <v>-2.4532224532</v>
      </c>
      <c r="E1608" s="110">
        <v>448.56596558320001</v>
      </c>
      <c r="F1608" s="131">
        <v>17.774936061399998</v>
      </c>
      <c r="G1608" s="131">
        <v>16.624040920700001</v>
      </c>
      <c r="H1608" s="131">
        <v>57.885763000899999</v>
      </c>
      <c r="I1608" s="131">
        <v>25.4901960784</v>
      </c>
      <c r="J1608" s="131">
        <v>2.5391451544999999</v>
      </c>
      <c r="K1608" s="131">
        <v>1.6927634362999999</v>
      </c>
      <c r="L1608" s="131">
        <v>4.6550994498999998</v>
      </c>
      <c r="M1608" s="131">
        <v>9.3101988996999996</v>
      </c>
      <c r="N1608" s="110">
        <v>1034</v>
      </c>
      <c r="O1608" s="131">
        <v>2.2340425532000001</v>
      </c>
      <c r="P1608" s="146">
        <v>5.23</v>
      </c>
      <c r="Q1608" s="131">
        <v>27.4472168906</v>
      </c>
      <c r="R1608" s="110">
        <v>38</v>
      </c>
      <c r="S1608" s="131">
        <v>40.499040307100003</v>
      </c>
      <c r="T1608" s="110">
        <v>-26</v>
      </c>
      <c r="U1608" s="131">
        <v>30.9021113244</v>
      </c>
      <c r="V1608" s="131">
        <v>1.1516314779000001</v>
      </c>
      <c r="W1608" s="147">
        <v>2061</v>
      </c>
      <c r="X1608" s="147">
        <v>69</v>
      </c>
      <c r="Y1608" s="147">
        <v>892</v>
      </c>
      <c r="Z1608" s="147">
        <v>1100</v>
      </c>
      <c r="AA1608" s="147">
        <v>249</v>
      </c>
      <c r="AB1608" s="147">
        <v>23</v>
      </c>
      <c r="AC1608" s="147">
        <v>45</v>
      </c>
      <c r="AD1608" s="147">
        <v>181</v>
      </c>
      <c r="AE1608" s="148">
        <v>3.1055900621000001</v>
      </c>
      <c r="AF1608" s="131">
        <v>0.84566596189999999</v>
      </c>
      <c r="AG1608" s="131">
        <v>2.31</v>
      </c>
      <c r="AH1608" s="149">
        <v>20.172947857499999</v>
      </c>
      <c r="AI1608" s="149">
        <v>23.877129581799998</v>
      </c>
      <c r="AJ1608" s="149">
        <v>9.9251419721000005</v>
      </c>
      <c r="AK1608" s="149">
        <v>9.7444501806999995</v>
      </c>
      <c r="AL1608" s="149" t="s">
        <v>3450</v>
      </c>
      <c r="AM1608" s="149">
        <v>1.4068146617999999</v>
      </c>
      <c r="AN1608" s="149" t="s">
        <v>3450</v>
      </c>
      <c r="AO1608" s="149">
        <v>1.0583376355</v>
      </c>
      <c r="AP1608" s="149">
        <v>8.7248322147999993</v>
      </c>
      <c r="AQ1608" s="149">
        <v>21.7862674239</v>
      </c>
    </row>
    <row r="1609" spans="1:43" x14ac:dyDescent="0.2">
      <c r="A1609" s="145">
        <v>5263</v>
      </c>
      <c r="B1609" s="109" t="s">
        <v>793</v>
      </c>
      <c r="C1609" s="110">
        <v>2654</v>
      </c>
      <c r="D1609" s="131">
        <v>6.5863453815000002</v>
      </c>
      <c r="E1609" s="110">
        <v>436.51315789469999</v>
      </c>
      <c r="F1609" s="131">
        <v>18.8018085908</v>
      </c>
      <c r="G1609" s="131">
        <v>17.596081386600002</v>
      </c>
      <c r="H1609" s="131">
        <v>60.097965335300003</v>
      </c>
      <c r="I1609" s="131">
        <v>22.305953278099999</v>
      </c>
      <c r="J1609" s="131">
        <v>3.0188679244999999</v>
      </c>
      <c r="K1609" s="131">
        <v>0.75471698109999996</v>
      </c>
      <c r="L1609" s="131">
        <v>6.7924528302000002</v>
      </c>
      <c r="M1609" s="131">
        <v>8.3018867924999995</v>
      </c>
      <c r="N1609" s="110">
        <v>1187</v>
      </c>
      <c r="O1609" s="131">
        <v>2.2055602359000002</v>
      </c>
      <c r="P1609" s="146">
        <v>6.08</v>
      </c>
      <c r="Q1609" s="131">
        <v>15.789473684200001</v>
      </c>
      <c r="R1609" s="110">
        <v>17</v>
      </c>
      <c r="S1609" s="131">
        <v>10.1973684211</v>
      </c>
      <c r="T1609" s="110">
        <v>-9</v>
      </c>
      <c r="U1609" s="131">
        <v>72.532894736800003</v>
      </c>
      <c r="V1609" s="131">
        <v>1.4802631579000001</v>
      </c>
      <c r="W1609" s="147">
        <v>973</v>
      </c>
      <c r="X1609" s="147">
        <v>46</v>
      </c>
      <c r="Y1609" s="147">
        <v>380</v>
      </c>
      <c r="Z1609" s="147">
        <v>547</v>
      </c>
      <c r="AA1609" s="147">
        <v>250</v>
      </c>
      <c r="AB1609" s="147">
        <v>9</v>
      </c>
      <c r="AC1609" s="147">
        <v>70</v>
      </c>
      <c r="AD1609" s="147">
        <v>171</v>
      </c>
      <c r="AE1609" s="148">
        <v>3.4304207120000001</v>
      </c>
      <c r="AF1609" s="131">
        <v>34.008406572399998</v>
      </c>
      <c r="AG1609" s="149">
        <v>2.08</v>
      </c>
      <c r="AH1609" s="149">
        <v>14.841593269400001</v>
      </c>
      <c r="AI1609" s="149">
        <v>27.303799132399998</v>
      </c>
      <c r="AJ1609" s="149">
        <v>11.910082818499999</v>
      </c>
      <c r="AK1609" s="149">
        <v>11.3711055607</v>
      </c>
      <c r="AL1609" s="149" t="s">
        <v>3450</v>
      </c>
      <c r="AM1609" s="149">
        <v>0.2234783752</v>
      </c>
      <c r="AN1609" s="149" t="s">
        <v>3450</v>
      </c>
      <c r="AO1609" s="149">
        <v>1.2619955303999999</v>
      </c>
      <c r="AP1609" s="149">
        <v>11.3448139871</v>
      </c>
      <c r="AQ1609" s="149">
        <v>19.679242802699999</v>
      </c>
    </row>
    <row r="1610" spans="1:43" x14ac:dyDescent="0.2">
      <c r="A1610" s="145">
        <v>5266</v>
      </c>
      <c r="B1610" s="109" t="s">
        <v>792</v>
      </c>
      <c r="C1610" s="110">
        <v>4510</v>
      </c>
      <c r="D1610" s="131">
        <v>3.8931121861000002</v>
      </c>
      <c r="E1610" s="110">
        <v>733.33333333329995</v>
      </c>
      <c r="F1610" s="131">
        <v>23.037694013300001</v>
      </c>
      <c r="G1610" s="131">
        <v>20.509977827099998</v>
      </c>
      <c r="H1610" s="131">
        <v>59.578713968999999</v>
      </c>
      <c r="I1610" s="131">
        <v>19.911308204000001</v>
      </c>
      <c r="J1610" s="131">
        <v>3.2963410614000002</v>
      </c>
      <c r="K1610" s="131">
        <v>2.1975607076000001</v>
      </c>
      <c r="L1610" s="131">
        <v>6.8124381936000002</v>
      </c>
      <c r="M1610" s="131">
        <v>7.6914624766999999</v>
      </c>
      <c r="N1610" s="110">
        <v>1886</v>
      </c>
      <c r="O1610" s="131">
        <v>2.3632025451000001</v>
      </c>
      <c r="P1610" s="146">
        <v>6.15</v>
      </c>
      <c r="Q1610" s="131">
        <v>35.389610389600001</v>
      </c>
      <c r="R1610" s="110">
        <v>80</v>
      </c>
      <c r="S1610" s="131">
        <v>33.928571428600002</v>
      </c>
      <c r="T1610" s="110">
        <v>-69</v>
      </c>
      <c r="U1610" s="131">
        <v>28.896103896100001</v>
      </c>
      <c r="V1610" s="131">
        <v>1.7857142856999999</v>
      </c>
      <c r="W1610" s="147">
        <v>6193</v>
      </c>
      <c r="X1610" s="147">
        <v>37</v>
      </c>
      <c r="Y1610" s="147">
        <v>3106</v>
      </c>
      <c r="Z1610" s="147">
        <v>3050</v>
      </c>
      <c r="AA1610" s="147">
        <v>582</v>
      </c>
      <c r="AB1610" s="147">
        <v>12</v>
      </c>
      <c r="AC1610" s="147">
        <v>121</v>
      </c>
      <c r="AD1610" s="147">
        <v>449</v>
      </c>
      <c r="AE1610" s="148">
        <v>2.3778642456000001</v>
      </c>
      <c r="AF1610" s="131">
        <v>6.2824956672000001</v>
      </c>
      <c r="AG1610" s="149">
        <v>2.33</v>
      </c>
      <c r="AH1610" s="149">
        <v>21.948617654900001</v>
      </c>
      <c r="AI1610" s="149">
        <v>16.517023735399999</v>
      </c>
      <c r="AJ1610" s="149">
        <v>13.6456573918</v>
      </c>
      <c r="AK1610" s="149">
        <v>9.4408391856999998</v>
      </c>
      <c r="AL1610" s="149" t="s">
        <v>3450</v>
      </c>
      <c r="AM1610" s="149">
        <v>0.45337363320000001</v>
      </c>
      <c r="AN1610" s="149" t="s">
        <v>3450</v>
      </c>
      <c r="AO1610" s="149">
        <v>0.88007822920000001</v>
      </c>
      <c r="AP1610" s="149">
        <v>11.0409814206</v>
      </c>
      <c r="AQ1610" s="149">
        <v>21.3352297982</v>
      </c>
    </row>
    <row r="1611" spans="1:43" x14ac:dyDescent="0.2">
      <c r="A1611" s="145">
        <v>5268</v>
      </c>
      <c r="B1611" s="109" t="s">
        <v>791</v>
      </c>
      <c r="C1611" s="110">
        <v>3383</v>
      </c>
      <c r="D1611" s="131">
        <v>11.0272399081</v>
      </c>
      <c r="E1611" s="110">
        <v>2062.8048780488002</v>
      </c>
      <c r="F1611" s="131">
        <v>29.559562518500002</v>
      </c>
      <c r="G1611" s="131">
        <v>17.469701448399999</v>
      </c>
      <c r="H1611" s="131">
        <v>58.409695536500003</v>
      </c>
      <c r="I1611" s="131">
        <v>24.120603015099999</v>
      </c>
      <c r="J1611" s="131">
        <v>4.1291844860999998</v>
      </c>
      <c r="K1611" s="131">
        <v>2.9494174900000001</v>
      </c>
      <c r="L1611" s="131">
        <v>6.1937767290999997</v>
      </c>
      <c r="M1611" s="131">
        <v>8.2583689720999995</v>
      </c>
      <c r="N1611" s="110">
        <v>1551</v>
      </c>
      <c r="O1611" s="131">
        <v>2.1534493874999998</v>
      </c>
      <c r="P1611" s="146">
        <v>1.64</v>
      </c>
      <c r="Q1611" s="131">
        <v>52.439024390199997</v>
      </c>
      <c r="R1611" s="110">
        <v>22</v>
      </c>
      <c r="S1611" s="131">
        <v>14.024390243899999</v>
      </c>
      <c r="T1611" s="110">
        <v>-19</v>
      </c>
      <c r="U1611" s="131">
        <v>32.926829268299997</v>
      </c>
      <c r="V1611" s="131">
        <v>0.60975609760000005</v>
      </c>
      <c r="W1611" s="147">
        <v>597</v>
      </c>
      <c r="X1611" s="147">
        <v>0</v>
      </c>
      <c r="Y1611" s="147">
        <v>95</v>
      </c>
      <c r="Z1611" s="147">
        <v>502</v>
      </c>
      <c r="AA1611" s="147">
        <v>199</v>
      </c>
      <c r="AB1611" s="147">
        <v>0</v>
      </c>
      <c r="AC1611" s="147">
        <v>26</v>
      </c>
      <c r="AD1611" s="147">
        <v>173</v>
      </c>
      <c r="AE1611" s="148">
        <v>5.3757828810000001</v>
      </c>
      <c r="AF1611" s="131">
        <v>0.88678687560000002</v>
      </c>
      <c r="AG1611" s="131">
        <v>2.65</v>
      </c>
      <c r="AH1611" s="149">
        <v>16.6354315952</v>
      </c>
      <c r="AI1611" s="149">
        <v>21.519126887900001</v>
      </c>
      <c r="AJ1611" s="149">
        <v>16.106272737299999</v>
      </c>
      <c r="AK1611" s="149">
        <v>8.3673244404999991</v>
      </c>
      <c r="AL1611" s="149" t="s">
        <v>3450</v>
      </c>
      <c r="AM1611" s="149">
        <v>0.5512071436</v>
      </c>
      <c r="AN1611" s="149" t="s">
        <v>3450</v>
      </c>
      <c r="AO1611" s="149">
        <v>1.0362694300999999</v>
      </c>
      <c r="AP1611" s="149">
        <v>9.8666078711999994</v>
      </c>
      <c r="AQ1611" s="149">
        <v>22.1695513174</v>
      </c>
    </row>
    <row r="1612" spans="1:43" x14ac:dyDescent="0.2">
      <c r="A1612" s="145">
        <v>5269</v>
      </c>
      <c r="B1612" s="109" t="s">
        <v>790</v>
      </c>
      <c r="C1612" s="110">
        <v>1936</v>
      </c>
      <c r="D1612" s="131">
        <v>-1.2244897959000001</v>
      </c>
      <c r="E1612" s="110">
        <v>75.921568627499994</v>
      </c>
      <c r="F1612" s="131">
        <v>10.7954545455</v>
      </c>
      <c r="G1612" s="131">
        <v>16.425619834700001</v>
      </c>
      <c r="H1612" s="131">
        <v>58.471074380200001</v>
      </c>
      <c r="I1612" s="131">
        <v>25.103305785100002</v>
      </c>
      <c r="J1612" s="131">
        <v>5.0968399592000004</v>
      </c>
      <c r="K1612" s="131">
        <v>1.0193679918</v>
      </c>
      <c r="L1612" s="131">
        <v>6.6258919470000004</v>
      </c>
      <c r="M1612" s="131">
        <v>9.6839959224999994</v>
      </c>
      <c r="N1612" s="110">
        <v>885</v>
      </c>
      <c r="O1612" s="131">
        <v>2.1661016949</v>
      </c>
      <c r="P1612" s="146">
        <v>25.5</v>
      </c>
      <c r="Q1612" s="131">
        <v>4.0656763095999997</v>
      </c>
      <c r="R1612" s="110">
        <v>9</v>
      </c>
      <c r="S1612" s="131">
        <v>13.3307271306</v>
      </c>
      <c r="T1612" s="110">
        <v>-105</v>
      </c>
      <c r="U1612" s="131">
        <v>81.899921813899994</v>
      </c>
      <c r="V1612" s="131">
        <v>0.70367474590000001</v>
      </c>
      <c r="W1612" s="147">
        <v>268</v>
      </c>
      <c r="X1612" s="147">
        <v>55</v>
      </c>
      <c r="Y1612" s="147">
        <v>36</v>
      </c>
      <c r="Z1612" s="147">
        <v>177</v>
      </c>
      <c r="AA1612" s="147">
        <v>114</v>
      </c>
      <c r="AB1612" s="147">
        <v>24</v>
      </c>
      <c r="AC1612" s="147">
        <v>14</v>
      </c>
      <c r="AD1612" s="147">
        <v>76</v>
      </c>
      <c r="AE1612" s="148">
        <v>0.34364261169999999</v>
      </c>
      <c r="AF1612" s="131">
        <v>0</v>
      </c>
      <c r="AG1612" s="149">
        <v>0.75</v>
      </c>
      <c r="AH1612" s="149">
        <v>19.6763460375</v>
      </c>
      <c r="AI1612" s="149">
        <v>22.459165154299999</v>
      </c>
      <c r="AJ1612" s="149">
        <v>13.278886872399999</v>
      </c>
      <c r="AK1612" s="149">
        <v>9.6037507562000002</v>
      </c>
      <c r="AL1612" s="149" t="s">
        <v>3450</v>
      </c>
      <c r="AM1612" s="149">
        <v>0.60496067760000005</v>
      </c>
      <c r="AN1612" s="149" t="s">
        <v>3450</v>
      </c>
      <c r="AO1612" s="149">
        <v>0.77132486389999999</v>
      </c>
      <c r="AP1612" s="149">
        <v>16.228070175399999</v>
      </c>
      <c r="AQ1612" s="149">
        <v>13.5511191773</v>
      </c>
    </row>
    <row r="1613" spans="1:43" x14ac:dyDescent="0.2">
      <c r="A1613" s="145">
        <v>5281</v>
      </c>
      <c r="B1613" s="109" t="s">
        <v>789</v>
      </c>
      <c r="C1613" s="110">
        <v>6092</v>
      </c>
      <c r="D1613" s="131">
        <v>0.1973684211</v>
      </c>
      <c r="E1613" s="110">
        <v>103.2542372881</v>
      </c>
      <c r="F1613" s="131">
        <v>34.028233749199998</v>
      </c>
      <c r="G1613" s="131">
        <v>18.8936309915</v>
      </c>
      <c r="H1613" s="131">
        <v>57.140512147099997</v>
      </c>
      <c r="I1613" s="131">
        <v>23.965856861500001</v>
      </c>
      <c r="J1613" s="131">
        <v>2.6214467108999999</v>
      </c>
      <c r="K1613" s="131">
        <v>2.1299254526000002</v>
      </c>
      <c r="L1613" s="131">
        <v>6.2259359384000001</v>
      </c>
      <c r="M1613" s="131">
        <v>9.9942655853000009</v>
      </c>
      <c r="N1613" s="110">
        <v>2680</v>
      </c>
      <c r="O1613" s="131">
        <v>2.2462686566999999</v>
      </c>
      <c r="P1613" s="146">
        <v>59</v>
      </c>
      <c r="Q1613" s="131">
        <v>5.5056750804999997</v>
      </c>
      <c r="R1613" s="110">
        <v>41</v>
      </c>
      <c r="S1613" s="131">
        <v>10.452312383500001</v>
      </c>
      <c r="T1613" s="110">
        <v>-174</v>
      </c>
      <c r="U1613" s="131">
        <v>46.620362527499999</v>
      </c>
      <c r="V1613" s="131">
        <v>37.421650008500002</v>
      </c>
      <c r="W1613" s="147">
        <v>3064</v>
      </c>
      <c r="X1613" s="147">
        <v>60</v>
      </c>
      <c r="Y1613" s="147">
        <v>766</v>
      </c>
      <c r="Z1613" s="147">
        <v>2238</v>
      </c>
      <c r="AA1613" s="147">
        <v>522</v>
      </c>
      <c r="AB1613" s="147">
        <v>30</v>
      </c>
      <c r="AC1613" s="147">
        <v>96</v>
      </c>
      <c r="AD1613" s="147">
        <v>396</v>
      </c>
      <c r="AE1613" s="148">
        <v>2.2849083216000001</v>
      </c>
      <c r="AF1613" s="131">
        <v>12.0796604636</v>
      </c>
      <c r="AG1613" s="131">
        <v>3.37</v>
      </c>
      <c r="AH1613" s="149">
        <v>21.789193977</v>
      </c>
      <c r="AI1613" s="149">
        <v>17.328287301700001</v>
      </c>
      <c r="AJ1613" s="149">
        <v>19.011192527599999</v>
      </c>
      <c r="AK1613" s="149">
        <v>10.016909574</v>
      </c>
      <c r="AL1613" s="149" t="s">
        <v>3450</v>
      </c>
      <c r="AM1613" s="149">
        <v>0.20130445290000001</v>
      </c>
      <c r="AN1613" s="149" t="s">
        <v>3450</v>
      </c>
      <c r="AO1613" s="149">
        <v>0.62001771480000001</v>
      </c>
      <c r="AP1613" s="149">
        <v>8.5192044447999997</v>
      </c>
      <c r="AQ1613" s="149">
        <v>19.365488364600001</v>
      </c>
    </row>
    <row r="1614" spans="1:43" x14ac:dyDescent="0.2">
      <c r="A1614" s="145">
        <v>5287</v>
      </c>
      <c r="B1614" s="109" t="s">
        <v>2449</v>
      </c>
      <c r="C1614" s="110">
        <v>4209</v>
      </c>
      <c r="D1614" s="131">
        <v>8.9003880983000006</v>
      </c>
      <c r="E1614" s="110">
        <v>48.613998614000003</v>
      </c>
      <c r="F1614" s="131">
        <v>29.745782846299999</v>
      </c>
      <c r="G1614" s="131">
        <v>20.0047517225</v>
      </c>
      <c r="H1614" s="131">
        <v>61.416013304800003</v>
      </c>
      <c r="I1614" s="131">
        <v>18.5792349727</v>
      </c>
      <c r="J1614" s="131">
        <v>4.2709692727000004</v>
      </c>
      <c r="K1614" s="131">
        <v>4.2709692727000004</v>
      </c>
      <c r="L1614" s="131">
        <v>6.8810060504999999</v>
      </c>
      <c r="M1614" s="131">
        <v>9.0164906868999992</v>
      </c>
      <c r="N1614" s="110">
        <v>1781</v>
      </c>
      <c r="O1614" s="131">
        <v>2.3267827062999999</v>
      </c>
      <c r="P1614" s="146">
        <v>86.58</v>
      </c>
      <c r="Q1614" s="131">
        <v>4.0083169689</v>
      </c>
      <c r="R1614" s="110">
        <v>78</v>
      </c>
      <c r="S1614" s="131">
        <v>7.0347695507000001</v>
      </c>
      <c r="T1614" s="110">
        <v>-79</v>
      </c>
      <c r="U1614" s="131">
        <v>65.553887027800002</v>
      </c>
      <c r="V1614" s="131">
        <v>23.403026452599999</v>
      </c>
      <c r="W1614" s="147">
        <v>1389</v>
      </c>
      <c r="X1614" s="147">
        <v>64</v>
      </c>
      <c r="Y1614" s="147">
        <v>849</v>
      </c>
      <c r="Z1614" s="147">
        <v>476</v>
      </c>
      <c r="AA1614" s="147">
        <v>261</v>
      </c>
      <c r="AB1614" s="147">
        <v>21</v>
      </c>
      <c r="AC1614" s="147">
        <v>74</v>
      </c>
      <c r="AD1614" s="147">
        <v>166</v>
      </c>
      <c r="AE1614" s="148">
        <v>1.9949066214</v>
      </c>
      <c r="AF1614" s="131">
        <v>10.9732824427</v>
      </c>
      <c r="AG1614" s="149">
        <v>2.23</v>
      </c>
      <c r="AH1614" s="149">
        <v>19.086112046699999</v>
      </c>
      <c r="AI1614" s="149">
        <v>30.5714606489</v>
      </c>
      <c r="AJ1614" s="149">
        <v>13.977770293000001</v>
      </c>
      <c r="AK1614" s="149">
        <v>6.1187829796999997</v>
      </c>
      <c r="AL1614" s="149" t="s">
        <v>3450</v>
      </c>
      <c r="AM1614" s="149">
        <v>5.6135623699999998E-2</v>
      </c>
      <c r="AN1614" s="149" t="s">
        <v>3450</v>
      </c>
      <c r="AO1614" s="149">
        <v>0.68485460870000003</v>
      </c>
      <c r="AP1614" s="149">
        <v>7.2414954529999997</v>
      </c>
      <c r="AQ1614" s="149">
        <v>19.456607162899999</v>
      </c>
    </row>
    <row r="1615" spans="1:43" x14ac:dyDescent="0.2">
      <c r="A1615" s="145">
        <v>5304</v>
      </c>
      <c r="B1615" s="109" t="s">
        <v>788</v>
      </c>
      <c r="C1615" s="110">
        <v>49</v>
      </c>
      <c r="D1615" s="131">
        <v>2.0833333333000001</v>
      </c>
      <c r="E1615" s="110">
        <v>2.2262607905</v>
      </c>
      <c r="F1615" s="131">
        <v>8.1632653060999996</v>
      </c>
      <c r="G1615" s="131">
        <v>6.1224489795999997</v>
      </c>
      <c r="H1615" s="131">
        <v>63.265306122399998</v>
      </c>
      <c r="I1615" s="131">
        <v>30.612244898</v>
      </c>
      <c r="J1615" s="131">
        <v>0</v>
      </c>
      <c r="K1615" s="131">
        <v>0</v>
      </c>
      <c r="L1615" s="131">
        <v>0</v>
      </c>
      <c r="M1615" s="131">
        <v>21.052631578900002</v>
      </c>
      <c r="N1615" s="110">
        <v>28</v>
      </c>
      <c r="O1615" s="131">
        <v>1.75</v>
      </c>
      <c r="P1615" s="146">
        <v>22.01</v>
      </c>
      <c r="Q1615" s="131">
        <v>0.63578564940000004</v>
      </c>
      <c r="R1615" s="110">
        <v>5</v>
      </c>
      <c r="S1615" s="131">
        <v>24.386920980900001</v>
      </c>
      <c r="T1615" s="110">
        <v>-80</v>
      </c>
      <c r="U1615" s="131">
        <v>30.881017257</v>
      </c>
      <c r="V1615" s="131">
        <v>44.096276112600002</v>
      </c>
      <c r="W1615" s="147">
        <v>69</v>
      </c>
      <c r="X1615" s="147">
        <v>11</v>
      </c>
      <c r="Y1615" s="147">
        <v>13</v>
      </c>
      <c r="Z1615" s="147">
        <v>45</v>
      </c>
      <c r="AA1615" s="147">
        <v>22</v>
      </c>
      <c r="AB1615" s="147">
        <v>4</v>
      </c>
      <c r="AC1615" s="147">
        <v>4</v>
      </c>
      <c r="AD1615" s="147">
        <v>14</v>
      </c>
      <c r="AE1615" s="148">
        <v>0.98039215690000003</v>
      </c>
      <c r="AF1615" s="131">
        <v>0</v>
      </c>
      <c r="AG1615" s="149" t="s">
        <v>3449</v>
      </c>
      <c r="AH1615" s="149">
        <v>22.5609756098</v>
      </c>
      <c r="AI1615" s="149">
        <v>15.243902438999999</v>
      </c>
      <c r="AJ1615" s="149">
        <v>14.634146341499999</v>
      </c>
      <c r="AK1615" s="149">
        <v>13.414634146299999</v>
      </c>
      <c r="AL1615" s="149" t="s">
        <v>3450</v>
      </c>
      <c r="AM1615" s="149">
        <v>4.8780487805000003</v>
      </c>
      <c r="AN1615" s="149" t="s">
        <v>3450</v>
      </c>
      <c r="AO1615" s="149">
        <v>4.8780487805000003</v>
      </c>
      <c r="AP1615" s="149">
        <v>9.1463414634000006</v>
      </c>
      <c r="AQ1615" s="149">
        <v>1.2195121951000001</v>
      </c>
    </row>
    <row r="1616" spans="1:43" x14ac:dyDescent="0.2">
      <c r="A1616" s="145">
        <v>5307</v>
      </c>
      <c r="B1616" s="109" t="s">
        <v>787</v>
      </c>
      <c r="C1616" s="110">
        <v>51</v>
      </c>
      <c r="D1616" s="131">
        <v>4.0816326530999998</v>
      </c>
      <c r="E1616" s="110">
        <v>1.1775571462000001</v>
      </c>
      <c r="F1616" s="131">
        <v>17.6470588235</v>
      </c>
      <c r="G1616" s="131">
        <v>3.9215686275000001</v>
      </c>
      <c r="H1616" s="131">
        <v>56.862745097999998</v>
      </c>
      <c r="I1616" s="131">
        <v>39.215686274500001</v>
      </c>
      <c r="J1616" s="131">
        <v>0</v>
      </c>
      <c r="K1616" s="131">
        <v>38.461538461499998</v>
      </c>
      <c r="L1616" s="131">
        <v>0</v>
      </c>
      <c r="M1616" s="131">
        <v>57.692307692299998</v>
      </c>
      <c r="N1616" s="110">
        <v>32</v>
      </c>
      <c r="O1616" s="131">
        <v>1.53125</v>
      </c>
      <c r="P1616" s="146">
        <v>43.31</v>
      </c>
      <c r="Q1616" s="131">
        <v>0.80626583740000002</v>
      </c>
      <c r="R1616" s="110">
        <v>8</v>
      </c>
      <c r="S1616" s="131">
        <v>8.5003455424999999</v>
      </c>
      <c r="T1616" s="110">
        <v>-160</v>
      </c>
      <c r="U1616" s="131">
        <v>50.011518083399999</v>
      </c>
      <c r="V1616" s="131">
        <v>40.681870536700004</v>
      </c>
      <c r="W1616" s="147">
        <v>37</v>
      </c>
      <c r="X1616" s="147">
        <v>9</v>
      </c>
      <c r="Y1616" s="147">
        <v>14</v>
      </c>
      <c r="Z1616" s="147">
        <v>14</v>
      </c>
      <c r="AA1616" s="147">
        <v>19</v>
      </c>
      <c r="AB1616" s="147">
        <v>4</v>
      </c>
      <c r="AC1616" s="147">
        <v>7</v>
      </c>
      <c r="AD1616" s="147">
        <v>8</v>
      </c>
      <c r="AE1616" s="148">
        <v>0.6802721088</v>
      </c>
      <c r="AF1616" s="131">
        <v>0</v>
      </c>
      <c r="AG1616" s="149" t="s">
        <v>3449</v>
      </c>
      <c r="AH1616" s="149">
        <v>9.2592592593000003</v>
      </c>
      <c r="AI1616" s="149">
        <v>14.8148148148</v>
      </c>
      <c r="AJ1616" s="149">
        <v>5.0925925926</v>
      </c>
      <c r="AK1616" s="149">
        <v>16.2037037037</v>
      </c>
      <c r="AL1616" s="149" t="s">
        <v>3450</v>
      </c>
      <c r="AM1616" s="149">
        <v>0</v>
      </c>
      <c r="AN1616" s="149" t="s">
        <v>3450</v>
      </c>
      <c r="AO1616" s="149">
        <v>0</v>
      </c>
      <c r="AP1616" s="149">
        <v>33.7962962963</v>
      </c>
      <c r="AQ1616" s="149">
        <v>17.1296296296</v>
      </c>
    </row>
    <row r="1617" spans="1:43" x14ac:dyDescent="0.2">
      <c r="A1617" s="145">
        <v>5309</v>
      </c>
      <c r="B1617" s="109" t="s">
        <v>786</v>
      </c>
      <c r="C1617" s="110">
        <v>45</v>
      </c>
      <c r="D1617" s="131">
        <v>-25</v>
      </c>
      <c r="E1617" s="110">
        <v>2.2388059701</v>
      </c>
      <c r="F1617" s="131">
        <v>6.6666666667000003</v>
      </c>
      <c r="G1617" s="131">
        <v>8.8888888889000004</v>
      </c>
      <c r="H1617" s="131">
        <v>53.333333333299997</v>
      </c>
      <c r="I1617" s="131">
        <v>37.777777777799997</v>
      </c>
      <c r="J1617" s="131">
        <v>0</v>
      </c>
      <c r="K1617" s="131">
        <v>0</v>
      </c>
      <c r="L1617" s="131">
        <v>0</v>
      </c>
      <c r="M1617" s="131">
        <v>0</v>
      </c>
      <c r="N1617" s="110">
        <v>26</v>
      </c>
      <c r="O1617" s="131">
        <v>1.7307692308</v>
      </c>
      <c r="P1617" s="146">
        <v>20.100000000000001</v>
      </c>
      <c r="Q1617" s="131">
        <v>1.3432835821</v>
      </c>
      <c r="R1617" s="110">
        <v>1</v>
      </c>
      <c r="S1617" s="131">
        <v>4.9751243781000003</v>
      </c>
      <c r="T1617" s="110">
        <v>-37</v>
      </c>
      <c r="U1617" s="131">
        <v>71.741293532300006</v>
      </c>
      <c r="V1617" s="131">
        <v>21.9402985075</v>
      </c>
      <c r="W1617" s="147">
        <v>25</v>
      </c>
      <c r="X1617" s="147">
        <v>10</v>
      </c>
      <c r="Y1617" s="147">
        <v>8</v>
      </c>
      <c r="Z1617" s="147">
        <v>7</v>
      </c>
      <c r="AA1617" s="147" t="s">
        <v>3449</v>
      </c>
      <c r="AB1617" s="147">
        <v>4</v>
      </c>
      <c r="AC1617" s="147" t="s">
        <v>3449</v>
      </c>
      <c r="AD1617" s="147">
        <v>5</v>
      </c>
      <c r="AE1617" s="148">
        <v>1.2820512821000001</v>
      </c>
      <c r="AF1617" s="131">
        <v>0</v>
      </c>
      <c r="AG1617" s="149" t="s">
        <v>3449</v>
      </c>
      <c r="AH1617" s="149">
        <v>19.4805194805</v>
      </c>
      <c r="AI1617" s="149">
        <v>13.6363636364</v>
      </c>
      <c r="AJ1617" s="149">
        <v>18.181818181800001</v>
      </c>
      <c r="AK1617" s="149">
        <v>23.376623376600001</v>
      </c>
      <c r="AL1617" s="149" t="s">
        <v>3450</v>
      </c>
      <c r="AM1617" s="149">
        <v>0</v>
      </c>
      <c r="AN1617" s="149" t="s">
        <v>3450</v>
      </c>
      <c r="AO1617" s="149">
        <v>0</v>
      </c>
      <c r="AP1617" s="149">
        <v>7.7922077922000001</v>
      </c>
      <c r="AQ1617" s="149">
        <v>3.8961038961000001</v>
      </c>
    </row>
    <row r="1618" spans="1:43" x14ac:dyDescent="0.2">
      <c r="A1618" s="145">
        <v>5310</v>
      </c>
      <c r="B1618" s="109" t="s">
        <v>785</v>
      </c>
      <c r="C1618" s="110">
        <v>1146</v>
      </c>
      <c r="D1618" s="131">
        <v>-4.7381546134999999</v>
      </c>
      <c r="E1618" s="110">
        <v>7.5743555849000002</v>
      </c>
      <c r="F1618" s="131">
        <v>15.619546247800001</v>
      </c>
      <c r="G1618" s="131">
        <v>16.143106457199998</v>
      </c>
      <c r="H1618" s="131">
        <v>57.766143106500003</v>
      </c>
      <c r="I1618" s="131">
        <v>26.090750436299999</v>
      </c>
      <c r="J1618" s="131">
        <v>1.7353579176</v>
      </c>
      <c r="K1618" s="131">
        <v>1.7353579176</v>
      </c>
      <c r="L1618" s="131">
        <v>3.4707158351</v>
      </c>
      <c r="M1618" s="131">
        <v>13.8828633406</v>
      </c>
      <c r="N1618" s="110">
        <v>528</v>
      </c>
      <c r="O1618" s="131">
        <v>2.0833333333000001</v>
      </c>
      <c r="P1618" s="146">
        <v>151.30000000000001</v>
      </c>
      <c r="Q1618" s="131">
        <v>0.97145122920000004</v>
      </c>
      <c r="R1618" s="110">
        <v>17</v>
      </c>
      <c r="S1618" s="131">
        <v>5.9674861221000004</v>
      </c>
      <c r="T1618" s="110">
        <v>-163</v>
      </c>
      <c r="U1618" s="131">
        <v>37.106793550100001</v>
      </c>
      <c r="V1618" s="131">
        <v>55.954269098600001</v>
      </c>
      <c r="W1618" s="147">
        <v>644</v>
      </c>
      <c r="X1618" s="147">
        <v>23</v>
      </c>
      <c r="Y1618" s="147">
        <v>219</v>
      </c>
      <c r="Z1618" s="147">
        <v>402</v>
      </c>
      <c r="AA1618" s="147">
        <v>143</v>
      </c>
      <c r="AB1618" s="147">
        <v>9</v>
      </c>
      <c r="AC1618" s="147">
        <v>43</v>
      </c>
      <c r="AD1618" s="147">
        <v>91</v>
      </c>
      <c r="AE1618" s="148">
        <v>1.8355359765000001</v>
      </c>
      <c r="AF1618" s="131">
        <v>0</v>
      </c>
      <c r="AG1618" s="149">
        <v>1.55</v>
      </c>
      <c r="AH1618" s="149">
        <v>16.143355534400001</v>
      </c>
      <c r="AI1618" s="149">
        <v>21.820488423699999</v>
      </c>
      <c r="AJ1618" s="149">
        <v>12.591183000299999</v>
      </c>
      <c r="AK1618" s="149">
        <v>10.5613701237</v>
      </c>
      <c r="AL1618" s="149" t="s">
        <v>3450</v>
      </c>
      <c r="AM1618" s="149">
        <v>1.1100539169000001</v>
      </c>
      <c r="AN1618" s="149" t="s">
        <v>3450</v>
      </c>
      <c r="AO1618" s="149">
        <v>0.31715826200000002</v>
      </c>
      <c r="AP1618" s="149">
        <v>17.570567713300001</v>
      </c>
      <c r="AQ1618" s="149">
        <v>13.193783698100001</v>
      </c>
    </row>
    <row r="1619" spans="1:43" x14ac:dyDescent="0.2">
      <c r="A1619" s="145">
        <v>5315</v>
      </c>
      <c r="B1619" s="109" t="s">
        <v>784</v>
      </c>
      <c r="C1619" s="110">
        <v>47</v>
      </c>
      <c r="D1619" s="131">
        <v>-2.0833333333000001</v>
      </c>
      <c r="E1619" s="110">
        <v>7.0570570570999998</v>
      </c>
      <c r="F1619" s="131">
        <v>10.638297872300001</v>
      </c>
      <c r="G1619" s="131">
        <v>2.1276595745</v>
      </c>
      <c r="H1619" s="131">
        <v>70.212765957399995</v>
      </c>
      <c r="I1619" s="131">
        <v>27.659574468100001</v>
      </c>
      <c r="J1619" s="131">
        <v>0</v>
      </c>
      <c r="K1619" s="131">
        <v>0</v>
      </c>
      <c r="L1619" s="131">
        <v>0</v>
      </c>
      <c r="M1619" s="131">
        <v>0</v>
      </c>
      <c r="N1619" s="110">
        <v>26</v>
      </c>
      <c r="O1619" s="131">
        <v>1.6538461538</v>
      </c>
      <c r="P1619" s="146">
        <v>6.66</v>
      </c>
      <c r="Q1619" s="131">
        <v>1.5151515151999999</v>
      </c>
      <c r="R1619" s="110">
        <v>-3</v>
      </c>
      <c r="S1619" s="131">
        <v>2.7272727272999999</v>
      </c>
      <c r="T1619" s="110">
        <v>-12</v>
      </c>
      <c r="U1619" s="131">
        <v>70.151515151500007</v>
      </c>
      <c r="V1619" s="131">
        <v>25.606060606100002</v>
      </c>
      <c r="W1619" s="147" t="s">
        <v>3449</v>
      </c>
      <c r="X1619" s="147" t="s">
        <v>3449</v>
      </c>
      <c r="Y1619" s="147">
        <v>0</v>
      </c>
      <c r="Z1619" s="147">
        <v>10</v>
      </c>
      <c r="AA1619" s="147" t="s">
        <v>3449</v>
      </c>
      <c r="AB1619" s="147" t="s">
        <v>3449</v>
      </c>
      <c r="AC1619" s="147">
        <v>0</v>
      </c>
      <c r="AD1619" s="147" t="s">
        <v>3449</v>
      </c>
      <c r="AE1619" s="148">
        <v>1.5037593985</v>
      </c>
      <c r="AF1619" s="131">
        <v>0</v>
      </c>
      <c r="AG1619" s="149" t="s">
        <v>3449</v>
      </c>
      <c r="AH1619" s="149">
        <v>53.125</v>
      </c>
      <c r="AI1619" s="149">
        <v>4.375</v>
      </c>
      <c r="AJ1619" s="149">
        <v>3.125</v>
      </c>
      <c r="AK1619" s="149">
        <v>7.5</v>
      </c>
      <c r="AL1619" s="149" t="s">
        <v>3450</v>
      </c>
      <c r="AM1619" s="149">
        <v>0</v>
      </c>
      <c r="AN1619" s="149" t="s">
        <v>3450</v>
      </c>
      <c r="AO1619" s="149">
        <v>5</v>
      </c>
      <c r="AP1619" s="149">
        <v>16.875</v>
      </c>
      <c r="AQ1619" s="149">
        <v>10</v>
      </c>
    </row>
    <row r="1620" spans="1:43" x14ac:dyDescent="0.2">
      <c r="A1620" s="145">
        <v>5317</v>
      </c>
      <c r="B1620" s="109" t="s">
        <v>783</v>
      </c>
      <c r="C1620" s="110">
        <v>2609</v>
      </c>
      <c r="D1620" s="131">
        <v>6.6203514508000003</v>
      </c>
      <c r="E1620" s="110">
        <v>23.472784525400002</v>
      </c>
      <c r="F1620" s="131">
        <v>10.387121502499999</v>
      </c>
      <c r="G1620" s="131">
        <v>18.896128784999998</v>
      </c>
      <c r="H1620" s="131">
        <v>57.646607895700001</v>
      </c>
      <c r="I1620" s="131">
        <v>23.457263319300001</v>
      </c>
      <c r="J1620" s="131">
        <v>2.6917900403999999</v>
      </c>
      <c r="K1620" s="131">
        <v>2.3072486059999999</v>
      </c>
      <c r="L1620" s="131">
        <v>12.3053258989</v>
      </c>
      <c r="M1620" s="131">
        <v>7.3062872524999998</v>
      </c>
      <c r="N1620" s="110">
        <v>1174</v>
      </c>
      <c r="O1620" s="131">
        <v>2.2052810903000002</v>
      </c>
      <c r="P1620" s="146">
        <v>111.15</v>
      </c>
      <c r="Q1620" s="131">
        <v>2.1048844113</v>
      </c>
      <c r="R1620" s="110">
        <v>42</v>
      </c>
      <c r="S1620" s="131">
        <v>4.5605828911000001</v>
      </c>
      <c r="T1620" s="110">
        <v>-110</v>
      </c>
      <c r="U1620" s="131">
        <v>70.009894755800005</v>
      </c>
      <c r="V1620" s="131">
        <v>23.324637941900001</v>
      </c>
      <c r="W1620" s="147">
        <v>647</v>
      </c>
      <c r="X1620" s="147">
        <v>38</v>
      </c>
      <c r="Y1620" s="147">
        <v>189</v>
      </c>
      <c r="Z1620" s="147">
        <v>420</v>
      </c>
      <c r="AA1620" s="147">
        <v>216</v>
      </c>
      <c r="AB1620" s="147">
        <v>18</v>
      </c>
      <c r="AC1620" s="147">
        <v>51</v>
      </c>
      <c r="AD1620" s="147">
        <v>147</v>
      </c>
      <c r="AE1620" s="148">
        <v>0.77489345220000005</v>
      </c>
      <c r="AF1620" s="131">
        <v>2.3201856148000002</v>
      </c>
      <c r="AG1620" s="131">
        <v>1.47</v>
      </c>
      <c r="AH1620" s="149">
        <v>23.932458833399998</v>
      </c>
      <c r="AI1620" s="149">
        <v>22.1322913759</v>
      </c>
      <c r="AJ1620" s="149">
        <v>10.940552609499999</v>
      </c>
      <c r="AK1620" s="149">
        <v>9.4892548144000006</v>
      </c>
      <c r="AL1620" s="149" t="s">
        <v>3450</v>
      </c>
      <c r="AM1620" s="149">
        <v>0.94892548139999999</v>
      </c>
      <c r="AN1620" s="149" t="s">
        <v>3450</v>
      </c>
      <c r="AO1620" s="149">
        <v>0.78146804349999999</v>
      </c>
      <c r="AP1620" s="149">
        <v>13.6896455484</v>
      </c>
      <c r="AQ1620" s="149">
        <v>14.764164108299999</v>
      </c>
    </row>
    <row r="1621" spans="1:43" x14ac:dyDescent="0.2">
      <c r="A1621" s="145">
        <v>5323</v>
      </c>
      <c r="B1621" s="109" t="s">
        <v>782</v>
      </c>
      <c r="C1621" s="110">
        <v>508</v>
      </c>
      <c r="D1621" s="131">
        <v>-5.0467289720000004</v>
      </c>
      <c r="E1621" s="110">
        <v>2.7088999092999999</v>
      </c>
      <c r="F1621" s="131">
        <v>6.4960629920999997</v>
      </c>
      <c r="G1621" s="131">
        <v>15.157480315000001</v>
      </c>
      <c r="H1621" s="131">
        <v>55.3149606299</v>
      </c>
      <c r="I1621" s="131">
        <v>29.527559055099999</v>
      </c>
      <c r="J1621" s="131">
        <v>3.9331366765000002</v>
      </c>
      <c r="K1621" s="131">
        <v>0</v>
      </c>
      <c r="L1621" s="131">
        <v>3.9331366765000002</v>
      </c>
      <c r="M1621" s="131">
        <v>7.8662733530000004</v>
      </c>
      <c r="N1621" s="110">
        <v>231</v>
      </c>
      <c r="O1621" s="131">
        <v>2.1904761905000001</v>
      </c>
      <c r="P1621" s="146">
        <v>187.53</v>
      </c>
      <c r="Q1621" s="131">
        <v>0.74654721909999999</v>
      </c>
      <c r="R1621" s="110">
        <v>23</v>
      </c>
      <c r="S1621" s="131">
        <v>10.8409321175</v>
      </c>
      <c r="T1621" s="110">
        <v>-363</v>
      </c>
      <c r="U1621" s="131">
        <v>35.050391937299999</v>
      </c>
      <c r="V1621" s="131">
        <v>53.362128726100003</v>
      </c>
      <c r="W1621" s="147">
        <v>212</v>
      </c>
      <c r="X1621" s="147">
        <v>60</v>
      </c>
      <c r="Y1621" s="147">
        <v>73</v>
      </c>
      <c r="Z1621" s="147">
        <v>79</v>
      </c>
      <c r="AA1621" s="147">
        <v>73</v>
      </c>
      <c r="AB1621" s="147">
        <v>26</v>
      </c>
      <c r="AC1621" s="147">
        <v>17</v>
      </c>
      <c r="AD1621" s="147">
        <v>30</v>
      </c>
      <c r="AE1621" s="148">
        <v>0.61855670100000004</v>
      </c>
      <c r="AF1621" s="131">
        <v>0</v>
      </c>
      <c r="AG1621" s="149" t="s">
        <v>3449</v>
      </c>
      <c r="AH1621" s="149">
        <v>13.333333333300001</v>
      </c>
      <c r="AI1621" s="149">
        <v>31.428571428600002</v>
      </c>
      <c r="AJ1621" s="149">
        <v>9.4677871148000001</v>
      </c>
      <c r="AK1621" s="149">
        <v>18.655462184899999</v>
      </c>
      <c r="AL1621" s="149" t="s">
        <v>3450</v>
      </c>
      <c r="AM1621" s="149">
        <v>0.44817927169999999</v>
      </c>
      <c r="AN1621" s="149" t="s">
        <v>3450</v>
      </c>
      <c r="AO1621" s="149">
        <v>0.61624649860000003</v>
      </c>
      <c r="AP1621" s="149">
        <v>6.8907563024999998</v>
      </c>
      <c r="AQ1621" s="149">
        <v>13.6134453782</v>
      </c>
    </row>
    <row r="1622" spans="1:43" x14ac:dyDescent="0.2">
      <c r="A1622" s="145">
        <v>5324</v>
      </c>
      <c r="B1622" s="109" t="s">
        <v>781</v>
      </c>
      <c r="C1622" s="110">
        <v>1512</v>
      </c>
      <c r="D1622" s="131">
        <v>10.204081632699999</v>
      </c>
      <c r="E1622" s="110">
        <v>55.3440702782</v>
      </c>
      <c r="F1622" s="131">
        <v>9.5238095238000007</v>
      </c>
      <c r="G1622" s="131">
        <v>21.2962962963</v>
      </c>
      <c r="H1622" s="131">
        <v>58.597883597900001</v>
      </c>
      <c r="I1622" s="131">
        <v>20.105820105799999</v>
      </c>
      <c r="J1622" s="131">
        <v>1.3201320132000001</v>
      </c>
      <c r="K1622" s="131">
        <v>0</v>
      </c>
      <c r="L1622" s="131">
        <v>10.561056105600001</v>
      </c>
      <c r="M1622" s="131">
        <v>5.9405940594000004</v>
      </c>
      <c r="N1622" s="110">
        <v>616</v>
      </c>
      <c r="O1622" s="131">
        <v>2.4107142857000001</v>
      </c>
      <c r="P1622" s="146">
        <v>27.32</v>
      </c>
      <c r="Q1622" s="131">
        <v>3.6996336996000001</v>
      </c>
      <c r="R1622" s="110">
        <v>22</v>
      </c>
      <c r="S1622" s="131">
        <v>9.1941391940999999</v>
      </c>
      <c r="T1622" s="110">
        <v>-57</v>
      </c>
      <c r="U1622" s="131">
        <v>66.410256410299993</v>
      </c>
      <c r="V1622" s="131">
        <v>20.695970696</v>
      </c>
      <c r="W1622" s="147">
        <v>441</v>
      </c>
      <c r="X1622" s="147">
        <v>15</v>
      </c>
      <c r="Y1622" s="147">
        <v>110</v>
      </c>
      <c r="Z1622" s="147">
        <v>316</v>
      </c>
      <c r="AA1622" s="147">
        <v>120</v>
      </c>
      <c r="AB1622" s="147">
        <v>6</v>
      </c>
      <c r="AC1622" s="147">
        <v>30</v>
      </c>
      <c r="AD1622" s="147">
        <v>84</v>
      </c>
      <c r="AE1622" s="148">
        <v>0.50454086779999996</v>
      </c>
      <c r="AF1622" s="131">
        <v>8.1135902637000008</v>
      </c>
      <c r="AG1622" s="131">
        <v>1.1200000000000001</v>
      </c>
      <c r="AH1622" s="149">
        <v>13.8465094776</v>
      </c>
      <c r="AI1622" s="149">
        <v>23.254738788699999</v>
      </c>
      <c r="AJ1622" s="149">
        <v>14.932963476699999</v>
      </c>
      <c r="AK1622" s="149">
        <v>10.0785945446</v>
      </c>
      <c r="AL1622" s="149" t="s">
        <v>3450</v>
      </c>
      <c r="AM1622" s="149">
        <v>1.2482662968</v>
      </c>
      <c r="AN1622" s="149" t="s">
        <v>3450</v>
      </c>
      <c r="AO1622" s="149">
        <v>1.5025427647</v>
      </c>
      <c r="AP1622" s="149">
        <v>20.3421174295</v>
      </c>
      <c r="AQ1622" s="149">
        <v>10.933888118400001</v>
      </c>
    </row>
    <row r="1623" spans="1:43" x14ac:dyDescent="0.2">
      <c r="A1623" s="145">
        <v>5396</v>
      </c>
      <c r="B1623" s="109" t="s">
        <v>780</v>
      </c>
      <c r="C1623" s="110">
        <v>2625</v>
      </c>
      <c r="D1623" s="131">
        <v>4.0428061830999997</v>
      </c>
      <c r="E1623" s="110">
        <v>226.4883520276</v>
      </c>
      <c r="F1623" s="131">
        <v>11.3142857143</v>
      </c>
      <c r="G1623" s="131">
        <v>18.933333333299998</v>
      </c>
      <c r="H1623" s="131">
        <v>57.714285714299997</v>
      </c>
      <c r="I1623" s="131">
        <v>23.352380952400001</v>
      </c>
      <c r="J1623" s="131">
        <v>1.9179133102999999</v>
      </c>
      <c r="K1623" s="131">
        <v>1.5343306483000001</v>
      </c>
      <c r="L1623" s="131">
        <v>5.3701572688999999</v>
      </c>
      <c r="M1623" s="131">
        <v>8.0552359032999998</v>
      </c>
      <c r="N1623" s="110">
        <v>1141</v>
      </c>
      <c r="O1623" s="131">
        <v>2.2699386502999999</v>
      </c>
      <c r="P1623" s="146">
        <v>11.59</v>
      </c>
      <c r="Q1623" s="131">
        <v>10.8225108225</v>
      </c>
      <c r="R1623" s="110">
        <v>20</v>
      </c>
      <c r="S1623" s="131">
        <v>6.0606060605999996</v>
      </c>
      <c r="T1623" s="110">
        <v>-6</v>
      </c>
      <c r="U1623" s="131">
        <v>69.696969697</v>
      </c>
      <c r="V1623" s="131">
        <v>13.4199134199</v>
      </c>
      <c r="W1623" s="147">
        <v>663</v>
      </c>
      <c r="X1623" s="147">
        <v>19</v>
      </c>
      <c r="Y1623" s="147">
        <v>190</v>
      </c>
      <c r="Z1623" s="147">
        <v>454</v>
      </c>
      <c r="AA1623" s="147">
        <v>238</v>
      </c>
      <c r="AB1623" s="147">
        <v>10</v>
      </c>
      <c r="AC1623" s="147">
        <v>46</v>
      </c>
      <c r="AD1623" s="147">
        <v>182</v>
      </c>
      <c r="AE1623" s="148">
        <v>0.45402951190000002</v>
      </c>
      <c r="AF1623" s="131">
        <v>3.0792917629000001</v>
      </c>
      <c r="AG1623" s="131">
        <v>0.93</v>
      </c>
      <c r="AH1623" s="149">
        <v>17.693766295300001</v>
      </c>
      <c r="AI1623" s="149">
        <v>16.4375444418</v>
      </c>
      <c r="AJ1623" s="149">
        <v>14.268784072100001</v>
      </c>
      <c r="AK1623" s="149">
        <v>7.7743541123000002</v>
      </c>
      <c r="AL1623" s="149" t="s">
        <v>3450</v>
      </c>
      <c r="AM1623" s="149">
        <v>3.0457454372999999</v>
      </c>
      <c r="AN1623" s="149" t="s">
        <v>3450</v>
      </c>
      <c r="AO1623" s="149">
        <v>0.61625977720000003</v>
      </c>
      <c r="AP1623" s="149">
        <v>23.5837876274</v>
      </c>
      <c r="AQ1623" s="149">
        <v>12.2540886466</v>
      </c>
    </row>
    <row r="1624" spans="1:43" x14ac:dyDescent="0.2">
      <c r="A1624" s="145">
        <v>5397</v>
      </c>
      <c r="B1624" s="109" t="s">
        <v>779</v>
      </c>
      <c r="C1624" s="110">
        <v>1134</v>
      </c>
      <c r="D1624" s="131">
        <v>1.0695187166</v>
      </c>
      <c r="E1624" s="110">
        <v>21.196261682199999</v>
      </c>
      <c r="F1624" s="131">
        <v>9.7883597883999993</v>
      </c>
      <c r="G1624" s="131">
        <v>13.5802469136</v>
      </c>
      <c r="H1624" s="131">
        <v>54.409171075800003</v>
      </c>
      <c r="I1624" s="131">
        <v>32.010582010599997</v>
      </c>
      <c r="J1624" s="131">
        <v>0.87680841740000004</v>
      </c>
      <c r="K1624" s="131">
        <v>3.5072336694000001</v>
      </c>
      <c r="L1624" s="131">
        <v>3.5072336694000001</v>
      </c>
      <c r="M1624" s="131">
        <v>7.8912757561999998</v>
      </c>
      <c r="N1624" s="110">
        <v>563</v>
      </c>
      <c r="O1624" s="131">
        <v>1.973357016</v>
      </c>
      <c r="P1624" s="146">
        <v>53.5</v>
      </c>
      <c r="Q1624" s="131">
        <v>2.3929706487</v>
      </c>
      <c r="R1624" s="110">
        <v>17</v>
      </c>
      <c r="S1624" s="131">
        <v>4.5989904655</v>
      </c>
      <c r="T1624" s="110">
        <v>-44</v>
      </c>
      <c r="U1624" s="131">
        <v>78.145447747199995</v>
      </c>
      <c r="V1624" s="131">
        <v>14.862591138499999</v>
      </c>
      <c r="W1624" s="147">
        <v>385</v>
      </c>
      <c r="X1624" s="147">
        <v>36</v>
      </c>
      <c r="Y1624" s="147">
        <v>73</v>
      </c>
      <c r="Z1624" s="147">
        <v>276</v>
      </c>
      <c r="AA1624" s="147">
        <v>127</v>
      </c>
      <c r="AB1624" s="147">
        <v>17</v>
      </c>
      <c r="AC1624" s="147">
        <v>20</v>
      </c>
      <c r="AD1624" s="147">
        <v>90</v>
      </c>
      <c r="AE1624" s="148">
        <v>1.0477299185</v>
      </c>
      <c r="AF1624" s="131">
        <v>0</v>
      </c>
      <c r="AG1624" s="131">
        <v>1.31</v>
      </c>
      <c r="AH1624" s="149">
        <v>15.7654921021</v>
      </c>
      <c r="AI1624" s="149">
        <v>12.5455650061</v>
      </c>
      <c r="AJ1624" s="149">
        <v>13.092345078999999</v>
      </c>
      <c r="AK1624" s="149">
        <v>8.9914945322000008</v>
      </c>
      <c r="AL1624" s="149" t="s">
        <v>3450</v>
      </c>
      <c r="AM1624" s="149">
        <v>2.3086269745000001</v>
      </c>
      <c r="AN1624" s="149" t="s">
        <v>3450</v>
      </c>
      <c r="AO1624" s="149">
        <v>0.91130012149999995</v>
      </c>
      <c r="AP1624" s="149">
        <v>20.200486026699998</v>
      </c>
      <c r="AQ1624" s="149">
        <v>20.9599027947</v>
      </c>
    </row>
    <row r="1625" spans="1:43" x14ac:dyDescent="0.2">
      <c r="A1625" s="145">
        <v>5398</v>
      </c>
      <c r="B1625" s="109" t="s">
        <v>778</v>
      </c>
      <c r="C1625" s="110">
        <v>5136</v>
      </c>
      <c r="D1625" s="131">
        <v>5.0736497544999999</v>
      </c>
      <c r="E1625" s="110">
        <v>99.150579150599995</v>
      </c>
      <c r="F1625" s="131">
        <v>21.534267912800001</v>
      </c>
      <c r="G1625" s="131">
        <v>17.153426791299999</v>
      </c>
      <c r="H1625" s="131">
        <v>58.8590342679</v>
      </c>
      <c r="I1625" s="131">
        <v>23.9875389408</v>
      </c>
      <c r="J1625" s="131">
        <v>4.2602633616999999</v>
      </c>
      <c r="K1625" s="131">
        <v>1.549186677</v>
      </c>
      <c r="L1625" s="131">
        <v>7.3586367157000003</v>
      </c>
      <c r="M1625" s="131">
        <v>11.037955073599999</v>
      </c>
      <c r="N1625" s="110">
        <v>2371</v>
      </c>
      <c r="O1625" s="131">
        <v>2.1442429354999999</v>
      </c>
      <c r="P1625" s="146">
        <v>51.8</v>
      </c>
      <c r="Q1625" s="131">
        <v>8.4703152194999998</v>
      </c>
      <c r="R1625" s="110">
        <v>84</v>
      </c>
      <c r="S1625" s="131">
        <v>9.2245213691999997</v>
      </c>
      <c r="T1625" s="110">
        <v>-112</v>
      </c>
      <c r="U1625" s="131">
        <v>75.846064591000001</v>
      </c>
      <c r="V1625" s="131">
        <v>6.4590988203000004</v>
      </c>
      <c r="W1625" s="147">
        <v>2366</v>
      </c>
      <c r="X1625" s="147">
        <v>83</v>
      </c>
      <c r="Y1625" s="147">
        <v>841</v>
      </c>
      <c r="Z1625" s="147">
        <v>1442</v>
      </c>
      <c r="AA1625" s="147">
        <v>562</v>
      </c>
      <c r="AB1625" s="147">
        <v>22</v>
      </c>
      <c r="AC1625" s="147">
        <v>126</v>
      </c>
      <c r="AD1625" s="147">
        <v>414</v>
      </c>
      <c r="AE1625" s="148">
        <v>2.0587344837999999</v>
      </c>
      <c r="AF1625" s="131">
        <v>11.290636558299999</v>
      </c>
      <c r="AG1625" s="131">
        <v>1.58</v>
      </c>
      <c r="AH1625" s="149">
        <v>21.777327251199999</v>
      </c>
      <c r="AI1625" s="149">
        <v>18.685588781900002</v>
      </c>
      <c r="AJ1625" s="149">
        <v>14.8927183646</v>
      </c>
      <c r="AK1625" s="149">
        <v>12.0121642169</v>
      </c>
      <c r="AL1625" s="149" t="s">
        <v>3450</v>
      </c>
      <c r="AM1625" s="149">
        <v>0.98834262539999995</v>
      </c>
      <c r="AN1625" s="149" t="s">
        <v>3450</v>
      </c>
      <c r="AO1625" s="149">
        <v>1.2248690657000001</v>
      </c>
      <c r="AP1625" s="149">
        <v>12.079743199899999</v>
      </c>
      <c r="AQ1625" s="149">
        <v>13.980402094900001</v>
      </c>
    </row>
    <row r="1626" spans="1:43" x14ac:dyDescent="0.2">
      <c r="A1626" s="145">
        <v>5399</v>
      </c>
      <c r="B1626" s="109" t="s">
        <v>3390</v>
      </c>
      <c r="C1626" s="110">
        <v>640</v>
      </c>
      <c r="D1626" s="131">
        <v>-7.7809798271000004</v>
      </c>
      <c r="E1626" s="110">
        <v>4.4571348979999996</v>
      </c>
      <c r="F1626" s="131">
        <v>5.9375</v>
      </c>
      <c r="G1626" s="131">
        <v>12.65625</v>
      </c>
      <c r="H1626" s="131">
        <v>53.59375</v>
      </c>
      <c r="I1626" s="131">
        <v>33.75</v>
      </c>
      <c r="J1626" s="131">
        <v>0</v>
      </c>
      <c r="K1626" s="131">
        <v>0</v>
      </c>
      <c r="L1626" s="131">
        <v>6.1162079510999998</v>
      </c>
      <c r="M1626" s="131">
        <v>18.348623853199999</v>
      </c>
      <c r="N1626" s="110">
        <v>326</v>
      </c>
      <c r="O1626" s="131">
        <v>1.9417177913999999</v>
      </c>
      <c r="P1626" s="146">
        <v>143.59</v>
      </c>
      <c r="Q1626" s="131">
        <v>0.80038975499999998</v>
      </c>
      <c r="R1626" s="110">
        <v>21</v>
      </c>
      <c r="S1626" s="131">
        <v>8.8530066815000001</v>
      </c>
      <c r="T1626" s="110">
        <v>-178</v>
      </c>
      <c r="U1626" s="131">
        <v>46.311247215999998</v>
      </c>
      <c r="V1626" s="131">
        <v>44.035356347399997</v>
      </c>
      <c r="W1626" s="147">
        <v>198</v>
      </c>
      <c r="X1626" s="147">
        <v>48</v>
      </c>
      <c r="Y1626" s="147">
        <v>48</v>
      </c>
      <c r="Z1626" s="147">
        <v>102</v>
      </c>
      <c r="AA1626" s="147">
        <v>86</v>
      </c>
      <c r="AB1626" s="147">
        <v>22</v>
      </c>
      <c r="AC1626" s="147">
        <v>15</v>
      </c>
      <c r="AD1626" s="147">
        <v>49</v>
      </c>
      <c r="AE1626" s="148">
        <v>0.80160320640000005</v>
      </c>
      <c r="AF1626" s="131">
        <v>0</v>
      </c>
      <c r="AG1626" s="131">
        <v>1.2</v>
      </c>
      <c r="AH1626" s="149">
        <v>10.125313283200001</v>
      </c>
      <c r="AI1626" s="149">
        <v>19.8496240602</v>
      </c>
      <c r="AJ1626" s="149">
        <v>17.343358395999999</v>
      </c>
      <c r="AK1626" s="149">
        <v>11.7794486216</v>
      </c>
      <c r="AL1626" s="149" t="s">
        <v>3450</v>
      </c>
      <c r="AM1626" s="149">
        <v>0.40100250630000001</v>
      </c>
      <c r="AN1626" s="149" t="s">
        <v>3450</v>
      </c>
      <c r="AO1626" s="149">
        <v>1.2030075188</v>
      </c>
      <c r="AP1626" s="149">
        <v>14.436090225599999</v>
      </c>
      <c r="AQ1626" s="149">
        <v>15.939849624100001</v>
      </c>
    </row>
    <row r="1627" spans="1:43" x14ac:dyDescent="0.2">
      <c r="A1627" s="145">
        <v>5401</v>
      </c>
      <c r="B1627" s="109" t="s">
        <v>777</v>
      </c>
      <c r="C1627" s="110">
        <v>10197</v>
      </c>
      <c r="D1627" s="131">
        <v>10.1782820097</v>
      </c>
      <c r="E1627" s="110">
        <v>621.38939670929994</v>
      </c>
      <c r="F1627" s="131">
        <v>40.207904285600002</v>
      </c>
      <c r="G1627" s="131">
        <v>22.330097087399999</v>
      </c>
      <c r="H1627" s="131">
        <v>60.213788369100001</v>
      </c>
      <c r="I1627" s="131">
        <v>17.4561145435</v>
      </c>
      <c r="J1627" s="131">
        <v>4.0362276038999996</v>
      </c>
      <c r="K1627" s="131">
        <v>2.0673360897999999</v>
      </c>
      <c r="L1627" s="131">
        <v>11.911793660200001</v>
      </c>
      <c r="M1627" s="131">
        <v>9.1553455405000008</v>
      </c>
      <c r="N1627" s="110">
        <v>4464</v>
      </c>
      <c r="O1627" s="131">
        <v>2.2569444444000002</v>
      </c>
      <c r="P1627" s="146">
        <v>16.41</v>
      </c>
      <c r="Q1627" s="131">
        <v>25.4545454545</v>
      </c>
      <c r="R1627" s="110">
        <v>80</v>
      </c>
      <c r="S1627" s="131">
        <v>33.939393939399999</v>
      </c>
      <c r="T1627" s="110">
        <v>-85</v>
      </c>
      <c r="U1627" s="131">
        <v>37.1515151515</v>
      </c>
      <c r="V1627" s="131">
        <v>3.4545454544999998</v>
      </c>
      <c r="W1627" s="147">
        <v>6348</v>
      </c>
      <c r="X1627" s="147">
        <v>308</v>
      </c>
      <c r="Y1627" s="147">
        <v>1404</v>
      </c>
      <c r="Z1627" s="147">
        <v>4636</v>
      </c>
      <c r="AA1627" s="147">
        <v>854</v>
      </c>
      <c r="AB1627" s="147">
        <v>48</v>
      </c>
      <c r="AC1627" s="147">
        <v>157</v>
      </c>
      <c r="AD1627" s="147">
        <v>649</v>
      </c>
      <c r="AE1627" s="148">
        <v>2.7658381611</v>
      </c>
      <c r="AF1627" s="131">
        <v>0.98706939100000002</v>
      </c>
      <c r="AG1627" s="131">
        <v>7.98</v>
      </c>
      <c r="AH1627" s="149">
        <v>32.224985416499997</v>
      </c>
      <c r="AI1627" s="149">
        <v>1.8605507966999999</v>
      </c>
      <c r="AJ1627" s="149">
        <v>18.6454207731</v>
      </c>
      <c r="AK1627" s="149">
        <v>16.3888121335</v>
      </c>
      <c r="AL1627" s="149">
        <v>1.6364250407000001</v>
      </c>
      <c r="AM1627" s="149">
        <v>5.7658653403000004</v>
      </c>
      <c r="AN1627" s="149">
        <v>0.30088115189999998</v>
      </c>
      <c r="AO1627" s="149">
        <v>4.5132172792</v>
      </c>
      <c r="AP1627" s="149">
        <v>14.703263639399999</v>
      </c>
      <c r="AQ1627" s="149">
        <v>1.5044057597</v>
      </c>
    </row>
    <row r="1628" spans="1:43" x14ac:dyDescent="0.2">
      <c r="A1628" s="145">
        <v>5402</v>
      </c>
      <c r="B1628" s="109" t="s">
        <v>776</v>
      </c>
      <c r="C1628" s="110">
        <v>7879</v>
      </c>
      <c r="D1628" s="131">
        <v>21.215384615400001</v>
      </c>
      <c r="E1628" s="110">
        <v>81.588485036799995</v>
      </c>
      <c r="F1628" s="131">
        <v>32.186825739299998</v>
      </c>
      <c r="G1628" s="131">
        <v>23.480137073200002</v>
      </c>
      <c r="H1628" s="131">
        <v>58.256123873600004</v>
      </c>
      <c r="I1628" s="131">
        <v>18.263739053199998</v>
      </c>
      <c r="J1628" s="131">
        <v>3.4504792331999998</v>
      </c>
      <c r="K1628" s="131">
        <v>2.9392971245999999</v>
      </c>
      <c r="L1628" s="131">
        <v>11.3738019169</v>
      </c>
      <c r="M1628" s="131">
        <v>7.6677316294000004</v>
      </c>
      <c r="N1628" s="110">
        <v>3424</v>
      </c>
      <c r="O1628" s="131">
        <v>2.2380257009000002</v>
      </c>
      <c r="P1628" s="146">
        <v>96.57</v>
      </c>
      <c r="Q1628" s="131">
        <v>4.6362413329000001</v>
      </c>
      <c r="R1628" s="110">
        <v>60</v>
      </c>
      <c r="S1628" s="131">
        <v>26.741177688099999</v>
      </c>
      <c r="T1628" s="110">
        <v>-130</v>
      </c>
      <c r="U1628" s="131">
        <v>33.592052157700003</v>
      </c>
      <c r="V1628" s="131">
        <v>35.030528821300003</v>
      </c>
      <c r="W1628" s="147">
        <v>2649</v>
      </c>
      <c r="X1628" s="147">
        <v>151</v>
      </c>
      <c r="Y1628" s="147">
        <v>822</v>
      </c>
      <c r="Z1628" s="147">
        <v>1676</v>
      </c>
      <c r="AA1628" s="147">
        <v>549</v>
      </c>
      <c r="AB1628" s="147">
        <v>50</v>
      </c>
      <c r="AC1628" s="147">
        <v>113</v>
      </c>
      <c r="AD1628" s="147">
        <v>386</v>
      </c>
      <c r="AE1628" s="148">
        <v>2.6796026795999999</v>
      </c>
      <c r="AF1628" s="131">
        <v>17.684264876699999</v>
      </c>
      <c r="AG1628" s="149">
        <v>9.1</v>
      </c>
      <c r="AH1628" s="149">
        <v>19.820511109600002</v>
      </c>
      <c r="AI1628" s="149">
        <v>2.0918129044999998</v>
      </c>
      <c r="AJ1628" s="149">
        <v>24.351104290399999</v>
      </c>
      <c r="AK1628" s="149">
        <v>23.163408287199999</v>
      </c>
      <c r="AL1628" s="149">
        <v>0.77066791219999997</v>
      </c>
      <c r="AM1628" s="149">
        <v>6.8993127376999999</v>
      </c>
      <c r="AN1628" s="149">
        <v>0.4237005405</v>
      </c>
      <c r="AO1628" s="149">
        <v>4.3204110229000001</v>
      </c>
      <c r="AP1628" s="149">
        <v>15.1231066925</v>
      </c>
      <c r="AQ1628" s="149">
        <v>0.57383065320000004</v>
      </c>
    </row>
    <row r="1629" spans="1:43" x14ac:dyDescent="0.2">
      <c r="A1629" s="145">
        <v>5403</v>
      </c>
      <c r="B1629" s="109" t="s">
        <v>775</v>
      </c>
      <c r="C1629" s="110">
        <v>428</v>
      </c>
      <c r="D1629" s="131">
        <v>22.285714285699999</v>
      </c>
      <c r="E1629" s="110">
        <v>120.56338028170001</v>
      </c>
      <c r="F1629" s="131">
        <v>17.7570093458</v>
      </c>
      <c r="G1629" s="131">
        <v>20.093457943899999</v>
      </c>
      <c r="H1629" s="131">
        <v>64.953271028000003</v>
      </c>
      <c r="I1629" s="131">
        <v>14.953271028</v>
      </c>
      <c r="J1629" s="131">
        <v>4.6838407493999998</v>
      </c>
      <c r="K1629" s="131">
        <v>2.3419203746999999</v>
      </c>
      <c r="L1629" s="131">
        <v>0</v>
      </c>
      <c r="M1629" s="131">
        <v>4.6838407493999998</v>
      </c>
      <c r="N1629" s="110">
        <v>175</v>
      </c>
      <c r="O1629" s="131">
        <v>2.3828571428999998</v>
      </c>
      <c r="P1629" s="146">
        <v>3.55</v>
      </c>
      <c r="Q1629" s="131">
        <v>11.0481586402</v>
      </c>
      <c r="R1629" s="110">
        <v>14</v>
      </c>
      <c r="S1629" s="131">
        <v>62.606232294599998</v>
      </c>
      <c r="T1629" s="110">
        <v>-12</v>
      </c>
      <c r="U1629" s="131">
        <v>20.6798866856</v>
      </c>
      <c r="V1629" s="131">
        <v>5.6657223796</v>
      </c>
      <c r="W1629" s="147">
        <v>116</v>
      </c>
      <c r="X1629" s="147">
        <v>85</v>
      </c>
      <c r="Y1629" s="147">
        <v>5</v>
      </c>
      <c r="Z1629" s="147">
        <v>26</v>
      </c>
      <c r="AA1629" s="147" t="s">
        <v>3449</v>
      </c>
      <c r="AB1629" s="147">
        <v>14</v>
      </c>
      <c r="AC1629" s="147" t="s">
        <v>3449</v>
      </c>
      <c r="AD1629" s="147">
        <v>14</v>
      </c>
      <c r="AE1629" s="148">
        <v>10.476190476199999</v>
      </c>
      <c r="AF1629" s="131">
        <v>0</v>
      </c>
      <c r="AG1629" s="149">
        <v>6.34</v>
      </c>
      <c r="AH1629" s="149">
        <v>27.473903966599998</v>
      </c>
      <c r="AI1629" s="149">
        <v>3.9248434238000001</v>
      </c>
      <c r="AJ1629" s="149">
        <v>10.0208768267</v>
      </c>
      <c r="AK1629" s="149">
        <v>28.3924843424</v>
      </c>
      <c r="AL1629" s="149">
        <v>1.7536534447000001</v>
      </c>
      <c r="AM1629" s="149">
        <v>4.1336116909999996</v>
      </c>
      <c r="AN1629" s="149">
        <v>0.2087682672</v>
      </c>
      <c r="AO1629" s="149">
        <v>2.4634655531999998</v>
      </c>
      <c r="AP1629" s="149">
        <v>19.039665970800002</v>
      </c>
      <c r="AQ1629" s="149">
        <v>0.1252609603</v>
      </c>
    </row>
    <row r="1630" spans="1:43" x14ac:dyDescent="0.2">
      <c r="A1630" s="145">
        <v>5404</v>
      </c>
      <c r="B1630" s="109" t="s">
        <v>774</v>
      </c>
      <c r="C1630" s="110">
        <v>434</v>
      </c>
      <c r="D1630" s="131">
        <v>11.568123393300001</v>
      </c>
      <c r="E1630" s="110">
        <v>19.727272727300001</v>
      </c>
      <c r="F1630" s="131">
        <v>7.3732718893999998</v>
      </c>
      <c r="G1630" s="131">
        <v>18.202764977000001</v>
      </c>
      <c r="H1630" s="131">
        <v>48.617511520699999</v>
      </c>
      <c r="I1630" s="131">
        <v>33.1797235023</v>
      </c>
      <c r="J1630" s="131">
        <v>0</v>
      </c>
      <c r="K1630" s="131">
        <v>9.1743119265999997</v>
      </c>
      <c r="L1630" s="131">
        <v>0</v>
      </c>
      <c r="M1630" s="131">
        <v>25.229357798199999</v>
      </c>
      <c r="N1630" s="110">
        <v>208</v>
      </c>
      <c r="O1630" s="131">
        <v>2.0144230769</v>
      </c>
      <c r="P1630" s="146">
        <v>22</v>
      </c>
      <c r="Q1630" s="131">
        <v>2.2696323195999999</v>
      </c>
      <c r="R1630" s="110">
        <v>6</v>
      </c>
      <c r="S1630" s="131">
        <v>36.1779391739</v>
      </c>
      <c r="T1630" s="110">
        <v>-52</v>
      </c>
      <c r="U1630" s="131">
        <v>54.425783023199998</v>
      </c>
      <c r="V1630" s="131">
        <v>7.1266454833999999</v>
      </c>
      <c r="W1630" s="147">
        <v>110</v>
      </c>
      <c r="X1630" s="147">
        <v>13</v>
      </c>
      <c r="Y1630" s="147">
        <v>6</v>
      </c>
      <c r="Z1630" s="147">
        <v>91</v>
      </c>
      <c r="AA1630" s="147">
        <v>25</v>
      </c>
      <c r="AB1630" s="147">
        <v>4</v>
      </c>
      <c r="AC1630" s="147">
        <v>4</v>
      </c>
      <c r="AD1630" s="147">
        <v>17</v>
      </c>
      <c r="AE1630" s="148">
        <v>2.2727272727000001</v>
      </c>
      <c r="AF1630" s="131">
        <v>2.2883295195</v>
      </c>
      <c r="AG1630" s="131">
        <v>2.97</v>
      </c>
      <c r="AH1630" s="149">
        <v>14.2065819485</v>
      </c>
      <c r="AI1630" s="149">
        <v>0.52134245680000002</v>
      </c>
      <c r="AJ1630" s="149">
        <v>18.181818181800001</v>
      </c>
      <c r="AK1630" s="149">
        <v>31.704138155799999</v>
      </c>
      <c r="AL1630" s="149">
        <v>0.1629195178</v>
      </c>
      <c r="AM1630" s="149">
        <v>2.8999674161</v>
      </c>
      <c r="AN1630" s="149">
        <v>0.1629195178</v>
      </c>
      <c r="AO1630" s="149">
        <v>8.8954056696000006</v>
      </c>
      <c r="AP1630" s="149">
        <v>20.3323558162</v>
      </c>
      <c r="AQ1630" s="149">
        <v>0.39100684260000002</v>
      </c>
    </row>
    <row r="1631" spans="1:43" x14ac:dyDescent="0.2">
      <c r="A1631" s="145">
        <v>5405</v>
      </c>
      <c r="B1631" s="109" t="s">
        <v>773</v>
      </c>
      <c r="C1631" s="110">
        <v>1348</v>
      </c>
      <c r="D1631" s="131">
        <v>13.2773109244</v>
      </c>
      <c r="E1631" s="110">
        <v>88.567674112999995</v>
      </c>
      <c r="F1631" s="131">
        <v>27.893175074199998</v>
      </c>
      <c r="G1631" s="131">
        <v>20.400593471800001</v>
      </c>
      <c r="H1631" s="131">
        <v>57.2700296736</v>
      </c>
      <c r="I1631" s="131">
        <v>22.3293768546</v>
      </c>
      <c r="J1631" s="131">
        <v>2.9850746268999999</v>
      </c>
      <c r="K1631" s="131">
        <v>5.9701492536999998</v>
      </c>
      <c r="L1631" s="131">
        <v>11.1940298507</v>
      </c>
      <c r="M1631" s="131">
        <v>11.1940298507</v>
      </c>
      <c r="N1631" s="110">
        <v>644</v>
      </c>
      <c r="O1631" s="131">
        <v>2.0683229814000001</v>
      </c>
      <c r="P1631" s="146">
        <v>15.22</v>
      </c>
      <c r="Q1631" s="131">
        <v>11.23521682</v>
      </c>
      <c r="R1631" s="110">
        <v>25</v>
      </c>
      <c r="S1631" s="131">
        <v>28.3180026281</v>
      </c>
      <c r="T1631" s="110">
        <v>-39</v>
      </c>
      <c r="U1631" s="131">
        <v>52.168199737199998</v>
      </c>
      <c r="V1631" s="131">
        <v>8.2785808146999997</v>
      </c>
      <c r="W1631" s="147">
        <v>403</v>
      </c>
      <c r="X1631" s="147">
        <v>11</v>
      </c>
      <c r="Y1631" s="147">
        <v>84</v>
      </c>
      <c r="Z1631" s="147">
        <v>308</v>
      </c>
      <c r="AA1631" s="147">
        <v>135</v>
      </c>
      <c r="AB1631" s="147">
        <v>6</v>
      </c>
      <c r="AC1631" s="147">
        <v>18</v>
      </c>
      <c r="AD1631" s="147">
        <v>111</v>
      </c>
      <c r="AE1631" s="148">
        <v>1.3345195729999999</v>
      </c>
      <c r="AF1631" s="131">
        <v>4.3988269794999999</v>
      </c>
      <c r="AG1631" s="131">
        <v>3.15</v>
      </c>
      <c r="AH1631" s="149">
        <v>26.570048309200001</v>
      </c>
      <c r="AI1631" s="149">
        <v>6.6074489636999996</v>
      </c>
      <c r="AJ1631" s="149">
        <v>15.1472650771</v>
      </c>
      <c r="AK1631" s="149">
        <v>20.258687860399998</v>
      </c>
      <c r="AL1631" s="149">
        <v>0.1090852423</v>
      </c>
      <c r="AM1631" s="149">
        <v>8.0723079320999993</v>
      </c>
      <c r="AN1631" s="149">
        <v>0.34283933300000002</v>
      </c>
      <c r="AO1631" s="149">
        <v>2.7582982702000001</v>
      </c>
      <c r="AP1631" s="149">
        <v>18.341904316699999</v>
      </c>
      <c r="AQ1631" s="149">
        <v>9.3501636299999996E-2</v>
      </c>
    </row>
    <row r="1632" spans="1:43" x14ac:dyDescent="0.2">
      <c r="A1632" s="145">
        <v>5406</v>
      </c>
      <c r="B1632" s="109" t="s">
        <v>772</v>
      </c>
      <c r="C1632" s="110">
        <v>929</v>
      </c>
      <c r="D1632" s="131">
        <v>7.8977932635999997</v>
      </c>
      <c r="E1632" s="110">
        <v>65.422535211300001</v>
      </c>
      <c r="F1632" s="131">
        <v>18.1916038751</v>
      </c>
      <c r="G1632" s="131">
        <v>20.667384284200001</v>
      </c>
      <c r="H1632" s="131">
        <v>59.741657696399997</v>
      </c>
      <c r="I1632" s="131">
        <v>19.590958019399999</v>
      </c>
      <c r="J1632" s="131">
        <v>3.2</v>
      </c>
      <c r="K1632" s="131">
        <v>1.0666666667</v>
      </c>
      <c r="L1632" s="131">
        <v>5.3333333332999997</v>
      </c>
      <c r="M1632" s="131">
        <v>10.666666666699999</v>
      </c>
      <c r="N1632" s="110">
        <v>449</v>
      </c>
      <c r="O1632" s="131">
        <v>2.0623608018000001</v>
      </c>
      <c r="P1632" s="146">
        <v>14.2</v>
      </c>
      <c r="Q1632" s="131">
        <v>5.1553672315999997</v>
      </c>
      <c r="R1632" s="110">
        <v>7</v>
      </c>
      <c r="S1632" s="131">
        <v>18.361581920900001</v>
      </c>
      <c r="T1632" s="110">
        <v>-11</v>
      </c>
      <c r="U1632" s="131">
        <v>62.9237288136</v>
      </c>
      <c r="V1632" s="131">
        <v>13.559322033899999</v>
      </c>
      <c r="W1632" s="147">
        <v>346</v>
      </c>
      <c r="X1632" s="147">
        <v>11</v>
      </c>
      <c r="Y1632" s="147">
        <v>52</v>
      </c>
      <c r="Z1632" s="147">
        <v>283</v>
      </c>
      <c r="AA1632" s="147">
        <v>43</v>
      </c>
      <c r="AB1632" s="147">
        <v>5</v>
      </c>
      <c r="AC1632" s="147">
        <v>12</v>
      </c>
      <c r="AD1632" s="147">
        <v>26</v>
      </c>
      <c r="AE1632" s="148">
        <v>3.0630630631</v>
      </c>
      <c r="AF1632" s="131">
        <v>1.0810810811</v>
      </c>
      <c r="AG1632" s="131">
        <v>7.29</v>
      </c>
      <c r="AH1632" s="149">
        <v>22.691045475900001</v>
      </c>
      <c r="AI1632" s="149">
        <v>2.9535864978999999</v>
      </c>
      <c r="AJ1632" s="149">
        <v>20.745428973300001</v>
      </c>
      <c r="AK1632" s="149">
        <v>23.136427566799998</v>
      </c>
      <c r="AL1632" s="149">
        <v>1.3595874354999999</v>
      </c>
      <c r="AM1632" s="149">
        <v>5.2742616034000003</v>
      </c>
      <c r="AN1632" s="149">
        <v>0.60947022969999998</v>
      </c>
      <c r="AO1632" s="149">
        <v>3.1645569619999998</v>
      </c>
      <c r="AP1632" s="149">
        <v>17.721518987300001</v>
      </c>
      <c r="AQ1632" s="149">
        <v>0.16408813880000001</v>
      </c>
    </row>
    <row r="1633" spans="1:43" x14ac:dyDescent="0.2">
      <c r="A1633" s="145">
        <v>5407</v>
      </c>
      <c r="B1633" s="109" t="s">
        <v>771</v>
      </c>
      <c r="C1633" s="110">
        <v>3782</v>
      </c>
      <c r="D1633" s="131">
        <v>-1.4847616566999999</v>
      </c>
      <c r="E1633" s="110">
        <v>203.66182014</v>
      </c>
      <c r="F1633" s="131">
        <v>53.490216816500002</v>
      </c>
      <c r="G1633" s="131">
        <v>25.118984664199999</v>
      </c>
      <c r="H1633" s="131">
        <v>61.025912215799998</v>
      </c>
      <c r="I1633" s="131">
        <v>13.855103120000001</v>
      </c>
      <c r="J1633" s="131">
        <v>1.2899896800999999</v>
      </c>
      <c r="K1633" s="131">
        <v>1.2899896800999999</v>
      </c>
      <c r="L1633" s="131">
        <v>5.9339525283999999</v>
      </c>
      <c r="M1633" s="131">
        <v>6.1919504643999996</v>
      </c>
      <c r="N1633" s="110">
        <v>1290</v>
      </c>
      <c r="O1633" s="131">
        <v>2.0023255814000001</v>
      </c>
      <c r="P1633" s="146">
        <v>18.57</v>
      </c>
      <c r="Q1633" s="131">
        <v>7.7130528587000002</v>
      </c>
      <c r="R1633" s="110">
        <v>25</v>
      </c>
      <c r="S1633" s="131">
        <v>34.897518878100001</v>
      </c>
      <c r="T1633" s="110">
        <v>-46</v>
      </c>
      <c r="U1633" s="131">
        <v>37.378640776700003</v>
      </c>
      <c r="V1633" s="131">
        <v>20.0107874865</v>
      </c>
      <c r="W1633" s="147">
        <v>1422</v>
      </c>
      <c r="X1633" s="147">
        <v>36</v>
      </c>
      <c r="Y1633" s="147">
        <v>135</v>
      </c>
      <c r="Z1633" s="147">
        <v>1251</v>
      </c>
      <c r="AA1633" s="147">
        <v>226</v>
      </c>
      <c r="AB1633" s="147">
        <v>9</v>
      </c>
      <c r="AC1633" s="147">
        <v>26</v>
      </c>
      <c r="AD1633" s="147">
        <v>191</v>
      </c>
      <c r="AE1633" s="148">
        <v>5.5235903336999996</v>
      </c>
      <c r="AF1633" s="131">
        <v>0.496031746</v>
      </c>
      <c r="AG1633" s="149">
        <v>2.85</v>
      </c>
      <c r="AH1633" s="149">
        <v>34.229407825499997</v>
      </c>
      <c r="AI1633" s="149">
        <v>2.6595235816999998</v>
      </c>
      <c r="AJ1633" s="149">
        <v>15.5936094901</v>
      </c>
      <c r="AK1633" s="149">
        <v>14.445613699400001</v>
      </c>
      <c r="AL1633" s="149">
        <v>1.2053955802</v>
      </c>
      <c r="AM1633" s="149">
        <v>7.2515067445000003</v>
      </c>
      <c r="AN1633" s="149">
        <v>7.6533052700000007E-2</v>
      </c>
      <c r="AO1633" s="149">
        <v>4.4102171625000004</v>
      </c>
      <c r="AP1633" s="149">
        <v>16.961637807300001</v>
      </c>
      <c r="AQ1633" s="149">
        <v>0.26786568449999998</v>
      </c>
    </row>
    <row r="1634" spans="1:43" x14ac:dyDescent="0.2">
      <c r="A1634" s="145">
        <v>5408</v>
      </c>
      <c r="B1634" s="109" t="s">
        <v>770</v>
      </c>
      <c r="C1634" s="110">
        <v>1170</v>
      </c>
      <c r="D1634" s="131">
        <v>68.103448275900007</v>
      </c>
      <c r="E1634" s="110">
        <v>112.6082771896</v>
      </c>
      <c r="F1634" s="131">
        <v>25.555555555600002</v>
      </c>
      <c r="G1634" s="131">
        <v>24.188034188</v>
      </c>
      <c r="H1634" s="131">
        <v>61.452991453000003</v>
      </c>
      <c r="I1634" s="131">
        <v>14.358974358999999</v>
      </c>
      <c r="J1634" s="131">
        <v>3.4965034964999999</v>
      </c>
      <c r="K1634" s="131">
        <v>4.3706293705999997</v>
      </c>
      <c r="L1634" s="131">
        <v>10.489510489500001</v>
      </c>
      <c r="M1634" s="131">
        <v>3.4965034964999999</v>
      </c>
      <c r="N1634" s="110">
        <v>444</v>
      </c>
      <c r="O1634" s="131">
        <v>2.6126126126</v>
      </c>
      <c r="P1634" s="146">
        <v>10.39</v>
      </c>
      <c r="Q1634" s="131">
        <v>8.4615384615</v>
      </c>
      <c r="R1634" s="110">
        <v>20</v>
      </c>
      <c r="S1634" s="131">
        <v>41.442307692299998</v>
      </c>
      <c r="T1634" s="110">
        <v>-13</v>
      </c>
      <c r="U1634" s="131">
        <v>35.192307692299998</v>
      </c>
      <c r="V1634" s="131">
        <v>14.9038461538</v>
      </c>
      <c r="W1634" s="147">
        <v>702</v>
      </c>
      <c r="X1634" s="147">
        <v>96</v>
      </c>
      <c r="Y1634" s="147">
        <v>199</v>
      </c>
      <c r="Z1634" s="147">
        <v>407</v>
      </c>
      <c r="AA1634" s="147">
        <v>115</v>
      </c>
      <c r="AB1634" s="147">
        <v>23</v>
      </c>
      <c r="AC1634" s="147">
        <v>17</v>
      </c>
      <c r="AD1634" s="147">
        <v>75</v>
      </c>
      <c r="AE1634" s="148">
        <v>7.5144508670999999</v>
      </c>
      <c r="AF1634" s="131">
        <v>42.694497153699999</v>
      </c>
      <c r="AG1634" s="131">
        <v>1.97</v>
      </c>
      <c r="AH1634" s="149">
        <v>25.359364943100001</v>
      </c>
      <c r="AI1634" s="149">
        <v>1.3516412787000001</v>
      </c>
      <c r="AJ1634" s="149">
        <v>15.876421368800001</v>
      </c>
      <c r="AK1634" s="149">
        <v>33.469212615300002</v>
      </c>
      <c r="AL1634" s="149">
        <v>1.3301866551999999</v>
      </c>
      <c r="AM1634" s="149">
        <v>7.4018450975999999</v>
      </c>
      <c r="AN1634" s="149">
        <v>0.25745548169999999</v>
      </c>
      <c r="AO1634" s="149">
        <v>2.0167346063</v>
      </c>
      <c r="AP1634" s="149">
        <v>10.512765501000001</v>
      </c>
      <c r="AQ1634" s="149">
        <v>0.70800257460000005</v>
      </c>
    </row>
    <row r="1635" spans="1:43" x14ac:dyDescent="0.2">
      <c r="A1635" s="145">
        <v>5409</v>
      </c>
      <c r="B1635" s="109" t="s">
        <v>769</v>
      </c>
      <c r="C1635" s="110">
        <v>7555</v>
      </c>
      <c r="D1635" s="131">
        <v>7.8361404510000003</v>
      </c>
      <c r="E1635" s="110">
        <v>126.8681780017</v>
      </c>
      <c r="F1635" s="131">
        <v>34.2157511582</v>
      </c>
      <c r="G1635" s="131">
        <v>26.618133686299998</v>
      </c>
      <c r="H1635" s="131">
        <v>54.718729318299999</v>
      </c>
      <c r="I1635" s="131">
        <v>18.663136995399999</v>
      </c>
      <c r="J1635" s="131">
        <v>3.5956851778000001</v>
      </c>
      <c r="K1635" s="131">
        <v>1.9976028765</v>
      </c>
      <c r="L1635" s="131">
        <v>8.6562791316999999</v>
      </c>
      <c r="M1635" s="131">
        <v>4.3947263284</v>
      </c>
      <c r="N1635" s="110">
        <v>3102</v>
      </c>
      <c r="O1635" s="131">
        <v>2.225660864</v>
      </c>
      <c r="P1635" s="146">
        <v>59.55</v>
      </c>
      <c r="Q1635" s="131">
        <v>10.582899378500001</v>
      </c>
      <c r="R1635" s="110">
        <v>128</v>
      </c>
      <c r="S1635" s="131">
        <v>40.114228120299998</v>
      </c>
      <c r="T1635" s="110">
        <v>-222</v>
      </c>
      <c r="U1635" s="131">
        <v>45.456072568499998</v>
      </c>
      <c r="V1635" s="131">
        <v>3.8467999328000002</v>
      </c>
      <c r="W1635" s="147">
        <v>2699</v>
      </c>
      <c r="X1635" s="147">
        <v>185</v>
      </c>
      <c r="Y1635" s="147">
        <v>263</v>
      </c>
      <c r="Z1635" s="147">
        <v>2251</v>
      </c>
      <c r="AA1635" s="147">
        <v>544</v>
      </c>
      <c r="AB1635" s="147">
        <v>62</v>
      </c>
      <c r="AC1635" s="147">
        <v>67</v>
      </c>
      <c r="AD1635" s="147">
        <v>415</v>
      </c>
      <c r="AE1635" s="148">
        <v>0.69635862469999998</v>
      </c>
      <c r="AF1635" s="131">
        <v>1.3338668801</v>
      </c>
      <c r="AG1635" s="149">
        <v>1.45</v>
      </c>
      <c r="AH1635" s="149">
        <v>30.535505406399999</v>
      </c>
      <c r="AI1635" s="149">
        <v>2.1454452084</v>
      </c>
      <c r="AJ1635" s="149">
        <v>15.0723231862</v>
      </c>
      <c r="AK1635" s="149">
        <v>18.943824712600001</v>
      </c>
      <c r="AL1635" s="149">
        <v>0.78171806799999999</v>
      </c>
      <c r="AM1635" s="149">
        <v>8.6901942883000007</v>
      </c>
      <c r="AN1635" s="149">
        <v>0.85589569480000005</v>
      </c>
      <c r="AO1635" s="149">
        <v>4.1282702348000004</v>
      </c>
      <c r="AP1635" s="149">
        <v>15.893983053299999</v>
      </c>
      <c r="AQ1635" s="149">
        <v>0.27959259359999999</v>
      </c>
    </row>
    <row r="1636" spans="1:43" x14ac:dyDescent="0.2">
      <c r="A1636" s="145">
        <v>5410</v>
      </c>
      <c r="B1636" s="109" t="s">
        <v>768</v>
      </c>
      <c r="C1636" s="110">
        <v>1142</v>
      </c>
      <c r="D1636" s="131">
        <v>11.851126346699999</v>
      </c>
      <c r="E1636" s="110">
        <v>17.813133676500001</v>
      </c>
      <c r="F1636" s="131">
        <v>16.462346760100001</v>
      </c>
      <c r="G1636" s="131">
        <v>18.826619964999999</v>
      </c>
      <c r="H1636" s="131">
        <v>60.507880910700003</v>
      </c>
      <c r="I1636" s="131">
        <v>20.665499124299998</v>
      </c>
      <c r="J1636" s="131">
        <v>6.1892130857999996</v>
      </c>
      <c r="K1636" s="131">
        <v>4.4208664897999999</v>
      </c>
      <c r="L1636" s="131">
        <v>7.0733863836999999</v>
      </c>
      <c r="M1636" s="131">
        <v>15.915119363400001</v>
      </c>
      <c r="N1636" s="110">
        <v>569</v>
      </c>
      <c r="O1636" s="131">
        <v>2.0052724077000001</v>
      </c>
      <c r="P1636" s="146">
        <v>64.11</v>
      </c>
      <c r="Q1636" s="131">
        <v>3.1981279251000001</v>
      </c>
      <c r="R1636" s="110">
        <v>22</v>
      </c>
      <c r="S1636" s="131">
        <v>38.907956318300002</v>
      </c>
      <c r="T1636" s="110">
        <v>-216</v>
      </c>
      <c r="U1636" s="131">
        <v>45.429017160699999</v>
      </c>
      <c r="V1636" s="131">
        <v>12.464898595899999</v>
      </c>
      <c r="W1636" s="147">
        <v>406</v>
      </c>
      <c r="X1636" s="147">
        <v>90</v>
      </c>
      <c r="Y1636" s="147">
        <v>45</v>
      </c>
      <c r="Z1636" s="147">
        <v>271</v>
      </c>
      <c r="AA1636" s="147">
        <v>124</v>
      </c>
      <c r="AB1636" s="147">
        <v>35</v>
      </c>
      <c r="AC1636" s="147">
        <v>23</v>
      </c>
      <c r="AD1636" s="147">
        <v>66</v>
      </c>
      <c r="AE1636" s="148">
        <v>2.6315789474</v>
      </c>
      <c r="AF1636" s="131">
        <v>0</v>
      </c>
      <c r="AG1636" s="131">
        <v>3.04</v>
      </c>
      <c r="AH1636" s="149">
        <v>26.937922161500001</v>
      </c>
      <c r="AI1636" s="149">
        <v>1.8173045994999999</v>
      </c>
      <c r="AJ1636" s="149">
        <v>17.465422965599998</v>
      </c>
      <c r="AK1636" s="149">
        <v>32.663235767099998</v>
      </c>
      <c r="AL1636" s="149">
        <v>3.2164683200000002E-2</v>
      </c>
      <c r="AM1636" s="149">
        <v>4.0045030555999999</v>
      </c>
      <c r="AN1636" s="149">
        <v>0.5146349308</v>
      </c>
      <c r="AO1636" s="149">
        <v>2.9752331939999999</v>
      </c>
      <c r="AP1636" s="149">
        <v>11.1289803795</v>
      </c>
      <c r="AQ1636" s="149">
        <v>0.2090704407</v>
      </c>
    </row>
    <row r="1637" spans="1:43" x14ac:dyDescent="0.2">
      <c r="A1637" s="145">
        <v>5411</v>
      </c>
      <c r="B1637" s="109" t="s">
        <v>767</v>
      </c>
      <c r="C1637" s="110">
        <v>1433</v>
      </c>
      <c r="D1637" s="131">
        <v>-1.6472203157</v>
      </c>
      <c r="E1637" s="110">
        <v>23.2667640851</v>
      </c>
      <c r="F1637" s="131">
        <v>22.6796929518</v>
      </c>
      <c r="G1637" s="131">
        <v>15.9804605722</v>
      </c>
      <c r="H1637" s="131">
        <v>56.106071179300002</v>
      </c>
      <c r="I1637" s="131">
        <v>27.913468248400001</v>
      </c>
      <c r="J1637" s="131">
        <v>3.471017008</v>
      </c>
      <c r="K1637" s="131">
        <v>0.69420340160000005</v>
      </c>
      <c r="L1637" s="131">
        <v>6.942034016</v>
      </c>
      <c r="M1637" s="131">
        <v>15.272474835100001</v>
      </c>
      <c r="N1637" s="110">
        <v>698</v>
      </c>
      <c r="O1637" s="131">
        <v>2.0229226361000001</v>
      </c>
      <c r="P1637" s="146">
        <v>61.59</v>
      </c>
      <c r="Q1637" s="131">
        <v>3.5876623376999999</v>
      </c>
      <c r="R1637" s="110">
        <v>34</v>
      </c>
      <c r="S1637" s="131">
        <v>33.490259740299997</v>
      </c>
      <c r="T1637" s="110">
        <v>-133</v>
      </c>
      <c r="U1637" s="131">
        <v>32.840909090899999</v>
      </c>
      <c r="V1637" s="131">
        <v>30.081168831199999</v>
      </c>
      <c r="W1637" s="147">
        <v>783</v>
      </c>
      <c r="X1637" s="147">
        <v>47</v>
      </c>
      <c r="Y1637" s="147">
        <v>148</v>
      </c>
      <c r="Z1637" s="147">
        <v>588</v>
      </c>
      <c r="AA1637" s="147">
        <v>220</v>
      </c>
      <c r="AB1637" s="147">
        <v>22</v>
      </c>
      <c r="AC1637" s="147">
        <v>46</v>
      </c>
      <c r="AD1637" s="147">
        <v>152</v>
      </c>
      <c r="AE1637" s="148">
        <v>2.2837066314999999</v>
      </c>
      <c r="AF1637" s="131">
        <v>1.3623978202</v>
      </c>
      <c r="AG1637" s="149">
        <v>1.04</v>
      </c>
      <c r="AH1637" s="149">
        <v>44.461190655599999</v>
      </c>
      <c r="AI1637" s="149">
        <v>2.0095453403999999</v>
      </c>
      <c r="AJ1637" s="149">
        <v>11.8311981914</v>
      </c>
      <c r="AK1637" s="149">
        <v>21.2760612911</v>
      </c>
      <c r="AL1637" s="149">
        <v>5.0238633499999998E-2</v>
      </c>
      <c r="AM1637" s="149">
        <v>4.8480281335999997</v>
      </c>
      <c r="AN1637" s="149">
        <v>0.66566189399999998</v>
      </c>
      <c r="AO1637" s="149">
        <v>1.8839487565999999</v>
      </c>
      <c r="AP1637" s="149">
        <v>10.512434061800001</v>
      </c>
      <c r="AQ1637" s="149">
        <v>8.7917608600000002E-2</v>
      </c>
    </row>
    <row r="1638" spans="1:43" x14ac:dyDescent="0.2">
      <c r="A1638" s="145">
        <v>5412</v>
      </c>
      <c r="B1638" s="109" t="s">
        <v>766</v>
      </c>
      <c r="C1638" s="110">
        <v>872</v>
      </c>
      <c r="D1638" s="131">
        <v>30.5389221557</v>
      </c>
      <c r="E1638" s="110">
        <v>398.17351598170001</v>
      </c>
      <c r="F1638" s="131">
        <v>29.701834862399998</v>
      </c>
      <c r="G1638" s="131">
        <v>24.197247706399999</v>
      </c>
      <c r="H1638" s="131">
        <v>60.894495412799998</v>
      </c>
      <c r="I1638" s="131">
        <v>14.9082568807</v>
      </c>
      <c r="J1638" s="131">
        <v>3.5356511491</v>
      </c>
      <c r="K1638" s="131">
        <v>4.7142015320999997</v>
      </c>
      <c r="L1638" s="131">
        <v>12.964054213300001</v>
      </c>
      <c r="M1638" s="131">
        <v>5.8927519150999998</v>
      </c>
      <c r="N1638" s="110">
        <v>373</v>
      </c>
      <c r="O1638" s="131">
        <v>2.3378016086</v>
      </c>
      <c r="P1638" s="146">
        <v>2.19</v>
      </c>
      <c r="Q1638" s="131">
        <v>31.192660550500001</v>
      </c>
      <c r="R1638" s="110">
        <v>14</v>
      </c>
      <c r="S1638" s="131">
        <v>66.513761467899997</v>
      </c>
      <c r="T1638" s="110">
        <v>-16</v>
      </c>
      <c r="U1638" s="131">
        <v>1.8348623852999999</v>
      </c>
      <c r="V1638" s="131">
        <v>0.45871559629999997</v>
      </c>
      <c r="W1638" s="147">
        <v>706</v>
      </c>
      <c r="X1638" s="147">
        <v>10</v>
      </c>
      <c r="Y1638" s="147">
        <v>108</v>
      </c>
      <c r="Z1638" s="147">
        <v>588</v>
      </c>
      <c r="AA1638" s="147">
        <v>71</v>
      </c>
      <c r="AB1638" s="147">
        <v>4</v>
      </c>
      <c r="AC1638" s="147">
        <v>15</v>
      </c>
      <c r="AD1638" s="147">
        <v>52</v>
      </c>
      <c r="AE1638" s="148">
        <v>5.3763440859999996</v>
      </c>
      <c r="AF1638" s="131">
        <v>45.077105575300003</v>
      </c>
      <c r="AG1638" s="149">
        <v>5.58</v>
      </c>
      <c r="AH1638" s="149">
        <v>23.326286116999999</v>
      </c>
      <c r="AI1638" s="149">
        <v>2.5369978858</v>
      </c>
      <c r="AJ1638" s="149">
        <v>25.1585623679</v>
      </c>
      <c r="AK1638" s="149">
        <v>18.992248062000002</v>
      </c>
      <c r="AL1638" s="149">
        <v>2.0084566596000002</v>
      </c>
      <c r="AM1638" s="149">
        <v>4.7568710358999997</v>
      </c>
      <c r="AN1638" s="149">
        <v>0.1057082452</v>
      </c>
      <c r="AO1638" s="149">
        <v>7.540521494</v>
      </c>
      <c r="AP1638" s="149">
        <v>13.7773079634</v>
      </c>
      <c r="AQ1638" s="149">
        <v>1.1275546159000001</v>
      </c>
    </row>
    <row r="1639" spans="1:43" x14ac:dyDescent="0.2">
      <c r="A1639" s="145">
        <v>5413</v>
      </c>
      <c r="B1639" s="109" t="s">
        <v>765</v>
      </c>
      <c r="C1639" s="110">
        <v>1827</v>
      </c>
      <c r="D1639" s="131">
        <v>82.7</v>
      </c>
      <c r="E1639" s="110">
        <v>283.25581395350002</v>
      </c>
      <c r="F1639" s="131">
        <v>33.880678708300003</v>
      </c>
      <c r="G1639" s="131">
        <v>26.984126984100001</v>
      </c>
      <c r="H1639" s="131">
        <v>59.3869731801</v>
      </c>
      <c r="I1639" s="131">
        <v>13.6288998358</v>
      </c>
      <c r="J1639" s="131">
        <v>4.9958368027000004</v>
      </c>
      <c r="K1639" s="131">
        <v>2.2203719123000001</v>
      </c>
      <c r="L1639" s="131">
        <v>13.322231473800001</v>
      </c>
      <c r="M1639" s="131">
        <v>3.8856508464999999</v>
      </c>
      <c r="N1639" s="110">
        <v>751</v>
      </c>
      <c r="O1639" s="131">
        <v>2.4234354194000001</v>
      </c>
      <c r="P1639" s="146">
        <v>6.45</v>
      </c>
      <c r="Q1639" s="131">
        <v>17.1339563863</v>
      </c>
      <c r="R1639" s="110">
        <v>10</v>
      </c>
      <c r="S1639" s="131">
        <v>51.246105919000001</v>
      </c>
      <c r="T1639" s="110">
        <v>-9</v>
      </c>
      <c r="U1639" s="131">
        <v>29.906542056100001</v>
      </c>
      <c r="V1639" s="131">
        <v>1.7133956386</v>
      </c>
      <c r="W1639" s="147">
        <v>642</v>
      </c>
      <c r="X1639" s="147">
        <v>46</v>
      </c>
      <c r="Y1639" s="147">
        <v>326</v>
      </c>
      <c r="Z1639" s="147">
        <v>270</v>
      </c>
      <c r="AA1639" s="147">
        <v>99</v>
      </c>
      <c r="AB1639" s="147">
        <v>10</v>
      </c>
      <c r="AC1639" s="147">
        <v>34</v>
      </c>
      <c r="AD1639" s="147">
        <v>55</v>
      </c>
      <c r="AE1639" s="148">
        <v>3.6470588235000001</v>
      </c>
      <c r="AF1639" s="131">
        <v>46.751669702500003</v>
      </c>
      <c r="AG1639" s="149">
        <v>8.2200000000000006</v>
      </c>
      <c r="AH1639" s="149">
        <v>25.808359621499999</v>
      </c>
      <c r="AI1639" s="149">
        <v>0.86750788639999998</v>
      </c>
      <c r="AJ1639" s="149">
        <v>28.292586750800002</v>
      </c>
      <c r="AK1639" s="149">
        <v>24.1719242902</v>
      </c>
      <c r="AL1639" s="149">
        <v>0.9660883281</v>
      </c>
      <c r="AM1639" s="149">
        <v>6.1119873816999997</v>
      </c>
      <c r="AN1639" s="149">
        <v>0.25630914830000001</v>
      </c>
      <c r="AO1639" s="149">
        <v>2.6616719243000002</v>
      </c>
      <c r="AP1639" s="149">
        <v>9.1876971609000009</v>
      </c>
      <c r="AQ1639" s="149">
        <v>9.8580441599999999E-2</v>
      </c>
    </row>
    <row r="1640" spans="1:43" x14ac:dyDescent="0.2">
      <c r="A1640" s="145">
        <v>5414</v>
      </c>
      <c r="B1640" s="109" t="s">
        <v>764</v>
      </c>
      <c r="C1640" s="110">
        <v>5763</v>
      </c>
      <c r="D1640" s="131">
        <v>16.920267802800002</v>
      </c>
      <c r="E1640" s="110">
        <v>180.20637898690001</v>
      </c>
      <c r="F1640" s="131">
        <v>40.742668748900002</v>
      </c>
      <c r="G1640" s="131">
        <v>22.158597952499999</v>
      </c>
      <c r="H1640" s="131">
        <v>60.992538608399997</v>
      </c>
      <c r="I1640" s="131">
        <v>16.848863439199999</v>
      </c>
      <c r="J1640" s="131">
        <v>3.9875173369999999</v>
      </c>
      <c r="K1640" s="131">
        <v>1.040221914</v>
      </c>
      <c r="L1640" s="131">
        <v>11.7891816921</v>
      </c>
      <c r="M1640" s="131">
        <v>8.8418862690999998</v>
      </c>
      <c r="N1640" s="110">
        <v>2516</v>
      </c>
      <c r="O1640" s="131">
        <v>2.2714626391000001</v>
      </c>
      <c r="P1640" s="146">
        <v>31.98</v>
      </c>
      <c r="Q1640" s="131">
        <v>8.2136164896999997</v>
      </c>
      <c r="R1640" s="110">
        <v>51</v>
      </c>
      <c r="S1640" s="131">
        <v>26.7332916927</v>
      </c>
      <c r="T1640" s="110">
        <v>-111</v>
      </c>
      <c r="U1640" s="131">
        <v>54.996876951899999</v>
      </c>
      <c r="V1640" s="131">
        <v>10.056214865699999</v>
      </c>
      <c r="W1640" s="147">
        <v>2917</v>
      </c>
      <c r="X1640" s="147">
        <v>42</v>
      </c>
      <c r="Y1640" s="147">
        <v>1034</v>
      </c>
      <c r="Z1640" s="147">
        <v>1841</v>
      </c>
      <c r="AA1640" s="147">
        <v>395</v>
      </c>
      <c r="AB1640" s="147">
        <v>11</v>
      </c>
      <c r="AC1640" s="147">
        <v>77</v>
      </c>
      <c r="AD1640" s="147">
        <v>307</v>
      </c>
      <c r="AE1640" s="148">
        <v>2.7392627663</v>
      </c>
      <c r="AF1640" s="131">
        <v>0.35254715320000002</v>
      </c>
      <c r="AG1640" s="131">
        <v>8.6300000000000008</v>
      </c>
      <c r="AH1640" s="149">
        <v>28.565782043999999</v>
      </c>
      <c r="AI1640" s="149">
        <v>2.6538678713000001</v>
      </c>
      <c r="AJ1640" s="149">
        <v>21.298701298699999</v>
      </c>
      <c r="AK1640" s="149">
        <v>20.417843026500002</v>
      </c>
      <c r="AL1640" s="149">
        <v>0.98814229249999996</v>
      </c>
      <c r="AM1640" s="149">
        <v>5.2230378317000001</v>
      </c>
      <c r="AN1640" s="149">
        <v>0.1806888763</v>
      </c>
      <c r="AO1640" s="149">
        <v>3.7831733484000001</v>
      </c>
      <c r="AP1640" s="149">
        <v>14.5567476002</v>
      </c>
      <c r="AQ1640" s="149">
        <v>0.57594579329999995</v>
      </c>
    </row>
    <row r="1641" spans="1:43" x14ac:dyDescent="0.2">
      <c r="A1641" s="145">
        <v>5415</v>
      </c>
      <c r="B1641" s="109" t="s">
        <v>763</v>
      </c>
      <c r="C1641" s="110">
        <v>1067</v>
      </c>
      <c r="D1641" s="131">
        <v>8.6558044807000005</v>
      </c>
      <c r="E1641" s="110">
        <v>87.459016393400006</v>
      </c>
      <c r="F1641" s="131">
        <v>18.650421743199999</v>
      </c>
      <c r="G1641" s="131">
        <v>20.618556700999999</v>
      </c>
      <c r="H1641" s="131">
        <v>60.918462980299999</v>
      </c>
      <c r="I1641" s="131">
        <v>18.462980318700001</v>
      </c>
      <c r="J1641" s="131">
        <v>2.8155795400999999</v>
      </c>
      <c r="K1641" s="131">
        <v>2.8155795400999999</v>
      </c>
      <c r="L1641" s="131">
        <v>13.1393711872</v>
      </c>
      <c r="M1641" s="131">
        <v>8.4467386203999997</v>
      </c>
      <c r="N1641" s="110">
        <v>466</v>
      </c>
      <c r="O1641" s="131">
        <v>2.2532188840999998</v>
      </c>
      <c r="P1641" s="146">
        <v>12.2</v>
      </c>
      <c r="Q1641" s="131">
        <v>9.6880131363000004</v>
      </c>
      <c r="R1641" s="110">
        <v>13</v>
      </c>
      <c r="S1641" s="131">
        <v>47.536945812799999</v>
      </c>
      <c r="T1641" s="110">
        <v>-22</v>
      </c>
      <c r="U1641" s="131">
        <v>39.490968801299999</v>
      </c>
      <c r="V1641" s="131">
        <v>3.2840722495999999</v>
      </c>
      <c r="W1641" s="147">
        <v>557</v>
      </c>
      <c r="X1641" s="147">
        <v>218</v>
      </c>
      <c r="Y1641" s="147">
        <v>70</v>
      </c>
      <c r="Z1641" s="147">
        <v>269</v>
      </c>
      <c r="AA1641" s="147">
        <v>118</v>
      </c>
      <c r="AB1641" s="147">
        <v>36</v>
      </c>
      <c r="AC1641" s="147">
        <v>17</v>
      </c>
      <c r="AD1641" s="147">
        <v>65</v>
      </c>
      <c r="AE1641" s="148">
        <v>13.0996309963</v>
      </c>
      <c r="AF1641" s="131">
        <v>13.320647002899999</v>
      </c>
      <c r="AG1641" s="149">
        <v>3.2</v>
      </c>
      <c r="AH1641" s="149">
        <v>43.649402390399999</v>
      </c>
      <c r="AI1641" s="149">
        <v>1.2749003984</v>
      </c>
      <c r="AJ1641" s="149">
        <v>12.589641434300001</v>
      </c>
      <c r="AK1641" s="149">
        <v>18.501992031899999</v>
      </c>
      <c r="AL1641" s="149">
        <v>0.65338645419999997</v>
      </c>
      <c r="AM1641" s="149">
        <v>4.5418326692999997</v>
      </c>
      <c r="AN1641" s="149">
        <v>0.55776892430000002</v>
      </c>
      <c r="AO1641" s="149">
        <v>1.9123505975999999</v>
      </c>
      <c r="AP1641" s="149">
        <v>12.876494023899999</v>
      </c>
      <c r="AQ1641" s="149">
        <v>0.65338645419999997</v>
      </c>
    </row>
    <row r="1642" spans="1:43" x14ac:dyDescent="0.2">
      <c r="A1642" s="145">
        <v>5421</v>
      </c>
      <c r="B1642" s="109" t="s">
        <v>762</v>
      </c>
      <c r="C1642" s="110">
        <v>1460</v>
      </c>
      <c r="D1642" s="131">
        <v>17.457763475499998</v>
      </c>
      <c r="E1642" s="110">
        <v>113.3540372671</v>
      </c>
      <c r="F1642" s="131">
        <v>18.767123287699999</v>
      </c>
      <c r="G1642" s="131">
        <v>24.589041095900001</v>
      </c>
      <c r="H1642" s="131">
        <v>56.712328767099997</v>
      </c>
      <c r="I1642" s="131">
        <v>18.698630136999999</v>
      </c>
      <c r="J1642" s="131">
        <v>4.781420765</v>
      </c>
      <c r="K1642" s="131">
        <v>0.68306010930000005</v>
      </c>
      <c r="L1642" s="131">
        <v>12.2950819672</v>
      </c>
      <c r="M1642" s="131">
        <v>12.978142076499999</v>
      </c>
      <c r="N1642" s="110">
        <v>579</v>
      </c>
      <c r="O1642" s="131">
        <v>2.4766839377999998</v>
      </c>
      <c r="P1642" s="146">
        <v>12.88</v>
      </c>
      <c r="Q1642" s="131">
        <v>6.3418406805999998</v>
      </c>
      <c r="R1642" s="110">
        <v>15</v>
      </c>
      <c r="S1642" s="131">
        <v>45.862335653499997</v>
      </c>
      <c r="T1642" s="110">
        <v>-17</v>
      </c>
      <c r="U1642" s="131">
        <v>47.795823665900002</v>
      </c>
      <c r="V1642" s="131">
        <v>0</v>
      </c>
      <c r="W1642" s="147">
        <v>530</v>
      </c>
      <c r="X1642" s="147">
        <v>72</v>
      </c>
      <c r="Y1642" s="147">
        <v>84</v>
      </c>
      <c r="Z1642" s="147">
        <v>374</v>
      </c>
      <c r="AA1642" s="147">
        <v>125</v>
      </c>
      <c r="AB1642" s="147">
        <v>22</v>
      </c>
      <c r="AC1642" s="147">
        <v>15</v>
      </c>
      <c r="AD1642" s="147">
        <v>88</v>
      </c>
      <c r="AE1642" s="148">
        <v>0.93896713620000005</v>
      </c>
      <c r="AF1642" s="131">
        <v>9.0277777778000008</v>
      </c>
      <c r="AG1642" s="131">
        <v>1.7</v>
      </c>
      <c r="AH1642" s="149">
        <v>25.954103267600001</v>
      </c>
      <c r="AI1642" s="149">
        <v>1.7335994013</v>
      </c>
      <c r="AJ1642" s="149">
        <v>20.653529558500001</v>
      </c>
      <c r="AK1642" s="149">
        <v>15.190820653499999</v>
      </c>
      <c r="AL1642" s="149">
        <v>1.3469693190000001</v>
      </c>
      <c r="AM1642" s="149">
        <v>8.9299077077</v>
      </c>
      <c r="AN1642" s="149">
        <v>0.6111249688</v>
      </c>
      <c r="AO1642" s="149">
        <v>3.4921426790000001</v>
      </c>
      <c r="AP1642" s="149">
        <v>20.628585682200001</v>
      </c>
      <c r="AQ1642" s="149">
        <v>9.9775505099999995E-2</v>
      </c>
    </row>
    <row r="1643" spans="1:43" x14ac:dyDescent="0.2">
      <c r="A1643" s="145">
        <v>5422</v>
      </c>
      <c r="B1643" s="109" t="s">
        <v>761</v>
      </c>
      <c r="C1643" s="110">
        <v>3807</v>
      </c>
      <c r="D1643" s="131">
        <v>8.9894073861999999</v>
      </c>
      <c r="E1643" s="110">
        <v>265.48117154810001</v>
      </c>
      <c r="F1643" s="131">
        <v>31.337010769599999</v>
      </c>
      <c r="G1643" s="131">
        <v>22.616233254499999</v>
      </c>
      <c r="H1643" s="131">
        <v>61.518255844499997</v>
      </c>
      <c r="I1643" s="131">
        <v>15.865510901</v>
      </c>
      <c r="J1643" s="131">
        <v>4.2205222895999999</v>
      </c>
      <c r="K1643" s="131">
        <v>2.9016090741</v>
      </c>
      <c r="L1643" s="131">
        <v>10.287523081</v>
      </c>
      <c r="M1643" s="131">
        <v>6.0670007912999999</v>
      </c>
      <c r="N1643" s="110">
        <v>1572</v>
      </c>
      <c r="O1643" s="131">
        <v>2.3912213740000001</v>
      </c>
      <c r="P1643" s="146">
        <v>14.34</v>
      </c>
      <c r="Q1643" s="131">
        <v>14.0766550523</v>
      </c>
      <c r="R1643" s="110">
        <v>51</v>
      </c>
      <c r="S1643" s="131">
        <v>57.839721254399997</v>
      </c>
      <c r="T1643" s="110">
        <v>-56</v>
      </c>
      <c r="U1643" s="131">
        <v>27.247386759600001</v>
      </c>
      <c r="V1643" s="131">
        <v>0.83623693379999997</v>
      </c>
      <c r="W1643" s="147">
        <v>3671</v>
      </c>
      <c r="X1643" s="147">
        <v>132</v>
      </c>
      <c r="Y1643" s="147">
        <v>939</v>
      </c>
      <c r="Z1643" s="147">
        <v>2600</v>
      </c>
      <c r="AA1643" s="147">
        <v>424</v>
      </c>
      <c r="AB1643" s="147">
        <v>31</v>
      </c>
      <c r="AC1643" s="147">
        <v>50</v>
      </c>
      <c r="AD1643" s="147">
        <v>343</v>
      </c>
      <c r="AE1643" s="148">
        <v>0.49396267840000002</v>
      </c>
      <c r="AF1643" s="131">
        <v>0</v>
      </c>
      <c r="AG1643" s="149">
        <v>1.67</v>
      </c>
      <c r="AH1643" s="149">
        <v>28.0069949178</v>
      </c>
      <c r="AI1643" s="149">
        <v>2.6668123940999999</v>
      </c>
      <c r="AJ1643" s="149">
        <v>17.323351002799999</v>
      </c>
      <c r="AK1643" s="149">
        <v>15.6238045795</v>
      </c>
      <c r="AL1643" s="149">
        <v>1.9345319416</v>
      </c>
      <c r="AM1643" s="149">
        <v>9.9349691240000002</v>
      </c>
      <c r="AN1643" s="149">
        <v>0.48090059569999999</v>
      </c>
      <c r="AO1643" s="149">
        <v>2.1476583420000002</v>
      </c>
      <c r="AP1643" s="149">
        <v>18.7496584513</v>
      </c>
      <c r="AQ1643" s="149">
        <v>0.49729493409999997</v>
      </c>
    </row>
    <row r="1644" spans="1:43" x14ac:dyDescent="0.2">
      <c r="A1644" s="145">
        <v>5423</v>
      </c>
      <c r="B1644" s="109" t="s">
        <v>760</v>
      </c>
      <c r="C1644" s="110">
        <v>542</v>
      </c>
      <c r="D1644" s="131">
        <v>24.027459954200001</v>
      </c>
      <c r="E1644" s="110">
        <v>64.142011834300007</v>
      </c>
      <c r="F1644" s="131">
        <v>21.402214022100001</v>
      </c>
      <c r="G1644" s="131">
        <v>24.169741697399999</v>
      </c>
      <c r="H1644" s="131">
        <v>59.225092250899998</v>
      </c>
      <c r="I1644" s="131">
        <v>16.605166051699999</v>
      </c>
      <c r="J1644" s="131">
        <v>9.2678405931000007</v>
      </c>
      <c r="K1644" s="131">
        <v>1.8535681185999999</v>
      </c>
      <c r="L1644" s="131">
        <v>9.2678405931000007</v>
      </c>
      <c r="M1644" s="131">
        <v>1.8535681185999999</v>
      </c>
      <c r="N1644" s="110">
        <v>216</v>
      </c>
      <c r="O1644" s="131">
        <v>2.5046296296000001</v>
      </c>
      <c r="P1644" s="146">
        <v>8.4499999999999993</v>
      </c>
      <c r="Q1644" s="131">
        <v>5.7074910819999998</v>
      </c>
      <c r="R1644" s="110">
        <v>3</v>
      </c>
      <c r="S1644" s="131">
        <v>63.852556480399997</v>
      </c>
      <c r="T1644" s="110">
        <v>-4</v>
      </c>
      <c r="U1644" s="131">
        <v>29.3697978597</v>
      </c>
      <c r="V1644" s="131">
        <v>1.0701545778999999</v>
      </c>
      <c r="W1644" s="147">
        <v>304</v>
      </c>
      <c r="X1644" s="147">
        <v>84</v>
      </c>
      <c r="Y1644" s="147">
        <v>37</v>
      </c>
      <c r="Z1644" s="147">
        <v>183</v>
      </c>
      <c r="AA1644" s="147">
        <v>33</v>
      </c>
      <c r="AB1644" s="147">
        <v>11</v>
      </c>
      <c r="AC1644" s="147">
        <v>5</v>
      </c>
      <c r="AD1644" s="147">
        <v>17</v>
      </c>
      <c r="AE1644" s="148">
        <v>0</v>
      </c>
      <c r="AF1644" s="131">
        <v>22.900763358799999</v>
      </c>
      <c r="AG1644" s="131">
        <v>1.49</v>
      </c>
      <c r="AH1644" s="149">
        <v>27.103403982</v>
      </c>
      <c r="AI1644" s="149">
        <v>1.5735388567999999</v>
      </c>
      <c r="AJ1644" s="149">
        <v>17.212588310899999</v>
      </c>
      <c r="AK1644" s="149">
        <v>30.1541425819</v>
      </c>
      <c r="AL1644" s="149">
        <v>1.1560693641999999</v>
      </c>
      <c r="AM1644" s="149">
        <v>8.5741811175000002</v>
      </c>
      <c r="AN1644" s="149">
        <v>6.4226075800000004E-2</v>
      </c>
      <c r="AO1644" s="149">
        <v>2.6332691072999999</v>
      </c>
      <c r="AP1644" s="149">
        <v>7.9961464355</v>
      </c>
      <c r="AQ1644" s="149">
        <v>0.44958253050000002</v>
      </c>
    </row>
    <row r="1645" spans="1:43" x14ac:dyDescent="0.2">
      <c r="A1645" s="145">
        <v>5424</v>
      </c>
      <c r="B1645" s="109" t="s">
        <v>759</v>
      </c>
      <c r="C1645" s="110">
        <v>300</v>
      </c>
      <c r="D1645" s="131">
        <v>6.3829787233999999</v>
      </c>
      <c r="E1645" s="110">
        <v>31.217481789800001</v>
      </c>
      <c r="F1645" s="131">
        <v>12.333333333300001</v>
      </c>
      <c r="G1645" s="131">
        <v>25.666666666699999</v>
      </c>
      <c r="H1645" s="131">
        <v>62</v>
      </c>
      <c r="I1645" s="131">
        <v>12.333333333300001</v>
      </c>
      <c r="J1645" s="131">
        <v>0</v>
      </c>
      <c r="K1645" s="131">
        <v>3.3057851239999998</v>
      </c>
      <c r="L1645" s="131">
        <v>9.9173553718999994</v>
      </c>
      <c r="M1645" s="131">
        <v>3.3057851239999998</v>
      </c>
      <c r="N1645" s="110">
        <v>107</v>
      </c>
      <c r="O1645" s="131">
        <v>2.8037383178000002</v>
      </c>
      <c r="P1645" s="146">
        <v>9.61</v>
      </c>
      <c r="Q1645" s="131">
        <v>2.5960539978999999</v>
      </c>
      <c r="R1645" s="110">
        <v>1</v>
      </c>
      <c r="S1645" s="131">
        <v>35.929387331299999</v>
      </c>
      <c r="T1645" s="110">
        <v>-3</v>
      </c>
      <c r="U1645" s="131">
        <v>61.163032191100001</v>
      </c>
      <c r="V1645" s="131">
        <v>0.31152647979999998</v>
      </c>
      <c r="W1645" s="147">
        <v>38</v>
      </c>
      <c r="X1645" s="147">
        <v>22</v>
      </c>
      <c r="Y1645" s="147">
        <v>6</v>
      </c>
      <c r="Z1645" s="147">
        <v>10</v>
      </c>
      <c r="AA1645" s="147">
        <v>22</v>
      </c>
      <c r="AB1645" s="147">
        <v>11</v>
      </c>
      <c r="AC1645" s="147">
        <v>4</v>
      </c>
      <c r="AD1645" s="147">
        <v>7</v>
      </c>
      <c r="AE1645" s="148">
        <v>1.5748031495999999</v>
      </c>
      <c r="AF1645" s="131">
        <v>0</v>
      </c>
      <c r="AG1645" s="131">
        <v>2.2999999999999998</v>
      </c>
      <c r="AH1645" s="149">
        <v>17.484276729600001</v>
      </c>
      <c r="AI1645" s="149">
        <v>0.94339622639999998</v>
      </c>
      <c r="AJ1645" s="149">
        <v>24.088050314499998</v>
      </c>
      <c r="AK1645" s="149">
        <v>30.7547169811</v>
      </c>
      <c r="AL1645" s="149">
        <v>6.28930818E-2</v>
      </c>
      <c r="AM1645" s="149">
        <v>4.9056603774000003</v>
      </c>
      <c r="AN1645" s="149">
        <v>0.37735849059999999</v>
      </c>
      <c r="AO1645" s="149">
        <v>0.75471698109999996</v>
      </c>
      <c r="AP1645" s="149">
        <v>13.333333333300001</v>
      </c>
      <c r="AQ1645" s="149">
        <v>1.2578616352000001</v>
      </c>
    </row>
    <row r="1646" spans="1:43" x14ac:dyDescent="0.2">
      <c r="A1646" s="145">
        <v>5425</v>
      </c>
      <c r="B1646" s="109" t="s">
        <v>758</v>
      </c>
      <c r="C1646" s="110">
        <v>1593</v>
      </c>
      <c r="D1646" s="131">
        <v>7.6351351350999996</v>
      </c>
      <c r="E1646" s="110">
        <v>63.567438148400001</v>
      </c>
      <c r="F1646" s="131">
        <v>29.880728185799999</v>
      </c>
      <c r="G1646" s="131">
        <v>22.033898305099999</v>
      </c>
      <c r="H1646" s="131">
        <v>59.635907093500002</v>
      </c>
      <c r="I1646" s="131">
        <v>18.330194601399999</v>
      </c>
      <c r="J1646" s="131">
        <v>3.7700282752000001</v>
      </c>
      <c r="K1646" s="131">
        <v>0.62833804589999998</v>
      </c>
      <c r="L1646" s="131">
        <v>5.6550424128000003</v>
      </c>
      <c r="M1646" s="131">
        <v>5.6550424128000003</v>
      </c>
      <c r="N1646" s="110">
        <v>690</v>
      </c>
      <c r="O1646" s="131">
        <v>2.3072463768000002</v>
      </c>
      <c r="P1646" s="146">
        <v>25.06</v>
      </c>
      <c r="Q1646" s="131">
        <v>6.7518977226999999</v>
      </c>
      <c r="R1646" s="110">
        <v>38</v>
      </c>
      <c r="S1646" s="131">
        <v>38.314023172200002</v>
      </c>
      <c r="T1646" s="110">
        <v>-60</v>
      </c>
      <c r="U1646" s="131">
        <v>51.418298042300002</v>
      </c>
      <c r="V1646" s="131">
        <v>3.5157810626999999</v>
      </c>
      <c r="W1646" s="147">
        <v>500</v>
      </c>
      <c r="X1646" s="147">
        <v>72</v>
      </c>
      <c r="Y1646" s="147">
        <v>155</v>
      </c>
      <c r="Z1646" s="147">
        <v>273</v>
      </c>
      <c r="AA1646" s="147">
        <v>110</v>
      </c>
      <c r="AB1646" s="147">
        <v>22</v>
      </c>
      <c r="AC1646" s="147">
        <v>28</v>
      </c>
      <c r="AD1646" s="147">
        <v>60</v>
      </c>
      <c r="AE1646" s="148">
        <v>4.5859872610999997</v>
      </c>
      <c r="AF1646" s="131">
        <v>0</v>
      </c>
      <c r="AG1646" s="131">
        <v>4.84</v>
      </c>
      <c r="AH1646" s="149">
        <v>23.439878234399998</v>
      </c>
      <c r="AI1646" s="149">
        <v>0.70015220700000003</v>
      </c>
      <c r="AJ1646" s="149">
        <v>20.471841704700001</v>
      </c>
      <c r="AK1646" s="149">
        <v>32.0700152207</v>
      </c>
      <c r="AL1646" s="149">
        <v>0.42617960430000001</v>
      </c>
      <c r="AM1646" s="149">
        <v>4.7945205479000004</v>
      </c>
      <c r="AN1646" s="149">
        <v>0.50228310499999995</v>
      </c>
      <c r="AO1646" s="149">
        <v>2.1308980213000002</v>
      </c>
      <c r="AP1646" s="149">
        <v>12.085235920900001</v>
      </c>
      <c r="AQ1646" s="149">
        <v>0.1826484018</v>
      </c>
    </row>
    <row r="1647" spans="1:43" x14ac:dyDescent="0.2">
      <c r="A1647" s="145">
        <v>5426</v>
      </c>
      <c r="B1647" s="109" t="s">
        <v>757</v>
      </c>
      <c r="C1647" s="110">
        <v>473</v>
      </c>
      <c r="D1647" s="131">
        <v>5.5803571428999996</v>
      </c>
      <c r="E1647" s="110">
        <v>267.23163841809998</v>
      </c>
      <c r="F1647" s="131">
        <v>30.2325581395</v>
      </c>
      <c r="G1647" s="131">
        <v>21.7758985201</v>
      </c>
      <c r="H1647" s="131">
        <v>56.871035940799999</v>
      </c>
      <c r="I1647" s="131">
        <v>21.353065539100001</v>
      </c>
      <c r="J1647" s="131">
        <v>4.1623309053000002</v>
      </c>
      <c r="K1647" s="131">
        <v>0</v>
      </c>
      <c r="L1647" s="131">
        <v>6.2434963579999998</v>
      </c>
      <c r="M1647" s="131">
        <v>2.0811654527000001</v>
      </c>
      <c r="N1647" s="110">
        <v>193</v>
      </c>
      <c r="O1647" s="131">
        <v>2.4352331606000002</v>
      </c>
      <c r="P1647" s="146">
        <v>1.77</v>
      </c>
      <c r="Q1647" s="131">
        <v>39.325842696599999</v>
      </c>
      <c r="R1647" s="110">
        <v>36</v>
      </c>
      <c r="S1647" s="131">
        <v>38.202247190999998</v>
      </c>
      <c r="T1647" s="110">
        <v>-35</v>
      </c>
      <c r="U1647" s="131">
        <v>22.4719101124</v>
      </c>
      <c r="V1647" s="131">
        <v>0</v>
      </c>
      <c r="W1647" s="147">
        <v>114</v>
      </c>
      <c r="X1647" s="147">
        <v>47</v>
      </c>
      <c r="Y1647" s="147">
        <v>0</v>
      </c>
      <c r="Z1647" s="147">
        <v>67</v>
      </c>
      <c r="AA1647" s="147">
        <v>28</v>
      </c>
      <c r="AB1647" s="147">
        <v>4</v>
      </c>
      <c r="AC1647" s="147">
        <v>0</v>
      </c>
      <c r="AD1647" s="147">
        <v>24</v>
      </c>
      <c r="AE1647" s="148">
        <v>2.4590163933999998</v>
      </c>
      <c r="AF1647" s="131">
        <v>2.0790020789999999</v>
      </c>
      <c r="AG1647" s="149">
        <v>1.43</v>
      </c>
      <c r="AH1647" s="149">
        <v>20.610982211900001</v>
      </c>
      <c r="AI1647" s="149">
        <v>2.9389017788</v>
      </c>
      <c r="AJ1647" s="149">
        <v>11.252900232</v>
      </c>
      <c r="AK1647" s="149">
        <v>32.173240525899999</v>
      </c>
      <c r="AL1647" s="149">
        <v>3.86697602E-2</v>
      </c>
      <c r="AM1647" s="149">
        <v>11.3689095128</v>
      </c>
      <c r="AN1647" s="149">
        <v>0.2320185615</v>
      </c>
      <c r="AO1647" s="149">
        <v>0.92807424589999998</v>
      </c>
      <c r="AP1647" s="149">
        <v>18.213457076600001</v>
      </c>
      <c r="AQ1647" s="149">
        <v>0</v>
      </c>
    </row>
    <row r="1648" spans="1:43" x14ac:dyDescent="0.2">
      <c r="A1648" s="145">
        <v>5427</v>
      </c>
      <c r="B1648" s="109" t="s">
        <v>756</v>
      </c>
      <c r="C1648" s="110">
        <v>860</v>
      </c>
      <c r="D1648" s="131">
        <v>10.5398457584</v>
      </c>
      <c r="E1648" s="110">
        <v>318.5185185185</v>
      </c>
      <c r="F1648" s="131">
        <v>26.511627907000001</v>
      </c>
      <c r="G1648" s="131">
        <v>25.697674418599998</v>
      </c>
      <c r="H1648" s="131">
        <v>58.255813953500002</v>
      </c>
      <c r="I1648" s="131">
        <v>16.046511627899999</v>
      </c>
      <c r="J1648" s="131">
        <v>5.8105752469</v>
      </c>
      <c r="K1648" s="131">
        <v>1.1621150494000001</v>
      </c>
      <c r="L1648" s="131">
        <v>9.2969203951000008</v>
      </c>
      <c r="M1648" s="131">
        <v>5.8105752469</v>
      </c>
      <c r="N1648" s="110">
        <v>340</v>
      </c>
      <c r="O1648" s="131">
        <v>2.5294117646999998</v>
      </c>
      <c r="P1648" s="146">
        <v>2.7</v>
      </c>
      <c r="Q1648" s="131">
        <v>23.048327137499999</v>
      </c>
      <c r="R1648" s="110">
        <v>17</v>
      </c>
      <c r="S1648" s="131">
        <v>70.260223048300006</v>
      </c>
      <c r="T1648" s="110">
        <v>-18</v>
      </c>
      <c r="U1648" s="131">
        <v>6.3197026021999996</v>
      </c>
      <c r="V1648" s="131">
        <v>0.37174721189999999</v>
      </c>
      <c r="W1648" s="147">
        <v>233</v>
      </c>
      <c r="X1648" s="147">
        <v>53</v>
      </c>
      <c r="Y1648" s="147">
        <v>38</v>
      </c>
      <c r="Z1648" s="147">
        <v>142</v>
      </c>
      <c r="AA1648" s="147">
        <v>62</v>
      </c>
      <c r="AB1648" s="147">
        <v>13</v>
      </c>
      <c r="AC1648" s="147">
        <v>5</v>
      </c>
      <c r="AD1648" s="147">
        <v>44</v>
      </c>
      <c r="AE1648" s="148">
        <v>4.6035805627000004</v>
      </c>
      <c r="AF1648" s="131">
        <v>0</v>
      </c>
      <c r="AG1648" s="149">
        <v>1.05</v>
      </c>
      <c r="AH1648" s="149">
        <v>35.595057446299997</v>
      </c>
      <c r="AI1648" s="149">
        <v>2.2761760243000002</v>
      </c>
      <c r="AJ1648" s="149">
        <v>11.684370258</v>
      </c>
      <c r="AK1648" s="149">
        <v>23.065250379399998</v>
      </c>
      <c r="AL1648" s="149">
        <v>1.1272490787</v>
      </c>
      <c r="AM1648" s="149">
        <v>11.597658790400001</v>
      </c>
      <c r="AN1648" s="149">
        <v>0.62865813999999998</v>
      </c>
      <c r="AO1648" s="149">
        <v>1.7559072187</v>
      </c>
      <c r="AP1648" s="149">
        <v>10.4920875786</v>
      </c>
      <c r="AQ1648" s="149">
        <v>0.15174506830000001</v>
      </c>
    </row>
    <row r="1649" spans="1:43" x14ac:dyDescent="0.2">
      <c r="A1649" s="145">
        <v>5428</v>
      </c>
      <c r="B1649" s="109" t="s">
        <v>755</v>
      </c>
      <c r="C1649" s="110">
        <v>2236</v>
      </c>
      <c r="D1649" s="131">
        <v>26.542161856300002</v>
      </c>
      <c r="E1649" s="110">
        <v>118.43220338979999</v>
      </c>
      <c r="F1649" s="131">
        <v>24.373881932</v>
      </c>
      <c r="G1649" s="131">
        <v>23.703041144899998</v>
      </c>
      <c r="H1649" s="131">
        <v>58.676207513400001</v>
      </c>
      <c r="I1649" s="131">
        <v>17.6207513417</v>
      </c>
      <c r="J1649" s="131">
        <v>4.5187528241999999</v>
      </c>
      <c r="K1649" s="131">
        <v>1.8075011297000001</v>
      </c>
      <c r="L1649" s="131">
        <v>9.0375056483999998</v>
      </c>
      <c r="M1649" s="131">
        <v>12.200632625400001</v>
      </c>
      <c r="N1649" s="110">
        <v>897</v>
      </c>
      <c r="O1649" s="131">
        <v>2.3779264214000002</v>
      </c>
      <c r="P1649" s="146">
        <v>18.88</v>
      </c>
      <c r="Q1649" s="131">
        <v>5.7112638814999999</v>
      </c>
      <c r="R1649" s="110">
        <v>14</v>
      </c>
      <c r="S1649" s="131">
        <v>32.099418297200003</v>
      </c>
      <c r="T1649" s="110">
        <v>-13</v>
      </c>
      <c r="U1649" s="131">
        <v>61.501850872600002</v>
      </c>
      <c r="V1649" s="131">
        <v>0.68746694870000002</v>
      </c>
      <c r="W1649" s="147">
        <v>627</v>
      </c>
      <c r="X1649" s="147">
        <v>63</v>
      </c>
      <c r="Y1649" s="147">
        <v>100</v>
      </c>
      <c r="Z1649" s="147">
        <v>464</v>
      </c>
      <c r="AA1649" s="147">
        <v>127</v>
      </c>
      <c r="AB1649" s="147">
        <v>20</v>
      </c>
      <c r="AC1649" s="147">
        <v>23</v>
      </c>
      <c r="AD1649" s="147">
        <v>84</v>
      </c>
      <c r="AE1649" s="148">
        <v>1.9801980198</v>
      </c>
      <c r="AF1649" s="131">
        <v>24.305555555600002</v>
      </c>
      <c r="AG1649" s="149">
        <v>2.33</v>
      </c>
      <c r="AH1649" s="149">
        <v>26.015801354400001</v>
      </c>
      <c r="AI1649" s="149">
        <v>3.1602708804000001</v>
      </c>
      <c r="AJ1649" s="149">
        <v>16.862302483099999</v>
      </c>
      <c r="AK1649" s="149">
        <v>20.643340857799998</v>
      </c>
      <c r="AL1649" s="149">
        <v>5.0677200902999999</v>
      </c>
      <c r="AM1649" s="149">
        <v>9.1760722347999994</v>
      </c>
      <c r="AN1649" s="149">
        <v>1.6027088035999999</v>
      </c>
      <c r="AO1649" s="149">
        <v>1.072234763</v>
      </c>
      <c r="AP1649" s="149">
        <v>14.243792325099999</v>
      </c>
      <c r="AQ1649" s="149">
        <v>5.6433408599999998E-2</v>
      </c>
    </row>
    <row r="1650" spans="1:43" x14ac:dyDescent="0.2">
      <c r="A1650" s="145">
        <v>5429</v>
      </c>
      <c r="B1650" s="109" t="s">
        <v>754</v>
      </c>
      <c r="C1650" s="110">
        <v>481</v>
      </c>
      <c r="D1650" s="131">
        <v>14.251781472699999</v>
      </c>
      <c r="E1650" s="110">
        <v>50.899470899500002</v>
      </c>
      <c r="F1650" s="131">
        <v>15.3846153846</v>
      </c>
      <c r="G1650" s="131">
        <v>21.829521829499999</v>
      </c>
      <c r="H1650" s="131">
        <v>59.6673596674</v>
      </c>
      <c r="I1650" s="131">
        <v>18.503118503100001</v>
      </c>
      <c r="J1650" s="131">
        <v>2.0855057350999999</v>
      </c>
      <c r="K1650" s="131">
        <v>4.1710114702999999</v>
      </c>
      <c r="L1650" s="131">
        <v>10.4275286757</v>
      </c>
      <c r="M1650" s="131">
        <v>16.684045881100001</v>
      </c>
      <c r="N1650" s="110">
        <v>205</v>
      </c>
      <c r="O1650" s="131">
        <v>2.3463414633999999</v>
      </c>
      <c r="P1650" s="146">
        <v>9.4499999999999993</v>
      </c>
      <c r="Q1650" s="131">
        <v>3.2700421941000002</v>
      </c>
      <c r="R1650" s="110">
        <v>6</v>
      </c>
      <c r="S1650" s="131">
        <v>39.029535865</v>
      </c>
      <c r="T1650" s="110">
        <v>-10</v>
      </c>
      <c r="U1650" s="131">
        <v>57.383966244699998</v>
      </c>
      <c r="V1650" s="131">
        <v>0.31645569620000003</v>
      </c>
      <c r="W1650" s="147" t="s">
        <v>3449</v>
      </c>
      <c r="X1650" s="147">
        <v>39</v>
      </c>
      <c r="Y1650" s="147" t="s">
        <v>3449</v>
      </c>
      <c r="Z1650" s="147">
        <v>33</v>
      </c>
      <c r="AA1650" s="147" t="s">
        <v>3449</v>
      </c>
      <c r="AB1650" s="147">
        <v>15</v>
      </c>
      <c r="AC1650" s="147" t="s">
        <v>3449</v>
      </c>
      <c r="AD1650" s="147">
        <v>20</v>
      </c>
      <c r="AE1650" s="148">
        <v>4.9586776859999997</v>
      </c>
      <c r="AF1650" s="131">
        <v>4.2643923241000001</v>
      </c>
      <c r="AG1650" s="149" t="s">
        <v>3449</v>
      </c>
      <c r="AH1650" s="149">
        <v>24.047954866000001</v>
      </c>
      <c r="AI1650" s="149">
        <v>1.1636107193</v>
      </c>
      <c r="AJ1650" s="149">
        <v>11.212976022599999</v>
      </c>
      <c r="AK1650" s="149">
        <v>20.944992947799999</v>
      </c>
      <c r="AL1650" s="149">
        <v>1.9746121297999999</v>
      </c>
      <c r="AM1650" s="149">
        <v>12.976022566999999</v>
      </c>
      <c r="AN1650" s="149">
        <v>0.81100141039999996</v>
      </c>
      <c r="AO1650" s="149">
        <v>1.4456981663999999</v>
      </c>
      <c r="AP1650" s="149">
        <v>21.368124118499999</v>
      </c>
      <c r="AQ1650" s="149">
        <v>0.17630465440000001</v>
      </c>
    </row>
    <row r="1651" spans="1:43" x14ac:dyDescent="0.2">
      <c r="A1651" s="145">
        <v>5430</v>
      </c>
      <c r="B1651" s="109" t="s">
        <v>753</v>
      </c>
      <c r="C1651" s="110">
        <v>472</v>
      </c>
      <c r="D1651" s="131">
        <v>13.734939759</v>
      </c>
      <c r="E1651" s="110">
        <v>39.398998330600001</v>
      </c>
      <c r="F1651" s="131">
        <v>12.9237288136</v>
      </c>
      <c r="G1651" s="131">
        <v>22.669491525400002</v>
      </c>
      <c r="H1651" s="131">
        <v>62.5</v>
      </c>
      <c r="I1651" s="131">
        <v>14.8305084746</v>
      </c>
      <c r="J1651" s="131">
        <v>0</v>
      </c>
      <c r="K1651" s="131">
        <v>2.1390374331999999</v>
      </c>
      <c r="L1651" s="131">
        <v>4.2780748662999999</v>
      </c>
      <c r="M1651" s="131">
        <v>2.1390374331999999</v>
      </c>
      <c r="N1651" s="110">
        <v>192</v>
      </c>
      <c r="O1651" s="131">
        <v>2.4427083333000001</v>
      </c>
      <c r="P1651" s="146">
        <v>11.98</v>
      </c>
      <c r="Q1651" s="131">
        <v>2.8475711893</v>
      </c>
      <c r="R1651" s="110">
        <v>10</v>
      </c>
      <c r="S1651" s="131">
        <v>31.9932998325</v>
      </c>
      <c r="T1651" s="110">
        <v>-13</v>
      </c>
      <c r="U1651" s="131">
        <v>65.075376884400001</v>
      </c>
      <c r="V1651" s="131">
        <v>8.3752093799999996E-2</v>
      </c>
      <c r="W1651" s="147">
        <v>80</v>
      </c>
      <c r="X1651" s="147">
        <v>33</v>
      </c>
      <c r="Y1651" s="147">
        <v>18</v>
      </c>
      <c r="Z1651" s="147">
        <v>29</v>
      </c>
      <c r="AA1651" s="147">
        <v>37</v>
      </c>
      <c r="AB1651" s="147">
        <v>10</v>
      </c>
      <c r="AC1651" s="147">
        <v>7</v>
      </c>
      <c r="AD1651" s="147">
        <v>20</v>
      </c>
      <c r="AE1651" s="148">
        <v>1.7699115044</v>
      </c>
      <c r="AF1651" s="131">
        <v>0</v>
      </c>
      <c r="AG1651" s="149">
        <v>2.81</v>
      </c>
      <c r="AH1651" s="149">
        <v>19.2259150189</v>
      </c>
      <c r="AI1651" s="149">
        <v>0.92553639040000002</v>
      </c>
      <c r="AJ1651" s="149">
        <v>14.4720235591</v>
      </c>
      <c r="AK1651" s="149">
        <v>22.002524190199999</v>
      </c>
      <c r="AL1651" s="149">
        <v>0.92553639040000002</v>
      </c>
      <c r="AM1651" s="149">
        <v>15.692048801</v>
      </c>
      <c r="AN1651" s="149">
        <v>0.37862852330000002</v>
      </c>
      <c r="AO1651" s="149">
        <v>1.3462347497</v>
      </c>
      <c r="AP1651" s="149">
        <v>22.381152713500001</v>
      </c>
      <c r="AQ1651" s="149">
        <v>0</v>
      </c>
    </row>
    <row r="1652" spans="1:43" x14ac:dyDescent="0.2">
      <c r="A1652" s="145">
        <v>5431</v>
      </c>
      <c r="B1652" s="109" t="s">
        <v>752</v>
      </c>
      <c r="C1652" s="110">
        <v>307</v>
      </c>
      <c r="D1652" s="131">
        <v>10.0358422939</v>
      </c>
      <c r="E1652" s="110">
        <v>27.9344858963</v>
      </c>
      <c r="F1652" s="131">
        <v>18.5667752443</v>
      </c>
      <c r="G1652" s="131">
        <v>18.241042345299999</v>
      </c>
      <c r="H1652" s="131">
        <v>66.449511400700004</v>
      </c>
      <c r="I1652" s="131">
        <v>15.309446254099999</v>
      </c>
      <c r="J1652" s="131">
        <v>13.559322033899999</v>
      </c>
      <c r="K1652" s="131">
        <v>0</v>
      </c>
      <c r="L1652" s="131">
        <v>3.3898305084999998</v>
      </c>
      <c r="M1652" s="131">
        <v>10.1694915254</v>
      </c>
      <c r="N1652" s="110">
        <v>119</v>
      </c>
      <c r="O1652" s="131">
        <v>2.5798319327999999</v>
      </c>
      <c r="P1652" s="146">
        <v>10.99</v>
      </c>
      <c r="Q1652" s="131">
        <v>2.2603978300000001</v>
      </c>
      <c r="R1652" s="110">
        <v>4</v>
      </c>
      <c r="S1652" s="131">
        <v>46.745027124800004</v>
      </c>
      <c r="T1652" s="110">
        <v>-6</v>
      </c>
      <c r="U1652" s="131">
        <v>50.2712477396</v>
      </c>
      <c r="V1652" s="131">
        <v>0.72332730560000003</v>
      </c>
      <c r="W1652" s="147" t="s">
        <v>3449</v>
      </c>
      <c r="X1652" s="147">
        <v>36</v>
      </c>
      <c r="Y1652" s="147" t="s">
        <v>3449</v>
      </c>
      <c r="Z1652" s="147">
        <v>20</v>
      </c>
      <c r="AA1652" s="147" t="s">
        <v>3449</v>
      </c>
      <c r="AB1652" s="147">
        <v>19</v>
      </c>
      <c r="AC1652" s="147" t="s">
        <v>3449</v>
      </c>
      <c r="AD1652" s="147">
        <v>11</v>
      </c>
      <c r="AE1652" s="148">
        <v>2.5316455696000002</v>
      </c>
      <c r="AF1652" s="131">
        <v>0</v>
      </c>
      <c r="AG1652" s="149" t="s">
        <v>3449</v>
      </c>
      <c r="AH1652" s="149">
        <v>22.278481012699999</v>
      </c>
      <c r="AI1652" s="149">
        <v>0.63291139240000005</v>
      </c>
      <c r="AJ1652" s="149">
        <v>8.7341772152000008</v>
      </c>
      <c r="AK1652" s="149">
        <v>36.012658227800003</v>
      </c>
      <c r="AL1652" s="149">
        <v>6.3291139199999999E-2</v>
      </c>
      <c r="AM1652" s="149">
        <v>8.9873417722000006</v>
      </c>
      <c r="AN1652" s="149">
        <v>0.50632911390000002</v>
      </c>
      <c r="AO1652" s="149">
        <v>4.7468354430000002</v>
      </c>
      <c r="AP1652" s="149">
        <v>15.6329113924</v>
      </c>
      <c r="AQ1652" s="149">
        <v>0</v>
      </c>
    </row>
    <row r="1653" spans="1:43" x14ac:dyDescent="0.2">
      <c r="A1653" s="145">
        <v>5434</v>
      </c>
      <c r="B1653" s="109" t="s">
        <v>751</v>
      </c>
      <c r="C1653" s="110">
        <v>1063</v>
      </c>
      <c r="D1653" s="131">
        <v>13.9335476956</v>
      </c>
      <c r="E1653" s="110">
        <v>86.282467532499993</v>
      </c>
      <c r="F1653" s="131">
        <v>21.260583254899998</v>
      </c>
      <c r="G1653" s="131">
        <v>23.800564440300001</v>
      </c>
      <c r="H1653" s="131">
        <v>59.360301034800003</v>
      </c>
      <c r="I1653" s="131">
        <v>16.8391345249</v>
      </c>
      <c r="J1653" s="131">
        <v>5.7279236277000001</v>
      </c>
      <c r="K1653" s="131">
        <v>0.95465393789999997</v>
      </c>
      <c r="L1653" s="131">
        <v>9.5465393795000004</v>
      </c>
      <c r="M1653" s="131">
        <v>9.5465393795000004</v>
      </c>
      <c r="N1653" s="110">
        <v>437</v>
      </c>
      <c r="O1653" s="131">
        <v>2.4027459954000001</v>
      </c>
      <c r="P1653" s="146">
        <v>12.32</v>
      </c>
      <c r="Q1653" s="131">
        <v>5.762987013</v>
      </c>
      <c r="R1653" s="110">
        <v>18</v>
      </c>
      <c r="S1653" s="131">
        <v>17.694805194800001</v>
      </c>
      <c r="T1653" s="110">
        <v>-19</v>
      </c>
      <c r="U1653" s="131">
        <v>76.379870129899999</v>
      </c>
      <c r="V1653" s="131">
        <v>0.16233766229999999</v>
      </c>
      <c r="W1653" s="147">
        <v>210</v>
      </c>
      <c r="X1653" s="147">
        <v>31</v>
      </c>
      <c r="Y1653" s="147">
        <v>44</v>
      </c>
      <c r="Z1653" s="147">
        <v>135</v>
      </c>
      <c r="AA1653" s="147">
        <v>70</v>
      </c>
      <c r="AB1653" s="147">
        <v>8</v>
      </c>
      <c r="AC1653" s="147">
        <v>12</v>
      </c>
      <c r="AD1653" s="147">
        <v>50</v>
      </c>
      <c r="AE1653" s="148">
        <v>1.9193857965000001</v>
      </c>
      <c r="AF1653" s="131">
        <v>3.8910505836999998</v>
      </c>
      <c r="AG1653" s="131">
        <v>1.26</v>
      </c>
      <c r="AH1653" s="149">
        <v>23.0663794791</v>
      </c>
      <c r="AI1653" s="149">
        <v>2.6434305855</v>
      </c>
      <c r="AJ1653" s="149">
        <v>14.5878206383</v>
      </c>
      <c r="AK1653" s="149">
        <v>20.618758566699999</v>
      </c>
      <c r="AL1653" s="149">
        <v>0.78323869199999996</v>
      </c>
      <c r="AM1653" s="149">
        <v>11.5136087723</v>
      </c>
      <c r="AN1653" s="149">
        <v>0.1174858038</v>
      </c>
      <c r="AO1653" s="149">
        <v>3.4462502447999999</v>
      </c>
      <c r="AP1653" s="149">
        <v>19.345995692199999</v>
      </c>
      <c r="AQ1653" s="149">
        <v>0.45036224790000001</v>
      </c>
    </row>
    <row r="1654" spans="1:43" x14ac:dyDescent="0.2">
      <c r="A1654" s="145">
        <v>5435</v>
      </c>
      <c r="B1654" s="109" t="s">
        <v>750</v>
      </c>
      <c r="C1654" s="110">
        <v>688</v>
      </c>
      <c r="D1654" s="131">
        <v>13.157894736799999</v>
      </c>
      <c r="E1654" s="110">
        <v>84.729064039400001</v>
      </c>
      <c r="F1654" s="131">
        <v>16.133720930199999</v>
      </c>
      <c r="G1654" s="131">
        <v>22.093023255799999</v>
      </c>
      <c r="H1654" s="131">
        <v>63.662790697699997</v>
      </c>
      <c r="I1654" s="131">
        <v>14.244186046499999</v>
      </c>
      <c r="J1654" s="131">
        <v>2.9048656500000001</v>
      </c>
      <c r="K1654" s="131">
        <v>1.452432825</v>
      </c>
      <c r="L1654" s="131">
        <v>15.976761074800001</v>
      </c>
      <c r="M1654" s="131">
        <v>8.7145969499000007</v>
      </c>
      <c r="N1654" s="110">
        <v>296</v>
      </c>
      <c r="O1654" s="131">
        <v>2.3209459459000001</v>
      </c>
      <c r="P1654" s="146">
        <v>8.1199999999999992</v>
      </c>
      <c r="Q1654" s="131">
        <v>6.6584463625000003</v>
      </c>
      <c r="R1654" s="110">
        <v>14</v>
      </c>
      <c r="S1654" s="131">
        <v>49.568434032100001</v>
      </c>
      <c r="T1654" s="110">
        <v>-20</v>
      </c>
      <c r="U1654" s="131">
        <v>42.909987669499998</v>
      </c>
      <c r="V1654" s="131">
        <v>0.86313193590000004</v>
      </c>
      <c r="W1654" s="147">
        <v>112</v>
      </c>
      <c r="X1654" s="147">
        <v>38</v>
      </c>
      <c r="Y1654" s="147">
        <v>26</v>
      </c>
      <c r="Z1654" s="147">
        <v>48</v>
      </c>
      <c r="AA1654" s="147">
        <v>52</v>
      </c>
      <c r="AB1654" s="147">
        <v>13</v>
      </c>
      <c r="AC1654" s="147">
        <v>7</v>
      </c>
      <c r="AD1654" s="147">
        <v>32</v>
      </c>
      <c r="AE1654" s="148">
        <v>3.0959752321999998</v>
      </c>
      <c r="AF1654" s="131">
        <v>0</v>
      </c>
      <c r="AG1654" s="131">
        <v>2.9</v>
      </c>
      <c r="AH1654" s="149">
        <v>19.839962344100002</v>
      </c>
      <c r="AI1654" s="149">
        <v>3.6949870558</v>
      </c>
      <c r="AJ1654" s="149">
        <v>15.8860908449</v>
      </c>
      <c r="AK1654" s="149">
        <v>22.3817368793</v>
      </c>
      <c r="AL1654" s="149">
        <v>1.1532125205999999</v>
      </c>
      <c r="AM1654" s="149">
        <v>8.3078371382</v>
      </c>
      <c r="AN1654" s="149">
        <v>0.2588844434</v>
      </c>
      <c r="AO1654" s="149">
        <v>3.8597317015999999</v>
      </c>
      <c r="AP1654" s="149">
        <v>22.358201929900002</v>
      </c>
      <c r="AQ1654" s="149">
        <v>0.16474464580000001</v>
      </c>
    </row>
    <row r="1655" spans="1:43" x14ac:dyDescent="0.2">
      <c r="A1655" s="145">
        <v>5436</v>
      </c>
      <c r="B1655" s="109" t="s">
        <v>749</v>
      </c>
      <c r="C1655" s="110">
        <v>447</v>
      </c>
      <c r="D1655" s="131">
        <v>44.193548387100002</v>
      </c>
      <c r="E1655" s="110">
        <v>146.07843137250001</v>
      </c>
      <c r="F1655" s="131">
        <v>20.805369127500001</v>
      </c>
      <c r="G1655" s="131">
        <v>29.3064876957</v>
      </c>
      <c r="H1655" s="131">
        <v>60.402684563800001</v>
      </c>
      <c r="I1655" s="131">
        <v>10.290827740499999</v>
      </c>
      <c r="J1655" s="131">
        <v>4.4792833147</v>
      </c>
      <c r="K1655" s="131">
        <v>2.2396416573</v>
      </c>
      <c r="L1655" s="131">
        <v>15.6774916013</v>
      </c>
      <c r="M1655" s="131">
        <v>2.2396416573</v>
      </c>
      <c r="N1655" s="110">
        <v>164</v>
      </c>
      <c r="O1655" s="131">
        <v>2.7073170732</v>
      </c>
      <c r="P1655" s="146">
        <v>3.06</v>
      </c>
      <c r="Q1655" s="131">
        <v>4.9342105263000002</v>
      </c>
      <c r="R1655" s="110">
        <v>5</v>
      </c>
      <c r="S1655" s="131">
        <v>56.578947368400001</v>
      </c>
      <c r="T1655" s="110">
        <v>-3</v>
      </c>
      <c r="U1655" s="131">
        <v>38.486842105299999</v>
      </c>
      <c r="V1655" s="131">
        <v>0</v>
      </c>
      <c r="W1655" s="147">
        <v>45</v>
      </c>
      <c r="X1655" s="147">
        <v>9</v>
      </c>
      <c r="Y1655" s="147">
        <v>10</v>
      </c>
      <c r="Z1655" s="147">
        <v>26</v>
      </c>
      <c r="AA1655" s="147" t="s">
        <v>3449</v>
      </c>
      <c r="AB1655" s="147">
        <v>5</v>
      </c>
      <c r="AC1655" s="147" t="s">
        <v>3449</v>
      </c>
      <c r="AD1655" s="147">
        <v>14</v>
      </c>
      <c r="AE1655" s="148">
        <v>0</v>
      </c>
      <c r="AF1655" s="131">
        <v>38.356164383600003</v>
      </c>
      <c r="AG1655" s="131">
        <v>1.79</v>
      </c>
      <c r="AH1655" s="149">
        <v>27.562949640300001</v>
      </c>
      <c r="AI1655" s="149">
        <v>3.7769784173000001</v>
      </c>
      <c r="AJ1655" s="149">
        <v>14.118705036</v>
      </c>
      <c r="AK1655" s="149">
        <v>27.203237410100002</v>
      </c>
      <c r="AL1655" s="149">
        <v>2.6079136691000002</v>
      </c>
      <c r="AM1655" s="149">
        <v>3.5521582733999999</v>
      </c>
      <c r="AN1655" s="149">
        <v>0.98920863309999996</v>
      </c>
      <c r="AO1655" s="149">
        <v>1.2589928057999999</v>
      </c>
      <c r="AP1655" s="149">
        <v>16.3669064748</v>
      </c>
      <c r="AQ1655" s="149">
        <v>0.22482014389999999</v>
      </c>
    </row>
    <row r="1656" spans="1:43" x14ac:dyDescent="0.2">
      <c r="A1656" s="145">
        <v>5437</v>
      </c>
      <c r="B1656" s="109" t="s">
        <v>748</v>
      </c>
      <c r="C1656" s="110">
        <v>422</v>
      </c>
      <c r="D1656" s="131">
        <v>19.209039548</v>
      </c>
      <c r="E1656" s="110">
        <v>113.7466307278</v>
      </c>
      <c r="F1656" s="131">
        <v>23.459715639799999</v>
      </c>
      <c r="G1656" s="131">
        <v>30.5687203791</v>
      </c>
      <c r="H1656" s="131">
        <v>59.715639810399999</v>
      </c>
      <c r="I1656" s="131">
        <v>9.7156398104000008</v>
      </c>
      <c r="J1656" s="131">
        <v>4.7619047619000003</v>
      </c>
      <c r="K1656" s="131">
        <v>0</v>
      </c>
      <c r="L1656" s="131">
        <v>14.285714285699999</v>
      </c>
      <c r="M1656" s="131">
        <v>2.3809523810000002</v>
      </c>
      <c r="N1656" s="110">
        <v>151</v>
      </c>
      <c r="O1656" s="131">
        <v>2.7947019867999998</v>
      </c>
      <c r="P1656" s="146">
        <v>3.71</v>
      </c>
      <c r="Q1656" s="131">
        <v>7.0460704607000002</v>
      </c>
      <c r="R1656" s="110">
        <v>6</v>
      </c>
      <c r="S1656" s="131">
        <v>46.3414634146</v>
      </c>
      <c r="T1656" s="110">
        <v>-7</v>
      </c>
      <c r="U1656" s="131">
        <v>45.799457994599997</v>
      </c>
      <c r="V1656" s="131">
        <v>0.81300813009999995</v>
      </c>
      <c r="W1656" s="147">
        <v>49</v>
      </c>
      <c r="X1656" s="147">
        <v>8</v>
      </c>
      <c r="Y1656" s="147">
        <v>15</v>
      </c>
      <c r="Z1656" s="147">
        <v>26</v>
      </c>
      <c r="AA1656" s="147" t="s">
        <v>3449</v>
      </c>
      <c r="AB1656" s="147" t="s">
        <v>3449</v>
      </c>
      <c r="AC1656" s="147">
        <v>8</v>
      </c>
      <c r="AD1656" s="147">
        <v>12</v>
      </c>
      <c r="AE1656" s="148">
        <v>4</v>
      </c>
      <c r="AF1656" s="131">
        <v>0</v>
      </c>
      <c r="AG1656" s="149" t="s">
        <v>3449</v>
      </c>
      <c r="AH1656" s="149">
        <v>13.508667065199999</v>
      </c>
      <c r="AI1656" s="149">
        <v>1.4943215780000001</v>
      </c>
      <c r="AJ1656" s="149">
        <v>15.839808726799999</v>
      </c>
      <c r="AK1656" s="149">
        <v>35.684399282699999</v>
      </c>
      <c r="AL1656" s="149">
        <v>0.17931858940000001</v>
      </c>
      <c r="AM1656" s="149">
        <v>8.0095636580999994</v>
      </c>
      <c r="AN1656" s="149">
        <v>0.11954572619999999</v>
      </c>
      <c r="AO1656" s="149">
        <v>6.8738792587999997</v>
      </c>
      <c r="AP1656" s="149">
        <v>16.7364016736</v>
      </c>
      <c r="AQ1656" s="149">
        <v>0</v>
      </c>
    </row>
    <row r="1657" spans="1:43" x14ac:dyDescent="0.2">
      <c r="A1657" s="145">
        <v>5451</v>
      </c>
      <c r="B1657" s="109" t="s">
        <v>747</v>
      </c>
      <c r="C1657" s="110">
        <v>4295</v>
      </c>
      <c r="D1657" s="131">
        <v>28.901560624199998</v>
      </c>
      <c r="E1657" s="110">
        <v>220.59578839240001</v>
      </c>
      <c r="F1657" s="131">
        <v>36.600698486600002</v>
      </c>
      <c r="G1657" s="131">
        <v>21.909196740399999</v>
      </c>
      <c r="H1657" s="131">
        <v>61.606519208400002</v>
      </c>
      <c r="I1657" s="131">
        <v>16.4842840512</v>
      </c>
      <c r="J1657" s="131">
        <v>4.6571195715</v>
      </c>
      <c r="K1657" s="131">
        <v>2.5614157643</v>
      </c>
      <c r="L1657" s="131">
        <v>10.0128070788</v>
      </c>
      <c r="M1657" s="131">
        <v>6.5199674001999997</v>
      </c>
      <c r="N1657" s="110">
        <v>1834</v>
      </c>
      <c r="O1657" s="131">
        <v>2.2688113413000002</v>
      </c>
      <c r="P1657" s="146">
        <v>19.47</v>
      </c>
      <c r="Q1657" s="131">
        <v>18.425115800299999</v>
      </c>
      <c r="R1657" s="110">
        <v>168</v>
      </c>
      <c r="S1657" s="131">
        <v>64.179104477600006</v>
      </c>
      <c r="T1657" s="110">
        <v>-172</v>
      </c>
      <c r="U1657" s="131">
        <v>16.469377251699999</v>
      </c>
      <c r="V1657" s="131">
        <v>0.92640247040000001</v>
      </c>
      <c r="W1657" s="147">
        <v>2641</v>
      </c>
      <c r="X1657" s="147">
        <v>135</v>
      </c>
      <c r="Y1657" s="147">
        <v>775</v>
      </c>
      <c r="Z1657" s="147">
        <v>1731</v>
      </c>
      <c r="AA1657" s="147">
        <v>338</v>
      </c>
      <c r="AB1657" s="147">
        <v>30</v>
      </c>
      <c r="AC1657" s="147">
        <v>53</v>
      </c>
      <c r="AD1657" s="147">
        <v>255</v>
      </c>
      <c r="AE1657" s="148">
        <v>4.3722943722999998</v>
      </c>
      <c r="AF1657" s="131">
        <v>9.9809885931999993</v>
      </c>
      <c r="AG1657" s="131">
        <v>5.29</v>
      </c>
      <c r="AH1657" s="149">
        <v>21.3734198838</v>
      </c>
      <c r="AI1657" s="149">
        <v>2.4393577040999999</v>
      </c>
      <c r="AJ1657" s="149">
        <v>25.896822685299998</v>
      </c>
      <c r="AK1657" s="149">
        <v>25.008541168400001</v>
      </c>
      <c r="AL1657" s="149">
        <v>2.3436966177</v>
      </c>
      <c r="AM1657" s="149">
        <v>6.7372736590000004</v>
      </c>
      <c r="AN1657" s="149">
        <v>0.4236419542</v>
      </c>
      <c r="AO1657" s="149">
        <v>1.5784079261999999</v>
      </c>
      <c r="AP1657" s="149">
        <v>10.5295524428</v>
      </c>
      <c r="AQ1657" s="149">
        <v>2.2822002050000001</v>
      </c>
    </row>
    <row r="1658" spans="1:43" x14ac:dyDescent="0.2">
      <c r="A1658" s="145">
        <v>5456</v>
      </c>
      <c r="B1658" s="109" t="s">
        <v>746</v>
      </c>
      <c r="C1658" s="110">
        <v>1733</v>
      </c>
      <c r="D1658" s="131">
        <v>34.445306439100001</v>
      </c>
      <c r="E1658" s="110">
        <v>111.7343649259</v>
      </c>
      <c r="F1658" s="131">
        <v>13.156376226200001</v>
      </c>
      <c r="G1658" s="131">
        <v>24.408540103899998</v>
      </c>
      <c r="H1658" s="131">
        <v>60.646278130399999</v>
      </c>
      <c r="I1658" s="131">
        <v>14.945181765699999</v>
      </c>
      <c r="J1658" s="131">
        <v>6.5359477123999996</v>
      </c>
      <c r="K1658" s="131">
        <v>3.5650623885999999</v>
      </c>
      <c r="L1658" s="131">
        <v>8.9126559714999996</v>
      </c>
      <c r="M1658" s="131">
        <v>5.3475935829000001</v>
      </c>
      <c r="N1658" s="110">
        <v>734</v>
      </c>
      <c r="O1658" s="131">
        <v>2.3583106266999998</v>
      </c>
      <c r="P1658" s="146">
        <v>15.51</v>
      </c>
      <c r="Q1658" s="131">
        <v>8.1514762516000001</v>
      </c>
      <c r="R1658" s="110">
        <v>27</v>
      </c>
      <c r="S1658" s="131">
        <v>61.489088575099998</v>
      </c>
      <c r="T1658" s="110">
        <v>-24</v>
      </c>
      <c r="U1658" s="131">
        <v>23.1707317073</v>
      </c>
      <c r="V1658" s="131">
        <v>7.1887034659999998</v>
      </c>
      <c r="W1658" s="147">
        <v>348</v>
      </c>
      <c r="X1658" s="147">
        <v>74</v>
      </c>
      <c r="Y1658" s="147">
        <v>24</v>
      </c>
      <c r="Z1658" s="147">
        <v>250</v>
      </c>
      <c r="AA1658" s="147">
        <v>127</v>
      </c>
      <c r="AB1658" s="147">
        <v>22</v>
      </c>
      <c r="AC1658" s="147">
        <v>14</v>
      </c>
      <c r="AD1658" s="147">
        <v>91</v>
      </c>
      <c r="AE1658" s="148">
        <v>2.4193548386999999</v>
      </c>
      <c r="AF1658" s="131">
        <v>5.0346129640999999</v>
      </c>
      <c r="AG1658" s="131">
        <v>1.78</v>
      </c>
      <c r="AH1658" s="149">
        <v>19.946344735099999</v>
      </c>
      <c r="AI1658" s="149">
        <v>2.2937625755000002</v>
      </c>
      <c r="AJ1658" s="149">
        <v>22.159624413100001</v>
      </c>
      <c r="AK1658" s="149">
        <v>21.7974513749</v>
      </c>
      <c r="AL1658" s="149">
        <v>1.3816230718</v>
      </c>
      <c r="AM1658" s="149">
        <v>9.2957746479000001</v>
      </c>
      <c r="AN1658" s="149">
        <v>0.1877934272</v>
      </c>
      <c r="AO1658" s="149">
        <v>2.3340040241</v>
      </c>
      <c r="AP1658" s="149">
        <v>17.3038229376</v>
      </c>
      <c r="AQ1658" s="149">
        <v>0.3219315895</v>
      </c>
    </row>
    <row r="1659" spans="1:43" x14ac:dyDescent="0.2">
      <c r="A1659" s="145">
        <v>5458</v>
      </c>
      <c r="B1659" s="109" t="s">
        <v>745</v>
      </c>
      <c r="C1659" s="110">
        <v>881</v>
      </c>
      <c r="D1659" s="131">
        <v>19.0540540541</v>
      </c>
      <c r="E1659" s="110">
        <v>253.16091954020001</v>
      </c>
      <c r="F1659" s="131">
        <v>17.820658342800002</v>
      </c>
      <c r="G1659" s="131">
        <v>21.225879682199999</v>
      </c>
      <c r="H1659" s="131">
        <v>64.131668558499996</v>
      </c>
      <c r="I1659" s="131">
        <v>14.6424517594</v>
      </c>
      <c r="J1659" s="131">
        <v>3.3613445378</v>
      </c>
      <c r="K1659" s="131">
        <v>1.1204481793000001</v>
      </c>
      <c r="L1659" s="131">
        <v>8.9635854342000005</v>
      </c>
      <c r="M1659" s="131">
        <v>2.2408963585000001</v>
      </c>
      <c r="N1659" s="110">
        <v>403</v>
      </c>
      <c r="O1659" s="131">
        <v>2.1811414392000001</v>
      </c>
      <c r="P1659" s="146">
        <v>3.48</v>
      </c>
      <c r="Q1659" s="131">
        <v>19.197707736400002</v>
      </c>
      <c r="R1659" s="110">
        <v>15</v>
      </c>
      <c r="S1659" s="131">
        <v>54.727793696299997</v>
      </c>
      <c r="T1659" s="110">
        <v>-13</v>
      </c>
      <c r="U1659" s="131">
        <v>24.9283667622</v>
      </c>
      <c r="V1659" s="131">
        <v>1.1461318052</v>
      </c>
      <c r="W1659" s="147">
        <v>174</v>
      </c>
      <c r="X1659" s="147">
        <v>27</v>
      </c>
      <c r="Y1659" s="147">
        <v>35</v>
      </c>
      <c r="Z1659" s="147">
        <v>112</v>
      </c>
      <c r="AA1659" s="147">
        <v>65</v>
      </c>
      <c r="AB1659" s="147">
        <v>12</v>
      </c>
      <c r="AC1659" s="147">
        <v>12</v>
      </c>
      <c r="AD1659" s="147">
        <v>41</v>
      </c>
      <c r="AE1659" s="148">
        <v>5.5865921788000001</v>
      </c>
      <c r="AF1659" s="131">
        <v>3.3519553072999999</v>
      </c>
      <c r="AG1659" s="131">
        <v>2.21</v>
      </c>
      <c r="AH1659" s="149">
        <v>14.3189454639</v>
      </c>
      <c r="AI1659" s="149">
        <v>4.187128457</v>
      </c>
      <c r="AJ1659" s="149">
        <v>18.686999224600001</v>
      </c>
      <c r="AK1659" s="149">
        <v>25.096924269799999</v>
      </c>
      <c r="AL1659" s="149">
        <v>0.41354355129999998</v>
      </c>
      <c r="AM1659" s="149">
        <v>9.8216593435000004</v>
      </c>
      <c r="AN1659" s="149">
        <v>0.72370121480000005</v>
      </c>
      <c r="AO1659" s="149">
        <v>0.82708710259999996</v>
      </c>
      <c r="AP1659" s="149">
        <v>21.0390281727</v>
      </c>
      <c r="AQ1659" s="149">
        <v>1.1113982941</v>
      </c>
    </row>
    <row r="1660" spans="1:43" x14ac:dyDescent="0.2">
      <c r="A1660" s="145">
        <v>5464</v>
      </c>
      <c r="B1660" s="109" t="s">
        <v>744</v>
      </c>
      <c r="C1660" s="110">
        <v>3274</v>
      </c>
      <c r="D1660" s="131">
        <v>43.722563652300003</v>
      </c>
      <c r="E1660" s="110">
        <v>156.5009560229</v>
      </c>
      <c r="F1660" s="131">
        <v>16.493585827699999</v>
      </c>
      <c r="G1660" s="131">
        <v>21.655467318300001</v>
      </c>
      <c r="H1660" s="131">
        <v>59.499083689700001</v>
      </c>
      <c r="I1660" s="131">
        <v>18.8454489921</v>
      </c>
      <c r="J1660" s="131">
        <v>4.3579766536999998</v>
      </c>
      <c r="K1660" s="131">
        <v>2.1789883267999999</v>
      </c>
      <c r="L1660" s="131">
        <v>10.8949416342</v>
      </c>
      <c r="M1660" s="131">
        <v>7.4708171205999996</v>
      </c>
      <c r="N1660" s="110">
        <v>1439</v>
      </c>
      <c r="O1660" s="131">
        <v>2.2501737317999999</v>
      </c>
      <c r="P1660" s="146">
        <v>20.92</v>
      </c>
      <c r="Q1660" s="131">
        <v>11.8660287081</v>
      </c>
      <c r="R1660" s="110">
        <v>47</v>
      </c>
      <c r="S1660" s="131">
        <v>67.846889952200002</v>
      </c>
      <c r="T1660" s="110">
        <v>-51</v>
      </c>
      <c r="U1660" s="131">
        <v>17.559808612400001</v>
      </c>
      <c r="V1660" s="131">
        <v>2.7272727272999999</v>
      </c>
      <c r="W1660" s="147">
        <v>662</v>
      </c>
      <c r="X1660" s="147">
        <v>215</v>
      </c>
      <c r="Y1660" s="147">
        <v>78</v>
      </c>
      <c r="Z1660" s="147">
        <v>369</v>
      </c>
      <c r="AA1660" s="147">
        <v>210</v>
      </c>
      <c r="AB1660" s="147">
        <v>59</v>
      </c>
      <c r="AC1660" s="147">
        <v>27</v>
      </c>
      <c r="AD1660" s="147">
        <v>124</v>
      </c>
      <c r="AE1660" s="148">
        <v>0.96993210480000003</v>
      </c>
      <c r="AF1660" s="131">
        <v>15.2300712897</v>
      </c>
      <c r="AG1660" s="131">
        <v>2.19</v>
      </c>
      <c r="AH1660" s="149">
        <v>29.216196136699999</v>
      </c>
      <c r="AI1660" s="149">
        <v>2.1792966814999999</v>
      </c>
      <c r="AJ1660" s="149">
        <v>16.5861812779</v>
      </c>
      <c r="AK1660" s="149">
        <v>24.213719663199999</v>
      </c>
      <c r="AL1660" s="149">
        <v>1.5787518573999999</v>
      </c>
      <c r="AM1660" s="149">
        <v>8.6305101534999995</v>
      </c>
      <c r="AN1660" s="149">
        <v>0.79866270429999997</v>
      </c>
      <c r="AO1660" s="149">
        <v>1.7397226349999999</v>
      </c>
      <c r="AP1660" s="149">
        <v>12.1532937098</v>
      </c>
      <c r="AQ1660" s="149">
        <v>0.67483902920000005</v>
      </c>
    </row>
    <row r="1661" spans="1:43" x14ac:dyDescent="0.2">
      <c r="A1661" s="145">
        <v>5471</v>
      </c>
      <c r="B1661" s="109" t="s">
        <v>743</v>
      </c>
      <c r="C1661" s="110">
        <v>650</v>
      </c>
      <c r="D1661" s="131">
        <v>91.740412979400006</v>
      </c>
      <c r="E1661" s="110">
        <v>173.79679144389999</v>
      </c>
      <c r="F1661" s="131">
        <v>16.7692307692</v>
      </c>
      <c r="G1661" s="131">
        <v>24.923076923099998</v>
      </c>
      <c r="H1661" s="131">
        <v>68.615384615400004</v>
      </c>
      <c r="I1661" s="131">
        <v>6.4615384615</v>
      </c>
      <c r="J1661" s="131">
        <v>1.6129032258</v>
      </c>
      <c r="K1661" s="131">
        <v>0</v>
      </c>
      <c r="L1661" s="131">
        <v>17.741935483900001</v>
      </c>
      <c r="M1661" s="131">
        <v>3.2258064516</v>
      </c>
      <c r="N1661" s="110">
        <v>263</v>
      </c>
      <c r="O1661" s="131">
        <v>2.4676806083999998</v>
      </c>
      <c r="P1661" s="146">
        <v>3.74</v>
      </c>
      <c r="Q1661" s="131">
        <v>12.2340425532</v>
      </c>
      <c r="R1661" s="110">
        <v>-23</v>
      </c>
      <c r="S1661" s="131">
        <v>72.872340425499999</v>
      </c>
      <c r="T1661" s="110">
        <v>17</v>
      </c>
      <c r="U1661" s="131">
        <v>14.627659574500001</v>
      </c>
      <c r="V1661" s="131">
        <v>0.2659574468</v>
      </c>
      <c r="W1661" s="147">
        <v>76</v>
      </c>
      <c r="X1661" s="147">
        <v>21</v>
      </c>
      <c r="Y1661" s="147">
        <v>4</v>
      </c>
      <c r="Z1661" s="147">
        <v>51</v>
      </c>
      <c r="AA1661" s="147">
        <v>31</v>
      </c>
      <c r="AB1661" s="147">
        <v>8</v>
      </c>
      <c r="AC1661" s="147">
        <v>4</v>
      </c>
      <c r="AD1661" s="147">
        <v>19</v>
      </c>
      <c r="AE1661" s="148">
        <v>2.1276595745</v>
      </c>
      <c r="AF1661" s="131">
        <v>21.015761821400002</v>
      </c>
      <c r="AG1661" s="149" t="s">
        <v>3449</v>
      </c>
      <c r="AH1661" s="149">
        <v>20.551090700300001</v>
      </c>
      <c r="AI1661" s="149">
        <v>4.8220436280000003</v>
      </c>
      <c r="AJ1661" s="149">
        <v>15.4611557597</v>
      </c>
      <c r="AK1661" s="149">
        <v>25.526215078500002</v>
      </c>
      <c r="AL1661" s="149">
        <v>0.53578262529999998</v>
      </c>
      <c r="AM1661" s="149">
        <v>8.4194412553000006</v>
      </c>
      <c r="AN1661" s="149">
        <v>2.3344814390000002</v>
      </c>
      <c r="AO1661" s="149">
        <v>1.530807501</v>
      </c>
      <c r="AP1661" s="149">
        <v>16.8388825105</v>
      </c>
      <c r="AQ1661" s="149">
        <v>0</v>
      </c>
    </row>
    <row r="1662" spans="1:43" x14ac:dyDescent="0.2">
      <c r="A1662" s="145">
        <v>5472</v>
      </c>
      <c r="B1662" s="109" t="s">
        <v>742</v>
      </c>
      <c r="C1662" s="110">
        <v>420</v>
      </c>
      <c r="D1662" s="131">
        <v>50</v>
      </c>
      <c r="E1662" s="110">
        <v>107.41687979540001</v>
      </c>
      <c r="F1662" s="131">
        <v>22.619047619</v>
      </c>
      <c r="G1662" s="131">
        <v>26.904761904800001</v>
      </c>
      <c r="H1662" s="131">
        <v>57.380952381</v>
      </c>
      <c r="I1662" s="131">
        <v>15.714285714300001</v>
      </c>
      <c r="J1662" s="131">
        <v>9.7323600973000008</v>
      </c>
      <c r="K1662" s="131">
        <v>2.4330900243000002</v>
      </c>
      <c r="L1662" s="131">
        <v>9.7323600973000008</v>
      </c>
      <c r="M1662" s="131">
        <v>0</v>
      </c>
      <c r="N1662" s="110">
        <v>161</v>
      </c>
      <c r="O1662" s="131">
        <v>2.6086956522000002</v>
      </c>
      <c r="P1662" s="146">
        <v>3.91</v>
      </c>
      <c r="Q1662" s="131">
        <v>7.4550128535000004</v>
      </c>
      <c r="R1662" s="110">
        <v>8</v>
      </c>
      <c r="S1662" s="131">
        <v>74.807197943399999</v>
      </c>
      <c r="T1662" s="110">
        <v>-8</v>
      </c>
      <c r="U1662" s="131">
        <v>16.195372750600001</v>
      </c>
      <c r="V1662" s="131">
        <v>1.5424164523999999</v>
      </c>
      <c r="W1662" s="147">
        <v>59</v>
      </c>
      <c r="X1662" s="147">
        <v>19</v>
      </c>
      <c r="Y1662" s="147">
        <v>4</v>
      </c>
      <c r="Z1662" s="147">
        <v>36</v>
      </c>
      <c r="AA1662" s="147">
        <v>35</v>
      </c>
      <c r="AB1662" s="147">
        <v>6</v>
      </c>
      <c r="AC1662" s="147">
        <v>4</v>
      </c>
      <c r="AD1662" s="147">
        <v>25</v>
      </c>
      <c r="AE1662" s="148">
        <v>2.2222222222000001</v>
      </c>
      <c r="AF1662" s="131">
        <v>0</v>
      </c>
      <c r="AG1662" s="131">
        <v>1.74</v>
      </c>
      <c r="AH1662" s="149">
        <v>19.666329625900001</v>
      </c>
      <c r="AI1662" s="149">
        <v>0.20222446920000001</v>
      </c>
      <c r="AJ1662" s="149">
        <v>19.464105156700001</v>
      </c>
      <c r="AK1662" s="149">
        <v>30.586450960600001</v>
      </c>
      <c r="AL1662" s="149">
        <v>0.1516683519</v>
      </c>
      <c r="AM1662" s="149">
        <v>15.3185035389</v>
      </c>
      <c r="AN1662" s="149">
        <v>0.20222446920000001</v>
      </c>
      <c r="AO1662" s="149">
        <v>1.8200202223999999</v>
      </c>
      <c r="AP1662" s="149">
        <v>12.2851365015</v>
      </c>
      <c r="AQ1662" s="149">
        <v>5.0556117300000002E-2</v>
      </c>
    </row>
    <row r="1663" spans="1:43" x14ac:dyDescent="0.2">
      <c r="A1663" s="145">
        <v>5473</v>
      </c>
      <c r="B1663" s="109" t="s">
        <v>741</v>
      </c>
      <c r="C1663" s="110">
        <v>991</v>
      </c>
      <c r="D1663" s="131">
        <v>13.646788990799999</v>
      </c>
      <c r="E1663" s="110">
        <v>313.60759493670002</v>
      </c>
      <c r="F1663" s="131">
        <v>15.237134207900001</v>
      </c>
      <c r="G1663" s="131">
        <v>25.327951564100001</v>
      </c>
      <c r="H1663" s="131">
        <v>62.865792129200003</v>
      </c>
      <c r="I1663" s="131">
        <v>11.8062563068</v>
      </c>
      <c r="J1663" s="131">
        <v>2.0408163264999999</v>
      </c>
      <c r="K1663" s="131">
        <v>3.0612244897999998</v>
      </c>
      <c r="L1663" s="131">
        <v>9.1836734694000004</v>
      </c>
      <c r="M1663" s="131">
        <v>6.1224489795999997</v>
      </c>
      <c r="N1663" s="110">
        <v>364</v>
      </c>
      <c r="O1663" s="131">
        <v>2.7197802198000001</v>
      </c>
      <c r="P1663" s="146">
        <v>3.16</v>
      </c>
      <c r="Q1663" s="131">
        <v>9.1194968552999995</v>
      </c>
      <c r="R1663" s="110">
        <v>15</v>
      </c>
      <c r="S1663" s="131">
        <v>77.672955974800004</v>
      </c>
      <c r="T1663" s="110">
        <v>-14</v>
      </c>
      <c r="U1663" s="131">
        <v>13.2075471698</v>
      </c>
      <c r="V1663" s="131">
        <v>0</v>
      </c>
      <c r="W1663" s="147">
        <v>148</v>
      </c>
      <c r="X1663" s="147">
        <v>15</v>
      </c>
      <c r="Y1663" s="147">
        <v>16</v>
      </c>
      <c r="Z1663" s="147">
        <v>117</v>
      </c>
      <c r="AA1663" s="147">
        <v>52</v>
      </c>
      <c r="AB1663" s="147">
        <v>7</v>
      </c>
      <c r="AC1663" s="147">
        <v>5</v>
      </c>
      <c r="AD1663" s="147">
        <v>40</v>
      </c>
      <c r="AE1663" s="148">
        <v>0.25510204079999999</v>
      </c>
      <c r="AF1663" s="131">
        <v>3.0549898167</v>
      </c>
      <c r="AG1663" s="131">
        <v>0.72</v>
      </c>
      <c r="AH1663" s="149">
        <v>17.643492320099998</v>
      </c>
      <c r="AI1663" s="149">
        <v>2.1018593371000001</v>
      </c>
      <c r="AJ1663" s="149">
        <v>18.229587712200001</v>
      </c>
      <c r="AK1663" s="149">
        <v>29.3856103476</v>
      </c>
      <c r="AL1663" s="149">
        <v>0.4244139046</v>
      </c>
      <c r="AM1663" s="149">
        <v>10.3274050121</v>
      </c>
      <c r="AN1663" s="149">
        <v>0.46483427649999998</v>
      </c>
      <c r="AO1663" s="149">
        <v>0.4244139046</v>
      </c>
      <c r="AP1663" s="149">
        <v>19.260307194799999</v>
      </c>
      <c r="AQ1663" s="149">
        <v>0</v>
      </c>
    </row>
    <row r="1664" spans="1:43" x14ac:dyDescent="0.2">
      <c r="A1664" s="145">
        <v>5474</v>
      </c>
      <c r="B1664" s="109" t="s">
        <v>740</v>
      </c>
      <c r="C1664" s="110">
        <v>395</v>
      </c>
      <c r="D1664" s="131">
        <v>-6.3981042653999998</v>
      </c>
      <c r="E1664" s="110">
        <v>58.6053412463</v>
      </c>
      <c r="F1664" s="131">
        <v>10.8860759494</v>
      </c>
      <c r="G1664" s="131">
        <v>24.050632911400001</v>
      </c>
      <c r="H1664" s="131">
        <v>58.481012658200001</v>
      </c>
      <c r="I1664" s="131">
        <v>17.468354430400002</v>
      </c>
      <c r="J1664" s="131">
        <v>4.9689440993999998</v>
      </c>
      <c r="K1664" s="131">
        <v>0</v>
      </c>
      <c r="L1664" s="131">
        <v>4.9689440993999998</v>
      </c>
      <c r="M1664" s="131">
        <v>14.906832298099999</v>
      </c>
      <c r="N1664" s="110">
        <v>157</v>
      </c>
      <c r="O1664" s="131">
        <v>2.5159235669000002</v>
      </c>
      <c r="P1664" s="146">
        <v>6.74</v>
      </c>
      <c r="Q1664" s="131">
        <v>6.2038404726999996</v>
      </c>
      <c r="R1664" s="110">
        <v>2</v>
      </c>
      <c r="S1664" s="131">
        <v>76.218611521400007</v>
      </c>
      <c r="T1664" s="110">
        <v>-3</v>
      </c>
      <c r="U1664" s="131">
        <v>16.986706056100001</v>
      </c>
      <c r="V1664" s="131">
        <v>0.59084194980000004</v>
      </c>
      <c r="W1664" s="147">
        <v>94</v>
      </c>
      <c r="X1664" s="147">
        <v>24</v>
      </c>
      <c r="Y1664" s="147">
        <v>18</v>
      </c>
      <c r="Z1664" s="147">
        <v>52</v>
      </c>
      <c r="AA1664" s="147">
        <v>45</v>
      </c>
      <c r="AB1664" s="147">
        <v>12</v>
      </c>
      <c r="AC1664" s="147">
        <v>10</v>
      </c>
      <c r="AD1664" s="147">
        <v>23</v>
      </c>
      <c r="AE1664" s="148">
        <v>2.9411764705999999</v>
      </c>
      <c r="AF1664" s="131">
        <v>2.3752969121</v>
      </c>
      <c r="AG1664" s="131">
        <v>1.71</v>
      </c>
      <c r="AH1664" s="149">
        <v>25.714285714300001</v>
      </c>
      <c r="AI1664" s="149">
        <v>0.69124423960000003</v>
      </c>
      <c r="AJ1664" s="149">
        <v>12.995391705099999</v>
      </c>
      <c r="AK1664" s="149">
        <v>26.175115207400001</v>
      </c>
      <c r="AL1664" s="149">
        <v>0.27649769590000001</v>
      </c>
      <c r="AM1664" s="149">
        <v>6.3594470045999998</v>
      </c>
      <c r="AN1664" s="149">
        <v>0.1382488479</v>
      </c>
      <c r="AO1664" s="149">
        <v>4.1013824884999996</v>
      </c>
      <c r="AP1664" s="149">
        <v>20.599078340999998</v>
      </c>
      <c r="AQ1664" s="149">
        <v>4.6082949300000002E-2</v>
      </c>
    </row>
    <row r="1665" spans="1:43" x14ac:dyDescent="0.2">
      <c r="A1665" s="145">
        <v>5475</v>
      </c>
      <c r="B1665" s="109" t="s">
        <v>739</v>
      </c>
      <c r="C1665" s="110">
        <v>152</v>
      </c>
      <c r="D1665" s="131">
        <v>22.580645161300001</v>
      </c>
      <c r="E1665" s="110">
        <v>57.575757575799997</v>
      </c>
      <c r="F1665" s="131">
        <v>15.789473684200001</v>
      </c>
      <c r="G1665" s="131">
        <v>24.342105263200001</v>
      </c>
      <c r="H1665" s="131">
        <v>60.526315789500003</v>
      </c>
      <c r="I1665" s="131">
        <v>15.1315789474</v>
      </c>
      <c r="J1665" s="131">
        <v>13.6054421769</v>
      </c>
      <c r="K1665" s="131">
        <v>0</v>
      </c>
      <c r="L1665" s="131">
        <v>20.408163265300001</v>
      </c>
      <c r="M1665" s="131">
        <v>0</v>
      </c>
      <c r="N1665" s="110">
        <v>58</v>
      </c>
      <c r="O1665" s="131">
        <v>2.6206896552000001</v>
      </c>
      <c r="P1665" s="146">
        <v>2.64</v>
      </c>
      <c r="Q1665" s="131">
        <v>6.0150375939999998</v>
      </c>
      <c r="R1665" s="110">
        <v>1</v>
      </c>
      <c r="S1665" s="131">
        <v>68.421052631600006</v>
      </c>
      <c r="T1665" s="110">
        <v>-2</v>
      </c>
      <c r="U1665" s="131">
        <v>24.812030075199999</v>
      </c>
      <c r="V1665" s="131">
        <v>0.75187969919999997</v>
      </c>
      <c r="W1665" s="147" t="s">
        <v>3449</v>
      </c>
      <c r="X1665" s="147">
        <v>22</v>
      </c>
      <c r="Y1665" s="147" t="s">
        <v>3449</v>
      </c>
      <c r="Z1665" s="147">
        <v>14</v>
      </c>
      <c r="AA1665" s="147" t="s">
        <v>3449</v>
      </c>
      <c r="AB1665" s="147">
        <v>9</v>
      </c>
      <c r="AC1665" s="147" t="s">
        <v>3449</v>
      </c>
      <c r="AD1665" s="147">
        <v>5</v>
      </c>
      <c r="AE1665" s="148">
        <v>0</v>
      </c>
      <c r="AF1665" s="131">
        <v>0</v>
      </c>
      <c r="AG1665" s="149" t="s">
        <v>3449</v>
      </c>
      <c r="AH1665" s="149">
        <v>10.666666666699999</v>
      </c>
      <c r="AI1665" s="149">
        <v>0.57142857140000003</v>
      </c>
      <c r="AJ1665" s="149">
        <v>16.380952381</v>
      </c>
      <c r="AK1665" s="149">
        <v>33.714285714299997</v>
      </c>
      <c r="AL1665" s="149">
        <v>5.8095238094999999</v>
      </c>
      <c r="AM1665" s="149">
        <v>6</v>
      </c>
      <c r="AN1665" s="149">
        <v>0.28571428570000001</v>
      </c>
      <c r="AO1665" s="149">
        <v>2.8571428570999999</v>
      </c>
      <c r="AP1665" s="149">
        <v>22.857142857100001</v>
      </c>
      <c r="AQ1665" s="149">
        <v>0.1904761905</v>
      </c>
    </row>
    <row r="1666" spans="1:43" x14ac:dyDescent="0.2">
      <c r="A1666" s="145">
        <v>5476</v>
      </c>
      <c r="B1666" s="109" t="s">
        <v>738</v>
      </c>
      <c r="C1666" s="110">
        <v>315</v>
      </c>
      <c r="D1666" s="131">
        <v>28.571428571399998</v>
      </c>
      <c r="E1666" s="110">
        <v>80.976863753200007</v>
      </c>
      <c r="F1666" s="131">
        <v>7.9365079365</v>
      </c>
      <c r="G1666" s="131">
        <v>23.8095238095</v>
      </c>
      <c r="H1666" s="131">
        <v>64.126984127</v>
      </c>
      <c r="I1666" s="131">
        <v>12.0634920635</v>
      </c>
      <c r="J1666" s="131">
        <v>12.718600953899999</v>
      </c>
      <c r="K1666" s="131">
        <v>0</v>
      </c>
      <c r="L1666" s="131">
        <v>12.718600953899999</v>
      </c>
      <c r="M1666" s="131">
        <v>9.5389507154000004</v>
      </c>
      <c r="N1666" s="110">
        <v>132</v>
      </c>
      <c r="O1666" s="131">
        <v>2.3787878787999999</v>
      </c>
      <c r="P1666" s="146">
        <v>3.89</v>
      </c>
      <c r="Q1666" s="131">
        <v>5.4973821989999996</v>
      </c>
      <c r="R1666" s="110">
        <v>-1</v>
      </c>
      <c r="S1666" s="131">
        <v>75.916230366500002</v>
      </c>
      <c r="T1666" s="110">
        <v>0</v>
      </c>
      <c r="U1666" s="131">
        <v>18.324607329799999</v>
      </c>
      <c r="V1666" s="131">
        <v>0.26178010470000002</v>
      </c>
      <c r="W1666" s="147" t="s">
        <v>3449</v>
      </c>
      <c r="X1666" s="147">
        <v>14</v>
      </c>
      <c r="Y1666" s="147" t="s">
        <v>3449</v>
      </c>
      <c r="Z1666" s="147">
        <v>14</v>
      </c>
      <c r="AA1666" s="147" t="s">
        <v>3449</v>
      </c>
      <c r="AB1666" s="147">
        <v>5</v>
      </c>
      <c r="AC1666" s="147" t="s">
        <v>3449</v>
      </c>
      <c r="AD1666" s="147">
        <v>12</v>
      </c>
      <c r="AE1666" s="148">
        <v>7.0422535211000001</v>
      </c>
      <c r="AF1666" s="131">
        <v>36.912751677899998</v>
      </c>
      <c r="AG1666" s="149">
        <v>2.23</v>
      </c>
      <c r="AH1666" s="149">
        <v>26.568627451000001</v>
      </c>
      <c r="AI1666" s="149">
        <v>1.0784313725000001</v>
      </c>
      <c r="AJ1666" s="149">
        <v>16.372549019600001</v>
      </c>
      <c r="AK1666" s="149">
        <v>16.862745098000001</v>
      </c>
      <c r="AL1666" s="149">
        <v>0.44117647059999998</v>
      </c>
      <c r="AM1666" s="149">
        <v>13.235294117600001</v>
      </c>
      <c r="AN1666" s="149">
        <v>0.63725490200000001</v>
      </c>
      <c r="AO1666" s="149">
        <v>2.5490196078</v>
      </c>
      <c r="AP1666" s="149">
        <v>19.950980392200002</v>
      </c>
      <c r="AQ1666" s="149">
        <v>9.8039215700000001E-2</v>
      </c>
    </row>
    <row r="1667" spans="1:43" x14ac:dyDescent="0.2">
      <c r="A1667" s="145">
        <v>5477</v>
      </c>
      <c r="B1667" s="109" t="s">
        <v>737</v>
      </c>
      <c r="C1667" s="110">
        <v>4044</v>
      </c>
      <c r="D1667" s="131">
        <v>20.071258907400001</v>
      </c>
      <c r="E1667" s="110">
        <v>488.40579710140003</v>
      </c>
      <c r="F1667" s="131">
        <v>23.689416419400001</v>
      </c>
      <c r="G1667" s="131">
        <v>22.403560830899998</v>
      </c>
      <c r="H1667" s="131">
        <v>64.144411473800005</v>
      </c>
      <c r="I1667" s="131">
        <v>13.4520276954</v>
      </c>
      <c r="J1667" s="131">
        <v>4.2929292929000002</v>
      </c>
      <c r="K1667" s="131">
        <v>1.7676767677</v>
      </c>
      <c r="L1667" s="131">
        <v>13.6363636364</v>
      </c>
      <c r="M1667" s="131">
        <v>5.5555555555999998</v>
      </c>
      <c r="N1667" s="110">
        <v>1766</v>
      </c>
      <c r="O1667" s="131">
        <v>2.2899207248</v>
      </c>
      <c r="P1667" s="146">
        <v>8.2799999999999994</v>
      </c>
      <c r="Q1667" s="131">
        <v>14.0947752126</v>
      </c>
      <c r="R1667" s="110">
        <v>33</v>
      </c>
      <c r="S1667" s="131">
        <v>62.454434993900001</v>
      </c>
      <c r="T1667" s="110">
        <v>-36</v>
      </c>
      <c r="U1667" s="131">
        <v>23.207776427700001</v>
      </c>
      <c r="V1667" s="131">
        <v>0.24301336570000001</v>
      </c>
      <c r="W1667" s="147">
        <v>1492</v>
      </c>
      <c r="X1667" s="147">
        <v>46</v>
      </c>
      <c r="Y1667" s="147">
        <v>223</v>
      </c>
      <c r="Z1667" s="147">
        <v>1223</v>
      </c>
      <c r="AA1667" s="147">
        <v>278</v>
      </c>
      <c r="AB1667" s="147">
        <v>15</v>
      </c>
      <c r="AC1667" s="147">
        <v>40</v>
      </c>
      <c r="AD1667" s="147">
        <v>223</v>
      </c>
      <c r="AE1667" s="148">
        <v>0.67991631799999996</v>
      </c>
      <c r="AF1667" s="131">
        <v>13.3752950433</v>
      </c>
      <c r="AG1667" s="149">
        <v>3.12</v>
      </c>
      <c r="AH1667" s="149">
        <v>20.146323094300001</v>
      </c>
      <c r="AI1667" s="149">
        <v>2.4315455376999999</v>
      </c>
      <c r="AJ1667" s="149">
        <v>26.096078325899999</v>
      </c>
      <c r="AK1667" s="149">
        <v>15.4661358868</v>
      </c>
      <c r="AL1667" s="149">
        <v>2.3293345526999998</v>
      </c>
      <c r="AM1667" s="149">
        <v>7.7249986551000003</v>
      </c>
      <c r="AN1667" s="149">
        <v>0.39808488889999999</v>
      </c>
      <c r="AO1667" s="149">
        <v>4.0131260422999997</v>
      </c>
      <c r="AP1667" s="149">
        <v>17.8707837969</v>
      </c>
      <c r="AQ1667" s="149">
        <v>0.36042821019999999</v>
      </c>
    </row>
    <row r="1668" spans="1:43" x14ac:dyDescent="0.2">
      <c r="A1668" s="145">
        <v>5478</v>
      </c>
      <c r="B1668" s="109" t="s">
        <v>736</v>
      </c>
      <c r="C1668" s="110">
        <v>486</v>
      </c>
      <c r="D1668" s="131">
        <v>10.958904109600001</v>
      </c>
      <c r="E1668" s="110">
        <v>206.80851063829999</v>
      </c>
      <c r="F1668" s="131">
        <v>15.0205761317</v>
      </c>
      <c r="G1668" s="131">
        <v>25.308641975299999</v>
      </c>
      <c r="H1668" s="131">
        <v>57.407407407400001</v>
      </c>
      <c r="I1668" s="131">
        <v>17.2839506173</v>
      </c>
      <c r="J1668" s="131">
        <v>0</v>
      </c>
      <c r="K1668" s="131">
        <v>0</v>
      </c>
      <c r="L1668" s="131">
        <v>10.2880658436</v>
      </c>
      <c r="M1668" s="131">
        <v>4.1152263374000002</v>
      </c>
      <c r="N1668" s="110">
        <v>184</v>
      </c>
      <c r="O1668" s="131">
        <v>2.6304347826000001</v>
      </c>
      <c r="P1668" s="146">
        <v>2.35</v>
      </c>
      <c r="Q1668" s="131">
        <v>11.1570247934</v>
      </c>
      <c r="R1668" s="110">
        <v>10</v>
      </c>
      <c r="S1668" s="131">
        <v>73.966942148800001</v>
      </c>
      <c r="T1668" s="110">
        <v>-10</v>
      </c>
      <c r="U1668" s="131">
        <v>14.876033057900001</v>
      </c>
      <c r="V1668" s="131">
        <v>0</v>
      </c>
      <c r="W1668" s="147">
        <v>98</v>
      </c>
      <c r="X1668" s="147">
        <v>34</v>
      </c>
      <c r="Y1668" s="147">
        <v>25</v>
      </c>
      <c r="Z1668" s="147">
        <v>39</v>
      </c>
      <c r="AA1668" s="147">
        <v>36</v>
      </c>
      <c r="AB1668" s="147">
        <v>9</v>
      </c>
      <c r="AC1668" s="147">
        <v>4</v>
      </c>
      <c r="AD1668" s="147">
        <v>23</v>
      </c>
      <c r="AE1668" s="148">
        <v>0</v>
      </c>
      <c r="AF1668" s="131">
        <v>0</v>
      </c>
      <c r="AG1668" s="149">
        <v>1.23</v>
      </c>
      <c r="AH1668" s="149">
        <v>24.410029498499998</v>
      </c>
      <c r="AI1668" s="149">
        <v>3.2448377581000001</v>
      </c>
      <c r="AJ1668" s="149">
        <v>21.6445427729</v>
      </c>
      <c r="AK1668" s="149">
        <v>23.156342182900001</v>
      </c>
      <c r="AL1668" s="149">
        <v>1.4749262537000001</v>
      </c>
      <c r="AM1668" s="149">
        <v>5.6047197640000004</v>
      </c>
      <c r="AN1668" s="149">
        <v>1.0324483776</v>
      </c>
      <c r="AO1668" s="149">
        <v>1.7330383481</v>
      </c>
      <c r="AP1668" s="149">
        <v>15.597345132699999</v>
      </c>
      <c r="AQ1668" s="149">
        <v>0.73746312680000004</v>
      </c>
    </row>
    <row r="1669" spans="1:43" x14ac:dyDescent="0.2">
      <c r="A1669" s="145">
        <v>5479</v>
      </c>
      <c r="B1669" s="109" t="s">
        <v>735</v>
      </c>
      <c r="C1669" s="110">
        <v>486</v>
      </c>
      <c r="D1669" s="131">
        <v>26.892950391599999</v>
      </c>
      <c r="E1669" s="110">
        <v>68.162692847100004</v>
      </c>
      <c r="F1669" s="131">
        <v>13.168724279799999</v>
      </c>
      <c r="G1669" s="131">
        <v>23.251028806600001</v>
      </c>
      <c r="H1669" s="131">
        <v>62.551440329199998</v>
      </c>
      <c r="I1669" s="131">
        <v>14.197530864200001</v>
      </c>
      <c r="J1669" s="131">
        <v>8.2987551866999993</v>
      </c>
      <c r="K1669" s="131">
        <v>0</v>
      </c>
      <c r="L1669" s="131">
        <v>16.597510373399999</v>
      </c>
      <c r="M1669" s="131">
        <v>8.2987551866999993</v>
      </c>
      <c r="N1669" s="110">
        <v>195</v>
      </c>
      <c r="O1669" s="131">
        <v>2.4923076922999998</v>
      </c>
      <c r="P1669" s="146">
        <v>7.13</v>
      </c>
      <c r="Q1669" s="131">
        <v>4.6742209631999998</v>
      </c>
      <c r="R1669" s="110">
        <v>6</v>
      </c>
      <c r="S1669" s="131">
        <v>64.730878187000002</v>
      </c>
      <c r="T1669" s="110">
        <v>-8</v>
      </c>
      <c r="U1669" s="131">
        <v>30.453257790399999</v>
      </c>
      <c r="V1669" s="131">
        <v>0.1416430595</v>
      </c>
      <c r="W1669" s="147">
        <v>134</v>
      </c>
      <c r="X1669" s="147">
        <v>43</v>
      </c>
      <c r="Y1669" s="147">
        <v>27</v>
      </c>
      <c r="Z1669" s="147">
        <v>64</v>
      </c>
      <c r="AA1669" s="147">
        <v>43</v>
      </c>
      <c r="AB1669" s="147">
        <v>15</v>
      </c>
      <c r="AC1669" s="147">
        <v>12</v>
      </c>
      <c r="AD1669" s="147">
        <v>16</v>
      </c>
      <c r="AE1669" s="148">
        <v>2.7397260274000002</v>
      </c>
      <c r="AF1669" s="131">
        <v>0</v>
      </c>
      <c r="AG1669" s="131">
        <v>1.46</v>
      </c>
      <c r="AH1669" s="149">
        <v>26.472809667700002</v>
      </c>
      <c r="AI1669" s="149">
        <v>0.45317220540000003</v>
      </c>
      <c r="AJ1669" s="149">
        <v>20.581570997</v>
      </c>
      <c r="AK1669" s="149">
        <v>26.359516616299999</v>
      </c>
      <c r="AL1669" s="149">
        <v>0.94410876129999999</v>
      </c>
      <c r="AM1669" s="149">
        <v>8.3459214502000005</v>
      </c>
      <c r="AN1669" s="149">
        <v>0.56646525680000004</v>
      </c>
      <c r="AO1669" s="149">
        <v>1.1329305136000001</v>
      </c>
      <c r="AP1669" s="149">
        <v>13.2930513595</v>
      </c>
      <c r="AQ1669" s="149">
        <v>7.5528700899999995E-2</v>
      </c>
    </row>
    <row r="1670" spans="1:43" x14ac:dyDescent="0.2">
      <c r="A1670" s="145">
        <v>5480</v>
      </c>
      <c r="B1670" s="109" t="s">
        <v>734</v>
      </c>
      <c r="C1670" s="110">
        <v>1034</v>
      </c>
      <c r="D1670" s="131">
        <v>16.572717023700001</v>
      </c>
      <c r="E1670" s="110">
        <v>187.31884057970001</v>
      </c>
      <c r="F1670" s="131">
        <v>17.214700193399999</v>
      </c>
      <c r="G1670" s="131">
        <v>24.371373307500001</v>
      </c>
      <c r="H1670" s="131">
        <v>63.636363636399999</v>
      </c>
      <c r="I1670" s="131">
        <v>11.992263056100001</v>
      </c>
      <c r="J1670" s="131">
        <v>2.9112081513999999</v>
      </c>
      <c r="K1670" s="131">
        <v>0</v>
      </c>
      <c r="L1670" s="131">
        <v>9.7040271712999999</v>
      </c>
      <c r="M1670" s="131">
        <v>0</v>
      </c>
      <c r="N1670" s="110">
        <v>416</v>
      </c>
      <c r="O1670" s="131">
        <v>2.4855769231</v>
      </c>
      <c r="P1670" s="146">
        <v>5.52</v>
      </c>
      <c r="Q1670" s="131">
        <v>14.389799635699999</v>
      </c>
      <c r="R1670" s="110">
        <v>23</v>
      </c>
      <c r="S1670" s="131">
        <v>65.391621129300006</v>
      </c>
      <c r="T1670" s="110">
        <v>-24</v>
      </c>
      <c r="U1670" s="131">
        <v>20.036429872500001</v>
      </c>
      <c r="V1670" s="131">
        <v>0.18214936249999999</v>
      </c>
      <c r="W1670" s="147">
        <v>853</v>
      </c>
      <c r="X1670" s="147">
        <v>41</v>
      </c>
      <c r="Y1670" s="147">
        <v>93</v>
      </c>
      <c r="Z1670" s="147">
        <v>719</v>
      </c>
      <c r="AA1670" s="147">
        <v>65</v>
      </c>
      <c r="AB1670" s="147">
        <v>13</v>
      </c>
      <c r="AC1670" s="147">
        <v>14</v>
      </c>
      <c r="AD1670" s="147">
        <v>38</v>
      </c>
      <c r="AE1670" s="148">
        <v>5.1111111110999996</v>
      </c>
      <c r="AF1670" s="131">
        <v>5.0050050050000001</v>
      </c>
      <c r="AG1670" s="149">
        <v>0.57999999999999996</v>
      </c>
      <c r="AH1670" s="149">
        <v>21.135355029599999</v>
      </c>
      <c r="AI1670" s="149">
        <v>0.3513313609</v>
      </c>
      <c r="AJ1670" s="149">
        <v>11.3720414201</v>
      </c>
      <c r="AK1670" s="149">
        <v>20.710059171600001</v>
      </c>
      <c r="AL1670" s="149">
        <v>0.46227810650000001</v>
      </c>
      <c r="AM1670" s="149">
        <v>6.0096153846</v>
      </c>
      <c r="AN1670" s="149">
        <v>0.73964497039999999</v>
      </c>
      <c r="AO1670" s="149">
        <v>2.2189349111999999</v>
      </c>
      <c r="AP1670" s="149">
        <v>34.596893491099998</v>
      </c>
      <c r="AQ1670" s="149">
        <v>0</v>
      </c>
    </row>
    <row r="1671" spans="1:43" x14ac:dyDescent="0.2">
      <c r="A1671" s="145">
        <v>5481</v>
      </c>
      <c r="B1671" s="109" t="s">
        <v>733</v>
      </c>
      <c r="C1671" s="110">
        <v>234</v>
      </c>
      <c r="D1671" s="131">
        <v>5.8823529411999997</v>
      </c>
      <c r="E1671" s="110">
        <v>76.973684210499997</v>
      </c>
      <c r="F1671" s="131">
        <v>11.9658119658</v>
      </c>
      <c r="G1671" s="131">
        <v>27.3504273504</v>
      </c>
      <c r="H1671" s="131">
        <v>62.393162393200001</v>
      </c>
      <c r="I1671" s="131">
        <v>10.256410256400001</v>
      </c>
      <c r="J1671" s="131">
        <v>0</v>
      </c>
      <c r="K1671" s="131">
        <v>0</v>
      </c>
      <c r="L1671" s="131">
        <v>4.3859649123000004</v>
      </c>
      <c r="M1671" s="131">
        <v>17.5438596491</v>
      </c>
      <c r="N1671" s="110">
        <v>87</v>
      </c>
      <c r="O1671" s="131">
        <v>2.6896551724000002</v>
      </c>
      <c r="P1671" s="146">
        <v>3.04</v>
      </c>
      <c r="Q1671" s="131">
        <v>7.4918566775000004</v>
      </c>
      <c r="R1671" s="110">
        <v>3</v>
      </c>
      <c r="S1671" s="131">
        <v>70.0325732899</v>
      </c>
      <c r="T1671" s="110">
        <v>0</v>
      </c>
      <c r="U1671" s="131">
        <v>22.149837133599998</v>
      </c>
      <c r="V1671" s="131">
        <v>0.32573289900000002</v>
      </c>
      <c r="W1671" s="147">
        <v>68</v>
      </c>
      <c r="X1671" s="147">
        <v>16</v>
      </c>
      <c r="Y1671" s="147">
        <v>28</v>
      </c>
      <c r="Z1671" s="147">
        <v>24</v>
      </c>
      <c r="AA1671" s="147">
        <v>23</v>
      </c>
      <c r="AB1671" s="147">
        <v>6</v>
      </c>
      <c r="AC1671" s="147">
        <v>6</v>
      </c>
      <c r="AD1671" s="147">
        <v>11</v>
      </c>
      <c r="AE1671" s="148">
        <v>0</v>
      </c>
      <c r="AF1671" s="131">
        <v>0</v>
      </c>
      <c r="AG1671" s="149" t="s">
        <v>3449</v>
      </c>
      <c r="AH1671" s="149">
        <v>18.5239852399</v>
      </c>
      <c r="AI1671" s="149">
        <v>7.3800738000000005E-2</v>
      </c>
      <c r="AJ1671" s="149">
        <v>15.5719557196</v>
      </c>
      <c r="AK1671" s="149">
        <v>24.649446494500001</v>
      </c>
      <c r="AL1671" s="149">
        <v>7.3800738000000005E-2</v>
      </c>
      <c r="AM1671" s="149">
        <v>14.6125461255</v>
      </c>
      <c r="AN1671" s="149">
        <v>0</v>
      </c>
      <c r="AO1671" s="149">
        <v>2.8782287822999999</v>
      </c>
      <c r="AP1671" s="149">
        <v>22.140221402200002</v>
      </c>
      <c r="AQ1671" s="149">
        <v>7.3800738000000005E-2</v>
      </c>
    </row>
    <row r="1672" spans="1:43" x14ac:dyDescent="0.2">
      <c r="A1672" s="145">
        <v>5482</v>
      </c>
      <c r="B1672" s="109" t="s">
        <v>732</v>
      </c>
      <c r="C1672" s="110">
        <v>1219</v>
      </c>
      <c r="D1672" s="131">
        <v>22.266800401200001</v>
      </c>
      <c r="E1672" s="110">
        <v>210.17241379309999</v>
      </c>
      <c r="F1672" s="131">
        <v>25.184577522600001</v>
      </c>
      <c r="G1672" s="131">
        <v>24.200164068900001</v>
      </c>
      <c r="H1672" s="131">
        <v>61.115668580799998</v>
      </c>
      <c r="I1672" s="131">
        <v>14.684167350299999</v>
      </c>
      <c r="J1672" s="131">
        <v>4.9342105263000002</v>
      </c>
      <c r="K1672" s="131">
        <v>3.2894736841999999</v>
      </c>
      <c r="L1672" s="131">
        <v>15.625</v>
      </c>
      <c r="M1672" s="131">
        <v>3.2894736841999999</v>
      </c>
      <c r="N1672" s="110">
        <v>489</v>
      </c>
      <c r="O1672" s="131">
        <v>2.490797546</v>
      </c>
      <c r="P1672" s="146">
        <v>5.8</v>
      </c>
      <c r="Q1672" s="131">
        <v>19.931271477700001</v>
      </c>
      <c r="R1672" s="110">
        <v>22</v>
      </c>
      <c r="S1672" s="131">
        <v>52.749140893499998</v>
      </c>
      <c r="T1672" s="110">
        <v>-17</v>
      </c>
      <c r="U1672" s="131">
        <v>26.116838487999999</v>
      </c>
      <c r="V1672" s="131">
        <v>1.2027491409</v>
      </c>
      <c r="W1672" s="147">
        <v>1525</v>
      </c>
      <c r="X1672" s="147">
        <v>38</v>
      </c>
      <c r="Y1672" s="147">
        <v>848</v>
      </c>
      <c r="Z1672" s="147">
        <v>639</v>
      </c>
      <c r="AA1672" s="147">
        <v>96</v>
      </c>
      <c r="AB1672" s="147">
        <v>9</v>
      </c>
      <c r="AC1672" s="147">
        <v>28</v>
      </c>
      <c r="AD1672" s="147">
        <v>59</v>
      </c>
      <c r="AE1672" s="148">
        <v>0</v>
      </c>
      <c r="AF1672" s="131">
        <v>24.702653247899999</v>
      </c>
      <c r="AG1672" s="149">
        <v>1.65</v>
      </c>
      <c r="AH1672" s="149">
        <v>24.468269064499999</v>
      </c>
      <c r="AI1672" s="149">
        <v>3.1644475185999998</v>
      </c>
      <c r="AJ1672" s="149">
        <v>20.439218398800001</v>
      </c>
      <c r="AK1672" s="149">
        <v>21.580494553000001</v>
      </c>
      <c r="AL1672" s="149">
        <v>1.9885872385000001</v>
      </c>
      <c r="AM1672" s="149">
        <v>7.4010029396999997</v>
      </c>
      <c r="AN1672" s="149">
        <v>0.1210444406</v>
      </c>
      <c r="AO1672" s="149">
        <v>3.1817395815</v>
      </c>
      <c r="AP1672" s="149">
        <v>15.597440774700001</v>
      </c>
      <c r="AQ1672" s="149">
        <v>0.13833650350000001</v>
      </c>
    </row>
    <row r="1673" spans="1:43" x14ac:dyDescent="0.2">
      <c r="A1673" s="145">
        <v>5483</v>
      </c>
      <c r="B1673" s="109" t="s">
        <v>731</v>
      </c>
      <c r="C1673" s="110">
        <v>318</v>
      </c>
      <c r="D1673" s="131">
        <v>8.1632653060999996</v>
      </c>
      <c r="E1673" s="110">
        <v>100.6329113924</v>
      </c>
      <c r="F1673" s="131">
        <v>10.377358490600001</v>
      </c>
      <c r="G1673" s="131">
        <v>25.157232704399998</v>
      </c>
      <c r="H1673" s="131">
        <v>60.377358490600002</v>
      </c>
      <c r="I1673" s="131">
        <v>14.465408804999999</v>
      </c>
      <c r="J1673" s="131">
        <v>3.1897926635</v>
      </c>
      <c r="K1673" s="131">
        <v>0</v>
      </c>
      <c r="L1673" s="131">
        <v>6.379585327</v>
      </c>
      <c r="M1673" s="131">
        <v>0</v>
      </c>
      <c r="N1673" s="110">
        <v>121</v>
      </c>
      <c r="O1673" s="131">
        <v>2.6033057850999999</v>
      </c>
      <c r="P1673" s="146">
        <v>3.16</v>
      </c>
      <c r="Q1673" s="131">
        <v>5.6426332288000003</v>
      </c>
      <c r="R1673" s="110">
        <v>5</v>
      </c>
      <c r="S1673" s="131">
        <v>52.037617554900002</v>
      </c>
      <c r="T1673" s="110">
        <v>-4</v>
      </c>
      <c r="U1673" s="131">
        <v>41.065830720999998</v>
      </c>
      <c r="V1673" s="131">
        <v>1.2539184953</v>
      </c>
      <c r="W1673" s="147">
        <v>52</v>
      </c>
      <c r="X1673" s="147">
        <v>11</v>
      </c>
      <c r="Y1673" s="147">
        <v>16</v>
      </c>
      <c r="Z1673" s="147">
        <v>25</v>
      </c>
      <c r="AA1673" s="147">
        <v>22</v>
      </c>
      <c r="AB1673" s="147">
        <v>4</v>
      </c>
      <c r="AC1673" s="147">
        <v>6</v>
      </c>
      <c r="AD1673" s="147">
        <v>12</v>
      </c>
      <c r="AE1673" s="148">
        <v>2.2222222222000001</v>
      </c>
      <c r="AF1673" s="131">
        <v>0</v>
      </c>
      <c r="AG1673" s="149" t="s">
        <v>3449</v>
      </c>
      <c r="AH1673" s="149">
        <v>13.2326820604</v>
      </c>
      <c r="AI1673" s="149">
        <v>3.5968028419000002</v>
      </c>
      <c r="AJ1673" s="149">
        <v>20.825932504400001</v>
      </c>
      <c r="AK1673" s="149">
        <v>15.674955595</v>
      </c>
      <c r="AL1673" s="149">
        <v>4.4404973399999999E-2</v>
      </c>
      <c r="AM1673" s="149">
        <v>7.1936056838000004</v>
      </c>
      <c r="AN1673" s="149">
        <v>0</v>
      </c>
      <c r="AO1673" s="149">
        <v>2.5310834813</v>
      </c>
      <c r="AP1673" s="149">
        <v>32.9040852575</v>
      </c>
      <c r="AQ1673" s="149">
        <v>0</v>
      </c>
    </row>
    <row r="1674" spans="1:43" x14ac:dyDescent="0.2">
      <c r="A1674" s="145">
        <v>5484</v>
      </c>
      <c r="B1674" s="109" t="s">
        <v>730</v>
      </c>
      <c r="C1674" s="110">
        <v>939</v>
      </c>
      <c r="D1674" s="131">
        <v>50.722311396499997</v>
      </c>
      <c r="E1674" s="110">
        <v>172.2935779817</v>
      </c>
      <c r="F1674" s="131">
        <v>15.7614483493</v>
      </c>
      <c r="G1674" s="131">
        <v>21.7252396166</v>
      </c>
      <c r="H1674" s="131">
        <v>63.1522896699</v>
      </c>
      <c r="I1674" s="131">
        <v>15.1224707135</v>
      </c>
      <c r="J1674" s="131">
        <v>1.0638297872</v>
      </c>
      <c r="K1674" s="131">
        <v>3.1914893617</v>
      </c>
      <c r="L1674" s="131">
        <v>12.7659574468</v>
      </c>
      <c r="M1674" s="131">
        <v>5.3191489362000004</v>
      </c>
      <c r="N1674" s="110">
        <v>404</v>
      </c>
      <c r="O1674" s="131">
        <v>2.2995049504999998</v>
      </c>
      <c r="P1674" s="146">
        <v>5.45</v>
      </c>
      <c r="Q1674" s="131">
        <v>8.2116788321000005</v>
      </c>
      <c r="R1674" s="110">
        <v>7</v>
      </c>
      <c r="S1674" s="131">
        <v>80.291970802899996</v>
      </c>
      <c r="T1674" s="110">
        <v>-7</v>
      </c>
      <c r="U1674" s="131">
        <v>11.3138686131</v>
      </c>
      <c r="V1674" s="131">
        <v>0.18248175180000001</v>
      </c>
      <c r="W1674" s="147">
        <v>291</v>
      </c>
      <c r="X1674" s="147">
        <v>45</v>
      </c>
      <c r="Y1674" s="147">
        <v>61</v>
      </c>
      <c r="Z1674" s="147">
        <v>185</v>
      </c>
      <c r="AA1674" s="147">
        <v>70</v>
      </c>
      <c r="AB1674" s="147">
        <v>15</v>
      </c>
      <c r="AC1674" s="147">
        <v>13</v>
      </c>
      <c r="AD1674" s="147">
        <v>42</v>
      </c>
      <c r="AE1674" s="148">
        <v>4.9891540130000003</v>
      </c>
      <c r="AF1674" s="131">
        <v>2.1810250818000001</v>
      </c>
      <c r="AG1674" s="149">
        <v>1.91</v>
      </c>
      <c r="AH1674" s="149">
        <v>15.710435117399999</v>
      </c>
      <c r="AI1674" s="149">
        <v>1.3669618791</v>
      </c>
      <c r="AJ1674" s="149">
        <v>14.6322680015</v>
      </c>
      <c r="AK1674" s="149">
        <v>31.093569503299999</v>
      </c>
      <c r="AL1674" s="149">
        <v>3.2345013477000002</v>
      </c>
      <c r="AM1674" s="149">
        <v>10.2618405853</v>
      </c>
      <c r="AN1674" s="149">
        <v>0.32730073160000001</v>
      </c>
      <c r="AO1674" s="149">
        <v>2.2525991528999998</v>
      </c>
      <c r="AP1674" s="149">
        <v>19.252984212600001</v>
      </c>
      <c r="AQ1674" s="149">
        <v>0.32730073160000001</v>
      </c>
    </row>
    <row r="1675" spans="1:43" x14ac:dyDescent="0.2">
      <c r="A1675" s="145">
        <v>5485</v>
      </c>
      <c r="B1675" s="109" t="s">
        <v>729</v>
      </c>
      <c r="C1675" s="110">
        <v>397</v>
      </c>
      <c r="D1675" s="131">
        <v>4.7493403693999996</v>
      </c>
      <c r="E1675" s="110">
        <v>70.017636684300001</v>
      </c>
      <c r="F1675" s="131">
        <v>15.8690176322</v>
      </c>
      <c r="G1675" s="131">
        <v>25.692695214099999</v>
      </c>
      <c r="H1675" s="131">
        <v>59.697732997499998</v>
      </c>
      <c r="I1675" s="131">
        <v>14.6095717884</v>
      </c>
      <c r="J1675" s="131">
        <v>5.0314465409000002</v>
      </c>
      <c r="K1675" s="131">
        <v>0</v>
      </c>
      <c r="L1675" s="131">
        <v>7.5471698112999999</v>
      </c>
      <c r="M1675" s="131">
        <v>10.0628930818</v>
      </c>
      <c r="N1675" s="110">
        <v>155</v>
      </c>
      <c r="O1675" s="131">
        <v>2.5548387096999998</v>
      </c>
      <c r="P1675" s="146">
        <v>5.67</v>
      </c>
      <c r="Q1675" s="131">
        <v>4.7957371226000003</v>
      </c>
      <c r="R1675" s="110">
        <v>2</v>
      </c>
      <c r="S1675" s="131">
        <v>68.561278863200002</v>
      </c>
      <c r="T1675" s="110">
        <v>-3</v>
      </c>
      <c r="U1675" s="131">
        <v>26.4653641208</v>
      </c>
      <c r="V1675" s="131">
        <v>0.17761989340000001</v>
      </c>
      <c r="W1675" s="147">
        <v>88</v>
      </c>
      <c r="X1675" s="147">
        <v>17</v>
      </c>
      <c r="Y1675" s="147">
        <v>27</v>
      </c>
      <c r="Z1675" s="147">
        <v>44</v>
      </c>
      <c r="AA1675" s="147">
        <v>35</v>
      </c>
      <c r="AB1675" s="147">
        <v>6</v>
      </c>
      <c r="AC1675" s="147">
        <v>8</v>
      </c>
      <c r="AD1675" s="147">
        <v>21</v>
      </c>
      <c r="AE1675" s="148">
        <v>0.57803468209999997</v>
      </c>
      <c r="AF1675" s="131">
        <v>7.4441687344999998</v>
      </c>
      <c r="AG1675" s="131">
        <v>1.76</v>
      </c>
      <c r="AH1675" s="149">
        <v>27.728499807199999</v>
      </c>
      <c r="AI1675" s="149">
        <v>2.5453143078</v>
      </c>
      <c r="AJ1675" s="149">
        <v>12.4180485924</v>
      </c>
      <c r="AK1675" s="149">
        <v>24.489008869999999</v>
      </c>
      <c r="AL1675" s="149">
        <v>1.0798303123999999</v>
      </c>
      <c r="AM1675" s="149">
        <v>9.9498650212000008</v>
      </c>
      <c r="AN1675" s="149">
        <v>0.1156961049</v>
      </c>
      <c r="AO1675" s="149">
        <v>1.7740069418</v>
      </c>
      <c r="AP1675" s="149">
        <v>19.0127265715</v>
      </c>
      <c r="AQ1675" s="149">
        <v>0.65561126110000001</v>
      </c>
    </row>
    <row r="1676" spans="1:43" x14ac:dyDescent="0.2">
      <c r="A1676" s="145">
        <v>5486</v>
      </c>
      <c r="B1676" s="109" t="s">
        <v>728</v>
      </c>
      <c r="C1676" s="110">
        <v>1009</v>
      </c>
      <c r="D1676" s="131">
        <v>3.4871794872000001</v>
      </c>
      <c r="E1676" s="110">
        <v>62.207151664599998</v>
      </c>
      <c r="F1676" s="131">
        <v>11.0009910803</v>
      </c>
      <c r="G1676" s="131">
        <v>22.001982160600001</v>
      </c>
      <c r="H1676" s="131">
        <v>58.870168483599997</v>
      </c>
      <c r="I1676" s="131">
        <v>19.127849355799999</v>
      </c>
      <c r="J1676" s="131">
        <v>3.9800995024999999</v>
      </c>
      <c r="K1676" s="131">
        <v>0.99502487559999997</v>
      </c>
      <c r="L1676" s="131">
        <v>8.9552238806000002</v>
      </c>
      <c r="M1676" s="131">
        <v>9.9502487562000006</v>
      </c>
      <c r="N1676" s="110">
        <v>437</v>
      </c>
      <c r="O1676" s="131">
        <v>2.3020594966000001</v>
      </c>
      <c r="P1676" s="146">
        <v>16.22</v>
      </c>
      <c r="Q1676" s="131">
        <v>5.3505535054999998</v>
      </c>
      <c r="R1676" s="110">
        <v>15</v>
      </c>
      <c r="S1676" s="131">
        <v>47.908979089799999</v>
      </c>
      <c r="T1676" s="110">
        <v>-27</v>
      </c>
      <c r="U1676" s="131">
        <v>46.494464944599997</v>
      </c>
      <c r="V1676" s="131">
        <v>0.24600246000000001</v>
      </c>
      <c r="W1676" s="147">
        <v>309</v>
      </c>
      <c r="X1676" s="147">
        <v>48</v>
      </c>
      <c r="Y1676" s="147">
        <v>120</v>
      </c>
      <c r="Z1676" s="147">
        <v>141</v>
      </c>
      <c r="AA1676" s="147">
        <v>102</v>
      </c>
      <c r="AB1676" s="147">
        <v>19</v>
      </c>
      <c r="AC1676" s="147">
        <v>23</v>
      </c>
      <c r="AD1676" s="147">
        <v>60</v>
      </c>
      <c r="AE1676" s="148">
        <v>6.4705882353000002</v>
      </c>
      <c r="AF1676" s="131">
        <v>0</v>
      </c>
      <c r="AG1676" s="131">
        <v>3.9</v>
      </c>
      <c r="AH1676" s="149">
        <v>21.993060909800001</v>
      </c>
      <c r="AI1676" s="149">
        <v>0.42405551270000003</v>
      </c>
      <c r="AJ1676" s="149">
        <v>20.142636854300001</v>
      </c>
      <c r="AK1676" s="149">
        <v>24.614494988400001</v>
      </c>
      <c r="AL1676" s="149">
        <v>2.2359290670999998</v>
      </c>
      <c r="AM1676" s="149">
        <v>5.4356206630999999</v>
      </c>
      <c r="AN1676" s="149">
        <v>0.32767925980000001</v>
      </c>
      <c r="AO1676" s="149">
        <v>2.4094063223000002</v>
      </c>
      <c r="AP1676" s="149">
        <v>20.508866615300001</v>
      </c>
      <c r="AQ1676" s="149">
        <v>7.7101002299999999E-2</v>
      </c>
    </row>
    <row r="1677" spans="1:43" x14ac:dyDescent="0.2">
      <c r="A1677" s="145">
        <v>5487</v>
      </c>
      <c r="B1677" s="109" t="s">
        <v>727</v>
      </c>
      <c r="C1677" s="110">
        <v>459</v>
      </c>
      <c r="D1677" s="131">
        <v>31.142857142899999</v>
      </c>
      <c r="E1677" s="110">
        <v>122.7272727273</v>
      </c>
      <c r="F1677" s="131">
        <v>17.864923747300001</v>
      </c>
      <c r="G1677" s="131">
        <v>19.607843137300002</v>
      </c>
      <c r="H1677" s="131">
        <v>68.1917211329</v>
      </c>
      <c r="I1677" s="131">
        <v>12.200435729800001</v>
      </c>
      <c r="J1677" s="131">
        <v>8.6862106406000006</v>
      </c>
      <c r="K1677" s="131">
        <v>2.1715526602000002</v>
      </c>
      <c r="L1677" s="131">
        <v>8.6862106406000006</v>
      </c>
      <c r="M1677" s="131">
        <v>2.1715526602000002</v>
      </c>
      <c r="N1677" s="110">
        <v>207</v>
      </c>
      <c r="O1677" s="131">
        <v>2.2125603864999999</v>
      </c>
      <c r="P1677" s="146">
        <v>3.74</v>
      </c>
      <c r="Q1677" s="131">
        <v>6.6844919785999997</v>
      </c>
      <c r="R1677" s="110">
        <v>5</v>
      </c>
      <c r="S1677" s="131">
        <v>82.620320855599999</v>
      </c>
      <c r="T1677" s="110">
        <v>-5</v>
      </c>
      <c r="U1677" s="131">
        <v>9.8930481283000002</v>
      </c>
      <c r="V1677" s="131">
        <v>0.80213903740000003</v>
      </c>
      <c r="W1677" s="147">
        <v>51</v>
      </c>
      <c r="X1677" s="147">
        <v>19</v>
      </c>
      <c r="Y1677" s="147">
        <v>6</v>
      </c>
      <c r="Z1677" s="147">
        <v>26</v>
      </c>
      <c r="AA1677" s="147">
        <v>28</v>
      </c>
      <c r="AB1677" s="147">
        <v>7</v>
      </c>
      <c r="AC1677" s="147">
        <v>6</v>
      </c>
      <c r="AD1677" s="147">
        <v>15</v>
      </c>
      <c r="AE1677" s="148">
        <v>2.7027027026999999</v>
      </c>
      <c r="AF1677" s="131">
        <v>0</v>
      </c>
      <c r="AG1677" s="149" t="s">
        <v>3449</v>
      </c>
      <c r="AH1677" s="149">
        <v>12.354211663099999</v>
      </c>
      <c r="AI1677" s="149">
        <v>2.5053995680000001</v>
      </c>
      <c r="AJ1677" s="149">
        <v>18.9200863931</v>
      </c>
      <c r="AK1677" s="149">
        <v>27.429805615599999</v>
      </c>
      <c r="AL1677" s="149">
        <v>0.51835853129999998</v>
      </c>
      <c r="AM1677" s="149">
        <v>6.7386609070999999</v>
      </c>
      <c r="AN1677" s="149">
        <v>1.8574514039000001</v>
      </c>
      <c r="AO1677" s="149">
        <v>4.3628509719000004</v>
      </c>
      <c r="AP1677" s="149">
        <v>21.857451403900001</v>
      </c>
      <c r="AQ1677" s="149">
        <v>8.6393088600000001E-2</v>
      </c>
    </row>
    <row r="1678" spans="1:43" x14ac:dyDescent="0.2">
      <c r="A1678" s="145">
        <v>5488</v>
      </c>
      <c r="B1678" s="109" t="s">
        <v>726</v>
      </c>
      <c r="C1678" s="110">
        <v>57</v>
      </c>
      <c r="D1678" s="131">
        <v>5.5555555555999998</v>
      </c>
      <c r="E1678" s="110">
        <v>114</v>
      </c>
      <c r="F1678" s="131">
        <v>7.0175438595999999</v>
      </c>
      <c r="G1678" s="131">
        <v>19.298245613999999</v>
      </c>
      <c r="H1678" s="131">
        <v>63.157894736800003</v>
      </c>
      <c r="I1678" s="131">
        <v>17.5438596491</v>
      </c>
      <c r="J1678" s="131">
        <v>17.241379310300001</v>
      </c>
      <c r="K1678" s="131">
        <v>17.241379310300001</v>
      </c>
      <c r="L1678" s="131">
        <v>17.241379310300001</v>
      </c>
      <c r="M1678" s="131">
        <v>0</v>
      </c>
      <c r="N1678" s="110">
        <v>22</v>
      </c>
      <c r="O1678" s="131">
        <v>2.5909090908999999</v>
      </c>
      <c r="P1678" s="146">
        <v>0.5</v>
      </c>
      <c r="Q1678" s="131">
        <v>8.5106382978999999</v>
      </c>
      <c r="R1678" s="110">
        <v>1</v>
      </c>
      <c r="S1678" s="131">
        <v>78.723404255299997</v>
      </c>
      <c r="T1678" s="110">
        <v>-1</v>
      </c>
      <c r="U1678" s="131">
        <v>12.7659574468</v>
      </c>
      <c r="V1678" s="131">
        <v>0</v>
      </c>
      <c r="W1678" s="147">
        <v>21</v>
      </c>
      <c r="X1678" s="147">
        <v>8</v>
      </c>
      <c r="Y1678" s="147">
        <v>0</v>
      </c>
      <c r="Z1678" s="147">
        <v>13</v>
      </c>
      <c r="AA1678" s="147" t="s">
        <v>3449</v>
      </c>
      <c r="AB1678" s="147" t="s">
        <v>3449</v>
      </c>
      <c r="AC1678" s="147">
        <v>0</v>
      </c>
      <c r="AD1678" s="147">
        <v>9</v>
      </c>
      <c r="AE1678" s="148">
        <v>0</v>
      </c>
      <c r="AF1678" s="131">
        <v>0</v>
      </c>
      <c r="AG1678" s="149" t="s">
        <v>3449</v>
      </c>
      <c r="AH1678" s="149">
        <v>16.7641325536</v>
      </c>
      <c r="AI1678" s="149">
        <v>3.7037037037</v>
      </c>
      <c r="AJ1678" s="149">
        <v>10.331384015599999</v>
      </c>
      <c r="AK1678" s="149">
        <v>33.333333333299997</v>
      </c>
      <c r="AL1678" s="149">
        <v>0</v>
      </c>
      <c r="AM1678" s="149">
        <v>1.5594541909999999</v>
      </c>
      <c r="AN1678" s="149">
        <v>0</v>
      </c>
      <c r="AO1678" s="149">
        <v>4.4834307991999998</v>
      </c>
      <c r="AP1678" s="149">
        <v>22.417153996100001</v>
      </c>
      <c r="AQ1678" s="149">
        <v>0</v>
      </c>
    </row>
    <row r="1679" spans="1:43" x14ac:dyDescent="0.2">
      <c r="A1679" s="145">
        <v>5489</v>
      </c>
      <c r="B1679" s="109" t="s">
        <v>725</v>
      </c>
      <c r="C1679" s="110">
        <v>718</v>
      </c>
      <c r="D1679" s="131">
        <v>9.7859327217000001</v>
      </c>
      <c r="E1679" s="110">
        <v>253.7102473498</v>
      </c>
      <c r="F1679" s="131">
        <v>25.6267409471</v>
      </c>
      <c r="G1679" s="131">
        <v>20.473537604499999</v>
      </c>
      <c r="H1679" s="131">
        <v>61.002785515299998</v>
      </c>
      <c r="I1679" s="131">
        <v>18.5236768802</v>
      </c>
      <c r="J1679" s="131">
        <v>2.772002772</v>
      </c>
      <c r="K1679" s="131">
        <v>4.1580041579999998</v>
      </c>
      <c r="L1679" s="131">
        <v>13.86001386</v>
      </c>
      <c r="M1679" s="131">
        <v>2.772002772</v>
      </c>
      <c r="N1679" s="110">
        <v>300</v>
      </c>
      <c r="O1679" s="131">
        <v>2.3466666667</v>
      </c>
      <c r="P1679" s="146">
        <v>2.83</v>
      </c>
      <c r="Q1679" s="131">
        <v>16.551724137899999</v>
      </c>
      <c r="R1679" s="110">
        <v>12</v>
      </c>
      <c r="S1679" s="131">
        <v>54.482758620699997</v>
      </c>
      <c r="T1679" s="110">
        <v>-9</v>
      </c>
      <c r="U1679" s="131">
        <v>28.965517241400001</v>
      </c>
      <c r="V1679" s="131">
        <v>0</v>
      </c>
      <c r="W1679" s="147">
        <v>1744</v>
      </c>
      <c r="X1679" s="147">
        <v>11</v>
      </c>
      <c r="Y1679" s="147">
        <v>1665</v>
      </c>
      <c r="Z1679" s="147">
        <v>68</v>
      </c>
      <c r="AA1679" s="147">
        <v>37</v>
      </c>
      <c r="AB1679" s="147">
        <v>4</v>
      </c>
      <c r="AC1679" s="147">
        <v>7</v>
      </c>
      <c r="AD1679" s="147">
        <v>26</v>
      </c>
      <c r="AE1679" s="148">
        <v>3.9660056657</v>
      </c>
      <c r="AF1679" s="131">
        <v>6.9444444444000002</v>
      </c>
      <c r="AG1679" s="149">
        <v>2.0699999999999998</v>
      </c>
      <c r="AH1679" s="149">
        <v>24.240465416900001</v>
      </c>
      <c r="AI1679" s="149">
        <v>3.0058177116999998</v>
      </c>
      <c r="AJ1679" s="149">
        <v>9.1144149968000008</v>
      </c>
      <c r="AK1679" s="149">
        <v>29.314802844199999</v>
      </c>
      <c r="AL1679" s="149">
        <v>3.7491919844999999</v>
      </c>
      <c r="AM1679" s="149">
        <v>12.378797672899999</v>
      </c>
      <c r="AN1679" s="149">
        <v>0.19392372329999999</v>
      </c>
      <c r="AO1679" s="149">
        <v>0.54945054950000005</v>
      </c>
      <c r="AP1679" s="149">
        <v>15.4492566257</v>
      </c>
      <c r="AQ1679" s="149">
        <v>0.67873303169999999</v>
      </c>
    </row>
    <row r="1680" spans="1:43" x14ac:dyDescent="0.2">
      <c r="A1680" s="145">
        <v>5490</v>
      </c>
      <c r="B1680" s="109" t="s">
        <v>724</v>
      </c>
      <c r="C1680" s="110">
        <v>310</v>
      </c>
      <c r="D1680" s="131">
        <v>20.155038759699998</v>
      </c>
      <c r="E1680" s="110">
        <v>46.546546546499997</v>
      </c>
      <c r="F1680" s="131">
        <v>6.4516129032</v>
      </c>
      <c r="G1680" s="131">
        <v>20.967741935500001</v>
      </c>
      <c r="H1680" s="131">
        <v>60.967741935500001</v>
      </c>
      <c r="I1680" s="131">
        <v>18.064516129000001</v>
      </c>
      <c r="J1680" s="131">
        <v>0</v>
      </c>
      <c r="K1680" s="131">
        <v>3.2258064516</v>
      </c>
      <c r="L1680" s="131">
        <v>19.354838709700001</v>
      </c>
      <c r="M1680" s="131">
        <v>0</v>
      </c>
      <c r="N1680" s="110">
        <v>128</v>
      </c>
      <c r="O1680" s="131">
        <v>2.421875</v>
      </c>
      <c r="P1680" s="146">
        <v>6.66</v>
      </c>
      <c r="Q1680" s="131">
        <v>3.2934131736999999</v>
      </c>
      <c r="R1680" s="110">
        <v>2</v>
      </c>
      <c r="S1680" s="131">
        <v>41.467065868299997</v>
      </c>
      <c r="T1680" s="110">
        <v>0</v>
      </c>
      <c r="U1680" s="131">
        <v>55.239520958100002</v>
      </c>
      <c r="V1680" s="131">
        <v>0</v>
      </c>
      <c r="W1680" s="147" t="s">
        <v>3449</v>
      </c>
      <c r="X1680" s="147">
        <v>33</v>
      </c>
      <c r="Y1680" s="147" t="s">
        <v>3449</v>
      </c>
      <c r="Z1680" s="147">
        <v>22</v>
      </c>
      <c r="AA1680" s="147" t="s">
        <v>3449</v>
      </c>
      <c r="AB1680" s="147">
        <v>10</v>
      </c>
      <c r="AC1680" s="147" t="s">
        <v>3449</v>
      </c>
      <c r="AD1680" s="147">
        <v>12</v>
      </c>
      <c r="AE1680" s="148">
        <v>0.73529411759999996</v>
      </c>
      <c r="AF1680" s="131">
        <v>0</v>
      </c>
      <c r="AG1680" s="131">
        <v>2.2599999999999998</v>
      </c>
      <c r="AH1680" s="149">
        <v>19.59254443</v>
      </c>
      <c r="AI1680" s="149">
        <v>2.4273948851</v>
      </c>
      <c r="AJ1680" s="149">
        <v>16.9917641959</v>
      </c>
      <c r="AK1680" s="149">
        <v>21.4997832683</v>
      </c>
      <c r="AL1680" s="149">
        <v>3.2943216298000002</v>
      </c>
      <c r="AM1680" s="149">
        <v>4.6380580840999999</v>
      </c>
      <c r="AN1680" s="149">
        <v>0.17338534890000001</v>
      </c>
      <c r="AO1680" s="149">
        <v>5.0281751192000002</v>
      </c>
      <c r="AP1680" s="149">
        <v>22.3233636758</v>
      </c>
      <c r="AQ1680" s="149">
        <v>0.17338534890000001</v>
      </c>
    </row>
    <row r="1681" spans="1:43" x14ac:dyDescent="0.2">
      <c r="A1681" s="145">
        <v>5491</v>
      </c>
      <c r="B1681" s="109" t="s">
        <v>723</v>
      </c>
      <c r="C1681" s="110">
        <v>478</v>
      </c>
      <c r="D1681" s="131">
        <v>39.766081871300003</v>
      </c>
      <c r="E1681" s="110">
        <v>24.153612935799998</v>
      </c>
      <c r="F1681" s="131">
        <v>12.5523012552</v>
      </c>
      <c r="G1681" s="131">
        <v>22.594142259400002</v>
      </c>
      <c r="H1681" s="131">
        <v>59.832635983300001</v>
      </c>
      <c r="I1681" s="131">
        <v>17.573221757300001</v>
      </c>
      <c r="J1681" s="131">
        <v>4.2417815482999996</v>
      </c>
      <c r="K1681" s="131">
        <v>0</v>
      </c>
      <c r="L1681" s="131">
        <v>6.3626723223999999</v>
      </c>
      <c r="M1681" s="131">
        <v>8.4835630964999993</v>
      </c>
      <c r="N1681" s="110">
        <v>196</v>
      </c>
      <c r="O1681" s="131">
        <v>2.4336734694</v>
      </c>
      <c r="P1681" s="146">
        <v>19.79</v>
      </c>
      <c r="Q1681" s="131">
        <v>2.9278142352000001</v>
      </c>
      <c r="R1681" s="110">
        <v>2</v>
      </c>
      <c r="S1681" s="131">
        <v>44.522968197899999</v>
      </c>
      <c r="T1681" s="110">
        <v>1</v>
      </c>
      <c r="U1681" s="131">
        <v>52.296819788000001</v>
      </c>
      <c r="V1681" s="131">
        <v>0.25239777889999998</v>
      </c>
      <c r="W1681" s="147">
        <v>72</v>
      </c>
      <c r="X1681" s="147">
        <v>28</v>
      </c>
      <c r="Y1681" s="147">
        <v>8</v>
      </c>
      <c r="Z1681" s="147">
        <v>36</v>
      </c>
      <c r="AA1681" s="147">
        <v>33</v>
      </c>
      <c r="AB1681" s="147">
        <v>11</v>
      </c>
      <c r="AC1681" s="147">
        <v>5</v>
      </c>
      <c r="AD1681" s="147">
        <v>17</v>
      </c>
      <c r="AE1681" s="148">
        <v>1.2931034482999999</v>
      </c>
      <c r="AF1681" s="131">
        <v>40.6698564593</v>
      </c>
      <c r="AG1681" s="131">
        <v>3.44</v>
      </c>
      <c r="AH1681" s="149">
        <v>14.856520159800001</v>
      </c>
      <c r="AI1681" s="149">
        <v>0.58118416269999995</v>
      </c>
      <c r="AJ1681" s="149">
        <v>24.446058844900001</v>
      </c>
      <c r="AK1681" s="149">
        <v>28.1511078823</v>
      </c>
      <c r="AL1681" s="149">
        <v>2.2157646203999999</v>
      </c>
      <c r="AM1681" s="149">
        <v>7.3011260443000001</v>
      </c>
      <c r="AN1681" s="149">
        <v>0.5085361424</v>
      </c>
      <c r="AO1681" s="149">
        <v>1.8162005084999999</v>
      </c>
      <c r="AP1681" s="149">
        <v>16.127860515799998</v>
      </c>
      <c r="AQ1681" s="149">
        <v>0.2542680712</v>
      </c>
    </row>
    <row r="1682" spans="1:43" x14ac:dyDescent="0.2">
      <c r="A1682" s="145">
        <v>5492</v>
      </c>
      <c r="B1682" s="109" t="s">
        <v>722</v>
      </c>
      <c r="C1682" s="110">
        <v>966</v>
      </c>
      <c r="D1682" s="131">
        <v>17.233009708699999</v>
      </c>
      <c r="E1682" s="110">
        <v>37.1252882398</v>
      </c>
      <c r="F1682" s="131">
        <v>17.0807453416</v>
      </c>
      <c r="G1682" s="131">
        <v>20.186335403699999</v>
      </c>
      <c r="H1682" s="131">
        <v>63.561076604599997</v>
      </c>
      <c r="I1682" s="131">
        <v>16.2525879917</v>
      </c>
      <c r="J1682" s="131">
        <v>4.1775456918999998</v>
      </c>
      <c r="K1682" s="131">
        <v>3.1331592689000001</v>
      </c>
      <c r="L1682" s="131">
        <v>4.1775456918999998</v>
      </c>
      <c r="M1682" s="131">
        <v>2.0887728459999999</v>
      </c>
      <c r="N1682" s="110">
        <v>405</v>
      </c>
      <c r="O1682" s="131">
        <v>2.3753086419999998</v>
      </c>
      <c r="P1682" s="146">
        <v>26.02</v>
      </c>
      <c r="Q1682" s="131">
        <v>3.0443159923000001</v>
      </c>
      <c r="R1682" s="110">
        <v>-16</v>
      </c>
      <c r="S1682" s="131">
        <v>38.728323699400001</v>
      </c>
      <c r="T1682" s="110">
        <v>5</v>
      </c>
      <c r="U1682" s="131">
        <v>57.418111753399998</v>
      </c>
      <c r="V1682" s="131">
        <v>0.80924855490000003</v>
      </c>
      <c r="W1682" s="147">
        <v>282</v>
      </c>
      <c r="X1682" s="147">
        <v>47</v>
      </c>
      <c r="Y1682" s="147">
        <v>68</v>
      </c>
      <c r="Z1682" s="147">
        <v>167</v>
      </c>
      <c r="AA1682" s="147">
        <v>88</v>
      </c>
      <c r="AB1682" s="147">
        <v>20</v>
      </c>
      <c r="AC1682" s="147">
        <v>22</v>
      </c>
      <c r="AD1682" s="147">
        <v>46</v>
      </c>
      <c r="AE1682" s="148">
        <v>11.9658119658</v>
      </c>
      <c r="AF1682" s="131">
        <v>0</v>
      </c>
      <c r="AG1682" s="131">
        <v>1.48</v>
      </c>
      <c r="AH1682" s="149">
        <v>23.3434456331</v>
      </c>
      <c r="AI1682" s="149">
        <v>1.8361807441</v>
      </c>
      <c r="AJ1682" s="149">
        <v>15.934855500599999</v>
      </c>
      <c r="AK1682" s="149">
        <v>28.005748044099999</v>
      </c>
      <c r="AL1682" s="149">
        <v>1.1815423918000001</v>
      </c>
      <c r="AM1682" s="149">
        <v>6.8816860928999999</v>
      </c>
      <c r="AN1682" s="149">
        <v>0.1117675236</v>
      </c>
      <c r="AO1682" s="149">
        <v>3.2572249720999999</v>
      </c>
      <c r="AP1682" s="149">
        <v>15.9987226569</v>
      </c>
      <c r="AQ1682" s="149">
        <v>0.33530257070000002</v>
      </c>
    </row>
    <row r="1683" spans="1:43" x14ac:dyDescent="0.2">
      <c r="A1683" s="145">
        <v>5493</v>
      </c>
      <c r="B1683" s="109" t="s">
        <v>721</v>
      </c>
      <c r="C1683" s="110">
        <v>416</v>
      </c>
      <c r="D1683" s="131">
        <v>13.351498637600001</v>
      </c>
      <c r="E1683" s="110">
        <v>74.954954955000005</v>
      </c>
      <c r="F1683" s="131">
        <v>15.8653846154</v>
      </c>
      <c r="G1683" s="131">
        <v>23.076923076900002</v>
      </c>
      <c r="H1683" s="131">
        <v>60.576923076900002</v>
      </c>
      <c r="I1683" s="131">
        <v>16.3461538462</v>
      </c>
      <c r="J1683" s="131">
        <v>7.6530612245</v>
      </c>
      <c r="K1683" s="131">
        <v>2.5510204081999999</v>
      </c>
      <c r="L1683" s="131">
        <v>17.857142857100001</v>
      </c>
      <c r="M1683" s="131">
        <v>15.306122449</v>
      </c>
      <c r="N1683" s="110">
        <v>159</v>
      </c>
      <c r="O1683" s="131">
        <v>2.465408805</v>
      </c>
      <c r="P1683" s="146">
        <v>5.55</v>
      </c>
      <c r="Q1683" s="131">
        <v>6.8965517241000001</v>
      </c>
      <c r="R1683" s="110">
        <v>10</v>
      </c>
      <c r="S1683" s="131">
        <v>76.043557168800007</v>
      </c>
      <c r="T1683" s="110">
        <v>-11</v>
      </c>
      <c r="U1683" s="131">
        <v>16.1524500907</v>
      </c>
      <c r="V1683" s="131">
        <v>0.90744101629999996</v>
      </c>
      <c r="W1683" s="147">
        <v>113</v>
      </c>
      <c r="X1683" s="147">
        <v>34</v>
      </c>
      <c r="Y1683" s="147">
        <v>11</v>
      </c>
      <c r="Z1683" s="147">
        <v>68</v>
      </c>
      <c r="AA1683" s="147">
        <v>30</v>
      </c>
      <c r="AB1683" s="147">
        <v>9</v>
      </c>
      <c r="AC1683" s="147">
        <v>5</v>
      </c>
      <c r="AD1683" s="147">
        <v>16</v>
      </c>
      <c r="AE1683" s="148">
        <v>4.2780748662999999</v>
      </c>
      <c r="AF1683" s="131">
        <v>8.4033613445000004</v>
      </c>
      <c r="AG1683" s="149" t="s">
        <v>3449</v>
      </c>
      <c r="AH1683" s="149">
        <v>18.163869693999999</v>
      </c>
      <c r="AI1683" s="149">
        <v>0.98716683120000004</v>
      </c>
      <c r="AJ1683" s="149">
        <v>12.240868706800001</v>
      </c>
      <c r="AK1683" s="149">
        <v>28.035538005900001</v>
      </c>
      <c r="AL1683" s="149">
        <v>0.98716683120000004</v>
      </c>
      <c r="AM1683" s="149">
        <v>9.3780848963000008</v>
      </c>
      <c r="AN1683" s="149">
        <v>0.24679170780000001</v>
      </c>
      <c r="AO1683" s="149">
        <v>4.3435340573000003</v>
      </c>
      <c r="AP1683" s="149">
        <v>20.434353405700001</v>
      </c>
      <c r="AQ1683" s="149">
        <v>0</v>
      </c>
    </row>
    <row r="1684" spans="1:43" x14ac:dyDescent="0.2">
      <c r="A1684" s="145">
        <v>5494</v>
      </c>
      <c r="B1684" s="109" t="s">
        <v>720</v>
      </c>
      <c r="C1684" s="110">
        <v>1103</v>
      </c>
      <c r="D1684" s="131">
        <v>11.5267947422</v>
      </c>
      <c r="E1684" s="110">
        <v>99.458972046900001</v>
      </c>
      <c r="F1684" s="131">
        <v>13.4179510426</v>
      </c>
      <c r="G1684" s="131">
        <v>22.756119673600001</v>
      </c>
      <c r="H1684" s="131">
        <v>63.281958295599999</v>
      </c>
      <c r="I1684" s="131">
        <v>13.9619220308</v>
      </c>
      <c r="J1684" s="131">
        <v>4.5105999097999998</v>
      </c>
      <c r="K1684" s="131">
        <v>0</v>
      </c>
      <c r="L1684" s="131">
        <v>9.0211998195999996</v>
      </c>
      <c r="M1684" s="131">
        <v>2.7063599459000001</v>
      </c>
      <c r="N1684" s="110">
        <v>447</v>
      </c>
      <c r="O1684" s="131">
        <v>2.4653243848000002</v>
      </c>
      <c r="P1684" s="146">
        <v>11.09</v>
      </c>
      <c r="Q1684" s="131">
        <v>5.0405040504</v>
      </c>
      <c r="R1684" s="110">
        <v>18</v>
      </c>
      <c r="S1684" s="131">
        <v>57.605760576100003</v>
      </c>
      <c r="T1684" s="110">
        <v>-19</v>
      </c>
      <c r="U1684" s="131">
        <v>36.633663366299999</v>
      </c>
      <c r="V1684" s="131">
        <v>0.72007200719999997</v>
      </c>
      <c r="W1684" s="147">
        <v>302</v>
      </c>
      <c r="X1684" s="147">
        <v>72</v>
      </c>
      <c r="Y1684" s="147">
        <v>78</v>
      </c>
      <c r="Z1684" s="147">
        <v>152</v>
      </c>
      <c r="AA1684" s="147">
        <v>86</v>
      </c>
      <c r="AB1684" s="147">
        <v>22</v>
      </c>
      <c r="AC1684" s="147">
        <v>18</v>
      </c>
      <c r="AD1684" s="147">
        <v>46</v>
      </c>
      <c r="AE1684" s="148">
        <v>0.61349693250000004</v>
      </c>
      <c r="AF1684" s="131">
        <v>0</v>
      </c>
      <c r="AG1684" s="149">
        <v>1.26</v>
      </c>
      <c r="AH1684" s="149">
        <v>17.255892255900001</v>
      </c>
      <c r="AI1684" s="149">
        <v>1.4141414140999999</v>
      </c>
      <c r="AJ1684" s="149">
        <v>21.447811447799999</v>
      </c>
      <c r="AK1684" s="149">
        <v>20.3703703704</v>
      </c>
      <c r="AL1684" s="149">
        <v>0.99326599329999998</v>
      </c>
      <c r="AM1684" s="149">
        <v>7.6430976430999999</v>
      </c>
      <c r="AN1684" s="149">
        <v>0.28619528620000001</v>
      </c>
      <c r="AO1684" s="149">
        <v>2.1548821549000001</v>
      </c>
      <c r="AP1684" s="149">
        <v>25.067340067300002</v>
      </c>
      <c r="AQ1684" s="149">
        <v>0.65656565659999999</v>
      </c>
    </row>
    <row r="1685" spans="1:43" x14ac:dyDescent="0.2">
      <c r="A1685" s="145">
        <v>5495</v>
      </c>
      <c r="B1685" s="109" t="s">
        <v>719</v>
      </c>
      <c r="C1685" s="110">
        <v>3258</v>
      </c>
      <c r="D1685" s="131">
        <v>11.728395061700001</v>
      </c>
      <c r="E1685" s="110">
        <v>841.86046511630002</v>
      </c>
      <c r="F1685" s="131">
        <v>28.176795580099999</v>
      </c>
      <c r="G1685" s="131">
        <v>22.529158993199999</v>
      </c>
      <c r="H1685" s="131">
        <v>60.865561694299998</v>
      </c>
      <c r="I1685" s="131">
        <v>16.605279312499999</v>
      </c>
      <c r="J1685" s="131">
        <v>3.0576364470000001</v>
      </c>
      <c r="K1685" s="131">
        <v>1.8345818681999999</v>
      </c>
      <c r="L1685" s="131">
        <v>12.8420730775</v>
      </c>
      <c r="M1685" s="131">
        <v>3.9749273811000001</v>
      </c>
      <c r="N1685" s="110">
        <v>1405</v>
      </c>
      <c r="O1685" s="131">
        <v>2.2960854092999998</v>
      </c>
      <c r="P1685" s="146">
        <v>3.87</v>
      </c>
      <c r="Q1685" s="131">
        <v>25.4545454545</v>
      </c>
      <c r="R1685" s="110">
        <v>10</v>
      </c>
      <c r="S1685" s="131">
        <v>56.103896103899999</v>
      </c>
      <c r="T1685" s="110">
        <v>-10</v>
      </c>
      <c r="U1685" s="131">
        <v>16.883116883100001</v>
      </c>
      <c r="V1685" s="131">
        <v>1.5584415584</v>
      </c>
      <c r="W1685" s="147">
        <v>1195</v>
      </c>
      <c r="X1685" s="147">
        <v>22</v>
      </c>
      <c r="Y1685" s="147">
        <v>135</v>
      </c>
      <c r="Z1685" s="147">
        <v>1038</v>
      </c>
      <c r="AA1685" s="147">
        <v>186</v>
      </c>
      <c r="AB1685" s="147">
        <v>9</v>
      </c>
      <c r="AC1685" s="147">
        <v>31</v>
      </c>
      <c r="AD1685" s="147">
        <v>146</v>
      </c>
      <c r="AE1685" s="148">
        <v>1.930758988</v>
      </c>
      <c r="AF1685" s="131">
        <v>2.7472527473000001</v>
      </c>
      <c r="AG1685" s="131">
        <v>4.05</v>
      </c>
      <c r="AH1685" s="149">
        <v>23.6883417335</v>
      </c>
      <c r="AI1685" s="149">
        <v>1.1071635131999999</v>
      </c>
      <c r="AJ1685" s="149">
        <v>22.845575477200001</v>
      </c>
      <c r="AK1685" s="149">
        <v>22.994298934100001</v>
      </c>
      <c r="AL1685" s="149">
        <v>2.8587953399999999</v>
      </c>
      <c r="AM1685" s="149">
        <v>4.7508882095000002</v>
      </c>
      <c r="AN1685" s="149">
        <v>0.58663141370000005</v>
      </c>
      <c r="AO1685" s="149">
        <v>2.6522349831000001</v>
      </c>
      <c r="AP1685" s="149">
        <v>17.202346525700001</v>
      </c>
      <c r="AQ1685" s="149">
        <v>0.10741138560000001</v>
      </c>
    </row>
    <row r="1686" spans="1:43" x14ac:dyDescent="0.2">
      <c r="A1686" s="145">
        <v>5496</v>
      </c>
      <c r="B1686" s="109" t="s">
        <v>718</v>
      </c>
      <c r="C1686" s="110">
        <v>1760</v>
      </c>
      <c r="D1686" s="131">
        <v>10.691823899399999</v>
      </c>
      <c r="E1686" s="110">
        <v>458.3333333333</v>
      </c>
      <c r="F1686" s="131">
        <v>24.488636363600001</v>
      </c>
      <c r="G1686" s="131">
        <v>23.5795454545</v>
      </c>
      <c r="H1686" s="131">
        <v>61.193181818200003</v>
      </c>
      <c r="I1686" s="131">
        <v>15.227272727300001</v>
      </c>
      <c r="J1686" s="131">
        <v>2.8498147619999998</v>
      </c>
      <c r="K1686" s="131">
        <v>0.56996295239999994</v>
      </c>
      <c r="L1686" s="131">
        <v>7.4095183812999998</v>
      </c>
      <c r="M1686" s="131">
        <v>3.4197777143999999</v>
      </c>
      <c r="N1686" s="110">
        <v>721</v>
      </c>
      <c r="O1686" s="131">
        <v>2.439667129</v>
      </c>
      <c r="P1686" s="146">
        <v>3.84</v>
      </c>
      <c r="Q1686" s="131">
        <v>17.142857142899999</v>
      </c>
      <c r="R1686" s="110">
        <v>0</v>
      </c>
      <c r="S1686" s="131">
        <v>66.753246753200003</v>
      </c>
      <c r="T1686" s="110">
        <v>-13</v>
      </c>
      <c r="U1686" s="131">
        <v>13.5064935065</v>
      </c>
      <c r="V1686" s="131">
        <v>2.5974025973999999</v>
      </c>
      <c r="W1686" s="147">
        <v>725</v>
      </c>
      <c r="X1686" s="147">
        <v>11</v>
      </c>
      <c r="Y1686" s="147">
        <v>419</v>
      </c>
      <c r="Z1686" s="147">
        <v>295</v>
      </c>
      <c r="AA1686" s="147">
        <v>117</v>
      </c>
      <c r="AB1686" s="147">
        <v>5</v>
      </c>
      <c r="AC1686" s="147">
        <v>32</v>
      </c>
      <c r="AD1686" s="147">
        <v>80</v>
      </c>
      <c r="AE1686" s="148">
        <v>0.92470277410000001</v>
      </c>
      <c r="AF1686" s="131">
        <v>22.028985507200002</v>
      </c>
      <c r="AG1686" s="149">
        <v>2.12</v>
      </c>
      <c r="AH1686" s="149">
        <v>17.659958720300001</v>
      </c>
      <c r="AI1686" s="149">
        <v>2.1542827657000001</v>
      </c>
      <c r="AJ1686" s="149">
        <v>24.3292053664</v>
      </c>
      <c r="AK1686" s="149">
        <v>21.246130031</v>
      </c>
      <c r="AL1686" s="149">
        <v>0.94169246650000005</v>
      </c>
      <c r="AM1686" s="149">
        <v>9.3911248710000006</v>
      </c>
      <c r="AN1686" s="149">
        <v>0.65789473679999999</v>
      </c>
      <c r="AO1686" s="149">
        <v>4.3601651187000003</v>
      </c>
      <c r="AP1686" s="149">
        <v>17.763157894700001</v>
      </c>
      <c r="AQ1686" s="149">
        <v>6.4499483999999996E-2</v>
      </c>
    </row>
    <row r="1687" spans="1:43" x14ac:dyDescent="0.2">
      <c r="A1687" s="145">
        <v>5497</v>
      </c>
      <c r="B1687" s="109" t="s">
        <v>717</v>
      </c>
      <c r="C1687" s="110">
        <v>849</v>
      </c>
      <c r="D1687" s="131">
        <v>11.125654450300001</v>
      </c>
      <c r="E1687" s="110">
        <v>191.2162162162</v>
      </c>
      <c r="F1687" s="131">
        <v>25.795053003500001</v>
      </c>
      <c r="G1687" s="131">
        <v>25.206124852799999</v>
      </c>
      <c r="H1687" s="131">
        <v>58.303886925800001</v>
      </c>
      <c r="I1687" s="131">
        <v>16.489988221400001</v>
      </c>
      <c r="J1687" s="131">
        <v>2.358490566</v>
      </c>
      <c r="K1687" s="131">
        <v>2.358490566</v>
      </c>
      <c r="L1687" s="131">
        <v>1.179245283</v>
      </c>
      <c r="M1687" s="131">
        <v>8.2547169810999996</v>
      </c>
      <c r="N1687" s="110">
        <v>335</v>
      </c>
      <c r="O1687" s="131">
        <v>2.3731343283999999</v>
      </c>
      <c r="P1687" s="146">
        <v>4.4400000000000004</v>
      </c>
      <c r="Q1687" s="131">
        <v>9.4594594594999997</v>
      </c>
      <c r="R1687" s="110">
        <v>7</v>
      </c>
      <c r="S1687" s="131">
        <v>70.945945945899993</v>
      </c>
      <c r="T1687" s="110">
        <v>-8</v>
      </c>
      <c r="U1687" s="131">
        <v>18.693693693699998</v>
      </c>
      <c r="V1687" s="131">
        <v>0.90090090089999997</v>
      </c>
      <c r="W1687" s="147">
        <v>554</v>
      </c>
      <c r="X1687" s="147">
        <v>19</v>
      </c>
      <c r="Y1687" s="147">
        <v>16</v>
      </c>
      <c r="Z1687" s="147">
        <v>519</v>
      </c>
      <c r="AA1687" s="147">
        <v>77</v>
      </c>
      <c r="AB1687" s="147">
        <v>8</v>
      </c>
      <c r="AC1687" s="147">
        <v>10</v>
      </c>
      <c r="AD1687" s="147">
        <v>59</v>
      </c>
      <c r="AE1687" s="148">
        <v>0.54945054950000005</v>
      </c>
      <c r="AF1687" s="131">
        <v>1.1723329426</v>
      </c>
      <c r="AG1687" s="149">
        <v>4.72</v>
      </c>
      <c r="AH1687" s="149">
        <v>18.238213399500001</v>
      </c>
      <c r="AI1687" s="149">
        <v>1.2406947891</v>
      </c>
      <c r="AJ1687" s="149">
        <v>21.308933002500002</v>
      </c>
      <c r="AK1687" s="149">
        <v>21.650124069499999</v>
      </c>
      <c r="AL1687" s="149">
        <v>1.8300248138999999</v>
      </c>
      <c r="AM1687" s="149">
        <v>4.7766749380000002</v>
      </c>
      <c r="AN1687" s="149">
        <v>1.3647642680000001</v>
      </c>
      <c r="AO1687" s="149">
        <v>7.3200992555999997</v>
      </c>
      <c r="AP1687" s="149">
        <v>16.6563275434</v>
      </c>
      <c r="AQ1687" s="149">
        <v>4.9007444169000003</v>
      </c>
    </row>
    <row r="1688" spans="1:43" x14ac:dyDescent="0.2">
      <c r="A1688" s="145">
        <v>5498</v>
      </c>
      <c r="B1688" s="109" t="s">
        <v>716</v>
      </c>
      <c r="C1688" s="110">
        <v>2646</v>
      </c>
      <c r="D1688" s="131">
        <v>21.4876033058</v>
      </c>
      <c r="E1688" s="110">
        <v>343.63636363640001</v>
      </c>
      <c r="F1688" s="131">
        <v>28.8737717309</v>
      </c>
      <c r="G1688" s="131">
        <v>23.8851095994</v>
      </c>
      <c r="H1688" s="131">
        <v>62.698412698399999</v>
      </c>
      <c r="I1688" s="131">
        <v>13.4164777022</v>
      </c>
      <c r="J1688" s="131">
        <v>1.5264262545</v>
      </c>
      <c r="K1688" s="131">
        <v>0.3816065636</v>
      </c>
      <c r="L1688" s="131">
        <v>11.448196909</v>
      </c>
      <c r="M1688" s="131">
        <v>5.3424918908999999</v>
      </c>
      <c r="N1688" s="110">
        <v>1103</v>
      </c>
      <c r="O1688" s="131">
        <v>2.3726201268999998</v>
      </c>
      <c r="P1688" s="146">
        <v>7.7</v>
      </c>
      <c r="Q1688" s="131">
        <v>11.870967741899999</v>
      </c>
      <c r="R1688" s="110">
        <v>19</v>
      </c>
      <c r="S1688" s="131">
        <v>48</v>
      </c>
      <c r="T1688" s="110">
        <v>-17</v>
      </c>
      <c r="U1688" s="131">
        <v>39.2258064516</v>
      </c>
      <c r="V1688" s="131">
        <v>0.90322580649999995</v>
      </c>
      <c r="W1688" s="147">
        <v>568</v>
      </c>
      <c r="X1688" s="147">
        <v>19</v>
      </c>
      <c r="Y1688" s="147">
        <v>82</v>
      </c>
      <c r="Z1688" s="147">
        <v>467</v>
      </c>
      <c r="AA1688" s="147">
        <v>202</v>
      </c>
      <c r="AB1688" s="147">
        <v>8</v>
      </c>
      <c r="AC1688" s="147">
        <v>30</v>
      </c>
      <c r="AD1688" s="147">
        <v>164</v>
      </c>
      <c r="AE1688" s="148">
        <v>1.4285714286</v>
      </c>
      <c r="AF1688" s="131">
        <v>1.5408320493000001</v>
      </c>
      <c r="AG1688" s="149">
        <v>3.35</v>
      </c>
      <c r="AH1688" s="149">
        <v>24.327517266400001</v>
      </c>
      <c r="AI1688" s="149">
        <v>1.2631770265</v>
      </c>
      <c r="AJ1688" s="149">
        <v>20.2108324246</v>
      </c>
      <c r="AK1688" s="149">
        <v>14.949109414800001</v>
      </c>
      <c r="AL1688" s="149">
        <v>2.6444929117</v>
      </c>
      <c r="AM1688" s="149">
        <v>7.9607415484999997</v>
      </c>
      <c r="AN1688" s="149">
        <v>0.12722646309999999</v>
      </c>
      <c r="AO1688" s="149">
        <v>3.6077789894999999</v>
      </c>
      <c r="AP1688" s="149">
        <v>21.7557251908</v>
      </c>
      <c r="AQ1688" s="149">
        <v>0.16357688109999999</v>
      </c>
    </row>
    <row r="1689" spans="1:43" x14ac:dyDescent="0.2">
      <c r="A1689" s="145">
        <v>5499</v>
      </c>
      <c r="B1689" s="109" t="s">
        <v>715</v>
      </c>
      <c r="C1689" s="110">
        <v>477</v>
      </c>
      <c r="D1689" s="131">
        <v>21.374045801499999</v>
      </c>
      <c r="E1689" s="110">
        <v>120.1511335013</v>
      </c>
      <c r="F1689" s="131">
        <v>14.675052410899999</v>
      </c>
      <c r="G1689" s="131">
        <v>24.7379454927</v>
      </c>
      <c r="H1689" s="131">
        <v>57.861635220099998</v>
      </c>
      <c r="I1689" s="131">
        <v>17.400419287199998</v>
      </c>
      <c r="J1689" s="131">
        <v>4.1450777201999998</v>
      </c>
      <c r="K1689" s="131">
        <v>2.0725388600999999</v>
      </c>
      <c r="L1689" s="131">
        <v>8.2901554403999995</v>
      </c>
      <c r="M1689" s="131">
        <v>20.725388600999999</v>
      </c>
      <c r="N1689" s="110">
        <v>178</v>
      </c>
      <c r="O1689" s="131">
        <v>2.5842696629000002</v>
      </c>
      <c r="P1689" s="146">
        <v>3.97</v>
      </c>
      <c r="Q1689" s="131">
        <v>7.0886075949</v>
      </c>
      <c r="R1689" s="110">
        <v>9</v>
      </c>
      <c r="S1689" s="131">
        <v>87.848101265799997</v>
      </c>
      <c r="T1689" s="110">
        <v>-6</v>
      </c>
      <c r="U1689" s="131">
        <v>5.0632911392000004</v>
      </c>
      <c r="V1689" s="131">
        <v>0</v>
      </c>
      <c r="W1689" s="147">
        <v>103</v>
      </c>
      <c r="X1689" s="147">
        <v>17</v>
      </c>
      <c r="Y1689" s="147">
        <v>11</v>
      </c>
      <c r="Z1689" s="147">
        <v>75</v>
      </c>
      <c r="AA1689" s="147" t="s">
        <v>3449</v>
      </c>
      <c r="AB1689" s="147">
        <v>6</v>
      </c>
      <c r="AC1689" s="147" t="s">
        <v>3449</v>
      </c>
      <c r="AD1689" s="147">
        <v>14</v>
      </c>
      <c r="AE1689" s="148">
        <v>3.0927835051999999</v>
      </c>
      <c r="AF1689" s="131">
        <v>0</v>
      </c>
      <c r="AG1689" s="149" t="s">
        <v>3449</v>
      </c>
      <c r="AH1689" s="149">
        <v>37.009893734000002</v>
      </c>
      <c r="AI1689" s="149">
        <v>2.3818248443000001</v>
      </c>
      <c r="AJ1689" s="149">
        <v>10.443385855600001</v>
      </c>
      <c r="AK1689" s="149">
        <v>24.6976914621</v>
      </c>
      <c r="AL1689" s="149">
        <v>2.6016855991000001</v>
      </c>
      <c r="AM1689" s="149">
        <v>6.7790399413999998</v>
      </c>
      <c r="AN1689" s="149">
        <v>0.1832172957</v>
      </c>
      <c r="AO1689" s="149">
        <v>2.7116159765000001</v>
      </c>
      <c r="AP1689" s="149">
        <v>12.055698057900001</v>
      </c>
      <c r="AQ1689" s="149">
        <v>0.1099303774</v>
      </c>
    </row>
    <row r="1690" spans="1:43" x14ac:dyDescent="0.2">
      <c r="A1690" s="145">
        <v>5500</v>
      </c>
      <c r="B1690" s="109" t="s">
        <v>714</v>
      </c>
      <c r="C1690" s="110">
        <v>227</v>
      </c>
      <c r="D1690" s="131">
        <v>1.7937219731</v>
      </c>
      <c r="E1690" s="110">
        <v>95.378151260500005</v>
      </c>
      <c r="F1690" s="131">
        <v>9.6916299558999999</v>
      </c>
      <c r="G1690" s="131">
        <v>18.061674008800001</v>
      </c>
      <c r="H1690" s="131">
        <v>67.400881057299998</v>
      </c>
      <c r="I1690" s="131">
        <v>14.5374449339</v>
      </c>
      <c r="J1690" s="131">
        <v>0</v>
      </c>
      <c r="K1690" s="131">
        <v>4.4247787610999998</v>
      </c>
      <c r="L1690" s="131">
        <v>4.4247787610999998</v>
      </c>
      <c r="M1690" s="131">
        <v>0</v>
      </c>
      <c r="N1690" s="110">
        <v>96</v>
      </c>
      <c r="O1690" s="131">
        <v>2.3645833333000001</v>
      </c>
      <c r="P1690" s="146">
        <v>2.38</v>
      </c>
      <c r="Q1690" s="131">
        <v>5.8333333332999997</v>
      </c>
      <c r="R1690" s="110">
        <v>4</v>
      </c>
      <c r="S1690" s="131">
        <v>83.75</v>
      </c>
      <c r="T1690" s="110">
        <v>-1</v>
      </c>
      <c r="U1690" s="131">
        <v>10.416666666699999</v>
      </c>
      <c r="V1690" s="131">
        <v>0</v>
      </c>
      <c r="W1690" s="147">
        <v>88</v>
      </c>
      <c r="X1690" s="147">
        <v>32</v>
      </c>
      <c r="Y1690" s="147">
        <v>26</v>
      </c>
      <c r="Z1690" s="147">
        <v>30</v>
      </c>
      <c r="AA1690" s="147">
        <v>27</v>
      </c>
      <c r="AB1690" s="147">
        <v>9</v>
      </c>
      <c r="AC1690" s="147">
        <v>5</v>
      </c>
      <c r="AD1690" s="147">
        <v>13</v>
      </c>
      <c r="AE1690" s="148">
        <v>1.8691588785</v>
      </c>
      <c r="AF1690" s="131">
        <v>0</v>
      </c>
      <c r="AG1690" s="149">
        <v>3.56</v>
      </c>
      <c r="AH1690" s="149">
        <v>33.021276595700002</v>
      </c>
      <c r="AI1690" s="149">
        <v>4.2553191489</v>
      </c>
      <c r="AJ1690" s="149">
        <v>10.893617021300001</v>
      </c>
      <c r="AK1690" s="149">
        <v>22.127659574500001</v>
      </c>
      <c r="AL1690" s="149">
        <v>0</v>
      </c>
      <c r="AM1690" s="149">
        <v>6.5531914893999996</v>
      </c>
      <c r="AN1690" s="149">
        <v>0.34042553190000002</v>
      </c>
      <c r="AO1690" s="149">
        <v>2.8936170212999999</v>
      </c>
      <c r="AP1690" s="149">
        <v>17.787234042600002</v>
      </c>
      <c r="AQ1690" s="149">
        <v>0</v>
      </c>
    </row>
    <row r="1691" spans="1:43" x14ac:dyDescent="0.2">
      <c r="A1691" s="145">
        <v>5501</v>
      </c>
      <c r="B1691" s="109" t="s">
        <v>713</v>
      </c>
      <c r="C1691" s="110">
        <v>1034</v>
      </c>
      <c r="D1691" s="131">
        <v>21.0772833724</v>
      </c>
      <c r="E1691" s="110">
        <v>264.45012787719998</v>
      </c>
      <c r="F1691" s="131">
        <v>17.504835589900001</v>
      </c>
      <c r="G1691" s="131">
        <v>21.8568665377</v>
      </c>
      <c r="H1691" s="131">
        <v>60.928433268900001</v>
      </c>
      <c r="I1691" s="131">
        <v>17.214700193399999</v>
      </c>
      <c r="J1691" s="131">
        <v>4.8309178743999999</v>
      </c>
      <c r="K1691" s="131">
        <v>0.96618357489999995</v>
      </c>
      <c r="L1691" s="131">
        <v>15.458937198099999</v>
      </c>
      <c r="M1691" s="131">
        <v>4.8309178743999999</v>
      </c>
      <c r="N1691" s="110">
        <v>407</v>
      </c>
      <c r="O1691" s="131">
        <v>2.5380835381</v>
      </c>
      <c r="P1691" s="146">
        <v>3.91</v>
      </c>
      <c r="Q1691" s="131">
        <v>16.410256410300001</v>
      </c>
      <c r="R1691" s="110">
        <v>12</v>
      </c>
      <c r="S1691" s="131">
        <v>71.025641025599995</v>
      </c>
      <c r="T1691" s="110">
        <v>-13</v>
      </c>
      <c r="U1691" s="131">
        <v>12.564102564100001</v>
      </c>
      <c r="V1691" s="131">
        <v>0</v>
      </c>
      <c r="W1691" s="147">
        <v>111</v>
      </c>
      <c r="X1691" s="147">
        <v>16</v>
      </c>
      <c r="Y1691" s="147">
        <v>24</v>
      </c>
      <c r="Z1691" s="147">
        <v>71</v>
      </c>
      <c r="AA1691" s="147">
        <v>47</v>
      </c>
      <c r="AB1691" s="147">
        <v>7</v>
      </c>
      <c r="AC1691" s="147">
        <v>9</v>
      </c>
      <c r="AD1691" s="147">
        <v>31</v>
      </c>
      <c r="AE1691" s="148">
        <v>2.6845637583999999</v>
      </c>
      <c r="AF1691" s="131">
        <v>8.9641434262999997</v>
      </c>
      <c r="AG1691" s="149">
        <v>1.1599999999999999</v>
      </c>
      <c r="AH1691" s="149">
        <v>25.621452339000001</v>
      </c>
      <c r="AI1691" s="149">
        <v>1.6833039733999999</v>
      </c>
      <c r="AJ1691" s="149">
        <v>13.348991974900001</v>
      </c>
      <c r="AK1691" s="149">
        <v>25.836758661200001</v>
      </c>
      <c r="AL1691" s="149">
        <v>0.70463887260000002</v>
      </c>
      <c r="AM1691" s="149">
        <v>13.681738109199999</v>
      </c>
      <c r="AN1691" s="149">
        <v>0.1957330202</v>
      </c>
      <c r="AO1691" s="149">
        <v>0.97866510080000002</v>
      </c>
      <c r="AP1691" s="149">
        <v>15.130162458399999</v>
      </c>
      <c r="AQ1691" s="149">
        <v>0.43061264440000002</v>
      </c>
    </row>
    <row r="1692" spans="1:43" x14ac:dyDescent="0.2">
      <c r="A1692" s="145">
        <v>5503</v>
      </c>
      <c r="B1692" s="109" t="s">
        <v>712</v>
      </c>
      <c r="C1692" s="110">
        <v>1290</v>
      </c>
      <c r="D1692" s="131">
        <v>13.8570167696</v>
      </c>
      <c r="E1692" s="110">
        <v>239.7769516729</v>
      </c>
      <c r="F1692" s="131">
        <v>15.116279069799999</v>
      </c>
      <c r="G1692" s="131">
        <v>22.868217054300001</v>
      </c>
      <c r="H1692" s="131">
        <v>59.7674418605</v>
      </c>
      <c r="I1692" s="131">
        <v>17.364341085300001</v>
      </c>
      <c r="J1692" s="131">
        <v>1.5449980688</v>
      </c>
      <c r="K1692" s="131">
        <v>1.5449980688</v>
      </c>
      <c r="L1692" s="131">
        <v>6.179992275</v>
      </c>
      <c r="M1692" s="131">
        <v>6.179992275</v>
      </c>
      <c r="N1692" s="110">
        <v>512</v>
      </c>
      <c r="O1692" s="131">
        <v>2.49609375</v>
      </c>
      <c r="P1692" s="146">
        <v>5.38</v>
      </c>
      <c r="Q1692" s="131">
        <v>13.7037037037</v>
      </c>
      <c r="R1692" s="110">
        <v>2</v>
      </c>
      <c r="S1692" s="131">
        <v>61.481481481499998</v>
      </c>
      <c r="T1692" s="110">
        <v>-7</v>
      </c>
      <c r="U1692" s="131">
        <v>22.962962962999999</v>
      </c>
      <c r="V1692" s="131">
        <v>1.8518518519</v>
      </c>
      <c r="W1692" s="147">
        <v>500</v>
      </c>
      <c r="X1692" s="147">
        <v>16</v>
      </c>
      <c r="Y1692" s="147">
        <v>68</v>
      </c>
      <c r="Z1692" s="147">
        <v>416</v>
      </c>
      <c r="AA1692" s="147">
        <v>95</v>
      </c>
      <c r="AB1692" s="147">
        <v>7</v>
      </c>
      <c r="AC1692" s="147">
        <v>18</v>
      </c>
      <c r="AD1692" s="147">
        <v>70</v>
      </c>
      <c r="AE1692" s="148">
        <v>0.35587188609999998</v>
      </c>
      <c r="AF1692" s="131">
        <v>0</v>
      </c>
      <c r="AG1692" s="149">
        <v>1</v>
      </c>
      <c r="AH1692" s="149">
        <v>23.790322580600002</v>
      </c>
      <c r="AI1692" s="149">
        <v>3.8844086022000002</v>
      </c>
      <c r="AJ1692" s="149">
        <v>18.091397849500002</v>
      </c>
      <c r="AK1692" s="149">
        <v>14.8521505376</v>
      </c>
      <c r="AL1692" s="149">
        <v>1.25</v>
      </c>
      <c r="AM1692" s="149">
        <v>8.1720430107999995</v>
      </c>
      <c r="AN1692" s="149">
        <v>0.14784946239999999</v>
      </c>
      <c r="AO1692" s="149">
        <v>3.9381720429999998</v>
      </c>
      <c r="AP1692" s="149">
        <v>23.252688171999999</v>
      </c>
      <c r="AQ1692" s="149">
        <v>0</v>
      </c>
    </row>
    <row r="1693" spans="1:43" x14ac:dyDescent="0.2">
      <c r="A1693" s="145">
        <v>5511</v>
      </c>
      <c r="B1693" s="109" t="s">
        <v>711</v>
      </c>
      <c r="C1693" s="110">
        <v>1075</v>
      </c>
      <c r="D1693" s="131">
        <v>7.1784646062000004</v>
      </c>
      <c r="E1693" s="110">
        <v>201.31086142320001</v>
      </c>
      <c r="F1693" s="131">
        <v>12.279069767399999</v>
      </c>
      <c r="G1693" s="131">
        <v>24.093023255799999</v>
      </c>
      <c r="H1693" s="131">
        <v>59.720930232599997</v>
      </c>
      <c r="I1693" s="131">
        <v>16.186046511600001</v>
      </c>
      <c r="J1693" s="131">
        <v>4.6468401487</v>
      </c>
      <c r="K1693" s="131">
        <v>1.8587360595</v>
      </c>
      <c r="L1693" s="131">
        <v>13.0111524164</v>
      </c>
      <c r="M1693" s="131">
        <v>3.717472119</v>
      </c>
      <c r="N1693" s="110">
        <v>434</v>
      </c>
      <c r="O1693" s="131">
        <v>2.4700460829000002</v>
      </c>
      <c r="P1693" s="146">
        <v>5.34</v>
      </c>
      <c r="Q1693" s="131">
        <v>9.2278719397</v>
      </c>
      <c r="R1693" s="110">
        <v>13</v>
      </c>
      <c r="S1693" s="131">
        <v>79.472693031999995</v>
      </c>
      <c r="T1693" s="110">
        <v>-13</v>
      </c>
      <c r="U1693" s="131">
        <v>11.1111111111</v>
      </c>
      <c r="V1693" s="131">
        <v>0.18832391709999999</v>
      </c>
      <c r="W1693" s="147">
        <v>413</v>
      </c>
      <c r="X1693" s="147">
        <v>42</v>
      </c>
      <c r="Y1693" s="147">
        <v>81</v>
      </c>
      <c r="Z1693" s="147">
        <v>290</v>
      </c>
      <c r="AA1693" s="147">
        <v>99</v>
      </c>
      <c r="AB1693" s="147">
        <v>13</v>
      </c>
      <c r="AC1693" s="147">
        <v>17</v>
      </c>
      <c r="AD1693" s="147">
        <v>69</v>
      </c>
      <c r="AE1693" s="148">
        <v>0</v>
      </c>
      <c r="AF1693" s="131">
        <v>14.0318054256</v>
      </c>
      <c r="AG1693" s="149">
        <v>1.21</v>
      </c>
      <c r="AH1693" s="149">
        <v>24.341447149</v>
      </c>
      <c r="AI1693" s="149">
        <v>6.9189729910000004</v>
      </c>
      <c r="AJ1693" s="149">
        <v>18.422807602500001</v>
      </c>
      <c r="AK1693" s="149">
        <v>24.591530510199998</v>
      </c>
      <c r="AL1693" s="149">
        <v>0.70023341110000004</v>
      </c>
      <c r="AM1693" s="149">
        <v>9.7365788595999998</v>
      </c>
      <c r="AN1693" s="149">
        <v>0.48349449820000001</v>
      </c>
      <c r="AO1693" s="149">
        <v>2.7509169723000002</v>
      </c>
      <c r="AP1693" s="149">
        <v>10.4701567189</v>
      </c>
      <c r="AQ1693" s="149">
        <v>6.6688896299999995E-2</v>
      </c>
    </row>
    <row r="1694" spans="1:43" x14ac:dyDescent="0.2">
      <c r="A1694" s="145">
        <v>5512</v>
      </c>
      <c r="B1694" s="109" t="s">
        <v>710</v>
      </c>
      <c r="C1694" s="110">
        <v>1281</v>
      </c>
      <c r="D1694" s="131">
        <v>15.509467989199999</v>
      </c>
      <c r="E1694" s="110">
        <v>300</v>
      </c>
      <c r="F1694" s="131">
        <v>17.017954722900001</v>
      </c>
      <c r="G1694" s="131">
        <v>25.4488680718</v>
      </c>
      <c r="H1694" s="131">
        <v>59.406713505100001</v>
      </c>
      <c r="I1694" s="131">
        <v>15.144418423099999</v>
      </c>
      <c r="J1694" s="131">
        <v>0</v>
      </c>
      <c r="K1694" s="131">
        <v>0.79396585949999998</v>
      </c>
      <c r="L1694" s="131">
        <v>11.909487892</v>
      </c>
      <c r="M1694" s="131">
        <v>3.9698292973</v>
      </c>
      <c r="N1694" s="110">
        <v>508</v>
      </c>
      <c r="O1694" s="131">
        <v>2.4901574803000002</v>
      </c>
      <c r="P1694" s="146">
        <v>4.2699999999999996</v>
      </c>
      <c r="Q1694" s="131">
        <v>16.273584905700002</v>
      </c>
      <c r="R1694" s="110">
        <v>17</v>
      </c>
      <c r="S1694" s="131">
        <v>56.8396226415</v>
      </c>
      <c r="T1694" s="110">
        <v>-16</v>
      </c>
      <c r="U1694" s="131">
        <v>26.179245283</v>
      </c>
      <c r="V1694" s="131">
        <v>0.70754716979999999</v>
      </c>
      <c r="W1694" s="147">
        <v>460</v>
      </c>
      <c r="X1694" s="147">
        <v>16</v>
      </c>
      <c r="Y1694" s="147">
        <v>71</v>
      </c>
      <c r="Z1694" s="147">
        <v>373</v>
      </c>
      <c r="AA1694" s="147">
        <v>78</v>
      </c>
      <c r="AB1694" s="147">
        <v>6</v>
      </c>
      <c r="AC1694" s="147">
        <v>12</v>
      </c>
      <c r="AD1694" s="147">
        <v>60</v>
      </c>
      <c r="AE1694" s="148">
        <v>0.74906367039999999</v>
      </c>
      <c r="AF1694" s="131">
        <v>0.82169268689999997</v>
      </c>
      <c r="AG1694" s="149">
        <v>2.5</v>
      </c>
      <c r="AH1694" s="149">
        <v>27.031585403299999</v>
      </c>
      <c r="AI1694" s="149">
        <v>2.6832260042999998</v>
      </c>
      <c r="AJ1694" s="149">
        <v>17.3719717878</v>
      </c>
      <c r="AK1694" s="149">
        <v>19.7178779515</v>
      </c>
      <c r="AL1694" s="149">
        <v>0.52131248080000003</v>
      </c>
      <c r="AM1694" s="149">
        <v>7.6050291322000003</v>
      </c>
      <c r="AN1694" s="149">
        <v>0.61330880099999996</v>
      </c>
      <c r="AO1694" s="149">
        <v>2.8978840845999998</v>
      </c>
      <c r="AP1694" s="149">
        <v>16.789328426899999</v>
      </c>
      <c r="AQ1694" s="149">
        <v>6.1330880099999999E-2</v>
      </c>
    </row>
    <row r="1695" spans="1:43" x14ac:dyDescent="0.2">
      <c r="A1695" s="145">
        <v>5513</v>
      </c>
      <c r="B1695" s="109" t="s">
        <v>709</v>
      </c>
      <c r="C1695" s="110">
        <v>520</v>
      </c>
      <c r="D1695" s="131">
        <v>15.0442477876</v>
      </c>
      <c r="E1695" s="110">
        <v>166.6666666667</v>
      </c>
      <c r="F1695" s="131">
        <v>21.1538461538</v>
      </c>
      <c r="G1695" s="131">
        <v>20.3846153846</v>
      </c>
      <c r="H1695" s="131">
        <v>69.038461538500002</v>
      </c>
      <c r="I1695" s="131">
        <v>10.5769230769</v>
      </c>
      <c r="J1695" s="131">
        <v>3.8759689921999998</v>
      </c>
      <c r="K1695" s="131">
        <v>3.8759689921999998</v>
      </c>
      <c r="L1695" s="131">
        <v>11.6279069767</v>
      </c>
      <c r="M1695" s="131">
        <v>1.9379844960999999</v>
      </c>
      <c r="N1695" s="110">
        <v>203</v>
      </c>
      <c r="O1695" s="131">
        <v>2.4729064039000002</v>
      </c>
      <c r="P1695" s="146">
        <v>3.12</v>
      </c>
      <c r="Q1695" s="131">
        <v>10.6796116505</v>
      </c>
      <c r="R1695" s="110">
        <v>0</v>
      </c>
      <c r="S1695" s="131">
        <v>70.550161812300004</v>
      </c>
      <c r="T1695" s="110">
        <v>-1</v>
      </c>
      <c r="U1695" s="131">
        <v>17.799352750800001</v>
      </c>
      <c r="V1695" s="131">
        <v>0.97087378639999999</v>
      </c>
      <c r="W1695" s="147">
        <v>836</v>
      </c>
      <c r="X1695" s="147">
        <v>10</v>
      </c>
      <c r="Y1695" s="147">
        <v>417</v>
      </c>
      <c r="Z1695" s="147">
        <v>409</v>
      </c>
      <c r="AA1695" s="147">
        <v>40</v>
      </c>
      <c r="AB1695" s="147">
        <v>4</v>
      </c>
      <c r="AC1695" s="147">
        <v>10</v>
      </c>
      <c r="AD1695" s="147">
        <v>26</v>
      </c>
      <c r="AE1695" s="148">
        <v>0</v>
      </c>
      <c r="AF1695" s="131">
        <v>20.366598778</v>
      </c>
      <c r="AG1695" s="149">
        <v>1.56</v>
      </c>
      <c r="AH1695" s="149">
        <v>35.0819672131</v>
      </c>
      <c r="AI1695" s="149">
        <v>6.7759562842000003</v>
      </c>
      <c r="AJ1695" s="149">
        <v>7.5409836066000002</v>
      </c>
      <c r="AK1695" s="149">
        <v>29.5446265938</v>
      </c>
      <c r="AL1695" s="149">
        <v>0.83788706739999996</v>
      </c>
      <c r="AM1695" s="149">
        <v>4.7723132969000002</v>
      </c>
      <c r="AN1695" s="149">
        <v>0.43715846990000001</v>
      </c>
      <c r="AO1695" s="149">
        <v>2.9872495446</v>
      </c>
      <c r="AP1695" s="149">
        <v>10.5646630237</v>
      </c>
      <c r="AQ1695" s="149">
        <v>0.29143898000000001</v>
      </c>
    </row>
    <row r="1696" spans="1:43" x14ac:dyDescent="0.2">
      <c r="A1696" s="145">
        <v>5514</v>
      </c>
      <c r="B1696" s="109" t="s">
        <v>708</v>
      </c>
      <c r="C1696" s="110">
        <v>1298</v>
      </c>
      <c r="D1696" s="131">
        <v>19.521178637199998</v>
      </c>
      <c r="E1696" s="110">
        <v>188.66279069769999</v>
      </c>
      <c r="F1696" s="131">
        <v>14.7149460709</v>
      </c>
      <c r="G1696" s="131">
        <v>24.653312788899999</v>
      </c>
      <c r="H1696" s="131">
        <v>62.711864406799997</v>
      </c>
      <c r="I1696" s="131">
        <v>12.634822804300001</v>
      </c>
      <c r="J1696" s="131">
        <v>4.6242774565999998</v>
      </c>
      <c r="K1696" s="131">
        <v>1.5414258189000001</v>
      </c>
      <c r="L1696" s="131">
        <v>11.5606936416</v>
      </c>
      <c r="M1696" s="131">
        <v>4.6242774565999998</v>
      </c>
      <c r="N1696" s="110">
        <v>515</v>
      </c>
      <c r="O1696" s="131">
        <v>2.5145631067999998</v>
      </c>
      <c r="P1696" s="146">
        <v>6.88</v>
      </c>
      <c r="Q1696" s="131">
        <v>7.6368876081000003</v>
      </c>
      <c r="R1696" s="110">
        <v>13</v>
      </c>
      <c r="S1696" s="131">
        <v>71.613832853000005</v>
      </c>
      <c r="T1696" s="110">
        <v>-16</v>
      </c>
      <c r="U1696" s="131">
        <v>20.1729106628</v>
      </c>
      <c r="V1696" s="131">
        <v>0.57636887609999998</v>
      </c>
      <c r="W1696" s="147">
        <v>238</v>
      </c>
      <c r="X1696" s="147">
        <v>50</v>
      </c>
      <c r="Y1696" s="147">
        <v>76</v>
      </c>
      <c r="Z1696" s="147">
        <v>112</v>
      </c>
      <c r="AA1696" s="147">
        <v>83</v>
      </c>
      <c r="AB1696" s="147">
        <v>19</v>
      </c>
      <c r="AC1696" s="147">
        <v>14</v>
      </c>
      <c r="AD1696" s="147">
        <v>50</v>
      </c>
      <c r="AE1696" s="148">
        <v>0</v>
      </c>
      <c r="AF1696" s="131">
        <v>9.5087163232999998</v>
      </c>
      <c r="AG1696" s="149">
        <v>1.85</v>
      </c>
      <c r="AH1696" s="149">
        <v>22.745039085999998</v>
      </c>
      <c r="AI1696" s="149">
        <v>5.0060132290999997</v>
      </c>
      <c r="AJ1696" s="149">
        <v>10.9891761876</v>
      </c>
      <c r="AK1696" s="149">
        <v>30.923030667500001</v>
      </c>
      <c r="AL1696" s="149">
        <v>1.3529765484</v>
      </c>
      <c r="AM1696" s="149">
        <v>9.3806374022999996</v>
      </c>
      <c r="AN1696" s="149">
        <v>0.51112447380000003</v>
      </c>
      <c r="AO1696" s="149">
        <v>2.0444978954000002</v>
      </c>
      <c r="AP1696" s="149">
        <v>13.4546001203</v>
      </c>
      <c r="AQ1696" s="149">
        <v>0.1352976548</v>
      </c>
    </row>
    <row r="1697" spans="1:43" x14ac:dyDescent="0.2">
      <c r="A1697" s="145">
        <v>5515</v>
      </c>
      <c r="B1697" s="109" t="s">
        <v>707</v>
      </c>
      <c r="C1697" s="110">
        <v>864</v>
      </c>
      <c r="D1697" s="131">
        <v>19.3370165746</v>
      </c>
      <c r="E1697" s="110">
        <v>301.04529616719998</v>
      </c>
      <c r="F1697" s="131">
        <v>17.592592592599999</v>
      </c>
      <c r="G1697" s="131">
        <v>24.305555555600002</v>
      </c>
      <c r="H1697" s="131">
        <v>64.467592592599999</v>
      </c>
      <c r="I1697" s="131">
        <v>11.226851851899999</v>
      </c>
      <c r="J1697" s="131">
        <v>3.5190615836000001</v>
      </c>
      <c r="K1697" s="131">
        <v>3.5190615836000001</v>
      </c>
      <c r="L1697" s="131">
        <v>26.979472140799999</v>
      </c>
      <c r="M1697" s="131">
        <v>2.3460410557000002</v>
      </c>
      <c r="N1697" s="110">
        <v>368</v>
      </c>
      <c r="O1697" s="131">
        <v>2.3451086957</v>
      </c>
      <c r="P1697" s="146">
        <v>2.87</v>
      </c>
      <c r="Q1697" s="131">
        <v>10.9154929577</v>
      </c>
      <c r="R1697" s="110">
        <v>9</v>
      </c>
      <c r="S1697" s="131">
        <v>65.140845070400005</v>
      </c>
      <c r="T1697" s="110">
        <v>-10</v>
      </c>
      <c r="U1697" s="131">
        <v>23.943661971800001</v>
      </c>
      <c r="V1697" s="131">
        <v>0</v>
      </c>
      <c r="W1697" s="147">
        <v>264</v>
      </c>
      <c r="X1697" s="147">
        <v>5</v>
      </c>
      <c r="Y1697" s="147">
        <v>35</v>
      </c>
      <c r="Z1697" s="147">
        <v>224</v>
      </c>
      <c r="AA1697" s="147">
        <v>44</v>
      </c>
      <c r="AB1697" s="147">
        <v>4</v>
      </c>
      <c r="AC1697" s="147">
        <v>6</v>
      </c>
      <c r="AD1697" s="147">
        <v>34</v>
      </c>
      <c r="AE1697" s="148">
        <v>4.8969072164999998</v>
      </c>
      <c r="AF1697" s="131">
        <v>21.871202916200001</v>
      </c>
      <c r="AG1697" s="149">
        <v>2.73</v>
      </c>
      <c r="AH1697" s="149">
        <v>19.3055252238</v>
      </c>
      <c r="AI1697" s="149">
        <v>1.3758462546000001</v>
      </c>
      <c r="AJ1697" s="149">
        <v>19.3710417122</v>
      </c>
      <c r="AK1697" s="149">
        <v>20.615854990199999</v>
      </c>
      <c r="AL1697" s="149">
        <v>1.0701026425</v>
      </c>
      <c r="AM1697" s="149">
        <v>9.609084953</v>
      </c>
      <c r="AN1697" s="149">
        <v>0.56780956540000005</v>
      </c>
      <c r="AO1697" s="149">
        <v>4.826381306</v>
      </c>
      <c r="AP1697" s="149">
        <v>20.9434374318</v>
      </c>
      <c r="AQ1697" s="149">
        <v>0.15287180610000001</v>
      </c>
    </row>
    <row r="1698" spans="1:43" x14ac:dyDescent="0.2">
      <c r="A1698" s="145">
        <v>5516</v>
      </c>
      <c r="B1698" s="109" t="s">
        <v>706</v>
      </c>
      <c r="C1698" s="110">
        <v>2765</v>
      </c>
      <c r="D1698" s="131">
        <v>21.967357741499999</v>
      </c>
      <c r="E1698" s="110">
        <v>950.17182130579999</v>
      </c>
      <c r="F1698" s="131">
        <v>23.9059674503</v>
      </c>
      <c r="G1698" s="131">
        <v>25.388788426800001</v>
      </c>
      <c r="H1698" s="131">
        <v>58.842676310999998</v>
      </c>
      <c r="I1698" s="131">
        <v>15.7685352622</v>
      </c>
      <c r="J1698" s="131">
        <v>3.6337209302</v>
      </c>
      <c r="K1698" s="131">
        <v>1.8168604651</v>
      </c>
      <c r="L1698" s="131">
        <v>9.0843023255999995</v>
      </c>
      <c r="M1698" s="131">
        <v>2.9069767442000001</v>
      </c>
      <c r="N1698" s="110">
        <v>1064</v>
      </c>
      <c r="O1698" s="131">
        <v>2.5714285713999998</v>
      </c>
      <c r="P1698" s="146">
        <v>2.91</v>
      </c>
      <c r="Q1698" s="131">
        <v>26.206896551700002</v>
      </c>
      <c r="R1698" s="110">
        <v>24</v>
      </c>
      <c r="S1698" s="131">
        <v>36.206896551699998</v>
      </c>
      <c r="T1698" s="110">
        <v>-24</v>
      </c>
      <c r="U1698" s="131">
        <v>37.586206896599997</v>
      </c>
      <c r="V1698" s="131">
        <v>0</v>
      </c>
      <c r="W1698" s="147">
        <v>1122</v>
      </c>
      <c r="X1698" s="147">
        <v>14</v>
      </c>
      <c r="Y1698" s="147">
        <v>272</v>
      </c>
      <c r="Z1698" s="147">
        <v>836</v>
      </c>
      <c r="AA1698" s="147">
        <v>206</v>
      </c>
      <c r="AB1698" s="147">
        <v>4</v>
      </c>
      <c r="AC1698" s="147">
        <v>43</v>
      </c>
      <c r="AD1698" s="147">
        <v>159</v>
      </c>
      <c r="AE1698" s="148">
        <v>1.1463844797</v>
      </c>
      <c r="AF1698" s="131">
        <v>0.73126142599999999</v>
      </c>
      <c r="AG1698" s="131">
        <v>2.4500000000000002</v>
      </c>
      <c r="AH1698" s="149">
        <v>24.452852585500001</v>
      </c>
      <c r="AI1698" s="149">
        <v>1.7360338304</v>
      </c>
      <c r="AJ1698" s="149">
        <v>21.8413828919</v>
      </c>
      <c r="AK1698" s="149">
        <v>17.6645151717</v>
      </c>
      <c r="AL1698" s="149">
        <v>1.5950738185</v>
      </c>
      <c r="AM1698" s="149">
        <v>8.5911417761000006</v>
      </c>
      <c r="AN1698" s="149">
        <v>0.38578529560000002</v>
      </c>
      <c r="AO1698" s="149">
        <v>2.9230655093000002</v>
      </c>
      <c r="AP1698" s="149">
        <v>18.8589657986</v>
      </c>
      <c r="AQ1698" s="149">
        <v>0.14096001189999999</v>
      </c>
    </row>
    <row r="1699" spans="1:43" x14ac:dyDescent="0.2">
      <c r="A1699" s="145">
        <v>5518</v>
      </c>
      <c r="B1699" s="109" t="s">
        <v>705</v>
      </c>
      <c r="C1699" s="110">
        <v>5726</v>
      </c>
      <c r="D1699" s="131">
        <v>10.3488148005</v>
      </c>
      <c r="E1699" s="110">
        <v>859.75975975979998</v>
      </c>
      <c r="F1699" s="131">
        <v>21.079287460700002</v>
      </c>
      <c r="G1699" s="131">
        <v>23.873559203599999</v>
      </c>
      <c r="H1699" s="131">
        <v>60.321341250400003</v>
      </c>
      <c r="I1699" s="131">
        <v>15.805099545899999</v>
      </c>
      <c r="J1699" s="131">
        <v>3.3141461713</v>
      </c>
      <c r="K1699" s="131">
        <v>2.7908599337000002</v>
      </c>
      <c r="L1699" s="131">
        <v>10.2912960056</v>
      </c>
      <c r="M1699" s="131">
        <v>6.8027210884000002</v>
      </c>
      <c r="N1699" s="110">
        <v>2335</v>
      </c>
      <c r="O1699" s="131">
        <v>2.4368308350999999</v>
      </c>
      <c r="P1699" s="146">
        <v>6.66</v>
      </c>
      <c r="Q1699" s="131">
        <v>21.9730941704</v>
      </c>
      <c r="R1699" s="110">
        <v>54</v>
      </c>
      <c r="S1699" s="131">
        <v>63.826606875899998</v>
      </c>
      <c r="T1699" s="110">
        <v>-56</v>
      </c>
      <c r="U1699" s="131">
        <v>13.153961135999999</v>
      </c>
      <c r="V1699" s="131">
        <v>1.0463378176</v>
      </c>
      <c r="W1699" s="147">
        <v>2629</v>
      </c>
      <c r="X1699" s="147">
        <v>42</v>
      </c>
      <c r="Y1699" s="147">
        <v>458</v>
      </c>
      <c r="Z1699" s="147">
        <v>2129</v>
      </c>
      <c r="AA1699" s="147">
        <v>480</v>
      </c>
      <c r="AB1699" s="147">
        <v>19</v>
      </c>
      <c r="AC1699" s="147">
        <v>69</v>
      </c>
      <c r="AD1699" s="147">
        <v>392</v>
      </c>
      <c r="AE1699" s="148">
        <v>0.92966855299999995</v>
      </c>
      <c r="AF1699" s="131">
        <v>3.6636427076000002</v>
      </c>
      <c r="AG1699" s="149">
        <v>2.82</v>
      </c>
      <c r="AH1699" s="149">
        <v>20.2261306533</v>
      </c>
      <c r="AI1699" s="149">
        <v>4.0657834627999998</v>
      </c>
      <c r="AJ1699" s="149">
        <v>19.997715851999999</v>
      </c>
      <c r="AK1699" s="149">
        <v>16.9445713416</v>
      </c>
      <c r="AL1699" s="149">
        <v>1.3857164610999999</v>
      </c>
      <c r="AM1699" s="149">
        <v>12.269681742</v>
      </c>
      <c r="AN1699" s="149">
        <v>0.28171158819999997</v>
      </c>
      <c r="AO1699" s="149">
        <v>2.6952946551000001</v>
      </c>
      <c r="AP1699" s="149">
        <v>19.719811177099999</v>
      </c>
      <c r="AQ1699" s="149">
        <v>0.27029084819999999</v>
      </c>
    </row>
    <row r="1700" spans="1:43" x14ac:dyDescent="0.2">
      <c r="A1700" s="145">
        <v>5520</v>
      </c>
      <c r="B1700" s="109" t="s">
        <v>704</v>
      </c>
      <c r="C1700" s="110">
        <v>1031</v>
      </c>
      <c r="D1700" s="131">
        <v>18.778801843299998</v>
      </c>
      <c r="E1700" s="110">
        <v>105.7435897436</v>
      </c>
      <c r="F1700" s="131">
        <v>12.7061105723</v>
      </c>
      <c r="G1700" s="131">
        <v>25.897187196899999</v>
      </c>
      <c r="H1700" s="131">
        <v>59.941804073699998</v>
      </c>
      <c r="I1700" s="131">
        <v>14.161008729400001</v>
      </c>
      <c r="J1700" s="131">
        <v>3.8948393379000001</v>
      </c>
      <c r="K1700" s="131">
        <v>0</v>
      </c>
      <c r="L1700" s="131">
        <v>8.7633885102000004</v>
      </c>
      <c r="M1700" s="131">
        <v>3.8948393379000001</v>
      </c>
      <c r="N1700" s="110">
        <v>405</v>
      </c>
      <c r="O1700" s="131">
        <v>2.5407407407</v>
      </c>
      <c r="P1700" s="146">
        <v>9.75</v>
      </c>
      <c r="Q1700" s="131">
        <v>6.0450819671999998</v>
      </c>
      <c r="R1700" s="110">
        <v>13</v>
      </c>
      <c r="S1700" s="131">
        <v>67.930327868899994</v>
      </c>
      <c r="T1700" s="110">
        <v>-14</v>
      </c>
      <c r="U1700" s="131">
        <v>25.7172131148</v>
      </c>
      <c r="V1700" s="131">
        <v>0.30737704919999997</v>
      </c>
      <c r="W1700" s="147">
        <v>194</v>
      </c>
      <c r="X1700" s="147">
        <v>50</v>
      </c>
      <c r="Y1700" s="147">
        <v>36</v>
      </c>
      <c r="Z1700" s="147">
        <v>108</v>
      </c>
      <c r="AA1700" s="147">
        <v>68</v>
      </c>
      <c r="AB1700" s="147">
        <v>17</v>
      </c>
      <c r="AC1700" s="147">
        <v>10</v>
      </c>
      <c r="AD1700" s="147">
        <v>41</v>
      </c>
      <c r="AE1700" s="148">
        <v>1.3483146067</v>
      </c>
      <c r="AF1700" s="131">
        <v>11.2130479103</v>
      </c>
      <c r="AG1700" s="149">
        <v>2.64</v>
      </c>
      <c r="AH1700" s="149">
        <v>23.2192414431</v>
      </c>
      <c r="AI1700" s="149">
        <v>2.1646623496999999</v>
      </c>
      <c r="AJ1700" s="149">
        <v>13.9870490287</v>
      </c>
      <c r="AK1700" s="149">
        <v>24.107308048099998</v>
      </c>
      <c r="AL1700" s="149">
        <v>2.6827012026000001</v>
      </c>
      <c r="AM1700" s="149">
        <v>8.3626271970000001</v>
      </c>
      <c r="AN1700" s="149">
        <v>1.0915818686000001</v>
      </c>
      <c r="AO1700" s="149">
        <v>1.6281221092</v>
      </c>
      <c r="AP1700" s="149">
        <v>18.889916743800001</v>
      </c>
      <c r="AQ1700" s="149">
        <v>1.8501387599999999E-2</v>
      </c>
    </row>
    <row r="1701" spans="1:43" x14ac:dyDescent="0.2">
      <c r="A1701" s="145">
        <v>5521</v>
      </c>
      <c r="B1701" s="109" t="s">
        <v>703</v>
      </c>
      <c r="C1701" s="110">
        <v>1144</v>
      </c>
      <c r="D1701" s="131">
        <v>20.5479452055</v>
      </c>
      <c r="E1701" s="110">
        <v>302.64550264550002</v>
      </c>
      <c r="F1701" s="131">
        <v>20.4545454545</v>
      </c>
      <c r="G1701" s="131">
        <v>23.863636363600001</v>
      </c>
      <c r="H1701" s="131">
        <v>63.111888111900001</v>
      </c>
      <c r="I1701" s="131">
        <v>13.0244755245</v>
      </c>
      <c r="J1701" s="131">
        <v>2.6548672565999998</v>
      </c>
      <c r="K1701" s="131">
        <v>1.7699115044</v>
      </c>
      <c r="L1701" s="131">
        <v>12.389380531</v>
      </c>
      <c r="M1701" s="131">
        <v>1.7699115044</v>
      </c>
      <c r="N1701" s="110">
        <v>473</v>
      </c>
      <c r="O1701" s="131">
        <v>2.3953488371999998</v>
      </c>
      <c r="P1701" s="146">
        <v>3.78</v>
      </c>
      <c r="Q1701" s="131">
        <v>10.372340425499999</v>
      </c>
      <c r="R1701" s="110">
        <v>15</v>
      </c>
      <c r="S1701" s="131">
        <v>74.468085106399997</v>
      </c>
      <c r="T1701" s="110">
        <v>-16</v>
      </c>
      <c r="U1701" s="131">
        <v>14.893617021300001</v>
      </c>
      <c r="V1701" s="131">
        <v>0.2659574468</v>
      </c>
      <c r="W1701" s="147">
        <v>654</v>
      </c>
      <c r="X1701" s="147">
        <v>21</v>
      </c>
      <c r="Y1701" s="147">
        <v>191</v>
      </c>
      <c r="Z1701" s="147">
        <v>442</v>
      </c>
      <c r="AA1701" s="147">
        <v>82</v>
      </c>
      <c r="AB1701" s="147">
        <v>8</v>
      </c>
      <c r="AC1701" s="147">
        <v>12</v>
      </c>
      <c r="AD1701" s="147">
        <v>62</v>
      </c>
      <c r="AE1701" s="148">
        <v>1.3752455796</v>
      </c>
      <c r="AF1701" s="131">
        <v>0</v>
      </c>
      <c r="AG1701" s="149">
        <v>3.49</v>
      </c>
      <c r="AH1701" s="149">
        <v>21.517948717900001</v>
      </c>
      <c r="AI1701" s="149">
        <v>6.7076923077000004</v>
      </c>
      <c r="AJ1701" s="149">
        <v>18.1743589744</v>
      </c>
      <c r="AK1701" s="149">
        <v>16.882051282100001</v>
      </c>
      <c r="AL1701" s="149">
        <v>0.41025641029999999</v>
      </c>
      <c r="AM1701" s="149">
        <v>8.7794871795000002</v>
      </c>
      <c r="AN1701" s="149">
        <v>0.8</v>
      </c>
      <c r="AO1701" s="149">
        <v>3.2615384614999998</v>
      </c>
      <c r="AP1701" s="149">
        <v>21.538461538499998</v>
      </c>
      <c r="AQ1701" s="149">
        <v>6.1538461500000002E-2</v>
      </c>
    </row>
    <row r="1702" spans="1:43" x14ac:dyDescent="0.2">
      <c r="A1702" s="145">
        <v>5522</v>
      </c>
      <c r="B1702" s="109" t="s">
        <v>702</v>
      </c>
      <c r="C1702" s="110">
        <v>751</v>
      </c>
      <c r="D1702" s="131">
        <v>33.629893238400001</v>
      </c>
      <c r="E1702" s="110">
        <v>102.3160762943</v>
      </c>
      <c r="F1702" s="131">
        <v>11.984021304900001</v>
      </c>
      <c r="G1702" s="131">
        <v>27.030625832199998</v>
      </c>
      <c r="H1702" s="131">
        <v>59.387483355500002</v>
      </c>
      <c r="I1702" s="131">
        <v>13.581890812299999</v>
      </c>
      <c r="J1702" s="131">
        <v>2.6917900403999999</v>
      </c>
      <c r="K1702" s="131">
        <v>2.6917900403999999</v>
      </c>
      <c r="L1702" s="131">
        <v>14.804845222100001</v>
      </c>
      <c r="M1702" s="131">
        <v>4.0376850606000003</v>
      </c>
      <c r="N1702" s="110">
        <v>276</v>
      </c>
      <c r="O1702" s="131">
        <v>2.7173913043</v>
      </c>
      <c r="P1702" s="146">
        <v>7.34</v>
      </c>
      <c r="Q1702" s="131">
        <v>5.6527590847999996</v>
      </c>
      <c r="R1702" s="110">
        <v>3</v>
      </c>
      <c r="S1702" s="131">
        <v>67.833109017500007</v>
      </c>
      <c r="T1702" s="110">
        <v>-3</v>
      </c>
      <c r="U1702" s="131">
        <v>26.244952893699999</v>
      </c>
      <c r="V1702" s="131">
        <v>0.269179004</v>
      </c>
      <c r="W1702" s="147">
        <v>188</v>
      </c>
      <c r="X1702" s="147">
        <v>29</v>
      </c>
      <c r="Y1702" s="147">
        <v>98</v>
      </c>
      <c r="Z1702" s="147">
        <v>61</v>
      </c>
      <c r="AA1702" s="147">
        <v>47</v>
      </c>
      <c r="AB1702" s="147">
        <v>12</v>
      </c>
      <c r="AC1702" s="147">
        <v>12</v>
      </c>
      <c r="AD1702" s="147">
        <v>23</v>
      </c>
      <c r="AE1702" s="148">
        <v>1.6339869280999999</v>
      </c>
      <c r="AF1702" s="131">
        <v>8.5348506401000002</v>
      </c>
      <c r="AG1702" s="149" t="s">
        <v>3449</v>
      </c>
      <c r="AH1702" s="149">
        <v>23.758967001399999</v>
      </c>
      <c r="AI1702" s="149">
        <v>2.4390243902000002</v>
      </c>
      <c r="AJ1702" s="149">
        <v>16.4131994261</v>
      </c>
      <c r="AK1702" s="149">
        <v>24.734576757500001</v>
      </c>
      <c r="AL1702" s="149">
        <v>2.7259684362000001</v>
      </c>
      <c r="AM1702" s="149">
        <v>8.4648493544000001</v>
      </c>
      <c r="AN1702" s="149">
        <v>0.3730272597</v>
      </c>
      <c r="AO1702" s="149">
        <v>3.3859397418000001</v>
      </c>
      <c r="AP1702" s="149">
        <v>16.068866571000001</v>
      </c>
      <c r="AQ1702" s="149">
        <v>0.6886657102</v>
      </c>
    </row>
    <row r="1703" spans="1:43" x14ac:dyDescent="0.2">
      <c r="A1703" s="145">
        <v>5523</v>
      </c>
      <c r="B1703" s="109" t="s">
        <v>701</v>
      </c>
      <c r="C1703" s="110">
        <v>2643</v>
      </c>
      <c r="D1703" s="131">
        <v>50.341296928299997</v>
      </c>
      <c r="E1703" s="110">
        <v>373.3050847458</v>
      </c>
      <c r="F1703" s="131">
        <v>17.517972001499999</v>
      </c>
      <c r="G1703" s="131">
        <v>25.690503216</v>
      </c>
      <c r="H1703" s="131">
        <v>60.688611426400001</v>
      </c>
      <c r="I1703" s="131">
        <v>13.620885357500001</v>
      </c>
      <c r="J1703" s="131">
        <v>6.5109153581000001</v>
      </c>
      <c r="K1703" s="131">
        <v>3.0639601685</v>
      </c>
      <c r="L1703" s="131">
        <v>9.1918805056000004</v>
      </c>
      <c r="M1703" s="131">
        <v>4.2129452317</v>
      </c>
      <c r="N1703" s="110">
        <v>1078</v>
      </c>
      <c r="O1703" s="131">
        <v>2.4517625232000002</v>
      </c>
      <c r="P1703" s="146">
        <v>7.08</v>
      </c>
      <c r="Q1703" s="131">
        <v>10.113960113999999</v>
      </c>
      <c r="R1703" s="110">
        <v>16</v>
      </c>
      <c r="S1703" s="131">
        <v>38.461538461499998</v>
      </c>
      <c r="T1703" s="110">
        <v>-18</v>
      </c>
      <c r="U1703" s="131">
        <v>51.424501424500001</v>
      </c>
      <c r="V1703" s="131">
        <v>0</v>
      </c>
      <c r="W1703" s="147">
        <v>252</v>
      </c>
      <c r="X1703" s="147">
        <v>17</v>
      </c>
      <c r="Y1703" s="147">
        <v>44</v>
      </c>
      <c r="Z1703" s="147">
        <v>191</v>
      </c>
      <c r="AA1703" s="147">
        <v>119</v>
      </c>
      <c r="AB1703" s="147">
        <v>6</v>
      </c>
      <c r="AC1703" s="147">
        <v>23</v>
      </c>
      <c r="AD1703" s="147">
        <v>90</v>
      </c>
      <c r="AE1703" s="148">
        <v>0.78602620089999997</v>
      </c>
      <c r="AF1703" s="131">
        <v>18.3809151349</v>
      </c>
      <c r="AG1703" s="149">
        <v>2.13</v>
      </c>
      <c r="AH1703" s="149">
        <v>19.931578164499999</v>
      </c>
      <c r="AI1703" s="149">
        <v>2.1121523130000002</v>
      </c>
      <c r="AJ1703" s="149">
        <v>16.904655659700001</v>
      </c>
      <c r="AK1703" s="149">
        <v>32.254945708800001</v>
      </c>
      <c r="AL1703" s="149">
        <v>0.46110367400000002</v>
      </c>
      <c r="AM1703" s="149">
        <v>8.9989587982000003</v>
      </c>
      <c r="AN1703" s="149">
        <v>0.51316376620000004</v>
      </c>
      <c r="AO1703" s="149">
        <v>3.1087312211999998</v>
      </c>
      <c r="AP1703" s="149">
        <v>12.940651494900001</v>
      </c>
      <c r="AQ1703" s="149">
        <v>0.51316376620000004</v>
      </c>
    </row>
    <row r="1704" spans="1:43" x14ac:dyDescent="0.2">
      <c r="A1704" s="145">
        <v>5527</v>
      </c>
      <c r="B1704" s="109" t="s">
        <v>700</v>
      </c>
      <c r="C1704" s="110">
        <v>1129</v>
      </c>
      <c r="D1704" s="131">
        <v>16.271884655000001</v>
      </c>
      <c r="E1704" s="110">
        <v>307.6294277929</v>
      </c>
      <c r="F1704" s="131">
        <v>16.386182462400001</v>
      </c>
      <c r="G1704" s="131">
        <v>24.446412754699999</v>
      </c>
      <c r="H1704" s="131">
        <v>57.307351638599997</v>
      </c>
      <c r="I1704" s="131">
        <v>18.246235606700001</v>
      </c>
      <c r="J1704" s="131">
        <v>2.7186225646</v>
      </c>
      <c r="K1704" s="131">
        <v>0</v>
      </c>
      <c r="L1704" s="131">
        <v>11.780697779800001</v>
      </c>
      <c r="M1704" s="131">
        <v>5.4372451290999999</v>
      </c>
      <c r="N1704" s="110">
        <v>432</v>
      </c>
      <c r="O1704" s="131">
        <v>2.6041666666999999</v>
      </c>
      <c r="P1704" s="146">
        <v>3.67</v>
      </c>
      <c r="Q1704" s="131">
        <v>15.0943396226</v>
      </c>
      <c r="R1704" s="110">
        <v>12</v>
      </c>
      <c r="S1704" s="131">
        <v>65.229110512099993</v>
      </c>
      <c r="T1704" s="110">
        <v>-13</v>
      </c>
      <c r="U1704" s="131">
        <v>19.676549865199998</v>
      </c>
      <c r="V1704" s="131">
        <v>0</v>
      </c>
      <c r="W1704" s="147">
        <v>122</v>
      </c>
      <c r="X1704" s="147">
        <v>7</v>
      </c>
      <c r="Y1704" s="147">
        <v>24</v>
      </c>
      <c r="Z1704" s="147">
        <v>91</v>
      </c>
      <c r="AA1704" s="147">
        <v>50</v>
      </c>
      <c r="AB1704" s="147">
        <v>5</v>
      </c>
      <c r="AC1704" s="147">
        <v>5</v>
      </c>
      <c r="AD1704" s="147">
        <v>40</v>
      </c>
      <c r="AE1704" s="148">
        <v>2.4242424242</v>
      </c>
      <c r="AF1704" s="131">
        <v>0</v>
      </c>
      <c r="AG1704" s="131">
        <v>1.86</v>
      </c>
      <c r="AH1704" s="149">
        <v>17.9255134006</v>
      </c>
      <c r="AI1704" s="149">
        <v>0.90497737560000002</v>
      </c>
      <c r="AJ1704" s="149">
        <v>18.987121475799999</v>
      </c>
      <c r="AK1704" s="149">
        <v>23.233553776499999</v>
      </c>
      <c r="AL1704" s="149">
        <v>1.8795683954</v>
      </c>
      <c r="AM1704" s="149">
        <v>10.8075182736</v>
      </c>
      <c r="AN1704" s="149">
        <v>0.27845457709999999</v>
      </c>
      <c r="AO1704" s="149">
        <v>3.8983640793999998</v>
      </c>
      <c r="AP1704" s="149">
        <v>19.2307692308</v>
      </c>
      <c r="AQ1704" s="149">
        <v>0.4698920989</v>
      </c>
    </row>
    <row r="1705" spans="1:43" x14ac:dyDescent="0.2">
      <c r="A1705" s="145">
        <v>5529</v>
      </c>
      <c r="B1705" s="109" t="s">
        <v>699</v>
      </c>
      <c r="C1705" s="110">
        <v>615</v>
      </c>
      <c r="D1705" s="131">
        <v>26.024590163900001</v>
      </c>
      <c r="E1705" s="110">
        <v>104.7700170358</v>
      </c>
      <c r="F1705" s="131">
        <v>13.6585365854</v>
      </c>
      <c r="G1705" s="131">
        <v>25.365853658500001</v>
      </c>
      <c r="H1705" s="131">
        <v>60.487804877999999</v>
      </c>
      <c r="I1705" s="131">
        <v>14.146341463400001</v>
      </c>
      <c r="J1705" s="131">
        <v>0</v>
      </c>
      <c r="K1705" s="131">
        <v>1.6246953695999999</v>
      </c>
      <c r="L1705" s="131">
        <v>9.7481722177000005</v>
      </c>
      <c r="M1705" s="131">
        <v>1.6246953695999999</v>
      </c>
      <c r="N1705" s="110">
        <v>243</v>
      </c>
      <c r="O1705" s="131">
        <v>2.5226337448999998</v>
      </c>
      <c r="P1705" s="146">
        <v>5.87</v>
      </c>
      <c r="Q1705" s="131">
        <v>10.732538330500001</v>
      </c>
      <c r="R1705" s="110">
        <v>11</v>
      </c>
      <c r="S1705" s="131">
        <v>64.395229982999993</v>
      </c>
      <c r="T1705" s="110">
        <v>-12</v>
      </c>
      <c r="U1705" s="131">
        <v>24.872231686500001</v>
      </c>
      <c r="V1705" s="131">
        <v>0</v>
      </c>
      <c r="W1705" s="147">
        <v>154</v>
      </c>
      <c r="X1705" s="147">
        <v>38</v>
      </c>
      <c r="Y1705" s="147">
        <v>17</v>
      </c>
      <c r="Z1705" s="147">
        <v>99</v>
      </c>
      <c r="AA1705" s="147">
        <v>47</v>
      </c>
      <c r="AB1705" s="147">
        <v>15</v>
      </c>
      <c r="AC1705" s="147">
        <v>7</v>
      </c>
      <c r="AD1705" s="147">
        <v>25</v>
      </c>
      <c r="AE1705" s="148">
        <v>0</v>
      </c>
      <c r="AF1705" s="131">
        <v>15.570934256099999</v>
      </c>
      <c r="AG1705" s="149">
        <v>2.11</v>
      </c>
      <c r="AH1705" s="149">
        <v>28.555431130999999</v>
      </c>
      <c r="AI1705" s="149">
        <v>2.6875699888</v>
      </c>
      <c r="AJ1705" s="149">
        <v>12.4020156775</v>
      </c>
      <c r="AK1705" s="149">
        <v>25.027995520699999</v>
      </c>
      <c r="AL1705" s="149">
        <v>0.95184770439999999</v>
      </c>
      <c r="AM1705" s="149">
        <v>10.8342665174</v>
      </c>
      <c r="AN1705" s="149">
        <v>0.1679731243</v>
      </c>
      <c r="AO1705" s="149">
        <v>1.7077267637</v>
      </c>
      <c r="AP1705" s="149">
        <v>15.117581187000001</v>
      </c>
      <c r="AQ1705" s="149">
        <v>5.5991041399999997E-2</v>
      </c>
    </row>
    <row r="1706" spans="1:43" x14ac:dyDescent="0.2">
      <c r="A1706" s="145">
        <v>5530</v>
      </c>
      <c r="B1706" s="109" t="s">
        <v>698</v>
      </c>
      <c r="C1706" s="110">
        <v>562</v>
      </c>
      <c r="D1706" s="131">
        <v>20.3426124197</v>
      </c>
      <c r="E1706" s="110">
        <v>97.400346620500002</v>
      </c>
      <c r="F1706" s="131">
        <v>11.565836298900001</v>
      </c>
      <c r="G1706" s="131">
        <v>26.334519573000001</v>
      </c>
      <c r="H1706" s="131">
        <v>61.743772241999999</v>
      </c>
      <c r="I1706" s="131">
        <v>11.9217081851</v>
      </c>
      <c r="J1706" s="131">
        <v>3.5650623885999999</v>
      </c>
      <c r="K1706" s="131">
        <v>1.7825311943</v>
      </c>
      <c r="L1706" s="131">
        <v>8.9126559714999996</v>
      </c>
      <c r="M1706" s="131">
        <v>3.5650623885999999</v>
      </c>
      <c r="N1706" s="110">
        <v>212</v>
      </c>
      <c r="O1706" s="131">
        <v>2.6509433962000002</v>
      </c>
      <c r="P1706" s="146">
        <v>5.77</v>
      </c>
      <c r="Q1706" s="131">
        <v>6.5972222222000001</v>
      </c>
      <c r="R1706" s="110">
        <v>8</v>
      </c>
      <c r="S1706" s="131">
        <v>75.347222222200003</v>
      </c>
      <c r="T1706" s="110">
        <v>-8</v>
      </c>
      <c r="U1706" s="131">
        <v>17.881944444399998</v>
      </c>
      <c r="V1706" s="131">
        <v>0.17361111109999999</v>
      </c>
      <c r="W1706" s="147">
        <v>183</v>
      </c>
      <c r="X1706" s="147">
        <v>103</v>
      </c>
      <c r="Y1706" s="147">
        <v>31</v>
      </c>
      <c r="Z1706" s="147">
        <v>49</v>
      </c>
      <c r="AA1706" s="147">
        <v>42</v>
      </c>
      <c r="AB1706" s="147">
        <v>15</v>
      </c>
      <c r="AC1706" s="147">
        <v>6</v>
      </c>
      <c r="AD1706" s="147">
        <v>21</v>
      </c>
      <c r="AE1706" s="148">
        <v>0</v>
      </c>
      <c r="AF1706" s="131">
        <v>5.5248618785000003</v>
      </c>
      <c r="AG1706" s="149" t="s">
        <v>3449</v>
      </c>
      <c r="AH1706" s="149">
        <v>24.678323985500001</v>
      </c>
      <c r="AI1706" s="149">
        <v>3.7941273507000002</v>
      </c>
      <c r="AJ1706" s="149">
        <v>10.5245793468</v>
      </c>
      <c r="AK1706" s="149">
        <v>33.751237215400003</v>
      </c>
      <c r="AL1706" s="149">
        <v>2.1115143516999999</v>
      </c>
      <c r="AM1706" s="149">
        <v>9.6667766414000003</v>
      </c>
      <c r="AN1706" s="149">
        <v>0.42890135270000002</v>
      </c>
      <c r="AO1706" s="149">
        <v>1.8805674695000001</v>
      </c>
      <c r="AP1706" s="149">
        <v>10.8545034642</v>
      </c>
      <c r="AQ1706" s="149">
        <v>6.5984823499999998E-2</v>
      </c>
    </row>
    <row r="1707" spans="1:43" x14ac:dyDescent="0.2">
      <c r="A1707" s="145">
        <v>5531</v>
      </c>
      <c r="B1707" s="109" t="s">
        <v>697</v>
      </c>
      <c r="C1707" s="110">
        <v>421</v>
      </c>
      <c r="D1707" s="131">
        <v>16.620498614999999</v>
      </c>
      <c r="E1707" s="110">
        <v>74.119718309899994</v>
      </c>
      <c r="F1707" s="131">
        <v>5.2256532066999997</v>
      </c>
      <c r="G1707" s="131">
        <v>23.990498812399998</v>
      </c>
      <c r="H1707" s="131">
        <v>63.182897862200001</v>
      </c>
      <c r="I1707" s="131">
        <v>12.826603325400001</v>
      </c>
      <c r="J1707" s="131">
        <v>0</v>
      </c>
      <c r="K1707" s="131">
        <v>4.7449584816000003</v>
      </c>
      <c r="L1707" s="131">
        <v>11.862396203999999</v>
      </c>
      <c r="M1707" s="131">
        <v>7.1174377224000001</v>
      </c>
      <c r="N1707" s="110">
        <v>167</v>
      </c>
      <c r="O1707" s="131">
        <v>2.5209580838000001</v>
      </c>
      <c r="P1707" s="146">
        <v>5.68</v>
      </c>
      <c r="Q1707" s="131">
        <v>5.4290718039000003</v>
      </c>
      <c r="R1707" s="110">
        <v>9</v>
      </c>
      <c r="S1707" s="131">
        <v>64.273204903700005</v>
      </c>
      <c r="T1707" s="110">
        <v>-9</v>
      </c>
      <c r="U1707" s="131">
        <v>30.122591944</v>
      </c>
      <c r="V1707" s="131">
        <v>0.17513134850000001</v>
      </c>
      <c r="W1707" s="147">
        <v>111</v>
      </c>
      <c r="X1707" s="147">
        <v>27</v>
      </c>
      <c r="Y1707" s="147">
        <v>42</v>
      </c>
      <c r="Z1707" s="147">
        <v>42</v>
      </c>
      <c r="AA1707" s="147">
        <v>36</v>
      </c>
      <c r="AB1707" s="147">
        <v>10</v>
      </c>
      <c r="AC1707" s="147">
        <v>11</v>
      </c>
      <c r="AD1707" s="147">
        <v>15</v>
      </c>
      <c r="AE1707" s="148">
        <v>0</v>
      </c>
      <c r="AF1707" s="131">
        <v>11.961722487999999</v>
      </c>
      <c r="AG1707" s="149" t="s">
        <v>3449</v>
      </c>
      <c r="AH1707" s="149">
        <v>32</v>
      </c>
      <c r="AI1707" s="149">
        <v>1.0285714286000001</v>
      </c>
      <c r="AJ1707" s="149">
        <v>14.1333333333</v>
      </c>
      <c r="AK1707" s="149">
        <v>16.152380952400001</v>
      </c>
      <c r="AL1707" s="149">
        <v>0.57142857140000003</v>
      </c>
      <c r="AM1707" s="149">
        <v>14.780952381000001</v>
      </c>
      <c r="AN1707" s="149">
        <v>1.7904761905</v>
      </c>
      <c r="AO1707" s="149">
        <v>2.8952380951999999</v>
      </c>
      <c r="AP1707" s="149">
        <v>14.780952381000001</v>
      </c>
      <c r="AQ1707" s="149">
        <v>0</v>
      </c>
    </row>
    <row r="1708" spans="1:43" x14ac:dyDescent="0.2">
      <c r="A1708" s="145">
        <v>5533</v>
      </c>
      <c r="B1708" s="109" t="s">
        <v>696</v>
      </c>
      <c r="C1708" s="110">
        <v>828</v>
      </c>
      <c r="D1708" s="131">
        <v>20.6997084548</v>
      </c>
      <c r="E1708" s="110">
        <v>165.2694610778</v>
      </c>
      <c r="F1708" s="131">
        <v>13.647342995200001</v>
      </c>
      <c r="G1708" s="131">
        <v>24.879227053099999</v>
      </c>
      <c r="H1708" s="131">
        <v>61.594202898600003</v>
      </c>
      <c r="I1708" s="131">
        <v>13.5265700483</v>
      </c>
      <c r="J1708" s="131">
        <v>3.5820895521999998</v>
      </c>
      <c r="K1708" s="131">
        <v>2.3880597015</v>
      </c>
      <c r="L1708" s="131">
        <v>14.328358208999999</v>
      </c>
      <c r="M1708" s="131">
        <v>1.1940298507</v>
      </c>
      <c r="N1708" s="110">
        <v>322</v>
      </c>
      <c r="O1708" s="131">
        <v>2.5341614906999999</v>
      </c>
      <c r="P1708" s="146">
        <v>5.01</v>
      </c>
      <c r="Q1708" s="131">
        <v>9.2555331992000003</v>
      </c>
      <c r="R1708" s="110">
        <v>14</v>
      </c>
      <c r="S1708" s="131">
        <v>55.331991951699997</v>
      </c>
      <c r="T1708" s="110">
        <v>-14</v>
      </c>
      <c r="U1708" s="131">
        <v>35.412474849100001</v>
      </c>
      <c r="V1708" s="131">
        <v>0</v>
      </c>
      <c r="W1708" s="147">
        <v>350</v>
      </c>
      <c r="X1708" s="147">
        <v>37</v>
      </c>
      <c r="Y1708" s="147">
        <v>110</v>
      </c>
      <c r="Z1708" s="147">
        <v>203</v>
      </c>
      <c r="AA1708" s="147">
        <v>62</v>
      </c>
      <c r="AB1708" s="147">
        <v>15</v>
      </c>
      <c r="AC1708" s="147">
        <v>18</v>
      </c>
      <c r="AD1708" s="147">
        <v>29</v>
      </c>
      <c r="AE1708" s="148">
        <v>0.83333333330000003</v>
      </c>
      <c r="AF1708" s="131">
        <v>0</v>
      </c>
      <c r="AG1708" s="131">
        <v>1.42</v>
      </c>
      <c r="AH1708" s="149">
        <v>23.282804358100002</v>
      </c>
      <c r="AI1708" s="149">
        <v>9.9952629086000009</v>
      </c>
      <c r="AJ1708" s="149">
        <v>14.2349597347</v>
      </c>
      <c r="AK1708" s="149">
        <v>25.722406442400001</v>
      </c>
      <c r="AL1708" s="149">
        <v>0.59213642820000001</v>
      </c>
      <c r="AM1708" s="149">
        <v>9.0952155376999997</v>
      </c>
      <c r="AN1708" s="149">
        <v>0.23685457130000001</v>
      </c>
      <c r="AO1708" s="149">
        <v>2.4632875414000002</v>
      </c>
      <c r="AP1708" s="149">
        <v>12.9796305069</v>
      </c>
      <c r="AQ1708" s="149">
        <v>7.1056371399999999E-2</v>
      </c>
    </row>
    <row r="1709" spans="1:43" x14ac:dyDescent="0.2">
      <c r="A1709" s="145">
        <v>5534</v>
      </c>
      <c r="B1709" s="109" t="s">
        <v>695</v>
      </c>
      <c r="C1709" s="110">
        <v>265</v>
      </c>
      <c r="D1709" s="131">
        <v>8.6065573769999997</v>
      </c>
      <c r="E1709" s="110">
        <v>132.5</v>
      </c>
      <c r="F1709" s="131">
        <v>12.4528301887</v>
      </c>
      <c r="G1709" s="131">
        <v>28.3018867925</v>
      </c>
      <c r="H1709" s="131">
        <v>55.849056603800001</v>
      </c>
      <c r="I1709" s="131">
        <v>15.849056603799999</v>
      </c>
      <c r="J1709" s="131">
        <v>0</v>
      </c>
      <c r="K1709" s="131">
        <v>11.5606936416</v>
      </c>
      <c r="L1709" s="131">
        <v>15.4142581888</v>
      </c>
      <c r="M1709" s="131">
        <v>0</v>
      </c>
      <c r="N1709" s="110">
        <v>103</v>
      </c>
      <c r="O1709" s="131">
        <v>2.5728155340000001</v>
      </c>
      <c r="P1709" s="146">
        <v>2</v>
      </c>
      <c r="Q1709" s="131">
        <v>11.055276381900001</v>
      </c>
      <c r="R1709" s="110">
        <v>5</v>
      </c>
      <c r="S1709" s="131">
        <v>70.351758794000006</v>
      </c>
      <c r="T1709" s="110">
        <v>-7</v>
      </c>
      <c r="U1709" s="131">
        <v>18.592964824100001</v>
      </c>
      <c r="V1709" s="131">
        <v>0</v>
      </c>
      <c r="W1709" s="147">
        <v>86</v>
      </c>
      <c r="X1709" s="147">
        <v>12</v>
      </c>
      <c r="Y1709" s="147">
        <v>54</v>
      </c>
      <c r="Z1709" s="147">
        <v>20</v>
      </c>
      <c r="AA1709" s="147">
        <v>14</v>
      </c>
      <c r="AB1709" s="147">
        <v>5</v>
      </c>
      <c r="AC1709" s="147">
        <v>5</v>
      </c>
      <c r="AD1709" s="147">
        <v>4</v>
      </c>
      <c r="AE1709" s="148">
        <v>0.83333333330000003</v>
      </c>
      <c r="AF1709" s="131">
        <v>7.8125</v>
      </c>
      <c r="AG1709" s="149">
        <v>5.51</v>
      </c>
      <c r="AH1709" s="149">
        <v>28.770661156999999</v>
      </c>
      <c r="AI1709" s="149">
        <v>1.3429752066</v>
      </c>
      <c r="AJ1709" s="149">
        <v>10.227272727300001</v>
      </c>
      <c r="AK1709" s="149">
        <v>31.5082644628</v>
      </c>
      <c r="AL1709" s="149">
        <v>2.1694214876000002</v>
      </c>
      <c r="AM1709" s="149">
        <v>7.3347107437999997</v>
      </c>
      <c r="AN1709" s="149">
        <v>0.36157024789999997</v>
      </c>
      <c r="AO1709" s="149">
        <v>1.2396694214999999</v>
      </c>
      <c r="AP1709" s="149">
        <v>14.2561983471</v>
      </c>
      <c r="AQ1709" s="149">
        <v>0.10330578510000001</v>
      </c>
    </row>
    <row r="1710" spans="1:43" x14ac:dyDescent="0.2">
      <c r="A1710" s="145">
        <v>5535</v>
      </c>
      <c r="B1710" s="109" t="s">
        <v>694</v>
      </c>
      <c r="C1710" s="110">
        <v>790</v>
      </c>
      <c r="D1710" s="131">
        <v>5.1930758988000001</v>
      </c>
      <c r="E1710" s="110">
        <v>191.74757281550001</v>
      </c>
      <c r="F1710" s="131">
        <v>11.6455696203</v>
      </c>
      <c r="G1710" s="131">
        <v>21.3924050633</v>
      </c>
      <c r="H1710" s="131">
        <v>65.316455696199995</v>
      </c>
      <c r="I1710" s="131">
        <v>13.2911392405</v>
      </c>
      <c r="J1710" s="131">
        <v>2.5461489497000001</v>
      </c>
      <c r="K1710" s="131">
        <v>2.5461489497000001</v>
      </c>
      <c r="L1710" s="131">
        <v>11.4576702737</v>
      </c>
      <c r="M1710" s="131">
        <v>0</v>
      </c>
      <c r="N1710" s="110">
        <v>295</v>
      </c>
      <c r="O1710" s="131">
        <v>2.5050847458000001</v>
      </c>
      <c r="P1710" s="146">
        <v>4.12</v>
      </c>
      <c r="Q1710" s="131">
        <v>7.2463768116000002</v>
      </c>
      <c r="R1710" s="110">
        <v>10</v>
      </c>
      <c r="S1710" s="131">
        <v>80.434782608700004</v>
      </c>
      <c r="T1710" s="110">
        <v>-8</v>
      </c>
      <c r="U1710" s="131">
        <v>12.077294686</v>
      </c>
      <c r="V1710" s="131">
        <v>0.24154589369999999</v>
      </c>
      <c r="W1710" s="147">
        <v>340</v>
      </c>
      <c r="X1710" s="147">
        <v>35</v>
      </c>
      <c r="Y1710" s="147">
        <v>43</v>
      </c>
      <c r="Z1710" s="147">
        <v>262</v>
      </c>
      <c r="AA1710" s="147">
        <v>52</v>
      </c>
      <c r="AB1710" s="147">
        <v>14</v>
      </c>
      <c r="AC1710" s="147">
        <v>9</v>
      </c>
      <c r="AD1710" s="147">
        <v>29</v>
      </c>
      <c r="AE1710" s="148">
        <v>0.64516129030000002</v>
      </c>
      <c r="AF1710" s="131">
        <v>6.4850843061000001</v>
      </c>
      <c r="AG1710" s="149">
        <v>1.92</v>
      </c>
      <c r="AH1710" s="149">
        <v>16.418638692399998</v>
      </c>
      <c r="AI1710" s="149">
        <v>13.442303000700001</v>
      </c>
      <c r="AJ1710" s="149">
        <v>13.1495486704</v>
      </c>
      <c r="AK1710" s="149">
        <v>30.7636008783</v>
      </c>
      <c r="AL1710" s="149">
        <v>1.2686020980999999</v>
      </c>
      <c r="AM1710" s="149">
        <v>7.1480848987999996</v>
      </c>
      <c r="AN1710" s="149">
        <v>0.51232007810000002</v>
      </c>
      <c r="AO1710" s="149">
        <v>4.0985606245000001</v>
      </c>
      <c r="AP1710" s="149">
        <v>11.636984630400001</v>
      </c>
      <c r="AQ1710" s="149">
        <v>0.14637716519999999</v>
      </c>
    </row>
    <row r="1711" spans="1:43" x14ac:dyDescent="0.2">
      <c r="A1711" s="145">
        <v>5537</v>
      </c>
      <c r="B1711" s="109" t="s">
        <v>693</v>
      </c>
      <c r="C1711" s="110">
        <v>1227</v>
      </c>
      <c r="D1711" s="131">
        <v>56.505102040799997</v>
      </c>
      <c r="E1711" s="110">
        <v>173.0606488011</v>
      </c>
      <c r="F1711" s="131">
        <v>11.898940505300001</v>
      </c>
      <c r="G1711" s="131">
        <v>25.346373268099999</v>
      </c>
      <c r="H1711" s="131">
        <v>61.206193968999997</v>
      </c>
      <c r="I1711" s="131">
        <v>13.4474327628</v>
      </c>
      <c r="J1711" s="131">
        <v>4.1000410004000001</v>
      </c>
      <c r="K1711" s="131">
        <v>2.4600246002000001</v>
      </c>
      <c r="L1711" s="131">
        <v>14.7601476015</v>
      </c>
      <c r="M1711" s="131">
        <v>4.9200492005000003</v>
      </c>
      <c r="N1711" s="110">
        <v>479</v>
      </c>
      <c r="O1711" s="131">
        <v>2.5615866388000001</v>
      </c>
      <c r="P1711" s="146">
        <v>7.09</v>
      </c>
      <c r="Q1711" s="131">
        <v>8.8235294117999992</v>
      </c>
      <c r="R1711" s="110">
        <v>12</v>
      </c>
      <c r="S1711" s="131">
        <v>76.610644257700002</v>
      </c>
      <c r="T1711" s="110">
        <v>-13</v>
      </c>
      <c r="U1711" s="131">
        <v>14.5658263305</v>
      </c>
      <c r="V1711" s="131">
        <v>0</v>
      </c>
      <c r="W1711" s="147">
        <v>177</v>
      </c>
      <c r="X1711" s="147">
        <v>50</v>
      </c>
      <c r="Y1711" s="147">
        <v>29</v>
      </c>
      <c r="Z1711" s="147">
        <v>98</v>
      </c>
      <c r="AA1711" s="147">
        <v>72</v>
      </c>
      <c r="AB1711" s="147">
        <v>22</v>
      </c>
      <c r="AC1711" s="147">
        <v>8</v>
      </c>
      <c r="AD1711" s="147">
        <v>42</v>
      </c>
      <c r="AE1711" s="148">
        <v>3.1423290203000001</v>
      </c>
      <c r="AF1711" s="131">
        <v>14.769765421400001</v>
      </c>
      <c r="AG1711" s="149">
        <v>1.57</v>
      </c>
      <c r="AH1711" s="149">
        <v>21.729923440299999</v>
      </c>
      <c r="AI1711" s="149">
        <v>9.1871640332000002</v>
      </c>
      <c r="AJ1711" s="149">
        <v>10.783515230500001</v>
      </c>
      <c r="AK1711" s="149">
        <v>26.7144486073</v>
      </c>
      <c r="AL1711" s="149">
        <v>0.81446489659999999</v>
      </c>
      <c r="AM1711" s="149">
        <v>8.4867242221999994</v>
      </c>
      <c r="AN1711" s="149">
        <v>0.83075419449999999</v>
      </c>
      <c r="AO1711" s="149">
        <v>1.9221371559</v>
      </c>
      <c r="AP1711" s="149">
        <v>17.9833849161</v>
      </c>
      <c r="AQ1711" s="149">
        <v>0.40723244829999999</v>
      </c>
    </row>
    <row r="1712" spans="1:43" x14ac:dyDescent="0.2">
      <c r="A1712" s="145">
        <v>5539</v>
      </c>
      <c r="B1712" s="109" t="s">
        <v>692</v>
      </c>
      <c r="C1712" s="110">
        <v>1054</v>
      </c>
      <c r="D1712" s="131">
        <v>36.351875808499997</v>
      </c>
      <c r="E1712" s="110">
        <v>117.502787068</v>
      </c>
      <c r="F1712" s="131">
        <v>13.1878557875</v>
      </c>
      <c r="G1712" s="131">
        <v>30.170777988600001</v>
      </c>
      <c r="H1712" s="131">
        <v>59.297912713499997</v>
      </c>
      <c r="I1712" s="131">
        <v>10.5313092979</v>
      </c>
      <c r="J1712" s="131">
        <v>2.9154518949999999</v>
      </c>
      <c r="K1712" s="131">
        <v>1.9436345966999999</v>
      </c>
      <c r="L1712" s="131">
        <v>10.6899902818</v>
      </c>
      <c r="M1712" s="131">
        <v>3.8872691933999999</v>
      </c>
      <c r="N1712" s="110">
        <v>370</v>
      </c>
      <c r="O1712" s="131">
        <v>2.8189189189000001</v>
      </c>
      <c r="P1712" s="146">
        <v>8.9700000000000006</v>
      </c>
      <c r="Q1712" s="131">
        <v>5.4748603351999998</v>
      </c>
      <c r="R1712" s="110">
        <v>10</v>
      </c>
      <c r="S1712" s="131">
        <v>70.726256983200003</v>
      </c>
      <c r="T1712" s="110">
        <v>-10</v>
      </c>
      <c r="U1712" s="131">
        <v>23.798882681599999</v>
      </c>
      <c r="V1712" s="131">
        <v>0</v>
      </c>
      <c r="W1712" s="147">
        <v>147</v>
      </c>
      <c r="X1712" s="147">
        <v>40</v>
      </c>
      <c r="Y1712" s="147">
        <v>33</v>
      </c>
      <c r="Z1712" s="147">
        <v>74</v>
      </c>
      <c r="AA1712" s="147">
        <v>68</v>
      </c>
      <c r="AB1712" s="147">
        <v>22</v>
      </c>
      <c r="AC1712" s="147">
        <v>13</v>
      </c>
      <c r="AD1712" s="147">
        <v>33</v>
      </c>
      <c r="AE1712" s="148">
        <v>0.2463054187</v>
      </c>
      <c r="AF1712" s="131">
        <v>8.9730807577</v>
      </c>
      <c r="AG1712" s="149">
        <v>1</v>
      </c>
      <c r="AH1712" s="149">
        <v>23.401478903899999</v>
      </c>
      <c r="AI1712" s="149">
        <v>0.41322314049999997</v>
      </c>
      <c r="AJ1712" s="149">
        <v>12.309699869499999</v>
      </c>
      <c r="AK1712" s="149">
        <v>36.755110917800003</v>
      </c>
      <c r="AL1712" s="149">
        <v>1.1744236625</v>
      </c>
      <c r="AM1712" s="149">
        <v>8.6994345368000001</v>
      </c>
      <c r="AN1712" s="149">
        <v>0.82644628099999995</v>
      </c>
      <c r="AO1712" s="149">
        <v>0.69595476290000002</v>
      </c>
      <c r="AP1712" s="149">
        <v>12.657677251000001</v>
      </c>
      <c r="AQ1712" s="149">
        <v>6.5245759E-2</v>
      </c>
    </row>
    <row r="1713" spans="1:43" x14ac:dyDescent="0.2">
      <c r="A1713" s="145">
        <v>5540</v>
      </c>
      <c r="B1713" s="109" t="s">
        <v>691</v>
      </c>
      <c r="C1713" s="110">
        <v>1819</v>
      </c>
      <c r="D1713" s="131">
        <v>27.559607293100001</v>
      </c>
      <c r="E1713" s="110">
        <v>153.37268128159999</v>
      </c>
      <c r="F1713" s="131">
        <v>14.183617372200001</v>
      </c>
      <c r="G1713" s="131">
        <v>23.694337548099998</v>
      </c>
      <c r="H1713" s="131">
        <v>62.231995601999998</v>
      </c>
      <c r="I1713" s="131">
        <v>14.0736668499</v>
      </c>
      <c r="J1713" s="131">
        <v>2.7785495971</v>
      </c>
      <c r="K1713" s="131">
        <v>5.0013892748000002</v>
      </c>
      <c r="L1713" s="131">
        <v>10.0027785496</v>
      </c>
      <c r="M1713" s="131">
        <v>2.7785495971</v>
      </c>
      <c r="N1713" s="110">
        <v>754</v>
      </c>
      <c r="O1713" s="131">
        <v>2.4098143236</v>
      </c>
      <c r="P1713" s="146">
        <v>11.86</v>
      </c>
      <c r="Q1713" s="131">
        <v>7.2635135135000004</v>
      </c>
      <c r="R1713" s="110">
        <v>16</v>
      </c>
      <c r="S1713" s="131">
        <v>71.114864864899999</v>
      </c>
      <c r="T1713" s="110">
        <v>-14</v>
      </c>
      <c r="U1713" s="131">
        <v>21.621621621599999</v>
      </c>
      <c r="V1713" s="131">
        <v>0</v>
      </c>
      <c r="W1713" s="147">
        <v>252</v>
      </c>
      <c r="X1713" s="147">
        <v>77</v>
      </c>
      <c r="Y1713" s="147">
        <v>70</v>
      </c>
      <c r="Z1713" s="147">
        <v>105</v>
      </c>
      <c r="AA1713" s="147">
        <v>111</v>
      </c>
      <c r="AB1713" s="147">
        <v>28</v>
      </c>
      <c r="AC1713" s="147">
        <v>25</v>
      </c>
      <c r="AD1713" s="147">
        <v>58</v>
      </c>
      <c r="AE1713" s="148">
        <v>1.2345679011999999</v>
      </c>
      <c r="AF1713" s="131">
        <v>34.662045060700002</v>
      </c>
      <c r="AG1713" s="149">
        <v>1.57</v>
      </c>
      <c r="AH1713" s="149">
        <v>22.5466093014</v>
      </c>
      <c r="AI1713" s="149">
        <v>3.4828928497999998</v>
      </c>
      <c r="AJ1713" s="149">
        <v>16.1032575292</v>
      </c>
      <c r="AK1713" s="149">
        <v>27.484122106099999</v>
      </c>
      <c r="AL1713" s="149">
        <v>0.75804138499999996</v>
      </c>
      <c r="AM1713" s="149">
        <v>8.0823601720999996</v>
      </c>
      <c r="AN1713" s="149">
        <v>0.27658266749999999</v>
      </c>
      <c r="AO1713" s="149">
        <v>2.5097316124</v>
      </c>
      <c r="AP1713" s="149">
        <v>15.1710715017</v>
      </c>
      <c r="AQ1713" s="149">
        <v>0.1126818275</v>
      </c>
    </row>
    <row r="1714" spans="1:43" x14ac:dyDescent="0.2">
      <c r="A1714" s="145">
        <v>5541</v>
      </c>
      <c r="B1714" s="109" t="s">
        <v>690</v>
      </c>
      <c r="C1714" s="110">
        <v>1140</v>
      </c>
      <c r="D1714" s="131">
        <v>34.2756183746</v>
      </c>
      <c r="E1714" s="110">
        <v>106.6417212348</v>
      </c>
      <c r="F1714" s="131">
        <v>11.0526315789</v>
      </c>
      <c r="G1714" s="131">
        <v>28.0701754386</v>
      </c>
      <c r="H1714" s="131">
        <v>55.877192982499999</v>
      </c>
      <c r="I1714" s="131">
        <v>16.052631578900002</v>
      </c>
      <c r="J1714" s="131">
        <v>2.6560424967</v>
      </c>
      <c r="K1714" s="131">
        <v>2.6560424967</v>
      </c>
      <c r="L1714" s="131">
        <v>8.8534749889000004</v>
      </c>
      <c r="M1714" s="131">
        <v>19.477644975699999</v>
      </c>
      <c r="N1714" s="110">
        <v>413</v>
      </c>
      <c r="O1714" s="131">
        <v>2.6416464891000002</v>
      </c>
      <c r="P1714" s="146">
        <v>10.69</v>
      </c>
      <c r="Q1714" s="131">
        <v>7.1227741331000001</v>
      </c>
      <c r="R1714" s="110">
        <v>32</v>
      </c>
      <c r="S1714" s="131">
        <v>72.164948453600005</v>
      </c>
      <c r="T1714" s="110">
        <v>-34</v>
      </c>
      <c r="U1714" s="131">
        <v>20.3373945642</v>
      </c>
      <c r="V1714" s="131">
        <v>0.37488284910000003</v>
      </c>
      <c r="W1714" s="147">
        <v>292</v>
      </c>
      <c r="X1714" s="147">
        <v>50</v>
      </c>
      <c r="Y1714" s="147">
        <v>56</v>
      </c>
      <c r="Z1714" s="147">
        <v>186</v>
      </c>
      <c r="AA1714" s="147">
        <v>73</v>
      </c>
      <c r="AB1714" s="147">
        <v>23</v>
      </c>
      <c r="AC1714" s="147">
        <v>6</v>
      </c>
      <c r="AD1714" s="147">
        <v>44</v>
      </c>
      <c r="AE1714" s="148">
        <v>1.4925373134</v>
      </c>
      <c r="AF1714" s="131">
        <v>5.4054054053999998</v>
      </c>
      <c r="AG1714" s="131">
        <v>0.71</v>
      </c>
      <c r="AH1714" s="149">
        <v>25.849239728200001</v>
      </c>
      <c r="AI1714" s="149">
        <v>2.1028793271000001</v>
      </c>
      <c r="AJ1714" s="149">
        <v>12.2128760919</v>
      </c>
      <c r="AK1714" s="149">
        <v>28.0006470398</v>
      </c>
      <c r="AL1714" s="149">
        <v>1.2779035911000001</v>
      </c>
      <c r="AM1714" s="149">
        <v>11.8893561954</v>
      </c>
      <c r="AN1714" s="149">
        <v>1.099967648</v>
      </c>
      <c r="AO1714" s="149">
        <v>1.7308314461000001</v>
      </c>
      <c r="AP1714" s="149">
        <v>12.7305079262</v>
      </c>
      <c r="AQ1714" s="149">
        <v>0.37204788090000002</v>
      </c>
    </row>
    <row r="1715" spans="1:43" x14ac:dyDescent="0.2">
      <c r="A1715" s="145">
        <v>5551</v>
      </c>
      <c r="B1715" s="109" t="s">
        <v>689</v>
      </c>
      <c r="C1715" s="110">
        <v>490</v>
      </c>
      <c r="D1715" s="131">
        <v>-0.40650406500000003</v>
      </c>
      <c r="E1715" s="110">
        <v>65.159574468100004</v>
      </c>
      <c r="F1715" s="131">
        <v>9.1836734694000004</v>
      </c>
      <c r="G1715" s="131">
        <v>20.612244898</v>
      </c>
      <c r="H1715" s="131">
        <v>58.163265306100001</v>
      </c>
      <c r="I1715" s="131">
        <v>21.224489795899999</v>
      </c>
      <c r="J1715" s="131">
        <v>4.0201005025000001</v>
      </c>
      <c r="K1715" s="131">
        <v>4.0201005025000001</v>
      </c>
      <c r="L1715" s="131">
        <v>4.0201005025000001</v>
      </c>
      <c r="M1715" s="131">
        <v>6.0301507538000001</v>
      </c>
      <c r="N1715" s="110">
        <v>207</v>
      </c>
      <c r="O1715" s="131">
        <v>2.3381642511999998</v>
      </c>
      <c r="P1715" s="146">
        <v>7.52</v>
      </c>
      <c r="Q1715" s="131">
        <v>6.5420560747999996</v>
      </c>
      <c r="R1715" s="110">
        <v>14</v>
      </c>
      <c r="S1715" s="131">
        <v>48.464619492700002</v>
      </c>
      <c r="T1715" s="110">
        <v>-13</v>
      </c>
      <c r="U1715" s="131">
        <v>44.325767690299998</v>
      </c>
      <c r="V1715" s="131">
        <v>0.66755674229999995</v>
      </c>
      <c r="W1715" s="147">
        <v>127</v>
      </c>
      <c r="X1715" s="147">
        <v>46</v>
      </c>
      <c r="Y1715" s="147">
        <v>40</v>
      </c>
      <c r="Z1715" s="147">
        <v>41</v>
      </c>
      <c r="AA1715" s="147">
        <v>37</v>
      </c>
      <c r="AB1715" s="147">
        <v>14</v>
      </c>
      <c r="AC1715" s="147">
        <v>4</v>
      </c>
      <c r="AD1715" s="147">
        <v>19</v>
      </c>
      <c r="AE1715" s="148">
        <v>0</v>
      </c>
      <c r="AF1715" s="131">
        <v>0</v>
      </c>
      <c r="AG1715" s="149">
        <v>1.39</v>
      </c>
      <c r="AH1715" s="149">
        <v>26.210559200199999</v>
      </c>
      <c r="AI1715" s="149">
        <v>1.6869728209999999</v>
      </c>
      <c r="AJ1715" s="149">
        <v>13.5270228054</v>
      </c>
      <c r="AK1715" s="149">
        <v>28.990940331099999</v>
      </c>
      <c r="AL1715" s="149">
        <v>0.31240237430000001</v>
      </c>
      <c r="AM1715" s="149">
        <v>5.2483598875000004</v>
      </c>
      <c r="AN1715" s="149">
        <v>0.37488284910000003</v>
      </c>
      <c r="AO1715" s="149">
        <v>2.4054982817999999</v>
      </c>
      <c r="AP1715" s="149">
        <v>18.962824117499999</v>
      </c>
      <c r="AQ1715" s="149">
        <v>0.65604498590000004</v>
      </c>
    </row>
    <row r="1716" spans="1:43" x14ac:dyDescent="0.2">
      <c r="A1716" s="145">
        <v>5552</v>
      </c>
      <c r="B1716" s="109" t="s">
        <v>688</v>
      </c>
      <c r="C1716" s="110">
        <v>657</v>
      </c>
      <c r="D1716" s="131">
        <v>13.275862069</v>
      </c>
      <c r="E1716" s="110">
        <v>39.0606420927</v>
      </c>
      <c r="F1716" s="131">
        <v>6.0882800608999998</v>
      </c>
      <c r="G1716" s="131">
        <v>15.981735159799999</v>
      </c>
      <c r="H1716" s="131">
        <v>54.490106544900001</v>
      </c>
      <c r="I1716" s="131">
        <v>29.528158295299999</v>
      </c>
      <c r="J1716" s="131">
        <v>3.0487804878000002</v>
      </c>
      <c r="K1716" s="131">
        <v>0</v>
      </c>
      <c r="L1716" s="131">
        <v>7.6219512194999997</v>
      </c>
      <c r="M1716" s="131">
        <v>9.1463414634000006</v>
      </c>
      <c r="N1716" s="110">
        <v>318</v>
      </c>
      <c r="O1716" s="131">
        <v>2.0660377358000002</v>
      </c>
      <c r="P1716" s="146">
        <v>16.82</v>
      </c>
      <c r="Q1716" s="131">
        <v>5.2662721893000004</v>
      </c>
      <c r="R1716" s="110">
        <v>14</v>
      </c>
      <c r="S1716" s="131">
        <v>47.455621301800001</v>
      </c>
      <c r="T1716" s="110">
        <v>-26</v>
      </c>
      <c r="U1716" s="131">
        <v>46.568047337300001</v>
      </c>
      <c r="V1716" s="131">
        <v>0.71005917159999998</v>
      </c>
      <c r="W1716" s="147">
        <v>209</v>
      </c>
      <c r="X1716" s="147">
        <v>37</v>
      </c>
      <c r="Y1716" s="147">
        <v>29</v>
      </c>
      <c r="Z1716" s="147">
        <v>143</v>
      </c>
      <c r="AA1716" s="147">
        <v>59</v>
      </c>
      <c r="AB1716" s="147">
        <v>12</v>
      </c>
      <c r="AC1716" s="147">
        <v>10</v>
      </c>
      <c r="AD1716" s="147">
        <v>37</v>
      </c>
      <c r="AE1716" s="148">
        <v>0.8</v>
      </c>
      <c r="AF1716" s="131">
        <v>13.975155279499999</v>
      </c>
      <c r="AG1716" s="149">
        <v>1.37</v>
      </c>
      <c r="AH1716" s="149">
        <v>19.366598314000001</v>
      </c>
      <c r="AI1716" s="149">
        <v>0.36454773299999998</v>
      </c>
      <c r="AJ1716" s="149">
        <v>17.953975848700001</v>
      </c>
      <c r="AK1716" s="149">
        <v>35.475051264500003</v>
      </c>
      <c r="AL1716" s="149">
        <v>1.8455228982</v>
      </c>
      <c r="AM1716" s="149">
        <v>5.9011164273999999</v>
      </c>
      <c r="AN1716" s="149">
        <v>0.1139211666</v>
      </c>
      <c r="AO1716" s="149">
        <v>1.4809751652000001</v>
      </c>
      <c r="AP1716" s="149">
        <v>15.0148097517</v>
      </c>
      <c r="AQ1716" s="149">
        <v>0.88858509910000005</v>
      </c>
    </row>
    <row r="1717" spans="1:43" x14ac:dyDescent="0.2">
      <c r="A1717" s="145">
        <v>5553</v>
      </c>
      <c r="B1717" s="109" t="s">
        <v>687</v>
      </c>
      <c r="C1717" s="110">
        <v>1057</v>
      </c>
      <c r="D1717" s="131">
        <v>30.3329223181</v>
      </c>
      <c r="E1717" s="110">
        <v>269.64285714290003</v>
      </c>
      <c r="F1717" s="131">
        <v>16.461684011399999</v>
      </c>
      <c r="G1717" s="131">
        <v>24.503311258299998</v>
      </c>
      <c r="H1717" s="131">
        <v>63.197729422899997</v>
      </c>
      <c r="I1717" s="131">
        <v>12.2989593188</v>
      </c>
      <c r="J1717" s="131">
        <v>2.8680688337000002</v>
      </c>
      <c r="K1717" s="131">
        <v>2.8680688337000002</v>
      </c>
      <c r="L1717" s="131">
        <v>12.4282982792</v>
      </c>
      <c r="M1717" s="131">
        <v>3.8240917782000001</v>
      </c>
      <c r="N1717" s="110">
        <v>427</v>
      </c>
      <c r="O1717" s="131">
        <v>2.4707259953</v>
      </c>
      <c r="P1717" s="146">
        <v>3.92</v>
      </c>
      <c r="Q1717" s="131">
        <v>9.9744245524000004</v>
      </c>
      <c r="R1717" s="110">
        <v>9</v>
      </c>
      <c r="S1717" s="131">
        <v>51.918158567799999</v>
      </c>
      <c r="T1717" s="110">
        <v>-10</v>
      </c>
      <c r="U1717" s="131">
        <v>36.0613810742</v>
      </c>
      <c r="V1717" s="131">
        <v>2.0460358055999999</v>
      </c>
      <c r="W1717" s="147">
        <v>456</v>
      </c>
      <c r="X1717" s="147">
        <v>24</v>
      </c>
      <c r="Y1717" s="147">
        <v>289</v>
      </c>
      <c r="Z1717" s="147">
        <v>143</v>
      </c>
      <c r="AA1717" s="147">
        <v>79</v>
      </c>
      <c r="AB1717" s="147">
        <v>8</v>
      </c>
      <c r="AC1717" s="147">
        <v>21</v>
      </c>
      <c r="AD1717" s="147">
        <v>50</v>
      </c>
      <c r="AE1717" s="148">
        <v>3.426124197</v>
      </c>
      <c r="AF1717" s="131">
        <v>0</v>
      </c>
      <c r="AG1717" s="149">
        <v>1.06</v>
      </c>
      <c r="AH1717" s="149">
        <v>24.294028885500001</v>
      </c>
      <c r="AI1717" s="149">
        <v>1.2933821943999999</v>
      </c>
      <c r="AJ1717" s="149">
        <v>12.4811381763</v>
      </c>
      <c r="AK1717" s="149">
        <v>22.267730114199999</v>
      </c>
      <c r="AL1717" s="149">
        <v>0.94848027589999995</v>
      </c>
      <c r="AM1717" s="149">
        <v>13.2356111231</v>
      </c>
      <c r="AN1717" s="149">
        <v>0.97003664580000004</v>
      </c>
      <c r="AO1717" s="149">
        <v>2.1556369907000001</v>
      </c>
      <c r="AP1717" s="149">
        <v>18.991161888299999</v>
      </c>
      <c r="AQ1717" s="149">
        <v>0.90536753609999998</v>
      </c>
    </row>
    <row r="1718" spans="1:43" x14ac:dyDescent="0.2">
      <c r="A1718" s="145">
        <v>5554</v>
      </c>
      <c r="B1718" s="109" t="s">
        <v>686</v>
      </c>
      <c r="C1718" s="110">
        <v>1024</v>
      </c>
      <c r="D1718" s="131">
        <v>31.450577663699999</v>
      </c>
      <c r="E1718" s="110">
        <v>90.061565523300004</v>
      </c>
      <c r="F1718" s="131">
        <v>14.6484375</v>
      </c>
      <c r="G1718" s="131">
        <v>23.046875</v>
      </c>
      <c r="H1718" s="131">
        <v>58.49609375</v>
      </c>
      <c r="I1718" s="131">
        <v>18.45703125</v>
      </c>
      <c r="J1718" s="131">
        <v>5.9435364041999996</v>
      </c>
      <c r="K1718" s="131">
        <v>2.9717682020999998</v>
      </c>
      <c r="L1718" s="131">
        <v>9.9058940069000005</v>
      </c>
      <c r="M1718" s="131">
        <v>7.9247152055000001</v>
      </c>
      <c r="N1718" s="110">
        <v>441</v>
      </c>
      <c r="O1718" s="131">
        <v>2.2857142857000001</v>
      </c>
      <c r="P1718" s="146">
        <v>11.37</v>
      </c>
      <c r="Q1718" s="131">
        <v>8.9630931459000003</v>
      </c>
      <c r="R1718" s="110">
        <v>40</v>
      </c>
      <c r="S1718" s="131">
        <v>24.5166959578</v>
      </c>
      <c r="T1718" s="110">
        <v>-26</v>
      </c>
      <c r="U1718" s="131">
        <v>66.256590509700004</v>
      </c>
      <c r="V1718" s="131">
        <v>0.26362038659999998</v>
      </c>
      <c r="W1718" s="147">
        <v>258</v>
      </c>
      <c r="X1718" s="147">
        <v>68</v>
      </c>
      <c r="Y1718" s="147">
        <v>19</v>
      </c>
      <c r="Z1718" s="147">
        <v>171</v>
      </c>
      <c r="AA1718" s="147">
        <v>83</v>
      </c>
      <c r="AB1718" s="147">
        <v>17</v>
      </c>
      <c r="AC1718" s="147">
        <v>10</v>
      </c>
      <c r="AD1718" s="147">
        <v>56</v>
      </c>
      <c r="AE1718" s="148">
        <v>5.5449330783999997</v>
      </c>
      <c r="AF1718" s="131">
        <v>0</v>
      </c>
      <c r="AG1718" s="131">
        <v>3.12</v>
      </c>
      <c r="AH1718" s="149">
        <v>18.650646950100001</v>
      </c>
      <c r="AI1718" s="149">
        <v>2.0702402957000001</v>
      </c>
      <c r="AJ1718" s="149">
        <v>16.6358595194</v>
      </c>
      <c r="AK1718" s="149">
        <v>20.794824399300001</v>
      </c>
      <c r="AL1718" s="149">
        <v>1.9408502773</v>
      </c>
      <c r="AM1718" s="149">
        <v>10.628465804099999</v>
      </c>
      <c r="AN1718" s="149">
        <v>0.97966728280000004</v>
      </c>
      <c r="AO1718" s="149">
        <v>6.4695009242000001</v>
      </c>
      <c r="AP1718" s="149">
        <v>17.763401109099998</v>
      </c>
      <c r="AQ1718" s="149">
        <v>0.83179297600000002</v>
      </c>
    </row>
    <row r="1719" spans="1:43" x14ac:dyDescent="0.2">
      <c r="A1719" s="145">
        <v>5555</v>
      </c>
      <c r="B1719" s="109" t="s">
        <v>685</v>
      </c>
      <c r="C1719" s="110">
        <v>402</v>
      </c>
      <c r="D1719" s="131">
        <v>44.086021505399998</v>
      </c>
      <c r="E1719" s="110">
        <v>99.014778325099996</v>
      </c>
      <c r="F1719" s="131">
        <v>10.447761194</v>
      </c>
      <c r="G1719" s="131">
        <v>23.631840795999999</v>
      </c>
      <c r="H1719" s="131">
        <v>59.203980099500001</v>
      </c>
      <c r="I1719" s="131">
        <v>17.164179104500001</v>
      </c>
      <c r="J1719" s="131">
        <v>0</v>
      </c>
      <c r="K1719" s="131">
        <v>2.4844720496999999</v>
      </c>
      <c r="L1719" s="131">
        <v>12.4223602484</v>
      </c>
      <c r="M1719" s="131">
        <v>12.4223602484</v>
      </c>
      <c r="N1719" s="110">
        <v>164</v>
      </c>
      <c r="O1719" s="131">
        <v>2.3475609756</v>
      </c>
      <c r="P1719" s="146">
        <v>4.0599999999999996</v>
      </c>
      <c r="Q1719" s="131">
        <v>12.5615763547</v>
      </c>
      <c r="R1719" s="110">
        <v>20</v>
      </c>
      <c r="S1719" s="131">
        <v>45.566502463100001</v>
      </c>
      <c r="T1719" s="110">
        <v>-19</v>
      </c>
      <c r="U1719" s="131">
        <v>41.871921182299999</v>
      </c>
      <c r="V1719" s="131">
        <v>0</v>
      </c>
      <c r="W1719" s="147">
        <v>56</v>
      </c>
      <c r="X1719" s="147">
        <v>34</v>
      </c>
      <c r="Y1719" s="147">
        <v>4</v>
      </c>
      <c r="Z1719" s="147">
        <v>18</v>
      </c>
      <c r="AA1719" s="147">
        <v>26</v>
      </c>
      <c r="AB1719" s="147">
        <v>12</v>
      </c>
      <c r="AC1719" s="147">
        <v>4</v>
      </c>
      <c r="AD1719" s="147">
        <v>10</v>
      </c>
      <c r="AE1719" s="148">
        <v>0.88888888889999995</v>
      </c>
      <c r="AF1719" s="131">
        <v>26.525198938999999</v>
      </c>
      <c r="AG1719" s="149">
        <v>2.73</v>
      </c>
      <c r="AH1719" s="149">
        <v>17.417677643000001</v>
      </c>
      <c r="AI1719" s="149">
        <v>0.38994800689999998</v>
      </c>
      <c r="AJ1719" s="149">
        <v>17.8509532062</v>
      </c>
      <c r="AK1719" s="149">
        <v>22.876949740000001</v>
      </c>
      <c r="AL1719" s="149">
        <v>0.7365684575</v>
      </c>
      <c r="AM1719" s="149">
        <v>10.095320623899999</v>
      </c>
      <c r="AN1719" s="149">
        <v>1.0398613517999999</v>
      </c>
      <c r="AO1719" s="149">
        <v>1.8630849220000001</v>
      </c>
      <c r="AP1719" s="149">
        <v>20.623916811099999</v>
      </c>
      <c r="AQ1719" s="149">
        <v>4.33275563E-2</v>
      </c>
    </row>
    <row r="1720" spans="1:43" x14ac:dyDescent="0.2">
      <c r="A1720" s="145">
        <v>5556</v>
      </c>
      <c r="B1720" s="109" t="s">
        <v>684</v>
      </c>
      <c r="C1720" s="110">
        <v>445</v>
      </c>
      <c r="D1720" s="131">
        <v>9.8765432098999995</v>
      </c>
      <c r="E1720" s="110">
        <v>65.1537335286</v>
      </c>
      <c r="F1720" s="131">
        <v>8.0898876404000006</v>
      </c>
      <c r="G1720" s="131">
        <v>27.640449438200001</v>
      </c>
      <c r="H1720" s="131">
        <v>57.528089887599997</v>
      </c>
      <c r="I1720" s="131">
        <v>14.831460674200001</v>
      </c>
      <c r="J1720" s="131">
        <v>2.2396416573</v>
      </c>
      <c r="K1720" s="131">
        <v>2.2396416573</v>
      </c>
      <c r="L1720" s="131">
        <v>6.7189249719999999</v>
      </c>
      <c r="M1720" s="131">
        <v>4.4792833147</v>
      </c>
      <c r="N1720" s="110">
        <v>175</v>
      </c>
      <c r="O1720" s="131">
        <v>2.52</v>
      </c>
      <c r="P1720" s="146">
        <v>6.83</v>
      </c>
      <c r="Q1720" s="131">
        <v>2.9368575624000002</v>
      </c>
      <c r="R1720" s="110">
        <v>4</v>
      </c>
      <c r="S1720" s="131">
        <v>62.114537444900002</v>
      </c>
      <c r="T1720" s="110">
        <v>-4</v>
      </c>
      <c r="U1720" s="131">
        <v>34.654919236399998</v>
      </c>
      <c r="V1720" s="131">
        <v>0.29368575619999998</v>
      </c>
      <c r="W1720" s="147">
        <v>58</v>
      </c>
      <c r="X1720" s="147">
        <v>15</v>
      </c>
      <c r="Y1720" s="147">
        <v>9</v>
      </c>
      <c r="Z1720" s="147">
        <v>34</v>
      </c>
      <c r="AA1720" s="147">
        <v>22</v>
      </c>
      <c r="AB1720" s="147">
        <v>6</v>
      </c>
      <c r="AC1720" s="147">
        <v>4</v>
      </c>
      <c r="AD1720" s="147">
        <v>12</v>
      </c>
      <c r="AE1720" s="148">
        <v>0.99009900989999999</v>
      </c>
      <c r="AF1720" s="131">
        <v>18.823529411799999</v>
      </c>
      <c r="AG1720" s="149" t="s">
        <v>3449</v>
      </c>
      <c r="AH1720" s="149">
        <v>19.6395043184</v>
      </c>
      <c r="AI1720" s="149">
        <v>0.48817123540000001</v>
      </c>
      <c r="AJ1720" s="149">
        <v>20.202778820900001</v>
      </c>
      <c r="AK1720" s="149">
        <v>16.672925272200001</v>
      </c>
      <c r="AL1720" s="149">
        <v>5.0694705219999996</v>
      </c>
      <c r="AM1720" s="149">
        <v>11.3030416823</v>
      </c>
      <c r="AN1720" s="149">
        <v>0.30041306800000001</v>
      </c>
      <c r="AO1720" s="149">
        <v>1.9526849418000001</v>
      </c>
      <c r="AP1720" s="149">
        <v>22.681186631599999</v>
      </c>
      <c r="AQ1720" s="149">
        <v>0.18775816749999999</v>
      </c>
    </row>
    <row r="1721" spans="1:43" x14ac:dyDescent="0.2">
      <c r="A1721" s="145">
        <v>5557</v>
      </c>
      <c r="B1721" s="109" t="s">
        <v>683</v>
      </c>
      <c r="C1721" s="110">
        <v>215</v>
      </c>
      <c r="D1721" s="131">
        <v>48.275862068999999</v>
      </c>
      <c r="E1721" s="110">
        <v>27.3536895674</v>
      </c>
      <c r="F1721" s="131">
        <v>13.953488372100001</v>
      </c>
      <c r="G1721" s="131">
        <v>27.4418604651</v>
      </c>
      <c r="H1721" s="131">
        <v>61.395348837199997</v>
      </c>
      <c r="I1721" s="131">
        <v>11.1627906977</v>
      </c>
      <c r="J1721" s="131">
        <v>13.856812933</v>
      </c>
      <c r="K1721" s="131">
        <v>0</v>
      </c>
      <c r="L1721" s="131">
        <v>18.475750577399999</v>
      </c>
      <c r="M1721" s="131">
        <v>9.2378752886999997</v>
      </c>
      <c r="N1721" s="110">
        <v>84</v>
      </c>
      <c r="O1721" s="131">
        <v>2.5595238094999999</v>
      </c>
      <c r="P1721" s="146">
        <v>7.86</v>
      </c>
      <c r="Q1721" s="131">
        <v>2.3959646910000001</v>
      </c>
      <c r="R1721" s="110">
        <v>2</v>
      </c>
      <c r="S1721" s="131">
        <v>47.162673392199999</v>
      </c>
      <c r="T1721" s="110">
        <v>-17</v>
      </c>
      <c r="U1721" s="131">
        <v>50.063051702400003</v>
      </c>
      <c r="V1721" s="131">
        <v>0.37831021440000001</v>
      </c>
      <c r="W1721" s="147">
        <v>22</v>
      </c>
      <c r="X1721" s="147">
        <v>11</v>
      </c>
      <c r="Y1721" s="147">
        <v>4</v>
      </c>
      <c r="Z1721" s="147">
        <v>7</v>
      </c>
      <c r="AA1721" s="147" t="s">
        <v>3449</v>
      </c>
      <c r="AB1721" s="147">
        <v>4</v>
      </c>
      <c r="AC1721" s="147" t="s">
        <v>3449</v>
      </c>
      <c r="AD1721" s="147" t="s">
        <v>3449</v>
      </c>
      <c r="AE1721" s="148">
        <v>1.0526315789</v>
      </c>
      <c r="AF1721" s="131">
        <v>9.5238095238000007</v>
      </c>
      <c r="AG1721" s="149">
        <v>5.05</v>
      </c>
      <c r="AH1721" s="149">
        <v>12.810327706100001</v>
      </c>
      <c r="AI1721" s="149">
        <v>0.69513406160000002</v>
      </c>
      <c r="AJ1721" s="149">
        <v>15.789473684200001</v>
      </c>
      <c r="AK1721" s="149">
        <v>28.997020853999999</v>
      </c>
      <c r="AL1721" s="149">
        <v>0</v>
      </c>
      <c r="AM1721" s="149">
        <v>5.6603773584999999</v>
      </c>
      <c r="AN1721" s="149">
        <v>0.49652432969999999</v>
      </c>
      <c r="AO1721" s="149">
        <v>1.8867924528</v>
      </c>
      <c r="AP1721" s="149">
        <v>31.2810327706</v>
      </c>
      <c r="AQ1721" s="149">
        <v>0</v>
      </c>
    </row>
    <row r="1722" spans="1:43" x14ac:dyDescent="0.2">
      <c r="A1722" s="145">
        <v>5559</v>
      </c>
      <c r="B1722" s="109" t="s">
        <v>682</v>
      </c>
      <c r="C1722" s="110">
        <v>413</v>
      </c>
      <c r="D1722" s="131">
        <v>21.114369501500001</v>
      </c>
      <c r="E1722" s="110">
        <v>86.764705882399994</v>
      </c>
      <c r="F1722" s="131">
        <v>16.9491525424</v>
      </c>
      <c r="G1722" s="131">
        <v>21.791767554500002</v>
      </c>
      <c r="H1722" s="131">
        <v>60.048426150099999</v>
      </c>
      <c r="I1722" s="131">
        <v>18.159806295399999</v>
      </c>
      <c r="J1722" s="131">
        <v>4.8602673146999997</v>
      </c>
      <c r="K1722" s="131">
        <v>4.8602673146999997</v>
      </c>
      <c r="L1722" s="131">
        <v>24.301336573499999</v>
      </c>
      <c r="M1722" s="131">
        <v>17.010935601500002</v>
      </c>
      <c r="N1722" s="110">
        <v>162</v>
      </c>
      <c r="O1722" s="131">
        <v>2.5370370370000002</v>
      </c>
      <c r="P1722" s="146">
        <v>4.76</v>
      </c>
      <c r="Q1722" s="131">
        <v>5.6603773584999999</v>
      </c>
      <c r="R1722" s="110">
        <v>7</v>
      </c>
      <c r="S1722" s="131">
        <v>58.280922431900002</v>
      </c>
      <c r="T1722" s="110">
        <v>-8</v>
      </c>
      <c r="U1722" s="131">
        <v>35.429769391999997</v>
      </c>
      <c r="V1722" s="131">
        <v>0.62893081760000003</v>
      </c>
      <c r="W1722" s="147">
        <v>95</v>
      </c>
      <c r="X1722" s="147">
        <v>28</v>
      </c>
      <c r="Y1722" s="147">
        <v>36</v>
      </c>
      <c r="Z1722" s="147">
        <v>31</v>
      </c>
      <c r="AA1722" s="147">
        <v>35</v>
      </c>
      <c r="AB1722" s="147">
        <v>10</v>
      </c>
      <c r="AC1722" s="147">
        <v>7</v>
      </c>
      <c r="AD1722" s="147">
        <v>18</v>
      </c>
      <c r="AE1722" s="148">
        <v>3.4146341463000001</v>
      </c>
      <c r="AF1722" s="131">
        <v>0</v>
      </c>
      <c r="AG1722" s="149" t="s">
        <v>3449</v>
      </c>
      <c r="AH1722" s="149">
        <v>24.518613607199999</v>
      </c>
      <c r="AI1722" s="149">
        <v>1.0269576380000001</v>
      </c>
      <c r="AJ1722" s="149">
        <v>20.581942661500001</v>
      </c>
      <c r="AK1722" s="149">
        <v>21.309370988400001</v>
      </c>
      <c r="AL1722" s="149">
        <v>0.72742832690000003</v>
      </c>
      <c r="AM1722" s="149">
        <v>7.8305519897</v>
      </c>
      <c r="AN1722" s="149">
        <v>0.2139495079</v>
      </c>
      <c r="AO1722" s="149">
        <v>8.5579803199999999E-2</v>
      </c>
      <c r="AP1722" s="149">
        <v>22.079589216900001</v>
      </c>
      <c r="AQ1722" s="149">
        <v>0.81300813009999995</v>
      </c>
    </row>
    <row r="1723" spans="1:43" x14ac:dyDescent="0.2">
      <c r="A1723" s="145">
        <v>5560</v>
      </c>
      <c r="B1723" s="109" t="s">
        <v>681</v>
      </c>
      <c r="C1723" s="110">
        <v>221</v>
      </c>
      <c r="D1723" s="131">
        <v>3.2710280373999998</v>
      </c>
      <c r="E1723" s="110">
        <v>64.244186046500005</v>
      </c>
      <c r="F1723" s="131">
        <v>11.312217194600001</v>
      </c>
      <c r="G1723" s="131">
        <v>20.814479638000002</v>
      </c>
      <c r="H1723" s="131">
        <v>62.443438913999998</v>
      </c>
      <c r="I1723" s="131">
        <v>16.742081448</v>
      </c>
      <c r="J1723" s="131">
        <v>0</v>
      </c>
      <c r="K1723" s="131">
        <v>8.7145969499000007</v>
      </c>
      <c r="L1723" s="131">
        <v>13.071895424799999</v>
      </c>
      <c r="M1723" s="131">
        <v>13.071895424799999</v>
      </c>
      <c r="N1723" s="110">
        <v>88</v>
      </c>
      <c r="O1723" s="131">
        <v>2.5113636364</v>
      </c>
      <c r="P1723" s="146">
        <v>3.44</v>
      </c>
      <c r="Q1723" s="131">
        <v>3.1976744186000001</v>
      </c>
      <c r="R1723" s="110">
        <v>2</v>
      </c>
      <c r="S1723" s="131">
        <v>45.0581395349</v>
      </c>
      <c r="T1723" s="110">
        <v>1</v>
      </c>
      <c r="U1723" s="131">
        <v>51.744186046499998</v>
      </c>
      <c r="V1723" s="131">
        <v>0</v>
      </c>
      <c r="W1723" s="147" t="s">
        <v>3449</v>
      </c>
      <c r="X1723" s="147">
        <v>7</v>
      </c>
      <c r="Y1723" s="147" t="s">
        <v>3449</v>
      </c>
      <c r="Z1723" s="147">
        <v>18</v>
      </c>
      <c r="AA1723" s="147" t="s">
        <v>3449</v>
      </c>
      <c r="AB1723" s="147" t="s">
        <v>3449</v>
      </c>
      <c r="AC1723" s="147" t="s">
        <v>3449</v>
      </c>
      <c r="AD1723" s="147">
        <v>10</v>
      </c>
      <c r="AE1723" s="148">
        <v>1.8018018017999999</v>
      </c>
      <c r="AF1723" s="131">
        <v>13.1004366812</v>
      </c>
      <c r="AG1723" s="149" t="s">
        <v>3449</v>
      </c>
      <c r="AH1723" s="149">
        <v>13.7085137085</v>
      </c>
      <c r="AI1723" s="149">
        <v>7.2150072199999998E-2</v>
      </c>
      <c r="AJ1723" s="149">
        <v>22.799422799399998</v>
      </c>
      <c r="AK1723" s="149">
        <v>26.551226551199999</v>
      </c>
      <c r="AL1723" s="149">
        <v>0.79365079370000002</v>
      </c>
      <c r="AM1723" s="149">
        <v>7.3593073592999998</v>
      </c>
      <c r="AN1723" s="149">
        <v>1.6594516595</v>
      </c>
      <c r="AO1723" s="149">
        <v>0.21645021649999999</v>
      </c>
      <c r="AP1723" s="149">
        <v>22.3665223665</v>
      </c>
      <c r="AQ1723" s="149">
        <v>1.5151515151999999</v>
      </c>
    </row>
    <row r="1724" spans="1:43" x14ac:dyDescent="0.2">
      <c r="A1724" s="145">
        <v>5561</v>
      </c>
      <c r="B1724" s="109" t="s">
        <v>680</v>
      </c>
      <c r="C1724" s="110">
        <v>3341</v>
      </c>
      <c r="D1724" s="131">
        <v>9.9374794340000001</v>
      </c>
      <c r="E1724" s="110">
        <v>425.60509554139998</v>
      </c>
      <c r="F1724" s="131">
        <v>19.784495660000001</v>
      </c>
      <c r="G1724" s="131">
        <v>20.383118826699999</v>
      </c>
      <c r="H1724" s="131">
        <v>62.077222388499997</v>
      </c>
      <c r="I1724" s="131">
        <v>17.5396587848</v>
      </c>
      <c r="J1724" s="131">
        <v>3.5831591519999999</v>
      </c>
      <c r="K1724" s="131">
        <v>2.9859659600000001</v>
      </c>
      <c r="L1724" s="131">
        <v>7.7635114959999996</v>
      </c>
      <c r="M1724" s="131">
        <v>3.284562556</v>
      </c>
      <c r="N1724" s="110">
        <v>1471</v>
      </c>
      <c r="O1724" s="131">
        <v>2.2025832767</v>
      </c>
      <c r="P1724" s="146">
        <v>7.85</v>
      </c>
      <c r="Q1724" s="131">
        <v>24.076433121000001</v>
      </c>
      <c r="R1724" s="110">
        <v>70</v>
      </c>
      <c r="S1724" s="131">
        <v>64.968152866200001</v>
      </c>
      <c r="T1724" s="110">
        <v>-69</v>
      </c>
      <c r="U1724" s="131">
        <v>8.6624203822000005</v>
      </c>
      <c r="V1724" s="131">
        <v>2.2929936305999998</v>
      </c>
      <c r="W1724" s="147">
        <v>1529</v>
      </c>
      <c r="X1724" s="147">
        <v>9</v>
      </c>
      <c r="Y1724" s="147">
        <v>337</v>
      </c>
      <c r="Z1724" s="147">
        <v>1183</v>
      </c>
      <c r="AA1724" s="147">
        <v>225</v>
      </c>
      <c r="AB1724" s="147">
        <v>5</v>
      </c>
      <c r="AC1724" s="147">
        <v>51</v>
      </c>
      <c r="AD1724" s="147">
        <v>169</v>
      </c>
      <c r="AE1724" s="148">
        <v>0.82498526809999995</v>
      </c>
      <c r="AF1724" s="131">
        <v>1.2195121951000001</v>
      </c>
      <c r="AG1724" s="149">
        <v>4.47</v>
      </c>
      <c r="AH1724" s="149">
        <v>25.598424712300002</v>
      </c>
      <c r="AI1724" s="149">
        <v>0.87379238199999998</v>
      </c>
      <c r="AJ1724" s="149">
        <v>19.561873115499999</v>
      </c>
      <c r="AK1724" s="149">
        <v>16.5343671159</v>
      </c>
      <c r="AL1724" s="149">
        <v>1.1322380161000001</v>
      </c>
      <c r="AM1724" s="149">
        <v>9.5871023322000006</v>
      </c>
      <c r="AN1724" s="149">
        <v>0.43689619099999999</v>
      </c>
      <c r="AO1724" s="149">
        <v>2.9228970525000002</v>
      </c>
      <c r="AP1724" s="149">
        <v>20.731031936499999</v>
      </c>
      <c r="AQ1724" s="149">
        <v>4.9227739800000003E-2</v>
      </c>
    </row>
    <row r="1725" spans="1:43" x14ac:dyDescent="0.2">
      <c r="A1725" s="145">
        <v>5562</v>
      </c>
      <c r="B1725" s="109" t="s">
        <v>679</v>
      </c>
      <c r="C1725" s="110">
        <v>120</v>
      </c>
      <c r="D1725" s="131">
        <v>25</v>
      </c>
      <c r="E1725" s="110">
        <v>21.7391304348</v>
      </c>
      <c r="F1725" s="131">
        <v>6.6666666667000003</v>
      </c>
      <c r="G1725" s="131">
        <v>15</v>
      </c>
      <c r="H1725" s="131">
        <v>51.666666666700003</v>
      </c>
      <c r="I1725" s="131">
        <v>33.333333333299997</v>
      </c>
      <c r="J1725" s="131">
        <v>8.2644628098999995</v>
      </c>
      <c r="K1725" s="131">
        <v>0</v>
      </c>
      <c r="L1725" s="131">
        <v>8.2644628098999995</v>
      </c>
      <c r="M1725" s="131">
        <v>8.2644628098999995</v>
      </c>
      <c r="N1725" s="110">
        <v>58</v>
      </c>
      <c r="O1725" s="131">
        <v>2.0689655172000001</v>
      </c>
      <c r="P1725" s="146">
        <v>5.52</v>
      </c>
      <c r="Q1725" s="131">
        <v>4.1666666667000003</v>
      </c>
      <c r="R1725" s="110">
        <v>4</v>
      </c>
      <c r="S1725" s="131">
        <v>25.543478260899999</v>
      </c>
      <c r="T1725" s="110">
        <v>-7</v>
      </c>
      <c r="U1725" s="131">
        <v>70.108695652199998</v>
      </c>
      <c r="V1725" s="131">
        <v>0.18115942030000001</v>
      </c>
      <c r="W1725" s="147">
        <v>22</v>
      </c>
      <c r="X1725" s="147">
        <v>13</v>
      </c>
      <c r="Y1725" s="147">
        <v>0</v>
      </c>
      <c r="Z1725" s="147">
        <v>9</v>
      </c>
      <c r="AA1725" s="147">
        <v>11</v>
      </c>
      <c r="AB1725" s="147">
        <v>4</v>
      </c>
      <c r="AC1725" s="147">
        <v>0</v>
      </c>
      <c r="AD1725" s="147">
        <v>7</v>
      </c>
      <c r="AE1725" s="148">
        <v>2.6086956522000002</v>
      </c>
      <c r="AF1725" s="131">
        <v>0</v>
      </c>
      <c r="AG1725" s="149" t="s">
        <v>3449</v>
      </c>
      <c r="AH1725" s="149">
        <v>13.8138138138</v>
      </c>
      <c r="AI1725" s="149">
        <v>2.3023023023000002</v>
      </c>
      <c r="AJ1725" s="149">
        <v>10.8108108108</v>
      </c>
      <c r="AK1725" s="149">
        <v>41.641641641600003</v>
      </c>
      <c r="AL1725" s="149">
        <v>0.30030030029999999</v>
      </c>
      <c r="AM1725" s="149">
        <v>8.3083083082999991</v>
      </c>
      <c r="AN1725" s="149">
        <v>0.60060060059999998</v>
      </c>
      <c r="AO1725" s="149">
        <v>2.3023023023000002</v>
      </c>
      <c r="AP1725" s="149">
        <v>17.717717717700001</v>
      </c>
      <c r="AQ1725" s="149">
        <v>0</v>
      </c>
    </row>
    <row r="1726" spans="1:43" x14ac:dyDescent="0.2">
      <c r="A1726" s="145">
        <v>5563</v>
      </c>
      <c r="B1726" s="109" t="s">
        <v>678</v>
      </c>
      <c r="C1726" s="110">
        <v>152</v>
      </c>
      <c r="D1726" s="131">
        <v>15.1515151515</v>
      </c>
      <c r="E1726" s="110">
        <v>47.058823529400001</v>
      </c>
      <c r="F1726" s="131">
        <v>3.9473684211000002</v>
      </c>
      <c r="G1726" s="131">
        <v>25</v>
      </c>
      <c r="H1726" s="131">
        <v>58.552631578899998</v>
      </c>
      <c r="I1726" s="131">
        <v>16.447368421099998</v>
      </c>
      <c r="J1726" s="131">
        <v>0</v>
      </c>
      <c r="K1726" s="131">
        <v>12.9032258065</v>
      </c>
      <c r="L1726" s="131">
        <v>12.9032258065</v>
      </c>
      <c r="M1726" s="131">
        <v>6.4516129032</v>
      </c>
      <c r="N1726" s="110">
        <v>55</v>
      </c>
      <c r="O1726" s="131">
        <v>2.7090909090999999</v>
      </c>
      <c r="P1726" s="146">
        <v>3.23</v>
      </c>
      <c r="Q1726" s="131">
        <v>3.4161490683000002</v>
      </c>
      <c r="R1726" s="110">
        <v>3</v>
      </c>
      <c r="S1726" s="131">
        <v>34.472049689400002</v>
      </c>
      <c r="T1726" s="110">
        <v>-3</v>
      </c>
      <c r="U1726" s="131">
        <v>62.111801242200002</v>
      </c>
      <c r="V1726" s="131">
        <v>0</v>
      </c>
      <c r="W1726" s="147">
        <v>34</v>
      </c>
      <c r="X1726" s="147">
        <v>12</v>
      </c>
      <c r="Y1726" s="147">
        <v>5</v>
      </c>
      <c r="Z1726" s="147">
        <v>17</v>
      </c>
      <c r="AA1726" s="147" t="s">
        <v>3449</v>
      </c>
      <c r="AB1726" s="147">
        <v>4</v>
      </c>
      <c r="AC1726" s="147" t="s">
        <v>3449</v>
      </c>
      <c r="AD1726" s="147">
        <v>7</v>
      </c>
      <c r="AE1726" s="148">
        <v>0</v>
      </c>
      <c r="AF1726" s="131">
        <v>0</v>
      </c>
      <c r="AG1726" s="149" t="s">
        <v>3449</v>
      </c>
      <c r="AH1726" s="149">
        <v>12.9424778761</v>
      </c>
      <c r="AI1726" s="149">
        <v>0.4424778761</v>
      </c>
      <c r="AJ1726" s="149">
        <v>22.676991150399999</v>
      </c>
      <c r="AK1726" s="149">
        <v>39.048672566400001</v>
      </c>
      <c r="AL1726" s="149">
        <v>0.110619469</v>
      </c>
      <c r="AM1726" s="149">
        <v>7.3008849558</v>
      </c>
      <c r="AN1726" s="149">
        <v>0.110619469</v>
      </c>
      <c r="AO1726" s="149">
        <v>0.77433628320000003</v>
      </c>
      <c r="AP1726" s="149">
        <v>13.163716814200001</v>
      </c>
      <c r="AQ1726" s="149">
        <v>0</v>
      </c>
    </row>
    <row r="1727" spans="1:43" x14ac:dyDescent="0.2">
      <c r="A1727" s="145">
        <v>5564</v>
      </c>
      <c r="B1727" s="109" t="s">
        <v>677</v>
      </c>
      <c r="C1727" s="110">
        <v>100</v>
      </c>
      <c r="D1727" s="131">
        <v>-0.99009900989999999</v>
      </c>
      <c r="E1727" s="110">
        <v>48.543689320399999</v>
      </c>
      <c r="F1727" s="131">
        <v>9</v>
      </c>
      <c r="G1727" s="131">
        <v>23</v>
      </c>
      <c r="H1727" s="131">
        <v>55</v>
      </c>
      <c r="I1727" s="131">
        <v>22</v>
      </c>
      <c r="J1727" s="131">
        <v>0</v>
      </c>
      <c r="K1727" s="131">
        <v>0</v>
      </c>
      <c r="L1727" s="131">
        <v>0</v>
      </c>
      <c r="M1727" s="131">
        <v>0</v>
      </c>
      <c r="N1727" s="110">
        <v>41</v>
      </c>
      <c r="O1727" s="131">
        <v>2.4390243902000002</v>
      </c>
      <c r="P1727" s="146">
        <v>2.06</v>
      </c>
      <c r="Q1727" s="131">
        <v>4.4776119403000001</v>
      </c>
      <c r="R1727" s="110">
        <v>4</v>
      </c>
      <c r="S1727" s="131">
        <v>47.263681591999998</v>
      </c>
      <c r="T1727" s="110">
        <v>-2</v>
      </c>
      <c r="U1727" s="131">
        <v>48.258706467700001</v>
      </c>
      <c r="V1727" s="131">
        <v>0</v>
      </c>
      <c r="W1727" s="147" t="s">
        <v>3449</v>
      </c>
      <c r="X1727" s="147">
        <v>15</v>
      </c>
      <c r="Y1727" s="147" t="s">
        <v>3449</v>
      </c>
      <c r="Z1727" s="147">
        <v>11</v>
      </c>
      <c r="AA1727" s="147" t="s">
        <v>3449</v>
      </c>
      <c r="AB1727" s="147">
        <v>5</v>
      </c>
      <c r="AC1727" s="147" t="s">
        <v>3449</v>
      </c>
      <c r="AD1727" s="147">
        <v>4</v>
      </c>
      <c r="AE1727" s="148">
        <v>0</v>
      </c>
      <c r="AF1727" s="131">
        <v>0</v>
      </c>
      <c r="AG1727" s="149" t="s">
        <v>3449</v>
      </c>
      <c r="AH1727" s="149">
        <v>15.8469945355</v>
      </c>
      <c r="AI1727" s="149">
        <v>0</v>
      </c>
      <c r="AJ1727" s="149">
        <v>15.163934426200001</v>
      </c>
      <c r="AK1727" s="149">
        <v>33.606557377000001</v>
      </c>
      <c r="AL1727" s="149">
        <v>2.5956284153000002</v>
      </c>
      <c r="AM1727" s="149">
        <v>10.382513661200001</v>
      </c>
      <c r="AN1727" s="149">
        <v>0</v>
      </c>
      <c r="AO1727" s="149">
        <v>0</v>
      </c>
      <c r="AP1727" s="149">
        <v>11.7486338798</v>
      </c>
      <c r="AQ1727" s="149">
        <v>0</v>
      </c>
    </row>
    <row r="1728" spans="1:43" x14ac:dyDescent="0.2">
      <c r="A1728" s="145">
        <v>5565</v>
      </c>
      <c r="B1728" s="109" t="s">
        <v>676</v>
      </c>
      <c r="C1728" s="110">
        <v>496</v>
      </c>
      <c r="D1728" s="131">
        <v>5.5319148935999998</v>
      </c>
      <c r="E1728" s="110">
        <v>96.498054474699998</v>
      </c>
      <c r="F1728" s="131">
        <v>12.5</v>
      </c>
      <c r="G1728" s="131">
        <v>22.379032258100001</v>
      </c>
      <c r="H1728" s="131">
        <v>59.4758064516</v>
      </c>
      <c r="I1728" s="131">
        <v>18.145161290299999</v>
      </c>
      <c r="J1728" s="131">
        <v>4.0444893832000002</v>
      </c>
      <c r="K1728" s="131">
        <v>6.0667340748000003</v>
      </c>
      <c r="L1728" s="131">
        <v>16.177957532899999</v>
      </c>
      <c r="M1728" s="131">
        <v>0</v>
      </c>
      <c r="N1728" s="110">
        <v>206</v>
      </c>
      <c r="O1728" s="131">
        <v>2.4029126214000001</v>
      </c>
      <c r="P1728" s="146">
        <v>5.14</v>
      </c>
      <c r="Q1728" s="131">
        <v>9.1617933723</v>
      </c>
      <c r="R1728" s="110">
        <v>11</v>
      </c>
      <c r="S1728" s="131">
        <v>41.910331384000003</v>
      </c>
      <c r="T1728" s="110">
        <v>-12</v>
      </c>
      <c r="U1728" s="131">
        <v>48.927875243700001</v>
      </c>
      <c r="V1728" s="131">
        <v>0</v>
      </c>
      <c r="W1728" s="147">
        <v>131</v>
      </c>
      <c r="X1728" s="147">
        <v>31</v>
      </c>
      <c r="Y1728" s="147">
        <v>6</v>
      </c>
      <c r="Z1728" s="147">
        <v>94</v>
      </c>
      <c r="AA1728" s="147">
        <v>47</v>
      </c>
      <c r="AB1728" s="147">
        <v>9</v>
      </c>
      <c r="AC1728" s="147">
        <v>5</v>
      </c>
      <c r="AD1728" s="147">
        <v>33</v>
      </c>
      <c r="AE1728" s="148">
        <v>0</v>
      </c>
      <c r="AF1728" s="131">
        <v>4.2016806723000002</v>
      </c>
      <c r="AG1728" s="149" t="s">
        <v>3449</v>
      </c>
      <c r="AH1728" s="149">
        <v>11.5370161593</v>
      </c>
      <c r="AI1728" s="149">
        <v>1.1649755731</v>
      </c>
      <c r="AJ1728" s="149">
        <v>22.8109733183</v>
      </c>
      <c r="AK1728" s="149">
        <v>15.821119879699999</v>
      </c>
      <c r="AL1728" s="149">
        <v>1.5407741451000001</v>
      </c>
      <c r="AM1728" s="149">
        <v>15.4077414506</v>
      </c>
      <c r="AN1728" s="149">
        <v>0.90191657270000003</v>
      </c>
      <c r="AO1728" s="149">
        <v>2.9688087185000001</v>
      </c>
      <c r="AP1728" s="149">
        <v>23.900789177</v>
      </c>
      <c r="AQ1728" s="149">
        <v>0.71401728669999998</v>
      </c>
    </row>
    <row r="1729" spans="1:43" x14ac:dyDescent="0.2">
      <c r="A1729" s="145">
        <v>5566</v>
      </c>
      <c r="B1729" s="109" t="s">
        <v>675</v>
      </c>
      <c r="C1729" s="110">
        <v>378</v>
      </c>
      <c r="D1729" s="131">
        <v>14.893617021300001</v>
      </c>
      <c r="E1729" s="110">
        <v>11.864406779699999</v>
      </c>
      <c r="F1729" s="131">
        <v>9.2592592593000003</v>
      </c>
      <c r="G1729" s="131">
        <v>14.8148148148</v>
      </c>
      <c r="H1729" s="131">
        <v>61.375661375699998</v>
      </c>
      <c r="I1729" s="131">
        <v>23.8095238095</v>
      </c>
      <c r="J1729" s="131">
        <v>5.3262316911000003</v>
      </c>
      <c r="K1729" s="131">
        <v>0</v>
      </c>
      <c r="L1729" s="131">
        <v>5.3262316911000003</v>
      </c>
      <c r="M1729" s="131">
        <v>15.978695073200001</v>
      </c>
      <c r="N1729" s="110">
        <v>176</v>
      </c>
      <c r="O1729" s="131">
        <v>2.0625</v>
      </c>
      <c r="P1729" s="146">
        <v>31.86</v>
      </c>
      <c r="Q1729" s="131">
        <v>2.1957340025000001</v>
      </c>
      <c r="R1729" s="110">
        <v>7</v>
      </c>
      <c r="S1729" s="131">
        <v>54.485570890799998</v>
      </c>
      <c r="T1729" s="110">
        <v>0</v>
      </c>
      <c r="U1729" s="131">
        <v>43.067754077799997</v>
      </c>
      <c r="V1729" s="131">
        <v>0.25094102889999997</v>
      </c>
      <c r="W1729" s="147">
        <v>133</v>
      </c>
      <c r="X1729" s="147">
        <v>52</v>
      </c>
      <c r="Y1729" s="147">
        <v>20</v>
      </c>
      <c r="Z1729" s="147">
        <v>61</v>
      </c>
      <c r="AA1729" s="147">
        <v>48</v>
      </c>
      <c r="AB1729" s="147">
        <v>22</v>
      </c>
      <c r="AC1729" s="147">
        <v>7</v>
      </c>
      <c r="AD1729" s="147">
        <v>19</v>
      </c>
      <c r="AE1729" s="148">
        <v>3.0172413793000001</v>
      </c>
      <c r="AF1729" s="131">
        <v>0</v>
      </c>
      <c r="AG1729" s="149">
        <v>3.49</v>
      </c>
      <c r="AH1729" s="149">
        <v>8.8534749889000004</v>
      </c>
      <c r="AI1729" s="149">
        <v>0.26560424970000002</v>
      </c>
      <c r="AJ1729" s="149">
        <v>23.860115095200001</v>
      </c>
      <c r="AK1729" s="149">
        <v>36.033643204999997</v>
      </c>
      <c r="AL1729" s="149">
        <v>0.1770694998</v>
      </c>
      <c r="AM1729" s="149">
        <v>6.3745019919999999</v>
      </c>
      <c r="AN1729" s="149">
        <v>2.2576361222000001</v>
      </c>
      <c r="AO1729" s="149">
        <v>1.7706949977999999</v>
      </c>
      <c r="AP1729" s="149">
        <v>18.636564851700001</v>
      </c>
      <c r="AQ1729" s="149">
        <v>0.1328021248</v>
      </c>
    </row>
    <row r="1730" spans="1:43" x14ac:dyDescent="0.2">
      <c r="A1730" s="145">
        <v>5568</v>
      </c>
      <c r="B1730" s="109" t="s">
        <v>674</v>
      </c>
      <c r="C1730" s="110">
        <v>4891</v>
      </c>
      <c r="D1730" s="131">
        <v>8.4719449988999997</v>
      </c>
      <c r="E1730" s="110">
        <v>123.9168989106</v>
      </c>
      <c r="F1730" s="131">
        <v>19.014516458799999</v>
      </c>
      <c r="G1730" s="131">
        <v>19.3416479248</v>
      </c>
      <c r="H1730" s="131">
        <v>55.878143528899997</v>
      </c>
      <c r="I1730" s="131">
        <v>24.780208546299999</v>
      </c>
      <c r="J1730" s="131">
        <v>4.5109698585000002</v>
      </c>
      <c r="K1730" s="131">
        <v>3.0756612672000001</v>
      </c>
      <c r="L1730" s="131">
        <v>6.9714988722999998</v>
      </c>
      <c r="M1730" s="131">
        <v>12.507689153199999</v>
      </c>
      <c r="N1730" s="110">
        <v>2456</v>
      </c>
      <c r="O1730" s="131">
        <v>1.9372964169</v>
      </c>
      <c r="P1730" s="146">
        <v>39.47</v>
      </c>
      <c r="Q1730" s="131">
        <v>6.9867886179000003</v>
      </c>
      <c r="R1730" s="110">
        <v>34</v>
      </c>
      <c r="S1730" s="131">
        <v>41.234756097599998</v>
      </c>
      <c r="T1730" s="110">
        <v>-98</v>
      </c>
      <c r="U1730" s="131">
        <v>49.771341463399999</v>
      </c>
      <c r="V1730" s="131">
        <v>2.0071138210999999</v>
      </c>
      <c r="W1730" s="147">
        <v>1734</v>
      </c>
      <c r="X1730" s="147">
        <v>74</v>
      </c>
      <c r="Y1730" s="147">
        <v>515</v>
      </c>
      <c r="Z1730" s="147">
        <v>1145</v>
      </c>
      <c r="AA1730" s="147">
        <v>351</v>
      </c>
      <c r="AB1730" s="147">
        <v>33</v>
      </c>
      <c r="AC1730" s="147">
        <v>82</v>
      </c>
      <c r="AD1730" s="147">
        <v>236</v>
      </c>
      <c r="AE1730" s="148">
        <v>3.9088950445999999</v>
      </c>
      <c r="AF1730" s="131">
        <v>5.2888527258</v>
      </c>
      <c r="AG1730" s="131">
        <v>9.1300000000000008</v>
      </c>
      <c r="AH1730" s="149">
        <v>14.5438268088</v>
      </c>
      <c r="AI1730" s="149">
        <v>0.95222592979999998</v>
      </c>
      <c r="AJ1730" s="149">
        <v>26.088548872800001</v>
      </c>
      <c r="AK1730" s="149">
        <v>29.095792300799999</v>
      </c>
      <c r="AL1730" s="149">
        <v>1.5422804590000001</v>
      </c>
      <c r="AM1730" s="149">
        <v>4.5128998127999997</v>
      </c>
      <c r="AN1730" s="149">
        <v>0.25229917800000001</v>
      </c>
      <c r="AO1730" s="149">
        <v>2.5392691463000001</v>
      </c>
      <c r="AP1730" s="149">
        <v>15.9233336046</v>
      </c>
      <c r="AQ1730" s="149">
        <v>0.6755107024</v>
      </c>
    </row>
    <row r="1731" spans="1:43" x14ac:dyDescent="0.2">
      <c r="A1731" s="145">
        <v>5571</v>
      </c>
      <c r="B1731" s="109" t="s">
        <v>673</v>
      </c>
      <c r="C1731" s="110">
        <v>897</v>
      </c>
      <c r="D1731" s="131">
        <v>28.8793103448</v>
      </c>
      <c r="E1731" s="110">
        <v>62.815126050400004</v>
      </c>
      <c r="F1731" s="131">
        <v>12.931995540699999</v>
      </c>
      <c r="G1731" s="131">
        <v>23.076923076900002</v>
      </c>
      <c r="H1731" s="131">
        <v>57.302118171700002</v>
      </c>
      <c r="I1731" s="131">
        <v>19.6209587514</v>
      </c>
      <c r="J1731" s="131">
        <v>3.3840947547</v>
      </c>
      <c r="K1731" s="131">
        <v>2.2560631698</v>
      </c>
      <c r="L1731" s="131">
        <v>9.0242526791</v>
      </c>
      <c r="M1731" s="131">
        <v>14.6644106035</v>
      </c>
      <c r="N1731" s="110">
        <v>371</v>
      </c>
      <c r="O1731" s="131">
        <v>2.3504043126999998</v>
      </c>
      <c r="P1731" s="146">
        <v>14.28</v>
      </c>
      <c r="Q1731" s="131">
        <v>3.0747728860999999</v>
      </c>
      <c r="R1731" s="110">
        <v>12</v>
      </c>
      <c r="S1731" s="131">
        <v>40.670859538800002</v>
      </c>
      <c r="T1731" s="110">
        <v>0</v>
      </c>
      <c r="U1731" s="131">
        <v>56.044723969300001</v>
      </c>
      <c r="V1731" s="131">
        <v>0.2096436059</v>
      </c>
      <c r="W1731" s="147">
        <v>139</v>
      </c>
      <c r="X1731" s="147">
        <v>28</v>
      </c>
      <c r="Y1731" s="147">
        <v>18</v>
      </c>
      <c r="Z1731" s="147">
        <v>93</v>
      </c>
      <c r="AA1731" s="147">
        <v>49</v>
      </c>
      <c r="AB1731" s="147">
        <v>11</v>
      </c>
      <c r="AC1731" s="147">
        <v>7</v>
      </c>
      <c r="AD1731" s="147">
        <v>31</v>
      </c>
      <c r="AE1731" s="148">
        <v>0.93457943929999998</v>
      </c>
      <c r="AF1731" s="131">
        <v>10.663507108999999</v>
      </c>
      <c r="AG1731" s="149">
        <v>1.6</v>
      </c>
      <c r="AH1731" s="149">
        <v>11.227930966100001</v>
      </c>
      <c r="AI1731" s="149">
        <v>1.2100773655999999</v>
      </c>
      <c r="AJ1731" s="149">
        <v>22.0591152549</v>
      </c>
      <c r="AK1731" s="149">
        <v>27.593731402500001</v>
      </c>
      <c r="AL1731" s="149">
        <v>1.2695893672</v>
      </c>
      <c r="AM1731" s="149">
        <v>6.1495734972999996</v>
      </c>
      <c r="AN1731" s="149">
        <v>0.95219202540000003</v>
      </c>
      <c r="AO1731" s="149">
        <v>4.1460027771999997</v>
      </c>
      <c r="AP1731" s="149">
        <v>23.031144614199999</v>
      </c>
      <c r="AQ1731" s="149">
        <v>0.45625867879999998</v>
      </c>
    </row>
    <row r="1732" spans="1:43" x14ac:dyDescent="0.2">
      <c r="A1732" s="145">
        <v>5581</v>
      </c>
      <c r="B1732" s="109" t="s">
        <v>672</v>
      </c>
      <c r="C1732" s="110">
        <v>3774</v>
      </c>
      <c r="D1732" s="131">
        <v>12.087912087899999</v>
      </c>
      <c r="E1732" s="110">
        <v>1424.1509433962001</v>
      </c>
      <c r="F1732" s="131">
        <v>25.172231054600001</v>
      </c>
      <c r="G1732" s="131">
        <v>23.847376788599998</v>
      </c>
      <c r="H1732" s="131">
        <v>62.162162162199998</v>
      </c>
      <c r="I1732" s="131">
        <v>13.9904610493</v>
      </c>
      <c r="J1732" s="131">
        <v>6.9351827153999999</v>
      </c>
      <c r="K1732" s="131">
        <v>1.6004267805000001</v>
      </c>
      <c r="L1732" s="131">
        <v>9.6025606828000001</v>
      </c>
      <c r="M1732" s="131">
        <v>4.2678047478999996</v>
      </c>
      <c r="N1732" s="110">
        <v>1530</v>
      </c>
      <c r="O1732" s="131">
        <v>2.4640522875999999</v>
      </c>
      <c r="P1732" s="146">
        <v>2.65</v>
      </c>
      <c r="Q1732" s="131">
        <v>33.7164750958</v>
      </c>
      <c r="R1732" s="110">
        <v>20</v>
      </c>
      <c r="S1732" s="131">
        <v>35.632183908000002</v>
      </c>
      <c r="T1732" s="110">
        <v>-18</v>
      </c>
      <c r="U1732" s="131">
        <v>30.651340996199998</v>
      </c>
      <c r="V1732" s="131">
        <v>0</v>
      </c>
      <c r="W1732" s="147">
        <v>481</v>
      </c>
      <c r="X1732" s="147">
        <v>6</v>
      </c>
      <c r="Y1732" s="147">
        <v>43</v>
      </c>
      <c r="Z1732" s="147">
        <v>432</v>
      </c>
      <c r="AA1732" s="147" t="s">
        <v>3449</v>
      </c>
      <c r="AB1732" s="147" t="s">
        <v>3449</v>
      </c>
      <c r="AC1732" s="147">
        <v>15</v>
      </c>
      <c r="AD1732" s="147">
        <v>149</v>
      </c>
      <c r="AE1732" s="148">
        <v>1.1377245509</v>
      </c>
      <c r="AF1732" s="131">
        <v>5.4719562244000004</v>
      </c>
      <c r="AG1732" s="131">
        <v>1.8</v>
      </c>
      <c r="AH1732" s="149">
        <v>27.845292190599999</v>
      </c>
      <c r="AI1732" s="149">
        <v>2.3776814964000001</v>
      </c>
      <c r="AJ1732" s="149">
        <v>18.889358554400001</v>
      </c>
      <c r="AK1732" s="149">
        <v>11.0060234598</v>
      </c>
      <c r="AL1732" s="149">
        <v>0.74500686890000001</v>
      </c>
      <c r="AM1732" s="149">
        <v>11.132833139600001</v>
      </c>
      <c r="AN1732" s="149">
        <v>0.43326640599999999</v>
      </c>
      <c r="AO1732" s="149">
        <v>3.4978336680000002</v>
      </c>
      <c r="AP1732" s="149">
        <v>21.700306456700002</v>
      </c>
      <c r="AQ1732" s="149">
        <v>0.29060551620000002</v>
      </c>
    </row>
    <row r="1733" spans="1:43" x14ac:dyDescent="0.2">
      <c r="A1733" s="145">
        <v>5582</v>
      </c>
      <c r="B1733" s="109" t="s">
        <v>671</v>
      </c>
      <c r="C1733" s="110">
        <v>4335</v>
      </c>
      <c r="D1733" s="131">
        <v>11.554297478100001</v>
      </c>
      <c r="E1733" s="110">
        <v>946.50655021830005</v>
      </c>
      <c r="F1733" s="131">
        <v>22.698961937699998</v>
      </c>
      <c r="G1733" s="131">
        <v>22.283737024200001</v>
      </c>
      <c r="H1733" s="131">
        <v>61.499423298700002</v>
      </c>
      <c r="I1733" s="131">
        <v>16.216839676999999</v>
      </c>
      <c r="J1733" s="131">
        <v>3.457017746</v>
      </c>
      <c r="K1733" s="131">
        <v>3.2265498962999999</v>
      </c>
      <c r="L1733" s="131">
        <v>8.0663747407000006</v>
      </c>
      <c r="M1733" s="131">
        <v>7.6054390413000004</v>
      </c>
      <c r="N1733" s="110">
        <v>1850</v>
      </c>
      <c r="O1733" s="131">
        <v>2.3199999999999998</v>
      </c>
      <c r="P1733" s="146">
        <v>4.58</v>
      </c>
      <c r="Q1733" s="131">
        <v>24.122807017500001</v>
      </c>
      <c r="R1733" s="110">
        <v>39</v>
      </c>
      <c r="S1733" s="131">
        <v>60.745614035099997</v>
      </c>
      <c r="T1733" s="110">
        <v>-40</v>
      </c>
      <c r="U1733" s="131">
        <v>14.692982456099999</v>
      </c>
      <c r="V1733" s="131">
        <v>0.43859649119999999</v>
      </c>
      <c r="W1733" s="147">
        <v>2064</v>
      </c>
      <c r="X1733" s="147">
        <v>37</v>
      </c>
      <c r="Y1733" s="147">
        <v>538</v>
      </c>
      <c r="Z1733" s="147">
        <v>1489</v>
      </c>
      <c r="AA1733" s="147">
        <v>229</v>
      </c>
      <c r="AB1733" s="147">
        <v>16</v>
      </c>
      <c r="AC1733" s="147">
        <v>39</v>
      </c>
      <c r="AD1733" s="147">
        <v>174</v>
      </c>
      <c r="AE1733" s="148">
        <v>1.6905737704999999</v>
      </c>
      <c r="AF1733" s="131">
        <v>1.3770943309999999</v>
      </c>
      <c r="AG1733" s="131">
        <v>1.66</v>
      </c>
      <c r="AH1733" s="149">
        <v>22.4433698142</v>
      </c>
      <c r="AI1733" s="149">
        <v>2.7691524561</v>
      </c>
      <c r="AJ1733" s="149">
        <v>26.220412318699999</v>
      </c>
      <c r="AK1733" s="149">
        <v>13.611606006600001</v>
      </c>
      <c r="AL1733" s="149">
        <v>1.5729193179000001</v>
      </c>
      <c r="AM1733" s="149">
        <v>9.4273351997999999</v>
      </c>
      <c r="AN1733" s="149">
        <v>0.81954695850000003</v>
      </c>
      <c r="AO1733" s="149">
        <v>3.4258080937000002</v>
      </c>
      <c r="AP1733" s="149">
        <v>17.9536777806</v>
      </c>
      <c r="AQ1733" s="149">
        <v>0.38177653350000001</v>
      </c>
    </row>
    <row r="1734" spans="1:43" x14ac:dyDescent="0.2">
      <c r="A1734" s="145">
        <v>5583</v>
      </c>
      <c r="B1734" s="109" t="s">
        <v>670</v>
      </c>
      <c r="C1734" s="110">
        <v>7965</v>
      </c>
      <c r="D1734" s="131">
        <v>10.9022556391</v>
      </c>
      <c r="E1734" s="110">
        <v>1448.1818181818001</v>
      </c>
      <c r="F1734" s="131">
        <v>43.7037037037</v>
      </c>
      <c r="G1734" s="131">
        <v>22.7118644068</v>
      </c>
      <c r="H1734" s="131">
        <v>63.427495291900001</v>
      </c>
      <c r="I1734" s="131">
        <v>13.8606403013</v>
      </c>
      <c r="J1734" s="131">
        <v>3.0198175527000002</v>
      </c>
      <c r="K1734" s="131">
        <v>1.6357345077000001</v>
      </c>
      <c r="L1734" s="131">
        <v>11.072664359899999</v>
      </c>
      <c r="M1734" s="131">
        <v>3.6489462095</v>
      </c>
      <c r="N1734" s="110">
        <v>3172</v>
      </c>
      <c r="O1734" s="131">
        <v>2.3735813367</v>
      </c>
      <c r="P1734" s="146">
        <v>5.5</v>
      </c>
      <c r="Q1734" s="131">
        <v>48.181818181799997</v>
      </c>
      <c r="R1734" s="110">
        <v>64</v>
      </c>
      <c r="S1734" s="131">
        <v>25.272727272699999</v>
      </c>
      <c r="T1734" s="110">
        <v>-63</v>
      </c>
      <c r="U1734" s="131">
        <v>26.363636363600001</v>
      </c>
      <c r="V1734" s="131">
        <v>0.18181818180000001</v>
      </c>
      <c r="W1734" s="147">
        <v>9418</v>
      </c>
      <c r="X1734" s="147">
        <v>21</v>
      </c>
      <c r="Y1734" s="147">
        <v>2802</v>
      </c>
      <c r="Z1734" s="147">
        <v>6595</v>
      </c>
      <c r="AA1734" s="147">
        <v>763</v>
      </c>
      <c r="AB1734" s="147">
        <v>7</v>
      </c>
      <c r="AC1734" s="147">
        <v>185</v>
      </c>
      <c r="AD1734" s="147">
        <v>571</v>
      </c>
      <c r="AE1734" s="148">
        <v>0.57753393009999998</v>
      </c>
      <c r="AF1734" s="131">
        <v>1.8663680478</v>
      </c>
      <c r="AG1734" s="149">
        <v>4.3600000000000003</v>
      </c>
      <c r="AH1734" s="149">
        <v>23.356444741499999</v>
      </c>
      <c r="AI1734" s="149">
        <v>2.8193133405999999</v>
      </c>
      <c r="AJ1734" s="149">
        <v>23.815888396999998</v>
      </c>
      <c r="AK1734" s="149">
        <v>17.584161724200001</v>
      </c>
      <c r="AL1734" s="149">
        <v>0.9731851976</v>
      </c>
      <c r="AM1734" s="149">
        <v>8.4203491772000003</v>
      </c>
      <c r="AN1734" s="149">
        <v>0.37590844540000001</v>
      </c>
      <c r="AO1734" s="149">
        <v>3.6212513573999998</v>
      </c>
      <c r="AP1734" s="149">
        <v>16.719572299700001</v>
      </c>
      <c r="AQ1734" s="149">
        <v>0.57221618910000005</v>
      </c>
    </row>
    <row r="1735" spans="1:43" x14ac:dyDescent="0.2">
      <c r="A1735" s="145">
        <v>5584</v>
      </c>
      <c r="B1735" s="109" t="s">
        <v>669</v>
      </c>
      <c r="C1735" s="110">
        <v>9695</v>
      </c>
      <c r="D1735" s="131">
        <v>14.246995050700001</v>
      </c>
      <c r="E1735" s="110">
        <v>2116.8122270742001</v>
      </c>
      <c r="F1735" s="131">
        <v>29.6647756576</v>
      </c>
      <c r="G1735" s="131">
        <v>23.022176379600001</v>
      </c>
      <c r="H1735" s="131">
        <v>60.195977307900002</v>
      </c>
      <c r="I1735" s="131">
        <v>16.781846312500001</v>
      </c>
      <c r="J1735" s="131">
        <v>3.5222210712000002</v>
      </c>
      <c r="K1735" s="131">
        <v>1.4503263233999999</v>
      </c>
      <c r="L1735" s="131">
        <v>10.6702579509</v>
      </c>
      <c r="M1735" s="131">
        <v>4.9725473946000003</v>
      </c>
      <c r="N1735" s="110">
        <v>4098</v>
      </c>
      <c r="O1735" s="131">
        <v>2.3448023426</v>
      </c>
      <c r="P1735" s="146">
        <v>4.58</v>
      </c>
      <c r="Q1735" s="131">
        <v>56.1822125813</v>
      </c>
      <c r="R1735" s="110">
        <v>60</v>
      </c>
      <c r="S1735" s="131">
        <v>18.655097613900001</v>
      </c>
      <c r="T1735" s="110">
        <v>-60</v>
      </c>
      <c r="U1735" s="131">
        <v>25.162689804799999</v>
      </c>
      <c r="V1735" s="131">
        <v>0</v>
      </c>
      <c r="W1735" s="147">
        <v>3209</v>
      </c>
      <c r="X1735" s="147">
        <v>7</v>
      </c>
      <c r="Y1735" s="147">
        <v>170</v>
      </c>
      <c r="Z1735" s="147">
        <v>3032</v>
      </c>
      <c r="AA1735" s="147">
        <v>492</v>
      </c>
      <c r="AB1735" s="147">
        <v>4</v>
      </c>
      <c r="AC1735" s="147">
        <v>35</v>
      </c>
      <c r="AD1735" s="147">
        <v>453</v>
      </c>
      <c r="AE1735" s="148">
        <v>2.0220175241999998</v>
      </c>
      <c r="AF1735" s="131">
        <v>27.000964320200001</v>
      </c>
      <c r="AG1735" s="131">
        <v>2.21</v>
      </c>
      <c r="AH1735" s="149">
        <v>26.3384843921</v>
      </c>
      <c r="AI1735" s="149">
        <v>2.8595597185999999</v>
      </c>
      <c r="AJ1735" s="149">
        <v>21.923291175799999</v>
      </c>
      <c r="AK1735" s="149">
        <v>12.7504177928</v>
      </c>
      <c r="AL1735" s="149">
        <v>1.1636303616999999</v>
      </c>
      <c r="AM1735" s="149">
        <v>8.2341290309000001</v>
      </c>
      <c r="AN1735" s="149">
        <v>0.15886442880000001</v>
      </c>
      <c r="AO1735" s="149">
        <v>2.4778724545999999</v>
      </c>
      <c r="AP1735" s="149">
        <v>21.702531515</v>
      </c>
      <c r="AQ1735" s="149">
        <v>0.28884441599999999</v>
      </c>
    </row>
    <row r="1736" spans="1:43" x14ac:dyDescent="0.2">
      <c r="A1736" s="145">
        <v>5585</v>
      </c>
      <c r="B1736" s="109" t="s">
        <v>668</v>
      </c>
      <c r="C1736" s="110">
        <v>1423</v>
      </c>
      <c r="D1736" s="131">
        <v>6.5119760479000002</v>
      </c>
      <c r="E1736" s="110">
        <v>737.30569948189998</v>
      </c>
      <c r="F1736" s="131">
        <v>19.957835558700001</v>
      </c>
      <c r="G1736" s="131">
        <v>22.206605762500001</v>
      </c>
      <c r="H1736" s="131">
        <v>56.9922698524</v>
      </c>
      <c r="I1736" s="131">
        <v>20.8011243851</v>
      </c>
      <c r="J1736" s="131">
        <v>1.3826477705</v>
      </c>
      <c r="K1736" s="131">
        <v>2.0739716556999999</v>
      </c>
      <c r="L1736" s="131">
        <v>5.5305910818999999</v>
      </c>
      <c r="M1736" s="131">
        <v>6.9132388524000001</v>
      </c>
      <c r="N1736" s="110">
        <v>524</v>
      </c>
      <c r="O1736" s="131">
        <v>2.7022900763000002</v>
      </c>
      <c r="P1736" s="146">
        <v>1.93</v>
      </c>
      <c r="Q1736" s="131">
        <v>47.916666666700003</v>
      </c>
      <c r="R1736" s="110">
        <v>34</v>
      </c>
      <c r="S1736" s="131">
        <v>41.145833333299997</v>
      </c>
      <c r="T1736" s="110">
        <v>-34</v>
      </c>
      <c r="U1736" s="131">
        <v>10.9375</v>
      </c>
      <c r="V1736" s="131">
        <v>0</v>
      </c>
      <c r="W1736" s="147">
        <v>158</v>
      </c>
      <c r="X1736" s="147">
        <v>0</v>
      </c>
      <c r="Y1736" s="147">
        <v>45</v>
      </c>
      <c r="Z1736" s="147">
        <v>113</v>
      </c>
      <c r="AA1736" s="147">
        <v>71</v>
      </c>
      <c r="AB1736" s="147">
        <v>0</v>
      </c>
      <c r="AC1736" s="147">
        <v>12</v>
      </c>
      <c r="AD1736" s="147">
        <v>59</v>
      </c>
      <c r="AE1736" s="148">
        <v>3.125</v>
      </c>
      <c r="AF1736" s="131">
        <v>2.0422055819999998</v>
      </c>
      <c r="AG1736" s="131">
        <v>9.0500000000000007</v>
      </c>
      <c r="AH1736" s="149">
        <v>31.6150442478</v>
      </c>
      <c r="AI1736" s="149">
        <v>3.7168141593000001</v>
      </c>
      <c r="AJ1736" s="149">
        <v>13.8495575221</v>
      </c>
      <c r="AK1736" s="149">
        <v>12.4668141593</v>
      </c>
      <c r="AL1736" s="149">
        <v>0.63053097349999998</v>
      </c>
      <c r="AM1736" s="149">
        <v>11.924778761100001</v>
      </c>
      <c r="AN1736" s="149">
        <v>0.34292035399999998</v>
      </c>
      <c r="AO1736" s="149">
        <v>2.5110619469</v>
      </c>
      <c r="AP1736" s="149">
        <v>20.685840708000001</v>
      </c>
      <c r="AQ1736" s="149">
        <v>0.7300884956</v>
      </c>
    </row>
    <row r="1737" spans="1:43" x14ac:dyDescent="0.2">
      <c r="A1737" s="145">
        <v>5586</v>
      </c>
      <c r="B1737" s="109" t="s">
        <v>667</v>
      </c>
      <c r="C1737" s="110">
        <v>139408</v>
      </c>
      <c r="D1737" s="131">
        <v>9.0650206147999999</v>
      </c>
      <c r="E1737" s="110">
        <v>3368.9705171580999</v>
      </c>
      <c r="F1737" s="131">
        <v>42.387811316399997</v>
      </c>
      <c r="G1737" s="131">
        <v>19.380523355899999</v>
      </c>
      <c r="H1737" s="131">
        <v>65.920894066299994</v>
      </c>
      <c r="I1737" s="131">
        <v>14.6985825778</v>
      </c>
      <c r="J1737" s="131">
        <v>4.5311091882000003</v>
      </c>
      <c r="K1737" s="131">
        <v>2.1614324336999999</v>
      </c>
      <c r="L1737" s="131">
        <v>11.891468804600001</v>
      </c>
      <c r="M1737" s="131">
        <v>6.5417440103000004</v>
      </c>
      <c r="N1737" s="110">
        <v>69203</v>
      </c>
      <c r="O1737" s="131">
        <v>1.9646402613</v>
      </c>
      <c r="P1737" s="146">
        <v>41.38</v>
      </c>
      <c r="Q1737" s="131">
        <v>44.694222866799997</v>
      </c>
      <c r="R1737" s="110">
        <v>142</v>
      </c>
      <c r="S1737" s="131">
        <v>16.050277979200001</v>
      </c>
      <c r="T1737" s="110">
        <v>-138</v>
      </c>
      <c r="U1737" s="131">
        <v>39.062122310900001</v>
      </c>
      <c r="V1737" s="131">
        <v>0.1933768431</v>
      </c>
      <c r="W1737" s="147">
        <v>124073</v>
      </c>
      <c r="X1737" s="147">
        <v>121</v>
      </c>
      <c r="Y1737" s="147">
        <v>6308</v>
      </c>
      <c r="Z1737" s="147">
        <v>117644</v>
      </c>
      <c r="AA1737" s="147">
        <v>12891</v>
      </c>
      <c r="AB1737" s="147">
        <v>25</v>
      </c>
      <c r="AC1737" s="147">
        <v>912</v>
      </c>
      <c r="AD1737" s="147">
        <v>11954</v>
      </c>
      <c r="AE1737" s="148">
        <v>0.48051389700000002</v>
      </c>
      <c r="AF1737" s="131">
        <v>4.1539181454999996</v>
      </c>
      <c r="AG1737" s="149">
        <v>7.63</v>
      </c>
      <c r="AH1737" s="149">
        <v>15.096920793900001</v>
      </c>
      <c r="AI1737" s="149">
        <v>2.0851250399999999</v>
      </c>
      <c r="AJ1737" s="149">
        <v>26.658066474400002</v>
      </c>
      <c r="AK1737" s="149">
        <v>9.3021196944</v>
      </c>
      <c r="AL1737" s="149">
        <v>0.73818316719999999</v>
      </c>
      <c r="AM1737" s="149">
        <v>6.9343265711999997</v>
      </c>
      <c r="AN1737" s="149">
        <v>0.20910271329999999</v>
      </c>
      <c r="AO1737" s="149">
        <v>8.9562149035999994</v>
      </c>
      <c r="AP1737" s="149">
        <v>27.2577612519</v>
      </c>
      <c r="AQ1737" s="149">
        <v>0.27423652209999999</v>
      </c>
    </row>
    <row r="1738" spans="1:43" x14ac:dyDescent="0.2">
      <c r="A1738" s="145">
        <v>5587</v>
      </c>
      <c r="B1738" s="109" t="s">
        <v>666</v>
      </c>
      <c r="C1738" s="110">
        <v>8992</v>
      </c>
      <c r="D1738" s="131">
        <v>61.813928378599996</v>
      </c>
      <c r="E1738" s="110">
        <v>917.55102040819997</v>
      </c>
      <c r="F1738" s="131">
        <v>28.247330960900001</v>
      </c>
      <c r="G1738" s="131">
        <v>24.088078291799999</v>
      </c>
      <c r="H1738" s="131">
        <v>61.254448398599997</v>
      </c>
      <c r="I1738" s="131">
        <v>14.6574733096</v>
      </c>
      <c r="J1738" s="131">
        <v>4.1107622038000002</v>
      </c>
      <c r="K1738" s="131">
        <v>3.1972594919000001</v>
      </c>
      <c r="L1738" s="131">
        <v>10.7336568655</v>
      </c>
      <c r="M1738" s="131">
        <v>5.7093919497999996</v>
      </c>
      <c r="N1738" s="110">
        <v>3543</v>
      </c>
      <c r="O1738" s="131">
        <v>2.5077617837999999</v>
      </c>
      <c r="P1738" s="146">
        <v>9.8000000000000007</v>
      </c>
      <c r="Q1738" s="131">
        <v>30.246913580200001</v>
      </c>
      <c r="R1738" s="110">
        <v>66</v>
      </c>
      <c r="S1738" s="131">
        <v>51.543209876500001</v>
      </c>
      <c r="T1738" s="110">
        <v>-59</v>
      </c>
      <c r="U1738" s="131">
        <v>18.2098765432</v>
      </c>
      <c r="V1738" s="131">
        <v>0</v>
      </c>
      <c r="W1738" s="147">
        <v>8103</v>
      </c>
      <c r="X1738" s="147">
        <v>57</v>
      </c>
      <c r="Y1738" s="147">
        <v>1643</v>
      </c>
      <c r="Z1738" s="147">
        <v>6403</v>
      </c>
      <c r="AA1738" s="147">
        <v>757</v>
      </c>
      <c r="AB1738" s="147">
        <v>18</v>
      </c>
      <c r="AC1738" s="147">
        <v>150</v>
      </c>
      <c r="AD1738" s="147">
        <v>589</v>
      </c>
      <c r="AE1738" s="148">
        <v>7.8064012500000002E-2</v>
      </c>
      <c r="AF1738" s="131">
        <v>12.8442633074</v>
      </c>
      <c r="AG1738" s="131">
        <v>2.64</v>
      </c>
      <c r="AH1738" s="149">
        <v>26.4957703153</v>
      </c>
      <c r="AI1738" s="149">
        <v>2.9864137401000002</v>
      </c>
      <c r="AJ1738" s="149">
        <v>16.541912330199999</v>
      </c>
      <c r="AK1738" s="149">
        <v>15.8344014355</v>
      </c>
      <c r="AL1738" s="149">
        <v>1.8815688285000001</v>
      </c>
      <c r="AM1738" s="149">
        <v>11.2765957447</v>
      </c>
      <c r="AN1738" s="149">
        <v>0.25121763650000001</v>
      </c>
      <c r="AO1738" s="149">
        <v>2.7967187900999999</v>
      </c>
      <c r="AP1738" s="149">
        <v>19.4668033837</v>
      </c>
      <c r="AQ1738" s="149">
        <v>0.42296846960000001</v>
      </c>
    </row>
    <row r="1739" spans="1:43" x14ac:dyDescent="0.2">
      <c r="A1739" s="145">
        <v>5588</v>
      </c>
      <c r="B1739" s="109" t="s">
        <v>665</v>
      </c>
      <c r="C1739" s="110">
        <v>1529</v>
      </c>
      <c r="D1739" s="131">
        <v>9.7631012203999994</v>
      </c>
      <c r="E1739" s="110">
        <v>3120.4081632653001</v>
      </c>
      <c r="F1739" s="131">
        <v>31.458469588</v>
      </c>
      <c r="G1739" s="131">
        <v>17.266187050399999</v>
      </c>
      <c r="H1739" s="131">
        <v>60.497056899900002</v>
      </c>
      <c r="I1739" s="131">
        <v>22.236756049699999</v>
      </c>
      <c r="J1739" s="131">
        <v>4.6158918562000002</v>
      </c>
      <c r="K1739" s="131">
        <v>1.978239367</v>
      </c>
      <c r="L1739" s="131">
        <v>9.2317837125000004</v>
      </c>
      <c r="M1739" s="131">
        <v>5.9347181008999996</v>
      </c>
      <c r="N1739" s="110">
        <v>733</v>
      </c>
      <c r="O1739" s="131">
        <v>2.0845839017999999</v>
      </c>
      <c r="P1739" s="146">
        <v>0.49</v>
      </c>
      <c r="Q1739" s="131">
        <v>80</v>
      </c>
      <c r="R1739" s="110">
        <v>6</v>
      </c>
      <c r="S1739" s="131">
        <v>8</v>
      </c>
      <c r="T1739" s="110">
        <v>-6</v>
      </c>
      <c r="U1739" s="131">
        <v>10</v>
      </c>
      <c r="V1739" s="131">
        <v>2</v>
      </c>
      <c r="W1739" s="147">
        <v>1129</v>
      </c>
      <c r="X1739" s="147">
        <v>7</v>
      </c>
      <c r="Y1739" s="147">
        <v>49</v>
      </c>
      <c r="Z1739" s="147">
        <v>1073</v>
      </c>
      <c r="AA1739" s="147">
        <v>150</v>
      </c>
      <c r="AB1739" s="147">
        <v>4</v>
      </c>
      <c r="AC1739" s="147">
        <v>5</v>
      </c>
      <c r="AD1739" s="147">
        <v>141</v>
      </c>
      <c r="AE1739" s="148">
        <v>4.8872180451</v>
      </c>
      <c r="AF1739" s="131">
        <v>0</v>
      </c>
      <c r="AG1739" s="131">
        <v>2.93</v>
      </c>
      <c r="AH1739" s="149">
        <v>35.142432833800001</v>
      </c>
      <c r="AI1739" s="149">
        <v>4.7387606318</v>
      </c>
      <c r="AJ1739" s="149">
        <v>17.064938571599999</v>
      </c>
      <c r="AK1739" s="149">
        <v>10.7870932901</v>
      </c>
      <c r="AL1739" s="149">
        <v>0.93155123529999995</v>
      </c>
      <c r="AM1739" s="149">
        <v>11.124611853699999</v>
      </c>
      <c r="AN1739" s="149">
        <v>0.33751856349999998</v>
      </c>
      <c r="AO1739" s="149">
        <v>2.3221277169999999</v>
      </c>
      <c r="AP1739" s="149">
        <v>15.134332388300001</v>
      </c>
      <c r="AQ1739" s="149">
        <v>0.76954232479999995</v>
      </c>
    </row>
    <row r="1740" spans="1:43" x14ac:dyDescent="0.2">
      <c r="A1740" s="145">
        <v>5589</v>
      </c>
      <c r="B1740" s="109" t="s">
        <v>664</v>
      </c>
      <c r="C1740" s="110">
        <v>12413</v>
      </c>
      <c r="D1740" s="131">
        <v>8.6001749781000001</v>
      </c>
      <c r="E1740" s="110">
        <v>5642.2727272726997</v>
      </c>
      <c r="F1740" s="131">
        <v>41.843228873000001</v>
      </c>
      <c r="G1740" s="131">
        <v>19.6406992669</v>
      </c>
      <c r="H1740" s="131">
        <v>62.571497623500001</v>
      </c>
      <c r="I1740" s="131">
        <v>17.787803109599999</v>
      </c>
      <c r="J1740" s="131">
        <v>4.6751571820000004</v>
      </c>
      <c r="K1740" s="131">
        <v>2.4987909076000001</v>
      </c>
      <c r="L1740" s="131">
        <v>10.8012252136</v>
      </c>
      <c r="M1740" s="131">
        <v>8.7860712557999996</v>
      </c>
      <c r="N1740" s="110">
        <v>6122</v>
      </c>
      <c r="O1740" s="131">
        <v>2.0173146031</v>
      </c>
      <c r="P1740" s="146">
        <v>2.2000000000000002</v>
      </c>
      <c r="Q1740" s="131">
        <v>82.191780821899997</v>
      </c>
      <c r="R1740" s="110">
        <v>21</v>
      </c>
      <c r="S1740" s="131">
        <v>10.958904109600001</v>
      </c>
      <c r="T1740" s="110">
        <v>-21</v>
      </c>
      <c r="U1740" s="131">
        <v>6.8493150685000002</v>
      </c>
      <c r="V1740" s="131">
        <v>0</v>
      </c>
      <c r="W1740" s="147">
        <v>6748</v>
      </c>
      <c r="X1740" s="147">
        <v>11</v>
      </c>
      <c r="Y1740" s="147">
        <v>1245</v>
      </c>
      <c r="Z1740" s="147">
        <v>5492</v>
      </c>
      <c r="AA1740" s="147" t="s">
        <v>3449</v>
      </c>
      <c r="AB1740" s="147" t="s">
        <v>3449</v>
      </c>
      <c r="AC1740" s="147">
        <v>89</v>
      </c>
      <c r="AD1740" s="147">
        <v>485</v>
      </c>
      <c r="AE1740" s="148">
        <v>0.3541389996</v>
      </c>
      <c r="AF1740" s="131">
        <v>20.066061106500001</v>
      </c>
      <c r="AG1740" s="149">
        <v>6.48</v>
      </c>
      <c r="AH1740" s="149">
        <v>19.955961305300001</v>
      </c>
      <c r="AI1740" s="149">
        <v>3.3820727875999999</v>
      </c>
      <c r="AJ1740" s="149">
        <v>27.496969247100001</v>
      </c>
      <c r="AK1740" s="149">
        <v>13.295727256999999</v>
      </c>
      <c r="AL1740" s="149">
        <v>1.0168485117999999</v>
      </c>
      <c r="AM1740" s="149">
        <v>5.6755486280999996</v>
      </c>
      <c r="AN1740" s="149">
        <v>0.1979267176</v>
      </c>
      <c r="AO1740" s="149">
        <v>5.5048368341999998</v>
      </c>
      <c r="AP1740" s="149">
        <v>20.9678616492</v>
      </c>
      <c r="AQ1740" s="149">
        <v>0.1558672901</v>
      </c>
    </row>
    <row r="1741" spans="1:43" x14ac:dyDescent="0.2">
      <c r="A1741" s="145">
        <v>5590</v>
      </c>
      <c r="B1741" s="109" t="s">
        <v>663</v>
      </c>
      <c r="C1741" s="110">
        <v>18458</v>
      </c>
      <c r="D1741" s="131">
        <v>7.8091232989000003</v>
      </c>
      <c r="E1741" s="110">
        <v>3149.8293515358</v>
      </c>
      <c r="F1741" s="131">
        <v>32.2136742876</v>
      </c>
      <c r="G1741" s="131">
        <v>19.866724455500002</v>
      </c>
      <c r="H1741" s="131">
        <v>57.303066421099999</v>
      </c>
      <c r="I1741" s="131">
        <v>22.8302091234</v>
      </c>
      <c r="J1741" s="131">
        <v>3.4266133638</v>
      </c>
      <c r="K1741" s="131">
        <v>2.7195344157000001</v>
      </c>
      <c r="L1741" s="131">
        <v>9.3008077017000002</v>
      </c>
      <c r="M1741" s="131">
        <v>7.6690870523000001</v>
      </c>
      <c r="N1741" s="110">
        <v>8504</v>
      </c>
      <c r="O1741" s="131">
        <v>2.1362888053</v>
      </c>
      <c r="P1741" s="146">
        <v>5.86</v>
      </c>
      <c r="Q1741" s="131">
        <v>55.218855218900003</v>
      </c>
      <c r="R1741" s="110">
        <v>28</v>
      </c>
      <c r="S1741" s="131">
        <v>20.202020202</v>
      </c>
      <c r="T1741" s="110">
        <v>-24</v>
      </c>
      <c r="U1741" s="131">
        <v>23.9057239057</v>
      </c>
      <c r="V1741" s="131">
        <v>0.67340067339999998</v>
      </c>
      <c r="W1741" s="147">
        <v>5798</v>
      </c>
      <c r="X1741" s="147">
        <v>22</v>
      </c>
      <c r="Y1741" s="147">
        <v>253</v>
      </c>
      <c r="Z1741" s="147">
        <v>5523</v>
      </c>
      <c r="AA1741" s="147">
        <v>1151</v>
      </c>
      <c r="AB1741" s="147">
        <v>9</v>
      </c>
      <c r="AC1741" s="147">
        <v>70</v>
      </c>
      <c r="AD1741" s="147">
        <v>1072</v>
      </c>
      <c r="AE1741" s="148">
        <v>0.2280029019</v>
      </c>
      <c r="AF1741" s="131">
        <v>2.3127753304000001</v>
      </c>
      <c r="AG1741" s="131">
        <v>2.17</v>
      </c>
      <c r="AH1741" s="149">
        <v>30.158001984399998</v>
      </c>
      <c r="AI1741" s="149">
        <v>2.5892695208999998</v>
      </c>
      <c r="AJ1741" s="149">
        <v>19.763583796500001</v>
      </c>
      <c r="AK1741" s="149">
        <v>11.7205253219</v>
      </c>
      <c r="AL1741" s="149">
        <v>0.52382832089999998</v>
      </c>
      <c r="AM1741" s="149">
        <v>10.1341043176</v>
      </c>
      <c r="AN1741" s="149">
        <v>0.21017144439999999</v>
      </c>
      <c r="AO1741" s="149">
        <v>3.2133826933999998</v>
      </c>
      <c r="AP1741" s="149">
        <v>19.682502427100001</v>
      </c>
      <c r="AQ1741" s="149">
        <v>0.27311619170000001</v>
      </c>
    </row>
    <row r="1742" spans="1:43" x14ac:dyDescent="0.2">
      <c r="A1742" s="145">
        <v>5591</v>
      </c>
      <c r="B1742" s="109" t="s">
        <v>662</v>
      </c>
      <c r="C1742" s="110">
        <v>20886</v>
      </c>
      <c r="D1742" s="131">
        <v>6.5123157734000001</v>
      </c>
      <c r="E1742" s="110">
        <v>7080</v>
      </c>
      <c r="F1742" s="131">
        <v>49.918605764600002</v>
      </c>
      <c r="G1742" s="131">
        <v>21.2726228095</v>
      </c>
      <c r="H1742" s="131">
        <v>64.220051709299995</v>
      </c>
      <c r="I1742" s="131">
        <v>14.507325481200001</v>
      </c>
      <c r="J1742" s="131">
        <v>3.9700571593</v>
      </c>
      <c r="K1742" s="131">
        <v>2.2002726424999999</v>
      </c>
      <c r="L1742" s="131">
        <v>10.8100351565</v>
      </c>
      <c r="M1742" s="131">
        <v>6.2181618157000003</v>
      </c>
      <c r="N1742" s="110">
        <v>9460</v>
      </c>
      <c r="O1742" s="131">
        <v>2.1831923889999998</v>
      </c>
      <c r="P1742" s="146">
        <v>2.95</v>
      </c>
      <c r="Q1742" s="131">
        <v>94.237288135599997</v>
      </c>
      <c r="R1742" s="110">
        <v>30</v>
      </c>
      <c r="S1742" s="131">
        <v>3.3898305084999998</v>
      </c>
      <c r="T1742" s="110">
        <v>-30</v>
      </c>
      <c r="U1742" s="131">
        <v>2.3728813559000002</v>
      </c>
      <c r="V1742" s="131">
        <v>0</v>
      </c>
      <c r="W1742" s="147">
        <v>13691</v>
      </c>
      <c r="X1742" s="147">
        <v>29</v>
      </c>
      <c r="Y1742" s="147">
        <v>2309</v>
      </c>
      <c r="Z1742" s="147">
        <v>11353</v>
      </c>
      <c r="AA1742" s="147" t="s">
        <v>3449</v>
      </c>
      <c r="AB1742" s="147" t="s">
        <v>3449</v>
      </c>
      <c r="AC1742" s="147">
        <v>209</v>
      </c>
      <c r="AD1742" s="147">
        <v>1016</v>
      </c>
      <c r="AE1742" s="148">
        <v>0.44532878529999997</v>
      </c>
      <c r="AF1742" s="131">
        <v>13.928503517799999</v>
      </c>
      <c r="AG1742" s="149">
        <v>6.63</v>
      </c>
      <c r="AH1742" s="149">
        <v>14.624490358699999</v>
      </c>
      <c r="AI1742" s="149">
        <v>1.9853853578</v>
      </c>
      <c r="AJ1742" s="149">
        <v>30.2081897146</v>
      </c>
      <c r="AK1742" s="149">
        <v>13.8228516279</v>
      </c>
      <c r="AL1742" s="149">
        <v>1.2684406452999999</v>
      </c>
      <c r="AM1742" s="149">
        <v>5.0501270409999997</v>
      </c>
      <c r="AN1742" s="149">
        <v>0.12802584149999999</v>
      </c>
      <c r="AO1742" s="149">
        <v>10.9727994327</v>
      </c>
      <c r="AP1742" s="149">
        <v>19.2669043352</v>
      </c>
      <c r="AQ1742" s="149">
        <v>0.45498414450000002</v>
      </c>
    </row>
    <row r="1743" spans="1:43" x14ac:dyDescent="0.2">
      <c r="A1743" s="145">
        <v>5592</v>
      </c>
      <c r="B1743" s="109" t="s">
        <v>661</v>
      </c>
      <c r="C1743" s="110">
        <v>3289</v>
      </c>
      <c r="D1743" s="131">
        <v>0.39682539680000001</v>
      </c>
      <c r="E1743" s="110">
        <v>1142.0138888889001</v>
      </c>
      <c r="F1743" s="131">
        <v>24.414715719099998</v>
      </c>
      <c r="G1743" s="131">
        <v>20.614168440299999</v>
      </c>
      <c r="H1743" s="131">
        <v>60.261477652799996</v>
      </c>
      <c r="I1743" s="131">
        <v>19.124353907</v>
      </c>
      <c r="J1743" s="131">
        <v>3.3343437405</v>
      </c>
      <c r="K1743" s="131">
        <v>1.2124886329</v>
      </c>
      <c r="L1743" s="131">
        <v>12.4280084874</v>
      </c>
      <c r="M1743" s="131">
        <v>5.4561988480999997</v>
      </c>
      <c r="N1743" s="110">
        <v>1449</v>
      </c>
      <c r="O1743" s="131">
        <v>2.2325741891000002</v>
      </c>
      <c r="P1743" s="146">
        <v>2.88</v>
      </c>
      <c r="Q1743" s="131">
        <v>37.328767123299997</v>
      </c>
      <c r="R1743" s="110">
        <v>26</v>
      </c>
      <c r="S1743" s="131">
        <v>58.904109589000001</v>
      </c>
      <c r="T1743" s="110">
        <v>-28</v>
      </c>
      <c r="U1743" s="131">
        <v>3.7671232877</v>
      </c>
      <c r="V1743" s="131">
        <v>0</v>
      </c>
      <c r="W1743" s="147" t="s">
        <v>3449</v>
      </c>
      <c r="X1743" s="147" t="s">
        <v>3449</v>
      </c>
      <c r="Y1743" s="147">
        <v>394</v>
      </c>
      <c r="Z1743" s="147">
        <v>1094</v>
      </c>
      <c r="AA1743" s="147" t="s">
        <v>3449</v>
      </c>
      <c r="AB1743" s="147" t="s">
        <v>3449</v>
      </c>
      <c r="AC1743" s="147">
        <v>44</v>
      </c>
      <c r="AD1743" s="147">
        <v>180</v>
      </c>
      <c r="AE1743" s="148">
        <v>0.32829940909999999</v>
      </c>
      <c r="AF1743" s="131">
        <v>0</v>
      </c>
      <c r="AG1743" s="149">
        <v>3.63</v>
      </c>
      <c r="AH1743" s="149">
        <v>25.621052631600001</v>
      </c>
      <c r="AI1743" s="149">
        <v>2.6385964911999999</v>
      </c>
      <c r="AJ1743" s="149">
        <v>22.3929824561</v>
      </c>
      <c r="AK1743" s="149">
        <v>19.1087719298</v>
      </c>
      <c r="AL1743" s="149">
        <v>0.77894736840000001</v>
      </c>
      <c r="AM1743" s="149">
        <v>6.8421052631999997</v>
      </c>
      <c r="AN1743" s="149">
        <v>0.16140350880000001</v>
      </c>
      <c r="AO1743" s="149">
        <v>2.9333333332999998</v>
      </c>
      <c r="AP1743" s="149">
        <v>17.1087719298</v>
      </c>
      <c r="AQ1743" s="149">
        <v>0.70175438599999995</v>
      </c>
    </row>
    <row r="1744" spans="1:43" x14ac:dyDescent="0.2">
      <c r="A1744" s="145">
        <v>5601</v>
      </c>
      <c r="B1744" s="109" t="s">
        <v>660</v>
      </c>
      <c r="C1744" s="110">
        <v>2234</v>
      </c>
      <c r="D1744" s="131">
        <v>7.8705939159999998</v>
      </c>
      <c r="E1744" s="110">
        <v>1039.0697674419</v>
      </c>
      <c r="F1744" s="131">
        <v>23.276633840599999</v>
      </c>
      <c r="G1744" s="131">
        <v>20.546105640099999</v>
      </c>
      <c r="H1744" s="131">
        <v>56.624888093099997</v>
      </c>
      <c r="I1744" s="131">
        <v>22.8290062668</v>
      </c>
      <c r="J1744" s="131">
        <v>4.4712720769000001</v>
      </c>
      <c r="K1744" s="131">
        <v>2.2356360385</v>
      </c>
      <c r="L1744" s="131">
        <v>8.0482897383999994</v>
      </c>
      <c r="M1744" s="131">
        <v>13.8609434384</v>
      </c>
      <c r="N1744" s="110">
        <v>1014</v>
      </c>
      <c r="O1744" s="131">
        <v>2.1232741616999999</v>
      </c>
      <c r="P1744" s="146">
        <v>2.15</v>
      </c>
      <c r="Q1744" s="131">
        <v>32.272727272700003</v>
      </c>
      <c r="R1744" s="110">
        <v>3</v>
      </c>
      <c r="S1744" s="131">
        <v>50.909090909100001</v>
      </c>
      <c r="T1744" s="110">
        <v>-4</v>
      </c>
      <c r="U1744" s="131">
        <v>16.363636363600001</v>
      </c>
      <c r="V1744" s="131">
        <v>0.4545454545</v>
      </c>
      <c r="W1744" s="147">
        <v>794</v>
      </c>
      <c r="X1744" s="147">
        <v>62</v>
      </c>
      <c r="Y1744" s="147">
        <v>130</v>
      </c>
      <c r="Z1744" s="147">
        <v>602</v>
      </c>
      <c r="AA1744" s="147">
        <v>182</v>
      </c>
      <c r="AB1744" s="147">
        <v>14</v>
      </c>
      <c r="AC1744" s="147">
        <v>21</v>
      </c>
      <c r="AD1744" s="147">
        <v>147</v>
      </c>
      <c r="AE1744" s="148">
        <v>1.4249790443999999</v>
      </c>
      <c r="AF1744" s="131">
        <v>2.2172949002000002</v>
      </c>
      <c r="AG1744" s="149">
        <v>2.86</v>
      </c>
      <c r="AH1744" s="149">
        <v>28.120882740399999</v>
      </c>
      <c r="AI1744" s="149">
        <v>1.1940052700999999</v>
      </c>
      <c r="AJ1744" s="149">
        <v>22.636693017100001</v>
      </c>
      <c r="AK1744" s="149">
        <v>14.270421607399999</v>
      </c>
      <c r="AL1744" s="149">
        <v>0.61758893280000005</v>
      </c>
      <c r="AM1744" s="149">
        <v>9.8567193676000002</v>
      </c>
      <c r="AN1744" s="149">
        <v>0.36231884060000003</v>
      </c>
      <c r="AO1744" s="149">
        <v>1.9186429513000001</v>
      </c>
      <c r="AP1744" s="149">
        <v>19.6887351779</v>
      </c>
      <c r="AQ1744" s="149">
        <v>0.24703557309999999</v>
      </c>
    </row>
    <row r="1745" spans="1:43" x14ac:dyDescent="0.2">
      <c r="A1745" s="145">
        <v>5604</v>
      </c>
      <c r="B1745" s="109" t="s">
        <v>659</v>
      </c>
      <c r="C1745" s="110">
        <v>2064</v>
      </c>
      <c r="D1745" s="131">
        <v>6.0092449923000002</v>
      </c>
      <c r="E1745" s="110">
        <v>111.5072933549</v>
      </c>
      <c r="F1745" s="131">
        <v>18.798449612399999</v>
      </c>
      <c r="G1745" s="131">
        <v>21.947674418599998</v>
      </c>
      <c r="H1745" s="131">
        <v>61.4825581395</v>
      </c>
      <c r="I1745" s="131">
        <v>16.569767441900002</v>
      </c>
      <c r="J1745" s="131">
        <v>2.8971511347000001</v>
      </c>
      <c r="K1745" s="131">
        <v>1.9314340898</v>
      </c>
      <c r="L1745" s="131">
        <v>9.6571704491000006</v>
      </c>
      <c r="M1745" s="131">
        <v>6.2771607919000001</v>
      </c>
      <c r="N1745" s="110">
        <v>882</v>
      </c>
      <c r="O1745" s="131">
        <v>2.3333333333000001</v>
      </c>
      <c r="P1745" s="146">
        <v>18.510000000000002</v>
      </c>
      <c r="Q1745" s="131">
        <v>7.7922077922000001</v>
      </c>
      <c r="R1745" s="110">
        <v>29</v>
      </c>
      <c r="S1745" s="131">
        <v>64.231601731599994</v>
      </c>
      <c r="T1745" s="110">
        <v>-35</v>
      </c>
      <c r="U1745" s="131">
        <v>27.6515151515</v>
      </c>
      <c r="V1745" s="131">
        <v>0.32467532469999999</v>
      </c>
      <c r="W1745" s="147">
        <v>1002</v>
      </c>
      <c r="X1745" s="147">
        <v>97</v>
      </c>
      <c r="Y1745" s="147">
        <v>550</v>
      </c>
      <c r="Z1745" s="147">
        <v>355</v>
      </c>
      <c r="AA1745" s="147">
        <v>189</v>
      </c>
      <c r="AB1745" s="147">
        <v>36</v>
      </c>
      <c r="AC1745" s="147">
        <v>47</v>
      </c>
      <c r="AD1745" s="147">
        <v>106</v>
      </c>
      <c r="AE1745" s="148">
        <v>0</v>
      </c>
      <c r="AF1745" s="131">
        <v>1.9203072492</v>
      </c>
      <c r="AG1745" s="149">
        <v>1.4</v>
      </c>
      <c r="AH1745" s="149">
        <v>32.349234923499999</v>
      </c>
      <c r="AI1745" s="149">
        <v>1.8451845185</v>
      </c>
      <c r="AJ1745" s="149">
        <v>14.5454545455</v>
      </c>
      <c r="AK1745" s="149">
        <v>24.014401440099999</v>
      </c>
      <c r="AL1745" s="149">
        <v>1.0711071107000001</v>
      </c>
      <c r="AM1745" s="149">
        <v>7.3537353735000002</v>
      </c>
      <c r="AN1745" s="149">
        <v>0.29702970299999998</v>
      </c>
      <c r="AO1745" s="149">
        <v>2.7452745274999999</v>
      </c>
      <c r="AP1745" s="149">
        <v>13.3213321332</v>
      </c>
      <c r="AQ1745" s="149">
        <v>0.2160216022</v>
      </c>
    </row>
    <row r="1746" spans="1:43" x14ac:dyDescent="0.2">
      <c r="A1746" s="145">
        <v>5606</v>
      </c>
      <c r="B1746" s="109" t="s">
        <v>658</v>
      </c>
      <c r="C1746" s="110">
        <v>10348</v>
      </c>
      <c r="D1746" s="131">
        <v>11.2090274046</v>
      </c>
      <c r="E1746" s="110">
        <v>1223.1678486998001</v>
      </c>
      <c r="F1746" s="131">
        <v>26.555856204099999</v>
      </c>
      <c r="G1746" s="131">
        <v>19.134132199500002</v>
      </c>
      <c r="H1746" s="131">
        <v>57.866254348699997</v>
      </c>
      <c r="I1746" s="131">
        <v>22.9996134519</v>
      </c>
      <c r="J1746" s="131">
        <v>3.9732532221999999</v>
      </c>
      <c r="K1746" s="131">
        <v>2.8103498401000002</v>
      </c>
      <c r="L1746" s="131">
        <v>10.2723132086</v>
      </c>
      <c r="M1746" s="131">
        <v>13.179571663899999</v>
      </c>
      <c r="N1746" s="110">
        <v>4535</v>
      </c>
      <c r="O1746" s="131">
        <v>2.2293274530999998</v>
      </c>
      <c r="P1746" s="146">
        <v>8.4600000000000009</v>
      </c>
      <c r="Q1746" s="131">
        <v>35.824436536199997</v>
      </c>
      <c r="R1746" s="110">
        <v>69</v>
      </c>
      <c r="S1746" s="131">
        <v>43.416370106800002</v>
      </c>
      <c r="T1746" s="110">
        <v>-74</v>
      </c>
      <c r="U1746" s="131">
        <v>20.047449584799999</v>
      </c>
      <c r="V1746" s="131">
        <v>0.71174377219999996</v>
      </c>
      <c r="W1746" s="147">
        <v>3019</v>
      </c>
      <c r="X1746" s="147">
        <v>107</v>
      </c>
      <c r="Y1746" s="147">
        <v>341</v>
      </c>
      <c r="Z1746" s="147">
        <v>2571</v>
      </c>
      <c r="AA1746" s="147">
        <v>781</v>
      </c>
      <c r="AB1746" s="147">
        <v>28</v>
      </c>
      <c r="AC1746" s="147">
        <v>70</v>
      </c>
      <c r="AD1746" s="147">
        <v>683</v>
      </c>
      <c r="AE1746" s="148">
        <v>0.487804878</v>
      </c>
      <c r="AF1746" s="131">
        <v>10.1141598238</v>
      </c>
      <c r="AG1746" s="149">
        <v>1.06</v>
      </c>
      <c r="AH1746" s="149">
        <v>33.547061532500003</v>
      </c>
      <c r="AI1746" s="149">
        <v>2.1697545078</v>
      </c>
      <c r="AJ1746" s="149">
        <v>16.063268270199998</v>
      </c>
      <c r="AK1746" s="149">
        <v>13.259414077700001</v>
      </c>
      <c r="AL1746" s="149">
        <v>0.68723652980000005</v>
      </c>
      <c r="AM1746" s="149">
        <v>12.1417691027</v>
      </c>
      <c r="AN1746" s="149">
        <v>0.15232562259999999</v>
      </c>
      <c r="AO1746" s="149">
        <v>2.4000141697999999</v>
      </c>
      <c r="AP1746" s="149">
        <v>17.967338552600001</v>
      </c>
      <c r="AQ1746" s="149">
        <v>0.16826667610000001</v>
      </c>
    </row>
    <row r="1747" spans="1:43" x14ac:dyDescent="0.2">
      <c r="A1747" s="145">
        <v>5607</v>
      </c>
      <c r="B1747" s="109" t="s">
        <v>657</v>
      </c>
      <c r="C1747" s="110">
        <v>2869</v>
      </c>
      <c r="D1747" s="131">
        <v>10.0498657461</v>
      </c>
      <c r="E1747" s="110">
        <v>125.5030621172</v>
      </c>
      <c r="F1747" s="131">
        <v>29.836179853600001</v>
      </c>
      <c r="G1747" s="131">
        <v>23.527361450000001</v>
      </c>
      <c r="H1747" s="131">
        <v>62.913907284799997</v>
      </c>
      <c r="I1747" s="131">
        <v>13.5587312652</v>
      </c>
      <c r="J1747" s="131">
        <v>3.4788658897000002</v>
      </c>
      <c r="K1747" s="131">
        <v>2.0873195338000001</v>
      </c>
      <c r="L1747" s="131">
        <v>8.6971647243000003</v>
      </c>
      <c r="M1747" s="131">
        <v>2.4352061227999999</v>
      </c>
      <c r="N1747" s="110">
        <v>1192</v>
      </c>
      <c r="O1747" s="131">
        <v>2.4018456376000001</v>
      </c>
      <c r="P1747" s="146">
        <v>22.86</v>
      </c>
      <c r="Q1747" s="131">
        <v>10.3947368421</v>
      </c>
      <c r="R1747" s="110">
        <v>79</v>
      </c>
      <c r="S1747" s="131">
        <v>62.5438596491</v>
      </c>
      <c r="T1747" s="110">
        <v>-73</v>
      </c>
      <c r="U1747" s="131">
        <v>24.254385964899999</v>
      </c>
      <c r="V1747" s="131">
        <v>2.8070175438999998</v>
      </c>
      <c r="W1747" s="147">
        <v>2030</v>
      </c>
      <c r="X1747" s="147">
        <v>166</v>
      </c>
      <c r="Y1747" s="147">
        <v>691</v>
      </c>
      <c r="Z1747" s="147">
        <v>1173</v>
      </c>
      <c r="AA1747" s="147">
        <v>293</v>
      </c>
      <c r="AB1747" s="147">
        <v>53</v>
      </c>
      <c r="AC1747" s="147">
        <v>61</v>
      </c>
      <c r="AD1747" s="147">
        <v>179</v>
      </c>
      <c r="AE1747" s="148">
        <v>0.2123142251</v>
      </c>
      <c r="AF1747" s="131">
        <v>11.7160578911</v>
      </c>
      <c r="AG1747" s="149">
        <v>3.02</v>
      </c>
      <c r="AH1747" s="149">
        <v>25.0358842638</v>
      </c>
      <c r="AI1747" s="149">
        <v>1.7526629900999999</v>
      </c>
      <c r="AJ1747" s="149">
        <v>17.738158192899999</v>
      </c>
      <c r="AK1747" s="149">
        <v>18.720253834000001</v>
      </c>
      <c r="AL1747" s="149">
        <v>1.034977714</v>
      </c>
      <c r="AM1747" s="149">
        <v>10.312004230599999</v>
      </c>
      <c r="AN1747" s="149">
        <v>0.55903905720000002</v>
      </c>
      <c r="AO1747" s="149">
        <v>2.7725315404000002</v>
      </c>
      <c r="AP1747" s="149">
        <v>19.309511218600001</v>
      </c>
      <c r="AQ1747" s="149">
        <v>6.0436654800000003E-2</v>
      </c>
    </row>
    <row r="1748" spans="1:43" x14ac:dyDescent="0.2">
      <c r="A1748" s="145">
        <v>5609</v>
      </c>
      <c r="B1748" s="109" t="s">
        <v>656</v>
      </c>
      <c r="C1748" s="110">
        <v>342</v>
      </c>
      <c r="D1748" s="131">
        <v>-3.6619718309999998</v>
      </c>
      <c r="E1748" s="110">
        <v>1103.2258064516</v>
      </c>
      <c r="F1748" s="131">
        <v>16.959064327499998</v>
      </c>
      <c r="G1748" s="131">
        <v>17.251461988300001</v>
      </c>
      <c r="H1748" s="131">
        <v>61.9883040936</v>
      </c>
      <c r="I1748" s="131">
        <v>20.760233918099999</v>
      </c>
      <c r="J1748" s="131">
        <v>0</v>
      </c>
      <c r="K1748" s="131">
        <v>8.5714285714000003</v>
      </c>
      <c r="L1748" s="131">
        <v>2.8571428570999999</v>
      </c>
      <c r="M1748" s="131">
        <v>11.4285714286</v>
      </c>
      <c r="N1748" s="110">
        <v>155</v>
      </c>
      <c r="O1748" s="131">
        <v>2.2064516129</v>
      </c>
      <c r="P1748" s="146">
        <v>0.31</v>
      </c>
      <c r="Q1748" s="131">
        <v>27.5862068966</v>
      </c>
      <c r="R1748" s="110">
        <v>0</v>
      </c>
      <c r="S1748" s="131">
        <v>72.413793103399996</v>
      </c>
      <c r="T1748" s="110">
        <v>0</v>
      </c>
      <c r="U1748" s="131">
        <v>0</v>
      </c>
      <c r="V1748" s="131">
        <v>0</v>
      </c>
      <c r="W1748" s="147">
        <v>129</v>
      </c>
      <c r="X1748" s="147">
        <v>90</v>
      </c>
      <c r="Y1748" s="147">
        <v>6</v>
      </c>
      <c r="Z1748" s="147">
        <v>33</v>
      </c>
      <c r="AA1748" s="147" t="s">
        <v>3449</v>
      </c>
      <c r="AB1748" s="147">
        <v>15</v>
      </c>
      <c r="AC1748" s="147" t="s">
        <v>3449</v>
      </c>
      <c r="AD1748" s="147">
        <v>16</v>
      </c>
      <c r="AE1748" s="148">
        <v>1.0471204188000001</v>
      </c>
      <c r="AF1748" s="131">
        <v>0</v>
      </c>
      <c r="AG1748" s="149">
        <v>1.96</v>
      </c>
      <c r="AH1748" s="149">
        <v>31.673853390800002</v>
      </c>
      <c r="AI1748" s="149">
        <v>2.8616228929999998</v>
      </c>
      <c r="AJ1748" s="149">
        <v>14.5825166601</v>
      </c>
      <c r="AK1748" s="149">
        <v>13.171305370400001</v>
      </c>
      <c r="AL1748" s="149">
        <v>1.5680125440999999</v>
      </c>
      <c r="AM1748" s="149">
        <v>13.406507252100001</v>
      </c>
      <c r="AN1748" s="149">
        <v>0.50960407679999997</v>
      </c>
      <c r="AO1748" s="149">
        <v>1.5680125440999999</v>
      </c>
      <c r="AP1748" s="149">
        <v>14.347314778499999</v>
      </c>
      <c r="AQ1748" s="149">
        <v>0.27440219519999998</v>
      </c>
    </row>
    <row r="1749" spans="1:43" x14ac:dyDescent="0.2">
      <c r="A1749" s="145">
        <v>5610</v>
      </c>
      <c r="B1749" s="109" t="s">
        <v>655</v>
      </c>
      <c r="C1749" s="110">
        <v>380</v>
      </c>
      <c r="D1749" s="131">
        <v>8.8825214900000002</v>
      </c>
      <c r="E1749" s="110">
        <v>426.96629213480003</v>
      </c>
      <c r="F1749" s="131">
        <v>23.421052631599999</v>
      </c>
      <c r="G1749" s="131">
        <v>24.210526315799999</v>
      </c>
      <c r="H1749" s="131">
        <v>58.684210526299999</v>
      </c>
      <c r="I1749" s="131">
        <v>17.105263157900001</v>
      </c>
      <c r="J1749" s="131">
        <v>5.1813471502999997</v>
      </c>
      <c r="K1749" s="131">
        <v>2.5906735750999998</v>
      </c>
      <c r="L1749" s="131">
        <v>2.5906735750999998</v>
      </c>
      <c r="M1749" s="131">
        <v>10.362694300499999</v>
      </c>
      <c r="N1749" s="110">
        <v>168</v>
      </c>
      <c r="O1749" s="131">
        <v>2.2559523810000002</v>
      </c>
      <c r="P1749" s="146">
        <v>0.89</v>
      </c>
      <c r="Q1749" s="131">
        <v>31.034482758599999</v>
      </c>
      <c r="R1749" s="110">
        <v>0</v>
      </c>
      <c r="S1749" s="131">
        <v>56.321839080499998</v>
      </c>
      <c r="T1749" s="110">
        <v>1</v>
      </c>
      <c r="U1749" s="131">
        <v>12.6436781609</v>
      </c>
      <c r="V1749" s="131">
        <v>0</v>
      </c>
      <c r="W1749" s="147" t="s">
        <v>3449</v>
      </c>
      <c r="X1749" s="147">
        <v>20</v>
      </c>
      <c r="Y1749" s="147" t="s">
        <v>3449</v>
      </c>
      <c r="Z1749" s="147">
        <v>56</v>
      </c>
      <c r="AA1749" s="147" t="s">
        <v>3449</v>
      </c>
      <c r="AB1749" s="147">
        <v>5</v>
      </c>
      <c r="AC1749" s="147" t="s">
        <v>3449</v>
      </c>
      <c r="AD1749" s="147">
        <v>29</v>
      </c>
      <c r="AE1749" s="148">
        <v>7.2398190045000002</v>
      </c>
      <c r="AF1749" s="131">
        <v>0</v>
      </c>
      <c r="AG1749" s="149">
        <v>2.81</v>
      </c>
      <c r="AH1749" s="149">
        <v>24.372607401100002</v>
      </c>
      <c r="AI1749" s="149">
        <v>4.7213951510000003</v>
      </c>
      <c r="AJ1749" s="149">
        <v>17.822203317700001</v>
      </c>
      <c r="AK1749" s="149">
        <v>12.165036154799999</v>
      </c>
      <c r="AL1749" s="149">
        <v>2.552105487</v>
      </c>
      <c r="AM1749" s="149">
        <v>10.7188430455</v>
      </c>
      <c r="AN1749" s="149">
        <v>0.63802637179999999</v>
      </c>
      <c r="AO1749" s="149">
        <v>5.0616758826000003</v>
      </c>
      <c r="AP1749" s="149">
        <v>19.778817524499999</v>
      </c>
      <c r="AQ1749" s="149">
        <v>8.5070182899999999E-2</v>
      </c>
    </row>
    <row r="1750" spans="1:43" x14ac:dyDescent="0.2">
      <c r="A1750" s="145">
        <v>5611</v>
      </c>
      <c r="B1750" s="109" t="s">
        <v>654</v>
      </c>
      <c r="C1750" s="110">
        <v>3352</v>
      </c>
      <c r="D1750" s="131">
        <v>-0.32708890870000001</v>
      </c>
      <c r="E1750" s="110">
        <v>209.3691442848</v>
      </c>
      <c r="F1750" s="131">
        <v>20.823389021499999</v>
      </c>
      <c r="G1750" s="131">
        <v>21.4797136038</v>
      </c>
      <c r="H1750" s="131">
        <v>59.307875895000002</v>
      </c>
      <c r="I1750" s="131">
        <v>19.212410501200001</v>
      </c>
      <c r="J1750" s="131">
        <v>3.577284245</v>
      </c>
      <c r="K1750" s="131">
        <v>0.59621404079999996</v>
      </c>
      <c r="L1750" s="131">
        <v>7.7507825308999996</v>
      </c>
      <c r="M1750" s="131">
        <v>3.577284245</v>
      </c>
      <c r="N1750" s="110">
        <v>1388</v>
      </c>
      <c r="O1750" s="131">
        <v>2.3681556196</v>
      </c>
      <c r="P1750" s="146">
        <v>16.010000000000002</v>
      </c>
      <c r="Q1750" s="131">
        <v>12.173913043500001</v>
      </c>
      <c r="R1750" s="110">
        <v>43</v>
      </c>
      <c r="S1750" s="131">
        <v>57.391304347800002</v>
      </c>
      <c r="T1750" s="110">
        <v>-45</v>
      </c>
      <c r="U1750" s="131">
        <v>30.3726708075</v>
      </c>
      <c r="V1750" s="131">
        <v>6.2111801199999997E-2</v>
      </c>
      <c r="W1750" s="147">
        <v>1483</v>
      </c>
      <c r="X1750" s="147">
        <v>98</v>
      </c>
      <c r="Y1750" s="147">
        <v>368</v>
      </c>
      <c r="Z1750" s="147">
        <v>1017</v>
      </c>
      <c r="AA1750" s="147">
        <v>278</v>
      </c>
      <c r="AB1750" s="147">
        <v>42</v>
      </c>
      <c r="AC1750" s="147">
        <v>48</v>
      </c>
      <c r="AD1750" s="147">
        <v>188</v>
      </c>
      <c r="AE1750" s="148">
        <v>0.83120204600000003</v>
      </c>
      <c r="AF1750" s="131">
        <v>2.6881720429999998</v>
      </c>
      <c r="AG1750" s="149">
        <v>2.59</v>
      </c>
      <c r="AH1750" s="149">
        <v>33.722213463700001</v>
      </c>
      <c r="AI1750" s="149">
        <v>2.2439434547000001</v>
      </c>
      <c r="AJ1750" s="149">
        <v>15.3607651479</v>
      </c>
      <c r="AK1750" s="149">
        <v>14.898313101099999</v>
      </c>
      <c r="AL1750" s="149">
        <v>0.46245204690000002</v>
      </c>
      <c r="AM1750" s="149">
        <v>7.3834673393000001</v>
      </c>
      <c r="AN1750" s="149">
        <v>7.3571916500000001E-2</v>
      </c>
      <c r="AO1750" s="149">
        <v>2.4226181092000001</v>
      </c>
      <c r="AP1750" s="149">
        <v>20.510799306300001</v>
      </c>
      <c r="AQ1750" s="149">
        <v>0.34683903519999998</v>
      </c>
    </row>
    <row r="1751" spans="1:43" x14ac:dyDescent="0.2">
      <c r="A1751" s="145">
        <v>5613</v>
      </c>
      <c r="B1751" s="109" t="s">
        <v>653</v>
      </c>
      <c r="C1751" s="110">
        <v>5343</v>
      </c>
      <c r="D1751" s="131">
        <v>7.8957996769000003</v>
      </c>
      <c r="E1751" s="110">
        <v>553.67875647669996</v>
      </c>
      <c r="F1751" s="131">
        <v>22.1972674527</v>
      </c>
      <c r="G1751" s="131">
        <v>19.352423731999998</v>
      </c>
      <c r="H1751" s="131">
        <v>59.797866367200001</v>
      </c>
      <c r="I1751" s="131">
        <v>20.849709900800001</v>
      </c>
      <c r="J1751" s="131">
        <v>4.1075429425000003</v>
      </c>
      <c r="K1751" s="131">
        <v>1.3069454816999999</v>
      </c>
      <c r="L1751" s="131">
        <v>8.0283793875999994</v>
      </c>
      <c r="M1751" s="131">
        <v>6.3480209110999999</v>
      </c>
      <c r="N1751" s="110">
        <v>2333</v>
      </c>
      <c r="O1751" s="131">
        <v>2.2756108015000001</v>
      </c>
      <c r="P1751" s="146">
        <v>9.65</v>
      </c>
      <c r="Q1751" s="131">
        <v>24.380165289299999</v>
      </c>
      <c r="R1751" s="110">
        <v>32</v>
      </c>
      <c r="S1751" s="131">
        <v>62.809917355400003</v>
      </c>
      <c r="T1751" s="110">
        <v>-25</v>
      </c>
      <c r="U1751" s="131">
        <v>11.880165289300001</v>
      </c>
      <c r="V1751" s="131">
        <v>0.92975206610000005</v>
      </c>
      <c r="W1751" s="147">
        <v>1825</v>
      </c>
      <c r="X1751" s="147">
        <v>318</v>
      </c>
      <c r="Y1751" s="147">
        <v>178</v>
      </c>
      <c r="Z1751" s="147">
        <v>1329</v>
      </c>
      <c r="AA1751" s="147">
        <v>461</v>
      </c>
      <c r="AB1751" s="147">
        <v>76</v>
      </c>
      <c r="AC1751" s="147">
        <v>57</v>
      </c>
      <c r="AD1751" s="147">
        <v>328</v>
      </c>
      <c r="AE1751" s="148">
        <v>0.99009900989999999</v>
      </c>
      <c r="AF1751" s="131">
        <v>2.6490066225</v>
      </c>
      <c r="AG1751" s="131">
        <v>1.3</v>
      </c>
      <c r="AH1751" s="149">
        <v>30.165326051499999</v>
      </c>
      <c r="AI1751" s="149">
        <v>2.3151583509</v>
      </c>
      <c r="AJ1751" s="149">
        <v>17.5536493426</v>
      </c>
      <c r="AK1751" s="149">
        <v>12.911460033799999</v>
      </c>
      <c r="AL1751" s="149">
        <v>0.60253480159999995</v>
      </c>
      <c r="AM1751" s="149">
        <v>9.7889644119000003</v>
      </c>
      <c r="AN1751" s="149">
        <v>0.14247128310000001</v>
      </c>
      <c r="AO1751" s="149">
        <v>3.1314000771999999</v>
      </c>
      <c r="AP1751" s="149">
        <v>21.302424980000001</v>
      </c>
      <c r="AQ1751" s="149">
        <v>0.1573120418</v>
      </c>
    </row>
    <row r="1752" spans="1:43" x14ac:dyDescent="0.2">
      <c r="A1752" s="145">
        <v>5621</v>
      </c>
      <c r="B1752" s="109" t="s">
        <v>652</v>
      </c>
      <c r="C1752" s="110">
        <v>539</v>
      </c>
      <c r="D1752" s="131">
        <v>16.1637931034</v>
      </c>
      <c r="E1752" s="110">
        <v>138.20512820510001</v>
      </c>
      <c r="F1752" s="131">
        <v>24.304267161399999</v>
      </c>
      <c r="G1752" s="131">
        <v>22.820037105800001</v>
      </c>
      <c r="H1752" s="131">
        <v>63.265306122399998</v>
      </c>
      <c r="I1752" s="131">
        <v>13.914656771800001</v>
      </c>
      <c r="J1752" s="131">
        <v>5.5865921788000001</v>
      </c>
      <c r="K1752" s="131">
        <v>3.7243947857999999</v>
      </c>
      <c r="L1752" s="131">
        <v>7.4487895716999999</v>
      </c>
      <c r="M1752" s="131">
        <v>1.8621973929</v>
      </c>
      <c r="N1752" s="110">
        <v>217</v>
      </c>
      <c r="O1752" s="131">
        <v>2.4838709677000002</v>
      </c>
      <c r="P1752" s="146">
        <v>3.9</v>
      </c>
      <c r="Q1752" s="131">
        <v>16.923076923099998</v>
      </c>
      <c r="R1752" s="110">
        <v>27</v>
      </c>
      <c r="S1752" s="131">
        <v>68.461538461499998</v>
      </c>
      <c r="T1752" s="110">
        <v>-20</v>
      </c>
      <c r="U1752" s="131">
        <v>13.8461538462</v>
      </c>
      <c r="V1752" s="131">
        <v>0.7692307692</v>
      </c>
      <c r="W1752" s="147">
        <v>1690</v>
      </c>
      <c r="X1752" s="147">
        <v>19</v>
      </c>
      <c r="Y1752" s="147">
        <v>432</v>
      </c>
      <c r="Z1752" s="147">
        <v>1239</v>
      </c>
      <c r="AA1752" s="147">
        <v>103</v>
      </c>
      <c r="AB1752" s="147">
        <v>7</v>
      </c>
      <c r="AC1752" s="147">
        <v>38</v>
      </c>
      <c r="AD1752" s="147">
        <v>58</v>
      </c>
      <c r="AE1752" s="148">
        <v>6.6666666667000003</v>
      </c>
      <c r="AF1752" s="131">
        <v>0</v>
      </c>
      <c r="AG1752" s="149" t="s">
        <v>3449</v>
      </c>
      <c r="AH1752" s="149">
        <v>23.503488799100001</v>
      </c>
      <c r="AI1752" s="149">
        <v>0.36724201249999999</v>
      </c>
      <c r="AJ1752" s="149">
        <v>21.446933529199999</v>
      </c>
      <c r="AK1752" s="149">
        <v>22.034520749199999</v>
      </c>
      <c r="AL1752" s="149">
        <v>0.33051781120000001</v>
      </c>
      <c r="AM1752" s="149">
        <v>9.4748439220999998</v>
      </c>
      <c r="AN1752" s="149">
        <v>0.18362100619999999</v>
      </c>
      <c r="AO1752" s="149">
        <v>4.2600073448</v>
      </c>
      <c r="AP1752" s="149">
        <v>16.158648549399999</v>
      </c>
      <c r="AQ1752" s="149">
        <v>0.73448402499999998</v>
      </c>
    </row>
    <row r="1753" spans="1:43" x14ac:dyDescent="0.2">
      <c r="A1753" s="145">
        <v>5622</v>
      </c>
      <c r="B1753" s="109" t="s">
        <v>651</v>
      </c>
      <c r="C1753" s="110">
        <v>577</v>
      </c>
      <c r="D1753" s="131">
        <v>25.434782608700001</v>
      </c>
      <c r="E1753" s="110">
        <v>198.28178694159999</v>
      </c>
      <c r="F1753" s="131">
        <v>14.731369150800001</v>
      </c>
      <c r="G1753" s="131">
        <v>26.689774696699999</v>
      </c>
      <c r="H1753" s="131">
        <v>57.538994800700003</v>
      </c>
      <c r="I1753" s="131">
        <v>15.7712305026</v>
      </c>
      <c r="J1753" s="131">
        <v>1.7777777777999999</v>
      </c>
      <c r="K1753" s="131">
        <v>0</v>
      </c>
      <c r="L1753" s="131">
        <v>8.8888888889000004</v>
      </c>
      <c r="M1753" s="131">
        <v>5.3333333332999997</v>
      </c>
      <c r="N1753" s="110">
        <v>206</v>
      </c>
      <c r="O1753" s="131">
        <v>2.7815533980999998</v>
      </c>
      <c r="P1753" s="146">
        <v>2.91</v>
      </c>
      <c r="Q1753" s="131">
        <v>12.244897959199999</v>
      </c>
      <c r="R1753" s="110">
        <v>4</v>
      </c>
      <c r="S1753" s="131">
        <v>67.346938775500007</v>
      </c>
      <c r="T1753" s="110">
        <v>-6</v>
      </c>
      <c r="U1753" s="131">
        <v>20.068027210899999</v>
      </c>
      <c r="V1753" s="131">
        <v>0.3401360544</v>
      </c>
      <c r="W1753" s="147">
        <v>387</v>
      </c>
      <c r="X1753" s="147">
        <v>43</v>
      </c>
      <c r="Y1753" s="147">
        <v>205</v>
      </c>
      <c r="Z1753" s="147">
        <v>139</v>
      </c>
      <c r="AA1753" s="147">
        <v>54</v>
      </c>
      <c r="AB1753" s="147">
        <v>6</v>
      </c>
      <c r="AC1753" s="147">
        <v>11</v>
      </c>
      <c r="AD1753" s="147">
        <v>37</v>
      </c>
      <c r="AE1753" s="148">
        <v>0.86580086580000004</v>
      </c>
      <c r="AF1753" s="131">
        <v>12.797074954299999</v>
      </c>
      <c r="AG1753" s="149" t="s">
        <v>3449</v>
      </c>
      <c r="AH1753" s="149">
        <v>30.163599181999999</v>
      </c>
      <c r="AI1753" s="149">
        <v>0.78391274710000003</v>
      </c>
      <c r="AJ1753" s="149">
        <v>9.5432856169000004</v>
      </c>
      <c r="AK1753" s="149">
        <v>25.664621676900001</v>
      </c>
      <c r="AL1753" s="149">
        <v>0.20449897750000001</v>
      </c>
      <c r="AM1753" s="149">
        <v>11.0770279482</v>
      </c>
      <c r="AN1753" s="149">
        <v>0.20449897750000001</v>
      </c>
      <c r="AO1753" s="149">
        <v>3.4083162917999998</v>
      </c>
      <c r="AP1753" s="149">
        <v>17.9618268575</v>
      </c>
      <c r="AQ1753" s="149">
        <v>0</v>
      </c>
    </row>
    <row r="1754" spans="1:43" x14ac:dyDescent="0.2">
      <c r="A1754" s="145">
        <v>5623</v>
      </c>
      <c r="B1754" s="109" t="s">
        <v>650</v>
      </c>
      <c r="C1754" s="110">
        <v>685</v>
      </c>
      <c r="D1754" s="131">
        <v>12.1112929624</v>
      </c>
      <c r="E1754" s="110">
        <v>326.19047619050002</v>
      </c>
      <c r="F1754" s="131">
        <v>25.109489051099999</v>
      </c>
      <c r="G1754" s="131">
        <v>21.751824817500001</v>
      </c>
      <c r="H1754" s="131">
        <v>57.080291970799998</v>
      </c>
      <c r="I1754" s="131">
        <v>21.167883211700001</v>
      </c>
      <c r="J1754" s="131">
        <v>1.497005988</v>
      </c>
      <c r="K1754" s="131">
        <v>1.497005988</v>
      </c>
      <c r="L1754" s="131">
        <v>5.9880239520999998</v>
      </c>
      <c r="M1754" s="131">
        <v>2.9940119759999999</v>
      </c>
      <c r="N1754" s="110">
        <v>265</v>
      </c>
      <c r="O1754" s="131">
        <v>2.5849056604</v>
      </c>
      <c r="P1754" s="146">
        <v>2.1</v>
      </c>
      <c r="Q1754" s="131">
        <v>25.8215962441</v>
      </c>
      <c r="R1754" s="110">
        <v>6</v>
      </c>
      <c r="S1754" s="131">
        <v>41.314553990599997</v>
      </c>
      <c r="T1754" s="110">
        <v>-5</v>
      </c>
      <c r="U1754" s="131">
        <v>31.455399061000001</v>
      </c>
      <c r="V1754" s="131">
        <v>1.4084507042000001</v>
      </c>
      <c r="W1754" s="147" t="s">
        <v>3449</v>
      </c>
      <c r="X1754" s="147">
        <v>11</v>
      </c>
      <c r="Y1754" s="147" t="s">
        <v>3449</v>
      </c>
      <c r="Z1754" s="147">
        <v>107</v>
      </c>
      <c r="AA1754" s="147" t="s">
        <v>3449</v>
      </c>
      <c r="AB1754" s="147">
        <v>4</v>
      </c>
      <c r="AC1754" s="147" t="s">
        <v>3449</v>
      </c>
      <c r="AD1754" s="147">
        <v>31</v>
      </c>
      <c r="AE1754" s="148">
        <v>1.25</v>
      </c>
      <c r="AF1754" s="131">
        <v>39.001560062400003</v>
      </c>
      <c r="AG1754" s="149" t="s">
        <v>3449</v>
      </c>
      <c r="AH1754" s="149">
        <v>39.498504715899998</v>
      </c>
      <c r="AI1754" s="149">
        <v>1.5412928455999999</v>
      </c>
      <c r="AJ1754" s="149">
        <v>11.9162640902</v>
      </c>
      <c r="AK1754" s="149">
        <v>14.837819185600001</v>
      </c>
      <c r="AL1754" s="149">
        <v>2.1854152289000002</v>
      </c>
      <c r="AM1754" s="149">
        <v>9.6848401196000005</v>
      </c>
      <c r="AN1754" s="149">
        <v>0.52910052910000005</v>
      </c>
      <c r="AO1754" s="149">
        <v>1.7253278123</v>
      </c>
      <c r="AP1754" s="149">
        <v>13.9866574649</v>
      </c>
      <c r="AQ1754" s="149">
        <v>0.71313549570000001</v>
      </c>
    </row>
    <row r="1755" spans="1:43" x14ac:dyDescent="0.2">
      <c r="A1755" s="145">
        <v>5624</v>
      </c>
      <c r="B1755" s="109" t="s">
        <v>649</v>
      </c>
      <c r="C1755" s="110">
        <v>8930</v>
      </c>
      <c r="D1755" s="131">
        <v>10.7253564786</v>
      </c>
      <c r="E1755" s="110">
        <v>1856.5488565488999</v>
      </c>
      <c r="F1755" s="131">
        <v>36.203807390800002</v>
      </c>
      <c r="G1755" s="131">
        <v>22.0940649496</v>
      </c>
      <c r="H1755" s="131">
        <v>63.975363941799998</v>
      </c>
      <c r="I1755" s="131">
        <v>13.930571108600001</v>
      </c>
      <c r="J1755" s="131">
        <v>5.6605909657</v>
      </c>
      <c r="K1755" s="131">
        <v>1.6981772897</v>
      </c>
      <c r="L1755" s="131">
        <v>12.3400883052</v>
      </c>
      <c r="M1755" s="131">
        <v>4.1888373145999998</v>
      </c>
      <c r="N1755" s="110">
        <v>3818</v>
      </c>
      <c r="O1755" s="131">
        <v>2.3347302252</v>
      </c>
      <c r="P1755" s="146">
        <v>4.8099999999999996</v>
      </c>
      <c r="Q1755" s="131">
        <v>48.326359832599998</v>
      </c>
      <c r="R1755" s="110">
        <v>40</v>
      </c>
      <c r="S1755" s="131">
        <v>33.682008368200002</v>
      </c>
      <c r="T1755" s="110">
        <v>-37</v>
      </c>
      <c r="U1755" s="131">
        <v>16.945606694599999</v>
      </c>
      <c r="V1755" s="131">
        <v>1.0460251046</v>
      </c>
      <c r="W1755" s="147">
        <v>6355</v>
      </c>
      <c r="X1755" s="147">
        <v>9</v>
      </c>
      <c r="Y1755" s="147">
        <v>2090</v>
      </c>
      <c r="Z1755" s="147">
        <v>4256</v>
      </c>
      <c r="AA1755" s="147">
        <v>626</v>
      </c>
      <c r="AB1755" s="147">
        <v>4</v>
      </c>
      <c r="AC1755" s="147">
        <v>131</v>
      </c>
      <c r="AD1755" s="147">
        <v>491</v>
      </c>
      <c r="AE1755" s="148">
        <v>0.80952380950000002</v>
      </c>
      <c r="AF1755" s="131">
        <v>0.1156737999</v>
      </c>
      <c r="AG1755" s="149">
        <v>3.96</v>
      </c>
      <c r="AH1755" s="149">
        <v>20.140924113000001</v>
      </c>
      <c r="AI1755" s="149">
        <v>2.0920371641000002</v>
      </c>
      <c r="AJ1755" s="149">
        <v>24.474652366400001</v>
      </c>
      <c r="AK1755" s="149">
        <v>16.352809128899999</v>
      </c>
      <c r="AL1755" s="149">
        <v>2.0639770530999999</v>
      </c>
      <c r="AM1755" s="149">
        <v>8.7609902100999992</v>
      </c>
      <c r="AN1755" s="149">
        <v>0.27124773959999998</v>
      </c>
      <c r="AO1755" s="149">
        <v>4.5925048326000004</v>
      </c>
      <c r="AP1755" s="149">
        <v>19.0278730436</v>
      </c>
      <c r="AQ1755" s="149">
        <v>0.45831514620000002</v>
      </c>
    </row>
    <row r="1756" spans="1:43" x14ac:dyDescent="0.2">
      <c r="A1756" s="145">
        <v>5625</v>
      </c>
      <c r="B1756" s="109" t="s">
        <v>648</v>
      </c>
      <c r="C1756" s="110">
        <v>384</v>
      </c>
      <c r="D1756" s="131">
        <v>1.3192612136999999</v>
      </c>
      <c r="E1756" s="110">
        <v>125.08143322479999</v>
      </c>
      <c r="F1756" s="131">
        <v>15.625</v>
      </c>
      <c r="G1756" s="131">
        <v>23.4375</v>
      </c>
      <c r="H1756" s="131">
        <v>58.59375</v>
      </c>
      <c r="I1756" s="131">
        <v>17.96875</v>
      </c>
      <c r="J1756" s="131">
        <v>2.6350461133</v>
      </c>
      <c r="K1756" s="131">
        <v>5.2700922266000001</v>
      </c>
      <c r="L1756" s="131">
        <v>10.5401844532</v>
      </c>
      <c r="M1756" s="131">
        <v>2.6350461133</v>
      </c>
      <c r="N1756" s="110">
        <v>151</v>
      </c>
      <c r="O1756" s="131">
        <v>2.5430463576000002</v>
      </c>
      <c r="P1756" s="146">
        <v>3.07</v>
      </c>
      <c r="Q1756" s="131">
        <v>10.5263157895</v>
      </c>
      <c r="R1756" s="110">
        <v>4</v>
      </c>
      <c r="S1756" s="131">
        <v>80.921052631600006</v>
      </c>
      <c r="T1756" s="110">
        <v>-5</v>
      </c>
      <c r="U1756" s="131">
        <v>8.5526315788999998</v>
      </c>
      <c r="V1756" s="131">
        <v>0</v>
      </c>
      <c r="W1756" s="147">
        <v>76</v>
      </c>
      <c r="X1756" s="147">
        <v>29</v>
      </c>
      <c r="Y1756" s="147">
        <v>6</v>
      </c>
      <c r="Z1756" s="147">
        <v>41</v>
      </c>
      <c r="AA1756" s="147" t="s">
        <v>3449</v>
      </c>
      <c r="AB1756" s="147">
        <v>5</v>
      </c>
      <c r="AC1756" s="147" t="s">
        <v>3449</v>
      </c>
      <c r="AD1756" s="147">
        <v>17</v>
      </c>
      <c r="AE1756" s="148">
        <v>0</v>
      </c>
      <c r="AF1756" s="131">
        <v>0</v>
      </c>
      <c r="AG1756" s="131">
        <v>1.87</v>
      </c>
      <c r="AH1756" s="149">
        <v>33.551950293399997</v>
      </c>
      <c r="AI1756" s="149">
        <v>3.0031066621</v>
      </c>
      <c r="AJ1756" s="149">
        <v>14.428719364899999</v>
      </c>
      <c r="AK1756" s="149">
        <v>11.701760441799999</v>
      </c>
      <c r="AL1756" s="149">
        <v>1.44977563</v>
      </c>
      <c r="AM1756" s="149">
        <v>6.3859164653000002</v>
      </c>
      <c r="AN1756" s="149">
        <v>6.9036934800000005E-2</v>
      </c>
      <c r="AO1756" s="149">
        <v>1.7604418364000001</v>
      </c>
      <c r="AP1756" s="149">
        <v>25.371073524300002</v>
      </c>
      <c r="AQ1756" s="149">
        <v>0</v>
      </c>
    </row>
    <row r="1757" spans="1:43" x14ac:dyDescent="0.2">
      <c r="A1757" s="145">
        <v>5627</v>
      </c>
      <c r="B1757" s="109" t="s">
        <v>647</v>
      </c>
      <c r="C1757" s="110">
        <v>7851</v>
      </c>
      <c r="D1757" s="131">
        <v>13.4537572254</v>
      </c>
      <c r="E1757" s="110">
        <v>4758.1818181817998</v>
      </c>
      <c r="F1757" s="131">
        <v>50.235638772100003</v>
      </c>
      <c r="G1757" s="131">
        <v>23.8695707553</v>
      </c>
      <c r="H1757" s="131">
        <v>64.539549101999995</v>
      </c>
      <c r="I1757" s="131">
        <v>11.5908801427</v>
      </c>
      <c r="J1757" s="131">
        <v>3.5948131981000002</v>
      </c>
      <c r="K1757" s="131">
        <v>1.5406342278</v>
      </c>
      <c r="L1757" s="131">
        <v>14.507638977999999</v>
      </c>
      <c r="M1757" s="131">
        <v>4.1083579407000004</v>
      </c>
      <c r="N1757" s="110">
        <v>3353</v>
      </c>
      <c r="O1757" s="131">
        <v>2.3083805546999998</v>
      </c>
      <c r="P1757" s="146">
        <v>1.65</v>
      </c>
      <c r="Q1757" s="131">
        <v>65.0602409639</v>
      </c>
      <c r="R1757" s="110">
        <v>25</v>
      </c>
      <c r="S1757" s="131">
        <v>23.493975903599999</v>
      </c>
      <c r="T1757" s="110">
        <v>-27</v>
      </c>
      <c r="U1757" s="131">
        <v>9.0361445783000001</v>
      </c>
      <c r="V1757" s="131">
        <v>2.4096385541999998</v>
      </c>
      <c r="W1757" s="147" t="s">
        <v>3449</v>
      </c>
      <c r="X1757" s="147" t="s">
        <v>3449</v>
      </c>
      <c r="Y1757" s="147">
        <v>198</v>
      </c>
      <c r="Z1757" s="147">
        <v>3332</v>
      </c>
      <c r="AA1757" s="147" t="s">
        <v>3449</v>
      </c>
      <c r="AB1757" s="147" t="s">
        <v>3449</v>
      </c>
      <c r="AC1757" s="147">
        <v>57</v>
      </c>
      <c r="AD1757" s="147">
        <v>258</v>
      </c>
      <c r="AE1757" s="148">
        <v>7.8292746792000001</v>
      </c>
      <c r="AF1757" s="131">
        <v>3.2684010982</v>
      </c>
      <c r="AG1757" s="131">
        <v>5.84</v>
      </c>
      <c r="AH1757" s="149">
        <v>12.0264242561</v>
      </c>
      <c r="AI1757" s="149">
        <v>2.8005194512</v>
      </c>
      <c r="AJ1757" s="149">
        <v>29.941844051699999</v>
      </c>
      <c r="AK1757" s="149">
        <v>14.4147704816</v>
      </c>
      <c r="AL1757" s="149">
        <v>1.5696459827</v>
      </c>
      <c r="AM1757" s="149">
        <v>5.6292699451999999</v>
      </c>
      <c r="AN1757" s="149">
        <v>9.5985545699999994E-2</v>
      </c>
      <c r="AO1757" s="149">
        <v>9.0621647563999996</v>
      </c>
      <c r="AP1757" s="149">
        <v>21.8790582124</v>
      </c>
      <c r="AQ1757" s="149">
        <v>2.8231042899999999E-2</v>
      </c>
    </row>
    <row r="1758" spans="1:43" x14ac:dyDescent="0.2">
      <c r="A1758" s="145">
        <v>5628</v>
      </c>
      <c r="B1758" s="109" t="s">
        <v>646</v>
      </c>
      <c r="C1758" s="110">
        <v>382</v>
      </c>
      <c r="D1758" s="131">
        <v>20.125786163499999</v>
      </c>
      <c r="E1758" s="110">
        <v>429.21348314609997</v>
      </c>
      <c r="F1758" s="131">
        <v>21.204188481700001</v>
      </c>
      <c r="G1758" s="131">
        <v>27.486910994799999</v>
      </c>
      <c r="H1758" s="131">
        <v>59.685863874299997</v>
      </c>
      <c r="I1758" s="131">
        <v>12.8272251309</v>
      </c>
      <c r="J1758" s="131">
        <v>5.3981106612999996</v>
      </c>
      <c r="K1758" s="131">
        <v>0</v>
      </c>
      <c r="L1758" s="131">
        <v>8.0971659919000007</v>
      </c>
      <c r="M1758" s="131">
        <v>2.6990553305999998</v>
      </c>
      <c r="N1758" s="110">
        <v>142</v>
      </c>
      <c r="O1758" s="131">
        <v>2.6690140845000001</v>
      </c>
      <c r="P1758" s="146">
        <v>0.89</v>
      </c>
      <c r="Q1758" s="131">
        <v>16.091954023</v>
      </c>
      <c r="R1758" s="110">
        <v>0</v>
      </c>
      <c r="S1758" s="131">
        <v>75.862068965500001</v>
      </c>
      <c r="T1758" s="110">
        <v>-2</v>
      </c>
      <c r="U1758" s="131">
        <v>6.8965517241000001</v>
      </c>
      <c r="V1758" s="131">
        <v>1.1494252873999999</v>
      </c>
      <c r="W1758" s="147">
        <v>52</v>
      </c>
      <c r="X1758" s="147">
        <v>20</v>
      </c>
      <c r="Y1758" s="147">
        <v>6</v>
      </c>
      <c r="Z1758" s="147">
        <v>26</v>
      </c>
      <c r="AA1758" s="147" t="s">
        <v>3449</v>
      </c>
      <c r="AB1758" s="147" t="s">
        <v>3449</v>
      </c>
      <c r="AC1758" s="147">
        <v>4</v>
      </c>
      <c r="AD1758" s="147">
        <v>9</v>
      </c>
      <c r="AE1758" s="148">
        <v>1.8867924528</v>
      </c>
      <c r="AF1758" s="131">
        <v>5.9171597632999999</v>
      </c>
      <c r="AG1758" s="149">
        <v>1.67</v>
      </c>
      <c r="AH1758" s="149">
        <v>36.223616657199997</v>
      </c>
      <c r="AI1758" s="149">
        <v>3.7079292641000001</v>
      </c>
      <c r="AJ1758" s="149">
        <v>13.747860810000001</v>
      </c>
      <c r="AK1758" s="149">
        <v>15.6873930405</v>
      </c>
      <c r="AL1758" s="149">
        <v>1.1979463775999999</v>
      </c>
      <c r="AM1758" s="149">
        <v>10.2110667427</v>
      </c>
      <c r="AN1758" s="149">
        <v>0.1140901312</v>
      </c>
      <c r="AO1758" s="149">
        <v>0.285225328</v>
      </c>
      <c r="AP1758" s="149">
        <v>16.714204221300001</v>
      </c>
      <c r="AQ1758" s="149">
        <v>0.1711351968</v>
      </c>
    </row>
    <row r="1759" spans="1:43" x14ac:dyDescent="0.2">
      <c r="A1759" s="145">
        <v>5629</v>
      </c>
      <c r="B1759" s="109" t="s">
        <v>645</v>
      </c>
      <c r="C1759" s="110">
        <v>191</v>
      </c>
      <c r="D1759" s="131">
        <v>42.537313432799998</v>
      </c>
      <c r="E1759" s="110">
        <v>187.2549019608</v>
      </c>
      <c r="F1759" s="131">
        <v>23.560209424100002</v>
      </c>
      <c r="G1759" s="131">
        <v>23.036649214699999</v>
      </c>
      <c r="H1759" s="131">
        <v>62.303664921500001</v>
      </c>
      <c r="I1759" s="131">
        <v>14.6596858639</v>
      </c>
      <c r="J1759" s="131">
        <v>15.748031496099999</v>
      </c>
      <c r="K1759" s="131">
        <v>10.498687664</v>
      </c>
      <c r="L1759" s="131">
        <v>20.997375328099999</v>
      </c>
      <c r="M1759" s="131">
        <v>0</v>
      </c>
      <c r="N1759" s="110">
        <v>86</v>
      </c>
      <c r="O1759" s="131">
        <v>2.2209302326000002</v>
      </c>
      <c r="P1759" s="146">
        <v>1.02</v>
      </c>
      <c r="Q1759" s="131">
        <v>7.9207920791999999</v>
      </c>
      <c r="R1759" s="110">
        <v>0</v>
      </c>
      <c r="S1759" s="131">
        <v>81.188118811899997</v>
      </c>
      <c r="T1759" s="110">
        <v>-1</v>
      </c>
      <c r="U1759" s="131">
        <v>10.891089108899999</v>
      </c>
      <c r="V1759" s="131">
        <v>0</v>
      </c>
      <c r="W1759" s="147" t="s">
        <v>3449</v>
      </c>
      <c r="X1759" s="147">
        <v>29</v>
      </c>
      <c r="Y1759" s="147" t="s">
        <v>3449</v>
      </c>
      <c r="Z1759" s="147">
        <v>19</v>
      </c>
      <c r="AA1759" s="147" t="s">
        <v>3449</v>
      </c>
      <c r="AB1759" s="147">
        <v>6</v>
      </c>
      <c r="AC1759" s="147" t="s">
        <v>3449</v>
      </c>
      <c r="AD1759" s="147">
        <v>11</v>
      </c>
      <c r="AE1759" s="148">
        <v>2.1505376344</v>
      </c>
      <c r="AF1759" s="131">
        <v>0</v>
      </c>
      <c r="AG1759" s="149" t="s">
        <v>3449</v>
      </c>
      <c r="AH1759" s="149">
        <v>14.7783251232</v>
      </c>
      <c r="AI1759" s="149">
        <v>0</v>
      </c>
      <c r="AJ1759" s="149">
        <v>22.4137931034</v>
      </c>
      <c r="AK1759" s="149">
        <v>15.024630541900001</v>
      </c>
      <c r="AL1759" s="149">
        <v>0</v>
      </c>
      <c r="AM1759" s="149">
        <v>14.655172413800001</v>
      </c>
      <c r="AN1759" s="149">
        <v>0.1231527094</v>
      </c>
      <c r="AO1759" s="149">
        <v>1.2315270936</v>
      </c>
      <c r="AP1759" s="149">
        <v>26.724137931000001</v>
      </c>
      <c r="AQ1759" s="149">
        <v>0</v>
      </c>
    </row>
    <row r="1760" spans="1:43" x14ac:dyDescent="0.2">
      <c r="A1760" s="145">
        <v>5631</v>
      </c>
      <c r="B1760" s="109" t="s">
        <v>644</v>
      </c>
      <c r="C1760" s="110">
        <v>740</v>
      </c>
      <c r="D1760" s="131">
        <v>11.613876319799999</v>
      </c>
      <c r="E1760" s="110">
        <v>224.24242424240001</v>
      </c>
      <c r="F1760" s="131">
        <v>17.162162162200001</v>
      </c>
      <c r="G1760" s="131">
        <v>21.081081081099999</v>
      </c>
      <c r="H1760" s="131">
        <v>60.540540540499997</v>
      </c>
      <c r="I1760" s="131">
        <v>18.378378378400001</v>
      </c>
      <c r="J1760" s="131">
        <v>2.6899798252</v>
      </c>
      <c r="K1760" s="131">
        <v>4.0349697377</v>
      </c>
      <c r="L1760" s="131">
        <v>13.4498991258</v>
      </c>
      <c r="M1760" s="131">
        <v>8.0699394755</v>
      </c>
      <c r="N1760" s="110">
        <v>294</v>
      </c>
      <c r="O1760" s="131">
        <v>2.5170068027000001</v>
      </c>
      <c r="P1760" s="146">
        <v>3.3</v>
      </c>
      <c r="Q1760" s="131">
        <v>11.5501519757</v>
      </c>
      <c r="R1760" s="110">
        <v>13</v>
      </c>
      <c r="S1760" s="131">
        <v>85.106382978699997</v>
      </c>
      <c r="T1760" s="110">
        <v>-14</v>
      </c>
      <c r="U1760" s="131">
        <v>3.0395136778</v>
      </c>
      <c r="V1760" s="131">
        <v>0.30395136779999998</v>
      </c>
      <c r="W1760" s="147">
        <v>118</v>
      </c>
      <c r="X1760" s="147">
        <v>54</v>
      </c>
      <c r="Y1760" s="147">
        <v>8</v>
      </c>
      <c r="Z1760" s="147">
        <v>56</v>
      </c>
      <c r="AA1760" s="147" t="s">
        <v>3449</v>
      </c>
      <c r="AB1760" s="147">
        <v>13</v>
      </c>
      <c r="AC1760" s="147" t="s">
        <v>3449</v>
      </c>
      <c r="AD1760" s="147">
        <v>25</v>
      </c>
      <c r="AE1760" s="148">
        <v>0.58997050149999997</v>
      </c>
      <c r="AF1760" s="131">
        <v>2.5839793281999999</v>
      </c>
      <c r="AG1760" s="131">
        <v>1.34</v>
      </c>
      <c r="AH1760" s="149">
        <v>29.343788691699999</v>
      </c>
      <c r="AI1760" s="149">
        <v>0.8254230293</v>
      </c>
      <c r="AJ1760" s="149">
        <v>18.345026826200002</v>
      </c>
      <c r="AK1760" s="149">
        <v>18.221213371899999</v>
      </c>
      <c r="AL1760" s="149">
        <v>0.86669418080000005</v>
      </c>
      <c r="AM1760" s="149">
        <v>10.8336772596</v>
      </c>
      <c r="AN1760" s="149">
        <v>0.47461824180000001</v>
      </c>
      <c r="AO1760" s="149">
        <v>0.619067272</v>
      </c>
      <c r="AP1760" s="149">
        <v>19.335534461400002</v>
      </c>
      <c r="AQ1760" s="149">
        <v>0.78415187779999995</v>
      </c>
    </row>
    <row r="1761" spans="1:43" x14ac:dyDescent="0.2">
      <c r="A1761" s="145">
        <v>5632</v>
      </c>
      <c r="B1761" s="109" t="s">
        <v>643</v>
      </c>
      <c r="C1761" s="110">
        <v>1608</v>
      </c>
      <c r="D1761" s="131">
        <v>3.2092426186999998</v>
      </c>
      <c r="E1761" s="110">
        <v>968.67469879520002</v>
      </c>
      <c r="F1761" s="131">
        <v>29.228855721399999</v>
      </c>
      <c r="G1761" s="131">
        <v>21.0199004975</v>
      </c>
      <c r="H1761" s="131">
        <v>66.169154228899998</v>
      </c>
      <c r="I1761" s="131">
        <v>12.8109452736</v>
      </c>
      <c r="J1761" s="131">
        <v>2.4852438646000001</v>
      </c>
      <c r="K1761" s="131">
        <v>1.2426219323000001</v>
      </c>
      <c r="L1761" s="131">
        <v>10.5622864244</v>
      </c>
      <c r="M1761" s="131">
        <v>4.349176763</v>
      </c>
      <c r="N1761" s="110">
        <v>676</v>
      </c>
      <c r="O1761" s="131">
        <v>2.3727810650999999</v>
      </c>
      <c r="P1761" s="146">
        <v>1.66</v>
      </c>
      <c r="Q1761" s="131">
        <v>44.378698224899999</v>
      </c>
      <c r="R1761" s="110">
        <v>14</v>
      </c>
      <c r="S1761" s="131">
        <v>49.1124260355</v>
      </c>
      <c r="T1761" s="110">
        <v>-15</v>
      </c>
      <c r="U1761" s="131">
        <v>5.3254437870000002</v>
      </c>
      <c r="V1761" s="131">
        <v>1.1834319526999999</v>
      </c>
      <c r="W1761" s="147">
        <v>895</v>
      </c>
      <c r="X1761" s="147">
        <v>45</v>
      </c>
      <c r="Y1761" s="147">
        <v>232</v>
      </c>
      <c r="Z1761" s="147">
        <v>618</v>
      </c>
      <c r="AA1761" s="147">
        <v>129</v>
      </c>
      <c r="AB1761" s="147">
        <v>4</v>
      </c>
      <c r="AC1761" s="147">
        <v>22</v>
      </c>
      <c r="AD1761" s="147">
        <v>103</v>
      </c>
      <c r="AE1761" s="148">
        <v>5.8902275770000001</v>
      </c>
      <c r="AF1761" s="131">
        <v>0</v>
      </c>
      <c r="AG1761" s="149">
        <v>2.11</v>
      </c>
      <c r="AH1761" s="149">
        <v>20.7201351878</v>
      </c>
      <c r="AI1761" s="149">
        <v>1.7418432341000001</v>
      </c>
      <c r="AJ1761" s="149">
        <v>17.730404263600001</v>
      </c>
      <c r="AK1761" s="149">
        <v>15.3906148447</v>
      </c>
      <c r="AL1761" s="149">
        <v>1.3128818406</v>
      </c>
      <c r="AM1761" s="149">
        <v>13.193812556899999</v>
      </c>
      <c r="AN1761" s="149">
        <v>0.41596256339999998</v>
      </c>
      <c r="AO1761" s="149">
        <v>3.6136747693000002</v>
      </c>
      <c r="AP1761" s="149">
        <v>22.851943325099999</v>
      </c>
      <c r="AQ1761" s="149">
        <v>0.67593916549999999</v>
      </c>
    </row>
    <row r="1762" spans="1:43" x14ac:dyDescent="0.2">
      <c r="A1762" s="145">
        <v>5633</v>
      </c>
      <c r="B1762" s="109" t="s">
        <v>642</v>
      </c>
      <c r="C1762" s="110">
        <v>2733</v>
      </c>
      <c r="D1762" s="131">
        <v>24.6806569343</v>
      </c>
      <c r="E1762" s="110">
        <v>704.38144329900001</v>
      </c>
      <c r="F1762" s="131">
        <v>28.357116721600001</v>
      </c>
      <c r="G1762" s="131">
        <v>20.417124039499999</v>
      </c>
      <c r="H1762" s="131">
        <v>59.165751921000002</v>
      </c>
      <c r="I1762" s="131">
        <v>20.417124039499999</v>
      </c>
      <c r="J1762" s="131">
        <v>4.3446777696999996</v>
      </c>
      <c r="K1762" s="131">
        <v>1.4482259232000001</v>
      </c>
      <c r="L1762" s="131">
        <v>9.4134685011000006</v>
      </c>
      <c r="M1762" s="131">
        <v>6.8790731353999997</v>
      </c>
      <c r="N1762" s="110">
        <v>1239</v>
      </c>
      <c r="O1762" s="131">
        <v>2.1783696528999998</v>
      </c>
      <c r="P1762" s="146">
        <v>3.88</v>
      </c>
      <c r="Q1762" s="131">
        <v>29.198966408299999</v>
      </c>
      <c r="R1762" s="110">
        <v>14</v>
      </c>
      <c r="S1762" s="131">
        <v>52.454780361799997</v>
      </c>
      <c r="T1762" s="110">
        <v>-19</v>
      </c>
      <c r="U1762" s="131">
        <v>18.087855297200001</v>
      </c>
      <c r="V1762" s="131">
        <v>0.25839793280000001</v>
      </c>
      <c r="W1762" s="147">
        <v>1538</v>
      </c>
      <c r="X1762" s="147">
        <v>27</v>
      </c>
      <c r="Y1762" s="147">
        <v>555</v>
      </c>
      <c r="Z1762" s="147">
        <v>956</v>
      </c>
      <c r="AA1762" s="147">
        <v>203</v>
      </c>
      <c r="AB1762" s="147">
        <v>7</v>
      </c>
      <c r="AC1762" s="147">
        <v>42</v>
      </c>
      <c r="AD1762" s="147">
        <v>154</v>
      </c>
      <c r="AE1762" s="148">
        <v>1.1042097999</v>
      </c>
      <c r="AF1762" s="131">
        <v>0</v>
      </c>
      <c r="AG1762" s="131">
        <v>2.2200000000000002</v>
      </c>
      <c r="AH1762" s="149">
        <v>30.4069467952</v>
      </c>
      <c r="AI1762" s="149">
        <v>2.4210758702000001</v>
      </c>
      <c r="AJ1762" s="149">
        <v>18.772536610500001</v>
      </c>
      <c r="AK1762" s="149">
        <v>16.270512914899999</v>
      </c>
      <c r="AL1762" s="149">
        <v>1.5306497903</v>
      </c>
      <c r="AM1762" s="149">
        <v>8.4553683125999992</v>
      </c>
      <c r="AN1762" s="149">
        <v>0.70645374940000005</v>
      </c>
      <c r="AO1762" s="149">
        <v>1.7219810141</v>
      </c>
      <c r="AP1762" s="149">
        <v>16.756199867500001</v>
      </c>
      <c r="AQ1762" s="149">
        <v>0.74324821549999998</v>
      </c>
    </row>
    <row r="1763" spans="1:43" x14ac:dyDescent="0.2">
      <c r="A1763" s="145">
        <v>5634</v>
      </c>
      <c r="B1763" s="109" t="s">
        <v>641</v>
      </c>
      <c r="C1763" s="110">
        <v>3071</v>
      </c>
      <c r="D1763" s="131">
        <v>28.709136630300002</v>
      </c>
      <c r="E1763" s="110">
        <v>231.42426526</v>
      </c>
      <c r="F1763" s="131">
        <v>19.7004233149</v>
      </c>
      <c r="G1763" s="131">
        <v>23.770758710500001</v>
      </c>
      <c r="H1763" s="131">
        <v>58.547704330800002</v>
      </c>
      <c r="I1763" s="131">
        <v>17.681536958599999</v>
      </c>
      <c r="J1763" s="131">
        <v>2.6105400555</v>
      </c>
      <c r="K1763" s="131">
        <v>2.6105400555</v>
      </c>
      <c r="L1763" s="131">
        <v>12.4000652635</v>
      </c>
      <c r="M1763" s="131">
        <v>16.9685103606</v>
      </c>
      <c r="N1763" s="110">
        <v>1157</v>
      </c>
      <c r="O1763" s="131">
        <v>2.5566119274000001</v>
      </c>
      <c r="P1763" s="146">
        <v>13.27</v>
      </c>
      <c r="Q1763" s="131">
        <v>10.022607385100001</v>
      </c>
      <c r="R1763" s="110">
        <v>40</v>
      </c>
      <c r="S1763" s="131">
        <v>80.783722682700002</v>
      </c>
      <c r="T1763" s="110">
        <v>-37</v>
      </c>
      <c r="U1763" s="131">
        <v>8.8922381310999992</v>
      </c>
      <c r="V1763" s="131">
        <v>0.30143180110000001</v>
      </c>
      <c r="W1763" s="147">
        <v>868</v>
      </c>
      <c r="X1763" s="147">
        <v>135</v>
      </c>
      <c r="Y1763" s="147">
        <v>43</v>
      </c>
      <c r="Z1763" s="147">
        <v>690</v>
      </c>
      <c r="AA1763" s="147">
        <v>156</v>
      </c>
      <c r="AB1763" s="147">
        <v>34</v>
      </c>
      <c r="AC1763" s="147">
        <v>9</v>
      </c>
      <c r="AD1763" s="147">
        <v>113</v>
      </c>
      <c r="AE1763" s="148">
        <v>1.2298232129</v>
      </c>
      <c r="AF1763" s="131">
        <v>0</v>
      </c>
      <c r="AG1763" s="131">
        <v>1.24</v>
      </c>
      <c r="AH1763" s="149">
        <v>23.6320288422</v>
      </c>
      <c r="AI1763" s="149">
        <v>2.0352387044000002</v>
      </c>
      <c r="AJ1763" s="149">
        <v>15.6480781532</v>
      </c>
      <c r="AK1763" s="149">
        <v>20.846659300999999</v>
      </c>
      <c r="AL1763" s="149">
        <v>1.5584113507999999</v>
      </c>
      <c r="AM1763" s="149">
        <v>12.926673256999999</v>
      </c>
      <c r="AN1763" s="149">
        <v>0.44775251500000002</v>
      </c>
      <c r="AO1763" s="149">
        <v>2.7214048962000001</v>
      </c>
      <c r="AP1763" s="149">
        <v>18.5381171135</v>
      </c>
      <c r="AQ1763" s="149">
        <v>0.13955922539999999</v>
      </c>
    </row>
    <row r="1764" spans="1:43" x14ac:dyDescent="0.2">
      <c r="A1764" s="145">
        <v>5635</v>
      </c>
      <c r="B1764" s="109" t="s">
        <v>640</v>
      </c>
      <c r="C1764" s="110">
        <v>13079</v>
      </c>
      <c r="D1764" s="131">
        <v>17.807602233800001</v>
      </c>
      <c r="E1764" s="110">
        <v>2286.5384615385001</v>
      </c>
      <c r="F1764" s="131">
        <v>46.265004969800003</v>
      </c>
      <c r="G1764" s="131">
        <v>21.178989219399998</v>
      </c>
      <c r="H1764" s="131">
        <v>63.926905726699999</v>
      </c>
      <c r="I1764" s="131">
        <v>14.894105053900001</v>
      </c>
      <c r="J1764" s="131">
        <v>3.0838023283</v>
      </c>
      <c r="K1764" s="131">
        <v>2.2357566879999999</v>
      </c>
      <c r="L1764" s="131">
        <v>10.4849279161</v>
      </c>
      <c r="M1764" s="131">
        <v>5.6279392490999998</v>
      </c>
      <c r="N1764" s="110">
        <v>5359</v>
      </c>
      <c r="O1764" s="131">
        <v>2.2451949991000002</v>
      </c>
      <c r="P1764" s="146">
        <v>5.72</v>
      </c>
      <c r="Q1764" s="131">
        <v>59.860383944200002</v>
      </c>
      <c r="R1764" s="110">
        <v>99</v>
      </c>
      <c r="S1764" s="131">
        <v>27.225130890100001</v>
      </c>
      <c r="T1764" s="110">
        <v>-97</v>
      </c>
      <c r="U1764" s="131">
        <v>11.5183246073</v>
      </c>
      <c r="V1764" s="131">
        <v>1.3961605585000001</v>
      </c>
      <c r="W1764" s="147">
        <v>16256</v>
      </c>
      <c r="X1764" s="147">
        <v>12</v>
      </c>
      <c r="Y1764" s="147">
        <v>2506</v>
      </c>
      <c r="Z1764" s="147">
        <v>13738</v>
      </c>
      <c r="AA1764" s="147">
        <v>838</v>
      </c>
      <c r="AB1764" s="147">
        <v>5</v>
      </c>
      <c r="AC1764" s="147">
        <v>156</v>
      </c>
      <c r="AD1764" s="147">
        <v>677</v>
      </c>
      <c r="AE1764" s="148">
        <v>0.64070139940000004</v>
      </c>
      <c r="AF1764" s="131">
        <v>20.659833440100002</v>
      </c>
      <c r="AG1764" s="131">
        <v>3.79</v>
      </c>
      <c r="AH1764" s="149">
        <v>21.617975052999999</v>
      </c>
      <c r="AI1764" s="149">
        <v>3.3482941873000001</v>
      </c>
      <c r="AJ1764" s="149">
        <v>26.896494754500001</v>
      </c>
      <c r="AK1764" s="149">
        <v>16.003524520199999</v>
      </c>
      <c r="AL1764" s="149">
        <v>0.98025717980000004</v>
      </c>
      <c r="AM1764" s="149">
        <v>7.2252664042000001</v>
      </c>
      <c r="AN1764" s="149">
        <v>0.19550072969999999</v>
      </c>
      <c r="AO1764" s="149">
        <v>3.7971198062</v>
      </c>
      <c r="AP1764" s="149">
        <v>18.082440730199998</v>
      </c>
      <c r="AQ1764" s="149">
        <v>0.2836137346</v>
      </c>
    </row>
    <row r="1765" spans="1:43" x14ac:dyDescent="0.2">
      <c r="A1765" s="145">
        <v>5636</v>
      </c>
      <c r="B1765" s="109" t="s">
        <v>639</v>
      </c>
      <c r="C1765" s="110">
        <v>2932</v>
      </c>
      <c r="D1765" s="131">
        <v>3.6042402827000002</v>
      </c>
      <c r="E1765" s="110">
        <v>595.93495934960004</v>
      </c>
      <c r="F1765" s="131">
        <v>31.957708049099999</v>
      </c>
      <c r="G1765" s="131">
        <v>22.100954979499999</v>
      </c>
      <c r="H1765" s="131">
        <v>63.915416098199998</v>
      </c>
      <c r="I1765" s="131">
        <v>13.983628922199999</v>
      </c>
      <c r="J1765" s="131">
        <v>2.7444253859000001</v>
      </c>
      <c r="K1765" s="131">
        <v>1.0291595197000001</v>
      </c>
      <c r="L1765" s="131">
        <v>6.5180102915999996</v>
      </c>
      <c r="M1765" s="131">
        <v>9.6054888508000005</v>
      </c>
      <c r="N1765" s="110">
        <v>1085</v>
      </c>
      <c r="O1765" s="131">
        <v>2.5714285713999998</v>
      </c>
      <c r="P1765" s="146">
        <v>4.92</v>
      </c>
      <c r="Q1765" s="131">
        <v>26.219512195099998</v>
      </c>
      <c r="R1765" s="110">
        <v>42</v>
      </c>
      <c r="S1765" s="131">
        <v>66.869918699199999</v>
      </c>
      <c r="T1765" s="110">
        <v>-40</v>
      </c>
      <c r="U1765" s="131">
        <v>6.7073170731999996</v>
      </c>
      <c r="V1765" s="131">
        <v>0.20325203250000001</v>
      </c>
      <c r="W1765" s="147">
        <v>2828</v>
      </c>
      <c r="X1765" s="147">
        <v>117</v>
      </c>
      <c r="Y1765" s="147">
        <v>407</v>
      </c>
      <c r="Z1765" s="147">
        <v>2304</v>
      </c>
      <c r="AA1765" s="147">
        <v>317</v>
      </c>
      <c r="AB1765" s="147">
        <v>18</v>
      </c>
      <c r="AC1765" s="147">
        <v>45</v>
      </c>
      <c r="AD1765" s="147">
        <v>254</v>
      </c>
      <c r="AE1765" s="148">
        <v>1.6406890893999999</v>
      </c>
      <c r="AF1765" s="131">
        <v>3.4258307640000001</v>
      </c>
      <c r="AG1765" s="131">
        <v>1.35</v>
      </c>
      <c r="AH1765" s="149">
        <v>26.227489610599999</v>
      </c>
      <c r="AI1765" s="149">
        <v>2.3318454671</v>
      </c>
      <c r="AJ1765" s="149">
        <v>20.0938894875</v>
      </c>
      <c r="AK1765" s="149">
        <v>13.367708173</v>
      </c>
      <c r="AL1765" s="149">
        <v>1.4622133291999999</v>
      </c>
      <c r="AM1765" s="149">
        <v>12.0824996152</v>
      </c>
      <c r="AN1765" s="149">
        <v>0.53871017389999998</v>
      </c>
      <c r="AO1765" s="149">
        <v>2.3164537478999998</v>
      </c>
      <c r="AP1765" s="149">
        <v>19.947668154500001</v>
      </c>
      <c r="AQ1765" s="149">
        <v>0.28474680619999998</v>
      </c>
    </row>
    <row r="1766" spans="1:43" x14ac:dyDescent="0.2">
      <c r="A1766" s="145">
        <v>5637</v>
      </c>
      <c r="B1766" s="109" t="s">
        <v>638</v>
      </c>
      <c r="C1766" s="110">
        <v>986</v>
      </c>
      <c r="D1766" s="131">
        <v>20.685434516499999</v>
      </c>
      <c r="E1766" s="110">
        <v>246.5</v>
      </c>
      <c r="F1766" s="131">
        <v>24.746450304300001</v>
      </c>
      <c r="G1766" s="131">
        <v>24.645030426000002</v>
      </c>
      <c r="H1766" s="131">
        <v>61.156186612600003</v>
      </c>
      <c r="I1766" s="131">
        <v>14.198782961499999</v>
      </c>
      <c r="J1766" s="131">
        <v>0</v>
      </c>
      <c r="K1766" s="131">
        <v>1.0075566751</v>
      </c>
      <c r="L1766" s="131">
        <v>8.0604534005000001</v>
      </c>
      <c r="M1766" s="131">
        <v>6.0453400504000001</v>
      </c>
      <c r="N1766" s="110">
        <v>353</v>
      </c>
      <c r="O1766" s="131">
        <v>2.6232294617999998</v>
      </c>
      <c r="P1766" s="146">
        <v>4</v>
      </c>
      <c r="Q1766" s="131">
        <v>12.5944584383</v>
      </c>
      <c r="R1766" s="110">
        <v>3</v>
      </c>
      <c r="S1766" s="131">
        <v>81.612090680099996</v>
      </c>
      <c r="T1766" s="110">
        <v>-2</v>
      </c>
      <c r="U1766" s="131">
        <v>5.0377833753000001</v>
      </c>
      <c r="V1766" s="131">
        <v>0.75566750630000001</v>
      </c>
      <c r="W1766" s="147">
        <v>873</v>
      </c>
      <c r="X1766" s="147">
        <v>34</v>
      </c>
      <c r="Y1766" s="147">
        <v>62</v>
      </c>
      <c r="Z1766" s="147">
        <v>777</v>
      </c>
      <c r="AA1766" s="147">
        <v>65</v>
      </c>
      <c r="AB1766" s="147">
        <v>9</v>
      </c>
      <c r="AC1766" s="147">
        <v>13</v>
      </c>
      <c r="AD1766" s="147">
        <v>43</v>
      </c>
      <c r="AE1766" s="148">
        <v>1.4851485149000001</v>
      </c>
      <c r="AF1766" s="131">
        <v>0</v>
      </c>
      <c r="AG1766" s="149">
        <v>2</v>
      </c>
      <c r="AH1766" s="149">
        <v>31.5415185108</v>
      </c>
      <c r="AI1766" s="149">
        <v>1.7151223593</v>
      </c>
      <c r="AJ1766" s="149">
        <v>12.9679983267</v>
      </c>
      <c r="AK1766" s="149">
        <v>16.1472495294</v>
      </c>
      <c r="AL1766" s="149">
        <v>5.3754444677000004</v>
      </c>
      <c r="AM1766" s="149">
        <v>11.587533988700001</v>
      </c>
      <c r="AN1766" s="149">
        <v>0.3346580213</v>
      </c>
      <c r="AO1766" s="149">
        <v>2.3426061492999999</v>
      </c>
      <c r="AP1766" s="149">
        <v>15.7498431291</v>
      </c>
      <c r="AQ1766" s="149">
        <v>0.60656766370000004</v>
      </c>
    </row>
    <row r="1767" spans="1:43" x14ac:dyDescent="0.2">
      <c r="A1767" s="145">
        <v>5638</v>
      </c>
      <c r="B1767" s="109" t="s">
        <v>637</v>
      </c>
      <c r="C1767" s="110">
        <v>2669</v>
      </c>
      <c r="D1767" s="131">
        <v>8.4518488419000004</v>
      </c>
      <c r="E1767" s="110">
        <v>717.47311827960004</v>
      </c>
      <c r="F1767" s="131">
        <v>21.768452604</v>
      </c>
      <c r="G1767" s="131">
        <v>21.468714874500002</v>
      </c>
      <c r="H1767" s="131">
        <v>58.1116523042</v>
      </c>
      <c r="I1767" s="131">
        <v>20.419632821299999</v>
      </c>
      <c r="J1767" s="131">
        <v>5.3221820946999996</v>
      </c>
      <c r="K1767" s="131">
        <v>1.9007793195</v>
      </c>
      <c r="L1767" s="131">
        <v>7.9832731419999998</v>
      </c>
      <c r="M1767" s="131">
        <v>6.4626496863999998</v>
      </c>
      <c r="N1767" s="110">
        <v>1114</v>
      </c>
      <c r="O1767" s="131">
        <v>2.3913824056999999</v>
      </c>
      <c r="P1767" s="146">
        <v>3.72</v>
      </c>
      <c r="Q1767" s="131">
        <v>32.345013477099997</v>
      </c>
      <c r="R1767" s="110">
        <v>19</v>
      </c>
      <c r="S1767" s="131">
        <v>59.5687331536</v>
      </c>
      <c r="T1767" s="110">
        <v>-21</v>
      </c>
      <c r="U1767" s="131">
        <v>7.5471698112999999</v>
      </c>
      <c r="V1767" s="131">
        <v>0.53908355799999996</v>
      </c>
      <c r="W1767" s="147">
        <v>1815</v>
      </c>
      <c r="X1767" s="147">
        <v>65</v>
      </c>
      <c r="Y1767" s="147">
        <v>435</v>
      </c>
      <c r="Z1767" s="147">
        <v>1315</v>
      </c>
      <c r="AA1767" s="147">
        <v>295</v>
      </c>
      <c r="AB1767" s="147">
        <v>10</v>
      </c>
      <c r="AC1767" s="147">
        <v>63</v>
      </c>
      <c r="AD1767" s="147">
        <v>222</v>
      </c>
      <c r="AE1767" s="148">
        <v>0.3236245955</v>
      </c>
      <c r="AF1767" s="131">
        <v>15.2549177037</v>
      </c>
      <c r="AG1767" s="131">
        <v>1.31</v>
      </c>
      <c r="AH1767" s="149">
        <v>27.671331180500001</v>
      </c>
      <c r="AI1767" s="149">
        <v>2.6767133117999999</v>
      </c>
      <c r="AJ1767" s="149">
        <v>17.380696089000001</v>
      </c>
      <c r="AK1767" s="149">
        <v>17.057768209500001</v>
      </c>
      <c r="AL1767" s="149">
        <v>1.3347685683999999</v>
      </c>
      <c r="AM1767" s="149">
        <v>9.2787944026000009</v>
      </c>
      <c r="AN1767" s="149">
        <v>0.22963760320000001</v>
      </c>
      <c r="AO1767" s="149">
        <v>2.2317904557000001</v>
      </c>
      <c r="AP1767" s="149">
        <v>19.260853964799999</v>
      </c>
      <c r="AQ1767" s="149">
        <v>0.32292787940000001</v>
      </c>
    </row>
    <row r="1768" spans="1:43" x14ac:dyDescent="0.2">
      <c r="A1768" s="145">
        <v>5639</v>
      </c>
      <c r="B1768" s="109" t="s">
        <v>636</v>
      </c>
      <c r="C1768" s="110">
        <v>818</v>
      </c>
      <c r="D1768" s="131">
        <v>3.0226700252000001</v>
      </c>
      <c r="E1768" s="110">
        <v>399.02439024389997</v>
      </c>
      <c r="F1768" s="131">
        <v>15.525672371600001</v>
      </c>
      <c r="G1768" s="131">
        <v>24.9388753056</v>
      </c>
      <c r="H1768" s="131">
        <v>59.657701711500003</v>
      </c>
      <c r="I1768" s="131">
        <v>15.4034229829</v>
      </c>
      <c r="J1768" s="131">
        <v>1.2468827929999999</v>
      </c>
      <c r="K1768" s="131">
        <v>0</v>
      </c>
      <c r="L1768" s="131">
        <v>8.7281795511000002</v>
      </c>
      <c r="M1768" s="131">
        <v>1.2468827929999999</v>
      </c>
      <c r="N1768" s="110">
        <v>303</v>
      </c>
      <c r="O1768" s="131">
        <v>2.6930693069</v>
      </c>
      <c r="P1768" s="146">
        <v>2.0499999999999998</v>
      </c>
      <c r="Q1768" s="131">
        <v>20.487804877999999</v>
      </c>
      <c r="R1768" s="110">
        <v>8</v>
      </c>
      <c r="S1768" s="131">
        <v>65.853658536599994</v>
      </c>
      <c r="T1768" s="110">
        <v>-5</v>
      </c>
      <c r="U1768" s="131">
        <v>13.1707317073</v>
      </c>
      <c r="V1768" s="131">
        <v>0.487804878</v>
      </c>
      <c r="W1768" s="147">
        <v>217</v>
      </c>
      <c r="X1768" s="147">
        <v>20</v>
      </c>
      <c r="Y1768" s="147">
        <v>39</v>
      </c>
      <c r="Z1768" s="147">
        <v>158</v>
      </c>
      <c r="AA1768" s="147">
        <v>80</v>
      </c>
      <c r="AB1768" s="147">
        <v>6</v>
      </c>
      <c r="AC1768" s="147">
        <v>7</v>
      </c>
      <c r="AD1768" s="147">
        <v>67</v>
      </c>
      <c r="AE1768" s="148">
        <v>1.7191977077</v>
      </c>
      <c r="AF1768" s="131">
        <v>2.5188916877</v>
      </c>
      <c r="AG1768" s="131">
        <v>1.1499999999999999</v>
      </c>
      <c r="AH1768" s="149">
        <v>29.313304721000002</v>
      </c>
      <c r="AI1768" s="149">
        <v>3.2618025750999999</v>
      </c>
      <c r="AJ1768" s="149">
        <v>16.802575107300001</v>
      </c>
      <c r="AK1768" s="149">
        <v>10.171673819700001</v>
      </c>
      <c r="AL1768" s="149">
        <v>1.4592274677999999</v>
      </c>
      <c r="AM1768" s="149">
        <v>13.390557939900001</v>
      </c>
      <c r="AN1768" s="149">
        <v>0.1072961373</v>
      </c>
      <c r="AO1768" s="149">
        <v>2.7896995707999999</v>
      </c>
      <c r="AP1768" s="149">
        <v>19.635193133000001</v>
      </c>
      <c r="AQ1768" s="149">
        <v>0</v>
      </c>
    </row>
    <row r="1769" spans="1:43" x14ac:dyDescent="0.2">
      <c r="A1769" s="145">
        <v>5640</v>
      </c>
      <c r="B1769" s="109" t="s">
        <v>635</v>
      </c>
      <c r="C1769" s="110">
        <v>694</v>
      </c>
      <c r="D1769" s="131">
        <v>18.6324786325</v>
      </c>
      <c r="E1769" s="110">
        <v>296.5811965812</v>
      </c>
      <c r="F1769" s="131">
        <v>17.579250720499999</v>
      </c>
      <c r="G1769" s="131">
        <v>25.648414985599999</v>
      </c>
      <c r="H1769" s="131">
        <v>53.170028818399999</v>
      </c>
      <c r="I1769" s="131">
        <v>21.181556195999999</v>
      </c>
      <c r="J1769" s="131">
        <v>0</v>
      </c>
      <c r="K1769" s="131">
        <v>2.8985507246000002</v>
      </c>
      <c r="L1769" s="131">
        <v>7.2463768116000002</v>
      </c>
      <c r="M1769" s="131">
        <v>20.2898550725</v>
      </c>
      <c r="N1769" s="110">
        <v>260</v>
      </c>
      <c r="O1769" s="131">
        <v>2.6076923076999998</v>
      </c>
      <c r="P1769" s="146">
        <v>2.34</v>
      </c>
      <c r="Q1769" s="131">
        <v>11.864406779699999</v>
      </c>
      <c r="R1769" s="110">
        <v>6</v>
      </c>
      <c r="S1769" s="131">
        <v>74.152542372900001</v>
      </c>
      <c r="T1769" s="110">
        <v>-7</v>
      </c>
      <c r="U1769" s="131">
        <v>13.135593220300001</v>
      </c>
      <c r="V1769" s="131">
        <v>0.84745762710000005</v>
      </c>
      <c r="W1769" s="147">
        <v>180</v>
      </c>
      <c r="X1769" s="147">
        <v>26</v>
      </c>
      <c r="Y1769" s="147">
        <v>16</v>
      </c>
      <c r="Z1769" s="147">
        <v>138</v>
      </c>
      <c r="AA1769" s="147">
        <v>48</v>
      </c>
      <c r="AB1769" s="147">
        <v>7</v>
      </c>
      <c r="AC1769" s="147">
        <v>4</v>
      </c>
      <c r="AD1769" s="147">
        <v>37</v>
      </c>
      <c r="AE1769" s="148">
        <v>1.3698630137000001</v>
      </c>
      <c r="AF1769" s="131">
        <v>8.9820359281000002</v>
      </c>
      <c r="AG1769" s="149" t="s">
        <v>3449</v>
      </c>
      <c r="AH1769" s="149">
        <v>29.864593781300002</v>
      </c>
      <c r="AI1769" s="149">
        <v>2.9338014042</v>
      </c>
      <c r="AJ1769" s="149">
        <v>17.377131394199999</v>
      </c>
      <c r="AK1769" s="149">
        <v>13.6910732197</v>
      </c>
      <c r="AL1769" s="149">
        <v>0.77733199600000003</v>
      </c>
      <c r="AM1769" s="149">
        <v>10.280842527600001</v>
      </c>
      <c r="AN1769" s="149">
        <v>0.1003009027</v>
      </c>
      <c r="AO1769" s="149">
        <v>4.3881644934999997</v>
      </c>
      <c r="AP1769" s="149">
        <v>17.903711133400002</v>
      </c>
      <c r="AQ1769" s="149">
        <v>0.2006018054</v>
      </c>
    </row>
    <row r="1770" spans="1:43" x14ac:dyDescent="0.2">
      <c r="A1770" s="145">
        <v>5642</v>
      </c>
      <c r="B1770" s="109" t="s">
        <v>634</v>
      </c>
      <c r="C1770" s="110">
        <v>15844</v>
      </c>
      <c r="D1770" s="131">
        <v>7.4606619641999998</v>
      </c>
      <c r="E1770" s="110">
        <v>4136.8146214098997</v>
      </c>
      <c r="F1770" s="131">
        <v>36.247159808100001</v>
      </c>
      <c r="G1770" s="131">
        <v>18.442312547299998</v>
      </c>
      <c r="H1770" s="131">
        <v>61.386013632900003</v>
      </c>
      <c r="I1770" s="131">
        <v>20.171673819700001</v>
      </c>
      <c r="J1770" s="131">
        <v>4.5638945233000001</v>
      </c>
      <c r="K1770" s="131">
        <v>2.0917849898999998</v>
      </c>
      <c r="L1770" s="131">
        <v>11.092799188600001</v>
      </c>
      <c r="M1770" s="131">
        <v>10.0152129817</v>
      </c>
      <c r="N1770" s="110">
        <v>7682</v>
      </c>
      <c r="O1770" s="131">
        <v>2.0264254099999999</v>
      </c>
      <c r="P1770" s="146">
        <v>3.83</v>
      </c>
      <c r="Q1770" s="131">
        <v>73.901808785499995</v>
      </c>
      <c r="R1770" s="110">
        <v>30</v>
      </c>
      <c r="S1770" s="131">
        <v>20.930232558099998</v>
      </c>
      <c r="T1770" s="110">
        <v>-31</v>
      </c>
      <c r="U1770" s="131">
        <v>4.6511627906999999</v>
      </c>
      <c r="V1770" s="131">
        <v>0.51679586560000002</v>
      </c>
      <c r="W1770" s="147">
        <v>10625</v>
      </c>
      <c r="X1770" s="147">
        <v>101</v>
      </c>
      <c r="Y1770" s="147">
        <v>990</v>
      </c>
      <c r="Z1770" s="147">
        <v>9534</v>
      </c>
      <c r="AA1770" s="147">
        <v>1345</v>
      </c>
      <c r="AB1770" s="147">
        <v>7</v>
      </c>
      <c r="AC1770" s="147">
        <v>116</v>
      </c>
      <c r="AD1770" s="147">
        <v>1222</v>
      </c>
      <c r="AE1770" s="148">
        <v>0.2103540961</v>
      </c>
      <c r="AF1770" s="131">
        <v>8.5869427958000006</v>
      </c>
      <c r="AG1770" s="149">
        <v>3.5</v>
      </c>
      <c r="AH1770" s="149">
        <v>24.107982600500002</v>
      </c>
      <c r="AI1770" s="149">
        <v>2.2146132141999999</v>
      </c>
      <c r="AJ1770" s="149">
        <v>23.7788031977</v>
      </c>
      <c r="AK1770" s="149">
        <v>13.306783447000001</v>
      </c>
      <c r="AL1770" s="149">
        <v>0.84205266869999995</v>
      </c>
      <c r="AM1770" s="149">
        <v>9.0715377381</v>
      </c>
      <c r="AN1770" s="149">
        <v>0.18810251589999999</v>
      </c>
      <c r="AO1770" s="149">
        <v>3.1169174700000002</v>
      </c>
      <c r="AP1770" s="149">
        <v>20.773571596499998</v>
      </c>
      <c r="AQ1770" s="149">
        <v>0.44527392430000001</v>
      </c>
    </row>
    <row r="1771" spans="1:43" x14ac:dyDescent="0.2">
      <c r="A1771" s="145">
        <v>5643</v>
      </c>
      <c r="B1771" s="109" t="s">
        <v>633</v>
      </c>
      <c r="C1771" s="110">
        <v>5239</v>
      </c>
      <c r="D1771" s="131">
        <v>5.9453993932999998</v>
      </c>
      <c r="E1771" s="110">
        <v>2801.6042780748999</v>
      </c>
      <c r="F1771" s="131">
        <v>30.7692307692</v>
      </c>
      <c r="G1771" s="131">
        <v>22.351593815600001</v>
      </c>
      <c r="H1771" s="131">
        <v>59.667875548799998</v>
      </c>
      <c r="I1771" s="131">
        <v>17.980530635600001</v>
      </c>
      <c r="J1771" s="131">
        <v>3.8001140034000001</v>
      </c>
      <c r="K1771" s="131">
        <v>2.2800684020999999</v>
      </c>
      <c r="L1771" s="131">
        <v>8.9302679079999994</v>
      </c>
      <c r="M1771" s="131">
        <v>3.8001140034000001</v>
      </c>
      <c r="N1771" s="110">
        <v>2293</v>
      </c>
      <c r="O1771" s="131">
        <v>2.2825992149999998</v>
      </c>
      <c r="P1771" s="146">
        <v>1.87</v>
      </c>
      <c r="Q1771" s="131">
        <v>61.081081081100002</v>
      </c>
      <c r="R1771" s="110">
        <v>30</v>
      </c>
      <c r="S1771" s="131">
        <v>32.432432432399999</v>
      </c>
      <c r="T1771" s="110">
        <v>-32</v>
      </c>
      <c r="U1771" s="131">
        <v>5.4054054053999998</v>
      </c>
      <c r="V1771" s="131">
        <v>1.0810810811</v>
      </c>
      <c r="W1771" s="147">
        <v>1463</v>
      </c>
      <c r="X1771" s="147">
        <v>20</v>
      </c>
      <c r="Y1771" s="147">
        <v>492</v>
      </c>
      <c r="Z1771" s="147">
        <v>951</v>
      </c>
      <c r="AA1771" s="147" t="s">
        <v>3449</v>
      </c>
      <c r="AB1771" s="147" t="s">
        <v>3449</v>
      </c>
      <c r="AC1771" s="147">
        <v>55</v>
      </c>
      <c r="AD1771" s="147">
        <v>228</v>
      </c>
      <c r="AE1771" s="148">
        <v>0.4003202562</v>
      </c>
      <c r="AF1771" s="131">
        <v>0.56753688989999995</v>
      </c>
      <c r="AG1771" s="131">
        <v>2.29</v>
      </c>
      <c r="AH1771" s="149">
        <v>24.996678329400002</v>
      </c>
      <c r="AI1771" s="149">
        <v>1.8734222064999999</v>
      </c>
      <c r="AJ1771" s="149">
        <v>22.733513441700001</v>
      </c>
      <c r="AK1771" s="149">
        <v>14.4381947828</v>
      </c>
      <c r="AL1771" s="149">
        <v>1.1426546791000001</v>
      </c>
      <c r="AM1771" s="149">
        <v>11.4974090969</v>
      </c>
      <c r="AN1771" s="149">
        <v>0.1107223526</v>
      </c>
      <c r="AO1771" s="149">
        <v>2.4270339696000001</v>
      </c>
      <c r="AP1771" s="149">
        <v>17.976881172799999</v>
      </c>
      <c r="AQ1771" s="149">
        <v>0.252446964</v>
      </c>
    </row>
    <row r="1772" spans="1:43" x14ac:dyDescent="0.2">
      <c r="A1772" s="145">
        <v>5644</v>
      </c>
      <c r="B1772" s="109" t="s">
        <v>632</v>
      </c>
      <c r="C1772" s="110">
        <v>411</v>
      </c>
      <c r="D1772" s="131">
        <v>19.825072886299999</v>
      </c>
      <c r="E1772" s="110">
        <v>348.3050847458</v>
      </c>
      <c r="F1772" s="131">
        <v>15.8150851582</v>
      </c>
      <c r="G1772" s="131">
        <v>25.304136252999999</v>
      </c>
      <c r="H1772" s="131">
        <v>63.746958637500001</v>
      </c>
      <c r="I1772" s="131">
        <v>10.9489051095</v>
      </c>
      <c r="J1772" s="131">
        <v>7.4165636588000003</v>
      </c>
      <c r="K1772" s="131">
        <v>2.4721878863</v>
      </c>
      <c r="L1772" s="131">
        <v>12.3609394314</v>
      </c>
      <c r="M1772" s="131">
        <v>0</v>
      </c>
      <c r="N1772" s="110">
        <v>153</v>
      </c>
      <c r="O1772" s="131">
        <v>2.6535947711999999</v>
      </c>
      <c r="P1772" s="146">
        <v>1.18</v>
      </c>
      <c r="Q1772" s="131">
        <v>15.5172413793</v>
      </c>
      <c r="R1772" s="110">
        <v>3</v>
      </c>
      <c r="S1772" s="131">
        <v>82.758620689699995</v>
      </c>
      <c r="T1772" s="110">
        <v>-2</v>
      </c>
      <c r="U1772" s="131">
        <v>1.724137931</v>
      </c>
      <c r="V1772" s="131">
        <v>0</v>
      </c>
      <c r="W1772" s="147">
        <v>80</v>
      </c>
      <c r="X1772" s="147">
        <v>15</v>
      </c>
      <c r="Y1772" s="147">
        <v>17</v>
      </c>
      <c r="Z1772" s="147">
        <v>48</v>
      </c>
      <c r="AA1772" s="147">
        <v>36</v>
      </c>
      <c r="AB1772" s="147">
        <v>10</v>
      </c>
      <c r="AC1772" s="147">
        <v>5</v>
      </c>
      <c r="AD1772" s="147">
        <v>21</v>
      </c>
      <c r="AE1772" s="148">
        <v>0.59171597629999995</v>
      </c>
      <c r="AF1772" s="131">
        <v>26.1780104712</v>
      </c>
      <c r="AG1772" s="149" t="s">
        <v>3449</v>
      </c>
      <c r="AH1772" s="149">
        <v>25.3276955603</v>
      </c>
      <c r="AI1772" s="149">
        <v>3.8900634249000001</v>
      </c>
      <c r="AJ1772" s="149">
        <v>10.9090909091</v>
      </c>
      <c r="AK1772" s="149">
        <v>18.562367864700001</v>
      </c>
      <c r="AL1772" s="149">
        <v>0.12684989429999999</v>
      </c>
      <c r="AM1772" s="149">
        <v>7.0190274841000004</v>
      </c>
      <c r="AN1772" s="149">
        <v>0.2114164905</v>
      </c>
      <c r="AO1772" s="149">
        <v>1.4799154334</v>
      </c>
      <c r="AP1772" s="149">
        <v>28.456659619500002</v>
      </c>
      <c r="AQ1772" s="149">
        <v>8.4566596199999997E-2</v>
      </c>
    </row>
    <row r="1773" spans="1:43" x14ac:dyDescent="0.2">
      <c r="A1773" s="145">
        <v>5645</v>
      </c>
      <c r="B1773" s="109" t="s">
        <v>631</v>
      </c>
      <c r="C1773" s="110">
        <v>463</v>
      </c>
      <c r="D1773" s="131">
        <v>-0.43010752689999998</v>
      </c>
      <c r="E1773" s="110">
        <v>263.0681818182</v>
      </c>
      <c r="F1773" s="131">
        <v>15.3347732181</v>
      </c>
      <c r="G1773" s="131">
        <v>18.142548596099999</v>
      </c>
      <c r="H1773" s="131">
        <v>64.794816414699994</v>
      </c>
      <c r="I1773" s="131">
        <v>17.062634989199999</v>
      </c>
      <c r="J1773" s="131">
        <v>0</v>
      </c>
      <c r="K1773" s="131">
        <v>2.1715526602000002</v>
      </c>
      <c r="L1773" s="131">
        <v>8.6862106406000006</v>
      </c>
      <c r="M1773" s="131">
        <v>6.5146579805</v>
      </c>
      <c r="N1773" s="110">
        <v>181</v>
      </c>
      <c r="O1773" s="131">
        <v>2.5524861878</v>
      </c>
      <c r="P1773" s="146">
        <v>1.76</v>
      </c>
      <c r="Q1773" s="131">
        <v>15.789473684200001</v>
      </c>
      <c r="R1773" s="110">
        <v>8</v>
      </c>
      <c r="S1773" s="131">
        <v>67.836257309900006</v>
      </c>
      <c r="T1773" s="110">
        <v>-9</v>
      </c>
      <c r="U1773" s="131">
        <v>16.374269005799999</v>
      </c>
      <c r="V1773" s="131">
        <v>0</v>
      </c>
      <c r="W1773" s="147">
        <v>500</v>
      </c>
      <c r="X1773" s="147">
        <v>25</v>
      </c>
      <c r="Y1773" s="147">
        <v>261</v>
      </c>
      <c r="Z1773" s="147">
        <v>214</v>
      </c>
      <c r="AA1773" s="147">
        <v>100</v>
      </c>
      <c r="AB1773" s="147">
        <v>5</v>
      </c>
      <c r="AC1773" s="147">
        <v>33</v>
      </c>
      <c r="AD1773" s="147">
        <v>62</v>
      </c>
      <c r="AE1773" s="148">
        <v>0</v>
      </c>
      <c r="AF1773" s="131">
        <v>0</v>
      </c>
      <c r="AG1773" s="149" t="s">
        <v>3449</v>
      </c>
      <c r="AH1773" s="149">
        <v>37.949400798900001</v>
      </c>
      <c r="AI1773" s="149">
        <v>1.431424767</v>
      </c>
      <c r="AJ1773" s="149">
        <v>11.551264979999999</v>
      </c>
      <c r="AK1773" s="149">
        <v>19.440745672399999</v>
      </c>
      <c r="AL1773" s="149">
        <v>1.4980026631000001</v>
      </c>
      <c r="AM1773" s="149">
        <v>11.5845539281</v>
      </c>
      <c r="AN1773" s="149">
        <v>0.26631158459999998</v>
      </c>
      <c r="AO1773" s="149">
        <v>0.33288948070000002</v>
      </c>
      <c r="AP1773" s="149">
        <v>14.280958721699999</v>
      </c>
      <c r="AQ1773" s="149">
        <v>6.6577896100000006E-2</v>
      </c>
    </row>
    <row r="1774" spans="1:43" x14ac:dyDescent="0.2">
      <c r="A1774" s="145">
        <v>5646</v>
      </c>
      <c r="B1774" s="109" t="s">
        <v>630</v>
      </c>
      <c r="C1774" s="110">
        <v>5766</v>
      </c>
      <c r="D1774" s="131">
        <v>12.200817279600001</v>
      </c>
      <c r="E1774" s="110">
        <v>1040.7942238267001</v>
      </c>
      <c r="F1774" s="131">
        <v>36.853971557400001</v>
      </c>
      <c r="G1774" s="131">
        <v>23.048907388100002</v>
      </c>
      <c r="H1774" s="131">
        <v>61.966701352800001</v>
      </c>
      <c r="I1774" s="131">
        <v>14.984391259100001</v>
      </c>
      <c r="J1774" s="131">
        <v>3.1446540880999998</v>
      </c>
      <c r="K1774" s="131">
        <v>2.0964360587000002</v>
      </c>
      <c r="L1774" s="131">
        <v>9.4339622641999998</v>
      </c>
      <c r="M1774" s="131">
        <v>4.3675751222999999</v>
      </c>
      <c r="N1774" s="110">
        <v>2488</v>
      </c>
      <c r="O1774" s="131">
        <v>2.2974276527000002</v>
      </c>
      <c r="P1774" s="146">
        <v>5.54</v>
      </c>
      <c r="Q1774" s="131">
        <v>38.7978142077</v>
      </c>
      <c r="R1774" s="110">
        <v>35</v>
      </c>
      <c r="S1774" s="131">
        <v>52.823315118399996</v>
      </c>
      <c r="T1774" s="110">
        <v>-35</v>
      </c>
      <c r="U1774" s="131">
        <v>8.1967213114999993</v>
      </c>
      <c r="V1774" s="131">
        <v>0.18214936249999999</v>
      </c>
      <c r="W1774" s="147">
        <v>2800</v>
      </c>
      <c r="X1774" s="147">
        <v>50</v>
      </c>
      <c r="Y1774" s="147">
        <v>1320</v>
      </c>
      <c r="Z1774" s="147">
        <v>1430</v>
      </c>
      <c r="AA1774" s="147">
        <v>326</v>
      </c>
      <c r="AB1774" s="147">
        <v>14</v>
      </c>
      <c r="AC1774" s="147">
        <v>47</v>
      </c>
      <c r="AD1774" s="147">
        <v>265</v>
      </c>
      <c r="AE1774" s="148">
        <v>0.5979599015</v>
      </c>
      <c r="AF1774" s="131">
        <v>7.5677578316999998</v>
      </c>
      <c r="AG1774" s="149">
        <v>2.25</v>
      </c>
      <c r="AH1774" s="149">
        <v>27.204610950999999</v>
      </c>
      <c r="AI1774" s="149">
        <v>2.4828197739000002</v>
      </c>
      <c r="AJ1774" s="149">
        <v>18.124584349399999</v>
      </c>
      <c r="AK1774" s="149">
        <v>16.129461316800001</v>
      </c>
      <c r="AL1774" s="149">
        <v>1.3123475948000001</v>
      </c>
      <c r="AM1774" s="149">
        <v>10.8357348703</v>
      </c>
      <c r="AN1774" s="149">
        <v>0.64287297720000003</v>
      </c>
      <c r="AO1774" s="149">
        <v>2.4562181335000002</v>
      </c>
      <c r="AP1774" s="149">
        <v>18.825094214100002</v>
      </c>
      <c r="AQ1774" s="149">
        <v>0.32365329199999998</v>
      </c>
    </row>
    <row r="1775" spans="1:43" x14ac:dyDescent="0.2">
      <c r="A1775" s="145">
        <v>5648</v>
      </c>
      <c r="B1775" s="109" t="s">
        <v>629</v>
      </c>
      <c r="C1775" s="110">
        <v>4704</v>
      </c>
      <c r="D1775" s="131">
        <v>44.827586206900001</v>
      </c>
      <c r="E1775" s="110">
        <v>2529.0322580645002</v>
      </c>
      <c r="F1775" s="131">
        <v>47.066326530600001</v>
      </c>
      <c r="G1775" s="131">
        <v>22.321428571399998</v>
      </c>
      <c r="H1775" s="131">
        <v>60.331632653100002</v>
      </c>
      <c r="I1775" s="131">
        <v>17.3469387755</v>
      </c>
      <c r="J1775" s="131">
        <v>3.6278275715000001</v>
      </c>
      <c r="K1775" s="131">
        <v>1.9206145966999999</v>
      </c>
      <c r="L1775" s="131">
        <v>8.7494664959000001</v>
      </c>
      <c r="M1775" s="131">
        <v>5.9752454118999996</v>
      </c>
      <c r="N1775" s="110">
        <v>2139</v>
      </c>
      <c r="O1775" s="131">
        <v>2.1248246844000001</v>
      </c>
      <c r="P1775" s="146">
        <v>1.86</v>
      </c>
      <c r="Q1775" s="131">
        <v>77.472527472500005</v>
      </c>
      <c r="R1775" s="110">
        <v>20</v>
      </c>
      <c r="S1775" s="131">
        <v>15.3846153846</v>
      </c>
      <c r="T1775" s="110">
        <v>-20</v>
      </c>
      <c r="U1775" s="131">
        <v>7.1428571428999996</v>
      </c>
      <c r="V1775" s="131">
        <v>0</v>
      </c>
      <c r="W1775" s="147">
        <v>1440</v>
      </c>
      <c r="X1775" s="147">
        <v>5</v>
      </c>
      <c r="Y1775" s="147">
        <v>238</v>
      </c>
      <c r="Z1775" s="147">
        <v>1197</v>
      </c>
      <c r="AA1775" s="147" t="s">
        <v>3449</v>
      </c>
      <c r="AB1775" s="147" t="s">
        <v>3449</v>
      </c>
      <c r="AC1775" s="147">
        <v>29</v>
      </c>
      <c r="AD1775" s="147">
        <v>280</v>
      </c>
      <c r="AE1775" s="148">
        <v>0.51302288870000001</v>
      </c>
      <c r="AF1775" s="131">
        <v>19.742679680599998</v>
      </c>
      <c r="AG1775" s="149">
        <v>0.96</v>
      </c>
      <c r="AH1775" s="149">
        <v>32.612796329299997</v>
      </c>
      <c r="AI1775" s="149">
        <v>2.8243691053000002</v>
      </c>
      <c r="AJ1775" s="149">
        <v>15.865409125699999</v>
      </c>
      <c r="AK1775" s="149">
        <v>13.515166964100001</v>
      </c>
      <c r="AL1775" s="149">
        <v>0.62707111900000001</v>
      </c>
      <c r="AM1775" s="149">
        <v>10.7417792506</v>
      </c>
      <c r="AN1775" s="149">
        <v>0.16823859290000001</v>
      </c>
      <c r="AO1775" s="149">
        <v>2.6204435381</v>
      </c>
      <c r="AP1775" s="149">
        <v>19.796074432800001</v>
      </c>
      <c r="AQ1775" s="149">
        <v>0.12745347949999999</v>
      </c>
    </row>
    <row r="1776" spans="1:43" x14ac:dyDescent="0.2">
      <c r="A1776" s="145">
        <v>5649</v>
      </c>
      <c r="B1776" s="109" t="s">
        <v>628</v>
      </c>
      <c r="C1776" s="110">
        <v>1908</v>
      </c>
      <c r="D1776" s="131">
        <v>11.3185530922</v>
      </c>
      <c r="E1776" s="110">
        <v>1200</v>
      </c>
      <c r="F1776" s="131">
        <v>29.2452830189</v>
      </c>
      <c r="G1776" s="131">
        <v>23.060796645700002</v>
      </c>
      <c r="H1776" s="131">
        <v>61.740041928700002</v>
      </c>
      <c r="I1776" s="131">
        <v>15.1991614256</v>
      </c>
      <c r="J1776" s="131">
        <v>2.6034886747999999</v>
      </c>
      <c r="K1776" s="131">
        <v>4.1655818797000004</v>
      </c>
      <c r="L1776" s="131">
        <v>11.455350169200001</v>
      </c>
      <c r="M1776" s="131">
        <v>3.1241864098000001</v>
      </c>
      <c r="N1776" s="110">
        <v>812</v>
      </c>
      <c r="O1776" s="131">
        <v>2.3411330049000001</v>
      </c>
      <c r="P1776" s="146">
        <v>1.59</v>
      </c>
      <c r="Q1776" s="131">
        <v>57.594936708900001</v>
      </c>
      <c r="R1776" s="110">
        <v>23</v>
      </c>
      <c r="S1776" s="131">
        <v>34.177215189899997</v>
      </c>
      <c r="T1776" s="110">
        <v>-22</v>
      </c>
      <c r="U1776" s="131">
        <v>6.9620253165000001</v>
      </c>
      <c r="V1776" s="131">
        <v>1.2658227848000001</v>
      </c>
      <c r="W1776" s="147">
        <v>2328</v>
      </c>
      <c r="X1776" s="147">
        <v>4</v>
      </c>
      <c r="Y1776" s="147">
        <v>767</v>
      </c>
      <c r="Z1776" s="147">
        <v>1557</v>
      </c>
      <c r="AA1776" s="147" t="s">
        <v>3449</v>
      </c>
      <c r="AB1776" s="147" t="s">
        <v>3449</v>
      </c>
      <c r="AC1776" s="147">
        <v>22</v>
      </c>
      <c r="AD1776" s="147">
        <v>101</v>
      </c>
      <c r="AE1776" s="148">
        <v>1.2835472579</v>
      </c>
      <c r="AF1776" s="131">
        <v>9.0473656200000008</v>
      </c>
      <c r="AG1776" s="149">
        <v>2.95</v>
      </c>
      <c r="AH1776" s="149">
        <v>23.190240534000001</v>
      </c>
      <c r="AI1776" s="149">
        <v>1.2659684658999999</v>
      </c>
      <c r="AJ1776" s="149">
        <v>19.507423178700002</v>
      </c>
      <c r="AK1776" s="149">
        <v>16.077799516599999</v>
      </c>
      <c r="AL1776" s="149">
        <v>0.87466912190000001</v>
      </c>
      <c r="AM1776" s="149">
        <v>12.3374381402</v>
      </c>
      <c r="AN1776" s="149">
        <v>0.58694901600000005</v>
      </c>
      <c r="AO1776" s="149">
        <v>3.6828173553000001</v>
      </c>
      <c r="AP1776" s="149">
        <v>17.953734607000001</v>
      </c>
      <c r="AQ1776" s="149">
        <v>0.56393140750000004</v>
      </c>
    </row>
    <row r="1777" spans="1:43" x14ac:dyDescent="0.2">
      <c r="A1777" s="145">
        <v>5650</v>
      </c>
      <c r="B1777" s="109" t="s">
        <v>627</v>
      </c>
      <c r="C1777" s="110">
        <v>196</v>
      </c>
      <c r="D1777" s="131">
        <v>16.666666666699999</v>
      </c>
      <c r="E1777" s="110">
        <v>93.333333333300004</v>
      </c>
      <c r="F1777" s="131">
        <v>19.387755102</v>
      </c>
      <c r="G1777" s="131">
        <v>28.061224489800001</v>
      </c>
      <c r="H1777" s="131">
        <v>54.081632653100002</v>
      </c>
      <c r="I1777" s="131">
        <v>17.857142857100001</v>
      </c>
      <c r="J1777" s="131">
        <v>0</v>
      </c>
      <c r="K1777" s="131">
        <v>10.5263157895</v>
      </c>
      <c r="L1777" s="131">
        <v>0</v>
      </c>
      <c r="M1777" s="131">
        <v>5.2631578947</v>
      </c>
      <c r="N1777" s="110">
        <v>60</v>
      </c>
      <c r="O1777" s="131">
        <v>3.2666666666999999</v>
      </c>
      <c r="P1777" s="146">
        <v>2.1</v>
      </c>
      <c r="Q1777" s="131">
        <v>10.476190476199999</v>
      </c>
      <c r="R1777" s="110">
        <v>5</v>
      </c>
      <c r="S1777" s="131">
        <v>75.238095238100001</v>
      </c>
      <c r="T1777" s="110">
        <v>-5</v>
      </c>
      <c r="U1777" s="131">
        <v>14.285714285699999</v>
      </c>
      <c r="V1777" s="131">
        <v>0</v>
      </c>
      <c r="W1777" s="147" t="s">
        <v>3449</v>
      </c>
      <c r="X1777" s="147">
        <v>20</v>
      </c>
      <c r="Y1777" s="147" t="s">
        <v>3449</v>
      </c>
      <c r="Z1777" s="147">
        <v>61</v>
      </c>
      <c r="AA1777" s="147" t="s">
        <v>3449</v>
      </c>
      <c r="AB1777" s="147">
        <v>8</v>
      </c>
      <c r="AC1777" s="147" t="s">
        <v>3449</v>
      </c>
      <c r="AD1777" s="147">
        <v>6</v>
      </c>
      <c r="AE1777" s="148">
        <v>0</v>
      </c>
      <c r="AF1777" s="131">
        <v>0</v>
      </c>
      <c r="AG1777" s="149" t="s">
        <v>3449</v>
      </c>
      <c r="AH1777" s="149">
        <v>22.721268163800001</v>
      </c>
      <c r="AI1777" s="149">
        <v>1.0568031704</v>
      </c>
      <c r="AJ1777" s="149">
        <v>12.6155878468</v>
      </c>
      <c r="AK1777" s="149">
        <v>23.051519154600001</v>
      </c>
      <c r="AL1777" s="149">
        <v>0.26420079260000001</v>
      </c>
      <c r="AM1777" s="149">
        <v>23.7780713342</v>
      </c>
      <c r="AN1777" s="149">
        <v>0.33025099079999998</v>
      </c>
      <c r="AO1777" s="149">
        <v>1.4531043592999999</v>
      </c>
      <c r="AP1777" s="149">
        <v>13.7384412153</v>
      </c>
      <c r="AQ1777" s="149">
        <v>0</v>
      </c>
    </row>
    <row r="1778" spans="1:43" x14ac:dyDescent="0.2">
      <c r="A1778" s="145">
        <v>5651</v>
      </c>
      <c r="B1778" s="109" t="s">
        <v>626</v>
      </c>
      <c r="C1778" s="110">
        <v>970</v>
      </c>
      <c r="D1778" s="131">
        <v>43.491124260399999</v>
      </c>
      <c r="E1778" s="110">
        <v>587.87878787880004</v>
      </c>
      <c r="F1778" s="131">
        <v>26.701030927800002</v>
      </c>
      <c r="G1778" s="131">
        <v>20.412371134000001</v>
      </c>
      <c r="H1778" s="131">
        <v>63.608247422700003</v>
      </c>
      <c r="I1778" s="131">
        <v>15.979381443299999</v>
      </c>
      <c r="J1778" s="131">
        <v>4.1407867495000001</v>
      </c>
      <c r="K1778" s="131">
        <v>5.1759834369000002</v>
      </c>
      <c r="L1778" s="131">
        <v>8.2815734990000003</v>
      </c>
      <c r="M1778" s="131">
        <v>5.1759834369000002</v>
      </c>
      <c r="N1778" s="110">
        <v>376</v>
      </c>
      <c r="O1778" s="131">
        <v>2.5797872339999999</v>
      </c>
      <c r="P1778" s="146">
        <v>1.65</v>
      </c>
      <c r="Q1778" s="131">
        <v>37.575757575799997</v>
      </c>
      <c r="R1778" s="110">
        <v>17</v>
      </c>
      <c r="S1778" s="131">
        <v>53.333333333299997</v>
      </c>
      <c r="T1778" s="110">
        <v>-17</v>
      </c>
      <c r="U1778" s="131">
        <v>9.0909090909000003</v>
      </c>
      <c r="V1778" s="131">
        <v>0</v>
      </c>
      <c r="W1778" s="147">
        <v>1227</v>
      </c>
      <c r="X1778" s="147">
        <v>6</v>
      </c>
      <c r="Y1778" s="147">
        <v>538</v>
      </c>
      <c r="Z1778" s="147">
        <v>683</v>
      </c>
      <c r="AA1778" s="147" t="s">
        <v>3449</v>
      </c>
      <c r="AB1778" s="147" t="s">
        <v>3449</v>
      </c>
      <c r="AC1778" s="147">
        <v>61</v>
      </c>
      <c r="AD1778" s="147">
        <v>92</v>
      </c>
      <c r="AE1778" s="148">
        <v>2.5943396226000002</v>
      </c>
      <c r="AF1778" s="131">
        <v>3.2119914346999998</v>
      </c>
      <c r="AG1778" s="149">
        <v>1.87</v>
      </c>
      <c r="AH1778" s="149">
        <v>23.682409308699999</v>
      </c>
      <c r="AI1778" s="149">
        <v>0.36504677159999999</v>
      </c>
      <c r="AJ1778" s="149">
        <v>18.640200775699999</v>
      </c>
      <c r="AK1778" s="149">
        <v>29.4318959617</v>
      </c>
      <c r="AL1778" s="149">
        <v>0</v>
      </c>
      <c r="AM1778" s="149">
        <v>6.0917180014000003</v>
      </c>
      <c r="AN1778" s="149">
        <v>0.18252338579999999</v>
      </c>
      <c r="AO1778" s="149">
        <v>5.6354095368000001</v>
      </c>
      <c r="AP1778" s="149">
        <v>14.0086698608</v>
      </c>
      <c r="AQ1778" s="149">
        <v>6.8446269700000006E-2</v>
      </c>
    </row>
    <row r="1779" spans="1:43" x14ac:dyDescent="0.2">
      <c r="A1779" s="145">
        <v>5652</v>
      </c>
      <c r="B1779" s="109" t="s">
        <v>625</v>
      </c>
      <c r="C1779" s="110">
        <v>603</v>
      </c>
      <c r="D1779" s="131">
        <v>3.7865748709</v>
      </c>
      <c r="E1779" s="110">
        <v>198.3552631579</v>
      </c>
      <c r="F1779" s="131">
        <v>16.417910447800001</v>
      </c>
      <c r="G1779" s="131">
        <v>20.729684908799999</v>
      </c>
      <c r="H1779" s="131">
        <v>65.837479270299994</v>
      </c>
      <c r="I1779" s="131">
        <v>13.432835820899999</v>
      </c>
      <c r="J1779" s="131">
        <v>0</v>
      </c>
      <c r="K1779" s="131">
        <v>0</v>
      </c>
      <c r="L1779" s="131">
        <v>4.9545829893000004</v>
      </c>
      <c r="M1779" s="131">
        <v>3.3030553262</v>
      </c>
      <c r="N1779" s="110">
        <v>246</v>
      </c>
      <c r="O1779" s="131">
        <v>2.4430894309000002</v>
      </c>
      <c r="P1779" s="146">
        <v>3.04</v>
      </c>
      <c r="Q1779" s="131">
        <v>6.5146579805</v>
      </c>
      <c r="R1779" s="110">
        <v>7</v>
      </c>
      <c r="S1779" s="131">
        <v>76.872964169400007</v>
      </c>
      <c r="T1779" s="110">
        <v>-4</v>
      </c>
      <c r="U1779" s="131">
        <v>16.612377850200001</v>
      </c>
      <c r="V1779" s="131">
        <v>0</v>
      </c>
      <c r="W1779" s="147">
        <v>112</v>
      </c>
      <c r="X1779" s="147">
        <v>43</v>
      </c>
      <c r="Y1779" s="147">
        <v>25</v>
      </c>
      <c r="Z1779" s="147">
        <v>44</v>
      </c>
      <c r="AA1779" s="147" t="s">
        <v>3449</v>
      </c>
      <c r="AB1779" s="147">
        <v>12</v>
      </c>
      <c r="AC1779" s="147" t="s">
        <v>3449</v>
      </c>
      <c r="AD1779" s="147">
        <v>27</v>
      </c>
      <c r="AE1779" s="148">
        <v>0</v>
      </c>
      <c r="AF1779" s="131">
        <v>0</v>
      </c>
      <c r="AG1779" s="149" t="s">
        <v>3449</v>
      </c>
      <c r="AH1779" s="149">
        <v>16.7588495575</v>
      </c>
      <c r="AI1779" s="149">
        <v>3.9823008849999999</v>
      </c>
      <c r="AJ1779" s="149">
        <v>14.4634955752</v>
      </c>
      <c r="AK1779" s="149">
        <v>24.004424778800001</v>
      </c>
      <c r="AL1779" s="149">
        <v>1.3550884956</v>
      </c>
      <c r="AM1779" s="149">
        <v>11.117256637200001</v>
      </c>
      <c r="AN1779" s="149">
        <v>0.27654867259999999</v>
      </c>
      <c r="AO1779" s="149">
        <v>3.1526548672999999</v>
      </c>
      <c r="AP1779" s="149">
        <v>20.9347345133</v>
      </c>
      <c r="AQ1779" s="149">
        <v>1.8528761062000001</v>
      </c>
    </row>
    <row r="1780" spans="1:43" x14ac:dyDescent="0.2">
      <c r="A1780" s="145">
        <v>5653</v>
      </c>
      <c r="B1780" s="109" t="s">
        <v>624</v>
      </c>
      <c r="C1780" s="110">
        <v>883</v>
      </c>
      <c r="D1780" s="131">
        <v>13.0601792574</v>
      </c>
      <c r="E1780" s="110">
        <v>412.61682242990003</v>
      </c>
      <c r="F1780" s="131">
        <v>20.045300113300001</v>
      </c>
      <c r="G1780" s="131">
        <v>25.028312570800001</v>
      </c>
      <c r="H1780" s="131">
        <v>60.249150622899997</v>
      </c>
      <c r="I1780" s="131">
        <v>14.722536806300001</v>
      </c>
      <c r="J1780" s="131">
        <v>2.2624434389000001</v>
      </c>
      <c r="K1780" s="131">
        <v>1.1312217195000001</v>
      </c>
      <c r="L1780" s="131">
        <v>11.312217194600001</v>
      </c>
      <c r="M1780" s="131">
        <v>6.7873303167000003</v>
      </c>
      <c r="N1780" s="110">
        <v>320</v>
      </c>
      <c r="O1780" s="131">
        <v>2.7593749999999999</v>
      </c>
      <c r="P1780" s="146">
        <v>2.14</v>
      </c>
      <c r="Q1780" s="131">
        <v>18.6046511628</v>
      </c>
      <c r="R1780" s="110">
        <v>13</v>
      </c>
      <c r="S1780" s="131">
        <v>69.302325581399998</v>
      </c>
      <c r="T1780" s="110">
        <v>-12</v>
      </c>
      <c r="U1780" s="131">
        <v>12.0930232558</v>
      </c>
      <c r="V1780" s="131">
        <v>0</v>
      </c>
      <c r="W1780" s="147">
        <v>163</v>
      </c>
      <c r="X1780" s="147">
        <v>54</v>
      </c>
      <c r="Y1780" s="147">
        <v>9</v>
      </c>
      <c r="Z1780" s="147">
        <v>100</v>
      </c>
      <c r="AA1780" s="147" t="s">
        <v>3449</v>
      </c>
      <c r="AB1780" s="147" t="s">
        <v>3449</v>
      </c>
      <c r="AC1780" s="147">
        <v>4</v>
      </c>
      <c r="AD1780" s="147">
        <v>38</v>
      </c>
      <c r="AE1780" s="148">
        <v>1.724137931</v>
      </c>
      <c r="AF1780" s="131">
        <v>4.5248868778000002</v>
      </c>
      <c r="AG1780" s="149" t="s">
        <v>3449</v>
      </c>
      <c r="AH1780" s="149">
        <v>36.303095752300003</v>
      </c>
      <c r="AI1780" s="149">
        <v>1.8178545716000001</v>
      </c>
      <c r="AJ1780" s="149">
        <v>15.6047516199</v>
      </c>
      <c r="AK1780" s="149">
        <v>14.092872570200001</v>
      </c>
      <c r="AL1780" s="149">
        <v>0.44996400289999999</v>
      </c>
      <c r="AM1780" s="149">
        <v>12.491000719900001</v>
      </c>
      <c r="AN1780" s="149">
        <v>0.161987041</v>
      </c>
      <c r="AO1780" s="149">
        <v>1.6018718503</v>
      </c>
      <c r="AP1780" s="149">
        <v>15.514758819300001</v>
      </c>
      <c r="AQ1780" s="149">
        <v>0.35997120230000001</v>
      </c>
    </row>
    <row r="1781" spans="1:43" x14ac:dyDescent="0.2">
      <c r="A1781" s="145">
        <v>5654</v>
      </c>
      <c r="B1781" s="109" t="s">
        <v>623</v>
      </c>
      <c r="C1781" s="110">
        <v>514</v>
      </c>
      <c r="D1781" s="131">
        <v>23.855421686700002</v>
      </c>
      <c r="E1781" s="110">
        <v>75.146198830399996</v>
      </c>
      <c r="F1781" s="131">
        <v>19.260700389099998</v>
      </c>
      <c r="G1781" s="131">
        <v>21.0116731518</v>
      </c>
      <c r="H1781" s="131">
        <v>62.8404669261</v>
      </c>
      <c r="I1781" s="131">
        <v>16.147859922199999</v>
      </c>
      <c r="J1781" s="131">
        <v>3.9138943249000002</v>
      </c>
      <c r="K1781" s="131">
        <v>1.9569471624000001</v>
      </c>
      <c r="L1781" s="131">
        <v>11.7416829746</v>
      </c>
      <c r="M1781" s="131">
        <v>3.9138943249000002</v>
      </c>
      <c r="N1781" s="110">
        <v>219</v>
      </c>
      <c r="O1781" s="131">
        <v>2.3196347032000002</v>
      </c>
      <c r="P1781" s="146">
        <v>6.84</v>
      </c>
      <c r="Q1781" s="131">
        <v>6.4516129032</v>
      </c>
      <c r="R1781" s="110">
        <v>15</v>
      </c>
      <c r="S1781" s="131">
        <v>84.310850439899994</v>
      </c>
      <c r="T1781" s="110">
        <v>-17</v>
      </c>
      <c r="U1781" s="131">
        <v>9.0909090909000003</v>
      </c>
      <c r="V1781" s="131">
        <v>0.14662756599999999</v>
      </c>
      <c r="W1781" s="147">
        <v>147</v>
      </c>
      <c r="X1781" s="147">
        <v>37</v>
      </c>
      <c r="Y1781" s="147">
        <v>58</v>
      </c>
      <c r="Z1781" s="147">
        <v>52</v>
      </c>
      <c r="AA1781" s="147">
        <v>44</v>
      </c>
      <c r="AB1781" s="147">
        <v>13</v>
      </c>
      <c r="AC1781" s="147">
        <v>9</v>
      </c>
      <c r="AD1781" s="147">
        <v>22</v>
      </c>
      <c r="AE1781" s="148">
        <v>2.0161290322999998</v>
      </c>
      <c r="AF1781" s="131">
        <v>14.0280561122</v>
      </c>
      <c r="AG1781" s="149">
        <v>1.77</v>
      </c>
      <c r="AH1781" s="149">
        <v>23.519843851699999</v>
      </c>
      <c r="AI1781" s="149">
        <v>0.94339622639999998</v>
      </c>
      <c r="AJ1781" s="149">
        <v>18.6402081978</v>
      </c>
      <c r="AK1781" s="149">
        <v>26.447625244000001</v>
      </c>
      <c r="AL1781" s="149">
        <v>1.4964216004999999</v>
      </c>
      <c r="AM1781" s="149">
        <v>11.223162003900001</v>
      </c>
      <c r="AN1781" s="149">
        <v>0.52049446970000002</v>
      </c>
      <c r="AO1781" s="149">
        <v>0.45543266100000002</v>
      </c>
      <c r="AP1781" s="149">
        <v>14.2810670137</v>
      </c>
      <c r="AQ1781" s="149">
        <v>6.5061808700000001E-2</v>
      </c>
    </row>
    <row r="1782" spans="1:43" x14ac:dyDescent="0.2">
      <c r="A1782" s="145">
        <v>5655</v>
      </c>
      <c r="B1782" s="109" t="s">
        <v>622</v>
      </c>
      <c r="C1782" s="110">
        <v>1473</v>
      </c>
      <c r="D1782" s="131">
        <v>37.921348314600003</v>
      </c>
      <c r="E1782" s="110">
        <v>154.88958990539999</v>
      </c>
      <c r="F1782" s="131">
        <v>23.828920570299999</v>
      </c>
      <c r="G1782" s="131">
        <v>25.7976917855</v>
      </c>
      <c r="H1782" s="131">
        <v>57.705363204299999</v>
      </c>
      <c r="I1782" s="131">
        <v>16.496945010200001</v>
      </c>
      <c r="J1782" s="131">
        <v>3.4447123665000001</v>
      </c>
      <c r="K1782" s="131">
        <v>0</v>
      </c>
      <c r="L1782" s="131">
        <v>11.7120220462</v>
      </c>
      <c r="M1782" s="131">
        <v>4.1336548398000001</v>
      </c>
      <c r="N1782" s="110">
        <v>574</v>
      </c>
      <c r="O1782" s="131">
        <v>2.5296167246999999</v>
      </c>
      <c r="P1782" s="146">
        <v>9.51</v>
      </c>
      <c r="Q1782" s="131">
        <v>7.2402938089999997</v>
      </c>
      <c r="R1782" s="110">
        <v>8</v>
      </c>
      <c r="S1782" s="131">
        <v>54.144805876200003</v>
      </c>
      <c r="T1782" s="110">
        <v>-23</v>
      </c>
      <c r="U1782" s="131">
        <v>38.405036726100001</v>
      </c>
      <c r="V1782" s="131">
        <v>0.20986358869999999</v>
      </c>
      <c r="W1782" s="147">
        <v>428</v>
      </c>
      <c r="X1782" s="147">
        <v>74</v>
      </c>
      <c r="Y1782" s="147">
        <v>134</v>
      </c>
      <c r="Z1782" s="147">
        <v>220</v>
      </c>
      <c r="AA1782" s="147">
        <v>93</v>
      </c>
      <c r="AB1782" s="147">
        <v>17</v>
      </c>
      <c r="AC1782" s="147">
        <v>14</v>
      </c>
      <c r="AD1782" s="147">
        <v>62</v>
      </c>
      <c r="AE1782" s="148">
        <v>4.5383411580999997</v>
      </c>
      <c r="AF1782" s="131">
        <v>7.9365079365</v>
      </c>
      <c r="AG1782" s="131">
        <v>1.96</v>
      </c>
      <c r="AH1782" s="149">
        <v>31.775932581500001</v>
      </c>
      <c r="AI1782" s="149">
        <v>1.9952906184000001</v>
      </c>
      <c r="AJ1782" s="149">
        <v>14.004213657199999</v>
      </c>
      <c r="AK1782" s="149">
        <v>17.573429173400001</v>
      </c>
      <c r="AL1782" s="149">
        <v>1.2269178337</v>
      </c>
      <c r="AM1782" s="149">
        <v>11.5379848804</v>
      </c>
      <c r="AN1782" s="149">
        <v>0.14871731320000001</v>
      </c>
      <c r="AO1782" s="149">
        <v>1.4995662411999999</v>
      </c>
      <c r="AP1782" s="149">
        <v>18.255050192100001</v>
      </c>
      <c r="AQ1782" s="149">
        <v>0.34700706409999998</v>
      </c>
    </row>
    <row r="1783" spans="1:43" x14ac:dyDescent="0.2">
      <c r="A1783" s="145">
        <v>5661</v>
      </c>
      <c r="B1783" s="109" t="s">
        <v>621</v>
      </c>
      <c r="C1783" s="110">
        <v>365</v>
      </c>
      <c r="D1783" s="131">
        <v>27.177700348399998</v>
      </c>
      <c r="E1783" s="110">
        <v>106.7251461988</v>
      </c>
      <c r="F1783" s="131">
        <v>7.6712328767000004</v>
      </c>
      <c r="G1783" s="131">
        <v>23.287671232899999</v>
      </c>
      <c r="H1783" s="131">
        <v>60</v>
      </c>
      <c r="I1783" s="131">
        <v>16.712328767100001</v>
      </c>
      <c r="J1783" s="131">
        <v>2.6702269692999998</v>
      </c>
      <c r="K1783" s="131">
        <v>0</v>
      </c>
      <c r="L1783" s="131">
        <v>5.3404539385999996</v>
      </c>
      <c r="M1783" s="131">
        <v>5.3404539385999996</v>
      </c>
      <c r="N1783" s="110">
        <v>149</v>
      </c>
      <c r="O1783" s="131">
        <v>2.4228187919000002</v>
      </c>
      <c r="P1783" s="146">
        <v>3.42</v>
      </c>
      <c r="Q1783" s="131">
        <v>4.9707602339000001</v>
      </c>
      <c r="R1783" s="110">
        <v>4</v>
      </c>
      <c r="S1783" s="131">
        <v>61.695906432699999</v>
      </c>
      <c r="T1783" s="110">
        <v>-3</v>
      </c>
      <c r="U1783" s="131">
        <v>33.040935672499998</v>
      </c>
      <c r="V1783" s="131">
        <v>0.29239766080000001</v>
      </c>
      <c r="W1783" s="147">
        <v>68</v>
      </c>
      <c r="X1783" s="147">
        <v>12</v>
      </c>
      <c r="Y1783" s="147">
        <v>27</v>
      </c>
      <c r="Z1783" s="147">
        <v>29</v>
      </c>
      <c r="AA1783" s="147">
        <v>23</v>
      </c>
      <c r="AB1783" s="147">
        <v>4</v>
      </c>
      <c r="AC1783" s="147">
        <v>6</v>
      </c>
      <c r="AD1783" s="147">
        <v>13</v>
      </c>
      <c r="AE1783" s="148">
        <v>0</v>
      </c>
      <c r="AF1783" s="131">
        <v>15.873015873</v>
      </c>
      <c r="AG1783" s="131">
        <v>1.56</v>
      </c>
      <c r="AH1783" s="149">
        <v>21.6129032258</v>
      </c>
      <c r="AI1783" s="149">
        <v>1.2903225806</v>
      </c>
      <c r="AJ1783" s="149">
        <v>12.119815668199999</v>
      </c>
      <c r="AK1783" s="149">
        <v>20.967741935500001</v>
      </c>
      <c r="AL1783" s="149">
        <v>2.9493087558000002</v>
      </c>
      <c r="AM1783" s="149">
        <v>7.9262672811000003</v>
      </c>
      <c r="AN1783" s="149">
        <v>0.87557603689999997</v>
      </c>
      <c r="AO1783" s="149">
        <v>4.7004608294999999</v>
      </c>
      <c r="AP1783" s="149">
        <v>26.451612903200001</v>
      </c>
      <c r="AQ1783" s="149">
        <v>0</v>
      </c>
    </row>
    <row r="1784" spans="1:43" x14ac:dyDescent="0.2">
      <c r="A1784" s="145">
        <v>5663</v>
      </c>
      <c r="B1784" s="109" t="s">
        <v>620</v>
      </c>
      <c r="C1784" s="110">
        <v>218</v>
      </c>
      <c r="D1784" s="131">
        <v>26.0115606936</v>
      </c>
      <c r="E1784" s="110">
        <v>69.871794871800006</v>
      </c>
      <c r="F1784" s="131">
        <v>11.926605504599999</v>
      </c>
      <c r="G1784" s="131">
        <v>21.559633027499999</v>
      </c>
      <c r="H1784" s="131">
        <v>56.422018348599998</v>
      </c>
      <c r="I1784" s="131">
        <v>22.0183486239</v>
      </c>
      <c r="J1784" s="131">
        <v>9.2592592593000003</v>
      </c>
      <c r="K1784" s="131">
        <v>0</v>
      </c>
      <c r="L1784" s="131">
        <v>18.518518518499999</v>
      </c>
      <c r="M1784" s="131">
        <v>9.2592592593000003</v>
      </c>
      <c r="N1784" s="110">
        <v>90</v>
      </c>
      <c r="O1784" s="131">
        <v>2.4111111110999999</v>
      </c>
      <c r="P1784" s="146">
        <v>3.12</v>
      </c>
      <c r="Q1784" s="131">
        <v>7.3482428114999996</v>
      </c>
      <c r="R1784" s="110">
        <v>5</v>
      </c>
      <c r="S1784" s="131">
        <v>70.287539936100004</v>
      </c>
      <c r="T1784" s="110">
        <v>-5</v>
      </c>
      <c r="U1784" s="131">
        <v>22.3642172524</v>
      </c>
      <c r="V1784" s="131">
        <v>0</v>
      </c>
      <c r="W1784" s="147">
        <v>31</v>
      </c>
      <c r="X1784" s="147">
        <v>14</v>
      </c>
      <c r="Y1784" s="147">
        <v>5</v>
      </c>
      <c r="Z1784" s="147">
        <v>12</v>
      </c>
      <c r="AA1784" s="147" t="s">
        <v>3449</v>
      </c>
      <c r="AB1784" s="147">
        <v>7</v>
      </c>
      <c r="AC1784" s="147" t="s">
        <v>3449</v>
      </c>
      <c r="AD1784" s="147">
        <v>6</v>
      </c>
      <c r="AE1784" s="148">
        <v>0</v>
      </c>
      <c r="AF1784" s="131">
        <v>0</v>
      </c>
      <c r="AG1784" s="149" t="s">
        <v>3449</v>
      </c>
      <c r="AH1784" s="149">
        <v>20.709105560000001</v>
      </c>
      <c r="AI1784" s="149">
        <v>1.6921837228000001</v>
      </c>
      <c r="AJ1784" s="149">
        <v>18.130539887200001</v>
      </c>
      <c r="AK1784" s="149">
        <v>30.7010475423</v>
      </c>
      <c r="AL1784" s="149">
        <v>0.32232070909999999</v>
      </c>
      <c r="AM1784" s="149">
        <v>5.7211925866</v>
      </c>
      <c r="AN1784" s="149">
        <v>0.64464141819999998</v>
      </c>
      <c r="AO1784" s="149">
        <v>0.72522159549999998</v>
      </c>
      <c r="AP1784" s="149">
        <v>20.628525382799999</v>
      </c>
      <c r="AQ1784" s="149">
        <v>0</v>
      </c>
    </row>
    <row r="1785" spans="1:43" x14ac:dyDescent="0.2">
      <c r="A1785" s="145">
        <v>5665</v>
      </c>
      <c r="B1785" s="109" t="s">
        <v>619</v>
      </c>
      <c r="C1785" s="110">
        <v>210</v>
      </c>
      <c r="D1785" s="131">
        <v>0.47846889949999999</v>
      </c>
      <c r="E1785" s="110">
        <v>40.776699029100001</v>
      </c>
      <c r="F1785" s="131">
        <v>6.6666666667000003</v>
      </c>
      <c r="G1785" s="131">
        <v>22.380952381</v>
      </c>
      <c r="H1785" s="131">
        <v>55.714285714299997</v>
      </c>
      <c r="I1785" s="131">
        <v>21.904761904800001</v>
      </c>
      <c r="J1785" s="131">
        <v>4.7058823528999998</v>
      </c>
      <c r="K1785" s="131">
        <v>0</v>
      </c>
      <c r="L1785" s="131">
        <v>18.823529411799999</v>
      </c>
      <c r="M1785" s="131">
        <v>14.117647058799999</v>
      </c>
      <c r="N1785" s="110">
        <v>85</v>
      </c>
      <c r="O1785" s="131">
        <v>2.4705882353000002</v>
      </c>
      <c r="P1785" s="146">
        <v>5.15</v>
      </c>
      <c r="Q1785" s="131">
        <v>5.2427184465999996</v>
      </c>
      <c r="R1785" s="110">
        <v>2</v>
      </c>
      <c r="S1785" s="131">
        <v>75.145631068</v>
      </c>
      <c r="T1785" s="110">
        <v>-2</v>
      </c>
      <c r="U1785" s="131">
        <v>19.611650485399998</v>
      </c>
      <c r="V1785" s="131">
        <v>0</v>
      </c>
      <c r="W1785" s="147">
        <v>64</v>
      </c>
      <c r="X1785" s="147">
        <v>41</v>
      </c>
      <c r="Y1785" s="147">
        <v>8</v>
      </c>
      <c r="Z1785" s="147">
        <v>15</v>
      </c>
      <c r="AA1785" s="147" t="s">
        <v>3449</v>
      </c>
      <c r="AB1785" s="147">
        <v>14</v>
      </c>
      <c r="AC1785" s="147" t="s">
        <v>3449</v>
      </c>
      <c r="AD1785" s="147">
        <v>7</v>
      </c>
      <c r="AE1785" s="148">
        <v>6</v>
      </c>
      <c r="AF1785" s="131">
        <v>0</v>
      </c>
      <c r="AG1785" s="149" t="s">
        <v>3449</v>
      </c>
      <c r="AH1785" s="149">
        <v>29.449423815599999</v>
      </c>
      <c r="AI1785" s="149">
        <v>1.3444302177</v>
      </c>
      <c r="AJ1785" s="149">
        <v>9.0268886043999998</v>
      </c>
      <c r="AK1785" s="149">
        <v>43.790012804100002</v>
      </c>
      <c r="AL1785" s="149">
        <v>1.2804097311</v>
      </c>
      <c r="AM1785" s="149">
        <v>2.4327784890999999</v>
      </c>
      <c r="AN1785" s="149">
        <v>0.12804097310000001</v>
      </c>
      <c r="AO1785" s="149">
        <v>0.12804097310000001</v>
      </c>
      <c r="AP1785" s="149">
        <v>10.307298335500001</v>
      </c>
      <c r="AQ1785" s="149">
        <v>0</v>
      </c>
    </row>
    <row r="1786" spans="1:43" x14ac:dyDescent="0.2">
      <c r="A1786" s="145">
        <v>5669</v>
      </c>
      <c r="B1786" s="109" t="s">
        <v>618</v>
      </c>
      <c r="C1786" s="110">
        <v>310</v>
      </c>
      <c r="D1786" s="131">
        <v>0.64935064939999998</v>
      </c>
      <c r="E1786" s="110">
        <v>62.5</v>
      </c>
      <c r="F1786" s="131">
        <v>10.967741935499999</v>
      </c>
      <c r="G1786" s="131">
        <v>20.322580645199999</v>
      </c>
      <c r="H1786" s="131">
        <v>62.903225806499997</v>
      </c>
      <c r="I1786" s="131">
        <v>16.7741935484</v>
      </c>
      <c r="J1786" s="131">
        <v>0</v>
      </c>
      <c r="K1786" s="131">
        <v>0</v>
      </c>
      <c r="L1786" s="131">
        <v>12.8410914928</v>
      </c>
      <c r="M1786" s="131">
        <v>12.8410914928</v>
      </c>
      <c r="N1786" s="110">
        <v>133</v>
      </c>
      <c r="O1786" s="131">
        <v>2.3308270677</v>
      </c>
      <c r="P1786" s="146">
        <v>4.96</v>
      </c>
      <c r="Q1786" s="131">
        <v>6.4386317906999997</v>
      </c>
      <c r="R1786" s="110">
        <v>2</v>
      </c>
      <c r="S1786" s="131">
        <v>77.665995975900003</v>
      </c>
      <c r="T1786" s="110">
        <v>-2</v>
      </c>
      <c r="U1786" s="131">
        <v>15.0905432596</v>
      </c>
      <c r="V1786" s="131">
        <v>0.80482897379999996</v>
      </c>
      <c r="W1786" s="147">
        <v>63</v>
      </c>
      <c r="X1786" s="147">
        <v>23</v>
      </c>
      <c r="Y1786" s="147">
        <v>12</v>
      </c>
      <c r="Z1786" s="147">
        <v>28</v>
      </c>
      <c r="AA1786" s="147">
        <v>29</v>
      </c>
      <c r="AB1786" s="147">
        <v>8</v>
      </c>
      <c r="AC1786" s="147">
        <v>6</v>
      </c>
      <c r="AD1786" s="147">
        <v>15</v>
      </c>
      <c r="AE1786" s="148">
        <v>3.1645569619999998</v>
      </c>
      <c r="AF1786" s="131">
        <v>6.2893081760999996</v>
      </c>
      <c r="AG1786" s="149" t="s">
        <v>3449</v>
      </c>
      <c r="AH1786" s="149">
        <v>23.0025445293</v>
      </c>
      <c r="AI1786" s="149">
        <v>0.15267175569999999</v>
      </c>
      <c r="AJ1786" s="149">
        <v>14.605597964399999</v>
      </c>
      <c r="AK1786" s="149">
        <v>26.1577608142</v>
      </c>
      <c r="AL1786" s="149">
        <v>0</v>
      </c>
      <c r="AM1786" s="149">
        <v>2.0356234096999999</v>
      </c>
      <c r="AN1786" s="149">
        <v>0.15267175569999999</v>
      </c>
      <c r="AO1786" s="149">
        <v>2.5954198473000001</v>
      </c>
      <c r="AP1786" s="149">
        <v>25.038167938899999</v>
      </c>
      <c r="AQ1786" s="149">
        <v>0</v>
      </c>
    </row>
    <row r="1787" spans="1:43" x14ac:dyDescent="0.2">
      <c r="A1787" s="145">
        <v>5671</v>
      </c>
      <c r="B1787" s="109" t="s">
        <v>617</v>
      </c>
      <c r="C1787" s="110">
        <v>233</v>
      </c>
      <c r="D1787" s="131">
        <v>-7.5396825397000002</v>
      </c>
      <c r="E1787" s="110">
        <v>72.585669781899995</v>
      </c>
      <c r="F1787" s="131">
        <v>12.446351931300001</v>
      </c>
      <c r="G1787" s="131">
        <v>14.592274678100001</v>
      </c>
      <c r="H1787" s="131">
        <v>66.523605150199998</v>
      </c>
      <c r="I1787" s="131">
        <v>18.884120171700001</v>
      </c>
      <c r="J1787" s="131">
        <v>4.2372881356000001</v>
      </c>
      <c r="K1787" s="131">
        <v>4.2372881356000001</v>
      </c>
      <c r="L1787" s="131">
        <v>16.9491525424</v>
      </c>
      <c r="M1787" s="131">
        <v>16.9491525424</v>
      </c>
      <c r="N1787" s="110">
        <v>97</v>
      </c>
      <c r="O1787" s="131">
        <v>2.3917525773000001</v>
      </c>
      <c r="P1787" s="146">
        <v>3.21</v>
      </c>
      <c r="Q1787" s="131">
        <v>5.5384615385</v>
      </c>
      <c r="R1787" s="110">
        <v>1</v>
      </c>
      <c r="S1787" s="131">
        <v>72.923076923099998</v>
      </c>
      <c r="T1787" s="110">
        <v>-2</v>
      </c>
      <c r="U1787" s="131">
        <v>21.538461538499998</v>
      </c>
      <c r="V1787" s="131">
        <v>0</v>
      </c>
      <c r="W1787" s="147">
        <v>66</v>
      </c>
      <c r="X1787" s="147">
        <v>28</v>
      </c>
      <c r="Y1787" s="147">
        <v>24</v>
      </c>
      <c r="Z1787" s="147">
        <v>14</v>
      </c>
      <c r="AA1787" s="147">
        <v>29</v>
      </c>
      <c r="AB1787" s="147">
        <v>12</v>
      </c>
      <c r="AC1787" s="147">
        <v>7</v>
      </c>
      <c r="AD1787" s="147">
        <v>10</v>
      </c>
      <c r="AE1787" s="148">
        <v>2.5641025641000001</v>
      </c>
      <c r="AF1787" s="131">
        <v>0</v>
      </c>
      <c r="AG1787" s="149" t="s">
        <v>3449</v>
      </c>
      <c r="AH1787" s="149">
        <v>23.019517795599999</v>
      </c>
      <c r="AI1787" s="149">
        <v>1.2629161883</v>
      </c>
      <c r="AJ1787" s="149">
        <v>5.223880597</v>
      </c>
      <c r="AK1787" s="149">
        <v>39.322617680800001</v>
      </c>
      <c r="AL1787" s="149">
        <v>3.3869115959</v>
      </c>
      <c r="AM1787" s="149">
        <v>2.6980482204</v>
      </c>
      <c r="AN1787" s="149">
        <v>2.0091848450000001</v>
      </c>
      <c r="AO1787" s="149">
        <v>4.5350172216000004</v>
      </c>
      <c r="AP1787" s="149">
        <v>17.164179104500001</v>
      </c>
      <c r="AQ1787" s="149">
        <v>0</v>
      </c>
    </row>
    <row r="1788" spans="1:43" x14ac:dyDescent="0.2">
      <c r="A1788" s="145">
        <v>5673</v>
      </c>
      <c r="B1788" s="109" t="s">
        <v>616</v>
      </c>
      <c r="C1788" s="110">
        <v>366</v>
      </c>
      <c r="D1788" s="131">
        <v>2.2346368714999998</v>
      </c>
      <c r="E1788" s="110">
        <v>76.729559748400007</v>
      </c>
      <c r="F1788" s="131">
        <v>11.2021857923</v>
      </c>
      <c r="G1788" s="131">
        <v>21.038251366099999</v>
      </c>
      <c r="H1788" s="131">
        <v>61.2021857923</v>
      </c>
      <c r="I1788" s="131">
        <v>17.759562841499999</v>
      </c>
      <c r="J1788" s="131">
        <v>2.7397260274000002</v>
      </c>
      <c r="K1788" s="131">
        <v>2.7397260274000002</v>
      </c>
      <c r="L1788" s="131">
        <v>8.2191780821999991</v>
      </c>
      <c r="M1788" s="131">
        <v>13.698630137</v>
      </c>
      <c r="N1788" s="110">
        <v>137</v>
      </c>
      <c r="O1788" s="131">
        <v>2.5547445254999999</v>
      </c>
      <c r="P1788" s="146">
        <v>4.7699999999999996</v>
      </c>
      <c r="Q1788" s="131">
        <v>6.2761506275999999</v>
      </c>
      <c r="R1788" s="110">
        <v>6</v>
      </c>
      <c r="S1788" s="131">
        <v>64.853556485400006</v>
      </c>
      <c r="T1788" s="110">
        <v>-7</v>
      </c>
      <c r="U1788" s="131">
        <v>28.870292887000002</v>
      </c>
      <c r="V1788" s="131">
        <v>0</v>
      </c>
      <c r="W1788" s="147">
        <v>64</v>
      </c>
      <c r="X1788" s="147">
        <v>26</v>
      </c>
      <c r="Y1788" s="147">
        <v>5</v>
      </c>
      <c r="Z1788" s="147">
        <v>33</v>
      </c>
      <c r="AA1788" s="147" t="s">
        <v>3449</v>
      </c>
      <c r="AB1788" s="147">
        <v>11</v>
      </c>
      <c r="AC1788" s="147" t="s">
        <v>3449</v>
      </c>
      <c r="AD1788" s="147">
        <v>7</v>
      </c>
      <c r="AE1788" s="148">
        <v>1.8633540372999999</v>
      </c>
      <c r="AF1788" s="131">
        <v>0</v>
      </c>
      <c r="AG1788" s="149" t="s">
        <v>3449</v>
      </c>
      <c r="AH1788" s="149">
        <v>29.9006323397</v>
      </c>
      <c r="AI1788" s="149">
        <v>2.1680216801999999</v>
      </c>
      <c r="AJ1788" s="149">
        <v>12.4661246612</v>
      </c>
      <c r="AK1788" s="149">
        <v>33.468834688299999</v>
      </c>
      <c r="AL1788" s="149">
        <v>1.0840108400999999</v>
      </c>
      <c r="AM1788" s="149">
        <v>5.3748870821999999</v>
      </c>
      <c r="AN1788" s="149">
        <v>0.63233965670000003</v>
      </c>
      <c r="AO1788" s="149">
        <v>0.85817524840000003</v>
      </c>
      <c r="AP1788" s="149">
        <v>13.324299909700001</v>
      </c>
      <c r="AQ1788" s="149">
        <v>0.1806684734</v>
      </c>
    </row>
    <row r="1789" spans="1:43" x14ac:dyDescent="0.2">
      <c r="A1789" s="145">
        <v>5674</v>
      </c>
      <c r="B1789" s="109" t="s">
        <v>615</v>
      </c>
      <c r="C1789" s="110">
        <v>136</v>
      </c>
      <c r="D1789" s="131">
        <v>-3.5460992908</v>
      </c>
      <c r="E1789" s="110">
        <v>39.193083573499997</v>
      </c>
      <c r="F1789" s="131">
        <v>5.8823529411999997</v>
      </c>
      <c r="G1789" s="131">
        <v>17.6470588235</v>
      </c>
      <c r="H1789" s="131">
        <v>61.029411764700001</v>
      </c>
      <c r="I1789" s="131">
        <v>21.323529411799999</v>
      </c>
      <c r="J1789" s="131">
        <v>0</v>
      </c>
      <c r="K1789" s="131">
        <v>0</v>
      </c>
      <c r="L1789" s="131">
        <v>0</v>
      </c>
      <c r="M1789" s="131">
        <v>14.1843971631</v>
      </c>
      <c r="N1789" s="110">
        <v>60</v>
      </c>
      <c r="O1789" s="131">
        <v>2.2666666666999999</v>
      </c>
      <c r="P1789" s="146">
        <v>3.47</v>
      </c>
      <c r="Q1789" s="131">
        <v>3.7463976945000002</v>
      </c>
      <c r="R1789" s="110">
        <v>0</v>
      </c>
      <c r="S1789" s="131">
        <v>78.386167146999995</v>
      </c>
      <c r="T1789" s="110">
        <v>-1</v>
      </c>
      <c r="U1789" s="131">
        <v>17.867435158500001</v>
      </c>
      <c r="V1789" s="131">
        <v>0</v>
      </c>
      <c r="W1789" s="147" t="s">
        <v>3449</v>
      </c>
      <c r="X1789" s="147">
        <v>20</v>
      </c>
      <c r="Y1789" s="147" t="s">
        <v>3449</v>
      </c>
      <c r="Z1789" s="147">
        <v>7</v>
      </c>
      <c r="AA1789" s="147" t="s">
        <v>3449</v>
      </c>
      <c r="AB1789" s="147">
        <v>8</v>
      </c>
      <c r="AC1789" s="147" t="s">
        <v>3449</v>
      </c>
      <c r="AD1789" s="147">
        <v>5</v>
      </c>
      <c r="AE1789" s="148">
        <v>0</v>
      </c>
      <c r="AF1789" s="131">
        <v>0</v>
      </c>
      <c r="AG1789" s="149" t="s">
        <v>3449</v>
      </c>
      <c r="AH1789" s="149">
        <v>19.026548672600001</v>
      </c>
      <c r="AI1789" s="149">
        <v>0.4424778761</v>
      </c>
      <c r="AJ1789" s="149">
        <v>13.053097345099999</v>
      </c>
      <c r="AK1789" s="149">
        <v>28.982300885000001</v>
      </c>
      <c r="AL1789" s="149">
        <v>0.66371681419999995</v>
      </c>
      <c r="AM1789" s="149">
        <v>5.1991150442</v>
      </c>
      <c r="AN1789" s="149">
        <v>3.2079646018000001</v>
      </c>
      <c r="AO1789" s="149">
        <v>2.1017699114999999</v>
      </c>
      <c r="AP1789" s="149">
        <v>22.4557522124</v>
      </c>
      <c r="AQ1789" s="149">
        <v>0</v>
      </c>
    </row>
    <row r="1790" spans="1:43" x14ac:dyDescent="0.2">
      <c r="A1790" s="145">
        <v>5675</v>
      </c>
      <c r="B1790" s="109" t="s">
        <v>614</v>
      </c>
      <c r="C1790" s="110">
        <v>4199</v>
      </c>
      <c r="D1790" s="131">
        <v>26.858006042300001</v>
      </c>
      <c r="E1790" s="110">
        <v>217.90347690710001</v>
      </c>
      <c r="F1790" s="131">
        <v>36.508692545800002</v>
      </c>
      <c r="G1790" s="131">
        <v>24.005715646599999</v>
      </c>
      <c r="H1790" s="131">
        <v>60.466777804199999</v>
      </c>
      <c r="I1790" s="131">
        <v>15.5275065492</v>
      </c>
      <c r="J1790" s="131">
        <v>2.8561228132999998</v>
      </c>
      <c r="K1790" s="131">
        <v>1.4280614065999999</v>
      </c>
      <c r="L1790" s="131">
        <v>12.1385219564</v>
      </c>
      <c r="M1790" s="131">
        <v>7.6163275020999999</v>
      </c>
      <c r="N1790" s="110">
        <v>1785</v>
      </c>
      <c r="O1790" s="131">
        <v>2.3310924370000001</v>
      </c>
      <c r="P1790" s="146">
        <v>19.27</v>
      </c>
      <c r="Q1790" s="131">
        <v>11.0419906687</v>
      </c>
      <c r="R1790" s="110">
        <v>41</v>
      </c>
      <c r="S1790" s="131">
        <v>59.823742871999997</v>
      </c>
      <c r="T1790" s="110">
        <v>-37</v>
      </c>
      <c r="U1790" s="131">
        <v>28.0974598237</v>
      </c>
      <c r="V1790" s="131">
        <v>1.0368066356000001</v>
      </c>
      <c r="W1790" s="147">
        <v>1111</v>
      </c>
      <c r="X1790" s="147">
        <v>99</v>
      </c>
      <c r="Y1790" s="147">
        <v>479</v>
      </c>
      <c r="Z1790" s="147">
        <v>533</v>
      </c>
      <c r="AA1790" s="147">
        <v>208</v>
      </c>
      <c r="AB1790" s="147">
        <v>38</v>
      </c>
      <c r="AC1790" s="147">
        <v>41</v>
      </c>
      <c r="AD1790" s="147">
        <v>129</v>
      </c>
      <c r="AE1790" s="148">
        <v>4.2767900047999996</v>
      </c>
      <c r="AF1790" s="131">
        <v>17.178804742299999</v>
      </c>
      <c r="AG1790" s="149">
        <v>8.8000000000000007</v>
      </c>
      <c r="AH1790" s="149">
        <v>21.277726125600001</v>
      </c>
      <c r="AI1790" s="149">
        <v>1.4875813521000001</v>
      </c>
      <c r="AJ1790" s="149">
        <v>19.863195643499999</v>
      </c>
      <c r="AK1790" s="149">
        <v>26.783105326099999</v>
      </c>
      <c r="AL1790" s="149">
        <v>1.0891220613999999</v>
      </c>
      <c r="AM1790" s="149">
        <v>5.9768893610999996</v>
      </c>
      <c r="AN1790" s="149">
        <v>0.43830521979999998</v>
      </c>
      <c r="AO1790" s="149">
        <v>3.5927746048999998</v>
      </c>
      <c r="AP1790" s="149">
        <v>16.263780050499999</v>
      </c>
      <c r="AQ1790" s="149">
        <v>0.71722672330000004</v>
      </c>
    </row>
    <row r="1791" spans="1:43" x14ac:dyDescent="0.2">
      <c r="A1791" s="145">
        <v>5678</v>
      </c>
      <c r="B1791" s="109" t="s">
        <v>613</v>
      </c>
      <c r="C1791" s="110">
        <v>6067</v>
      </c>
      <c r="D1791" s="131">
        <v>25.6628003314</v>
      </c>
      <c r="E1791" s="110">
        <v>387.66773162940001</v>
      </c>
      <c r="F1791" s="131">
        <v>45.689797263899997</v>
      </c>
      <c r="G1791" s="131">
        <v>26.4216251854</v>
      </c>
      <c r="H1791" s="131">
        <v>60.260425251400001</v>
      </c>
      <c r="I1791" s="131">
        <v>13.317949563199999</v>
      </c>
      <c r="J1791" s="131">
        <v>4.5894115719000004</v>
      </c>
      <c r="K1791" s="131">
        <v>1.9668906737</v>
      </c>
      <c r="L1791" s="131">
        <v>12.948696934899999</v>
      </c>
      <c r="M1791" s="131">
        <v>8.5231929191999996</v>
      </c>
      <c r="N1791" s="110">
        <v>2393</v>
      </c>
      <c r="O1791" s="131">
        <v>2.4885081487999998</v>
      </c>
      <c r="P1791" s="146">
        <v>15.65</v>
      </c>
      <c r="Q1791" s="131">
        <v>16.485623003200001</v>
      </c>
      <c r="R1791" s="110">
        <v>31</v>
      </c>
      <c r="S1791" s="131">
        <v>46.709265175699997</v>
      </c>
      <c r="T1791" s="110">
        <v>-42</v>
      </c>
      <c r="U1791" s="131">
        <v>35.015974440900003</v>
      </c>
      <c r="V1791" s="131">
        <v>1.7891373801999999</v>
      </c>
      <c r="W1791" s="147">
        <v>2678</v>
      </c>
      <c r="X1791" s="147">
        <v>59</v>
      </c>
      <c r="Y1791" s="147">
        <v>758</v>
      </c>
      <c r="Z1791" s="147">
        <v>1861</v>
      </c>
      <c r="AA1791" s="147">
        <v>424</v>
      </c>
      <c r="AB1791" s="147">
        <v>21</v>
      </c>
      <c r="AC1791" s="147">
        <v>80</v>
      </c>
      <c r="AD1791" s="147">
        <v>323</v>
      </c>
      <c r="AE1791" s="148">
        <v>2.0304568528</v>
      </c>
      <c r="AF1791" s="131">
        <v>0.80814611280000004</v>
      </c>
      <c r="AG1791" s="149">
        <v>9.98</v>
      </c>
      <c r="AH1791" s="149">
        <v>24.564502674300002</v>
      </c>
      <c r="AI1791" s="149">
        <v>0.83909907260000005</v>
      </c>
      <c r="AJ1791" s="149">
        <v>23.8627999411</v>
      </c>
      <c r="AK1791" s="149">
        <v>18.896903675400001</v>
      </c>
      <c r="AL1791" s="149">
        <v>0.90779724230000003</v>
      </c>
      <c r="AM1791" s="149">
        <v>6.8452819077999996</v>
      </c>
      <c r="AN1791" s="149">
        <v>0.29442072720000001</v>
      </c>
      <c r="AO1791" s="149">
        <v>3.8569115265999998</v>
      </c>
      <c r="AP1791" s="149">
        <v>17.7241277786</v>
      </c>
      <c r="AQ1791" s="149">
        <v>0.2257225575</v>
      </c>
    </row>
    <row r="1792" spans="1:43" x14ac:dyDescent="0.2">
      <c r="A1792" s="145">
        <v>5680</v>
      </c>
      <c r="B1792" s="109" t="s">
        <v>612</v>
      </c>
      <c r="C1792" s="110">
        <v>295</v>
      </c>
      <c r="D1792" s="131">
        <v>11.320754717</v>
      </c>
      <c r="E1792" s="110">
        <v>86.764705882399994</v>
      </c>
      <c r="F1792" s="131">
        <v>12.5423728814</v>
      </c>
      <c r="G1792" s="131">
        <v>29.152542372900001</v>
      </c>
      <c r="H1792" s="131">
        <v>57.288135593200003</v>
      </c>
      <c r="I1792" s="131">
        <v>13.559322033899999</v>
      </c>
      <c r="J1792" s="131">
        <v>6.7453625631999996</v>
      </c>
      <c r="K1792" s="131">
        <v>0</v>
      </c>
      <c r="L1792" s="131">
        <v>0</v>
      </c>
      <c r="M1792" s="131">
        <v>0</v>
      </c>
      <c r="N1792" s="110">
        <v>116</v>
      </c>
      <c r="O1792" s="131">
        <v>2.5344827585999998</v>
      </c>
      <c r="P1792" s="146">
        <v>3.4</v>
      </c>
      <c r="Q1792" s="131">
        <v>7.9881656804999999</v>
      </c>
      <c r="R1792" s="110">
        <v>7</v>
      </c>
      <c r="S1792" s="131">
        <v>61.538461538500002</v>
      </c>
      <c r="T1792" s="110">
        <v>-6</v>
      </c>
      <c r="U1792" s="131">
        <v>30.4733727811</v>
      </c>
      <c r="V1792" s="131">
        <v>0</v>
      </c>
      <c r="W1792" s="147">
        <v>66</v>
      </c>
      <c r="X1792" s="147">
        <v>19</v>
      </c>
      <c r="Y1792" s="147">
        <v>33</v>
      </c>
      <c r="Z1792" s="147">
        <v>14</v>
      </c>
      <c r="AA1792" s="147">
        <v>24</v>
      </c>
      <c r="AB1792" s="147">
        <v>8</v>
      </c>
      <c r="AC1792" s="147">
        <v>6</v>
      </c>
      <c r="AD1792" s="147">
        <v>10</v>
      </c>
      <c r="AE1792" s="148">
        <v>0.74626865669999998</v>
      </c>
      <c r="AF1792" s="131">
        <v>0</v>
      </c>
      <c r="AG1792" s="149" t="s">
        <v>3449</v>
      </c>
      <c r="AH1792" s="149">
        <v>20.275590551200001</v>
      </c>
      <c r="AI1792" s="149">
        <v>1.3779527559</v>
      </c>
      <c r="AJ1792" s="149">
        <v>11.6141732283</v>
      </c>
      <c r="AK1792" s="149">
        <v>29.2650918635</v>
      </c>
      <c r="AL1792" s="149">
        <v>2.1653543307000001</v>
      </c>
      <c r="AM1792" s="149">
        <v>4.2650918635000004</v>
      </c>
      <c r="AN1792" s="149">
        <v>0</v>
      </c>
      <c r="AO1792" s="149">
        <v>3.0839895013</v>
      </c>
      <c r="AP1792" s="149">
        <v>25.918635170600002</v>
      </c>
      <c r="AQ1792" s="149">
        <v>1.2467191601000001</v>
      </c>
    </row>
    <row r="1793" spans="1:43" x14ac:dyDescent="0.2">
      <c r="A1793" s="145">
        <v>5683</v>
      </c>
      <c r="B1793" s="109" t="s">
        <v>611</v>
      </c>
      <c r="C1793" s="110">
        <v>194</v>
      </c>
      <c r="D1793" s="131">
        <v>38.571428571399998</v>
      </c>
      <c r="E1793" s="110">
        <v>105.4347826087</v>
      </c>
      <c r="F1793" s="131">
        <v>11.8556701031</v>
      </c>
      <c r="G1793" s="131">
        <v>26.804123711300001</v>
      </c>
      <c r="H1793" s="131">
        <v>51.546391752600002</v>
      </c>
      <c r="I1793" s="131">
        <v>21.649484536100001</v>
      </c>
      <c r="J1793" s="131">
        <v>5.2910052910000003</v>
      </c>
      <c r="K1793" s="131">
        <v>0</v>
      </c>
      <c r="L1793" s="131">
        <v>10.582010582000001</v>
      </c>
      <c r="M1793" s="131">
        <v>0</v>
      </c>
      <c r="N1793" s="110">
        <v>88</v>
      </c>
      <c r="O1793" s="131">
        <v>2.2045454544999998</v>
      </c>
      <c r="P1793" s="146">
        <v>1.84</v>
      </c>
      <c r="Q1793" s="131">
        <v>7.7348066298000004</v>
      </c>
      <c r="R1793" s="110">
        <v>4</v>
      </c>
      <c r="S1793" s="131">
        <v>80.110497237600001</v>
      </c>
      <c r="T1793" s="110">
        <v>-3</v>
      </c>
      <c r="U1793" s="131">
        <v>12.1546961326</v>
      </c>
      <c r="V1793" s="131">
        <v>0</v>
      </c>
      <c r="W1793" s="147">
        <v>31</v>
      </c>
      <c r="X1793" s="147">
        <v>12</v>
      </c>
      <c r="Y1793" s="147">
        <v>9</v>
      </c>
      <c r="Z1793" s="147">
        <v>10</v>
      </c>
      <c r="AA1793" s="147">
        <v>15</v>
      </c>
      <c r="AB1793" s="147">
        <v>4</v>
      </c>
      <c r="AC1793" s="147">
        <v>4</v>
      </c>
      <c r="AD1793" s="147">
        <v>7</v>
      </c>
      <c r="AE1793" s="148">
        <v>2.1276595745</v>
      </c>
      <c r="AF1793" s="131">
        <v>0</v>
      </c>
      <c r="AG1793" s="149" t="s">
        <v>3449</v>
      </c>
      <c r="AH1793" s="149">
        <v>21.364092276800001</v>
      </c>
      <c r="AI1793" s="149">
        <v>0.70210631899999998</v>
      </c>
      <c r="AJ1793" s="149">
        <v>26.7803410231</v>
      </c>
      <c r="AK1793" s="149">
        <v>30.491474423300001</v>
      </c>
      <c r="AL1793" s="149">
        <v>0</v>
      </c>
      <c r="AM1793" s="149">
        <v>4.6138415245999997</v>
      </c>
      <c r="AN1793" s="149">
        <v>0</v>
      </c>
      <c r="AO1793" s="149">
        <v>0</v>
      </c>
      <c r="AP1793" s="149">
        <v>15.4463390171</v>
      </c>
      <c r="AQ1793" s="149">
        <v>0</v>
      </c>
    </row>
    <row r="1794" spans="1:43" x14ac:dyDescent="0.2">
      <c r="A1794" s="145">
        <v>5684</v>
      </c>
      <c r="B1794" s="109" t="s">
        <v>610</v>
      </c>
      <c r="C1794" s="110">
        <v>84</v>
      </c>
      <c r="D1794" s="131">
        <v>52.727272727299997</v>
      </c>
      <c r="E1794" s="110">
        <v>77.777777777799997</v>
      </c>
      <c r="F1794" s="131">
        <v>21.428571428600002</v>
      </c>
      <c r="G1794" s="131">
        <v>21.428571428600002</v>
      </c>
      <c r="H1794" s="131">
        <v>63.095238095200003</v>
      </c>
      <c r="I1794" s="131">
        <v>15.476190476199999</v>
      </c>
      <c r="J1794" s="131">
        <v>13.422818791899999</v>
      </c>
      <c r="K1794" s="131">
        <v>0</v>
      </c>
      <c r="L1794" s="131">
        <v>0</v>
      </c>
      <c r="M1794" s="131">
        <v>0</v>
      </c>
      <c r="N1794" s="110">
        <v>36</v>
      </c>
      <c r="O1794" s="131">
        <v>2.3333333333000001</v>
      </c>
      <c r="P1794" s="146">
        <v>1.08</v>
      </c>
      <c r="Q1794" s="131">
        <v>4.7169811320999999</v>
      </c>
      <c r="R1794" s="110">
        <v>2</v>
      </c>
      <c r="S1794" s="131">
        <v>91.509433962299994</v>
      </c>
      <c r="T1794" s="110">
        <v>-2</v>
      </c>
      <c r="U1794" s="131">
        <v>3.7735849056999999</v>
      </c>
      <c r="V1794" s="131">
        <v>0</v>
      </c>
      <c r="W1794" s="147">
        <v>11</v>
      </c>
      <c r="X1794" s="147">
        <v>6</v>
      </c>
      <c r="Y1794" s="147">
        <v>0</v>
      </c>
      <c r="Z1794" s="147">
        <v>5</v>
      </c>
      <c r="AA1794" s="147">
        <v>9</v>
      </c>
      <c r="AB1794" s="147">
        <v>4</v>
      </c>
      <c r="AC1794" s="147">
        <v>0</v>
      </c>
      <c r="AD1794" s="147">
        <v>5</v>
      </c>
      <c r="AE1794" s="148">
        <v>0</v>
      </c>
      <c r="AF1794" s="131">
        <v>0</v>
      </c>
      <c r="AG1794" s="149" t="s">
        <v>3449</v>
      </c>
      <c r="AH1794" s="149">
        <v>57.263157894700001</v>
      </c>
      <c r="AI1794" s="149">
        <v>0</v>
      </c>
      <c r="AJ1794" s="149">
        <v>0.2105263158</v>
      </c>
      <c r="AK1794" s="149">
        <v>11.5789473684</v>
      </c>
      <c r="AL1794" s="149">
        <v>0.84210526320000001</v>
      </c>
      <c r="AM1794" s="149">
        <v>13.263157894700001</v>
      </c>
      <c r="AN1794" s="149">
        <v>0</v>
      </c>
      <c r="AO1794" s="149">
        <v>0</v>
      </c>
      <c r="AP1794" s="149">
        <v>16.631578947400001</v>
      </c>
      <c r="AQ1794" s="149">
        <v>0.2105263158</v>
      </c>
    </row>
    <row r="1795" spans="1:43" x14ac:dyDescent="0.2">
      <c r="A1795" s="145">
        <v>5688</v>
      </c>
      <c r="B1795" s="109" t="s">
        <v>609</v>
      </c>
      <c r="C1795" s="110">
        <v>155</v>
      </c>
      <c r="D1795" s="131">
        <v>24</v>
      </c>
      <c r="E1795" s="110">
        <v>61.507936507899998</v>
      </c>
      <c r="F1795" s="131">
        <v>23.2258064516</v>
      </c>
      <c r="G1795" s="131">
        <v>20.645161290299999</v>
      </c>
      <c r="H1795" s="131">
        <v>61.290322580599998</v>
      </c>
      <c r="I1795" s="131">
        <v>18.064516129000001</v>
      </c>
      <c r="J1795" s="131">
        <v>0</v>
      </c>
      <c r="K1795" s="131">
        <v>0</v>
      </c>
      <c r="L1795" s="131">
        <v>0</v>
      </c>
      <c r="M1795" s="131">
        <v>0</v>
      </c>
      <c r="N1795" s="110">
        <v>68</v>
      </c>
      <c r="O1795" s="131">
        <v>2.2794117646999998</v>
      </c>
      <c r="P1795" s="146">
        <v>2.52</v>
      </c>
      <c r="Q1795" s="131">
        <v>11.4624505929</v>
      </c>
      <c r="R1795" s="110">
        <v>2</v>
      </c>
      <c r="S1795" s="131">
        <v>54.940711462499998</v>
      </c>
      <c r="T1795" s="110">
        <v>-1</v>
      </c>
      <c r="U1795" s="131">
        <v>33.596837944699999</v>
      </c>
      <c r="V1795" s="131">
        <v>0</v>
      </c>
      <c r="W1795" s="147">
        <v>35</v>
      </c>
      <c r="X1795" s="147">
        <v>8</v>
      </c>
      <c r="Y1795" s="147">
        <v>14</v>
      </c>
      <c r="Z1795" s="147">
        <v>13</v>
      </c>
      <c r="AA1795" s="147" t="s">
        <v>3449</v>
      </c>
      <c r="AB1795" s="147">
        <v>4</v>
      </c>
      <c r="AC1795" s="147" t="s">
        <v>3449</v>
      </c>
      <c r="AD1795" s="147">
        <v>8</v>
      </c>
      <c r="AE1795" s="148">
        <v>0</v>
      </c>
      <c r="AF1795" s="131">
        <v>0</v>
      </c>
      <c r="AG1795" s="149">
        <v>8.81</v>
      </c>
      <c r="AH1795" s="149">
        <v>23.825887743399999</v>
      </c>
      <c r="AI1795" s="149">
        <v>5.0400916379999998</v>
      </c>
      <c r="AJ1795" s="149">
        <v>13.7457044674</v>
      </c>
      <c r="AK1795" s="149">
        <v>28.522336769799999</v>
      </c>
      <c r="AL1795" s="149">
        <v>0.11454753719999999</v>
      </c>
      <c r="AM1795" s="149">
        <v>3.3218785795999999</v>
      </c>
      <c r="AN1795" s="149">
        <v>0.45819014889999998</v>
      </c>
      <c r="AO1795" s="149">
        <v>0.80183276059999997</v>
      </c>
      <c r="AP1795" s="149">
        <v>16.953035509700001</v>
      </c>
      <c r="AQ1795" s="149">
        <v>0.2290950745</v>
      </c>
    </row>
    <row r="1796" spans="1:43" x14ac:dyDescent="0.2">
      <c r="A1796" s="145">
        <v>5690</v>
      </c>
      <c r="B1796" s="109" t="s">
        <v>608</v>
      </c>
      <c r="C1796" s="110">
        <v>122</v>
      </c>
      <c r="D1796" s="131">
        <v>-18.666666666699999</v>
      </c>
      <c r="E1796" s="110">
        <v>29.047619047600001</v>
      </c>
      <c r="F1796" s="131">
        <v>9.0163934426000001</v>
      </c>
      <c r="G1796" s="131">
        <v>18.852459016400001</v>
      </c>
      <c r="H1796" s="131">
        <v>59.016393442599998</v>
      </c>
      <c r="I1796" s="131">
        <v>22.131147541000001</v>
      </c>
      <c r="J1796" s="131">
        <v>0</v>
      </c>
      <c r="K1796" s="131">
        <v>0</v>
      </c>
      <c r="L1796" s="131">
        <v>0</v>
      </c>
      <c r="M1796" s="131">
        <v>15.748031496099999</v>
      </c>
      <c r="N1796" s="110">
        <v>53</v>
      </c>
      <c r="O1796" s="131">
        <v>2.3018867924999999</v>
      </c>
      <c r="P1796" s="146">
        <v>4.2</v>
      </c>
      <c r="Q1796" s="131">
        <v>4.5454545455000002</v>
      </c>
      <c r="R1796" s="110">
        <v>5</v>
      </c>
      <c r="S1796" s="131">
        <v>70.334928229699997</v>
      </c>
      <c r="T1796" s="110">
        <v>-6</v>
      </c>
      <c r="U1796" s="131">
        <v>25.119617224900001</v>
      </c>
      <c r="V1796" s="131">
        <v>0</v>
      </c>
      <c r="W1796" s="147">
        <v>39</v>
      </c>
      <c r="X1796" s="147">
        <v>17</v>
      </c>
      <c r="Y1796" s="147">
        <v>4</v>
      </c>
      <c r="Z1796" s="147">
        <v>18</v>
      </c>
      <c r="AA1796" s="147" t="s">
        <v>3449</v>
      </c>
      <c r="AB1796" s="147">
        <v>6</v>
      </c>
      <c r="AC1796" s="147" t="s">
        <v>3449</v>
      </c>
      <c r="AD1796" s="147">
        <v>8</v>
      </c>
      <c r="AE1796" s="148">
        <v>0</v>
      </c>
      <c r="AF1796" s="131">
        <v>0</v>
      </c>
      <c r="AG1796" s="149" t="s">
        <v>3449</v>
      </c>
      <c r="AH1796" s="149">
        <v>24.5654692932</v>
      </c>
      <c r="AI1796" s="149">
        <v>2.5492468133999999</v>
      </c>
      <c r="AJ1796" s="149">
        <v>18.771726535300001</v>
      </c>
      <c r="AK1796" s="149">
        <v>33.256083429900002</v>
      </c>
      <c r="AL1796" s="149">
        <v>3.3603707995000001</v>
      </c>
      <c r="AM1796" s="149">
        <v>4.5191193510999996</v>
      </c>
      <c r="AN1796" s="149">
        <v>1.0428736964</v>
      </c>
      <c r="AO1796" s="149">
        <v>0.69524913089999996</v>
      </c>
      <c r="AP1796" s="149">
        <v>10.312862108899999</v>
      </c>
      <c r="AQ1796" s="149">
        <v>0.23174971029999999</v>
      </c>
    </row>
    <row r="1797" spans="1:43" x14ac:dyDescent="0.2">
      <c r="A1797" s="145">
        <v>5692</v>
      </c>
      <c r="B1797" s="109" t="s">
        <v>607</v>
      </c>
      <c r="C1797" s="110">
        <v>577</v>
      </c>
      <c r="D1797" s="131">
        <v>8.6629001883000001</v>
      </c>
      <c r="E1797" s="110">
        <v>175.91463414629999</v>
      </c>
      <c r="F1797" s="131">
        <v>17.8509532062</v>
      </c>
      <c r="G1797" s="131">
        <v>23.2235701906</v>
      </c>
      <c r="H1797" s="131">
        <v>62.045060658600001</v>
      </c>
      <c r="I1797" s="131">
        <v>14.731369150800001</v>
      </c>
      <c r="J1797" s="131">
        <v>1.7346053773000001</v>
      </c>
      <c r="K1797" s="131">
        <v>3.4692107546000002</v>
      </c>
      <c r="L1797" s="131">
        <v>13.876843018200001</v>
      </c>
      <c r="M1797" s="131">
        <v>8.6730268864000006</v>
      </c>
      <c r="N1797" s="110">
        <v>234</v>
      </c>
      <c r="O1797" s="131">
        <v>2.4572649573000001</v>
      </c>
      <c r="P1797" s="146">
        <v>3.28</v>
      </c>
      <c r="Q1797" s="131">
        <v>12.2324159021</v>
      </c>
      <c r="R1797" s="110">
        <v>3</v>
      </c>
      <c r="S1797" s="131">
        <v>64.2201834862</v>
      </c>
      <c r="T1797" s="110">
        <v>-2</v>
      </c>
      <c r="U1797" s="131">
        <v>23.2415902141</v>
      </c>
      <c r="V1797" s="131">
        <v>0.30581039760000001</v>
      </c>
      <c r="W1797" s="147">
        <v>189</v>
      </c>
      <c r="X1797" s="147">
        <v>22</v>
      </c>
      <c r="Y1797" s="147">
        <v>15</v>
      </c>
      <c r="Z1797" s="147">
        <v>152</v>
      </c>
      <c r="AA1797" s="147">
        <v>45</v>
      </c>
      <c r="AB1797" s="147">
        <v>10</v>
      </c>
      <c r="AC1797" s="147">
        <v>7</v>
      </c>
      <c r="AD1797" s="147">
        <v>28</v>
      </c>
      <c r="AE1797" s="148">
        <v>2.9090909091000001</v>
      </c>
      <c r="AF1797" s="131">
        <v>0</v>
      </c>
      <c r="AG1797" s="131">
        <v>1.39</v>
      </c>
      <c r="AH1797" s="149">
        <v>24.110320284699998</v>
      </c>
      <c r="AI1797" s="149">
        <v>3.0249110319999999</v>
      </c>
      <c r="AJ1797" s="149">
        <v>17.348754448400001</v>
      </c>
      <c r="AK1797" s="149">
        <v>22.271648873099998</v>
      </c>
      <c r="AL1797" s="149">
        <v>0.77105575329999998</v>
      </c>
      <c r="AM1797" s="149">
        <v>6.3463819692000003</v>
      </c>
      <c r="AN1797" s="149">
        <v>0.23724792410000001</v>
      </c>
      <c r="AO1797" s="149">
        <v>2.8469750889999998</v>
      </c>
      <c r="AP1797" s="149">
        <v>19.454329774600001</v>
      </c>
      <c r="AQ1797" s="149">
        <v>0</v>
      </c>
    </row>
    <row r="1798" spans="1:43" x14ac:dyDescent="0.2">
      <c r="A1798" s="145">
        <v>5693</v>
      </c>
      <c r="B1798" s="109" t="s">
        <v>606</v>
      </c>
      <c r="C1798" s="110">
        <v>2719</v>
      </c>
      <c r="D1798" s="131">
        <v>20.683533066999999</v>
      </c>
      <c r="E1798" s="110">
        <v>81.164179104499993</v>
      </c>
      <c r="F1798" s="131">
        <v>11.5851415962</v>
      </c>
      <c r="G1798" s="131">
        <v>24.825303420400001</v>
      </c>
      <c r="H1798" s="131">
        <v>60.4266274366</v>
      </c>
      <c r="I1798" s="131">
        <v>14.7480691431</v>
      </c>
      <c r="J1798" s="131">
        <v>4.8130322103000003</v>
      </c>
      <c r="K1798" s="131">
        <v>2.9618659755999999</v>
      </c>
      <c r="L1798" s="131">
        <v>11.1069974084</v>
      </c>
      <c r="M1798" s="131">
        <v>7.0344316920000001</v>
      </c>
      <c r="N1798" s="110">
        <v>1142</v>
      </c>
      <c r="O1798" s="131">
        <v>2.3721541155999999</v>
      </c>
      <c r="P1798" s="146">
        <v>33.5</v>
      </c>
      <c r="Q1798" s="131">
        <v>5.4377054078000002</v>
      </c>
      <c r="R1798" s="110">
        <v>36</v>
      </c>
      <c r="S1798" s="131">
        <v>69.913355243500007</v>
      </c>
      <c r="T1798" s="110">
        <v>-31</v>
      </c>
      <c r="U1798" s="131">
        <v>24.5593068419</v>
      </c>
      <c r="V1798" s="131">
        <v>8.9632506700000003E-2</v>
      </c>
      <c r="W1798" s="147">
        <v>700</v>
      </c>
      <c r="X1798" s="147">
        <v>211</v>
      </c>
      <c r="Y1798" s="147">
        <v>141</v>
      </c>
      <c r="Z1798" s="147">
        <v>348</v>
      </c>
      <c r="AA1798" s="147">
        <v>217</v>
      </c>
      <c r="AB1798" s="147">
        <v>64</v>
      </c>
      <c r="AC1798" s="147">
        <v>42</v>
      </c>
      <c r="AD1798" s="147">
        <v>111</v>
      </c>
      <c r="AE1798" s="148">
        <v>1.7027863777000001</v>
      </c>
      <c r="AF1798" s="131">
        <v>10.015408320500001</v>
      </c>
      <c r="AG1798" s="131">
        <v>2.83</v>
      </c>
      <c r="AH1798" s="149">
        <v>29.0611028316</v>
      </c>
      <c r="AI1798" s="149">
        <v>1.6263850191</v>
      </c>
      <c r="AJ1798" s="149">
        <v>12.3436791291</v>
      </c>
      <c r="AK1798" s="149">
        <v>27.655024946499999</v>
      </c>
      <c r="AL1798" s="149">
        <v>1.9957234498</v>
      </c>
      <c r="AM1798" s="149">
        <v>6.0519665651999999</v>
      </c>
      <c r="AN1798" s="149">
        <v>0.92010626579999999</v>
      </c>
      <c r="AO1798" s="149">
        <v>2.9028704724000001</v>
      </c>
      <c r="AP1798" s="149">
        <v>15.1817533856</v>
      </c>
      <c r="AQ1798" s="149">
        <v>0.48597161929999999</v>
      </c>
    </row>
    <row r="1799" spans="1:43" x14ac:dyDescent="0.2">
      <c r="A1799" s="145">
        <v>5701</v>
      </c>
      <c r="B1799" s="109" t="s">
        <v>605</v>
      </c>
      <c r="C1799" s="110">
        <v>230</v>
      </c>
      <c r="D1799" s="131">
        <v>70.370370370399996</v>
      </c>
      <c r="E1799" s="110">
        <v>112.7450980392</v>
      </c>
      <c r="F1799" s="131">
        <v>23.4782608696</v>
      </c>
      <c r="G1799" s="131">
        <v>26.5217391304</v>
      </c>
      <c r="H1799" s="131">
        <v>62.173913043500001</v>
      </c>
      <c r="I1799" s="131">
        <v>11.304347826100001</v>
      </c>
      <c r="J1799" s="131">
        <v>4.3010752688</v>
      </c>
      <c r="K1799" s="131">
        <v>0</v>
      </c>
      <c r="L1799" s="131">
        <v>4.3010752688</v>
      </c>
      <c r="M1799" s="131">
        <v>0</v>
      </c>
      <c r="N1799" s="110">
        <v>86</v>
      </c>
      <c r="O1799" s="131">
        <v>2.6744186047</v>
      </c>
      <c r="P1799" s="146">
        <v>2.04</v>
      </c>
      <c r="Q1799" s="131">
        <v>8.6124401913999993</v>
      </c>
      <c r="R1799" s="110">
        <v>6</v>
      </c>
      <c r="S1799" s="131">
        <v>75.598086124399998</v>
      </c>
      <c r="T1799" s="110">
        <v>-9</v>
      </c>
      <c r="U1799" s="131">
        <v>15.3110047847</v>
      </c>
      <c r="V1799" s="131">
        <v>0.47846889949999999</v>
      </c>
      <c r="W1799" s="147">
        <v>23</v>
      </c>
      <c r="X1799" s="147">
        <v>9</v>
      </c>
      <c r="Y1799" s="147">
        <v>4</v>
      </c>
      <c r="Z1799" s="147">
        <v>10</v>
      </c>
      <c r="AA1799" s="147" t="s">
        <v>3449</v>
      </c>
      <c r="AB1799" s="147" t="s">
        <v>3449</v>
      </c>
      <c r="AC1799" s="147" t="s">
        <v>3449</v>
      </c>
      <c r="AD1799" s="147">
        <v>9</v>
      </c>
      <c r="AE1799" s="148">
        <v>2.1505376344</v>
      </c>
      <c r="AF1799" s="131">
        <v>26.785714285699999</v>
      </c>
      <c r="AG1799" s="149" t="s">
        <v>3449</v>
      </c>
      <c r="AH1799" s="149">
        <v>30.297872340400001</v>
      </c>
      <c r="AI1799" s="149">
        <v>7.9148936169999997</v>
      </c>
      <c r="AJ1799" s="149">
        <v>6.8085106382999996</v>
      </c>
      <c r="AK1799" s="149">
        <v>15.914893617000001</v>
      </c>
      <c r="AL1799" s="149">
        <v>2.1276595745</v>
      </c>
      <c r="AM1799" s="149">
        <v>15.4893617021</v>
      </c>
      <c r="AN1799" s="149">
        <v>1.0212765957000001</v>
      </c>
      <c r="AO1799" s="149">
        <v>1.8723404255</v>
      </c>
      <c r="AP1799" s="149">
        <v>15.3191489362</v>
      </c>
      <c r="AQ1799" s="149">
        <v>8.5106382999999994E-2</v>
      </c>
    </row>
    <row r="1800" spans="1:43" x14ac:dyDescent="0.2">
      <c r="A1800" s="145">
        <v>5702</v>
      </c>
      <c r="B1800" s="109" t="s">
        <v>604</v>
      </c>
      <c r="C1800" s="110">
        <v>2807</v>
      </c>
      <c r="D1800" s="131">
        <v>22.9522558038</v>
      </c>
      <c r="E1800" s="110">
        <v>54.084778419999999</v>
      </c>
      <c r="F1800" s="131">
        <v>27.823298895600001</v>
      </c>
      <c r="G1800" s="131">
        <v>24.118275739200001</v>
      </c>
      <c r="H1800" s="131">
        <v>62.7360171001</v>
      </c>
      <c r="I1800" s="131">
        <v>13.145707160700001</v>
      </c>
      <c r="J1800" s="131">
        <v>2.1798365123000001</v>
      </c>
      <c r="K1800" s="131">
        <v>1.0899182561</v>
      </c>
      <c r="L1800" s="131">
        <v>6.9028156222000003</v>
      </c>
      <c r="M1800" s="131">
        <v>1.8165304269</v>
      </c>
      <c r="N1800" s="110">
        <v>1063</v>
      </c>
      <c r="O1800" s="131">
        <v>2.6161806208999998</v>
      </c>
      <c r="P1800" s="146">
        <v>51.9</v>
      </c>
      <c r="Q1800" s="131">
        <v>3.1039136302000001</v>
      </c>
      <c r="R1800" s="110">
        <v>32</v>
      </c>
      <c r="S1800" s="131">
        <v>25.236167341400002</v>
      </c>
      <c r="T1800" s="110">
        <v>-80</v>
      </c>
      <c r="U1800" s="131">
        <v>71.139386928899995</v>
      </c>
      <c r="V1800" s="131">
        <v>0.52053209950000001</v>
      </c>
      <c r="W1800" s="147">
        <v>348</v>
      </c>
      <c r="X1800" s="147">
        <v>22</v>
      </c>
      <c r="Y1800" s="147">
        <v>45</v>
      </c>
      <c r="Z1800" s="147">
        <v>281</v>
      </c>
      <c r="AA1800" s="147">
        <v>150</v>
      </c>
      <c r="AB1800" s="147">
        <v>9</v>
      </c>
      <c r="AC1800" s="147">
        <v>21</v>
      </c>
      <c r="AD1800" s="147">
        <v>120</v>
      </c>
      <c r="AE1800" s="148">
        <v>0</v>
      </c>
      <c r="AF1800" s="131">
        <v>6.4006024096000003</v>
      </c>
      <c r="AG1800" s="131">
        <v>1.07</v>
      </c>
      <c r="AH1800" s="149">
        <v>20.673113530799998</v>
      </c>
      <c r="AI1800" s="149">
        <v>4.8732201325000002</v>
      </c>
      <c r="AJ1800" s="149">
        <v>10.8276859819</v>
      </c>
      <c r="AK1800" s="149">
        <v>24.274727785</v>
      </c>
      <c r="AL1800" s="149">
        <v>1.5152668848999999</v>
      </c>
      <c r="AM1800" s="149">
        <v>14.520673113499999</v>
      </c>
      <c r="AN1800" s="149">
        <v>0.77666945860000003</v>
      </c>
      <c r="AO1800" s="149">
        <v>2.7564151373999999</v>
      </c>
      <c r="AP1800" s="149">
        <v>17.612122135100002</v>
      </c>
      <c r="AQ1800" s="149">
        <v>0.64722454880000002</v>
      </c>
    </row>
    <row r="1801" spans="1:43" x14ac:dyDescent="0.2">
      <c r="A1801" s="145">
        <v>5703</v>
      </c>
      <c r="B1801" s="109" t="s">
        <v>603</v>
      </c>
      <c r="C1801" s="110">
        <v>1386</v>
      </c>
      <c r="D1801" s="131">
        <v>21.685689201100001</v>
      </c>
      <c r="E1801" s="110">
        <v>66.730861819899999</v>
      </c>
      <c r="F1801" s="131">
        <v>22.871572871600002</v>
      </c>
      <c r="G1801" s="131">
        <v>25.468975469</v>
      </c>
      <c r="H1801" s="131">
        <v>62.2655122655</v>
      </c>
      <c r="I1801" s="131">
        <v>12.2655122655</v>
      </c>
      <c r="J1801" s="131">
        <v>3.663003663</v>
      </c>
      <c r="K1801" s="131">
        <v>1.4652014652000001</v>
      </c>
      <c r="L1801" s="131">
        <v>8.7912087912000008</v>
      </c>
      <c r="M1801" s="131">
        <v>3.663003663</v>
      </c>
      <c r="N1801" s="110">
        <v>529</v>
      </c>
      <c r="O1801" s="131">
        <v>2.6143667296999999</v>
      </c>
      <c r="P1801" s="146">
        <v>20.77</v>
      </c>
      <c r="Q1801" s="131">
        <v>3.4052757794000001</v>
      </c>
      <c r="R1801" s="110">
        <v>15</v>
      </c>
      <c r="S1801" s="131">
        <v>35.539568345299998</v>
      </c>
      <c r="T1801" s="110">
        <v>-6</v>
      </c>
      <c r="U1801" s="131">
        <v>60.911270983199998</v>
      </c>
      <c r="V1801" s="131">
        <v>0.14388489209999999</v>
      </c>
      <c r="W1801" s="147">
        <v>233</v>
      </c>
      <c r="X1801" s="147">
        <v>50</v>
      </c>
      <c r="Y1801" s="147">
        <v>51</v>
      </c>
      <c r="Z1801" s="147">
        <v>132</v>
      </c>
      <c r="AA1801" s="147">
        <v>81</v>
      </c>
      <c r="AB1801" s="147">
        <v>13</v>
      </c>
      <c r="AC1801" s="147">
        <v>15</v>
      </c>
      <c r="AD1801" s="147">
        <v>53</v>
      </c>
      <c r="AE1801" s="148">
        <v>0</v>
      </c>
      <c r="AF1801" s="131">
        <v>8.8823094004000005</v>
      </c>
      <c r="AG1801" s="149">
        <v>0.82</v>
      </c>
      <c r="AH1801" s="149">
        <v>17.546081328300001</v>
      </c>
      <c r="AI1801" s="149">
        <v>2.9407626283999999</v>
      </c>
      <c r="AJ1801" s="149">
        <v>17.335021809499999</v>
      </c>
      <c r="AK1801" s="149">
        <v>22.724074855800001</v>
      </c>
      <c r="AL1801" s="149">
        <v>1.561840439</v>
      </c>
      <c r="AM1801" s="149">
        <v>13.2404671451</v>
      </c>
      <c r="AN1801" s="149">
        <v>0.98494442100000001</v>
      </c>
      <c r="AO1801" s="149">
        <v>1.4492753623000001</v>
      </c>
      <c r="AP1801" s="149">
        <v>20.121007457400001</v>
      </c>
      <c r="AQ1801" s="149">
        <v>0.12663571130000001</v>
      </c>
    </row>
    <row r="1802" spans="1:43" x14ac:dyDescent="0.2">
      <c r="A1802" s="145">
        <v>5704</v>
      </c>
      <c r="B1802" s="109" t="s">
        <v>602</v>
      </c>
      <c r="C1802" s="110">
        <v>1931</v>
      </c>
      <c r="D1802" s="131">
        <v>15.975975976000001</v>
      </c>
      <c r="E1802" s="110">
        <v>403.13152400839999</v>
      </c>
      <c r="F1802" s="131">
        <v>28.845157949200001</v>
      </c>
      <c r="G1802" s="131">
        <v>23.045054376</v>
      </c>
      <c r="H1802" s="131">
        <v>59.968928016600003</v>
      </c>
      <c r="I1802" s="131">
        <v>16.986017607499999</v>
      </c>
      <c r="J1802" s="131">
        <v>2.0602626835</v>
      </c>
      <c r="K1802" s="131">
        <v>3.0903940252000002</v>
      </c>
      <c r="L1802" s="131">
        <v>8.2410507339999999</v>
      </c>
      <c r="M1802" s="131">
        <v>8.2410507339999999</v>
      </c>
      <c r="N1802" s="110">
        <v>830</v>
      </c>
      <c r="O1802" s="131">
        <v>2.3228915663</v>
      </c>
      <c r="P1802" s="146">
        <v>4.79</v>
      </c>
      <c r="Q1802" s="131">
        <v>13.958333333300001</v>
      </c>
      <c r="R1802" s="110">
        <v>10</v>
      </c>
      <c r="S1802" s="131">
        <v>68.541666666699996</v>
      </c>
      <c r="T1802" s="110">
        <v>-8</v>
      </c>
      <c r="U1802" s="131">
        <v>17.291666666699999</v>
      </c>
      <c r="V1802" s="131">
        <v>0.20833333330000001</v>
      </c>
      <c r="W1802" s="147">
        <v>502</v>
      </c>
      <c r="X1802" s="147">
        <v>79</v>
      </c>
      <c r="Y1802" s="147">
        <v>28</v>
      </c>
      <c r="Z1802" s="147">
        <v>395</v>
      </c>
      <c r="AA1802" s="147">
        <v>133</v>
      </c>
      <c r="AB1802" s="147">
        <v>16</v>
      </c>
      <c r="AC1802" s="147">
        <v>14</v>
      </c>
      <c r="AD1802" s="147">
        <v>103</v>
      </c>
      <c r="AE1802" s="148">
        <v>1.1702127659999999</v>
      </c>
      <c r="AF1802" s="131">
        <v>8.9005235601999999</v>
      </c>
      <c r="AG1802" s="149">
        <v>1.02</v>
      </c>
      <c r="AH1802" s="149">
        <v>23.861374546299999</v>
      </c>
      <c r="AI1802" s="149">
        <v>1.8850251727</v>
      </c>
      <c r="AJ1802" s="149">
        <v>19.740077274299999</v>
      </c>
      <c r="AK1802" s="149">
        <v>19.119541037299999</v>
      </c>
      <c r="AL1802" s="149">
        <v>0.12879053970000001</v>
      </c>
      <c r="AM1802" s="149">
        <v>10.8301135698</v>
      </c>
      <c r="AN1802" s="149">
        <v>8.19576162E-2</v>
      </c>
      <c r="AO1802" s="149">
        <v>1.6157358623</v>
      </c>
      <c r="AP1802" s="149">
        <v>20.395738204000001</v>
      </c>
      <c r="AQ1802" s="149">
        <v>0.48003746629999999</v>
      </c>
    </row>
    <row r="1803" spans="1:43" x14ac:dyDescent="0.2">
      <c r="A1803" s="145">
        <v>5705</v>
      </c>
      <c r="B1803" s="109" t="s">
        <v>601</v>
      </c>
      <c r="C1803" s="110">
        <v>843</v>
      </c>
      <c r="D1803" s="131">
        <v>-9.7430406852000004</v>
      </c>
      <c r="E1803" s="110">
        <v>344.08163265309997</v>
      </c>
      <c r="F1803" s="131">
        <v>34.994068801899999</v>
      </c>
      <c r="G1803" s="131">
        <v>26.927639383199999</v>
      </c>
      <c r="H1803" s="131">
        <v>58.2443653618</v>
      </c>
      <c r="I1803" s="131">
        <v>14.827995254999999</v>
      </c>
      <c r="J1803" s="131">
        <v>1.1554015019999999</v>
      </c>
      <c r="K1803" s="131">
        <v>2.3108030039999998</v>
      </c>
      <c r="L1803" s="131">
        <v>10.398613518199999</v>
      </c>
      <c r="M1803" s="131">
        <v>2.3108030039999998</v>
      </c>
      <c r="N1803" s="110">
        <v>300</v>
      </c>
      <c r="O1803" s="131">
        <v>2.7633333332999999</v>
      </c>
      <c r="P1803" s="146">
        <v>2.4500000000000002</v>
      </c>
      <c r="Q1803" s="131">
        <v>13.5802469136</v>
      </c>
      <c r="R1803" s="110">
        <v>9</v>
      </c>
      <c r="S1803" s="131">
        <v>57.613168724300003</v>
      </c>
      <c r="T1803" s="110">
        <v>-10</v>
      </c>
      <c r="U1803" s="131">
        <v>28.395061728400002</v>
      </c>
      <c r="V1803" s="131">
        <v>0.41152263369999997</v>
      </c>
      <c r="W1803" s="147" t="s">
        <v>3449</v>
      </c>
      <c r="X1803" s="147">
        <v>13</v>
      </c>
      <c r="Y1803" s="147" t="s">
        <v>3449</v>
      </c>
      <c r="Z1803" s="147">
        <v>69</v>
      </c>
      <c r="AA1803" s="147" t="s">
        <v>3449</v>
      </c>
      <c r="AB1803" s="147">
        <v>4</v>
      </c>
      <c r="AC1803" s="147" t="s">
        <v>3449</v>
      </c>
      <c r="AD1803" s="147">
        <v>33</v>
      </c>
      <c r="AE1803" s="148">
        <v>0</v>
      </c>
      <c r="AF1803" s="131">
        <v>0</v>
      </c>
      <c r="AG1803" s="149" t="s">
        <v>3449</v>
      </c>
      <c r="AH1803" s="149">
        <v>27.741736175500002</v>
      </c>
      <c r="AI1803" s="149">
        <v>4.3249922767999998</v>
      </c>
      <c r="AJ1803" s="149">
        <v>12.295335186899999</v>
      </c>
      <c r="AK1803" s="149">
        <v>17.856039542800001</v>
      </c>
      <c r="AL1803" s="149">
        <v>1.5446400989</v>
      </c>
      <c r="AM1803" s="149">
        <v>13.283904850200001</v>
      </c>
      <c r="AN1803" s="149">
        <v>0.1544640099</v>
      </c>
      <c r="AO1803" s="149">
        <v>1.7299969106999999</v>
      </c>
      <c r="AP1803" s="149">
        <v>19.369786839700001</v>
      </c>
      <c r="AQ1803" s="149">
        <v>1.2048192770999999</v>
      </c>
    </row>
    <row r="1804" spans="1:43" x14ac:dyDescent="0.2">
      <c r="A1804" s="145">
        <v>5706</v>
      </c>
      <c r="B1804" s="109" t="s">
        <v>600</v>
      </c>
      <c r="C1804" s="110">
        <v>1128</v>
      </c>
      <c r="D1804" s="131">
        <v>31.6219369895</v>
      </c>
      <c r="E1804" s="110">
        <v>566.83417085430005</v>
      </c>
      <c r="F1804" s="131">
        <v>29.343971631199999</v>
      </c>
      <c r="G1804" s="131">
        <v>25.797872340400001</v>
      </c>
      <c r="H1804" s="131">
        <v>58.510638297900002</v>
      </c>
      <c r="I1804" s="131">
        <v>15.6914893617</v>
      </c>
      <c r="J1804" s="131">
        <v>3.5398230088</v>
      </c>
      <c r="K1804" s="131">
        <v>2.6548672565999998</v>
      </c>
      <c r="L1804" s="131">
        <v>6.1946902655000002</v>
      </c>
      <c r="M1804" s="131">
        <v>1.7699115044</v>
      </c>
      <c r="N1804" s="110">
        <v>449</v>
      </c>
      <c r="O1804" s="131">
        <v>2.5100222717</v>
      </c>
      <c r="P1804" s="146">
        <v>1.99</v>
      </c>
      <c r="Q1804" s="131">
        <v>20.918367346899998</v>
      </c>
      <c r="R1804" s="110">
        <v>13</v>
      </c>
      <c r="S1804" s="131">
        <v>77.551020408200003</v>
      </c>
      <c r="T1804" s="110">
        <v>-13</v>
      </c>
      <c r="U1804" s="131">
        <v>1.5306122448999999</v>
      </c>
      <c r="V1804" s="131">
        <v>0</v>
      </c>
      <c r="W1804" s="147">
        <v>104</v>
      </c>
      <c r="X1804" s="147">
        <v>24</v>
      </c>
      <c r="Y1804" s="147">
        <v>8</v>
      </c>
      <c r="Z1804" s="147">
        <v>72</v>
      </c>
      <c r="AA1804" s="147">
        <v>53</v>
      </c>
      <c r="AB1804" s="147">
        <v>5</v>
      </c>
      <c r="AC1804" s="147">
        <v>7</v>
      </c>
      <c r="AD1804" s="147">
        <v>41</v>
      </c>
      <c r="AE1804" s="148">
        <v>4.1928721174000003</v>
      </c>
      <c r="AF1804" s="131">
        <v>9.7431355182000008</v>
      </c>
      <c r="AG1804" s="149" t="s">
        <v>3449</v>
      </c>
      <c r="AH1804" s="149">
        <v>27.7099236641</v>
      </c>
      <c r="AI1804" s="149">
        <v>4.7137404580000002</v>
      </c>
      <c r="AJ1804" s="149">
        <v>14.1984732824</v>
      </c>
      <c r="AK1804" s="149">
        <v>21.7557251908</v>
      </c>
      <c r="AL1804" s="149">
        <v>0.91603053440000004</v>
      </c>
      <c r="AM1804" s="149">
        <v>16.603053435100001</v>
      </c>
      <c r="AN1804" s="149">
        <v>0.15267175569999999</v>
      </c>
      <c r="AO1804" s="149">
        <v>0.93511450380000005</v>
      </c>
      <c r="AP1804" s="149">
        <v>11.202290076300001</v>
      </c>
      <c r="AQ1804" s="149">
        <v>9.5419847299999999E-2</v>
      </c>
    </row>
    <row r="1805" spans="1:43" x14ac:dyDescent="0.2">
      <c r="A1805" s="145">
        <v>5707</v>
      </c>
      <c r="B1805" s="109" t="s">
        <v>599</v>
      </c>
      <c r="C1805" s="110">
        <v>1366</v>
      </c>
      <c r="D1805" s="131">
        <v>31.9806763285</v>
      </c>
      <c r="E1805" s="110">
        <v>477.62237762239999</v>
      </c>
      <c r="F1805" s="131">
        <v>35.578330893100002</v>
      </c>
      <c r="G1805" s="131">
        <v>26.134699853600001</v>
      </c>
      <c r="H1805" s="131">
        <v>59.224011713000003</v>
      </c>
      <c r="I1805" s="131">
        <v>14.6412884334</v>
      </c>
      <c r="J1805" s="131">
        <v>3.0177291587999999</v>
      </c>
      <c r="K1805" s="131">
        <v>1.5088645794</v>
      </c>
      <c r="L1805" s="131">
        <v>8.2987551866999993</v>
      </c>
      <c r="M1805" s="131">
        <v>3.0177291587999999</v>
      </c>
      <c r="N1805" s="110">
        <v>503</v>
      </c>
      <c r="O1805" s="131">
        <v>2.6799204771</v>
      </c>
      <c r="P1805" s="146">
        <v>2.86</v>
      </c>
      <c r="Q1805" s="131">
        <v>24.0418118467</v>
      </c>
      <c r="R1805" s="110">
        <v>23</v>
      </c>
      <c r="S1805" s="131">
        <v>58.188153310099999</v>
      </c>
      <c r="T1805" s="110">
        <v>-21</v>
      </c>
      <c r="U1805" s="131">
        <v>12.195121951200001</v>
      </c>
      <c r="V1805" s="131">
        <v>5.5749128920000004</v>
      </c>
      <c r="W1805" s="147">
        <v>1225</v>
      </c>
      <c r="X1805" s="147">
        <v>14</v>
      </c>
      <c r="Y1805" s="147">
        <v>111</v>
      </c>
      <c r="Z1805" s="147">
        <v>1100</v>
      </c>
      <c r="AA1805" s="147">
        <v>159</v>
      </c>
      <c r="AB1805" s="147">
        <v>8</v>
      </c>
      <c r="AC1805" s="147">
        <v>19</v>
      </c>
      <c r="AD1805" s="147">
        <v>132</v>
      </c>
      <c r="AE1805" s="148">
        <v>1.8315018315</v>
      </c>
      <c r="AF1805" s="131">
        <v>0</v>
      </c>
      <c r="AG1805" s="149" t="s">
        <v>3449</v>
      </c>
      <c r="AH1805" s="149">
        <v>23.951863354</v>
      </c>
      <c r="AI1805" s="149">
        <v>6.7352484472</v>
      </c>
      <c r="AJ1805" s="149">
        <v>17.274844720499999</v>
      </c>
      <c r="AK1805" s="149">
        <v>23.990683229799998</v>
      </c>
      <c r="AL1805" s="149">
        <v>0.50465838510000005</v>
      </c>
      <c r="AM1805" s="149">
        <v>8.3656832298000001</v>
      </c>
      <c r="AN1805" s="149">
        <v>0.44642857139999997</v>
      </c>
      <c r="AO1805" s="149">
        <v>3.4355590062000001</v>
      </c>
      <c r="AP1805" s="149">
        <v>12.558229813700001</v>
      </c>
      <c r="AQ1805" s="149">
        <v>5.8229813700000001E-2</v>
      </c>
    </row>
    <row r="1806" spans="1:43" x14ac:dyDescent="0.2">
      <c r="A1806" s="145">
        <v>5708</v>
      </c>
      <c r="B1806" s="109" t="s">
        <v>598</v>
      </c>
      <c r="C1806" s="110">
        <v>966</v>
      </c>
      <c r="D1806" s="131">
        <v>74.054054054100007</v>
      </c>
      <c r="E1806" s="110">
        <v>455.6603773585</v>
      </c>
      <c r="F1806" s="131">
        <v>37.474120082799999</v>
      </c>
      <c r="G1806" s="131">
        <v>33.333333333299997</v>
      </c>
      <c r="H1806" s="131">
        <v>56.832298136600002</v>
      </c>
      <c r="I1806" s="131">
        <v>9.8343685300000008</v>
      </c>
      <c r="J1806" s="131">
        <v>0</v>
      </c>
      <c r="K1806" s="131">
        <v>0</v>
      </c>
      <c r="L1806" s="131">
        <v>8.2135523613999997</v>
      </c>
      <c r="M1806" s="131">
        <v>2.0533880902999999</v>
      </c>
      <c r="N1806" s="110">
        <v>313</v>
      </c>
      <c r="O1806" s="131">
        <v>3.0862619807999998</v>
      </c>
      <c r="P1806" s="146">
        <v>2.12</v>
      </c>
      <c r="Q1806" s="131">
        <v>11.7370892019</v>
      </c>
      <c r="R1806" s="110">
        <v>6</v>
      </c>
      <c r="S1806" s="131">
        <v>50.704225352100003</v>
      </c>
      <c r="T1806" s="110">
        <v>-6</v>
      </c>
      <c r="U1806" s="131">
        <v>36.150234741799999</v>
      </c>
      <c r="V1806" s="131">
        <v>1.4084507042000001</v>
      </c>
      <c r="W1806" s="147" t="s">
        <v>3449</v>
      </c>
      <c r="X1806" s="147">
        <v>0</v>
      </c>
      <c r="Y1806" s="147" t="s">
        <v>3449</v>
      </c>
      <c r="Z1806" s="147">
        <v>46</v>
      </c>
      <c r="AA1806" s="147" t="s">
        <v>3449</v>
      </c>
      <c r="AB1806" s="147">
        <v>0</v>
      </c>
      <c r="AC1806" s="147" t="s">
        <v>3449</v>
      </c>
      <c r="AD1806" s="147">
        <v>23</v>
      </c>
      <c r="AE1806" s="148">
        <v>3.0555555555999998</v>
      </c>
      <c r="AF1806" s="131">
        <v>1.0395010394999999</v>
      </c>
      <c r="AG1806" s="149" t="s">
        <v>3449</v>
      </c>
      <c r="AH1806" s="149">
        <v>27.543352601199999</v>
      </c>
      <c r="AI1806" s="149">
        <v>4.3063583814999999</v>
      </c>
      <c r="AJ1806" s="149">
        <v>17.1676300578</v>
      </c>
      <c r="AK1806" s="149">
        <v>14.942196531800001</v>
      </c>
      <c r="AL1806" s="149">
        <v>0.2023121387</v>
      </c>
      <c r="AM1806" s="149">
        <v>13.4393063584</v>
      </c>
      <c r="AN1806" s="149">
        <v>0.17341040460000001</v>
      </c>
      <c r="AO1806" s="149">
        <v>0.43352601159999998</v>
      </c>
      <c r="AP1806" s="149">
        <v>19.884393063600001</v>
      </c>
      <c r="AQ1806" s="149">
        <v>5.7803468199999999E-2</v>
      </c>
    </row>
    <row r="1807" spans="1:43" x14ac:dyDescent="0.2">
      <c r="A1807" s="145">
        <v>5709</v>
      </c>
      <c r="B1807" s="109" t="s">
        <v>597</v>
      </c>
      <c r="C1807" s="110">
        <v>1238</v>
      </c>
      <c r="D1807" s="131">
        <v>1.4754098361000001</v>
      </c>
      <c r="E1807" s="110">
        <v>117.0132325142</v>
      </c>
      <c r="F1807" s="131">
        <v>22.859450726999999</v>
      </c>
      <c r="G1807" s="131">
        <v>20.597738287599999</v>
      </c>
      <c r="H1807" s="131">
        <v>62.924071082399998</v>
      </c>
      <c r="I1807" s="131">
        <v>16.47819063</v>
      </c>
      <c r="J1807" s="131">
        <v>1.6260162601999999</v>
      </c>
      <c r="K1807" s="131">
        <v>2.4390243902000002</v>
      </c>
      <c r="L1807" s="131">
        <v>13.821138211399999</v>
      </c>
      <c r="M1807" s="131">
        <v>3.2520325202999998</v>
      </c>
      <c r="N1807" s="110">
        <v>520</v>
      </c>
      <c r="O1807" s="131">
        <v>2.375</v>
      </c>
      <c r="P1807" s="146">
        <v>10.58</v>
      </c>
      <c r="Q1807" s="131">
        <v>12.5118483412</v>
      </c>
      <c r="R1807" s="110">
        <v>78</v>
      </c>
      <c r="S1807" s="131">
        <v>36.018957346000001</v>
      </c>
      <c r="T1807" s="110">
        <v>-73</v>
      </c>
      <c r="U1807" s="131">
        <v>49.952606635099997</v>
      </c>
      <c r="V1807" s="131">
        <v>1.5165876777</v>
      </c>
      <c r="W1807" s="147">
        <v>208</v>
      </c>
      <c r="X1807" s="147">
        <v>19</v>
      </c>
      <c r="Y1807" s="147">
        <v>21</v>
      </c>
      <c r="Z1807" s="147">
        <v>168</v>
      </c>
      <c r="AA1807" s="147">
        <v>73</v>
      </c>
      <c r="AB1807" s="147">
        <v>7</v>
      </c>
      <c r="AC1807" s="147">
        <v>6</v>
      </c>
      <c r="AD1807" s="147">
        <v>60</v>
      </c>
      <c r="AE1807" s="148">
        <v>1.0657193605999999</v>
      </c>
      <c r="AF1807" s="131">
        <v>0.81967213110000003</v>
      </c>
      <c r="AG1807" s="149">
        <v>0.98</v>
      </c>
      <c r="AH1807" s="149">
        <v>27.425845878699999</v>
      </c>
      <c r="AI1807" s="149">
        <v>1.9078849307000001</v>
      </c>
      <c r="AJ1807" s="149">
        <v>15.5313757639</v>
      </c>
      <c r="AK1807" s="149">
        <v>20.494857653899999</v>
      </c>
      <c r="AL1807" s="149">
        <v>1.1477120286</v>
      </c>
      <c r="AM1807" s="149">
        <v>15.8741988374</v>
      </c>
      <c r="AN1807" s="149">
        <v>0.1043374571</v>
      </c>
      <c r="AO1807" s="149">
        <v>2.5040989714999999</v>
      </c>
      <c r="AP1807" s="149">
        <v>14.234610225100001</v>
      </c>
      <c r="AQ1807" s="149">
        <v>0.3875391265</v>
      </c>
    </row>
    <row r="1808" spans="1:43" x14ac:dyDescent="0.2">
      <c r="A1808" s="145">
        <v>5710</v>
      </c>
      <c r="B1808" s="109" t="s">
        <v>596</v>
      </c>
      <c r="C1808" s="110">
        <v>493</v>
      </c>
      <c r="D1808" s="131">
        <v>25.1269035533</v>
      </c>
      <c r="E1808" s="110">
        <v>169.41580756010001</v>
      </c>
      <c r="F1808" s="131">
        <v>18.458417849899998</v>
      </c>
      <c r="G1808" s="131">
        <v>22.312373225200002</v>
      </c>
      <c r="H1808" s="131">
        <v>60.851926977700003</v>
      </c>
      <c r="I1808" s="131">
        <v>16.8356997972</v>
      </c>
      <c r="J1808" s="131">
        <v>4.0404040404000003</v>
      </c>
      <c r="K1808" s="131">
        <v>0</v>
      </c>
      <c r="L1808" s="131">
        <v>6.0606060605999996</v>
      </c>
      <c r="M1808" s="131">
        <v>10.101010101</v>
      </c>
      <c r="N1808" s="110">
        <v>204</v>
      </c>
      <c r="O1808" s="131">
        <v>2.4166666666999999</v>
      </c>
      <c r="P1808" s="146">
        <v>2.91</v>
      </c>
      <c r="Q1808" s="131">
        <v>13.559322033899999</v>
      </c>
      <c r="R1808" s="110">
        <v>4</v>
      </c>
      <c r="S1808" s="131">
        <v>70.169491525400005</v>
      </c>
      <c r="T1808" s="110">
        <v>-6</v>
      </c>
      <c r="U1808" s="131">
        <v>14.915254237299999</v>
      </c>
      <c r="V1808" s="131">
        <v>1.3559322034000001</v>
      </c>
      <c r="W1808" s="147">
        <v>265</v>
      </c>
      <c r="X1808" s="147">
        <v>12</v>
      </c>
      <c r="Y1808" s="147">
        <v>95</v>
      </c>
      <c r="Z1808" s="147">
        <v>158</v>
      </c>
      <c r="AA1808" s="147">
        <v>54</v>
      </c>
      <c r="AB1808" s="147">
        <v>4</v>
      </c>
      <c r="AC1808" s="147">
        <v>16</v>
      </c>
      <c r="AD1808" s="147">
        <v>34</v>
      </c>
      <c r="AE1808" s="148">
        <v>0</v>
      </c>
      <c r="AF1808" s="131">
        <v>4.1407867495000001</v>
      </c>
      <c r="AG1808" s="149" t="s">
        <v>3449</v>
      </c>
      <c r="AH1808" s="149">
        <v>29.4582839067</v>
      </c>
      <c r="AI1808" s="149">
        <v>0.71174377219999996</v>
      </c>
      <c r="AJ1808" s="149">
        <v>13.602214313999999</v>
      </c>
      <c r="AK1808" s="149">
        <v>20.640569395</v>
      </c>
      <c r="AL1808" s="149">
        <v>0.39541320680000003</v>
      </c>
      <c r="AM1808" s="149">
        <v>12.653222617600001</v>
      </c>
      <c r="AN1808" s="149">
        <v>3.95413207E-2</v>
      </c>
      <c r="AO1808" s="149">
        <v>0.90945037559999997</v>
      </c>
      <c r="AP1808" s="149">
        <v>17.595887702599999</v>
      </c>
      <c r="AQ1808" s="149">
        <v>7.9082641400000001E-2</v>
      </c>
    </row>
    <row r="1809" spans="1:43" x14ac:dyDescent="0.2">
      <c r="A1809" s="145">
        <v>5711</v>
      </c>
      <c r="B1809" s="109" t="s">
        <v>595</v>
      </c>
      <c r="C1809" s="110">
        <v>2930</v>
      </c>
      <c r="D1809" s="131">
        <v>9.3283582089999992</v>
      </c>
      <c r="E1809" s="110">
        <v>448.69831546709997</v>
      </c>
      <c r="F1809" s="131">
        <v>38.464163822499998</v>
      </c>
      <c r="G1809" s="131">
        <v>28.156996586999998</v>
      </c>
      <c r="H1809" s="131">
        <v>55.426621160400003</v>
      </c>
      <c r="I1809" s="131">
        <v>16.416382252599998</v>
      </c>
      <c r="J1809" s="131">
        <v>1.7229496899000001</v>
      </c>
      <c r="K1809" s="131">
        <v>1.0337698139</v>
      </c>
      <c r="L1809" s="131">
        <v>5.8580289456000001</v>
      </c>
      <c r="M1809" s="131">
        <v>2.4121295657999999</v>
      </c>
      <c r="N1809" s="110">
        <v>1020</v>
      </c>
      <c r="O1809" s="131">
        <v>2.8617647059000002</v>
      </c>
      <c r="P1809" s="146">
        <v>6.53</v>
      </c>
      <c r="Q1809" s="131">
        <v>18.683001531399999</v>
      </c>
      <c r="R1809" s="110">
        <v>27</v>
      </c>
      <c r="S1809" s="131">
        <v>60.643185298600002</v>
      </c>
      <c r="T1809" s="110">
        <v>-29</v>
      </c>
      <c r="U1809" s="131">
        <v>19.754977029100001</v>
      </c>
      <c r="V1809" s="131">
        <v>0.91883614089999999</v>
      </c>
      <c r="W1809" s="147">
        <v>281</v>
      </c>
      <c r="X1809" s="147">
        <v>26</v>
      </c>
      <c r="Y1809" s="147">
        <v>27</v>
      </c>
      <c r="Z1809" s="147">
        <v>228</v>
      </c>
      <c r="AA1809" s="147">
        <v>129</v>
      </c>
      <c r="AB1809" s="147">
        <v>8</v>
      </c>
      <c r="AC1809" s="147">
        <v>9</v>
      </c>
      <c r="AD1809" s="147">
        <v>112</v>
      </c>
      <c r="AE1809" s="148">
        <v>2.9438001784000001</v>
      </c>
      <c r="AF1809" s="131">
        <v>2.808988764</v>
      </c>
      <c r="AG1809" s="149">
        <v>1.08</v>
      </c>
      <c r="AH1809" s="149">
        <v>29.500163345299999</v>
      </c>
      <c r="AI1809" s="149">
        <v>4.8513557661000002</v>
      </c>
      <c r="AJ1809" s="149">
        <v>10.4295981705</v>
      </c>
      <c r="AK1809" s="149">
        <v>19.8301208755</v>
      </c>
      <c r="AL1809" s="149">
        <v>1.9274746814999999</v>
      </c>
      <c r="AM1809" s="149">
        <v>15.1257758902</v>
      </c>
      <c r="AN1809" s="149">
        <v>0.53087226399999998</v>
      </c>
      <c r="AO1809" s="149">
        <v>1.4864423390999999</v>
      </c>
      <c r="AP1809" s="149">
        <v>15.3299575302</v>
      </c>
      <c r="AQ1809" s="149">
        <v>0.16334531199999999</v>
      </c>
    </row>
    <row r="1810" spans="1:43" x14ac:dyDescent="0.2">
      <c r="A1810" s="145">
        <v>5712</v>
      </c>
      <c r="B1810" s="109" t="s">
        <v>594</v>
      </c>
      <c r="C1810" s="110">
        <v>3239</v>
      </c>
      <c r="D1810" s="131">
        <v>4.5175863182000002</v>
      </c>
      <c r="E1810" s="110">
        <v>1732.0855614973</v>
      </c>
      <c r="F1810" s="131">
        <v>39.641864773099996</v>
      </c>
      <c r="G1810" s="131">
        <v>25.8721827725</v>
      </c>
      <c r="H1810" s="131">
        <v>56.560666872500001</v>
      </c>
      <c r="I1810" s="131">
        <v>17.567150354999999</v>
      </c>
      <c r="J1810" s="131">
        <v>2.5058731401999998</v>
      </c>
      <c r="K1810" s="131">
        <v>1.2529365700999999</v>
      </c>
      <c r="L1810" s="131">
        <v>5.6382145654000002</v>
      </c>
      <c r="M1810" s="131">
        <v>5.3249804229000004</v>
      </c>
      <c r="N1810" s="110">
        <v>1275</v>
      </c>
      <c r="O1810" s="131">
        <v>2.5192156862999999</v>
      </c>
      <c r="P1810" s="146">
        <v>1.87</v>
      </c>
      <c r="Q1810" s="131">
        <v>62.702702702700002</v>
      </c>
      <c r="R1810" s="110">
        <v>32</v>
      </c>
      <c r="S1810" s="131">
        <v>33.513513513500001</v>
      </c>
      <c r="T1810" s="110">
        <v>-30</v>
      </c>
      <c r="U1810" s="131">
        <v>3.2432432431999998</v>
      </c>
      <c r="V1810" s="131">
        <v>0.5405405405</v>
      </c>
      <c r="W1810" s="147">
        <v>860</v>
      </c>
      <c r="X1810" s="147">
        <v>4</v>
      </c>
      <c r="Y1810" s="147">
        <v>66</v>
      </c>
      <c r="Z1810" s="147">
        <v>790</v>
      </c>
      <c r="AA1810" s="147">
        <v>222</v>
      </c>
      <c r="AB1810" s="147">
        <v>4</v>
      </c>
      <c r="AC1810" s="147">
        <v>21</v>
      </c>
      <c r="AD1810" s="147">
        <v>197</v>
      </c>
      <c r="AE1810" s="148">
        <v>2.0166898469999999</v>
      </c>
      <c r="AF1810" s="131">
        <v>0.63451776650000002</v>
      </c>
      <c r="AG1810" s="149">
        <v>0.64</v>
      </c>
      <c r="AH1810" s="149">
        <v>29.379777760300001</v>
      </c>
      <c r="AI1810" s="149">
        <v>3.3887619197999999</v>
      </c>
      <c r="AJ1810" s="149">
        <v>14.6898888801</v>
      </c>
      <c r="AK1810" s="149">
        <v>18.204744266700001</v>
      </c>
      <c r="AL1810" s="149">
        <v>0.55165891720000004</v>
      </c>
      <c r="AM1810" s="149">
        <v>15.446449680800001</v>
      </c>
      <c r="AN1810" s="149">
        <v>0.29159114190000002</v>
      </c>
      <c r="AO1810" s="149">
        <v>1.1584837261000001</v>
      </c>
      <c r="AP1810" s="149">
        <v>14.5401528883</v>
      </c>
      <c r="AQ1810" s="149">
        <v>0.23642525019999999</v>
      </c>
    </row>
    <row r="1811" spans="1:43" x14ac:dyDescent="0.2">
      <c r="A1811" s="145">
        <v>5713</v>
      </c>
      <c r="B1811" s="109" t="s">
        <v>3391</v>
      </c>
      <c r="C1811" s="110">
        <v>2286</v>
      </c>
      <c r="D1811" s="131">
        <v>9.2212135689999997</v>
      </c>
      <c r="E1811" s="110">
        <v>530.39443155449999</v>
      </c>
      <c r="F1811" s="131">
        <v>32.327209098899999</v>
      </c>
      <c r="G1811" s="131">
        <v>25.109361329799999</v>
      </c>
      <c r="H1811" s="131">
        <v>57.436570428700001</v>
      </c>
      <c r="I1811" s="131">
        <v>17.4540682415</v>
      </c>
      <c r="J1811" s="131">
        <v>1.7893088794000001</v>
      </c>
      <c r="K1811" s="131">
        <v>3.1312905390000001</v>
      </c>
      <c r="L1811" s="131">
        <v>5.8152538582000002</v>
      </c>
      <c r="M1811" s="131">
        <v>4.9205994185000002</v>
      </c>
      <c r="N1811" s="110">
        <v>874</v>
      </c>
      <c r="O1811" s="131">
        <v>2.5949656751000001</v>
      </c>
      <c r="P1811" s="146">
        <v>4.3099999999999996</v>
      </c>
      <c r="Q1811" s="131">
        <v>27.2093023256</v>
      </c>
      <c r="R1811" s="110">
        <v>26</v>
      </c>
      <c r="S1811" s="131">
        <v>57.4418604651</v>
      </c>
      <c r="T1811" s="110">
        <v>-23</v>
      </c>
      <c r="U1811" s="131">
        <v>14.883720930200001</v>
      </c>
      <c r="V1811" s="131">
        <v>0.46511627909999997</v>
      </c>
      <c r="W1811" s="147">
        <v>273</v>
      </c>
      <c r="X1811" s="147">
        <v>12</v>
      </c>
      <c r="Y1811" s="147">
        <v>29</v>
      </c>
      <c r="Z1811" s="147">
        <v>232</v>
      </c>
      <c r="AA1811" s="147">
        <v>120</v>
      </c>
      <c r="AB1811" s="147">
        <v>5</v>
      </c>
      <c r="AC1811" s="147">
        <v>10</v>
      </c>
      <c r="AD1811" s="147">
        <v>105</v>
      </c>
      <c r="AE1811" s="148">
        <v>0.60301507539999999</v>
      </c>
      <c r="AF1811" s="131">
        <v>10.5407882676</v>
      </c>
      <c r="AG1811" s="149">
        <v>0.37</v>
      </c>
      <c r="AH1811" s="149">
        <v>36.155339805799997</v>
      </c>
      <c r="AI1811" s="149">
        <v>4.0485436892999997</v>
      </c>
      <c r="AJ1811" s="149">
        <v>10.8834951456</v>
      </c>
      <c r="AK1811" s="149">
        <v>17.6796116505</v>
      </c>
      <c r="AL1811" s="149">
        <v>0.34951456310000001</v>
      </c>
      <c r="AM1811" s="149">
        <v>12.4951456311</v>
      </c>
      <c r="AN1811" s="149">
        <v>8.7378640800000004E-2</v>
      </c>
      <c r="AO1811" s="149">
        <v>1.1747572816</v>
      </c>
      <c r="AP1811" s="149">
        <v>13.3883495146</v>
      </c>
      <c r="AQ1811" s="149">
        <v>0.59223300970000003</v>
      </c>
    </row>
    <row r="1812" spans="1:43" x14ac:dyDescent="0.2">
      <c r="A1812" s="145">
        <v>5714</v>
      </c>
      <c r="B1812" s="109" t="s">
        <v>593</v>
      </c>
      <c r="C1812" s="110">
        <v>1174</v>
      </c>
      <c r="D1812" s="131">
        <v>5.0089445438000002</v>
      </c>
      <c r="E1812" s="110">
        <v>578.32512315270003</v>
      </c>
      <c r="F1812" s="131">
        <v>23.850085178899999</v>
      </c>
      <c r="G1812" s="131">
        <v>27.257240204399999</v>
      </c>
      <c r="H1812" s="131">
        <v>59.795570698500001</v>
      </c>
      <c r="I1812" s="131">
        <v>12.947189097100001</v>
      </c>
      <c r="J1812" s="131">
        <v>2.552105487</v>
      </c>
      <c r="K1812" s="131">
        <v>1.701403658</v>
      </c>
      <c r="L1812" s="131">
        <v>7.6563164611000003</v>
      </c>
      <c r="M1812" s="131">
        <v>1.701403658</v>
      </c>
      <c r="N1812" s="110">
        <v>450</v>
      </c>
      <c r="O1812" s="131">
        <v>2.5977777778000002</v>
      </c>
      <c r="P1812" s="146">
        <v>2.0299999999999998</v>
      </c>
      <c r="Q1812" s="131">
        <v>21.2871287129</v>
      </c>
      <c r="R1812" s="110">
        <v>11</v>
      </c>
      <c r="S1812" s="131">
        <v>67.821782178199996</v>
      </c>
      <c r="T1812" s="110">
        <v>-10</v>
      </c>
      <c r="U1812" s="131">
        <v>10.891089108899999</v>
      </c>
      <c r="V1812" s="131">
        <v>0</v>
      </c>
      <c r="W1812" s="147">
        <v>465</v>
      </c>
      <c r="X1812" s="147">
        <v>26</v>
      </c>
      <c r="Y1812" s="147">
        <v>164</v>
      </c>
      <c r="Z1812" s="147">
        <v>275</v>
      </c>
      <c r="AA1812" s="147">
        <v>84</v>
      </c>
      <c r="AB1812" s="147">
        <v>5</v>
      </c>
      <c r="AC1812" s="147">
        <v>14</v>
      </c>
      <c r="AD1812" s="147">
        <v>65</v>
      </c>
      <c r="AE1812" s="148">
        <v>5.1867219916999998</v>
      </c>
      <c r="AF1812" s="131">
        <v>6.9384215091000003</v>
      </c>
      <c r="AG1812" s="149" t="s">
        <v>3449</v>
      </c>
      <c r="AH1812" s="149">
        <v>28.449217328</v>
      </c>
      <c r="AI1812" s="149">
        <v>4.0043684018999999</v>
      </c>
      <c r="AJ1812" s="149">
        <v>13.851474335600001</v>
      </c>
      <c r="AK1812" s="149">
        <v>15.0345831817</v>
      </c>
      <c r="AL1812" s="149">
        <v>1.4015289407</v>
      </c>
      <c r="AM1812" s="149">
        <v>13.6694575901</v>
      </c>
      <c r="AN1812" s="149">
        <v>0.58245358570000005</v>
      </c>
      <c r="AO1812" s="149">
        <v>1.2741172188000001</v>
      </c>
      <c r="AP1812" s="149">
        <v>17.109574080800002</v>
      </c>
      <c r="AQ1812" s="149">
        <v>2.1842009464999999</v>
      </c>
    </row>
    <row r="1813" spans="1:43" x14ac:dyDescent="0.2">
      <c r="A1813" s="145">
        <v>5715</v>
      </c>
      <c r="B1813" s="109" t="s">
        <v>592</v>
      </c>
      <c r="C1813" s="110">
        <v>1089</v>
      </c>
      <c r="D1813" s="131">
        <v>1.2081784387000001</v>
      </c>
      <c r="E1813" s="110">
        <v>264.9635036496</v>
      </c>
      <c r="F1813" s="131">
        <v>23.691460055099999</v>
      </c>
      <c r="G1813" s="131">
        <v>23.966942148800001</v>
      </c>
      <c r="H1813" s="131">
        <v>61.616161616200003</v>
      </c>
      <c r="I1813" s="131">
        <v>14.416896235099999</v>
      </c>
      <c r="J1813" s="131">
        <v>3.6883356384999999</v>
      </c>
      <c r="K1813" s="131">
        <v>1.8441678193</v>
      </c>
      <c r="L1813" s="131">
        <v>10.142923006</v>
      </c>
      <c r="M1813" s="131">
        <v>8.2987551866999993</v>
      </c>
      <c r="N1813" s="110">
        <v>432</v>
      </c>
      <c r="O1813" s="131">
        <v>2.5208333333000001</v>
      </c>
      <c r="P1813" s="146">
        <v>4.1100000000000003</v>
      </c>
      <c r="Q1813" s="131">
        <v>16.2962962963</v>
      </c>
      <c r="R1813" s="110">
        <v>12</v>
      </c>
      <c r="S1813" s="131">
        <v>76.049382715999997</v>
      </c>
      <c r="T1813" s="110">
        <v>-13</v>
      </c>
      <c r="U1813" s="131">
        <v>7.6543209877000002</v>
      </c>
      <c r="V1813" s="131">
        <v>0</v>
      </c>
      <c r="W1813" s="147">
        <v>329</v>
      </c>
      <c r="X1813" s="147">
        <v>23</v>
      </c>
      <c r="Y1813" s="147">
        <v>157</v>
      </c>
      <c r="Z1813" s="147">
        <v>149</v>
      </c>
      <c r="AA1813" s="147">
        <v>84</v>
      </c>
      <c r="AB1813" s="147">
        <v>7</v>
      </c>
      <c r="AC1813" s="147">
        <v>18</v>
      </c>
      <c r="AD1813" s="147">
        <v>59</v>
      </c>
      <c r="AE1813" s="148">
        <v>1.0822510823</v>
      </c>
      <c r="AF1813" s="131">
        <v>0.9259259259</v>
      </c>
      <c r="AG1813" s="131">
        <v>0.56000000000000005</v>
      </c>
      <c r="AH1813" s="149">
        <v>28.658043654</v>
      </c>
      <c r="AI1813" s="149">
        <v>3.4357316086999998</v>
      </c>
      <c r="AJ1813" s="149">
        <v>13.6216653193</v>
      </c>
      <c r="AK1813" s="149">
        <v>20.533548908699998</v>
      </c>
      <c r="AL1813" s="149">
        <v>0.40420371869999999</v>
      </c>
      <c r="AM1813" s="149">
        <v>10.9337105901</v>
      </c>
      <c r="AN1813" s="149">
        <v>0.90945836700000005</v>
      </c>
      <c r="AO1813" s="149">
        <v>1.5359741309999999</v>
      </c>
      <c r="AP1813" s="149">
        <v>17.3605497171</v>
      </c>
      <c r="AQ1813" s="149">
        <v>0.1010509297</v>
      </c>
    </row>
    <row r="1814" spans="1:43" x14ac:dyDescent="0.2">
      <c r="A1814" s="145">
        <v>5716</v>
      </c>
      <c r="B1814" s="109" t="s">
        <v>591</v>
      </c>
      <c r="C1814" s="110">
        <v>1735</v>
      </c>
      <c r="D1814" s="131">
        <v>38.467677573800003</v>
      </c>
      <c r="E1814" s="110">
        <v>728.9915966387</v>
      </c>
      <c r="F1814" s="131">
        <v>32.737752161400003</v>
      </c>
      <c r="G1814" s="131">
        <v>25.590778098000001</v>
      </c>
      <c r="H1814" s="131">
        <v>62.074927953900001</v>
      </c>
      <c r="I1814" s="131">
        <v>12.334293948099999</v>
      </c>
      <c r="J1814" s="131">
        <v>2.9913251569999999</v>
      </c>
      <c r="K1814" s="131">
        <v>2.3930601255999999</v>
      </c>
      <c r="L1814" s="131">
        <v>11.9653006282</v>
      </c>
      <c r="M1814" s="131">
        <v>1.7947950941999999</v>
      </c>
      <c r="N1814" s="110">
        <v>685</v>
      </c>
      <c r="O1814" s="131">
        <v>2.5299270073</v>
      </c>
      <c r="P1814" s="146">
        <v>2.38</v>
      </c>
      <c r="Q1814" s="131">
        <v>20.3389830508</v>
      </c>
      <c r="R1814" s="110">
        <v>6</v>
      </c>
      <c r="S1814" s="131">
        <v>71.610169491500002</v>
      </c>
      <c r="T1814" s="110">
        <v>-7</v>
      </c>
      <c r="U1814" s="131">
        <v>8.0508474575999998</v>
      </c>
      <c r="V1814" s="131">
        <v>0</v>
      </c>
      <c r="W1814" s="147">
        <v>1622</v>
      </c>
      <c r="X1814" s="147">
        <v>26</v>
      </c>
      <c r="Y1814" s="147">
        <v>338</v>
      </c>
      <c r="Z1814" s="147">
        <v>1258</v>
      </c>
      <c r="AA1814" s="147">
        <v>162</v>
      </c>
      <c r="AB1814" s="147">
        <v>7</v>
      </c>
      <c r="AC1814" s="147">
        <v>16</v>
      </c>
      <c r="AD1814" s="147">
        <v>139</v>
      </c>
      <c r="AE1814" s="148">
        <v>4.3360433603999997</v>
      </c>
      <c r="AF1814" s="131">
        <v>18.738288569600002</v>
      </c>
      <c r="AG1814" s="131">
        <v>1.18</v>
      </c>
      <c r="AH1814" s="149">
        <v>24.855676715800001</v>
      </c>
      <c r="AI1814" s="149">
        <v>3.8646568313</v>
      </c>
      <c r="AJ1814" s="149">
        <v>14.271969211</v>
      </c>
      <c r="AK1814" s="149">
        <v>17.543296985200001</v>
      </c>
      <c r="AL1814" s="149">
        <v>1.7799871712999999</v>
      </c>
      <c r="AM1814" s="149">
        <v>10.4714560616</v>
      </c>
      <c r="AN1814" s="149">
        <v>0.76972418220000005</v>
      </c>
      <c r="AO1814" s="149">
        <v>3.3675432970000001</v>
      </c>
      <c r="AP1814" s="149">
        <v>20.590121873000001</v>
      </c>
      <c r="AQ1814" s="149">
        <v>0.17639512509999999</v>
      </c>
    </row>
    <row r="1815" spans="1:43" x14ac:dyDescent="0.2">
      <c r="A1815" s="145">
        <v>5717</v>
      </c>
      <c r="B1815" s="109" t="s">
        <v>590</v>
      </c>
      <c r="C1815" s="110">
        <v>3776</v>
      </c>
      <c r="D1815" s="131">
        <v>16.8316831683</v>
      </c>
      <c r="E1815" s="110">
        <v>788.30897703549999</v>
      </c>
      <c r="F1815" s="131">
        <v>41.922669491500002</v>
      </c>
      <c r="G1815" s="131">
        <v>28.442796610199998</v>
      </c>
      <c r="H1815" s="131">
        <v>57.918432203400002</v>
      </c>
      <c r="I1815" s="131">
        <v>13.6387711864</v>
      </c>
      <c r="J1815" s="131">
        <v>4.2378492914999999</v>
      </c>
      <c r="K1815" s="131">
        <v>2.1189246456999999</v>
      </c>
      <c r="L1815" s="131">
        <v>7.9459674214999998</v>
      </c>
      <c r="M1815" s="131">
        <v>3.9729837107999999</v>
      </c>
      <c r="N1815" s="110">
        <v>1354</v>
      </c>
      <c r="O1815" s="131">
        <v>2.7740029542000002</v>
      </c>
      <c r="P1815" s="146">
        <v>4.79</v>
      </c>
      <c r="Q1815" s="131">
        <v>32.217573221800002</v>
      </c>
      <c r="R1815" s="110">
        <v>33</v>
      </c>
      <c r="S1815" s="131">
        <v>65.481171548099994</v>
      </c>
      <c r="T1815" s="110">
        <v>-33</v>
      </c>
      <c r="U1815" s="131">
        <v>2.3012552301000002</v>
      </c>
      <c r="V1815" s="131">
        <v>0</v>
      </c>
      <c r="W1815" s="147">
        <v>876</v>
      </c>
      <c r="X1815" s="147">
        <v>74</v>
      </c>
      <c r="Y1815" s="147">
        <v>90</v>
      </c>
      <c r="Z1815" s="147">
        <v>712</v>
      </c>
      <c r="AA1815" s="147">
        <v>171</v>
      </c>
      <c r="AB1815" s="147">
        <v>8</v>
      </c>
      <c r="AC1815" s="147">
        <v>12</v>
      </c>
      <c r="AD1815" s="147">
        <v>151</v>
      </c>
      <c r="AE1815" s="148">
        <v>0.3198976328</v>
      </c>
      <c r="AF1815" s="131">
        <v>2.8977871444000001</v>
      </c>
      <c r="AG1815" s="149">
        <v>0.45</v>
      </c>
      <c r="AH1815" s="149">
        <v>33.306019070300003</v>
      </c>
      <c r="AI1815" s="149">
        <v>5.6540524434000003</v>
      </c>
      <c r="AJ1815" s="149">
        <v>10.9803337306</v>
      </c>
      <c r="AK1815" s="149">
        <v>20.098331346799998</v>
      </c>
      <c r="AL1815" s="149">
        <v>0.26072705600000001</v>
      </c>
      <c r="AM1815" s="149">
        <v>12.3808104887</v>
      </c>
      <c r="AN1815" s="149">
        <v>0.1862336114</v>
      </c>
      <c r="AO1815" s="149">
        <v>1.1174016686999999</v>
      </c>
      <c r="AP1815" s="149">
        <v>14.7869487485</v>
      </c>
      <c r="AQ1815" s="149">
        <v>0.1564362336</v>
      </c>
    </row>
    <row r="1816" spans="1:43" x14ac:dyDescent="0.2">
      <c r="A1816" s="145">
        <v>5718</v>
      </c>
      <c r="B1816" s="109" t="s">
        <v>589</v>
      </c>
      <c r="C1816" s="110">
        <v>1997</v>
      </c>
      <c r="D1816" s="131">
        <v>12.1280179674</v>
      </c>
      <c r="E1816" s="110">
        <v>410.90534979419999</v>
      </c>
      <c r="F1816" s="131">
        <v>30.245368052100002</v>
      </c>
      <c r="G1816" s="131">
        <v>24.2864296445</v>
      </c>
      <c r="H1816" s="131">
        <v>57.7366049074</v>
      </c>
      <c r="I1816" s="131">
        <v>17.976965448200001</v>
      </c>
      <c r="J1816" s="131">
        <v>3.0341340076000001</v>
      </c>
      <c r="K1816" s="131">
        <v>1.5170670038</v>
      </c>
      <c r="L1816" s="131">
        <v>9.6080910240000001</v>
      </c>
      <c r="M1816" s="131">
        <v>5.0568900126000003</v>
      </c>
      <c r="N1816" s="110">
        <v>749</v>
      </c>
      <c r="O1816" s="131">
        <v>2.6461949266000002</v>
      </c>
      <c r="P1816" s="146">
        <v>4.8600000000000003</v>
      </c>
      <c r="Q1816" s="131">
        <v>18.969072164899998</v>
      </c>
      <c r="R1816" s="110">
        <v>26</v>
      </c>
      <c r="S1816" s="131">
        <v>44.536082474200001</v>
      </c>
      <c r="T1816" s="110">
        <v>-30</v>
      </c>
      <c r="U1816" s="131">
        <v>35.257731958800001</v>
      </c>
      <c r="V1816" s="131">
        <v>1.2371134021000001</v>
      </c>
      <c r="W1816" s="147">
        <v>946</v>
      </c>
      <c r="X1816" s="147">
        <v>21</v>
      </c>
      <c r="Y1816" s="147">
        <v>32</v>
      </c>
      <c r="Z1816" s="147">
        <v>893</v>
      </c>
      <c r="AA1816" s="147">
        <v>155</v>
      </c>
      <c r="AB1816" s="147">
        <v>5</v>
      </c>
      <c r="AC1816" s="147">
        <v>12</v>
      </c>
      <c r="AD1816" s="147">
        <v>138</v>
      </c>
      <c r="AE1816" s="148">
        <v>0</v>
      </c>
      <c r="AF1816" s="131">
        <v>0.51626226119999996</v>
      </c>
      <c r="AG1816" s="149">
        <v>0.97</v>
      </c>
      <c r="AH1816" s="149">
        <v>36.722886840599998</v>
      </c>
      <c r="AI1816" s="149">
        <v>3.2849578349000002</v>
      </c>
      <c r="AJ1816" s="149">
        <v>11.894489115500001</v>
      </c>
      <c r="AK1816" s="149">
        <v>17.9643067268</v>
      </c>
      <c r="AL1816" s="149">
        <v>1.6571876838999999</v>
      </c>
      <c r="AM1816" s="149">
        <v>10.9335163758</v>
      </c>
      <c r="AN1816" s="149">
        <v>0.1176701314</v>
      </c>
      <c r="AO1816" s="149">
        <v>0.588350657</v>
      </c>
      <c r="AP1816" s="149">
        <v>15.1696411061</v>
      </c>
      <c r="AQ1816" s="149">
        <v>0.2255344185</v>
      </c>
    </row>
    <row r="1817" spans="1:43" x14ac:dyDescent="0.2">
      <c r="A1817" s="145">
        <v>5719</v>
      </c>
      <c r="B1817" s="109" t="s">
        <v>588</v>
      </c>
      <c r="C1817" s="110">
        <v>1237</v>
      </c>
      <c r="D1817" s="131">
        <v>8.4136722174000003</v>
      </c>
      <c r="E1817" s="110">
        <v>98.487261146500003</v>
      </c>
      <c r="F1817" s="131">
        <v>26.1924009701</v>
      </c>
      <c r="G1817" s="131">
        <v>23.2012934519</v>
      </c>
      <c r="H1817" s="131">
        <v>57.801131770399998</v>
      </c>
      <c r="I1817" s="131">
        <v>18.997574777699999</v>
      </c>
      <c r="J1817" s="131">
        <v>2.4410089504000001</v>
      </c>
      <c r="K1817" s="131">
        <v>1.6273393002000001</v>
      </c>
      <c r="L1817" s="131">
        <v>4.8820179007000002</v>
      </c>
      <c r="M1817" s="131">
        <v>5.6956875508999998</v>
      </c>
      <c r="N1817" s="110">
        <v>506</v>
      </c>
      <c r="O1817" s="131">
        <v>2.4367588933</v>
      </c>
      <c r="P1817" s="146">
        <v>12.56</v>
      </c>
      <c r="Q1817" s="131">
        <v>6.3492063492000002</v>
      </c>
      <c r="R1817" s="110">
        <v>14</v>
      </c>
      <c r="S1817" s="131">
        <v>34.285714285700003</v>
      </c>
      <c r="T1817" s="110">
        <v>-29</v>
      </c>
      <c r="U1817" s="131">
        <v>58.650793650799997</v>
      </c>
      <c r="V1817" s="131">
        <v>0.71428571429999999</v>
      </c>
      <c r="W1817" s="147">
        <v>333</v>
      </c>
      <c r="X1817" s="147">
        <v>35</v>
      </c>
      <c r="Y1817" s="147">
        <v>150</v>
      </c>
      <c r="Z1817" s="147">
        <v>148</v>
      </c>
      <c r="AA1817" s="147">
        <v>101</v>
      </c>
      <c r="AB1817" s="147">
        <v>14</v>
      </c>
      <c r="AC1817" s="147">
        <v>20</v>
      </c>
      <c r="AD1817" s="147">
        <v>67</v>
      </c>
      <c r="AE1817" s="148">
        <v>2.6269702277000002</v>
      </c>
      <c r="AF1817" s="131">
        <v>3.3057851239999998</v>
      </c>
      <c r="AG1817" s="149" t="s">
        <v>3449</v>
      </c>
      <c r="AH1817" s="149">
        <v>28.894870171000001</v>
      </c>
      <c r="AI1817" s="149">
        <v>3.6573780874000001</v>
      </c>
      <c r="AJ1817" s="149">
        <v>16.592780240700002</v>
      </c>
      <c r="AK1817" s="149">
        <v>19.236858771400001</v>
      </c>
      <c r="AL1817" s="149">
        <v>0.12666244460000001</v>
      </c>
      <c r="AM1817" s="149">
        <v>10.9563014566</v>
      </c>
      <c r="AN1817" s="149">
        <v>4.7498416699999997E-2</v>
      </c>
      <c r="AO1817" s="149">
        <v>0.49081697279999997</v>
      </c>
      <c r="AP1817" s="149">
        <v>16.212792906899999</v>
      </c>
      <c r="AQ1817" s="149">
        <v>0.3008233059</v>
      </c>
    </row>
    <row r="1818" spans="1:43" x14ac:dyDescent="0.2">
      <c r="A1818" s="145">
        <v>5720</v>
      </c>
      <c r="B1818" s="109" t="s">
        <v>587</v>
      </c>
      <c r="C1818" s="110">
        <v>1024</v>
      </c>
      <c r="D1818" s="131">
        <v>6.3343717549000003</v>
      </c>
      <c r="E1818" s="110">
        <v>258.58585858589998</v>
      </c>
      <c r="F1818" s="131">
        <v>28.02734375</v>
      </c>
      <c r="G1818" s="131">
        <v>23.828125</v>
      </c>
      <c r="H1818" s="131">
        <v>59.66796875</v>
      </c>
      <c r="I1818" s="131">
        <v>16.50390625</v>
      </c>
      <c r="J1818" s="131">
        <v>1.9512195122</v>
      </c>
      <c r="K1818" s="131">
        <v>0</v>
      </c>
      <c r="L1818" s="131">
        <v>3.9024390244</v>
      </c>
      <c r="M1818" s="131">
        <v>5.8536585366000002</v>
      </c>
      <c r="N1818" s="110">
        <v>389</v>
      </c>
      <c r="O1818" s="131">
        <v>2.6143958869000001</v>
      </c>
      <c r="P1818" s="146">
        <v>3.96</v>
      </c>
      <c r="Q1818" s="131">
        <v>13.705583756299999</v>
      </c>
      <c r="R1818" s="110">
        <v>7</v>
      </c>
      <c r="S1818" s="131">
        <v>42.893401015199998</v>
      </c>
      <c r="T1818" s="110">
        <v>-13</v>
      </c>
      <c r="U1818" s="131">
        <v>43.147208121799999</v>
      </c>
      <c r="V1818" s="131">
        <v>0.2538071066</v>
      </c>
      <c r="W1818" s="147">
        <v>153</v>
      </c>
      <c r="X1818" s="147">
        <v>44</v>
      </c>
      <c r="Y1818" s="147">
        <v>26</v>
      </c>
      <c r="Z1818" s="147">
        <v>83</v>
      </c>
      <c r="AA1818" s="147">
        <v>60</v>
      </c>
      <c r="AB1818" s="147">
        <v>13</v>
      </c>
      <c r="AC1818" s="147">
        <v>7</v>
      </c>
      <c r="AD1818" s="147">
        <v>40</v>
      </c>
      <c r="AE1818" s="148">
        <v>2.0270270269999999</v>
      </c>
      <c r="AF1818" s="131">
        <v>7.0778564205999999</v>
      </c>
      <c r="AG1818" s="149">
        <v>0.78</v>
      </c>
      <c r="AH1818" s="149">
        <v>29.004994237399998</v>
      </c>
      <c r="AI1818" s="149">
        <v>1.7095658855</v>
      </c>
      <c r="AJ1818" s="149">
        <v>14.886669227800001</v>
      </c>
      <c r="AK1818" s="149">
        <v>16.039185555100001</v>
      </c>
      <c r="AL1818" s="149">
        <v>0.86438724550000001</v>
      </c>
      <c r="AM1818" s="149">
        <v>12.197464464099999</v>
      </c>
      <c r="AN1818" s="149">
        <v>0.15366884359999999</v>
      </c>
      <c r="AO1818" s="149">
        <v>1.7095658855</v>
      </c>
      <c r="AP1818" s="149">
        <v>22.474068382599999</v>
      </c>
      <c r="AQ1818" s="149">
        <v>0</v>
      </c>
    </row>
    <row r="1819" spans="1:43" x14ac:dyDescent="0.2">
      <c r="A1819" s="145">
        <v>5721</v>
      </c>
      <c r="B1819" s="109" t="s">
        <v>586</v>
      </c>
      <c r="C1819" s="110">
        <v>13181</v>
      </c>
      <c r="D1819" s="131">
        <v>13.3069715465</v>
      </c>
      <c r="E1819" s="110">
        <v>1584.2548076922999</v>
      </c>
      <c r="F1819" s="131">
        <v>34.822851073499997</v>
      </c>
      <c r="G1819" s="131">
        <v>23.958728472800001</v>
      </c>
      <c r="H1819" s="131">
        <v>64.046733935199995</v>
      </c>
      <c r="I1819" s="131">
        <v>11.994537592</v>
      </c>
      <c r="J1819" s="131">
        <v>3.6515785470000002</v>
      </c>
      <c r="K1819" s="131">
        <v>2.8908330163999998</v>
      </c>
      <c r="L1819" s="131">
        <v>12.6283758083</v>
      </c>
      <c r="M1819" s="131">
        <v>4.1841004183999999</v>
      </c>
      <c r="N1819" s="110">
        <v>5454</v>
      </c>
      <c r="O1819" s="131">
        <v>2.4037403739999998</v>
      </c>
      <c r="P1819" s="146">
        <v>8.32</v>
      </c>
      <c r="Q1819" s="131">
        <v>39.7849462366</v>
      </c>
      <c r="R1819" s="110">
        <v>129</v>
      </c>
      <c r="S1819" s="131">
        <v>45.400238948599998</v>
      </c>
      <c r="T1819" s="110">
        <v>-117</v>
      </c>
      <c r="U1819" s="131">
        <v>14.4563918757</v>
      </c>
      <c r="V1819" s="131">
        <v>0.3584229391</v>
      </c>
      <c r="W1819" s="147">
        <v>6727</v>
      </c>
      <c r="X1819" s="147">
        <v>107</v>
      </c>
      <c r="Y1819" s="147">
        <v>976</v>
      </c>
      <c r="Z1819" s="147">
        <v>5644</v>
      </c>
      <c r="AA1819" s="147">
        <v>1012</v>
      </c>
      <c r="AB1819" s="147">
        <v>16</v>
      </c>
      <c r="AC1819" s="147">
        <v>150</v>
      </c>
      <c r="AD1819" s="147">
        <v>846</v>
      </c>
      <c r="AE1819" s="148">
        <v>0.46161737050000001</v>
      </c>
      <c r="AF1819" s="131">
        <v>2.9056430647</v>
      </c>
      <c r="AG1819" s="149">
        <v>2.59</v>
      </c>
      <c r="AH1819" s="149">
        <v>22.5720630593</v>
      </c>
      <c r="AI1819" s="149">
        <v>4.4216266133</v>
      </c>
      <c r="AJ1819" s="149">
        <v>18.9089949649</v>
      </c>
      <c r="AK1819" s="149">
        <v>18.130647962899999</v>
      </c>
      <c r="AL1819" s="149">
        <v>2.4911501505999998</v>
      </c>
      <c r="AM1819" s="149">
        <v>10.8836657066</v>
      </c>
      <c r="AN1819" s="149">
        <v>0.18249378860000001</v>
      </c>
      <c r="AO1819" s="149">
        <v>1.932675183</v>
      </c>
      <c r="AP1819" s="149">
        <v>17.827224555299999</v>
      </c>
      <c r="AQ1819" s="149">
        <v>0.23526307690000001</v>
      </c>
    </row>
    <row r="1820" spans="1:43" x14ac:dyDescent="0.2">
      <c r="A1820" s="145">
        <v>5722</v>
      </c>
      <c r="B1820" s="109" t="s">
        <v>585</v>
      </c>
      <c r="C1820" s="110">
        <v>382</v>
      </c>
      <c r="D1820" s="131">
        <v>6.1111111110999996</v>
      </c>
      <c r="E1820" s="110">
        <v>149.8039215686</v>
      </c>
      <c r="F1820" s="131">
        <v>19.3717277487</v>
      </c>
      <c r="G1820" s="131">
        <v>24.869109947599998</v>
      </c>
      <c r="H1820" s="131">
        <v>58.376963350799997</v>
      </c>
      <c r="I1820" s="131">
        <v>16.753926701600001</v>
      </c>
      <c r="J1820" s="131">
        <v>0</v>
      </c>
      <c r="K1820" s="131">
        <v>0</v>
      </c>
      <c r="L1820" s="131">
        <v>5.1880674448999997</v>
      </c>
      <c r="M1820" s="131">
        <v>7.7821011672999996</v>
      </c>
      <c r="N1820" s="110">
        <v>141</v>
      </c>
      <c r="O1820" s="131">
        <v>2.7092198582</v>
      </c>
      <c r="P1820" s="146">
        <v>2.5499999999999998</v>
      </c>
      <c r="Q1820" s="131">
        <v>9.0196078430999993</v>
      </c>
      <c r="R1820" s="110">
        <v>10</v>
      </c>
      <c r="S1820" s="131">
        <v>89.019607843100005</v>
      </c>
      <c r="T1820" s="110">
        <v>-10</v>
      </c>
      <c r="U1820" s="131">
        <v>1.9607843137000001</v>
      </c>
      <c r="V1820" s="131">
        <v>0</v>
      </c>
      <c r="W1820" s="147">
        <v>133</v>
      </c>
      <c r="X1820" s="147">
        <v>30</v>
      </c>
      <c r="Y1820" s="147">
        <v>51</v>
      </c>
      <c r="Z1820" s="147">
        <v>52</v>
      </c>
      <c r="AA1820" s="147">
        <v>34</v>
      </c>
      <c r="AB1820" s="147">
        <v>6</v>
      </c>
      <c r="AC1820" s="147">
        <v>7</v>
      </c>
      <c r="AD1820" s="147">
        <v>21</v>
      </c>
      <c r="AE1820" s="148">
        <v>1.3071895425</v>
      </c>
      <c r="AF1820" s="131">
        <v>2.624671916</v>
      </c>
      <c r="AG1820" s="149" t="s">
        <v>3449</v>
      </c>
      <c r="AH1820" s="149">
        <v>24.409090909100001</v>
      </c>
      <c r="AI1820" s="149">
        <v>4.1363636363999996</v>
      </c>
      <c r="AJ1820" s="149">
        <v>14.5</v>
      </c>
      <c r="AK1820" s="149">
        <v>18.5</v>
      </c>
      <c r="AL1820" s="149">
        <v>3.0909090908999999</v>
      </c>
      <c r="AM1820" s="149">
        <v>2.0454545455000002</v>
      </c>
      <c r="AN1820" s="149">
        <v>0.27272727270000002</v>
      </c>
      <c r="AO1820" s="149">
        <v>6.2272727272999999</v>
      </c>
      <c r="AP1820" s="149">
        <v>23.772727272699999</v>
      </c>
      <c r="AQ1820" s="149">
        <v>1.2727272727000001</v>
      </c>
    </row>
    <row r="1821" spans="1:43" x14ac:dyDescent="0.2">
      <c r="A1821" s="145">
        <v>5723</v>
      </c>
      <c r="B1821" s="109" t="s">
        <v>584</v>
      </c>
      <c r="C1821" s="110">
        <v>2118</v>
      </c>
      <c r="D1821" s="131">
        <v>15.737704918</v>
      </c>
      <c r="E1821" s="110">
        <v>613.91304347829998</v>
      </c>
      <c r="F1821" s="131">
        <v>38.810198300300002</v>
      </c>
      <c r="G1821" s="131">
        <v>28.800755429700001</v>
      </c>
      <c r="H1821" s="131">
        <v>56.657223795999997</v>
      </c>
      <c r="I1821" s="131">
        <v>14.542020774299999</v>
      </c>
      <c r="J1821" s="131">
        <v>2.3832221162999998</v>
      </c>
      <c r="K1821" s="131">
        <v>1.906577693</v>
      </c>
      <c r="L1821" s="131">
        <v>11.4394661582</v>
      </c>
      <c r="M1821" s="131">
        <v>11.4394661582</v>
      </c>
      <c r="N1821" s="110">
        <v>710</v>
      </c>
      <c r="O1821" s="131">
        <v>2.9042253521000001</v>
      </c>
      <c r="P1821" s="146">
        <v>3.45</v>
      </c>
      <c r="Q1821" s="131">
        <v>34.188034188000003</v>
      </c>
      <c r="R1821" s="110">
        <v>33</v>
      </c>
      <c r="S1821" s="131">
        <v>33.0484330484</v>
      </c>
      <c r="T1821" s="110">
        <v>-31</v>
      </c>
      <c r="U1821" s="131">
        <v>31.9088319088</v>
      </c>
      <c r="V1821" s="131">
        <v>0.85470085470000001</v>
      </c>
      <c r="W1821" s="147">
        <v>849</v>
      </c>
      <c r="X1821" s="147">
        <v>7</v>
      </c>
      <c r="Y1821" s="147">
        <v>38</v>
      </c>
      <c r="Z1821" s="147">
        <v>804</v>
      </c>
      <c r="AA1821" s="147" t="s">
        <v>3449</v>
      </c>
      <c r="AB1821" s="147" t="s">
        <v>3449</v>
      </c>
      <c r="AC1821" s="147">
        <v>14</v>
      </c>
      <c r="AD1821" s="147">
        <v>126</v>
      </c>
      <c r="AE1821" s="148">
        <v>0</v>
      </c>
      <c r="AF1821" s="131">
        <v>5.3658536584999998</v>
      </c>
      <c r="AG1821" s="149">
        <v>0.77</v>
      </c>
      <c r="AH1821" s="149">
        <v>30.091348737200001</v>
      </c>
      <c r="AI1821" s="149">
        <v>5.5346587855999996</v>
      </c>
      <c r="AJ1821" s="149">
        <v>12.8828586781</v>
      </c>
      <c r="AK1821" s="149">
        <v>19.734013971</v>
      </c>
      <c r="AL1821" s="149">
        <v>1.6926383665</v>
      </c>
      <c r="AM1821" s="149">
        <v>12.6947877485</v>
      </c>
      <c r="AN1821" s="149">
        <v>0.38957549699999999</v>
      </c>
      <c r="AO1821" s="149">
        <v>1.7598065556</v>
      </c>
      <c r="AP1821" s="149">
        <v>13.944116066599999</v>
      </c>
      <c r="AQ1821" s="149">
        <v>0.1074691026</v>
      </c>
    </row>
    <row r="1822" spans="1:43" x14ac:dyDescent="0.2">
      <c r="A1822" s="145">
        <v>5724</v>
      </c>
      <c r="B1822" s="109" t="s">
        <v>583</v>
      </c>
      <c r="C1822" s="110">
        <v>21452</v>
      </c>
      <c r="D1822" s="131">
        <v>14.545066211</v>
      </c>
      <c r="E1822" s="110">
        <v>3154.7058823529001</v>
      </c>
      <c r="F1822" s="131">
        <v>40.364534775300001</v>
      </c>
      <c r="G1822" s="131">
        <v>21.349990676899999</v>
      </c>
      <c r="H1822" s="131">
        <v>62.973149356699999</v>
      </c>
      <c r="I1822" s="131">
        <v>15.6768599664</v>
      </c>
      <c r="J1822" s="131">
        <v>4.4079718640000003</v>
      </c>
      <c r="K1822" s="131">
        <v>2.4853458382000002</v>
      </c>
      <c r="L1822" s="131">
        <v>13.1301289566</v>
      </c>
      <c r="M1822" s="131">
        <v>6.4243845251999998</v>
      </c>
      <c r="N1822" s="110">
        <v>9723</v>
      </c>
      <c r="O1822" s="131">
        <v>2.1931502623000001</v>
      </c>
      <c r="P1822" s="146">
        <v>6.8</v>
      </c>
      <c r="Q1822" s="131">
        <v>53.5662299854</v>
      </c>
      <c r="R1822" s="110">
        <v>62</v>
      </c>
      <c r="S1822" s="131">
        <v>38.719068413400002</v>
      </c>
      <c r="T1822" s="110">
        <v>-59</v>
      </c>
      <c r="U1822" s="131">
        <v>7.7147016011999998</v>
      </c>
      <c r="V1822" s="131">
        <v>0</v>
      </c>
      <c r="W1822" s="147">
        <v>16809</v>
      </c>
      <c r="X1822" s="147">
        <v>50</v>
      </c>
      <c r="Y1822" s="147">
        <v>2112</v>
      </c>
      <c r="Z1822" s="147">
        <v>14647</v>
      </c>
      <c r="AA1822" s="147">
        <v>2242</v>
      </c>
      <c r="AB1822" s="147">
        <v>13</v>
      </c>
      <c r="AC1822" s="147">
        <v>203</v>
      </c>
      <c r="AD1822" s="147">
        <v>2026</v>
      </c>
      <c r="AE1822" s="148">
        <v>0.41681768759999999</v>
      </c>
      <c r="AF1822" s="131">
        <v>20.698387960800002</v>
      </c>
      <c r="AG1822" s="131">
        <v>2.83</v>
      </c>
      <c r="AH1822" s="149">
        <v>21.466024469299999</v>
      </c>
      <c r="AI1822" s="149">
        <v>2.5603394218000002</v>
      </c>
      <c r="AJ1822" s="149">
        <v>22.810903123399999</v>
      </c>
      <c r="AK1822" s="149">
        <v>13.7076223132</v>
      </c>
      <c r="AL1822" s="149">
        <v>1.3448786541</v>
      </c>
      <c r="AM1822" s="149">
        <v>10.760363437400001</v>
      </c>
      <c r="AN1822" s="149">
        <v>0.44695867969999997</v>
      </c>
      <c r="AO1822" s="149">
        <v>3.6290376378999998</v>
      </c>
      <c r="AP1822" s="149">
        <v>20.808261397399999</v>
      </c>
      <c r="AQ1822" s="149">
        <v>0.22147803229999999</v>
      </c>
    </row>
    <row r="1823" spans="1:43" x14ac:dyDescent="0.2">
      <c r="A1823" s="145">
        <v>5725</v>
      </c>
      <c r="B1823" s="109" t="s">
        <v>582</v>
      </c>
      <c r="C1823" s="110">
        <v>4085</v>
      </c>
      <c r="D1823" s="131">
        <v>5.2835051546000003</v>
      </c>
      <c r="E1823" s="110">
        <v>672.98187808900002</v>
      </c>
      <c r="F1823" s="131">
        <v>29.938800489599998</v>
      </c>
      <c r="G1823" s="131">
        <v>24.186046511600001</v>
      </c>
      <c r="H1823" s="131">
        <v>58.286413708700003</v>
      </c>
      <c r="I1823" s="131">
        <v>17.5275397797</v>
      </c>
      <c r="J1823" s="131">
        <v>2.7083589806999999</v>
      </c>
      <c r="K1823" s="131">
        <v>2.7083589806999999</v>
      </c>
      <c r="L1823" s="131">
        <v>10.0947925643</v>
      </c>
      <c r="M1823" s="131">
        <v>4.1856456974</v>
      </c>
      <c r="N1823" s="110">
        <v>1598</v>
      </c>
      <c r="O1823" s="131">
        <v>2.5506883605000001</v>
      </c>
      <c r="P1823" s="146">
        <v>6.07</v>
      </c>
      <c r="Q1823" s="131">
        <v>31.074380165299999</v>
      </c>
      <c r="R1823" s="110">
        <v>45</v>
      </c>
      <c r="S1823" s="131">
        <v>54.710743801699998</v>
      </c>
      <c r="T1823" s="110">
        <v>-43</v>
      </c>
      <c r="U1823" s="131">
        <v>13.5537190083</v>
      </c>
      <c r="V1823" s="131">
        <v>0.66115702480000005</v>
      </c>
      <c r="W1823" s="147">
        <v>1843</v>
      </c>
      <c r="X1823" s="147">
        <v>21</v>
      </c>
      <c r="Y1823" s="147">
        <v>1042</v>
      </c>
      <c r="Z1823" s="147">
        <v>780</v>
      </c>
      <c r="AA1823" s="147">
        <v>187</v>
      </c>
      <c r="AB1823" s="147">
        <v>7</v>
      </c>
      <c r="AC1823" s="147">
        <v>11</v>
      </c>
      <c r="AD1823" s="147">
        <v>169</v>
      </c>
      <c r="AE1823" s="148">
        <v>1.0590858417</v>
      </c>
      <c r="AF1823" s="131">
        <v>4.6660117877999996</v>
      </c>
      <c r="AG1823" s="149">
        <v>0.99</v>
      </c>
      <c r="AH1823" s="149">
        <v>24.281461434400001</v>
      </c>
      <c r="AI1823" s="149">
        <v>4.4709066306</v>
      </c>
      <c r="AJ1823" s="149">
        <v>19.843031123100001</v>
      </c>
      <c r="AK1823" s="149">
        <v>15.5182679296</v>
      </c>
      <c r="AL1823" s="149">
        <v>0.99594046010000004</v>
      </c>
      <c r="AM1823" s="149">
        <v>13.445196211100001</v>
      </c>
      <c r="AN1823" s="149">
        <v>0.28146143439999999</v>
      </c>
      <c r="AO1823" s="149">
        <v>1.9756427605</v>
      </c>
      <c r="AP1823" s="149">
        <v>17.293640054099999</v>
      </c>
      <c r="AQ1823" s="149">
        <v>0.60081190799999995</v>
      </c>
    </row>
    <row r="1824" spans="1:43" x14ac:dyDescent="0.2">
      <c r="A1824" s="145">
        <v>5726</v>
      </c>
      <c r="B1824" s="109" t="s">
        <v>581</v>
      </c>
      <c r="C1824" s="110">
        <v>1140</v>
      </c>
      <c r="D1824" s="131">
        <v>9.0909090909000003</v>
      </c>
      <c r="E1824" s="110">
        <v>68.716094032499996</v>
      </c>
      <c r="F1824" s="131">
        <v>25.964912280699998</v>
      </c>
      <c r="G1824" s="131">
        <v>25.263157894700001</v>
      </c>
      <c r="H1824" s="131">
        <v>62.105263157899998</v>
      </c>
      <c r="I1824" s="131">
        <v>12.6315789474</v>
      </c>
      <c r="J1824" s="131">
        <v>6.0684872128</v>
      </c>
      <c r="K1824" s="131">
        <v>1.7338534893999999</v>
      </c>
      <c r="L1824" s="131">
        <v>7.8023407022000004</v>
      </c>
      <c r="M1824" s="131">
        <v>0.86692674469999997</v>
      </c>
      <c r="N1824" s="110">
        <v>428</v>
      </c>
      <c r="O1824" s="131">
        <v>2.6565420561000002</v>
      </c>
      <c r="P1824" s="146">
        <v>16.59</v>
      </c>
      <c r="Q1824" s="131">
        <v>3.6835748792</v>
      </c>
      <c r="R1824" s="110">
        <v>18</v>
      </c>
      <c r="S1824" s="131">
        <v>35.507246376799998</v>
      </c>
      <c r="T1824" s="110">
        <v>-33</v>
      </c>
      <c r="U1824" s="131">
        <v>60.265700483099998</v>
      </c>
      <c r="V1824" s="131">
        <v>0.54347826089999995</v>
      </c>
      <c r="W1824" s="147">
        <v>223</v>
      </c>
      <c r="X1824" s="147">
        <v>31</v>
      </c>
      <c r="Y1824" s="147">
        <v>52</v>
      </c>
      <c r="Z1824" s="147">
        <v>140</v>
      </c>
      <c r="AA1824" s="147">
        <v>78</v>
      </c>
      <c r="AB1824" s="147">
        <v>11</v>
      </c>
      <c r="AC1824" s="147">
        <v>10</v>
      </c>
      <c r="AD1824" s="147">
        <v>57</v>
      </c>
      <c r="AE1824" s="148">
        <v>0</v>
      </c>
      <c r="AF1824" s="131">
        <v>1.7137960583</v>
      </c>
      <c r="AG1824" s="149">
        <v>0.6</v>
      </c>
      <c r="AH1824" s="149">
        <v>29.957336301200002</v>
      </c>
      <c r="AI1824" s="149">
        <v>2.3001298459999999</v>
      </c>
      <c r="AJ1824" s="149">
        <v>9.5158597663000002</v>
      </c>
      <c r="AK1824" s="149">
        <v>16.5646447783</v>
      </c>
      <c r="AL1824" s="149">
        <v>1.1871637915</v>
      </c>
      <c r="AM1824" s="149">
        <v>14.2274160638</v>
      </c>
      <c r="AN1824" s="149">
        <v>0.83472454090000003</v>
      </c>
      <c r="AO1824" s="149">
        <v>2.6896679650999999</v>
      </c>
      <c r="AP1824" s="149">
        <v>19.532554257099999</v>
      </c>
      <c r="AQ1824" s="149">
        <v>0.16694490819999999</v>
      </c>
    </row>
    <row r="1825" spans="1:43" x14ac:dyDescent="0.2">
      <c r="A1825" s="145">
        <v>5727</v>
      </c>
      <c r="B1825" s="109" t="s">
        <v>580</v>
      </c>
      <c r="C1825" s="110">
        <v>2589</v>
      </c>
      <c r="D1825" s="131">
        <v>26.046738072099998</v>
      </c>
      <c r="E1825" s="110">
        <v>106.6309719934</v>
      </c>
      <c r="F1825" s="131">
        <v>30.2819621475</v>
      </c>
      <c r="G1825" s="131">
        <v>20.5484743144</v>
      </c>
      <c r="H1825" s="131">
        <v>62.997296253400002</v>
      </c>
      <c r="I1825" s="131">
        <v>16.454229432199998</v>
      </c>
      <c r="J1825" s="131">
        <v>5.0348567001999998</v>
      </c>
      <c r="K1825" s="131">
        <v>2.7110766847000001</v>
      </c>
      <c r="L1825" s="131">
        <v>10.0697134005</v>
      </c>
      <c r="M1825" s="131">
        <v>4.6475600310000003</v>
      </c>
      <c r="N1825" s="110">
        <v>1217</v>
      </c>
      <c r="O1825" s="131">
        <v>2.0986031224000001</v>
      </c>
      <c r="P1825" s="146">
        <v>24.28</v>
      </c>
      <c r="Q1825" s="131">
        <v>5.8120362737000004</v>
      </c>
      <c r="R1825" s="110">
        <v>27</v>
      </c>
      <c r="S1825" s="131">
        <v>27.617477328900002</v>
      </c>
      <c r="T1825" s="110">
        <v>-48</v>
      </c>
      <c r="U1825" s="131">
        <v>66.034624896899999</v>
      </c>
      <c r="V1825" s="131">
        <v>0.53586150040000002</v>
      </c>
      <c r="W1825" s="147">
        <v>403</v>
      </c>
      <c r="X1825" s="147">
        <v>17</v>
      </c>
      <c r="Y1825" s="147">
        <v>72</v>
      </c>
      <c r="Z1825" s="147">
        <v>314</v>
      </c>
      <c r="AA1825" s="147" t="s">
        <v>3449</v>
      </c>
      <c r="AB1825" s="147" t="s">
        <v>3449</v>
      </c>
      <c r="AC1825" s="147">
        <v>28</v>
      </c>
      <c r="AD1825" s="147">
        <v>136</v>
      </c>
      <c r="AE1825" s="148">
        <v>7.5713453698000004</v>
      </c>
      <c r="AF1825" s="131">
        <v>4.7114252061000004</v>
      </c>
      <c r="AG1825" s="149">
        <v>4.66</v>
      </c>
      <c r="AH1825" s="149">
        <v>16.591979777100001</v>
      </c>
      <c r="AI1825" s="149">
        <v>6.3311501780999997</v>
      </c>
      <c r="AJ1825" s="149">
        <v>15.155693439</v>
      </c>
      <c r="AK1825" s="149">
        <v>23.083994024999999</v>
      </c>
      <c r="AL1825" s="149">
        <v>3.2057911065</v>
      </c>
      <c r="AM1825" s="149">
        <v>10.4791451224</v>
      </c>
      <c r="AN1825" s="149">
        <v>2.2980581399999998E-2</v>
      </c>
      <c r="AO1825" s="149">
        <v>2.0567620360999999</v>
      </c>
      <c r="AP1825" s="149">
        <v>17.741008847500002</v>
      </c>
      <c r="AQ1825" s="149">
        <v>0.27576697690000002</v>
      </c>
    </row>
    <row r="1826" spans="1:43" x14ac:dyDescent="0.2">
      <c r="A1826" s="145">
        <v>5728</v>
      </c>
      <c r="B1826" s="109" t="s">
        <v>579</v>
      </c>
      <c r="C1826" s="110">
        <v>594</v>
      </c>
      <c r="D1826" s="131">
        <v>34.389140271499997</v>
      </c>
      <c r="E1826" s="110">
        <v>306.18556701030002</v>
      </c>
      <c r="F1826" s="131">
        <v>29.6296296296</v>
      </c>
      <c r="G1826" s="131">
        <v>26.599326599299999</v>
      </c>
      <c r="H1826" s="131">
        <v>56.734006733999998</v>
      </c>
      <c r="I1826" s="131">
        <v>16.666666666699999</v>
      </c>
      <c r="J1826" s="131">
        <v>3.3670033670000001</v>
      </c>
      <c r="K1826" s="131">
        <v>5.0505050505</v>
      </c>
      <c r="L1826" s="131">
        <v>13.468013468000001</v>
      </c>
      <c r="M1826" s="131">
        <v>5.0505050505</v>
      </c>
      <c r="N1826" s="110">
        <v>224</v>
      </c>
      <c r="O1826" s="131">
        <v>2.6473214286000002</v>
      </c>
      <c r="P1826" s="146">
        <v>1.94</v>
      </c>
      <c r="Q1826" s="131">
        <v>21.761658031100001</v>
      </c>
      <c r="R1826" s="110">
        <v>10</v>
      </c>
      <c r="S1826" s="131">
        <v>75.647668393800004</v>
      </c>
      <c r="T1826" s="110">
        <v>-8</v>
      </c>
      <c r="U1826" s="131">
        <v>2.5906735750999998</v>
      </c>
      <c r="V1826" s="131">
        <v>0</v>
      </c>
      <c r="W1826" s="147">
        <v>638</v>
      </c>
      <c r="X1826" s="147">
        <v>31</v>
      </c>
      <c r="Y1826" s="147">
        <v>12</v>
      </c>
      <c r="Z1826" s="147">
        <v>595</v>
      </c>
      <c r="AA1826" s="147">
        <v>83</v>
      </c>
      <c r="AB1826" s="147">
        <v>8</v>
      </c>
      <c r="AC1826" s="147">
        <v>5</v>
      </c>
      <c r="AD1826" s="147">
        <v>70</v>
      </c>
      <c r="AE1826" s="148">
        <v>0</v>
      </c>
      <c r="AF1826" s="131">
        <v>8.8339222614999997</v>
      </c>
      <c r="AG1826" s="149">
        <v>1.52</v>
      </c>
      <c r="AH1826" s="149">
        <v>30.971876112499999</v>
      </c>
      <c r="AI1826" s="149">
        <v>3.0615877536</v>
      </c>
      <c r="AJ1826" s="149">
        <v>14.382342470599999</v>
      </c>
      <c r="AK1826" s="149">
        <v>22.249911000400001</v>
      </c>
      <c r="AL1826" s="149">
        <v>1.1747953008000001</v>
      </c>
      <c r="AM1826" s="149">
        <v>12.1395514418</v>
      </c>
      <c r="AN1826" s="149">
        <v>3.55998576E-2</v>
      </c>
      <c r="AO1826" s="149">
        <v>0.24919900319999999</v>
      </c>
      <c r="AP1826" s="149">
        <v>13.456746173000001</v>
      </c>
      <c r="AQ1826" s="149">
        <v>1.3883944464</v>
      </c>
    </row>
    <row r="1827" spans="1:43" x14ac:dyDescent="0.2">
      <c r="A1827" s="145">
        <v>5729</v>
      </c>
      <c r="B1827" s="109" t="s">
        <v>578</v>
      </c>
      <c r="C1827" s="110">
        <v>1594</v>
      </c>
      <c r="D1827" s="131">
        <v>4.3193717277000001</v>
      </c>
      <c r="E1827" s="110">
        <v>880.66298342539994</v>
      </c>
      <c r="F1827" s="131">
        <v>38.582183186999998</v>
      </c>
      <c r="G1827" s="131">
        <v>26.599749059000001</v>
      </c>
      <c r="H1827" s="131">
        <v>56.5244667503</v>
      </c>
      <c r="I1827" s="131">
        <v>16.875784190699999</v>
      </c>
      <c r="J1827" s="131">
        <v>1.2630249446999999</v>
      </c>
      <c r="K1827" s="131">
        <v>1.2630249446999999</v>
      </c>
      <c r="L1827" s="131">
        <v>7.5781496685</v>
      </c>
      <c r="M1827" s="131">
        <v>5.6836122512999996</v>
      </c>
      <c r="N1827" s="110">
        <v>573</v>
      </c>
      <c r="O1827" s="131">
        <v>2.7347294939000002</v>
      </c>
      <c r="P1827" s="146">
        <v>1.81</v>
      </c>
      <c r="Q1827" s="131">
        <v>38.202247190999998</v>
      </c>
      <c r="R1827" s="110">
        <v>19</v>
      </c>
      <c r="S1827" s="131">
        <v>47.752808988799998</v>
      </c>
      <c r="T1827" s="110">
        <v>-17</v>
      </c>
      <c r="U1827" s="131">
        <v>14.0449438202</v>
      </c>
      <c r="V1827" s="131">
        <v>0</v>
      </c>
      <c r="W1827" s="147">
        <v>152</v>
      </c>
      <c r="X1827" s="147">
        <v>8</v>
      </c>
      <c r="Y1827" s="147">
        <v>15</v>
      </c>
      <c r="Z1827" s="147">
        <v>129</v>
      </c>
      <c r="AA1827" s="147" t="s">
        <v>3449</v>
      </c>
      <c r="AB1827" s="147" t="s">
        <v>3449</v>
      </c>
      <c r="AC1827" s="147">
        <v>8</v>
      </c>
      <c r="AD1827" s="147">
        <v>76</v>
      </c>
      <c r="AE1827" s="148">
        <v>1.3803680981999999</v>
      </c>
      <c r="AF1827" s="131">
        <v>15.047021943600001</v>
      </c>
      <c r="AG1827" s="149">
        <v>0.51</v>
      </c>
      <c r="AH1827" s="149">
        <v>31.6177533613</v>
      </c>
      <c r="AI1827" s="149">
        <v>4.8575972242000001</v>
      </c>
      <c r="AJ1827" s="149">
        <v>13.7921064045</v>
      </c>
      <c r="AK1827" s="149">
        <v>15.8739337863</v>
      </c>
      <c r="AL1827" s="149">
        <v>5.7828538399999997E-2</v>
      </c>
      <c r="AM1827" s="149">
        <v>11.8693075033</v>
      </c>
      <c r="AN1827" s="149">
        <v>0.28914269190000003</v>
      </c>
      <c r="AO1827" s="149">
        <v>2.0529131126000002</v>
      </c>
      <c r="AP1827" s="149">
        <v>17.782275553000002</v>
      </c>
      <c r="AQ1827" s="149">
        <v>0.59274251840000003</v>
      </c>
    </row>
    <row r="1828" spans="1:43" x14ac:dyDescent="0.2">
      <c r="A1828" s="145">
        <v>5730</v>
      </c>
      <c r="B1828" s="109" t="s">
        <v>577</v>
      </c>
      <c r="C1828" s="110">
        <v>1434</v>
      </c>
      <c r="D1828" s="131">
        <v>4.7479912344999997</v>
      </c>
      <c r="E1828" s="110">
        <v>248.52686308489999</v>
      </c>
      <c r="F1828" s="131">
        <v>24.2677824268</v>
      </c>
      <c r="G1828" s="131">
        <v>23.430962343099999</v>
      </c>
      <c r="H1828" s="131">
        <v>61.854951185499999</v>
      </c>
      <c r="I1828" s="131">
        <v>14.7140864714</v>
      </c>
      <c r="J1828" s="131">
        <v>2.8218694885</v>
      </c>
      <c r="K1828" s="131">
        <v>0.70546737209999999</v>
      </c>
      <c r="L1828" s="131">
        <v>5.6437389770999999</v>
      </c>
      <c r="M1828" s="131">
        <v>2.8218694885</v>
      </c>
      <c r="N1828" s="110">
        <v>518</v>
      </c>
      <c r="O1828" s="131">
        <v>2.7606177606000002</v>
      </c>
      <c r="P1828" s="146">
        <v>5.77</v>
      </c>
      <c r="Q1828" s="131">
        <v>14.700854700900001</v>
      </c>
      <c r="R1828" s="110">
        <v>17</v>
      </c>
      <c r="S1828" s="131">
        <v>51.282051282099999</v>
      </c>
      <c r="T1828" s="110">
        <v>-20</v>
      </c>
      <c r="U1828" s="131">
        <v>33.846153846199996</v>
      </c>
      <c r="V1828" s="131">
        <v>0.17094017089999999</v>
      </c>
      <c r="W1828" s="147">
        <v>201</v>
      </c>
      <c r="X1828" s="147">
        <v>23</v>
      </c>
      <c r="Y1828" s="147">
        <v>43</v>
      </c>
      <c r="Z1828" s="147">
        <v>135</v>
      </c>
      <c r="AA1828" s="147">
        <v>76</v>
      </c>
      <c r="AB1828" s="147">
        <v>8</v>
      </c>
      <c r="AC1828" s="147">
        <v>10</v>
      </c>
      <c r="AD1828" s="147">
        <v>58</v>
      </c>
      <c r="AE1828" s="148">
        <v>0</v>
      </c>
      <c r="AF1828" s="131">
        <v>0.71326676180000004</v>
      </c>
      <c r="AG1828" s="149">
        <v>0.56999999999999995</v>
      </c>
      <c r="AH1828" s="149">
        <v>25.0716332378</v>
      </c>
      <c r="AI1828" s="149">
        <v>3.5577841451999999</v>
      </c>
      <c r="AJ1828" s="149">
        <v>13.9684813754</v>
      </c>
      <c r="AK1828" s="149">
        <v>20.093123209200002</v>
      </c>
      <c r="AL1828" s="149">
        <v>2.0654250239</v>
      </c>
      <c r="AM1828" s="149">
        <v>13.1088825215</v>
      </c>
      <c r="AN1828" s="149">
        <v>0.75214899710000005</v>
      </c>
      <c r="AO1828" s="149">
        <v>1.4804202483</v>
      </c>
      <c r="AP1828" s="149">
        <v>17.812798471800001</v>
      </c>
      <c r="AQ1828" s="149">
        <v>5.9694364899999998E-2</v>
      </c>
    </row>
    <row r="1829" spans="1:43" x14ac:dyDescent="0.2">
      <c r="A1829" s="145">
        <v>5731</v>
      </c>
      <c r="B1829" s="109" t="s">
        <v>576</v>
      </c>
      <c r="C1829" s="110">
        <v>1357</v>
      </c>
      <c r="D1829" s="131">
        <v>10.5048859935</v>
      </c>
      <c r="E1829" s="110">
        <v>436.33440514469999</v>
      </c>
      <c r="F1829" s="131">
        <v>19.307295504799999</v>
      </c>
      <c r="G1829" s="131">
        <v>27.1923360354</v>
      </c>
      <c r="H1829" s="131">
        <v>58.585114222500003</v>
      </c>
      <c r="I1829" s="131">
        <v>14.2225497421</v>
      </c>
      <c r="J1829" s="131">
        <v>1.4998125233999999</v>
      </c>
      <c r="K1829" s="131">
        <v>2.9996250468999999</v>
      </c>
      <c r="L1829" s="131">
        <v>12.748406449200001</v>
      </c>
      <c r="M1829" s="131">
        <v>5.2493438320000001</v>
      </c>
      <c r="N1829" s="110">
        <v>487</v>
      </c>
      <c r="O1829" s="131">
        <v>2.7433264887000002</v>
      </c>
      <c r="P1829" s="146">
        <v>3.11</v>
      </c>
      <c r="Q1829" s="131">
        <v>19.4888178914</v>
      </c>
      <c r="R1829" s="110">
        <v>12</v>
      </c>
      <c r="S1829" s="131">
        <v>50.479233226799998</v>
      </c>
      <c r="T1829" s="110">
        <v>-13</v>
      </c>
      <c r="U1829" s="131">
        <v>29.7124600639</v>
      </c>
      <c r="V1829" s="131">
        <v>0.3194888179</v>
      </c>
      <c r="W1829" s="147">
        <v>229</v>
      </c>
      <c r="X1829" s="147">
        <v>21</v>
      </c>
      <c r="Y1829" s="147">
        <v>54</v>
      </c>
      <c r="Z1829" s="147">
        <v>154</v>
      </c>
      <c r="AA1829" s="147">
        <v>76</v>
      </c>
      <c r="AB1829" s="147">
        <v>9</v>
      </c>
      <c r="AC1829" s="147">
        <v>15</v>
      </c>
      <c r="AD1829" s="147">
        <v>52</v>
      </c>
      <c r="AE1829" s="148">
        <v>1.4260249554</v>
      </c>
      <c r="AF1829" s="131">
        <v>7.0643642071999997</v>
      </c>
      <c r="AG1829" s="131">
        <v>1.1499999999999999</v>
      </c>
      <c r="AH1829" s="149">
        <v>20.183619935900001</v>
      </c>
      <c r="AI1829" s="149">
        <v>4.1387350627000004</v>
      </c>
      <c r="AJ1829" s="149">
        <v>15.0684931507</v>
      </c>
      <c r="AK1829" s="149">
        <v>16.933838530999999</v>
      </c>
      <c r="AL1829" s="149">
        <v>1.6758962401999999</v>
      </c>
      <c r="AM1829" s="149">
        <v>13.217720781100001</v>
      </c>
      <c r="AN1829" s="149">
        <v>0.75779656080000002</v>
      </c>
      <c r="AO1829" s="149">
        <v>2.4628388225000002</v>
      </c>
      <c r="AP1829" s="149">
        <v>19.454969396700001</v>
      </c>
      <c r="AQ1829" s="149">
        <v>2.0547945205000002</v>
      </c>
    </row>
    <row r="1830" spans="1:43" x14ac:dyDescent="0.2">
      <c r="A1830" s="145">
        <v>5732</v>
      </c>
      <c r="B1830" s="109" t="s">
        <v>575</v>
      </c>
      <c r="C1830" s="110">
        <v>1083</v>
      </c>
      <c r="D1830" s="131">
        <v>40.284974093300001</v>
      </c>
      <c r="E1830" s="110">
        <v>698.70967741940001</v>
      </c>
      <c r="F1830" s="131">
        <v>31.763619575300002</v>
      </c>
      <c r="G1830" s="131">
        <v>23.545706371200001</v>
      </c>
      <c r="H1830" s="131">
        <v>64.542936288099995</v>
      </c>
      <c r="I1830" s="131">
        <v>11.9113573407</v>
      </c>
      <c r="J1830" s="131">
        <v>5.6630486078000004</v>
      </c>
      <c r="K1830" s="131">
        <v>2.8315243039000002</v>
      </c>
      <c r="L1830" s="131">
        <v>13.2137800849</v>
      </c>
      <c r="M1830" s="131">
        <v>0</v>
      </c>
      <c r="N1830" s="110">
        <v>445</v>
      </c>
      <c r="O1830" s="131">
        <v>2.4269662920999999</v>
      </c>
      <c r="P1830" s="146">
        <v>1.55</v>
      </c>
      <c r="Q1830" s="131">
        <v>27.631578947400001</v>
      </c>
      <c r="R1830" s="110">
        <v>12</v>
      </c>
      <c r="S1830" s="131">
        <v>42.105263157899998</v>
      </c>
      <c r="T1830" s="110">
        <v>-11</v>
      </c>
      <c r="U1830" s="131">
        <v>30.263157894700001</v>
      </c>
      <c r="V1830" s="131">
        <v>0</v>
      </c>
      <c r="W1830" s="147">
        <v>453</v>
      </c>
      <c r="X1830" s="147">
        <v>20</v>
      </c>
      <c r="Y1830" s="147">
        <v>78</v>
      </c>
      <c r="Z1830" s="147">
        <v>355</v>
      </c>
      <c r="AA1830" s="147" t="s">
        <v>3449</v>
      </c>
      <c r="AB1830" s="147" t="s">
        <v>3449</v>
      </c>
      <c r="AC1830" s="147">
        <v>18</v>
      </c>
      <c r="AD1830" s="147">
        <v>74</v>
      </c>
      <c r="AE1830" s="148">
        <v>9.0729783036999994</v>
      </c>
      <c r="AF1830" s="131">
        <v>0.97847358120000005</v>
      </c>
      <c r="AG1830" s="149">
        <v>1.54</v>
      </c>
      <c r="AH1830" s="149">
        <v>21.679520137099999</v>
      </c>
      <c r="AI1830" s="149">
        <v>4.8271922307999997</v>
      </c>
      <c r="AJ1830" s="149">
        <v>19.537275064300001</v>
      </c>
      <c r="AK1830" s="149">
        <v>15.338474721500001</v>
      </c>
      <c r="AL1830" s="149">
        <v>0.74264495860000002</v>
      </c>
      <c r="AM1830" s="149">
        <v>13.8531848043</v>
      </c>
      <c r="AN1830" s="149">
        <v>0.19994287350000001</v>
      </c>
      <c r="AO1830" s="149">
        <v>2.6563838902999999</v>
      </c>
      <c r="AP1830" s="149">
        <v>16.652385032800002</v>
      </c>
      <c r="AQ1830" s="149">
        <v>0.39988574690000001</v>
      </c>
    </row>
    <row r="1831" spans="1:43" x14ac:dyDescent="0.2">
      <c r="A1831" s="145">
        <v>5741</v>
      </c>
      <c r="B1831" s="109" t="s">
        <v>574</v>
      </c>
      <c r="C1831" s="110">
        <v>242</v>
      </c>
      <c r="D1831" s="131">
        <v>-2.4193548386999999</v>
      </c>
      <c r="E1831" s="110">
        <v>41.796200345400003</v>
      </c>
      <c r="F1831" s="131">
        <v>6.6115702478999996</v>
      </c>
      <c r="G1831" s="131">
        <v>23.5537190083</v>
      </c>
      <c r="H1831" s="131">
        <v>57.851239669400002</v>
      </c>
      <c r="I1831" s="131">
        <v>18.595041322299998</v>
      </c>
      <c r="J1831" s="131">
        <v>0</v>
      </c>
      <c r="K1831" s="131">
        <v>4.0816326530999998</v>
      </c>
      <c r="L1831" s="131">
        <v>4.0816326530999998</v>
      </c>
      <c r="M1831" s="131">
        <v>0</v>
      </c>
      <c r="N1831" s="110">
        <v>98</v>
      </c>
      <c r="O1831" s="131">
        <v>2.4693877551000001</v>
      </c>
      <c r="P1831" s="146">
        <v>5.79</v>
      </c>
      <c r="Q1831" s="131">
        <v>5.3356282272</v>
      </c>
      <c r="R1831" s="110">
        <v>5</v>
      </c>
      <c r="S1831" s="131">
        <v>39.586919105</v>
      </c>
      <c r="T1831" s="110">
        <v>-5</v>
      </c>
      <c r="U1831" s="131">
        <v>55.077452667800003</v>
      </c>
      <c r="V1831" s="131">
        <v>0</v>
      </c>
      <c r="W1831" s="147">
        <v>38</v>
      </c>
      <c r="X1831" s="147">
        <v>21</v>
      </c>
      <c r="Y1831" s="147">
        <v>10</v>
      </c>
      <c r="Z1831" s="147">
        <v>7</v>
      </c>
      <c r="AA1831" s="147">
        <v>18</v>
      </c>
      <c r="AB1831" s="147">
        <v>7</v>
      </c>
      <c r="AC1831" s="147">
        <v>5</v>
      </c>
      <c r="AD1831" s="147">
        <v>6</v>
      </c>
      <c r="AE1831" s="148">
        <v>0.90909090910000001</v>
      </c>
      <c r="AF1831" s="131">
        <v>4.2194092827</v>
      </c>
      <c r="AG1831" s="149" t="s">
        <v>3449</v>
      </c>
      <c r="AH1831" s="149">
        <v>13.371104815900001</v>
      </c>
      <c r="AI1831" s="149">
        <v>0.62322946180000005</v>
      </c>
      <c r="AJ1831" s="149">
        <v>21.869688385300002</v>
      </c>
      <c r="AK1831" s="149">
        <v>32.4645892351</v>
      </c>
      <c r="AL1831" s="149">
        <v>2.4929178470000002</v>
      </c>
      <c r="AM1831" s="149">
        <v>3.6827195467</v>
      </c>
      <c r="AN1831" s="149">
        <v>0.11331444760000001</v>
      </c>
      <c r="AO1831" s="149">
        <v>3.4560906515999998</v>
      </c>
      <c r="AP1831" s="149">
        <v>20.453257790399999</v>
      </c>
      <c r="AQ1831" s="149">
        <v>0</v>
      </c>
    </row>
    <row r="1832" spans="1:43" x14ac:dyDescent="0.2">
      <c r="A1832" s="145">
        <v>5742</v>
      </c>
      <c r="B1832" s="109" t="s">
        <v>573</v>
      </c>
      <c r="C1832" s="110">
        <v>355</v>
      </c>
      <c r="D1832" s="131">
        <v>39.763779527600001</v>
      </c>
      <c r="E1832" s="110">
        <v>65.018315018300001</v>
      </c>
      <c r="F1832" s="131">
        <v>18.5915492958</v>
      </c>
      <c r="G1832" s="131">
        <v>27.042253521100001</v>
      </c>
      <c r="H1832" s="131">
        <v>60.281690140800002</v>
      </c>
      <c r="I1832" s="131">
        <v>12.676056338</v>
      </c>
      <c r="J1832" s="131">
        <v>14.684287812000001</v>
      </c>
      <c r="K1832" s="131">
        <v>0</v>
      </c>
      <c r="L1832" s="131">
        <v>17.621145374400001</v>
      </c>
      <c r="M1832" s="131">
        <v>2.9368575624000002</v>
      </c>
      <c r="N1832" s="110">
        <v>144</v>
      </c>
      <c r="O1832" s="131">
        <v>2.4652777777999999</v>
      </c>
      <c r="P1832" s="146">
        <v>5.46</v>
      </c>
      <c r="Q1832" s="131">
        <v>4.4036697248000003</v>
      </c>
      <c r="R1832" s="110">
        <v>-4</v>
      </c>
      <c r="S1832" s="131">
        <v>63.486238532100003</v>
      </c>
      <c r="T1832" s="110">
        <v>1</v>
      </c>
      <c r="U1832" s="131">
        <v>31.376146789</v>
      </c>
      <c r="V1832" s="131">
        <v>0.73394495410000005</v>
      </c>
      <c r="W1832" s="147">
        <v>68</v>
      </c>
      <c r="X1832" s="147">
        <v>27</v>
      </c>
      <c r="Y1832" s="147">
        <v>19</v>
      </c>
      <c r="Z1832" s="147">
        <v>22</v>
      </c>
      <c r="AA1832" s="147" t="s">
        <v>3449</v>
      </c>
      <c r="AB1832" s="147">
        <v>8</v>
      </c>
      <c r="AC1832" s="147" t="s">
        <v>3449</v>
      </c>
      <c r="AD1832" s="147">
        <v>12</v>
      </c>
      <c r="AE1832" s="148">
        <v>0</v>
      </c>
      <c r="AF1832" s="131">
        <v>15.923566878999999</v>
      </c>
      <c r="AG1832" s="149">
        <v>2.4500000000000002</v>
      </c>
      <c r="AH1832" s="149">
        <v>24.4408074195</v>
      </c>
      <c r="AI1832" s="149">
        <v>1.0365521004</v>
      </c>
      <c r="AJ1832" s="149">
        <v>12.1112929624</v>
      </c>
      <c r="AK1832" s="149">
        <v>29.023458810699999</v>
      </c>
      <c r="AL1832" s="149">
        <v>5.45553737E-2</v>
      </c>
      <c r="AM1832" s="149">
        <v>5.0736497544999999</v>
      </c>
      <c r="AN1832" s="149">
        <v>0.4364429896</v>
      </c>
      <c r="AO1832" s="149">
        <v>5.8919803600999998</v>
      </c>
      <c r="AP1832" s="149">
        <v>14.075286415700001</v>
      </c>
      <c r="AQ1832" s="149">
        <v>1.1456628477999999</v>
      </c>
    </row>
    <row r="1833" spans="1:43" x14ac:dyDescent="0.2">
      <c r="A1833" s="145">
        <v>5743</v>
      </c>
      <c r="B1833" s="109" t="s">
        <v>572</v>
      </c>
      <c r="C1833" s="110">
        <v>632</v>
      </c>
      <c r="D1833" s="131">
        <v>6.7567567567999998</v>
      </c>
      <c r="E1833" s="110">
        <v>82.939632545899997</v>
      </c>
      <c r="F1833" s="131">
        <v>11.550632911399999</v>
      </c>
      <c r="G1833" s="131">
        <v>21.518987341799999</v>
      </c>
      <c r="H1833" s="131">
        <v>58.227848101299998</v>
      </c>
      <c r="I1833" s="131">
        <v>20.253164557000002</v>
      </c>
      <c r="J1833" s="131">
        <v>3.1695721078000001</v>
      </c>
      <c r="K1833" s="131">
        <v>1.5847860539</v>
      </c>
      <c r="L1833" s="131">
        <v>11.0935023772</v>
      </c>
      <c r="M1833" s="131">
        <v>6.3391442155000002</v>
      </c>
      <c r="N1833" s="110">
        <v>269</v>
      </c>
      <c r="O1833" s="131">
        <v>2.3494423792000001</v>
      </c>
      <c r="P1833" s="146">
        <v>7.62</v>
      </c>
      <c r="Q1833" s="131">
        <v>6.2909567497000003</v>
      </c>
      <c r="R1833" s="110">
        <v>3</v>
      </c>
      <c r="S1833" s="131">
        <v>73.263433813899994</v>
      </c>
      <c r="T1833" s="110">
        <v>4</v>
      </c>
      <c r="U1833" s="131">
        <v>19.528178243799999</v>
      </c>
      <c r="V1833" s="131">
        <v>0.91743119269999995</v>
      </c>
      <c r="W1833" s="147">
        <v>179</v>
      </c>
      <c r="X1833" s="147">
        <v>69</v>
      </c>
      <c r="Y1833" s="147">
        <v>58</v>
      </c>
      <c r="Z1833" s="147">
        <v>52</v>
      </c>
      <c r="AA1833" s="147">
        <v>50</v>
      </c>
      <c r="AB1833" s="147">
        <v>18</v>
      </c>
      <c r="AC1833" s="147">
        <v>12</v>
      </c>
      <c r="AD1833" s="147">
        <v>20</v>
      </c>
      <c r="AE1833" s="148">
        <v>1.0067114094</v>
      </c>
      <c r="AF1833" s="131">
        <v>0</v>
      </c>
      <c r="AG1833" s="149">
        <v>1.43</v>
      </c>
      <c r="AH1833" s="149">
        <v>28.442889277700001</v>
      </c>
      <c r="AI1833" s="149">
        <v>1.6745813546999999</v>
      </c>
      <c r="AJ1833" s="149">
        <v>18.295426143499999</v>
      </c>
      <c r="AK1833" s="149">
        <v>20.1699575106</v>
      </c>
      <c r="AL1833" s="149">
        <v>0.62484378910000005</v>
      </c>
      <c r="AM1833" s="149">
        <v>5.7985503624000003</v>
      </c>
      <c r="AN1833" s="149">
        <v>0.69982504369999998</v>
      </c>
      <c r="AO1833" s="149">
        <v>6.7983004248999999</v>
      </c>
      <c r="AP1833" s="149">
        <v>17.120719820000001</v>
      </c>
      <c r="AQ1833" s="149">
        <v>9.9975006199999994E-2</v>
      </c>
    </row>
    <row r="1834" spans="1:43" x14ac:dyDescent="0.2">
      <c r="A1834" s="145">
        <v>5744</v>
      </c>
      <c r="B1834" s="109" t="s">
        <v>571</v>
      </c>
      <c r="C1834" s="110">
        <v>1108</v>
      </c>
      <c r="D1834" s="131">
        <v>19.654427645799998</v>
      </c>
      <c r="E1834" s="110">
        <v>122.2958057395</v>
      </c>
      <c r="F1834" s="131">
        <v>19.314079422399999</v>
      </c>
      <c r="G1834" s="131">
        <v>22.653429602900001</v>
      </c>
      <c r="H1834" s="131">
        <v>55.5054151625</v>
      </c>
      <c r="I1834" s="131">
        <v>21.8411552347</v>
      </c>
      <c r="J1834" s="131">
        <v>0.92081031310000006</v>
      </c>
      <c r="K1834" s="131">
        <v>0</v>
      </c>
      <c r="L1834" s="131">
        <v>11.970534069999999</v>
      </c>
      <c r="M1834" s="131">
        <v>11.970534069999999</v>
      </c>
      <c r="N1834" s="110">
        <v>474</v>
      </c>
      <c r="O1834" s="131">
        <v>2.2700421941000002</v>
      </c>
      <c r="P1834" s="146">
        <v>9.06</v>
      </c>
      <c r="Q1834" s="131">
        <v>9.8901098900999997</v>
      </c>
      <c r="R1834" s="110">
        <v>37</v>
      </c>
      <c r="S1834" s="131">
        <v>39.780219780199999</v>
      </c>
      <c r="T1834" s="110">
        <v>-31</v>
      </c>
      <c r="U1834" s="131">
        <v>49.3406593407</v>
      </c>
      <c r="V1834" s="131">
        <v>0.98901098899999995</v>
      </c>
      <c r="W1834" s="147">
        <v>1068</v>
      </c>
      <c r="X1834" s="147">
        <v>35</v>
      </c>
      <c r="Y1834" s="147">
        <v>790</v>
      </c>
      <c r="Z1834" s="147">
        <v>243</v>
      </c>
      <c r="AA1834" s="147">
        <v>57</v>
      </c>
      <c r="AB1834" s="147">
        <v>10</v>
      </c>
      <c r="AC1834" s="147">
        <v>17</v>
      </c>
      <c r="AD1834" s="147">
        <v>30</v>
      </c>
      <c r="AE1834" s="148">
        <v>6.0034305317000003</v>
      </c>
      <c r="AF1834" s="131">
        <v>2.7472527473000001</v>
      </c>
      <c r="AG1834" s="149">
        <v>3.57</v>
      </c>
      <c r="AH1834" s="149">
        <v>19.110707804</v>
      </c>
      <c r="AI1834" s="149">
        <v>2.5408348457000001</v>
      </c>
      <c r="AJ1834" s="149">
        <v>20.5263157895</v>
      </c>
      <c r="AK1834" s="149">
        <v>29.056261342999999</v>
      </c>
      <c r="AL1834" s="149">
        <v>2.0508166969000001</v>
      </c>
      <c r="AM1834" s="149">
        <v>6.0980036298</v>
      </c>
      <c r="AN1834" s="149">
        <v>0.34482758619999998</v>
      </c>
      <c r="AO1834" s="149">
        <v>2.5408348457000001</v>
      </c>
      <c r="AP1834" s="149">
        <v>14.3012704174</v>
      </c>
      <c r="AQ1834" s="149">
        <v>1.1070780399</v>
      </c>
    </row>
    <row r="1835" spans="1:43" x14ac:dyDescent="0.2">
      <c r="A1835" s="145">
        <v>5745</v>
      </c>
      <c r="B1835" s="109" t="s">
        <v>570</v>
      </c>
      <c r="C1835" s="110">
        <v>1042</v>
      </c>
      <c r="D1835" s="131">
        <v>5.0403225805999998</v>
      </c>
      <c r="E1835" s="110">
        <v>46.311111111099997</v>
      </c>
      <c r="F1835" s="131">
        <v>15.547024951999999</v>
      </c>
      <c r="G1835" s="131">
        <v>20.441458733200001</v>
      </c>
      <c r="H1835" s="131">
        <v>60.940499040299997</v>
      </c>
      <c r="I1835" s="131">
        <v>18.618042226499998</v>
      </c>
      <c r="J1835" s="131">
        <v>6.7665538908</v>
      </c>
      <c r="K1835" s="131">
        <v>2.8999516674999999</v>
      </c>
      <c r="L1835" s="131">
        <v>8.6998550023999996</v>
      </c>
      <c r="M1835" s="131">
        <v>7.7332044466000003</v>
      </c>
      <c r="N1835" s="110">
        <v>462</v>
      </c>
      <c r="O1835" s="131">
        <v>2.2532467532</v>
      </c>
      <c r="P1835" s="146">
        <v>22.5</v>
      </c>
      <c r="Q1835" s="131">
        <v>4.0408525754999998</v>
      </c>
      <c r="R1835" s="110">
        <v>13</v>
      </c>
      <c r="S1835" s="131">
        <v>40.097690941400003</v>
      </c>
      <c r="T1835" s="110">
        <v>-22</v>
      </c>
      <c r="U1835" s="131">
        <v>54.884547069299998</v>
      </c>
      <c r="V1835" s="131">
        <v>0.97690941389999997</v>
      </c>
      <c r="W1835" s="147">
        <v>381</v>
      </c>
      <c r="X1835" s="147">
        <v>40</v>
      </c>
      <c r="Y1835" s="147">
        <v>236</v>
      </c>
      <c r="Z1835" s="147">
        <v>105</v>
      </c>
      <c r="AA1835" s="147">
        <v>79</v>
      </c>
      <c r="AB1835" s="147">
        <v>15</v>
      </c>
      <c r="AC1835" s="147">
        <v>16</v>
      </c>
      <c r="AD1835" s="147">
        <v>48</v>
      </c>
      <c r="AE1835" s="148">
        <v>2.4809160305</v>
      </c>
      <c r="AF1835" s="131">
        <v>0.946969697</v>
      </c>
      <c r="AG1835" s="149">
        <v>2.92</v>
      </c>
      <c r="AH1835" s="149">
        <v>10.8497598145</v>
      </c>
      <c r="AI1835" s="149">
        <v>0.82822594000000005</v>
      </c>
      <c r="AJ1835" s="149">
        <v>18.784164319999999</v>
      </c>
      <c r="AK1835" s="149">
        <v>29.567666059299999</v>
      </c>
      <c r="AL1835" s="149">
        <v>1.0104356468</v>
      </c>
      <c r="AM1835" s="149">
        <v>4.4724200761999997</v>
      </c>
      <c r="AN1835" s="149">
        <v>0.3809839324</v>
      </c>
      <c r="AO1835" s="149">
        <v>4.1908232565999999</v>
      </c>
      <c r="AP1835" s="149">
        <v>26.0559880735</v>
      </c>
      <c r="AQ1835" s="149">
        <v>0.67914527079999998</v>
      </c>
    </row>
    <row r="1836" spans="1:43" x14ac:dyDescent="0.2">
      <c r="A1836" s="145">
        <v>5746</v>
      </c>
      <c r="B1836" s="109" t="s">
        <v>569</v>
      </c>
      <c r="C1836" s="110">
        <v>951</v>
      </c>
      <c r="D1836" s="131">
        <v>25.296442687700001</v>
      </c>
      <c r="E1836" s="110">
        <v>101.7112299465</v>
      </c>
      <c r="F1836" s="131">
        <v>14.7213459516</v>
      </c>
      <c r="G1836" s="131">
        <v>23.028391167199999</v>
      </c>
      <c r="H1836" s="131">
        <v>65.509989484800002</v>
      </c>
      <c r="I1836" s="131">
        <v>11.461619348099999</v>
      </c>
      <c r="J1836" s="131">
        <v>2.1141649049</v>
      </c>
      <c r="K1836" s="131">
        <v>2.1141649049</v>
      </c>
      <c r="L1836" s="131">
        <v>15.8562367865</v>
      </c>
      <c r="M1836" s="131">
        <v>2.1141649049</v>
      </c>
      <c r="N1836" s="110">
        <v>404</v>
      </c>
      <c r="O1836" s="131">
        <v>2.3490099010000001</v>
      </c>
      <c r="P1836" s="146">
        <v>9.35</v>
      </c>
      <c r="Q1836" s="131">
        <v>7.7419354838999999</v>
      </c>
      <c r="R1836" s="110">
        <v>2</v>
      </c>
      <c r="S1836" s="131">
        <v>74.731182795699993</v>
      </c>
      <c r="T1836" s="110">
        <v>-7</v>
      </c>
      <c r="U1836" s="131">
        <v>16.236559139800001</v>
      </c>
      <c r="V1836" s="131">
        <v>1.2903225806</v>
      </c>
      <c r="W1836" s="147">
        <v>222</v>
      </c>
      <c r="X1836" s="147">
        <v>44</v>
      </c>
      <c r="Y1836" s="147">
        <v>29</v>
      </c>
      <c r="Z1836" s="147">
        <v>149</v>
      </c>
      <c r="AA1836" s="147">
        <v>62</v>
      </c>
      <c r="AB1836" s="147">
        <v>16</v>
      </c>
      <c r="AC1836" s="147">
        <v>11</v>
      </c>
      <c r="AD1836" s="147">
        <v>35</v>
      </c>
      <c r="AE1836" s="148">
        <v>0.66666666669999997</v>
      </c>
      <c r="AF1836" s="131">
        <v>7.5593952484000004</v>
      </c>
      <c r="AG1836" s="149">
        <v>2.5499999999999998</v>
      </c>
      <c r="AH1836" s="149">
        <v>17.496912309599999</v>
      </c>
      <c r="AI1836" s="149">
        <v>1.4820913955999999</v>
      </c>
      <c r="AJ1836" s="149">
        <v>20.790448744300001</v>
      </c>
      <c r="AK1836" s="149">
        <v>28.118567311700001</v>
      </c>
      <c r="AL1836" s="149">
        <v>1.2968299712</v>
      </c>
      <c r="AM1836" s="149">
        <v>6.7929188966999998</v>
      </c>
      <c r="AN1836" s="149">
        <v>0.63812268419999996</v>
      </c>
      <c r="AO1836" s="149">
        <v>4.6727048167999996</v>
      </c>
      <c r="AP1836" s="149">
        <v>16.755866611799998</v>
      </c>
      <c r="AQ1836" s="149">
        <v>0.14409221899999999</v>
      </c>
    </row>
    <row r="1837" spans="1:43" x14ac:dyDescent="0.2">
      <c r="A1837" s="145">
        <v>5747</v>
      </c>
      <c r="B1837" s="109" t="s">
        <v>568</v>
      </c>
      <c r="C1837" s="110">
        <v>194</v>
      </c>
      <c r="D1837" s="131">
        <v>8.3798882682000002</v>
      </c>
      <c r="E1837" s="110">
        <v>46.080760095000002</v>
      </c>
      <c r="F1837" s="131">
        <v>6.1855670102999998</v>
      </c>
      <c r="G1837" s="131">
        <v>18.556701030900001</v>
      </c>
      <c r="H1837" s="131">
        <v>69.072164948500003</v>
      </c>
      <c r="I1837" s="131">
        <v>12.3711340206</v>
      </c>
      <c r="J1837" s="131">
        <v>0</v>
      </c>
      <c r="K1837" s="131">
        <v>0</v>
      </c>
      <c r="L1837" s="131">
        <v>10.256410256400001</v>
      </c>
      <c r="M1837" s="131">
        <v>5.1282051282000003</v>
      </c>
      <c r="N1837" s="110">
        <v>79</v>
      </c>
      <c r="O1837" s="131">
        <v>2.4556962025</v>
      </c>
      <c r="P1837" s="146">
        <v>4.21</v>
      </c>
      <c r="Q1837" s="131">
        <v>5.7553956834999997</v>
      </c>
      <c r="R1837" s="110">
        <v>9</v>
      </c>
      <c r="S1837" s="131">
        <v>71.223021582699999</v>
      </c>
      <c r="T1837" s="110">
        <v>-7</v>
      </c>
      <c r="U1837" s="131">
        <v>23.021582733799999</v>
      </c>
      <c r="V1837" s="131">
        <v>0</v>
      </c>
      <c r="W1837" s="147">
        <v>62</v>
      </c>
      <c r="X1837" s="147">
        <v>36</v>
      </c>
      <c r="Y1837" s="147">
        <v>8</v>
      </c>
      <c r="Z1837" s="147">
        <v>18</v>
      </c>
      <c r="AA1837" s="147">
        <v>24</v>
      </c>
      <c r="AB1837" s="147">
        <v>11</v>
      </c>
      <c r="AC1837" s="147">
        <v>5</v>
      </c>
      <c r="AD1837" s="147">
        <v>8</v>
      </c>
      <c r="AE1837" s="148">
        <v>0</v>
      </c>
      <c r="AF1837" s="131">
        <v>0</v>
      </c>
      <c r="AG1837" s="149" t="s">
        <v>3449</v>
      </c>
      <c r="AH1837" s="149">
        <v>18.7723054961</v>
      </c>
      <c r="AI1837" s="149">
        <v>1.8558172734</v>
      </c>
      <c r="AJ1837" s="149">
        <v>17.558886509600001</v>
      </c>
      <c r="AK1837" s="149">
        <v>30.549607423299999</v>
      </c>
      <c r="AL1837" s="149">
        <v>0</v>
      </c>
      <c r="AM1837" s="149">
        <v>8.4225553176000005</v>
      </c>
      <c r="AN1837" s="149">
        <v>1.6416845111</v>
      </c>
      <c r="AO1837" s="149">
        <v>5.0678087081000003</v>
      </c>
      <c r="AP1837" s="149">
        <v>15.2034261242</v>
      </c>
      <c r="AQ1837" s="149">
        <v>0.3568879372</v>
      </c>
    </row>
    <row r="1838" spans="1:43" x14ac:dyDescent="0.2">
      <c r="A1838" s="145">
        <v>5748</v>
      </c>
      <c r="B1838" s="109" t="s">
        <v>567</v>
      </c>
      <c r="C1838" s="110">
        <v>270</v>
      </c>
      <c r="D1838" s="131">
        <v>29.186602870800002</v>
      </c>
      <c r="E1838" s="110">
        <v>49.541284403699997</v>
      </c>
      <c r="F1838" s="131">
        <v>8.1481481481000007</v>
      </c>
      <c r="G1838" s="131">
        <v>24.0740740741</v>
      </c>
      <c r="H1838" s="131">
        <v>58.888888888899999</v>
      </c>
      <c r="I1838" s="131">
        <v>17.037037037000001</v>
      </c>
      <c r="J1838" s="131">
        <v>3.7453183521</v>
      </c>
      <c r="K1838" s="131">
        <v>3.7453183521</v>
      </c>
      <c r="L1838" s="131">
        <v>7.4906367040999999</v>
      </c>
      <c r="M1838" s="131">
        <v>14.9812734082</v>
      </c>
      <c r="N1838" s="110">
        <v>103</v>
      </c>
      <c r="O1838" s="131">
        <v>2.6213592232999998</v>
      </c>
      <c r="P1838" s="146">
        <v>5.45</v>
      </c>
      <c r="Q1838" s="131">
        <v>9.0415913201000002</v>
      </c>
      <c r="R1838" s="110">
        <v>7</v>
      </c>
      <c r="S1838" s="131">
        <v>44.303797468399999</v>
      </c>
      <c r="T1838" s="110">
        <v>2</v>
      </c>
      <c r="U1838" s="131">
        <v>45.931283905999997</v>
      </c>
      <c r="V1838" s="131">
        <v>0.72332730560000003</v>
      </c>
      <c r="W1838" s="147">
        <v>48</v>
      </c>
      <c r="X1838" s="147">
        <v>22</v>
      </c>
      <c r="Y1838" s="147">
        <v>9</v>
      </c>
      <c r="Z1838" s="147">
        <v>17</v>
      </c>
      <c r="AA1838" s="147">
        <v>18</v>
      </c>
      <c r="AB1838" s="147">
        <v>7</v>
      </c>
      <c r="AC1838" s="147">
        <v>4</v>
      </c>
      <c r="AD1838" s="147">
        <v>7</v>
      </c>
      <c r="AE1838" s="148">
        <v>0</v>
      </c>
      <c r="AF1838" s="131">
        <v>0</v>
      </c>
      <c r="AG1838" s="149" t="s">
        <v>3449</v>
      </c>
      <c r="AH1838" s="149">
        <v>15.294771968899999</v>
      </c>
      <c r="AI1838" s="149">
        <v>0.83426028919999995</v>
      </c>
      <c r="AJ1838" s="149">
        <v>12.124582869899999</v>
      </c>
      <c r="AK1838" s="149">
        <v>28.698553948800001</v>
      </c>
      <c r="AL1838" s="149">
        <v>7.7864293660000001</v>
      </c>
      <c r="AM1838" s="149">
        <v>3.8932146830000001</v>
      </c>
      <c r="AN1838" s="149">
        <v>0.77864293659999995</v>
      </c>
      <c r="AO1838" s="149">
        <v>2.1134593992999999</v>
      </c>
      <c r="AP1838" s="149">
        <v>25.0834260289</v>
      </c>
      <c r="AQ1838" s="149">
        <v>5.5617352600000003E-2</v>
      </c>
    </row>
    <row r="1839" spans="1:43" x14ac:dyDescent="0.2">
      <c r="A1839" s="145">
        <v>5749</v>
      </c>
      <c r="B1839" s="109" t="s">
        <v>566</v>
      </c>
      <c r="C1839" s="110">
        <v>5130</v>
      </c>
      <c r="D1839" s="131">
        <v>26.6041461007</v>
      </c>
      <c r="E1839" s="110">
        <v>265.94090202180001</v>
      </c>
      <c r="F1839" s="131">
        <v>25.0877192982</v>
      </c>
      <c r="G1839" s="131">
        <v>24.678362573099999</v>
      </c>
      <c r="H1839" s="131">
        <v>63.411306042900002</v>
      </c>
      <c r="I1839" s="131">
        <v>11.910331383999999</v>
      </c>
      <c r="J1839" s="131">
        <v>5.3307008885</v>
      </c>
      <c r="K1839" s="131">
        <v>1.9743336624000001</v>
      </c>
      <c r="L1839" s="131">
        <v>15.794669299100001</v>
      </c>
      <c r="M1839" s="131">
        <v>4.5409674234999997</v>
      </c>
      <c r="N1839" s="110">
        <v>2123</v>
      </c>
      <c r="O1839" s="131">
        <v>2.4017899199000001</v>
      </c>
      <c r="P1839" s="146">
        <v>19.29</v>
      </c>
      <c r="Q1839" s="131">
        <v>11.434511434499999</v>
      </c>
      <c r="R1839" s="110">
        <v>38</v>
      </c>
      <c r="S1839" s="131">
        <v>68.087318087300005</v>
      </c>
      <c r="T1839" s="110">
        <v>-38</v>
      </c>
      <c r="U1839" s="131">
        <v>18.087318087300002</v>
      </c>
      <c r="V1839" s="131">
        <v>2.3908523909000001</v>
      </c>
      <c r="W1839" s="147">
        <v>1488</v>
      </c>
      <c r="X1839" s="147">
        <v>130</v>
      </c>
      <c r="Y1839" s="147">
        <v>488</v>
      </c>
      <c r="Z1839" s="147">
        <v>870</v>
      </c>
      <c r="AA1839" s="147">
        <v>279</v>
      </c>
      <c r="AB1839" s="147">
        <v>36</v>
      </c>
      <c r="AC1839" s="147">
        <v>43</v>
      </c>
      <c r="AD1839" s="147">
        <v>200</v>
      </c>
      <c r="AE1839" s="148">
        <v>0.44662795890000001</v>
      </c>
      <c r="AF1839" s="131">
        <v>10.1978380583</v>
      </c>
      <c r="AG1839" s="131">
        <v>4.16</v>
      </c>
      <c r="AH1839" s="149">
        <v>27.768836133200001</v>
      </c>
      <c r="AI1839" s="149">
        <v>1.5692586259000001</v>
      </c>
      <c r="AJ1839" s="149">
        <v>16.250880193099999</v>
      </c>
      <c r="AK1839" s="149">
        <v>20.038225530599998</v>
      </c>
      <c r="AL1839" s="149">
        <v>3.2340810784</v>
      </c>
      <c r="AM1839" s="149">
        <v>5.9853133488000001</v>
      </c>
      <c r="AN1839" s="149">
        <v>0.38225530629999999</v>
      </c>
      <c r="AO1839" s="149">
        <v>3.8326124132000001</v>
      </c>
      <c r="AP1839" s="149">
        <v>17.5686550649</v>
      </c>
      <c r="AQ1839" s="149">
        <v>0.53817523389999999</v>
      </c>
    </row>
    <row r="1840" spans="1:43" x14ac:dyDescent="0.2">
      <c r="A1840" s="145">
        <v>5750</v>
      </c>
      <c r="B1840" s="109" t="s">
        <v>565</v>
      </c>
      <c r="C1840" s="110">
        <v>185</v>
      </c>
      <c r="D1840" s="131">
        <v>11.445783132500001</v>
      </c>
      <c r="E1840" s="110">
        <v>26.278409090899999</v>
      </c>
      <c r="F1840" s="131">
        <v>11.8918918919</v>
      </c>
      <c r="G1840" s="131">
        <v>19.4594594595</v>
      </c>
      <c r="H1840" s="131">
        <v>58.918918918899998</v>
      </c>
      <c r="I1840" s="131">
        <v>21.621621621599999</v>
      </c>
      <c r="J1840" s="131">
        <v>5.4054054053999998</v>
      </c>
      <c r="K1840" s="131">
        <v>0</v>
      </c>
      <c r="L1840" s="131">
        <v>5.4054054053999998</v>
      </c>
      <c r="M1840" s="131">
        <v>5.4054054053999998</v>
      </c>
      <c r="N1840" s="110">
        <v>79</v>
      </c>
      <c r="O1840" s="131">
        <v>2.3417721518999999</v>
      </c>
      <c r="P1840" s="146">
        <v>7.04</v>
      </c>
      <c r="Q1840" s="131">
        <v>5.2556818182000002</v>
      </c>
      <c r="R1840" s="110">
        <v>6</v>
      </c>
      <c r="S1840" s="131">
        <v>24.005681818199999</v>
      </c>
      <c r="T1840" s="110">
        <v>-4</v>
      </c>
      <c r="U1840" s="131">
        <v>70.170454545499993</v>
      </c>
      <c r="V1840" s="131">
        <v>0.56818181820000002</v>
      </c>
      <c r="W1840" s="147">
        <v>31</v>
      </c>
      <c r="X1840" s="147">
        <v>5</v>
      </c>
      <c r="Y1840" s="147">
        <v>11</v>
      </c>
      <c r="Z1840" s="147">
        <v>15</v>
      </c>
      <c r="AA1840" s="147" t="s">
        <v>3449</v>
      </c>
      <c r="AB1840" s="147" t="s">
        <v>3449</v>
      </c>
      <c r="AC1840" s="147">
        <v>5</v>
      </c>
      <c r="AD1840" s="147">
        <v>10</v>
      </c>
      <c r="AE1840" s="148">
        <v>3.4482758621</v>
      </c>
      <c r="AF1840" s="131">
        <v>0</v>
      </c>
      <c r="AG1840" s="149" t="s">
        <v>3449</v>
      </c>
      <c r="AH1840" s="149">
        <v>20.736994219700001</v>
      </c>
      <c r="AI1840" s="149">
        <v>0.21676300579999999</v>
      </c>
      <c r="AJ1840" s="149">
        <v>20.158959537600001</v>
      </c>
      <c r="AK1840" s="149">
        <v>26.228323699400001</v>
      </c>
      <c r="AL1840" s="149">
        <v>2.0953757225</v>
      </c>
      <c r="AM1840" s="149">
        <v>9.6820809248999993</v>
      </c>
      <c r="AN1840" s="149">
        <v>0.28901734099999998</v>
      </c>
      <c r="AO1840" s="149">
        <v>0.50578034679999995</v>
      </c>
      <c r="AP1840" s="149">
        <v>17.341040462399999</v>
      </c>
      <c r="AQ1840" s="149">
        <v>2.1676300577999998</v>
      </c>
    </row>
    <row r="1841" spans="1:43" x14ac:dyDescent="0.2">
      <c r="A1841" s="145">
        <v>5752</v>
      </c>
      <c r="B1841" s="109" t="s">
        <v>564</v>
      </c>
      <c r="C1841" s="110">
        <v>402</v>
      </c>
      <c r="D1841" s="131">
        <v>23.692307692300002</v>
      </c>
      <c r="E1841" s="110">
        <v>89.732142857100001</v>
      </c>
      <c r="F1841" s="131">
        <v>13.432835820899999</v>
      </c>
      <c r="G1841" s="131">
        <v>17.164179104500001</v>
      </c>
      <c r="H1841" s="131">
        <v>56.965174129399998</v>
      </c>
      <c r="I1841" s="131">
        <v>25.8706467662</v>
      </c>
      <c r="J1841" s="131">
        <v>9.9009900989999995</v>
      </c>
      <c r="K1841" s="131">
        <v>0</v>
      </c>
      <c r="L1841" s="131">
        <v>4.9504950494999997</v>
      </c>
      <c r="M1841" s="131">
        <v>7.4257425743000001</v>
      </c>
      <c r="N1841" s="110">
        <v>183</v>
      </c>
      <c r="O1841" s="131">
        <v>2.0874316940000002</v>
      </c>
      <c r="P1841" s="146">
        <v>4.4800000000000004</v>
      </c>
      <c r="Q1841" s="131">
        <v>6</v>
      </c>
      <c r="R1841" s="110">
        <v>4</v>
      </c>
      <c r="S1841" s="131">
        <v>45.777777777799997</v>
      </c>
      <c r="T1841" s="110">
        <v>-4</v>
      </c>
      <c r="U1841" s="131">
        <v>48</v>
      </c>
      <c r="V1841" s="131">
        <v>0.22222222220000001</v>
      </c>
      <c r="W1841" s="147">
        <v>116</v>
      </c>
      <c r="X1841" s="147">
        <v>6</v>
      </c>
      <c r="Y1841" s="147">
        <v>11</v>
      </c>
      <c r="Z1841" s="147">
        <v>99</v>
      </c>
      <c r="AA1841" s="147" t="s">
        <v>3449</v>
      </c>
      <c r="AB1841" s="147" t="s">
        <v>3449</v>
      </c>
      <c r="AC1841" s="147">
        <v>7</v>
      </c>
      <c r="AD1841" s="147">
        <v>22</v>
      </c>
      <c r="AE1841" s="148">
        <v>1.4851485149000001</v>
      </c>
      <c r="AF1841" s="131">
        <v>34.300791556699998</v>
      </c>
      <c r="AG1841" s="149" t="s">
        <v>3449</v>
      </c>
      <c r="AH1841" s="149">
        <v>13.419194017400001</v>
      </c>
      <c r="AI1841" s="149">
        <v>0.49854590780000002</v>
      </c>
      <c r="AJ1841" s="149">
        <v>19.609472372199999</v>
      </c>
      <c r="AK1841" s="149">
        <v>17.033651848800002</v>
      </c>
      <c r="AL1841" s="149">
        <v>4.4453676776000002</v>
      </c>
      <c r="AM1841" s="149">
        <v>5.1931865393000001</v>
      </c>
      <c r="AN1841" s="149">
        <v>0.62318238469999998</v>
      </c>
      <c r="AO1841" s="149">
        <v>10.7602825093</v>
      </c>
      <c r="AP1841" s="149">
        <v>22.559202326499999</v>
      </c>
      <c r="AQ1841" s="149">
        <v>0.49854590780000002</v>
      </c>
    </row>
    <row r="1842" spans="1:43" x14ac:dyDescent="0.2">
      <c r="A1842" s="145">
        <v>5754</v>
      </c>
      <c r="B1842" s="109" t="s">
        <v>563</v>
      </c>
      <c r="C1842" s="110">
        <v>328</v>
      </c>
      <c r="D1842" s="131">
        <v>22.388059701500001</v>
      </c>
      <c r="E1842" s="110">
        <v>35.080213903699999</v>
      </c>
      <c r="F1842" s="131">
        <v>7.9268292682999997</v>
      </c>
      <c r="G1842" s="131">
        <v>17.378048780499999</v>
      </c>
      <c r="H1842" s="131">
        <v>62.5</v>
      </c>
      <c r="I1842" s="131">
        <v>20.121951219500001</v>
      </c>
      <c r="J1842" s="131">
        <v>0</v>
      </c>
      <c r="K1842" s="131">
        <v>0</v>
      </c>
      <c r="L1842" s="131">
        <v>9.4339622641999998</v>
      </c>
      <c r="M1842" s="131">
        <v>9.4339622641999998</v>
      </c>
      <c r="N1842" s="110">
        <v>151</v>
      </c>
      <c r="O1842" s="131">
        <v>2.1721854304999999</v>
      </c>
      <c r="P1842" s="146">
        <v>9.35</v>
      </c>
      <c r="Q1842" s="131">
        <v>3.0042918455000001</v>
      </c>
      <c r="R1842" s="110">
        <v>5</v>
      </c>
      <c r="S1842" s="131">
        <v>46.673819742500001</v>
      </c>
      <c r="T1842" s="110">
        <v>-9</v>
      </c>
      <c r="U1842" s="131">
        <v>50.214592274700003</v>
      </c>
      <c r="V1842" s="131">
        <v>0.1072961373</v>
      </c>
      <c r="W1842" s="147">
        <v>61</v>
      </c>
      <c r="X1842" s="147">
        <v>23</v>
      </c>
      <c r="Y1842" s="147">
        <v>12</v>
      </c>
      <c r="Z1842" s="147">
        <v>26</v>
      </c>
      <c r="AA1842" s="147">
        <v>29</v>
      </c>
      <c r="AB1842" s="147">
        <v>8</v>
      </c>
      <c r="AC1842" s="147">
        <v>4</v>
      </c>
      <c r="AD1842" s="147">
        <v>17</v>
      </c>
      <c r="AE1842" s="148">
        <v>4.7337278106999996</v>
      </c>
      <c r="AF1842" s="131">
        <v>6.4724919094000004</v>
      </c>
      <c r="AG1842" s="149" t="s">
        <v>3449</v>
      </c>
      <c r="AH1842" s="149">
        <v>29.974025974</v>
      </c>
      <c r="AI1842" s="149">
        <v>2.0259740260000001</v>
      </c>
      <c r="AJ1842" s="149">
        <v>9.2467532468000009</v>
      </c>
      <c r="AK1842" s="149">
        <v>32.207792207799997</v>
      </c>
      <c r="AL1842" s="149">
        <v>1.4025974026000001</v>
      </c>
      <c r="AM1842" s="149">
        <v>5.6103896104000004</v>
      </c>
      <c r="AN1842" s="149">
        <v>0.36363636360000001</v>
      </c>
      <c r="AO1842" s="149">
        <v>2.0779220778999998</v>
      </c>
      <c r="AP1842" s="149">
        <v>15.9480519481</v>
      </c>
      <c r="AQ1842" s="149">
        <v>0.20779220779999999</v>
      </c>
    </row>
    <row r="1843" spans="1:43" x14ac:dyDescent="0.2">
      <c r="A1843" s="145">
        <v>5755</v>
      </c>
      <c r="B1843" s="109" t="s">
        <v>562</v>
      </c>
      <c r="C1843" s="110">
        <v>436</v>
      </c>
      <c r="D1843" s="131">
        <v>13.246753246800001</v>
      </c>
      <c r="E1843" s="110">
        <v>40.977443608999998</v>
      </c>
      <c r="F1843" s="131">
        <v>18.348623853199999</v>
      </c>
      <c r="G1843" s="131">
        <v>22.247706422</v>
      </c>
      <c r="H1843" s="131">
        <v>62.844036697200004</v>
      </c>
      <c r="I1843" s="131">
        <v>14.9082568807</v>
      </c>
      <c r="J1843" s="131">
        <v>4.6783625731000003</v>
      </c>
      <c r="K1843" s="131">
        <v>2.3391812865000001</v>
      </c>
      <c r="L1843" s="131">
        <v>11.695906432699999</v>
      </c>
      <c r="M1843" s="131">
        <v>11.695906432699999</v>
      </c>
      <c r="N1843" s="110">
        <v>164</v>
      </c>
      <c r="O1843" s="131">
        <v>2.6463414634000002</v>
      </c>
      <c r="P1843" s="146">
        <v>10.64</v>
      </c>
      <c r="Q1843" s="131">
        <v>4.7080979284</v>
      </c>
      <c r="R1843" s="110">
        <v>12</v>
      </c>
      <c r="S1843" s="131">
        <v>48.587570621499999</v>
      </c>
      <c r="T1843" s="110">
        <v>-12</v>
      </c>
      <c r="U1843" s="131">
        <v>46.421845574400002</v>
      </c>
      <c r="V1843" s="131">
        <v>0.2824858757</v>
      </c>
      <c r="W1843" s="147">
        <v>96</v>
      </c>
      <c r="X1843" s="147">
        <v>31</v>
      </c>
      <c r="Y1843" s="147">
        <v>10</v>
      </c>
      <c r="Z1843" s="147">
        <v>55</v>
      </c>
      <c r="AA1843" s="147">
        <v>35</v>
      </c>
      <c r="AB1843" s="147">
        <v>10</v>
      </c>
      <c r="AC1843" s="147">
        <v>6</v>
      </c>
      <c r="AD1843" s="147">
        <v>19</v>
      </c>
      <c r="AE1843" s="148">
        <v>4.5454545455000002</v>
      </c>
      <c r="AF1843" s="131">
        <v>0</v>
      </c>
      <c r="AG1843" s="131">
        <v>4.7699999999999996</v>
      </c>
      <c r="AH1843" s="149">
        <v>23.298969072199998</v>
      </c>
      <c r="AI1843" s="149">
        <v>0.94845360820000002</v>
      </c>
      <c r="AJ1843" s="149">
        <v>17.896907216500001</v>
      </c>
      <c r="AK1843" s="149">
        <v>28.164948453600001</v>
      </c>
      <c r="AL1843" s="149">
        <v>7.5051546391999997</v>
      </c>
      <c r="AM1843" s="149">
        <v>4.7835051546000003</v>
      </c>
      <c r="AN1843" s="149">
        <v>0.74226804120000001</v>
      </c>
      <c r="AO1843" s="149">
        <v>1.4432989691</v>
      </c>
      <c r="AP1843" s="149">
        <v>13.1546391753</v>
      </c>
      <c r="AQ1843" s="149">
        <v>0.32989690719999998</v>
      </c>
    </row>
    <row r="1844" spans="1:43" x14ac:dyDescent="0.2">
      <c r="A1844" s="145">
        <v>5756</v>
      </c>
      <c r="B1844" s="109" t="s">
        <v>561</v>
      </c>
      <c r="C1844" s="110">
        <v>505</v>
      </c>
      <c r="D1844" s="131">
        <v>16.3594470046</v>
      </c>
      <c r="E1844" s="110">
        <v>164.49511400649999</v>
      </c>
      <c r="F1844" s="131">
        <v>12.0792079208</v>
      </c>
      <c r="G1844" s="131">
        <v>25.1485148515</v>
      </c>
      <c r="H1844" s="131">
        <v>60.9900990099</v>
      </c>
      <c r="I1844" s="131">
        <v>13.8613861386</v>
      </c>
      <c r="J1844" s="131">
        <v>4.0281973817000001</v>
      </c>
      <c r="K1844" s="131">
        <v>2.0140986908</v>
      </c>
      <c r="L1844" s="131">
        <v>14.098690835899999</v>
      </c>
      <c r="M1844" s="131">
        <v>10.070493454199999</v>
      </c>
      <c r="N1844" s="110">
        <v>199</v>
      </c>
      <c r="O1844" s="131">
        <v>2.5376884421999999</v>
      </c>
      <c r="P1844" s="146">
        <v>3.07</v>
      </c>
      <c r="Q1844" s="131">
        <v>14.1447368421</v>
      </c>
      <c r="R1844" s="110">
        <v>6</v>
      </c>
      <c r="S1844" s="131">
        <v>53.289473684199997</v>
      </c>
      <c r="T1844" s="110">
        <v>-7</v>
      </c>
      <c r="U1844" s="131">
        <v>30.592105263200001</v>
      </c>
      <c r="V1844" s="131">
        <v>1.9736842105000001</v>
      </c>
      <c r="W1844" s="147">
        <v>112</v>
      </c>
      <c r="X1844" s="147">
        <v>21</v>
      </c>
      <c r="Y1844" s="147">
        <v>33</v>
      </c>
      <c r="Z1844" s="147">
        <v>58</v>
      </c>
      <c r="AA1844" s="147">
        <v>31</v>
      </c>
      <c r="AB1844" s="147">
        <v>6</v>
      </c>
      <c r="AC1844" s="147">
        <v>5</v>
      </c>
      <c r="AD1844" s="147">
        <v>20</v>
      </c>
      <c r="AE1844" s="148">
        <v>0.47393364929999998</v>
      </c>
      <c r="AF1844" s="131">
        <v>8.3160083159999996</v>
      </c>
      <c r="AG1844" s="149">
        <v>2.25</v>
      </c>
      <c r="AH1844" s="149">
        <v>25.333857030600001</v>
      </c>
      <c r="AI1844" s="149">
        <v>1.1783189317</v>
      </c>
      <c r="AJ1844" s="149">
        <v>11.8224666143</v>
      </c>
      <c r="AK1844" s="149">
        <v>30.047132757300002</v>
      </c>
      <c r="AL1844" s="149">
        <v>1.7674783974999999</v>
      </c>
      <c r="AM1844" s="149">
        <v>9.5051060487000001</v>
      </c>
      <c r="AN1844" s="149">
        <v>0.47132757269999997</v>
      </c>
      <c r="AO1844" s="149">
        <v>0.6284367636</v>
      </c>
      <c r="AP1844" s="149">
        <v>16.967792615899999</v>
      </c>
      <c r="AQ1844" s="149">
        <v>0.78554595439999997</v>
      </c>
    </row>
    <row r="1845" spans="1:43" x14ac:dyDescent="0.2">
      <c r="A1845" s="145">
        <v>5757</v>
      </c>
      <c r="B1845" s="109" t="s">
        <v>560</v>
      </c>
      <c r="C1845" s="110">
        <v>7018</v>
      </c>
      <c r="D1845" s="131">
        <v>12.4319128484</v>
      </c>
      <c r="E1845" s="110">
        <v>582.40663900410004</v>
      </c>
      <c r="F1845" s="131">
        <v>32.3881447706</v>
      </c>
      <c r="G1845" s="131">
        <v>23.254488458299999</v>
      </c>
      <c r="H1845" s="131">
        <v>61.470504417199997</v>
      </c>
      <c r="I1845" s="131">
        <v>15.2750071245</v>
      </c>
      <c r="J1845" s="131">
        <v>3.8693035253999999</v>
      </c>
      <c r="K1845" s="131">
        <v>4.1559186012999998</v>
      </c>
      <c r="L1845" s="131">
        <v>14.0441387217</v>
      </c>
      <c r="M1845" s="131">
        <v>6.8787618228999996</v>
      </c>
      <c r="N1845" s="110">
        <v>3102</v>
      </c>
      <c r="O1845" s="131">
        <v>2.2530625403000002</v>
      </c>
      <c r="P1845" s="146">
        <v>12.05</v>
      </c>
      <c r="Q1845" s="131">
        <v>19.6843853821</v>
      </c>
      <c r="R1845" s="110">
        <v>71</v>
      </c>
      <c r="S1845" s="131">
        <v>73.504983388699998</v>
      </c>
      <c r="T1845" s="110">
        <v>-68</v>
      </c>
      <c r="U1845" s="131">
        <v>3.6544850497999999</v>
      </c>
      <c r="V1845" s="131">
        <v>3.1561461793999999</v>
      </c>
      <c r="W1845" s="147">
        <v>4678</v>
      </c>
      <c r="X1845" s="147">
        <v>34</v>
      </c>
      <c r="Y1845" s="147">
        <v>1498</v>
      </c>
      <c r="Z1845" s="147">
        <v>3146</v>
      </c>
      <c r="AA1845" s="147">
        <v>453</v>
      </c>
      <c r="AB1845" s="147">
        <v>15</v>
      </c>
      <c r="AC1845" s="147">
        <v>73</v>
      </c>
      <c r="AD1845" s="147">
        <v>365</v>
      </c>
      <c r="AE1845" s="148">
        <v>2.1540277367999998</v>
      </c>
      <c r="AF1845" s="131">
        <v>0.42936882780000002</v>
      </c>
      <c r="AG1845" s="149">
        <v>4.93</v>
      </c>
      <c r="AH1845" s="149">
        <v>20.445085514100001</v>
      </c>
      <c r="AI1845" s="149">
        <v>2.0729445703999998</v>
      </c>
      <c r="AJ1845" s="149">
        <v>23.865650113299999</v>
      </c>
      <c r="AK1845" s="149">
        <v>19.814547702500001</v>
      </c>
      <c r="AL1845" s="149">
        <v>1.1621677313000001</v>
      </c>
      <c r="AM1845" s="149">
        <v>6.9400370904999997</v>
      </c>
      <c r="AN1845" s="149">
        <v>0.2101792706</v>
      </c>
      <c r="AO1845" s="149">
        <v>2.4603338141000002</v>
      </c>
      <c r="AP1845" s="149">
        <v>19.905213270099999</v>
      </c>
      <c r="AQ1845" s="149">
        <v>1.0220482176000001</v>
      </c>
    </row>
    <row r="1846" spans="1:43" x14ac:dyDescent="0.2">
      <c r="A1846" s="145">
        <v>5758</v>
      </c>
      <c r="B1846" s="109" t="s">
        <v>559</v>
      </c>
      <c r="C1846" s="110">
        <v>165</v>
      </c>
      <c r="D1846" s="131">
        <v>-2.3668639052999998</v>
      </c>
      <c r="E1846" s="110">
        <v>32.2265625</v>
      </c>
      <c r="F1846" s="131">
        <v>11.515151515199999</v>
      </c>
      <c r="G1846" s="131">
        <v>18.787878787899999</v>
      </c>
      <c r="H1846" s="131">
        <v>62.424242424200003</v>
      </c>
      <c r="I1846" s="131">
        <v>18.787878787899999</v>
      </c>
      <c r="J1846" s="131">
        <v>0</v>
      </c>
      <c r="K1846" s="131">
        <v>0</v>
      </c>
      <c r="L1846" s="131">
        <v>6.0606060605999996</v>
      </c>
      <c r="M1846" s="131">
        <v>12.121212121199999</v>
      </c>
      <c r="N1846" s="110">
        <v>66</v>
      </c>
      <c r="O1846" s="131">
        <v>2.5</v>
      </c>
      <c r="P1846" s="146">
        <v>5.12</v>
      </c>
      <c r="Q1846" s="131">
        <v>3.3268101761</v>
      </c>
      <c r="R1846" s="110">
        <v>4</v>
      </c>
      <c r="S1846" s="131">
        <v>45.792563600800001</v>
      </c>
      <c r="T1846" s="110">
        <v>-4</v>
      </c>
      <c r="U1846" s="131">
        <v>50.880626223100002</v>
      </c>
      <c r="V1846" s="131">
        <v>0</v>
      </c>
      <c r="W1846" s="147">
        <v>30</v>
      </c>
      <c r="X1846" s="147">
        <v>15</v>
      </c>
      <c r="Y1846" s="147">
        <v>5</v>
      </c>
      <c r="Z1846" s="147">
        <v>10</v>
      </c>
      <c r="AA1846" s="147" t="s">
        <v>3449</v>
      </c>
      <c r="AB1846" s="147">
        <v>7</v>
      </c>
      <c r="AC1846" s="147" t="s">
        <v>3449</v>
      </c>
      <c r="AD1846" s="147">
        <v>6</v>
      </c>
      <c r="AE1846" s="148">
        <v>1.1904761905000001</v>
      </c>
      <c r="AF1846" s="131">
        <v>0</v>
      </c>
      <c r="AG1846" s="149" t="s">
        <v>3449</v>
      </c>
      <c r="AH1846" s="149">
        <v>10.371075166500001</v>
      </c>
      <c r="AI1846" s="149">
        <v>0.47573739300000001</v>
      </c>
      <c r="AJ1846" s="149">
        <v>20.2664129401</v>
      </c>
      <c r="AK1846" s="149">
        <v>37.012369172200003</v>
      </c>
      <c r="AL1846" s="149">
        <v>0</v>
      </c>
      <c r="AM1846" s="149">
        <v>8.6584205519000008</v>
      </c>
      <c r="AN1846" s="149">
        <v>9.5147478600000002E-2</v>
      </c>
      <c r="AO1846" s="149">
        <v>0.66603235009999995</v>
      </c>
      <c r="AP1846" s="149">
        <v>22.264509990499999</v>
      </c>
      <c r="AQ1846" s="149">
        <v>0</v>
      </c>
    </row>
    <row r="1847" spans="1:43" x14ac:dyDescent="0.2">
      <c r="A1847" s="145">
        <v>5759</v>
      </c>
      <c r="B1847" s="109" t="s">
        <v>558</v>
      </c>
      <c r="C1847" s="110">
        <v>215</v>
      </c>
      <c r="D1847" s="131">
        <v>13.7566137566</v>
      </c>
      <c r="E1847" s="110">
        <v>35.130718954199999</v>
      </c>
      <c r="F1847" s="131">
        <v>9.7674418605</v>
      </c>
      <c r="G1847" s="131">
        <v>20.930232558099998</v>
      </c>
      <c r="H1847" s="131">
        <v>54.418604651199999</v>
      </c>
      <c r="I1847" s="131">
        <v>24.651162790699999</v>
      </c>
      <c r="J1847" s="131">
        <v>9.3240093240000004</v>
      </c>
      <c r="K1847" s="131">
        <v>4.6620046620000002</v>
      </c>
      <c r="L1847" s="131">
        <v>0</v>
      </c>
      <c r="M1847" s="131">
        <v>9.3240093240000004</v>
      </c>
      <c r="N1847" s="110">
        <v>93</v>
      </c>
      <c r="O1847" s="131">
        <v>2.3118279570000002</v>
      </c>
      <c r="P1847" s="146">
        <v>6.12</v>
      </c>
      <c r="Q1847" s="131">
        <v>2.9752066116</v>
      </c>
      <c r="R1847" s="110">
        <v>0</v>
      </c>
      <c r="S1847" s="131">
        <v>47.933884297500001</v>
      </c>
      <c r="T1847" s="110">
        <v>3</v>
      </c>
      <c r="U1847" s="131">
        <v>49.090909090899999</v>
      </c>
      <c r="V1847" s="131">
        <v>0</v>
      </c>
      <c r="W1847" s="147">
        <v>46</v>
      </c>
      <c r="X1847" s="147">
        <v>26</v>
      </c>
      <c r="Y1847" s="147">
        <v>11</v>
      </c>
      <c r="Z1847" s="147">
        <v>9</v>
      </c>
      <c r="AA1847" s="147">
        <v>20</v>
      </c>
      <c r="AB1847" s="147">
        <v>8</v>
      </c>
      <c r="AC1847" s="147">
        <v>6</v>
      </c>
      <c r="AD1847" s="147">
        <v>6</v>
      </c>
      <c r="AE1847" s="148">
        <v>0</v>
      </c>
      <c r="AF1847" s="131">
        <v>14.285714285699999</v>
      </c>
      <c r="AG1847" s="149" t="s">
        <v>3449</v>
      </c>
      <c r="AH1847" s="149">
        <v>19.7265625</v>
      </c>
      <c r="AI1847" s="149">
        <v>0.390625</v>
      </c>
      <c r="AJ1847" s="149">
        <v>15.950520833300001</v>
      </c>
      <c r="AK1847" s="149">
        <v>23.958333333300001</v>
      </c>
      <c r="AL1847" s="149">
        <v>1.3020833332999999</v>
      </c>
      <c r="AM1847" s="149">
        <v>4.5572916667000003</v>
      </c>
      <c r="AN1847" s="149">
        <v>1.2369791667000001</v>
      </c>
      <c r="AO1847" s="149">
        <v>5.7291666667000003</v>
      </c>
      <c r="AP1847" s="149">
        <v>23.2421875</v>
      </c>
      <c r="AQ1847" s="149">
        <v>6.5104166699999994E-2</v>
      </c>
    </row>
    <row r="1848" spans="1:43" x14ac:dyDescent="0.2">
      <c r="A1848" s="145">
        <v>5760</v>
      </c>
      <c r="B1848" s="109" t="s">
        <v>557</v>
      </c>
      <c r="C1848" s="110">
        <v>504</v>
      </c>
      <c r="D1848" s="131">
        <v>17.2093023256</v>
      </c>
      <c r="E1848" s="110">
        <v>51.271617497500003</v>
      </c>
      <c r="F1848" s="131">
        <v>10.714285714300001</v>
      </c>
      <c r="G1848" s="131">
        <v>21.825396825399999</v>
      </c>
      <c r="H1848" s="131">
        <v>59.523809523799997</v>
      </c>
      <c r="I1848" s="131">
        <v>18.650793650800001</v>
      </c>
      <c r="J1848" s="131">
        <v>2.0304568528</v>
      </c>
      <c r="K1848" s="131">
        <v>2.0304568528</v>
      </c>
      <c r="L1848" s="131">
        <v>12.182741116800001</v>
      </c>
      <c r="M1848" s="131">
        <v>4.0609137056</v>
      </c>
      <c r="N1848" s="110">
        <v>198</v>
      </c>
      <c r="O1848" s="131">
        <v>2.5404040403999999</v>
      </c>
      <c r="P1848" s="146">
        <v>9.83</v>
      </c>
      <c r="Q1848" s="131">
        <v>5.2631578947</v>
      </c>
      <c r="R1848" s="110">
        <v>8</v>
      </c>
      <c r="S1848" s="131">
        <v>59.615384615400004</v>
      </c>
      <c r="T1848" s="110">
        <v>-2</v>
      </c>
      <c r="U1848" s="131">
        <v>34.716599190300002</v>
      </c>
      <c r="V1848" s="131">
        <v>0.40485829960000003</v>
      </c>
      <c r="W1848" s="147">
        <v>100</v>
      </c>
      <c r="X1848" s="147">
        <v>26</v>
      </c>
      <c r="Y1848" s="147">
        <v>24</v>
      </c>
      <c r="Z1848" s="147">
        <v>50</v>
      </c>
      <c r="AA1848" s="147">
        <v>40</v>
      </c>
      <c r="AB1848" s="147">
        <v>11</v>
      </c>
      <c r="AC1848" s="147">
        <v>7</v>
      </c>
      <c r="AD1848" s="147">
        <v>22</v>
      </c>
      <c r="AE1848" s="148">
        <v>4.6218487394999999</v>
      </c>
      <c r="AF1848" s="131">
        <v>2.0618556700999999</v>
      </c>
      <c r="AG1848" s="149" t="s">
        <v>3449</v>
      </c>
      <c r="AH1848" s="149">
        <v>30.7170256713</v>
      </c>
      <c r="AI1848" s="149">
        <v>0.38359398049999999</v>
      </c>
      <c r="AJ1848" s="149">
        <v>21.805842431399999</v>
      </c>
      <c r="AK1848" s="149">
        <v>23.251696665699999</v>
      </c>
      <c r="AL1848" s="149">
        <v>0.88521687810000005</v>
      </c>
      <c r="AM1848" s="149">
        <v>4.6326349956000001</v>
      </c>
      <c r="AN1848" s="149">
        <v>0.85570964890000001</v>
      </c>
      <c r="AO1848" s="149">
        <v>2.6556506344000002</v>
      </c>
      <c r="AP1848" s="149">
        <v>13.7798760696</v>
      </c>
      <c r="AQ1848" s="149">
        <v>5.9014458499999999E-2</v>
      </c>
    </row>
    <row r="1849" spans="1:43" x14ac:dyDescent="0.2">
      <c r="A1849" s="145">
        <v>5761</v>
      </c>
      <c r="B1849" s="109" t="s">
        <v>556</v>
      </c>
      <c r="C1849" s="110">
        <v>533</v>
      </c>
      <c r="D1849" s="131">
        <v>12.447257384</v>
      </c>
      <c r="E1849" s="110">
        <v>76.361031518600001</v>
      </c>
      <c r="F1849" s="131">
        <v>14.634146341499999</v>
      </c>
      <c r="G1849" s="131">
        <v>21.575984990599999</v>
      </c>
      <c r="H1849" s="131">
        <v>58.536585365900002</v>
      </c>
      <c r="I1849" s="131">
        <v>19.887429643499999</v>
      </c>
      <c r="J1849" s="131">
        <v>11.1940298507</v>
      </c>
      <c r="K1849" s="131">
        <v>1.8656716417999999</v>
      </c>
      <c r="L1849" s="131">
        <v>7.4626865671999996</v>
      </c>
      <c r="M1849" s="131">
        <v>7.4626865671999996</v>
      </c>
      <c r="N1849" s="110">
        <v>237</v>
      </c>
      <c r="O1849" s="131">
        <v>2.2320675104999999</v>
      </c>
      <c r="P1849" s="146">
        <v>6.98</v>
      </c>
      <c r="Q1849" s="131">
        <v>5.8655221744999997</v>
      </c>
      <c r="R1849" s="110">
        <v>4</v>
      </c>
      <c r="S1849" s="131">
        <v>27.4678111588</v>
      </c>
      <c r="T1849" s="110">
        <v>-5</v>
      </c>
      <c r="U1849" s="131">
        <v>66.523605150199998</v>
      </c>
      <c r="V1849" s="131">
        <v>0.14306151650000001</v>
      </c>
      <c r="W1849" s="147">
        <v>166</v>
      </c>
      <c r="X1849" s="147">
        <v>15</v>
      </c>
      <c r="Y1849" s="147">
        <v>70</v>
      </c>
      <c r="Z1849" s="147">
        <v>81</v>
      </c>
      <c r="AA1849" s="147">
        <v>50</v>
      </c>
      <c r="AB1849" s="147">
        <v>5</v>
      </c>
      <c r="AC1849" s="147">
        <v>11</v>
      </c>
      <c r="AD1849" s="147">
        <v>34</v>
      </c>
      <c r="AE1849" s="148">
        <v>4.5138888889000004</v>
      </c>
      <c r="AF1849" s="131">
        <v>0</v>
      </c>
      <c r="AG1849" s="149">
        <v>4.08</v>
      </c>
      <c r="AH1849" s="149">
        <v>9.2409240924000002</v>
      </c>
      <c r="AI1849" s="149">
        <v>0.46754675470000001</v>
      </c>
      <c r="AJ1849" s="149">
        <v>19.0869086909</v>
      </c>
      <c r="AK1849" s="149">
        <v>17.3267326733</v>
      </c>
      <c r="AL1849" s="149">
        <v>1.1551155116</v>
      </c>
      <c r="AM1849" s="149">
        <v>8.3608360836000006</v>
      </c>
      <c r="AN1849" s="149">
        <v>2.75027503E-2</v>
      </c>
      <c r="AO1849" s="149">
        <v>10.1485148515</v>
      </c>
      <c r="AP1849" s="149">
        <v>30.088008800899999</v>
      </c>
      <c r="AQ1849" s="149">
        <v>2.75027503E-2</v>
      </c>
    </row>
    <row r="1850" spans="1:43" x14ac:dyDescent="0.2">
      <c r="A1850" s="145">
        <v>5762</v>
      </c>
      <c r="B1850" s="109" t="s">
        <v>555</v>
      </c>
      <c r="C1850" s="110">
        <v>145</v>
      </c>
      <c r="D1850" s="131">
        <v>0.69444444439999997</v>
      </c>
      <c r="E1850" s="110">
        <v>99.315068493200002</v>
      </c>
      <c r="F1850" s="131">
        <v>9.6551724138000008</v>
      </c>
      <c r="G1850" s="131">
        <v>25.5172413793</v>
      </c>
      <c r="H1850" s="131">
        <v>63.448275862099997</v>
      </c>
      <c r="I1850" s="131">
        <v>11.034482758599999</v>
      </c>
      <c r="J1850" s="131">
        <v>6.8728522336999998</v>
      </c>
      <c r="K1850" s="131">
        <v>0</v>
      </c>
      <c r="L1850" s="131">
        <v>6.8728522336999998</v>
      </c>
      <c r="M1850" s="131">
        <v>6.8728522336999998</v>
      </c>
      <c r="N1850" s="110">
        <v>55</v>
      </c>
      <c r="O1850" s="131">
        <v>2.6363636364</v>
      </c>
      <c r="P1850" s="146">
        <v>1.46</v>
      </c>
      <c r="Q1850" s="131">
        <v>14.1891891892</v>
      </c>
      <c r="R1850" s="110">
        <v>6</v>
      </c>
      <c r="S1850" s="131">
        <v>66.216216216199996</v>
      </c>
      <c r="T1850" s="110">
        <v>-8</v>
      </c>
      <c r="U1850" s="131">
        <v>19.5945945946</v>
      </c>
      <c r="V1850" s="131">
        <v>0</v>
      </c>
      <c r="W1850" s="147">
        <v>33</v>
      </c>
      <c r="X1850" s="147">
        <v>8</v>
      </c>
      <c r="Y1850" s="147">
        <v>5</v>
      </c>
      <c r="Z1850" s="147">
        <v>20</v>
      </c>
      <c r="AA1850" s="147" t="s">
        <v>3449</v>
      </c>
      <c r="AB1850" s="147" t="s">
        <v>3449</v>
      </c>
      <c r="AC1850" s="147" t="s">
        <v>3449</v>
      </c>
      <c r="AD1850" s="147">
        <v>9</v>
      </c>
      <c r="AE1850" s="148">
        <v>0</v>
      </c>
      <c r="AF1850" s="131">
        <v>0</v>
      </c>
      <c r="AG1850" s="149" t="s">
        <v>3449</v>
      </c>
      <c r="AH1850" s="149">
        <v>19.2307692308</v>
      </c>
      <c r="AI1850" s="149">
        <v>0</v>
      </c>
      <c r="AJ1850" s="149">
        <v>11.8990384615</v>
      </c>
      <c r="AK1850" s="149">
        <v>38.822115384600004</v>
      </c>
      <c r="AL1850" s="149">
        <v>2.4038461538</v>
      </c>
      <c r="AM1850" s="149">
        <v>5.7692307692</v>
      </c>
      <c r="AN1850" s="149">
        <v>0.1201923077</v>
      </c>
      <c r="AO1850" s="149">
        <v>0</v>
      </c>
      <c r="AP1850" s="149">
        <v>21.514423076900002</v>
      </c>
      <c r="AQ1850" s="149">
        <v>0</v>
      </c>
    </row>
    <row r="1851" spans="1:43" x14ac:dyDescent="0.2">
      <c r="A1851" s="145">
        <v>5763</v>
      </c>
      <c r="B1851" s="109" t="s">
        <v>554</v>
      </c>
      <c r="C1851" s="110">
        <v>619</v>
      </c>
      <c r="D1851" s="131">
        <v>17.904761904800001</v>
      </c>
      <c r="E1851" s="110">
        <v>97.634069400599998</v>
      </c>
      <c r="F1851" s="131">
        <v>17.285945072699999</v>
      </c>
      <c r="G1851" s="131">
        <v>24.878836833600001</v>
      </c>
      <c r="H1851" s="131">
        <v>60.4200323102</v>
      </c>
      <c r="I1851" s="131">
        <v>14.701130856200001</v>
      </c>
      <c r="J1851" s="131">
        <v>3.2258064516</v>
      </c>
      <c r="K1851" s="131">
        <v>1.6129032258</v>
      </c>
      <c r="L1851" s="131">
        <v>6.4516129032</v>
      </c>
      <c r="M1851" s="131">
        <v>1.6129032258</v>
      </c>
      <c r="N1851" s="110">
        <v>240</v>
      </c>
      <c r="O1851" s="131">
        <v>2.5791666666999999</v>
      </c>
      <c r="P1851" s="146">
        <v>6.34</v>
      </c>
      <c r="Q1851" s="131">
        <v>6.7610062893</v>
      </c>
      <c r="R1851" s="110">
        <v>6</v>
      </c>
      <c r="S1851" s="131">
        <v>82.075471698100003</v>
      </c>
      <c r="T1851" s="110">
        <v>-4</v>
      </c>
      <c r="U1851" s="131">
        <v>10.849056603799999</v>
      </c>
      <c r="V1851" s="131">
        <v>0.31446540880000001</v>
      </c>
      <c r="W1851" s="147">
        <v>186</v>
      </c>
      <c r="X1851" s="147">
        <v>48</v>
      </c>
      <c r="Y1851" s="147">
        <v>85</v>
      </c>
      <c r="Z1851" s="147">
        <v>53</v>
      </c>
      <c r="AA1851" s="147">
        <v>54</v>
      </c>
      <c r="AB1851" s="147">
        <v>16</v>
      </c>
      <c r="AC1851" s="147">
        <v>10</v>
      </c>
      <c r="AD1851" s="147">
        <v>28</v>
      </c>
      <c r="AE1851" s="148">
        <v>1.1627906977</v>
      </c>
      <c r="AF1851" s="131">
        <v>0</v>
      </c>
      <c r="AG1851" s="131">
        <v>1.29</v>
      </c>
      <c r="AH1851" s="149">
        <v>25.83081571</v>
      </c>
      <c r="AI1851" s="149">
        <v>1.4199395770000001</v>
      </c>
      <c r="AJ1851" s="149">
        <v>13.5649546828</v>
      </c>
      <c r="AK1851" s="149">
        <v>27.069486404799999</v>
      </c>
      <c r="AL1851" s="149">
        <v>0.69486404830000004</v>
      </c>
      <c r="AM1851" s="149">
        <v>10.936555891199999</v>
      </c>
      <c r="AN1851" s="149">
        <v>1.0574018127</v>
      </c>
      <c r="AO1851" s="149">
        <v>2.2960725075999999</v>
      </c>
      <c r="AP1851" s="149">
        <v>15.3776435045</v>
      </c>
      <c r="AQ1851" s="149">
        <v>0</v>
      </c>
    </row>
    <row r="1852" spans="1:43" x14ac:dyDescent="0.2">
      <c r="A1852" s="145">
        <v>5764</v>
      </c>
      <c r="B1852" s="109" t="s">
        <v>553</v>
      </c>
      <c r="C1852" s="110">
        <v>3835</v>
      </c>
      <c r="D1852" s="131">
        <v>15.791062801900001</v>
      </c>
      <c r="E1852" s="110">
        <v>165.3730056059</v>
      </c>
      <c r="F1852" s="131">
        <v>31.082138200799999</v>
      </c>
      <c r="G1852" s="131">
        <v>21.9035202086</v>
      </c>
      <c r="H1852" s="131">
        <v>60</v>
      </c>
      <c r="I1852" s="131">
        <v>18.0964797914</v>
      </c>
      <c r="J1852" s="131">
        <v>4.1710114702999999</v>
      </c>
      <c r="K1852" s="131">
        <v>3.1282586026999999</v>
      </c>
      <c r="L1852" s="131">
        <v>11.991657977099999</v>
      </c>
      <c r="M1852" s="131">
        <v>8.6027111574999999</v>
      </c>
      <c r="N1852" s="110">
        <v>1768</v>
      </c>
      <c r="O1852" s="131">
        <v>2.1606334841999999</v>
      </c>
      <c r="P1852" s="146">
        <v>23.19</v>
      </c>
      <c r="Q1852" s="131">
        <v>9.3696027633999996</v>
      </c>
      <c r="R1852" s="110">
        <v>24</v>
      </c>
      <c r="S1852" s="131">
        <v>22.107081174400001</v>
      </c>
      <c r="T1852" s="110">
        <v>-12</v>
      </c>
      <c r="U1852" s="131">
        <v>66.8393782383</v>
      </c>
      <c r="V1852" s="131">
        <v>1.6839378238</v>
      </c>
      <c r="W1852" s="147">
        <v>1544</v>
      </c>
      <c r="X1852" s="147">
        <v>32</v>
      </c>
      <c r="Y1852" s="147">
        <v>636</v>
      </c>
      <c r="Z1852" s="147">
        <v>876</v>
      </c>
      <c r="AA1852" s="147">
        <v>230</v>
      </c>
      <c r="AB1852" s="147">
        <v>13</v>
      </c>
      <c r="AC1852" s="147">
        <v>46</v>
      </c>
      <c r="AD1852" s="147">
        <v>171</v>
      </c>
      <c r="AE1852" s="148">
        <v>4.2730844793999996</v>
      </c>
      <c r="AF1852" s="131">
        <v>7.5305115554000004</v>
      </c>
      <c r="AG1852" s="149">
        <v>8.0299999999999994</v>
      </c>
      <c r="AH1852" s="149">
        <v>28.045877515699999</v>
      </c>
      <c r="AI1852" s="149">
        <v>1.3705547140000001</v>
      </c>
      <c r="AJ1852" s="149">
        <v>23.7178099978</v>
      </c>
      <c r="AK1852" s="149">
        <v>25.218206737399999</v>
      </c>
      <c r="AL1852" s="149">
        <v>1.3489143764</v>
      </c>
      <c r="AM1852" s="149">
        <v>3.0440741542</v>
      </c>
      <c r="AN1852" s="149">
        <v>0.26689749689999998</v>
      </c>
      <c r="AO1852" s="149">
        <v>2.3227295679000002</v>
      </c>
      <c r="AP1852" s="149">
        <v>10.6181923105</v>
      </c>
      <c r="AQ1852" s="149">
        <v>0.8656135036</v>
      </c>
    </row>
    <row r="1853" spans="1:43" x14ac:dyDescent="0.2">
      <c r="A1853" s="145">
        <v>5765</v>
      </c>
      <c r="B1853" s="109" t="s">
        <v>552</v>
      </c>
      <c r="C1853" s="110">
        <v>497</v>
      </c>
      <c r="D1853" s="131">
        <v>9.7130242825999993</v>
      </c>
      <c r="E1853" s="110">
        <v>37.7946768061</v>
      </c>
      <c r="F1853" s="131">
        <v>9.0543259556999995</v>
      </c>
      <c r="G1853" s="131">
        <v>21.126760563400001</v>
      </c>
      <c r="H1853" s="131">
        <v>59.154929577499999</v>
      </c>
      <c r="I1853" s="131">
        <v>19.718309859200001</v>
      </c>
      <c r="J1853" s="131">
        <v>2.0746887966999998</v>
      </c>
      <c r="K1853" s="131">
        <v>2.0746887966999998</v>
      </c>
      <c r="L1853" s="131">
        <v>12.4481327801</v>
      </c>
      <c r="M1853" s="131">
        <v>10.3734439834</v>
      </c>
      <c r="N1853" s="110">
        <v>231</v>
      </c>
      <c r="O1853" s="131">
        <v>2.1515151514999999</v>
      </c>
      <c r="P1853" s="146">
        <v>13.15</v>
      </c>
      <c r="Q1853" s="131">
        <v>3.186646434</v>
      </c>
      <c r="R1853" s="110">
        <v>4</v>
      </c>
      <c r="S1853" s="131">
        <v>48.103186646399998</v>
      </c>
      <c r="T1853" s="110">
        <v>-11</v>
      </c>
      <c r="U1853" s="131">
        <v>48.330804248900002</v>
      </c>
      <c r="V1853" s="131">
        <v>0.37936267070000002</v>
      </c>
      <c r="W1853" s="147">
        <v>162</v>
      </c>
      <c r="X1853" s="147">
        <v>61</v>
      </c>
      <c r="Y1853" s="147">
        <v>48</v>
      </c>
      <c r="Z1853" s="147">
        <v>53</v>
      </c>
      <c r="AA1853" s="147">
        <v>51</v>
      </c>
      <c r="AB1853" s="147">
        <v>15</v>
      </c>
      <c r="AC1853" s="147">
        <v>15</v>
      </c>
      <c r="AD1853" s="147">
        <v>21</v>
      </c>
      <c r="AE1853" s="148">
        <v>3.7288135592999998</v>
      </c>
      <c r="AF1853" s="131">
        <v>0</v>
      </c>
      <c r="AG1853" s="149">
        <v>4.28</v>
      </c>
      <c r="AH1853" s="149">
        <v>30.6427503737</v>
      </c>
      <c r="AI1853" s="149">
        <v>0.48579970099999997</v>
      </c>
      <c r="AJ1853" s="149">
        <v>14.312406577000001</v>
      </c>
      <c r="AK1853" s="149">
        <v>28.811659192800001</v>
      </c>
      <c r="AL1853" s="149">
        <v>2.3168908819</v>
      </c>
      <c r="AM1853" s="149">
        <v>3.2137518685000002</v>
      </c>
      <c r="AN1853" s="149">
        <v>0.33632287</v>
      </c>
      <c r="AO1853" s="149">
        <v>4.0358744394999997</v>
      </c>
      <c r="AP1853" s="149">
        <v>11.958146487300001</v>
      </c>
      <c r="AQ1853" s="149">
        <v>0.1121076233</v>
      </c>
    </row>
    <row r="1854" spans="1:43" x14ac:dyDescent="0.2">
      <c r="A1854" s="145">
        <v>5766</v>
      </c>
      <c r="B1854" s="109" t="s">
        <v>551</v>
      </c>
      <c r="C1854" s="110">
        <v>578</v>
      </c>
      <c r="D1854" s="131">
        <v>20.920502092100001</v>
      </c>
      <c r="E1854" s="110">
        <v>114.2292490119</v>
      </c>
      <c r="F1854" s="131">
        <v>17.6470588235</v>
      </c>
      <c r="G1854" s="131">
        <v>23.0103806228</v>
      </c>
      <c r="H1854" s="131">
        <v>65.916955017299998</v>
      </c>
      <c r="I1854" s="131">
        <v>11.072664359899999</v>
      </c>
      <c r="J1854" s="131">
        <v>1.7137960583</v>
      </c>
      <c r="K1854" s="131">
        <v>1.7137960583</v>
      </c>
      <c r="L1854" s="131">
        <v>6.8551842331000001</v>
      </c>
      <c r="M1854" s="131">
        <v>5.1413881748000003</v>
      </c>
      <c r="N1854" s="110">
        <v>238</v>
      </c>
      <c r="O1854" s="131">
        <v>2.4285714286000002</v>
      </c>
      <c r="P1854" s="146">
        <v>5.0599999999999996</v>
      </c>
      <c r="Q1854" s="131">
        <v>8.4479371315999998</v>
      </c>
      <c r="R1854" s="110">
        <v>6</v>
      </c>
      <c r="S1854" s="131">
        <v>48.133595284899997</v>
      </c>
      <c r="T1854" s="110">
        <v>-9</v>
      </c>
      <c r="U1854" s="131">
        <v>43.222003929300001</v>
      </c>
      <c r="V1854" s="131">
        <v>0.1964636542</v>
      </c>
      <c r="W1854" s="147">
        <v>211</v>
      </c>
      <c r="X1854" s="147">
        <v>22</v>
      </c>
      <c r="Y1854" s="147">
        <v>42</v>
      </c>
      <c r="Z1854" s="147">
        <v>147</v>
      </c>
      <c r="AA1854" s="147">
        <v>48</v>
      </c>
      <c r="AB1854" s="147">
        <v>8</v>
      </c>
      <c r="AC1854" s="147">
        <v>12</v>
      </c>
      <c r="AD1854" s="147">
        <v>28</v>
      </c>
      <c r="AE1854" s="148">
        <v>0.3745318352</v>
      </c>
      <c r="AF1854" s="131">
        <v>13.698630137</v>
      </c>
      <c r="AG1854" s="149">
        <v>2.72</v>
      </c>
      <c r="AH1854" s="149">
        <v>21.5373189751</v>
      </c>
      <c r="AI1854" s="149">
        <v>1.3367991088</v>
      </c>
      <c r="AJ1854" s="149">
        <v>16.932788711499999</v>
      </c>
      <c r="AK1854" s="149">
        <v>24.7679168214</v>
      </c>
      <c r="AL1854" s="149">
        <v>4.8273301150999997</v>
      </c>
      <c r="AM1854" s="149">
        <v>4.1589305607</v>
      </c>
      <c r="AN1854" s="149">
        <v>0.96546602299999995</v>
      </c>
      <c r="AO1854" s="149">
        <v>2.8963980691</v>
      </c>
      <c r="AP1854" s="149">
        <v>19.643520237699999</v>
      </c>
      <c r="AQ1854" s="149">
        <v>0.25993316</v>
      </c>
    </row>
    <row r="1855" spans="1:43" x14ac:dyDescent="0.2">
      <c r="A1855" s="145">
        <v>5785</v>
      </c>
      <c r="B1855" s="109" t="s">
        <v>550</v>
      </c>
      <c r="C1855" s="110">
        <v>457</v>
      </c>
      <c r="D1855" s="131">
        <v>11.1922141119</v>
      </c>
      <c r="E1855" s="110">
        <v>57.556675063</v>
      </c>
      <c r="F1855" s="131">
        <v>16.630196936499999</v>
      </c>
      <c r="G1855" s="131">
        <v>20.1312910284</v>
      </c>
      <c r="H1855" s="131">
        <v>60.612691466100003</v>
      </c>
      <c r="I1855" s="131">
        <v>19.256017505500001</v>
      </c>
      <c r="J1855" s="131">
        <v>2.2246941046000002</v>
      </c>
      <c r="K1855" s="131">
        <v>4.4493882091000003</v>
      </c>
      <c r="L1855" s="131">
        <v>6.6740823136999996</v>
      </c>
      <c r="M1855" s="131">
        <v>8.8987764182000006</v>
      </c>
      <c r="N1855" s="110">
        <v>209</v>
      </c>
      <c r="O1855" s="131">
        <v>2.1866028707999998</v>
      </c>
      <c r="P1855" s="146">
        <v>7.94</v>
      </c>
      <c r="Q1855" s="131">
        <v>5.9193954660000001</v>
      </c>
      <c r="R1855" s="110">
        <v>10</v>
      </c>
      <c r="S1855" s="131">
        <v>52.2670025189</v>
      </c>
      <c r="T1855" s="110">
        <v>-9</v>
      </c>
      <c r="U1855" s="131">
        <v>41.813602015100003</v>
      </c>
      <c r="V1855" s="131">
        <v>0</v>
      </c>
      <c r="W1855" s="147">
        <v>72</v>
      </c>
      <c r="X1855" s="147">
        <v>32</v>
      </c>
      <c r="Y1855" s="147">
        <v>16</v>
      </c>
      <c r="Z1855" s="147">
        <v>24</v>
      </c>
      <c r="AA1855" s="147">
        <v>30</v>
      </c>
      <c r="AB1855" s="147">
        <v>10</v>
      </c>
      <c r="AC1855" s="147">
        <v>6</v>
      </c>
      <c r="AD1855" s="147">
        <v>14</v>
      </c>
      <c r="AE1855" s="148">
        <v>0.84745762710000005</v>
      </c>
      <c r="AF1855" s="131">
        <v>0</v>
      </c>
      <c r="AG1855" s="149" t="s">
        <v>3449</v>
      </c>
      <c r="AH1855" s="149">
        <v>44.907130017999997</v>
      </c>
      <c r="AI1855" s="149">
        <v>0.41941282200000002</v>
      </c>
      <c r="AJ1855" s="149">
        <v>7.2798082684000001</v>
      </c>
      <c r="AK1855" s="149">
        <v>18.544038346299999</v>
      </c>
      <c r="AL1855" s="149">
        <v>0.14979029360000001</v>
      </c>
      <c r="AM1855" s="149">
        <v>7.0401437987</v>
      </c>
      <c r="AN1855" s="149">
        <v>0.1797483523</v>
      </c>
      <c r="AO1855" s="149">
        <v>3.4152186938</v>
      </c>
      <c r="AP1855" s="149">
        <v>14.6195326543</v>
      </c>
      <c r="AQ1855" s="149">
        <v>0.56920311560000003</v>
      </c>
    </row>
    <row r="1856" spans="1:43" x14ac:dyDescent="0.2">
      <c r="A1856" s="145">
        <v>5788</v>
      </c>
      <c r="B1856" s="109" t="s">
        <v>549</v>
      </c>
      <c r="C1856" s="110">
        <v>380</v>
      </c>
      <c r="D1856" s="131">
        <v>27.516778523500001</v>
      </c>
      <c r="E1856" s="110">
        <v>228.91566265060001</v>
      </c>
      <c r="F1856" s="131">
        <v>18.421052631599999</v>
      </c>
      <c r="G1856" s="131">
        <v>21.578947368400001</v>
      </c>
      <c r="H1856" s="131">
        <v>63.421052631599999</v>
      </c>
      <c r="I1856" s="131">
        <v>15</v>
      </c>
      <c r="J1856" s="131">
        <v>0</v>
      </c>
      <c r="K1856" s="131">
        <v>2.6525198939000001</v>
      </c>
      <c r="L1856" s="131">
        <v>2.6525198939000001</v>
      </c>
      <c r="M1856" s="131">
        <v>5.3050397878000002</v>
      </c>
      <c r="N1856" s="110">
        <v>170</v>
      </c>
      <c r="O1856" s="131">
        <v>2.2352941176000001</v>
      </c>
      <c r="P1856" s="146">
        <v>1.66</v>
      </c>
      <c r="Q1856" s="131">
        <v>9.6385542168999994</v>
      </c>
      <c r="R1856" s="110">
        <v>8</v>
      </c>
      <c r="S1856" s="131">
        <v>74.096385542199997</v>
      </c>
      <c r="T1856" s="110">
        <v>-7</v>
      </c>
      <c r="U1856" s="131">
        <v>16.265060241</v>
      </c>
      <c r="V1856" s="131">
        <v>0</v>
      </c>
      <c r="W1856" s="147">
        <v>50</v>
      </c>
      <c r="X1856" s="147">
        <v>7</v>
      </c>
      <c r="Y1856" s="147">
        <v>21</v>
      </c>
      <c r="Z1856" s="147">
        <v>22</v>
      </c>
      <c r="AA1856" s="147" t="s">
        <v>3449</v>
      </c>
      <c r="AB1856" s="147" t="s">
        <v>3449</v>
      </c>
      <c r="AC1856" s="147">
        <v>6</v>
      </c>
      <c r="AD1856" s="147">
        <v>10</v>
      </c>
      <c r="AE1856" s="148">
        <v>8.0808080808000007</v>
      </c>
      <c r="AF1856" s="131">
        <v>57.636887608099997</v>
      </c>
      <c r="AG1856" s="149" t="s">
        <v>3449</v>
      </c>
      <c r="AH1856" s="149">
        <v>25.130890052400002</v>
      </c>
      <c r="AI1856" s="149">
        <v>0.69808027920000004</v>
      </c>
      <c r="AJ1856" s="149">
        <v>19.415357766100001</v>
      </c>
      <c r="AK1856" s="149">
        <v>24.738219895299999</v>
      </c>
      <c r="AL1856" s="149">
        <v>0.56719022689999998</v>
      </c>
      <c r="AM1856" s="149">
        <v>6.2827225131000004</v>
      </c>
      <c r="AN1856" s="149">
        <v>0.30541012220000002</v>
      </c>
      <c r="AO1856" s="149">
        <v>2.5305410122000001</v>
      </c>
      <c r="AP1856" s="149">
        <v>18.673647469500001</v>
      </c>
      <c r="AQ1856" s="149">
        <v>0.21815008729999999</v>
      </c>
    </row>
    <row r="1857" spans="1:43" x14ac:dyDescent="0.2">
      <c r="A1857" s="145">
        <v>5790</v>
      </c>
      <c r="B1857" s="109" t="s">
        <v>548</v>
      </c>
      <c r="C1857" s="110">
        <v>538</v>
      </c>
      <c r="D1857" s="131">
        <v>18.241758241799999</v>
      </c>
      <c r="E1857" s="110">
        <v>122.8310502283</v>
      </c>
      <c r="F1857" s="131">
        <v>13.754646840099999</v>
      </c>
      <c r="G1857" s="131">
        <v>25.650557620800001</v>
      </c>
      <c r="H1857" s="131">
        <v>61.710037174699998</v>
      </c>
      <c r="I1857" s="131">
        <v>12.639405204499999</v>
      </c>
      <c r="J1857" s="131">
        <v>0</v>
      </c>
      <c r="K1857" s="131">
        <v>1.9436345966999999</v>
      </c>
      <c r="L1857" s="131">
        <v>7.7745383867999998</v>
      </c>
      <c r="M1857" s="131">
        <v>1.9436345966999999</v>
      </c>
      <c r="N1857" s="110">
        <v>227</v>
      </c>
      <c r="O1857" s="131">
        <v>2.3700440529</v>
      </c>
      <c r="P1857" s="146">
        <v>4.38</v>
      </c>
      <c r="Q1857" s="131">
        <v>6.0810810810999998</v>
      </c>
      <c r="R1857" s="110">
        <v>1</v>
      </c>
      <c r="S1857" s="131">
        <v>67.3423423423</v>
      </c>
      <c r="T1857" s="110">
        <v>-6</v>
      </c>
      <c r="U1857" s="131">
        <v>22.7477477477</v>
      </c>
      <c r="V1857" s="131">
        <v>3.8288288287999999</v>
      </c>
      <c r="W1857" s="147">
        <v>115</v>
      </c>
      <c r="X1857" s="147">
        <v>52</v>
      </c>
      <c r="Y1857" s="147">
        <v>28</v>
      </c>
      <c r="Z1857" s="147">
        <v>35</v>
      </c>
      <c r="AA1857" s="147">
        <v>37</v>
      </c>
      <c r="AB1857" s="147">
        <v>9</v>
      </c>
      <c r="AC1857" s="147">
        <v>5</v>
      </c>
      <c r="AD1857" s="147">
        <v>23</v>
      </c>
      <c r="AE1857" s="148">
        <v>0.4</v>
      </c>
      <c r="AF1857" s="131">
        <v>0</v>
      </c>
      <c r="AG1857" s="149">
        <v>1.43</v>
      </c>
      <c r="AH1857" s="149">
        <v>13.5901386749</v>
      </c>
      <c r="AI1857" s="149">
        <v>0.86286594760000002</v>
      </c>
      <c r="AJ1857" s="149">
        <v>15.9938366718</v>
      </c>
      <c r="AK1857" s="149">
        <v>23.328197226499999</v>
      </c>
      <c r="AL1857" s="149">
        <v>3.1432973806</v>
      </c>
      <c r="AM1857" s="149">
        <v>8.9060092449999999</v>
      </c>
      <c r="AN1857" s="149">
        <v>1.3867488444</v>
      </c>
      <c r="AO1857" s="149">
        <v>4.8073959938000002</v>
      </c>
      <c r="AP1857" s="149">
        <v>22.742681047800001</v>
      </c>
      <c r="AQ1857" s="149">
        <v>0.83204930659999998</v>
      </c>
    </row>
    <row r="1858" spans="1:43" x14ac:dyDescent="0.2">
      <c r="A1858" s="145">
        <v>5792</v>
      </c>
      <c r="B1858" s="109" t="s">
        <v>547</v>
      </c>
      <c r="C1858" s="110">
        <v>657</v>
      </c>
      <c r="D1858" s="131">
        <v>25.142857142899999</v>
      </c>
      <c r="E1858" s="110">
        <v>159.46601941750001</v>
      </c>
      <c r="F1858" s="131">
        <v>23.7442922374</v>
      </c>
      <c r="G1858" s="131">
        <v>24.8097412481</v>
      </c>
      <c r="H1858" s="131">
        <v>65.4490106545</v>
      </c>
      <c r="I1858" s="131">
        <v>9.7412480973999998</v>
      </c>
      <c r="J1858" s="131">
        <v>3.0792917629000001</v>
      </c>
      <c r="K1858" s="131">
        <v>0</v>
      </c>
      <c r="L1858" s="131">
        <v>15.396458814500001</v>
      </c>
      <c r="M1858" s="131">
        <v>1.5396458814</v>
      </c>
      <c r="N1858" s="110">
        <v>262</v>
      </c>
      <c r="O1858" s="131">
        <v>2.5076335878</v>
      </c>
      <c r="P1858" s="146">
        <v>4.12</v>
      </c>
      <c r="Q1858" s="131">
        <v>9.375</v>
      </c>
      <c r="R1858" s="110">
        <v>8</v>
      </c>
      <c r="S1858" s="131">
        <v>40.1442307692</v>
      </c>
      <c r="T1858" s="110">
        <v>-9</v>
      </c>
      <c r="U1858" s="131">
        <v>50.240384615400004</v>
      </c>
      <c r="V1858" s="131">
        <v>0.2403846154</v>
      </c>
      <c r="W1858" s="147">
        <v>101</v>
      </c>
      <c r="X1858" s="147">
        <v>5</v>
      </c>
      <c r="Y1858" s="147">
        <v>16</v>
      </c>
      <c r="Z1858" s="147">
        <v>80</v>
      </c>
      <c r="AA1858" s="147" t="s">
        <v>3449</v>
      </c>
      <c r="AB1858" s="147" t="s">
        <v>3449</v>
      </c>
      <c r="AC1858" s="147">
        <v>5</v>
      </c>
      <c r="AD1858" s="147">
        <v>26</v>
      </c>
      <c r="AE1858" s="148">
        <v>2.0338983051000001</v>
      </c>
      <c r="AF1858" s="131">
        <v>0</v>
      </c>
      <c r="AG1858" s="131">
        <v>1.71</v>
      </c>
      <c r="AH1858" s="149">
        <v>18.2146373482</v>
      </c>
      <c r="AI1858" s="149">
        <v>3.7742041352000002</v>
      </c>
      <c r="AJ1858" s="149">
        <v>19.986872333400001</v>
      </c>
      <c r="AK1858" s="149">
        <v>15.0639973745</v>
      </c>
      <c r="AL1858" s="149">
        <v>4.9556941254</v>
      </c>
      <c r="AM1858" s="149">
        <v>5.8418116180000004</v>
      </c>
      <c r="AN1858" s="149">
        <v>0.19691499840000001</v>
      </c>
      <c r="AO1858" s="149">
        <v>5.7105349523999998</v>
      </c>
      <c r="AP1858" s="149">
        <v>22.6452248113</v>
      </c>
      <c r="AQ1858" s="149">
        <v>3.2819166400000002E-2</v>
      </c>
    </row>
    <row r="1859" spans="1:43" x14ac:dyDescent="0.2">
      <c r="A1859" s="145">
        <v>5798</v>
      </c>
      <c r="B1859" s="109" t="s">
        <v>546</v>
      </c>
      <c r="C1859" s="110">
        <v>488</v>
      </c>
      <c r="D1859" s="131">
        <v>32.608695652199998</v>
      </c>
      <c r="E1859" s="110">
        <v>101.4553014553</v>
      </c>
      <c r="F1859" s="131">
        <v>20.491803278700001</v>
      </c>
      <c r="G1859" s="131">
        <v>25.614754098399999</v>
      </c>
      <c r="H1859" s="131">
        <v>61.475409836099999</v>
      </c>
      <c r="I1859" s="131">
        <v>12.9098360656</v>
      </c>
      <c r="J1859" s="131">
        <v>10.172939979700001</v>
      </c>
      <c r="K1859" s="131">
        <v>2.0345879958999999</v>
      </c>
      <c r="L1859" s="131">
        <v>16.2767039674</v>
      </c>
      <c r="M1859" s="131">
        <v>2.0345879958999999</v>
      </c>
      <c r="N1859" s="110">
        <v>193</v>
      </c>
      <c r="O1859" s="131">
        <v>2.518134715</v>
      </c>
      <c r="P1859" s="146">
        <v>4.8099999999999996</v>
      </c>
      <c r="Q1859" s="131">
        <v>9.0146750523999994</v>
      </c>
      <c r="R1859" s="110">
        <v>9</v>
      </c>
      <c r="S1859" s="131">
        <v>71.6981132075</v>
      </c>
      <c r="T1859" s="110">
        <v>-10</v>
      </c>
      <c r="U1859" s="131">
        <v>19.28721174</v>
      </c>
      <c r="V1859" s="131">
        <v>0</v>
      </c>
      <c r="W1859" s="147">
        <v>119</v>
      </c>
      <c r="X1859" s="147">
        <v>31</v>
      </c>
      <c r="Y1859" s="147">
        <v>33</v>
      </c>
      <c r="Z1859" s="147">
        <v>55</v>
      </c>
      <c r="AA1859" s="147">
        <v>53</v>
      </c>
      <c r="AB1859" s="147">
        <v>13</v>
      </c>
      <c r="AC1859" s="147">
        <v>9</v>
      </c>
      <c r="AD1859" s="147">
        <v>31</v>
      </c>
      <c r="AE1859" s="148">
        <v>5.0458715596000001</v>
      </c>
      <c r="AF1859" s="131">
        <v>19.736842105299999</v>
      </c>
      <c r="AG1859" s="149">
        <v>6.06</v>
      </c>
      <c r="AH1859" s="149">
        <v>33.682830930500003</v>
      </c>
      <c r="AI1859" s="149">
        <v>1.0048055920000001</v>
      </c>
      <c r="AJ1859" s="149">
        <v>7.6015727391999999</v>
      </c>
      <c r="AK1859" s="149">
        <v>26.692878986499998</v>
      </c>
      <c r="AL1859" s="149">
        <v>4.3687199699999998E-2</v>
      </c>
      <c r="AM1859" s="149">
        <v>9.0432503276999991</v>
      </c>
      <c r="AN1859" s="149">
        <v>8.7374399300000002E-2</v>
      </c>
      <c r="AO1859" s="149">
        <v>1.7911751857</v>
      </c>
      <c r="AP1859" s="149">
        <v>15.5963302752</v>
      </c>
      <c r="AQ1859" s="149">
        <v>0</v>
      </c>
    </row>
    <row r="1860" spans="1:43" x14ac:dyDescent="0.2">
      <c r="A1860" s="145">
        <v>5799</v>
      </c>
      <c r="B1860" s="109" t="s">
        <v>545</v>
      </c>
      <c r="C1860" s="110">
        <v>1996</v>
      </c>
      <c r="D1860" s="131">
        <v>12.768361581900001</v>
      </c>
      <c r="E1860" s="110">
        <v>315.82278481010002</v>
      </c>
      <c r="F1860" s="131">
        <v>16.583166332699999</v>
      </c>
      <c r="G1860" s="131">
        <v>22.9458917836</v>
      </c>
      <c r="H1860" s="131">
        <v>61.523046092199998</v>
      </c>
      <c r="I1860" s="131">
        <v>15.5310621242</v>
      </c>
      <c r="J1860" s="131">
        <v>7.6142131979999998</v>
      </c>
      <c r="K1860" s="131">
        <v>1.5228426396000001</v>
      </c>
      <c r="L1860" s="131">
        <v>10.6598984772</v>
      </c>
      <c r="M1860" s="131">
        <v>6.0913705584000004</v>
      </c>
      <c r="N1860" s="110">
        <v>791</v>
      </c>
      <c r="O1860" s="131">
        <v>2.5221238937999999</v>
      </c>
      <c r="P1860" s="146">
        <v>6.32</v>
      </c>
      <c r="Q1860" s="131">
        <v>16.427432216900002</v>
      </c>
      <c r="R1860" s="110">
        <v>31</v>
      </c>
      <c r="S1860" s="131">
        <v>64.593301435399994</v>
      </c>
      <c r="T1860" s="110">
        <v>-33</v>
      </c>
      <c r="U1860" s="131">
        <v>18.979266347700001</v>
      </c>
      <c r="V1860" s="131">
        <v>0</v>
      </c>
      <c r="W1860" s="147">
        <v>540</v>
      </c>
      <c r="X1860" s="147">
        <v>13</v>
      </c>
      <c r="Y1860" s="147">
        <v>76</v>
      </c>
      <c r="Z1860" s="147">
        <v>451</v>
      </c>
      <c r="AA1860" s="147">
        <v>136</v>
      </c>
      <c r="AB1860" s="147">
        <v>6</v>
      </c>
      <c r="AC1860" s="147">
        <v>19</v>
      </c>
      <c r="AD1860" s="147">
        <v>111</v>
      </c>
      <c r="AE1860" s="148">
        <v>4.0556199304999998</v>
      </c>
      <c r="AF1860" s="131">
        <v>14.203051025800001</v>
      </c>
      <c r="AG1860" s="149">
        <v>2.78</v>
      </c>
      <c r="AH1860" s="149">
        <v>24.7858524454</v>
      </c>
      <c r="AI1860" s="149">
        <v>2.1645021645</v>
      </c>
      <c r="AJ1860" s="149">
        <v>19.066040342600001</v>
      </c>
      <c r="AK1860" s="149">
        <v>17.2239108409</v>
      </c>
      <c r="AL1860" s="149">
        <v>1.7684443216000001</v>
      </c>
      <c r="AM1860" s="149">
        <v>8.2251082250999996</v>
      </c>
      <c r="AN1860" s="149">
        <v>0.44211108040000002</v>
      </c>
      <c r="AO1860" s="149">
        <v>2.5421387123999999</v>
      </c>
      <c r="AP1860" s="149">
        <v>21.5529151699</v>
      </c>
      <c r="AQ1860" s="149">
        <v>0.24868748269999999</v>
      </c>
    </row>
    <row r="1861" spans="1:43" x14ac:dyDescent="0.2">
      <c r="A1861" s="145">
        <v>5803</v>
      </c>
      <c r="B1861" s="109" t="s">
        <v>544</v>
      </c>
      <c r="C1861" s="110">
        <v>614</v>
      </c>
      <c r="D1861" s="131">
        <v>43.457943925199999</v>
      </c>
      <c r="E1861" s="110">
        <v>92.609351432899999</v>
      </c>
      <c r="F1861" s="131">
        <v>10.749185667800001</v>
      </c>
      <c r="G1861" s="131">
        <v>24.429967426699999</v>
      </c>
      <c r="H1861" s="131">
        <v>63.0293159609</v>
      </c>
      <c r="I1861" s="131">
        <v>12.540716612400001</v>
      </c>
      <c r="J1861" s="131">
        <v>3.3112582781</v>
      </c>
      <c r="K1861" s="131">
        <v>0</v>
      </c>
      <c r="L1861" s="131">
        <v>16.5562913907</v>
      </c>
      <c r="M1861" s="131">
        <v>6.6225165562999999</v>
      </c>
      <c r="N1861" s="110">
        <v>244</v>
      </c>
      <c r="O1861" s="131">
        <v>2.5163934426000001</v>
      </c>
      <c r="P1861" s="146">
        <v>6.63</v>
      </c>
      <c r="Q1861" s="131">
        <v>5.3892215568999999</v>
      </c>
      <c r="R1861" s="110">
        <v>4</v>
      </c>
      <c r="S1861" s="131">
        <v>66.766467065900002</v>
      </c>
      <c r="T1861" s="110">
        <v>-5</v>
      </c>
      <c r="U1861" s="131">
        <v>26.646706586800001</v>
      </c>
      <c r="V1861" s="131">
        <v>1.1976047904</v>
      </c>
      <c r="W1861" s="147">
        <v>92</v>
      </c>
      <c r="X1861" s="147">
        <v>40</v>
      </c>
      <c r="Y1861" s="147">
        <v>10</v>
      </c>
      <c r="Z1861" s="147">
        <v>42</v>
      </c>
      <c r="AA1861" s="147">
        <v>44</v>
      </c>
      <c r="AB1861" s="147">
        <v>14</v>
      </c>
      <c r="AC1861" s="147">
        <v>5</v>
      </c>
      <c r="AD1861" s="147">
        <v>25</v>
      </c>
      <c r="AE1861" s="148">
        <v>3.717472119</v>
      </c>
      <c r="AF1861" s="131">
        <v>27.131782945699999</v>
      </c>
      <c r="AG1861" s="131">
        <v>1.35</v>
      </c>
      <c r="AH1861" s="149">
        <v>25.2082176569</v>
      </c>
      <c r="AI1861" s="149">
        <v>1.3325930039</v>
      </c>
      <c r="AJ1861" s="149">
        <v>12.8262076624</v>
      </c>
      <c r="AK1861" s="149">
        <v>27.3736812882</v>
      </c>
      <c r="AL1861" s="149">
        <v>1.6657412548999999</v>
      </c>
      <c r="AM1861" s="149">
        <v>6.7462520821999998</v>
      </c>
      <c r="AN1861" s="149">
        <v>0.49972237650000001</v>
      </c>
      <c r="AO1861" s="149">
        <v>2.7762354247999999</v>
      </c>
      <c r="AP1861" s="149">
        <v>16.518600777300001</v>
      </c>
      <c r="AQ1861" s="149">
        <v>2.7762354199999999E-2</v>
      </c>
    </row>
    <row r="1862" spans="1:43" x14ac:dyDescent="0.2">
      <c r="A1862" s="145">
        <v>5804</v>
      </c>
      <c r="B1862" s="109" t="s">
        <v>543</v>
      </c>
      <c r="C1862" s="110">
        <v>1591</v>
      </c>
      <c r="D1862" s="131">
        <v>22.009202454</v>
      </c>
      <c r="E1862" s="110">
        <v>90.141643059499998</v>
      </c>
      <c r="F1862" s="131">
        <v>14.7077309868</v>
      </c>
      <c r="G1862" s="131">
        <v>23.821495914500002</v>
      </c>
      <c r="H1862" s="131">
        <v>61.5336266499</v>
      </c>
      <c r="I1862" s="131">
        <v>14.6448774356</v>
      </c>
      <c r="J1862" s="131">
        <v>3.7795275590999999</v>
      </c>
      <c r="K1862" s="131">
        <v>2.5196850394000001</v>
      </c>
      <c r="L1862" s="131">
        <v>9.4488188976000007</v>
      </c>
      <c r="M1862" s="131">
        <v>3.1496062991999998</v>
      </c>
      <c r="N1862" s="110">
        <v>646</v>
      </c>
      <c r="O1862" s="131">
        <v>2.4613003095999999</v>
      </c>
      <c r="P1862" s="146">
        <v>17.649999999999999</v>
      </c>
      <c r="Q1862" s="131">
        <v>6.2711864407000002</v>
      </c>
      <c r="R1862" s="110">
        <v>9</v>
      </c>
      <c r="S1862" s="131">
        <v>57.457627118600001</v>
      </c>
      <c r="T1862" s="110">
        <v>-9</v>
      </c>
      <c r="U1862" s="131">
        <v>36.1581920904</v>
      </c>
      <c r="V1862" s="131">
        <v>0.1129943503</v>
      </c>
      <c r="W1862" s="147">
        <v>329</v>
      </c>
      <c r="X1862" s="147">
        <v>73</v>
      </c>
      <c r="Y1862" s="147">
        <v>83</v>
      </c>
      <c r="Z1862" s="147">
        <v>173</v>
      </c>
      <c r="AA1862" s="147">
        <v>100</v>
      </c>
      <c r="AB1862" s="147">
        <v>29</v>
      </c>
      <c r="AC1862" s="147">
        <v>20</v>
      </c>
      <c r="AD1862" s="147">
        <v>51</v>
      </c>
      <c r="AE1862" s="148">
        <v>0.71839080460000004</v>
      </c>
      <c r="AF1862" s="131">
        <v>3.9241334205</v>
      </c>
      <c r="AG1862" s="149">
        <v>2.02</v>
      </c>
      <c r="AH1862" s="149">
        <v>25.6433614211</v>
      </c>
      <c r="AI1862" s="149">
        <v>1.6738783876000001</v>
      </c>
      <c r="AJ1862" s="149">
        <v>15.1901616944</v>
      </c>
      <c r="AK1862" s="149">
        <v>26.087451605599998</v>
      </c>
      <c r="AL1862" s="149">
        <v>0.75153723530000005</v>
      </c>
      <c r="AM1862" s="149">
        <v>6.0578455932999997</v>
      </c>
      <c r="AN1862" s="149">
        <v>0.36438168980000002</v>
      </c>
      <c r="AO1862" s="149">
        <v>2.6303803233999998</v>
      </c>
      <c r="AP1862" s="149">
        <v>19.095877932099999</v>
      </c>
      <c r="AQ1862" s="149">
        <v>0.28467319520000001</v>
      </c>
    </row>
    <row r="1863" spans="1:43" x14ac:dyDescent="0.2">
      <c r="A1863" s="145">
        <v>5805</v>
      </c>
      <c r="B1863" s="109" t="s">
        <v>542</v>
      </c>
      <c r="C1863" s="110">
        <v>5661</v>
      </c>
      <c r="D1863" s="131">
        <v>22.056921086700001</v>
      </c>
      <c r="E1863" s="110">
        <v>229.93501218520001</v>
      </c>
      <c r="F1863" s="131">
        <v>21.391980215499999</v>
      </c>
      <c r="G1863" s="131">
        <v>24.465642112699999</v>
      </c>
      <c r="H1863" s="131">
        <v>59.954071718800002</v>
      </c>
      <c r="I1863" s="131">
        <v>15.580286168500001</v>
      </c>
      <c r="J1863" s="131">
        <v>4.3003046049</v>
      </c>
      <c r="K1863" s="131">
        <v>1.7917935854</v>
      </c>
      <c r="L1863" s="131">
        <v>12.900913814700001</v>
      </c>
      <c r="M1863" s="131">
        <v>7.7047124170999997</v>
      </c>
      <c r="N1863" s="110">
        <v>2357</v>
      </c>
      <c r="O1863" s="131">
        <v>2.3712346203000001</v>
      </c>
      <c r="P1863" s="146">
        <v>24.62</v>
      </c>
      <c r="Q1863" s="131">
        <v>10.6054449411</v>
      </c>
      <c r="R1863" s="110">
        <v>60</v>
      </c>
      <c r="S1863" s="131">
        <v>70.093457943900006</v>
      </c>
      <c r="T1863" s="110">
        <v>-53</v>
      </c>
      <c r="U1863" s="131">
        <v>18.894758228400001</v>
      </c>
      <c r="V1863" s="131">
        <v>0.4063388866</v>
      </c>
      <c r="W1863" s="147">
        <v>2461</v>
      </c>
      <c r="X1863" s="147">
        <v>195</v>
      </c>
      <c r="Y1863" s="147">
        <v>730</v>
      </c>
      <c r="Z1863" s="147">
        <v>1536</v>
      </c>
      <c r="AA1863" s="147">
        <v>419</v>
      </c>
      <c r="AB1863" s="147">
        <v>63</v>
      </c>
      <c r="AC1863" s="147">
        <v>74</v>
      </c>
      <c r="AD1863" s="147">
        <v>282</v>
      </c>
      <c r="AE1863" s="148">
        <v>1.9767441859999999</v>
      </c>
      <c r="AF1863" s="131">
        <v>4.3947994873000003</v>
      </c>
      <c r="AG1863" s="149">
        <v>5.25</v>
      </c>
      <c r="AH1863" s="149">
        <v>19.266195299100001</v>
      </c>
      <c r="AI1863" s="149">
        <v>1.9988534302000001</v>
      </c>
      <c r="AJ1863" s="149">
        <v>19.461112172699998</v>
      </c>
      <c r="AK1863" s="149">
        <v>24.429581502000001</v>
      </c>
      <c r="AL1863" s="149">
        <v>1.9415249378999999</v>
      </c>
      <c r="AM1863" s="149">
        <v>6.1991209631000004</v>
      </c>
      <c r="AN1863" s="149">
        <v>0.29046436079999999</v>
      </c>
      <c r="AO1863" s="149">
        <v>3.8448308809</v>
      </c>
      <c r="AP1863" s="149">
        <v>18.654691381599999</v>
      </c>
      <c r="AQ1863" s="149">
        <v>1.2956239250999999</v>
      </c>
    </row>
    <row r="1864" spans="1:43" x14ac:dyDescent="0.2">
      <c r="A1864" s="145">
        <v>5806</v>
      </c>
      <c r="B1864" s="109" t="s">
        <v>2451</v>
      </c>
      <c r="C1864" s="110">
        <v>2951</v>
      </c>
      <c r="D1864" s="131">
        <v>27.859618717499998</v>
      </c>
      <c r="E1864" s="110">
        <v>266.3357400722</v>
      </c>
      <c r="F1864" s="131">
        <v>15.2490681125</v>
      </c>
      <c r="G1864" s="131">
        <v>24.669603524199999</v>
      </c>
      <c r="H1864" s="131">
        <v>59.064723822399998</v>
      </c>
      <c r="I1864" s="131">
        <v>16.265672653300001</v>
      </c>
      <c r="J1864" s="131">
        <v>5.4945054945000003</v>
      </c>
      <c r="K1864" s="131">
        <v>0.68681318680000003</v>
      </c>
      <c r="L1864" s="131">
        <v>9.9587912087999992</v>
      </c>
      <c r="M1864" s="131">
        <v>5.8379120879000004</v>
      </c>
      <c r="N1864" s="110">
        <v>1238</v>
      </c>
      <c r="O1864" s="131">
        <v>2.3667205170000001</v>
      </c>
      <c r="P1864" s="146">
        <v>11.08</v>
      </c>
      <c r="Q1864" s="131">
        <v>11.0711071107</v>
      </c>
      <c r="R1864" s="110">
        <v>25</v>
      </c>
      <c r="S1864" s="131">
        <v>67.3267326733</v>
      </c>
      <c r="T1864" s="110">
        <v>-26</v>
      </c>
      <c r="U1864" s="131">
        <v>21.602160216000001</v>
      </c>
      <c r="V1864" s="131">
        <v>0</v>
      </c>
      <c r="W1864" s="147">
        <v>827</v>
      </c>
      <c r="X1864" s="147">
        <v>121</v>
      </c>
      <c r="Y1864" s="147">
        <v>104</v>
      </c>
      <c r="Z1864" s="147">
        <v>602</v>
      </c>
      <c r="AA1864" s="147">
        <v>211</v>
      </c>
      <c r="AB1864" s="147">
        <v>27</v>
      </c>
      <c r="AC1864" s="147">
        <v>28</v>
      </c>
      <c r="AD1864" s="147">
        <v>156</v>
      </c>
      <c r="AE1864" s="148">
        <v>2.9235382309000002</v>
      </c>
      <c r="AF1864" s="131">
        <v>2.4587284861000001</v>
      </c>
      <c r="AG1864" s="149">
        <v>2.71</v>
      </c>
      <c r="AH1864" s="149">
        <v>24.5567957978</v>
      </c>
      <c r="AI1864" s="149">
        <v>1.7202889035</v>
      </c>
      <c r="AJ1864" s="149">
        <v>21.168745896299999</v>
      </c>
      <c r="AK1864" s="149">
        <v>20.761654628999999</v>
      </c>
      <c r="AL1864" s="149">
        <v>0.97176625080000001</v>
      </c>
      <c r="AM1864" s="149">
        <v>6.2179908075999997</v>
      </c>
      <c r="AN1864" s="149">
        <v>0.55810899540000003</v>
      </c>
      <c r="AO1864" s="149">
        <v>3.5456336179000001</v>
      </c>
      <c r="AP1864" s="149">
        <v>17.885751805600002</v>
      </c>
      <c r="AQ1864" s="149">
        <v>0.45961917270000002</v>
      </c>
    </row>
    <row r="1865" spans="1:43" x14ac:dyDescent="0.2">
      <c r="A1865" s="145">
        <v>5812</v>
      </c>
      <c r="B1865" s="109" t="s">
        <v>541</v>
      </c>
      <c r="C1865" s="110">
        <v>130</v>
      </c>
      <c r="D1865" s="131">
        <v>7.4380165289000004</v>
      </c>
      <c r="E1865" s="110">
        <v>42.622950819700002</v>
      </c>
      <c r="F1865" s="131">
        <v>7.6923076923</v>
      </c>
      <c r="G1865" s="131">
        <v>28.461538461500002</v>
      </c>
      <c r="H1865" s="131">
        <v>54.615384615400004</v>
      </c>
      <c r="I1865" s="131">
        <v>16.923076923099998</v>
      </c>
      <c r="J1865" s="131">
        <v>0</v>
      </c>
      <c r="K1865" s="131">
        <v>0</v>
      </c>
      <c r="L1865" s="131">
        <v>0</v>
      </c>
      <c r="M1865" s="131">
        <v>0</v>
      </c>
      <c r="N1865" s="110">
        <v>52</v>
      </c>
      <c r="O1865" s="131">
        <v>2.5</v>
      </c>
      <c r="P1865" s="146">
        <v>3.05</v>
      </c>
      <c r="Q1865" s="131">
        <v>4.9504950494999997</v>
      </c>
      <c r="R1865" s="110">
        <v>3</v>
      </c>
      <c r="S1865" s="131">
        <v>75.577557755800001</v>
      </c>
      <c r="T1865" s="110">
        <v>-4</v>
      </c>
      <c r="U1865" s="131">
        <v>19.141914191400001</v>
      </c>
      <c r="V1865" s="131">
        <v>0.33003300330000002</v>
      </c>
      <c r="W1865" s="147">
        <v>33</v>
      </c>
      <c r="X1865" s="147">
        <v>23</v>
      </c>
      <c r="Y1865" s="147">
        <v>0</v>
      </c>
      <c r="Z1865" s="147">
        <v>10</v>
      </c>
      <c r="AA1865" s="147">
        <v>12</v>
      </c>
      <c r="AB1865" s="147">
        <v>8</v>
      </c>
      <c r="AC1865" s="147">
        <v>0</v>
      </c>
      <c r="AD1865" s="147">
        <v>4</v>
      </c>
      <c r="AE1865" s="148">
        <v>0</v>
      </c>
      <c r="AF1865" s="131">
        <v>0</v>
      </c>
      <c r="AG1865" s="149" t="s">
        <v>3449</v>
      </c>
      <c r="AH1865" s="149">
        <v>16.279069767399999</v>
      </c>
      <c r="AI1865" s="149">
        <v>2.4479804162000001</v>
      </c>
      <c r="AJ1865" s="149">
        <v>30.8445532436</v>
      </c>
      <c r="AK1865" s="149">
        <v>22.031823745400001</v>
      </c>
      <c r="AL1865" s="149">
        <v>6.9767441860000003</v>
      </c>
      <c r="AM1865" s="149">
        <v>2.8151774785999999</v>
      </c>
      <c r="AN1865" s="149">
        <v>0.12239902079999999</v>
      </c>
      <c r="AO1865" s="149">
        <v>3.6719706242000001</v>
      </c>
      <c r="AP1865" s="149">
        <v>14.565483476100001</v>
      </c>
      <c r="AQ1865" s="149">
        <v>0</v>
      </c>
    </row>
    <row r="1866" spans="1:43" x14ac:dyDescent="0.2">
      <c r="A1866" s="145">
        <v>5813</v>
      </c>
      <c r="B1866" s="109" t="s">
        <v>540</v>
      </c>
      <c r="C1866" s="110">
        <v>493</v>
      </c>
      <c r="D1866" s="131">
        <v>22.332506203499999</v>
      </c>
      <c r="E1866" s="110">
        <v>145</v>
      </c>
      <c r="F1866" s="131">
        <v>9.1277890467000002</v>
      </c>
      <c r="G1866" s="131">
        <v>20.0811359026</v>
      </c>
      <c r="H1866" s="131">
        <v>62.068965517199999</v>
      </c>
      <c r="I1866" s="131">
        <v>17.8498985801</v>
      </c>
      <c r="J1866" s="131">
        <v>4.1067761806999998</v>
      </c>
      <c r="K1866" s="131">
        <v>0</v>
      </c>
      <c r="L1866" s="131">
        <v>8.2135523613999997</v>
      </c>
      <c r="M1866" s="131">
        <v>4.1067761806999998</v>
      </c>
      <c r="N1866" s="110">
        <v>203</v>
      </c>
      <c r="O1866" s="131">
        <v>2.4285714286000002</v>
      </c>
      <c r="P1866" s="146">
        <v>3.4</v>
      </c>
      <c r="Q1866" s="131">
        <v>11.9883040936</v>
      </c>
      <c r="R1866" s="110">
        <v>4</v>
      </c>
      <c r="S1866" s="131">
        <v>60.818713450300002</v>
      </c>
      <c r="T1866" s="110">
        <v>-3</v>
      </c>
      <c r="U1866" s="131">
        <v>24.269005847999999</v>
      </c>
      <c r="V1866" s="131">
        <v>2.9239766081999998</v>
      </c>
      <c r="W1866" s="147">
        <v>106</v>
      </c>
      <c r="X1866" s="147">
        <v>24</v>
      </c>
      <c r="Y1866" s="147">
        <v>14</v>
      </c>
      <c r="Z1866" s="147">
        <v>68</v>
      </c>
      <c r="AA1866" s="147">
        <v>39</v>
      </c>
      <c r="AB1866" s="147">
        <v>12</v>
      </c>
      <c r="AC1866" s="147">
        <v>5</v>
      </c>
      <c r="AD1866" s="147">
        <v>22</v>
      </c>
      <c r="AE1866" s="148">
        <v>0</v>
      </c>
      <c r="AF1866" s="131">
        <v>34.115138592800001</v>
      </c>
      <c r="AG1866" s="131">
        <v>1.25</v>
      </c>
      <c r="AH1866" s="149">
        <v>20.4089083607</v>
      </c>
      <c r="AI1866" s="149">
        <v>1.6064257028</v>
      </c>
      <c r="AJ1866" s="149">
        <v>20.554947061</v>
      </c>
      <c r="AK1866" s="149">
        <v>30.996714129200001</v>
      </c>
      <c r="AL1866" s="149">
        <v>1.8619934282999999</v>
      </c>
      <c r="AM1866" s="149">
        <v>5.2573932092</v>
      </c>
      <c r="AN1866" s="149">
        <v>0.14603870029999999</v>
      </c>
      <c r="AO1866" s="149">
        <v>0.43811610080000002</v>
      </c>
      <c r="AP1866" s="149">
        <v>15.9547280029</v>
      </c>
      <c r="AQ1866" s="149">
        <v>0.54764512600000004</v>
      </c>
    </row>
    <row r="1867" spans="1:43" x14ac:dyDescent="0.2">
      <c r="A1867" s="145">
        <v>5816</v>
      </c>
      <c r="B1867" s="109" t="s">
        <v>539</v>
      </c>
      <c r="C1867" s="110">
        <v>2564</v>
      </c>
      <c r="D1867" s="131">
        <v>34.100418410000003</v>
      </c>
      <c r="E1867" s="110">
        <v>211.55115511549999</v>
      </c>
      <c r="F1867" s="131">
        <v>26.7940717629</v>
      </c>
      <c r="G1867" s="131">
        <v>24.492979719200001</v>
      </c>
      <c r="H1867" s="131">
        <v>60.491419656799998</v>
      </c>
      <c r="I1867" s="131">
        <v>15.015600623999999</v>
      </c>
      <c r="J1867" s="131">
        <v>2.3790642346999999</v>
      </c>
      <c r="K1867" s="131">
        <v>1.5860428231999999</v>
      </c>
      <c r="L1867" s="131">
        <v>19.032513877900001</v>
      </c>
      <c r="M1867" s="131">
        <v>4.7581284694999999</v>
      </c>
      <c r="N1867" s="110">
        <v>1079</v>
      </c>
      <c r="O1867" s="131">
        <v>2.3688600555999999</v>
      </c>
      <c r="P1867" s="146">
        <v>12.12</v>
      </c>
      <c r="Q1867" s="131">
        <v>11.2850082372</v>
      </c>
      <c r="R1867" s="110">
        <v>25</v>
      </c>
      <c r="S1867" s="131">
        <v>82.042833607899993</v>
      </c>
      <c r="T1867" s="110">
        <v>-30</v>
      </c>
      <c r="U1867" s="131">
        <v>4.3657331137000002</v>
      </c>
      <c r="V1867" s="131">
        <v>2.3064250411999998</v>
      </c>
      <c r="W1867" s="147">
        <v>721</v>
      </c>
      <c r="X1867" s="147">
        <v>133</v>
      </c>
      <c r="Y1867" s="147">
        <v>315</v>
      </c>
      <c r="Z1867" s="147">
        <v>273</v>
      </c>
      <c r="AA1867" s="147">
        <v>159</v>
      </c>
      <c r="AB1867" s="147">
        <v>33</v>
      </c>
      <c r="AC1867" s="147">
        <v>37</v>
      </c>
      <c r="AD1867" s="147">
        <v>89</v>
      </c>
      <c r="AE1867" s="148">
        <v>1.9825535289</v>
      </c>
      <c r="AF1867" s="131">
        <v>15.145313139600001</v>
      </c>
      <c r="AG1867" s="131">
        <v>7.1</v>
      </c>
      <c r="AH1867" s="149">
        <v>34.1066269807</v>
      </c>
      <c r="AI1867" s="149">
        <v>1.7596078088</v>
      </c>
      <c r="AJ1867" s="149">
        <v>19.6971023374</v>
      </c>
      <c r="AK1867" s="149">
        <v>25.579970235499999</v>
      </c>
      <c r="AL1867" s="149">
        <v>1.5057340453000001</v>
      </c>
      <c r="AM1867" s="149">
        <v>2.6437888471000002</v>
      </c>
      <c r="AN1867" s="149">
        <v>0.42020484990000001</v>
      </c>
      <c r="AO1867" s="149">
        <v>2.1272870523999998</v>
      </c>
      <c r="AP1867" s="149">
        <v>10.697715136099999</v>
      </c>
      <c r="AQ1867" s="149">
        <v>6.1279873899999997E-2</v>
      </c>
    </row>
    <row r="1868" spans="1:43" x14ac:dyDescent="0.2">
      <c r="A1868" s="145">
        <v>5817</v>
      </c>
      <c r="B1868" s="109" t="s">
        <v>538</v>
      </c>
      <c r="C1868" s="110">
        <v>952</v>
      </c>
      <c r="D1868" s="131">
        <v>19.748427672999998</v>
      </c>
      <c r="E1868" s="110">
        <v>93.333333333300004</v>
      </c>
      <c r="F1868" s="131">
        <v>15.546218487399999</v>
      </c>
      <c r="G1868" s="131">
        <v>24.6848739496</v>
      </c>
      <c r="H1868" s="131">
        <v>57.563025210100001</v>
      </c>
      <c r="I1868" s="131">
        <v>17.752100840299999</v>
      </c>
      <c r="J1868" s="131">
        <v>4.2530568846000003</v>
      </c>
      <c r="K1868" s="131">
        <v>1.0632642212000001</v>
      </c>
      <c r="L1868" s="131">
        <v>13.822434875100001</v>
      </c>
      <c r="M1868" s="131">
        <v>5.3163211058000002</v>
      </c>
      <c r="N1868" s="110">
        <v>390</v>
      </c>
      <c r="O1868" s="131">
        <v>2.4230769231</v>
      </c>
      <c r="P1868" s="146">
        <v>10.199999999999999</v>
      </c>
      <c r="Q1868" s="131">
        <v>6.7514677104</v>
      </c>
      <c r="R1868" s="110">
        <v>12</v>
      </c>
      <c r="S1868" s="131">
        <v>78.8649706458</v>
      </c>
      <c r="T1868" s="110">
        <v>-12</v>
      </c>
      <c r="U1868" s="131">
        <v>14.285714285699999</v>
      </c>
      <c r="V1868" s="131">
        <v>9.7847358100000004E-2</v>
      </c>
      <c r="W1868" s="147">
        <v>214</v>
      </c>
      <c r="X1868" s="147">
        <v>76</v>
      </c>
      <c r="Y1868" s="147">
        <v>75</v>
      </c>
      <c r="Z1868" s="147">
        <v>63</v>
      </c>
      <c r="AA1868" s="147">
        <v>73</v>
      </c>
      <c r="AB1868" s="147">
        <v>26</v>
      </c>
      <c r="AC1868" s="147">
        <v>16</v>
      </c>
      <c r="AD1868" s="147">
        <v>31</v>
      </c>
      <c r="AE1868" s="148">
        <v>6.3596491227999996</v>
      </c>
      <c r="AF1868" s="131">
        <v>34.909909909900001</v>
      </c>
      <c r="AG1868" s="149">
        <v>2.91</v>
      </c>
      <c r="AH1868" s="149">
        <v>30.410903173299999</v>
      </c>
      <c r="AI1868" s="149">
        <v>0.97640358009999995</v>
      </c>
      <c r="AJ1868" s="149">
        <v>14.503661513400001</v>
      </c>
      <c r="AK1868" s="149">
        <v>26.891781936499999</v>
      </c>
      <c r="AL1868" s="149">
        <v>2.0138323841000001</v>
      </c>
      <c r="AM1868" s="149">
        <v>7.7502034173999999</v>
      </c>
      <c r="AN1868" s="149">
        <v>0.63059397880000001</v>
      </c>
      <c r="AO1868" s="149">
        <v>0.91537835639999998</v>
      </c>
      <c r="AP1868" s="149">
        <v>12.9170056957</v>
      </c>
      <c r="AQ1868" s="149">
        <v>1.8917819364999999</v>
      </c>
    </row>
    <row r="1869" spans="1:43" x14ac:dyDescent="0.2">
      <c r="A1869" s="145">
        <v>5819</v>
      </c>
      <c r="B1869" s="109" t="s">
        <v>537</v>
      </c>
      <c r="C1869" s="110">
        <v>373</v>
      </c>
      <c r="D1869" s="131">
        <v>51.012145748999998</v>
      </c>
      <c r="E1869" s="110">
        <v>142.9118773946</v>
      </c>
      <c r="F1869" s="131">
        <v>20.643431635399999</v>
      </c>
      <c r="G1869" s="131">
        <v>25.737265415500001</v>
      </c>
      <c r="H1869" s="131">
        <v>58.445040214499997</v>
      </c>
      <c r="I1869" s="131">
        <v>15.81769437</v>
      </c>
      <c r="J1869" s="131">
        <v>11.126564673200001</v>
      </c>
      <c r="K1869" s="131">
        <v>5.5632823366000004</v>
      </c>
      <c r="L1869" s="131">
        <v>22.2531293463</v>
      </c>
      <c r="M1869" s="131">
        <v>0</v>
      </c>
      <c r="N1869" s="110">
        <v>153</v>
      </c>
      <c r="O1869" s="131">
        <v>2.4379084967</v>
      </c>
      <c r="P1869" s="146">
        <v>2.61</v>
      </c>
      <c r="Q1869" s="131">
        <v>15.325670498099999</v>
      </c>
      <c r="R1869" s="110">
        <v>10</v>
      </c>
      <c r="S1869" s="131">
        <v>56.321839080499998</v>
      </c>
      <c r="T1869" s="110">
        <v>-29</v>
      </c>
      <c r="U1869" s="131">
        <v>24.137931034499999</v>
      </c>
      <c r="V1869" s="131">
        <v>4.2145593870000004</v>
      </c>
      <c r="W1869" s="147">
        <v>296</v>
      </c>
      <c r="X1869" s="147">
        <v>9</v>
      </c>
      <c r="Y1869" s="147">
        <v>255</v>
      </c>
      <c r="Z1869" s="147">
        <v>32</v>
      </c>
      <c r="AA1869" s="147">
        <v>20</v>
      </c>
      <c r="AB1869" s="147">
        <v>6</v>
      </c>
      <c r="AC1869" s="147">
        <v>5</v>
      </c>
      <c r="AD1869" s="147">
        <v>9</v>
      </c>
      <c r="AE1869" s="148">
        <v>2.2857142857000001</v>
      </c>
      <c r="AF1869" s="131">
        <v>8.3565459610000001</v>
      </c>
      <c r="AG1869" s="149">
        <v>3.18</v>
      </c>
      <c r="AH1869" s="149">
        <v>25.1177394035</v>
      </c>
      <c r="AI1869" s="149">
        <v>3.2967032967000001</v>
      </c>
      <c r="AJ1869" s="149">
        <v>14.364207221399999</v>
      </c>
      <c r="AK1869" s="149">
        <v>28.492935635799999</v>
      </c>
      <c r="AL1869" s="149">
        <v>0</v>
      </c>
      <c r="AM1869" s="149">
        <v>4.2386185242999996</v>
      </c>
      <c r="AN1869" s="149">
        <v>0</v>
      </c>
      <c r="AO1869" s="149">
        <v>2.5117739402999999</v>
      </c>
      <c r="AP1869" s="149">
        <v>10.753532182100001</v>
      </c>
      <c r="AQ1869" s="149">
        <v>0</v>
      </c>
    </row>
    <row r="1870" spans="1:43" x14ac:dyDescent="0.2">
      <c r="A1870" s="145">
        <v>5821</v>
      </c>
      <c r="B1870" s="109" t="s">
        <v>536</v>
      </c>
      <c r="C1870" s="110">
        <v>360</v>
      </c>
      <c r="D1870" s="131">
        <v>19.601328903700001</v>
      </c>
      <c r="E1870" s="110">
        <v>115.7556270096</v>
      </c>
      <c r="F1870" s="131">
        <v>16.388888888899999</v>
      </c>
      <c r="G1870" s="131">
        <v>22.777777777800001</v>
      </c>
      <c r="H1870" s="131">
        <v>56.944444444399998</v>
      </c>
      <c r="I1870" s="131">
        <v>20.277777777800001</v>
      </c>
      <c r="J1870" s="131">
        <v>2.7359781122000002</v>
      </c>
      <c r="K1870" s="131">
        <v>0</v>
      </c>
      <c r="L1870" s="131">
        <v>5.4719562244000004</v>
      </c>
      <c r="M1870" s="131">
        <v>2.7359781122000002</v>
      </c>
      <c r="N1870" s="110">
        <v>152</v>
      </c>
      <c r="O1870" s="131">
        <v>2.3618421053</v>
      </c>
      <c r="P1870" s="146">
        <v>3.11</v>
      </c>
      <c r="Q1870" s="131">
        <v>9.5081967212999992</v>
      </c>
      <c r="R1870" s="110">
        <v>11</v>
      </c>
      <c r="S1870" s="131">
        <v>86.229508196699996</v>
      </c>
      <c r="T1870" s="110">
        <v>-14</v>
      </c>
      <c r="U1870" s="131">
        <v>3.2786885246000002</v>
      </c>
      <c r="V1870" s="131">
        <v>0.98360655740000003</v>
      </c>
      <c r="W1870" s="147">
        <v>80</v>
      </c>
      <c r="X1870" s="147">
        <v>40</v>
      </c>
      <c r="Y1870" s="147">
        <v>10</v>
      </c>
      <c r="Z1870" s="147">
        <v>30</v>
      </c>
      <c r="AA1870" s="147" t="s">
        <v>3449</v>
      </c>
      <c r="AB1870" s="147">
        <v>15</v>
      </c>
      <c r="AC1870" s="147" t="s">
        <v>3449</v>
      </c>
      <c r="AD1870" s="147">
        <v>18</v>
      </c>
      <c r="AE1870" s="148">
        <v>1.724137931</v>
      </c>
      <c r="AF1870" s="131">
        <v>2.8490028490000001</v>
      </c>
      <c r="AG1870" s="149">
        <v>2.4300000000000002</v>
      </c>
      <c r="AH1870" s="149">
        <v>24.551422319499999</v>
      </c>
      <c r="AI1870" s="149">
        <v>0.65645514220000001</v>
      </c>
      <c r="AJ1870" s="149">
        <v>15.3172866521</v>
      </c>
      <c r="AK1870" s="149">
        <v>24.2450765864</v>
      </c>
      <c r="AL1870" s="149">
        <v>0.26258205690000003</v>
      </c>
      <c r="AM1870" s="149">
        <v>10.7658643326</v>
      </c>
      <c r="AN1870" s="149">
        <v>0.78774617069999997</v>
      </c>
      <c r="AO1870" s="149">
        <v>5.9080962800999997</v>
      </c>
      <c r="AP1870" s="149">
        <v>16.498905908099999</v>
      </c>
      <c r="AQ1870" s="149">
        <v>0.1750547046</v>
      </c>
    </row>
    <row r="1871" spans="1:43" x14ac:dyDescent="0.2">
      <c r="A1871" s="145">
        <v>5822</v>
      </c>
      <c r="B1871" s="109" t="s">
        <v>535</v>
      </c>
      <c r="C1871" s="110">
        <v>10040</v>
      </c>
      <c r="D1871" s="131">
        <v>15.0320806599</v>
      </c>
      <c r="E1871" s="110">
        <v>415.21918941270002</v>
      </c>
      <c r="F1871" s="131">
        <v>40.647410358599998</v>
      </c>
      <c r="G1871" s="131">
        <v>23.4462151394</v>
      </c>
      <c r="H1871" s="131">
        <v>60.318725099600002</v>
      </c>
      <c r="I1871" s="131">
        <v>16.235059760999999</v>
      </c>
      <c r="J1871" s="131">
        <v>3.3018159988</v>
      </c>
      <c r="K1871" s="131">
        <v>2.3012656961000002</v>
      </c>
      <c r="L1871" s="131">
        <v>12.9070989044</v>
      </c>
      <c r="M1871" s="131">
        <v>9.0049527240000007</v>
      </c>
      <c r="N1871" s="110">
        <v>4394</v>
      </c>
      <c r="O1871" s="131">
        <v>2.2708238506999998</v>
      </c>
      <c r="P1871" s="146">
        <v>24.18</v>
      </c>
      <c r="Q1871" s="131">
        <v>23.121387283200001</v>
      </c>
      <c r="R1871" s="110">
        <v>170</v>
      </c>
      <c r="S1871" s="131">
        <v>60.033030553300001</v>
      </c>
      <c r="T1871" s="110">
        <v>-184</v>
      </c>
      <c r="U1871" s="131">
        <v>14.7811725846</v>
      </c>
      <c r="V1871" s="131">
        <v>2.0644095788999999</v>
      </c>
      <c r="W1871" s="147">
        <v>6857</v>
      </c>
      <c r="X1871" s="147">
        <v>93</v>
      </c>
      <c r="Y1871" s="147">
        <v>1001</v>
      </c>
      <c r="Z1871" s="147">
        <v>5763</v>
      </c>
      <c r="AA1871" s="147">
        <v>812</v>
      </c>
      <c r="AB1871" s="147">
        <v>37</v>
      </c>
      <c r="AC1871" s="147">
        <v>127</v>
      </c>
      <c r="AD1871" s="147">
        <v>648</v>
      </c>
      <c r="AE1871" s="148">
        <v>1.7977084156000001</v>
      </c>
      <c r="AF1871" s="131">
        <v>15.568615321199999</v>
      </c>
      <c r="AG1871" s="149">
        <v>8.5399999999999991</v>
      </c>
      <c r="AH1871" s="149">
        <v>32.115278989399997</v>
      </c>
      <c r="AI1871" s="149">
        <v>1.7608477917000001</v>
      </c>
      <c r="AJ1871" s="149">
        <v>20.748925721300001</v>
      </c>
      <c r="AK1871" s="149">
        <v>22.500080772800001</v>
      </c>
      <c r="AL1871" s="149">
        <v>1.2632871313</v>
      </c>
      <c r="AM1871" s="149">
        <v>4.4457368097999996</v>
      </c>
      <c r="AN1871" s="149">
        <v>0.49432974699999999</v>
      </c>
      <c r="AO1871" s="149">
        <v>1.7770023586000001</v>
      </c>
      <c r="AP1871" s="149">
        <v>12.2225453136</v>
      </c>
      <c r="AQ1871" s="149">
        <v>0.34570773160000001</v>
      </c>
    </row>
    <row r="1872" spans="1:43" x14ac:dyDescent="0.2">
      <c r="A1872" s="145">
        <v>5827</v>
      </c>
      <c r="B1872" s="109" t="s">
        <v>534</v>
      </c>
      <c r="C1872" s="110">
        <v>285</v>
      </c>
      <c r="D1872" s="131">
        <v>10.0386100386</v>
      </c>
      <c r="E1872" s="110">
        <v>75.197889182099999</v>
      </c>
      <c r="F1872" s="131">
        <v>10.8771929825</v>
      </c>
      <c r="G1872" s="131">
        <v>27.0175438596</v>
      </c>
      <c r="H1872" s="131">
        <v>58.245614035099997</v>
      </c>
      <c r="I1872" s="131">
        <v>14.736842105299999</v>
      </c>
      <c r="J1872" s="131">
        <v>0</v>
      </c>
      <c r="K1872" s="131">
        <v>7.2463768116000002</v>
      </c>
      <c r="L1872" s="131">
        <v>0</v>
      </c>
      <c r="M1872" s="131">
        <v>0</v>
      </c>
      <c r="N1872" s="110">
        <v>105</v>
      </c>
      <c r="O1872" s="131">
        <v>2.6952380952000001</v>
      </c>
      <c r="P1872" s="146">
        <v>3.79</v>
      </c>
      <c r="Q1872" s="131">
        <v>9.5490716179999993</v>
      </c>
      <c r="R1872" s="110">
        <v>6</v>
      </c>
      <c r="S1872" s="131">
        <v>71.3527851459</v>
      </c>
      <c r="T1872" s="110">
        <v>-4</v>
      </c>
      <c r="U1872" s="131">
        <v>17.7718832891</v>
      </c>
      <c r="V1872" s="131">
        <v>1.3262599469</v>
      </c>
      <c r="W1872" s="147">
        <v>80</v>
      </c>
      <c r="X1872" s="147">
        <v>58</v>
      </c>
      <c r="Y1872" s="147">
        <v>9</v>
      </c>
      <c r="Z1872" s="147">
        <v>13</v>
      </c>
      <c r="AA1872" s="147">
        <v>23</v>
      </c>
      <c r="AB1872" s="147">
        <v>13</v>
      </c>
      <c r="AC1872" s="147">
        <v>5</v>
      </c>
      <c r="AD1872" s="147">
        <v>5</v>
      </c>
      <c r="AE1872" s="148">
        <v>4.0983606556999996</v>
      </c>
      <c r="AF1872" s="131">
        <v>0</v>
      </c>
      <c r="AG1872" s="149" t="s">
        <v>3449</v>
      </c>
      <c r="AH1872" s="149">
        <v>39.544807965899999</v>
      </c>
      <c r="AI1872" s="149">
        <v>0.1422475107</v>
      </c>
      <c r="AJ1872" s="149">
        <v>13.726884779500001</v>
      </c>
      <c r="AK1872" s="149">
        <v>20.981507823600001</v>
      </c>
      <c r="AL1872" s="149">
        <v>0.213371266</v>
      </c>
      <c r="AM1872" s="149">
        <v>2.13371266</v>
      </c>
      <c r="AN1872" s="149">
        <v>2.0625889047000001</v>
      </c>
      <c r="AO1872" s="149">
        <v>0.71123755330000005</v>
      </c>
      <c r="AP1872" s="149">
        <v>19.914651493600001</v>
      </c>
      <c r="AQ1872" s="149">
        <v>7.1123755299999994E-2</v>
      </c>
    </row>
    <row r="1873" spans="1:43" x14ac:dyDescent="0.2">
      <c r="A1873" s="145">
        <v>5828</v>
      </c>
      <c r="B1873" s="109" t="s">
        <v>533</v>
      </c>
      <c r="C1873" s="110">
        <v>111</v>
      </c>
      <c r="D1873" s="131">
        <v>-2.6315789474</v>
      </c>
      <c r="E1873" s="110">
        <v>36.156351791500001</v>
      </c>
      <c r="F1873" s="131">
        <v>9.9099099098999996</v>
      </c>
      <c r="G1873" s="131">
        <v>24.324324324300001</v>
      </c>
      <c r="H1873" s="131">
        <v>55.855855855900003</v>
      </c>
      <c r="I1873" s="131">
        <v>19.819819819799999</v>
      </c>
      <c r="J1873" s="131">
        <v>0</v>
      </c>
      <c r="K1873" s="131">
        <v>0</v>
      </c>
      <c r="L1873" s="131">
        <v>0</v>
      </c>
      <c r="M1873" s="131">
        <v>8.658008658</v>
      </c>
      <c r="N1873" s="110">
        <v>46</v>
      </c>
      <c r="O1873" s="131">
        <v>2.3260869565000002</v>
      </c>
      <c r="P1873" s="146">
        <v>3.07</v>
      </c>
      <c r="Q1873" s="131">
        <v>4.8231511253999999</v>
      </c>
      <c r="R1873" s="110">
        <v>2</v>
      </c>
      <c r="S1873" s="131">
        <v>74.276527331200001</v>
      </c>
      <c r="T1873" s="110">
        <v>-1</v>
      </c>
      <c r="U1873" s="131">
        <v>20.9003215434</v>
      </c>
      <c r="V1873" s="131">
        <v>0</v>
      </c>
      <c r="W1873" s="147" t="s">
        <v>3449</v>
      </c>
      <c r="X1873" s="147">
        <v>20</v>
      </c>
      <c r="Y1873" s="147" t="s">
        <v>3449</v>
      </c>
      <c r="Z1873" s="147">
        <v>4</v>
      </c>
      <c r="AA1873" s="147" t="s">
        <v>3449</v>
      </c>
      <c r="AB1873" s="147">
        <v>7</v>
      </c>
      <c r="AC1873" s="147" t="s">
        <v>3449</v>
      </c>
      <c r="AD1873" s="147" t="s">
        <v>3449</v>
      </c>
      <c r="AE1873" s="148">
        <v>0</v>
      </c>
      <c r="AF1873" s="131">
        <v>0</v>
      </c>
      <c r="AG1873" s="149" t="s">
        <v>3449</v>
      </c>
      <c r="AH1873" s="149">
        <v>28.552631578900002</v>
      </c>
      <c r="AI1873" s="149">
        <v>0</v>
      </c>
      <c r="AJ1873" s="149">
        <v>7.1052631578999996</v>
      </c>
      <c r="AK1873" s="149">
        <v>48.026315789500003</v>
      </c>
      <c r="AL1873" s="149">
        <v>0</v>
      </c>
      <c r="AM1873" s="149">
        <v>5.2631578947</v>
      </c>
      <c r="AN1873" s="149">
        <v>0</v>
      </c>
      <c r="AO1873" s="149">
        <v>0.52631578950000002</v>
      </c>
      <c r="AP1873" s="149">
        <v>10.5263157895</v>
      </c>
      <c r="AQ1873" s="149">
        <v>0</v>
      </c>
    </row>
    <row r="1874" spans="1:43" x14ac:dyDescent="0.2">
      <c r="A1874" s="145">
        <v>5830</v>
      </c>
      <c r="B1874" s="109" t="s">
        <v>532</v>
      </c>
      <c r="C1874" s="110">
        <v>451</v>
      </c>
      <c r="D1874" s="131">
        <v>23.901098901099999</v>
      </c>
      <c r="E1874" s="110">
        <v>58.877284595299997</v>
      </c>
      <c r="F1874" s="131">
        <v>14.634146341499999</v>
      </c>
      <c r="G1874" s="131">
        <v>23.059866962299999</v>
      </c>
      <c r="H1874" s="131">
        <v>59.866962305999998</v>
      </c>
      <c r="I1874" s="131">
        <v>17.073170731699999</v>
      </c>
      <c r="J1874" s="131">
        <v>11.1482720178</v>
      </c>
      <c r="K1874" s="131">
        <v>6.6889632106999999</v>
      </c>
      <c r="L1874" s="131">
        <v>15.607580824999999</v>
      </c>
      <c r="M1874" s="131">
        <v>8.9186176143000004</v>
      </c>
      <c r="N1874" s="110">
        <v>184</v>
      </c>
      <c r="O1874" s="131">
        <v>2.4510869565000002</v>
      </c>
      <c r="P1874" s="146">
        <v>7.66</v>
      </c>
      <c r="Q1874" s="131">
        <v>5.7217165149999998</v>
      </c>
      <c r="R1874" s="110">
        <v>0</v>
      </c>
      <c r="S1874" s="131">
        <v>70.351105331599996</v>
      </c>
      <c r="T1874" s="110">
        <v>-3</v>
      </c>
      <c r="U1874" s="131">
        <v>23.9271781534</v>
      </c>
      <c r="V1874" s="131">
        <v>0</v>
      </c>
      <c r="W1874" s="147">
        <v>104</v>
      </c>
      <c r="X1874" s="147">
        <v>46</v>
      </c>
      <c r="Y1874" s="147">
        <v>19</v>
      </c>
      <c r="Z1874" s="147">
        <v>39</v>
      </c>
      <c r="AA1874" s="147">
        <v>39</v>
      </c>
      <c r="AB1874" s="147">
        <v>14</v>
      </c>
      <c r="AC1874" s="147">
        <v>8</v>
      </c>
      <c r="AD1874" s="147">
        <v>17</v>
      </c>
      <c r="AE1874" s="148">
        <v>3.1963470319999998</v>
      </c>
      <c r="AF1874" s="131">
        <v>9.6153846154</v>
      </c>
      <c r="AG1874" s="131">
        <v>5.38</v>
      </c>
      <c r="AH1874" s="149">
        <v>23.981324278399999</v>
      </c>
      <c r="AI1874" s="149">
        <v>1.5280135823000001</v>
      </c>
      <c r="AJ1874" s="149">
        <v>15.5772495756</v>
      </c>
      <c r="AK1874" s="149">
        <v>32.682512733400003</v>
      </c>
      <c r="AL1874" s="149">
        <v>0.42444821729999999</v>
      </c>
      <c r="AM1874" s="149">
        <v>3.0135823429999999</v>
      </c>
      <c r="AN1874" s="149">
        <v>0.67911714769999998</v>
      </c>
      <c r="AO1874" s="149">
        <v>3.8624787775999998</v>
      </c>
      <c r="AP1874" s="149">
        <v>16.171477079799999</v>
      </c>
      <c r="AQ1874" s="149">
        <v>0</v>
      </c>
    </row>
    <row r="1875" spans="1:43" x14ac:dyDescent="0.2">
      <c r="A1875" s="145">
        <v>5831</v>
      </c>
      <c r="B1875" s="109" t="s">
        <v>531</v>
      </c>
      <c r="C1875" s="110">
        <v>3295</v>
      </c>
      <c r="D1875" s="131">
        <v>23.547056617900001</v>
      </c>
      <c r="E1875" s="110">
        <v>98.2116244411</v>
      </c>
      <c r="F1875" s="131">
        <v>22.974203338399999</v>
      </c>
      <c r="G1875" s="131">
        <v>23.308042488600002</v>
      </c>
      <c r="H1875" s="131">
        <v>59.150227617600002</v>
      </c>
      <c r="I1875" s="131">
        <v>17.541729893799999</v>
      </c>
      <c r="J1875" s="131">
        <v>3.7094281298</v>
      </c>
      <c r="K1875" s="131">
        <v>0.30911901079999998</v>
      </c>
      <c r="L1875" s="131">
        <v>12.055641421900001</v>
      </c>
      <c r="M1875" s="131">
        <v>7.7279752705</v>
      </c>
      <c r="N1875" s="110">
        <v>1365</v>
      </c>
      <c r="O1875" s="131">
        <v>2.3794871794999999</v>
      </c>
      <c r="P1875" s="146">
        <v>33.549999999999997</v>
      </c>
      <c r="Q1875" s="131">
        <v>7.2792362767999998</v>
      </c>
      <c r="R1875" s="110">
        <v>53</v>
      </c>
      <c r="S1875" s="131">
        <v>66.825775656299996</v>
      </c>
      <c r="T1875" s="110">
        <v>-43</v>
      </c>
      <c r="U1875" s="131">
        <v>25.3878281623</v>
      </c>
      <c r="V1875" s="131">
        <v>0.50715990450000004</v>
      </c>
      <c r="W1875" s="147">
        <v>1274</v>
      </c>
      <c r="X1875" s="147">
        <v>268</v>
      </c>
      <c r="Y1875" s="147">
        <v>478</v>
      </c>
      <c r="Z1875" s="147">
        <v>528</v>
      </c>
      <c r="AA1875" s="147">
        <v>265</v>
      </c>
      <c r="AB1875" s="147">
        <v>92</v>
      </c>
      <c r="AC1875" s="147">
        <v>45</v>
      </c>
      <c r="AD1875" s="147">
        <v>128</v>
      </c>
      <c r="AE1875" s="148">
        <v>3.5782747603999998</v>
      </c>
      <c r="AF1875" s="131">
        <v>18.842975206599998</v>
      </c>
      <c r="AG1875" s="131">
        <v>4.5</v>
      </c>
      <c r="AH1875" s="149">
        <v>26.400052277299999</v>
      </c>
      <c r="AI1875" s="149">
        <v>2.2544599098</v>
      </c>
      <c r="AJ1875" s="149">
        <v>15.657060707099999</v>
      </c>
      <c r="AK1875" s="149">
        <v>30.137881461199999</v>
      </c>
      <c r="AL1875" s="149">
        <v>1.7512905966000001</v>
      </c>
      <c r="AM1875" s="149">
        <v>6.4562504083999999</v>
      </c>
      <c r="AN1875" s="149">
        <v>0.62079330850000003</v>
      </c>
      <c r="AO1875" s="149">
        <v>2.0257465855999999</v>
      </c>
      <c r="AP1875" s="149">
        <v>12.559628830899999</v>
      </c>
      <c r="AQ1875" s="149">
        <v>0.20910932500000001</v>
      </c>
    </row>
    <row r="1876" spans="1:43" x14ac:dyDescent="0.2">
      <c r="A1876" s="145">
        <v>5841</v>
      </c>
      <c r="B1876" s="109" t="s">
        <v>530</v>
      </c>
      <c r="C1876" s="110">
        <v>3456</v>
      </c>
      <c r="D1876" s="131">
        <v>6.9637883008000001</v>
      </c>
      <c r="E1876" s="110">
        <v>30.406475453100001</v>
      </c>
      <c r="F1876" s="131">
        <v>25.694444444399998</v>
      </c>
      <c r="G1876" s="131">
        <v>20.081018518499999</v>
      </c>
      <c r="H1876" s="131">
        <v>55.324074074099997</v>
      </c>
      <c r="I1876" s="131">
        <v>24.594907407400001</v>
      </c>
      <c r="J1876" s="131">
        <v>3.1805696111000001</v>
      </c>
      <c r="K1876" s="131">
        <v>1.7348561515000001</v>
      </c>
      <c r="L1876" s="131">
        <v>9.2525661414000009</v>
      </c>
      <c r="M1876" s="131">
        <v>12.1439930606</v>
      </c>
      <c r="N1876" s="110">
        <v>1557</v>
      </c>
      <c r="O1876" s="131">
        <v>2.1644187540000002</v>
      </c>
      <c r="P1876" s="146">
        <v>113.66</v>
      </c>
      <c r="Q1876" s="131">
        <v>2.8966367318000001</v>
      </c>
      <c r="R1876" s="110">
        <v>59</v>
      </c>
      <c r="S1876" s="131">
        <v>44.629336150699999</v>
      </c>
      <c r="T1876" s="110">
        <v>-219</v>
      </c>
      <c r="U1876" s="131">
        <v>35.974643423099998</v>
      </c>
      <c r="V1876" s="131">
        <v>16.499383694300001</v>
      </c>
      <c r="W1876" s="147">
        <v>1682</v>
      </c>
      <c r="X1876" s="147">
        <v>231</v>
      </c>
      <c r="Y1876" s="147">
        <v>297</v>
      </c>
      <c r="Z1876" s="147">
        <v>1154</v>
      </c>
      <c r="AA1876" s="147">
        <v>401</v>
      </c>
      <c r="AB1876" s="147">
        <v>81</v>
      </c>
      <c r="AC1876" s="147">
        <v>74</v>
      </c>
      <c r="AD1876" s="147">
        <v>246</v>
      </c>
      <c r="AE1876" s="148">
        <v>0.69324090120000004</v>
      </c>
      <c r="AF1876" s="131">
        <v>5.8258083309000002</v>
      </c>
      <c r="AG1876" s="131">
        <v>1.24</v>
      </c>
      <c r="AH1876" s="149">
        <v>34.489209594400002</v>
      </c>
      <c r="AI1876" s="149">
        <v>0.89530299989999995</v>
      </c>
      <c r="AJ1876" s="149">
        <v>13.569853678099999</v>
      </c>
      <c r="AK1876" s="149">
        <v>26.785594975599999</v>
      </c>
      <c r="AL1876" s="149">
        <v>2.3919289102999999</v>
      </c>
      <c r="AM1876" s="149">
        <v>6.6279147458000001</v>
      </c>
      <c r="AN1876" s="149">
        <v>0.47437696270000002</v>
      </c>
      <c r="AO1876" s="149">
        <v>0.93539119400000004</v>
      </c>
      <c r="AP1876" s="149">
        <v>10.1690385515</v>
      </c>
      <c r="AQ1876" s="149">
        <v>0.3474310149</v>
      </c>
    </row>
    <row r="1877" spans="1:43" x14ac:dyDescent="0.2">
      <c r="A1877" s="145">
        <v>5842</v>
      </c>
      <c r="B1877" s="109" t="s">
        <v>529</v>
      </c>
      <c r="C1877" s="110">
        <v>543</v>
      </c>
      <c r="D1877" s="131">
        <v>7.1005917160000003</v>
      </c>
      <c r="E1877" s="110">
        <v>23.244863013700002</v>
      </c>
      <c r="F1877" s="131">
        <v>13.0755064457</v>
      </c>
      <c r="G1877" s="131">
        <v>22.651933701699999</v>
      </c>
      <c r="H1877" s="131">
        <v>55.801104972399997</v>
      </c>
      <c r="I1877" s="131">
        <v>21.546961326000002</v>
      </c>
      <c r="J1877" s="131">
        <v>1.8365472911</v>
      </c>
      <c r="K1877" s="131">
        <v>1.8365472911</v>
      </c>
      <c r="L1877" s="131">
        <v>12.8558310376</v>
      </c>
      <c r="M1877" s="131">
        <v>9.1827364555000006</v>
      </c>
      <c r="N1877" s="110">
        <v>217</v>
      </c>
      <c r="O1877" s="131">
        <v>2.3963133641000001</v>
      </c>
      <c r="P1877" s="146">
        <v>23.36</v>
      </c>
      <c r="Q1877" s="131">
        <v>2.6980728050999998</v>
      </c>
      <c r="R1877" s="110">
        <v>15</v>
      </c>
      <c r="S1877" s="131">
        <v>38.2012847966</v>
      </c>
      <c r="T1877" s="110">
        <v>-46</v>
      </c>
      <c r="U1877" s="131">
        <v>49.5931477516</v>
      </c>
      <c r="V1877" s="131">
        <v>9.5074946466999997</v>
      </c>
      <c r="W1877" s="147">
        <v>166</v>
      </c>
      <c r="X1877" s="147">
        <v>29</v>
      </c>
      <c r="Y1877" s="147">
        <v>49</v>
      </c>
      <c r="Z1877" s="147">
        <v>88</v>
      </c>
      <c r="AA1877" s="147">
        <v>61</v>
      </c>
      <c r="AB1877" s="147">
        <v>11</v>
      </c>
      <c r="AC1877" s="147">
        <v>15</v>
      </c>
      <c r="AD1877" s="147">
        <v>35</v>
      </c>
      <c r="AE1877" s="148">
        <v>0</v>
      </c>
      <c r="AF1877" s="131">
        <v>0</v>
      </c>
      <c r="AG1877" s="149">
        <v>2.38</v>
      </c>
      <c r="AH1877" s="149">
        <v>34.325473521500001</v>
      </c>
      <c r="AI1877" s="149">
        <v>2.1260146888000002</v>
      </c>
      <c r="AJ1877" s="149">
        <v>10.7460378817</v>
      </c>
      <c r="AK1877" s="149">
        <v>29.570931581</v>
      </c>
      <c r="AL1877" s="149">
        <v>2.8991109392999999</v>
      </c>
      <c r="AM1877" s="149">
        <v>5.8368766910999996</v>
      </c>
      <c r="AN1877" s="149">
        <v>0.23192887509999999</v>
      </c>
      <c r="AO1877" s="149">
        <v>1.7394665636</v>
      </c>
      <c r="AP1877" s="149">
        <v>9.6250483184999993</v>
      </c>
      <c r="AQ1877" s="149">
        <v>0.88906068810000005</v>
      </c>
    </row>
    <row r="1878" spans="1:43" x14ac:dyDescent="0.2">
      <c r="A1878" s="145">
        <v>5843</v>
      </c>
      <c r="B1878" s="109" t="s">
        <v>528</v>
      </c>
      <c r="C1878" s="110">
        <v>858</v>
      </c>
      <c r="D1878" s="131">
        <v>-5.1933701657000002</v>
      </c>
      <c r="E1878" s="110">
        <v>17.676143386900002</v>
      </c>
      <c r="F1878" s="131">
        <v>36.2470862471</v>
      </c>
      <c r="G1878" s="131">
        <v>17.4825174825</v>
      </c>
      <c r="H1878" s="131">
        <v>55.0116550117</v>
      </c>
      <c r="I1878" s="131">
        <v>27.505827505799999</v>
      </c>
      <c r="J1878" s="131">
        <v>5.7471264368000003</v>
      </c>
      <c r="K1878" s="131">
        <v>3.4482758621</v>
      </c>
      <c r="L1878" s="131">
        <v>10.344827586199999</v>
      </c>
      <c r="M1878" s="131">
        <v>17.241379310300001</v>
      </c>
      <c r="N1878" s="110">
        <v>427</v>
      </c>
      <c r="O1878" s="131">
        <v>2</v>
      </c>
      <c r="P1878" s="146">
        <v>48.54</v>
      </c>
      <c r="Q1878" s="131">
        <v>2.6988051091999998</v>
      </c>
      <c r="R1878" s="110">
        <v>43</v>
      </c>
      <c r="S1878" s="131">
        <v>47.775030902300003</v>
      </c>
      <c r="T1878" s="110">
        <v>-108</v>
      </c>
      <c r="U1878" s="131">
        <v>34.013185002100002</v>
      </c>
      <c r="V1878" s="131">
        <v>15.5129789864</v>
      </c>
      <c r="W1878" s="147">
        <v>371</v>
      </c>
      <c r="X1878" s="147">
        <v>62</v>
      </c>
      <c r="Y1878" s="147">
        <v>77</v>
      </c>
      <c r="Z1878" s="147">
        <v>232</v>
      </c>
      <c r="AA1878" s="147">
        <v>104</v>
      </c>
      <c r="AB1878" s="147">
        <v>25</v>
      </c>
      <c r="AC1878" s="147">
        <v>18</v>
      </c>
      <c r="AD1878" s="147">
        <v>61</v>
      </c>
      <c r="AE1878" s="148">
        <v>2.0441537204000002</v>
      </c>
      <c r="AF1878" s="131">
        <v>4.4994375702999996</v>
      </c>
      <c r="AG1878" s="149">
        <v>0.91</v>
      </c>
      <c r="AH1878" s="149">
        <v>30.4627643273</v>
      </c>
      <c r="AI1878" s="149">
        <v>0.98069261419999998</v>
      </c>
      <c r="AJ1878" s="149">
        <v>10.8795586883</v>
      </c>
      <c r="AK1878" s="149">
        <v>42.476248850799998</v>
      </c>
      <c r="AL1878" s="149">
        <v>0.98069261419999998</v>
      </c>
      <c r="AM1878" s="149">
        <v>3.8614771683</v>
      </c>
      <c r="AN1878" s="149">
        <v>0.73551946059999995</v>
      </c>
      <c r="AO1878" s="149">
        <v>1.1032791908999999</v>
      </c>
      <c r="AP1878" s="149">
        <v>6.8035550107000002</v>
      </c>
      <c r="AQ1878" s="149">
        <v>3.06466442E-2</v>
      </c>
    </row>
    <row r="1879" spans="1:43" x14ac:dyDescent="0.2">
      <c r="A1879" s="145">
        <v>5851</v>
      </c>
      <c r="B1879" s="109" t="s">
        <v>527</v>
      </c>
      <c r="C1879" s="110">
        <v>451</v>
      </c>
      <c r="D1879" s="131">
        <v>15.051020408199999</v>
      </c>
      <c r="E1879" s="110">
        <v>173.4615384615</v>
      </c>
      <c r="F1879" s="131">
        <v>29.933481152999999</v>
      </c>
      <c r="G1879" s="131">
        <v>21.951219512200002</v>
      </c>
      <c r="H1879" s="131">
        <v>60.532150776100003</v>
      </c>
      <c r="I1879" s="131">
        <v>17.5166297118</v>
      </c>
      <c r="J1879" s="131">
        <v>0</v>
      </c>
      <c r="K1879" s="131">
        <v>0</v>
      </c>
      <c r="L1879" s="131">
        <v>11.1982082867</v>
      </c>
      <c r="M1879" s="131">
        <v>6.7189249719999999</v>
      </c>
      <c r="N1879" s="110">
        <v>180</v>
      </c>
      <c r="O1879" s="131">
        <v>2.4944444444</v>
      </c>
      <c r="P1879" s="146">
        <v>2.6</v>
      </c>
      <c r="Q1879" s="131">
        <v>22.393822393800001</v>
      </c>
      <c r="R1879" s="110">
        <v>4</v>
      </c>
      <c r="S1879" s="131">
        <v>59.459459459500003</v>
      </c>
      <c r="T1879" s="110">
        <v>-3</v>
      </c>
      <c r="U1879" s="131">
        <v>16.988416988400001</v>
      </c>
      <c r="V1879" s="131">
        <v>1.1583011583</v>
      </c>
      <c r="W1879" s="147">
        <v>390</v>
      </c>
      <c r="X1879" s="147">
        <v>46</v>
      </c>
      <c r="Y1879" s="147">
        <v>31</v>
      </c>
      <c r="Z1879" s="147">
        <v>313</v>
      </c>
      <c r="AA1879" s="147">
        <v>69</v>
      </c>
      <c r="AB1879" s="147">
        <v>16</v>
      </c>
      <c r="AC1879" s="147">
        <v>5</v>
      </c>
      <c r="AD1879" s="147">
        <v>48</v>
      </c>
      <c r="AE1879" s="148">
        <v>1.3824884793000001</v>
      </c>
      <c r="AF1879" s="131">
        <v>0</v>
      </c>
      <c r="AG1879" s="149">
        <v>4.3</v>
      </c>
      <c r="AH1879" s="149">
        <v>21.3292117465</v>
      </c>
      <c r="AI1879" s="149">
        <v>0.6697578568</v>
      </c>
      <c r="AJ1879" s="149">
        <v>15.6105100464</v>
      </c>
      <c r="AK1879" s="149">
        <v>24.214322514199999</v>
      </c>
      <c r="AL1879" s="149">
        <v>5.1519835100000001E-2</v>
      </c>
      <c r="AM1879" s="149">
        <v>11.7980422463</v>
      </c>
      <c r="AN1879" s="149">
        <v>0.15455950539999999</v>
      </c>
      <c r="AO1879" s="149">
        <v>1.8031942298000001</v>
      </c>
      <c r="AP1879" s="149">
        <v>21.689850592500001</v>
      </c>
      <c r="AQ1879" s="149">
        <v>0</v>
      </c>
    </row>
    <row r="1880" spans="1:43" x14ac:dyDescent="0.2">
      <c r="A1880" s="145">
        <v>5852</v>
      </c>
      <c r="B1880" s="109" t="s">
        <v>526</v>
      </c>
      <c r="C1880" s="110">
        <v>473</v>
      </c>
      <c r="D1880" s="131">
        <v>-1.2526096033</v>
      </c>
      <c r="E1880" s="110">
        <v>265.73033707870002</v>
      </c>
      <c r="F1880" s="131">
        <v>23.890063424899999</v>
      </c>
      <c r="G1880" s="131">
        <v>23.890063424899999</v>
      </c>
      <c r="H1880" s="131">
        <v>59.196617336199999</v>
      </c>
      <c r="I1880" s="131">
        <v>16.913319238900002</v>
      </c>
      <c r="J1880" s="131">
        <v>6.3559322034000001</v>
      </c>
      <c r="K1880" s="131">
        <v>2.1186440678</v>
      </c>
      <c r="L1880" s="131">
        <v>0</v>
      </c>
      <c r="M1880" s="131">
        <v>2.1186440678</v>
      </c>
      <c r="N1880" s="110">
        <v>176</v>
      </c>
      <c r="O1880" s="131">
        <v>2.6647727272999999</v>
      </c>
      <c r="P1880" s="146">
        <v>1.78</v>
      </c>
      <c r="Q1880" s="131">
        <v>15.5555555556</v>
      </c>
      <c r="R1880" s="110">
        <v>8</v>
      </c>
      <c r="S1880" s="131">
        <v>73.333333333300004</v>
      </c>
      <c r="T1880" s="110">
        <v>-7</v>
      </c>
      <c r="U1880" s="131">
        <v>11.1111111111</v>
      </c>
      <c r="V1880" s="131">
        <v>0</v>
      </c>
      <c r="W1880" s="147">
        <v>95</v>
      </c>
      <c r="X1880" s="147">
        <v>24</v>
      </c>
      <c r="Y1880" s="147">
        <v>6</v>
      </c>
      <c r="Z1880" s="147">
        <v>65</v>
      </c>
      <c r="AA1880" s="147" t="s">
        <v>3449</v>
      </c>
      <c r="AB1880" s="147">
        <v>4</v>
      </c>
      <c r="AC1880" s="147" t="s">
        <v>3449</v>
      </c>
      <c r="AD1880" s="147">
        <v>21</v>
      </c>
      <c r="AE1880" s="148">
        <v>1.4354066986</v>
      </c>
      <c r="AF1880" s="131">
        <v>0</v>
      </c>
      <c r="AG1880" s="131">
        <v>1.7</v>
      </c>
      <c r="AH1880" s="149">
        <v>27.366447985000001</v>
      </c>
      <c r="AI1880" s="149">
        <v>5.8575445173</v>
      </c>
      <c r="AJ1880" s="149">
        <v>9.5126522962000006</v>
      </c>
      <c r="AK1880" s="149">
        <v>25.164011246499999</v>
      </c>
      <c r="AL1880" s="149">
        <v>3.7488284910999998</v>
      </c>
      <c r="AM1880" s="149">
        <v>16.401124648500002</v>
      </c>
      <c r="AN1880" s="149">
        <v>0.14058106840000001</v>
      </c>
      <c r="AO1880" s="149">
        <v>0.14058106840000001</v>
      </c>
      <c r="AP1880" s="149">
        <v>9.8875351452999993</v>
      </c>
      <c r="AQ1880" s="149">
        <v>0</v>
      </c>
    </row>
    <row r="1881" spans="1:43" x14ac:dyDescent="0.2">
      <c r="A1881" s="145">
        <v>5853</v>
      </c>
      <c r="B1881" s="109" t="s">
        <v>525</v>
      </c>
      <c r="C1881" s="110">
        <v>783</v>
      </c>
      <c r="D1881" s="131">
        <v>6.2415196744000001</v>
      </c>
      <c r="E1881" s="110">
        <v>232.34421364990001</v>
      </c>
      <c r="F1881" s="131">
        <v>21.328224776500001</v>
      </c>
      <c r="G1881" s="131">
        <v>23.754789272</v>
      </c>
      <c r="H1881" s="131">
        <v>59.3869731801</v>
      </c>
      <c r="I1881" s="131">
        <v>16.8582375479</v>
      </c>
      <c r="J1881" s="131">
        <v>3.9011703511000002</v>
      </c>
      <c r="K1881" s="131">
        <v>1.3003901170000001</v>
      </c>
      <c r="L1881" s="131">
        <v>5.2015604681000003</v>
      </c>
      <c r="M1881" s="131">
        <v>6.5019505852000004</v>
      </c>
      <c r="N1881" s="110">
        <v>323</v>
      </c>
      <c r="O1881" s="131">
        <v>2.4024767802000002</v>
      </c>
      <c r="P1881" s="146">
        <v>3.37</v>
      </c>
      <c r="Q1881" s="131">
        <v>13.235294117600001</v>
      </c>
      <c r="R1881" s="110">
        <v>10</v>
      </c>
      <c r="S1881" s="131">
        <v>54.411764705899998</v>
      </c>
      <c r="T1881" s="110">
        <v>-11</v>
      </c>
      <c r="U1881" s="131">
        <v>32.352941176500003</v>
      </c>
      <c r="V1881" s="131">
        <v>0</v>
      </c>
      <c r="W1881" s="147">
        <v>392</v>
      </c>
      <c r="X1881" s="147">
        <v>41</v>
      </c>
      <c r="Y1881" s="147">
        <v>63</v>
      </c>
      <c r="Z1881" s="147">
        <v>288</v>
      </c>
      <c r="AA1881" s="147">
        <v>54</v>
      </c>
      <c r="AB1881" s="147">
        <v>9</v>
      </c>
      <c r="AC1881" s="147">
        <v>10</v>
      </c>
      <c r="AD1881" s="147">
        <v>35</v>
      </c>
      <c r="AE1881" s="148">
        <v>0</v>
      </c>
      <c r="AF1881" s="131">
        <v>0</v>
      </c>
      <c r="AG1881" s="149">
        <v>1.99</v>
      </c>
      <c r="AH1881" s="149">
        <v>24.351829416000001</v>
      </c>
      <c r="AI1881" s="149">
        <v>2.9561424764000002</v>
      </c>
      <c r="AJ1881" s="149">
        <v>21.226072207400001</v>
      </c>
      <c r="AK1881" s="149">
        <v>22.389144657100001</v>
      </c>
      <c r="AL1881" s="149">
        <v>1.1630724497</v>
      </c>
      <c r="AM1881" s="149">
        <v>10.152653258999999</v>
      </c>
      <c r="AN1881" s="149">
        <v>0.2180760843</v>
      </c>
      <c r="AO1881" s="149">
        <v>0.87230433730000001</v>
      </c>
      <c r="AP1881" s="149">
        <v>15.4591713109</v>
      </c>
      <c r="AQ1881" s="149">
        <v>2.4230676E-2</v>
      </c>
    </row>
    <row r="1882" spans="1:43" x14ac:dyDescent="0.2">
      <c r="A1882" s="145">
        <v>5854</v>
      </c>
      <c r="B1882" s="109" t="s">
        <v>524</v>
      </c>
      <c r="C1882" s="110">
        <v>387</v>
      </c>
      <c r="D1882" s="131">
        <v>15.1785714286</v>
      </c>
      <c r="E1882" s="110">
        <v>68.133802816900001</v>
      </c>
      <c r="F1882" s="131">
        <v>19.896640826900001</v>
      </c>
      <c r="G1882" s="131">
        <v>26.614987080100001</v>
      </c>
      <c r="H1882" s="131">
        <v>56.847545219600001</v>
      </c>
      <c r="I1882" s="131">
        <v>16.537467700299999</v>
      </c>
      <c r="J1882" s="131">
        <v>2.5706940874000002</v>
      </c>
      <c r="K1882" s="131">
        <v>2.5706940874000002</v>
      </c>
      <c r="L1882" s="131">
        <v>5.1413881748000003</v>
      </c>
      <c r="M1882" s="131">
        <v>2.5706940874000002</v>
      </c>
      <c r="N1882" s="110">
        <v>140</v>
      </c>
      <c r="O1882" s="131">
        <v>2.6071428570999999</v>
      </c>
      <c r="P1882" s="146">
        <v>5.68</v>
      </c>
      <c r="Q1882" s="131">
        <v>5.9753954305999999</v>
      </c>
      <c r="R1882" s="110">
        <v>8</v>
      </c>
      <c r="S1882" s="131">
        <v>58.172231985899998</v>
      </c>
      <c r="T1882" s="110">
        <v>-9</v>
      </c>
      <c r="U1882" s="131">
        <v>34.270650263599997</v>
      </c>
      <c r="V1882" s="131">
        <v>1.5817223198999999</v>
      </c>
      <c r="W1882" s="147">
        <v>97</v>
      </c>
      <c r="X1882" s="147">
        <v>22</v>
      </c>
      <c r="Y1882" s="147">
        <v>18</v>
      </c>
      <c r="Z1882" s="147">
        <v>57</v>
      </c>
      <c r="AA1882" s="147" t="s">
        <v>3449</v>
      </c>
      <c r="AB1882" s="147">
        <v>9</v>
      </c>
      <c r="AC1882" s="147" t="s">
        <v>3449</v>
      </c>
      <c r="AD1882" s="147">
        <v>18</v>
      </c>
      <c r="AE1882" s="148">
        <v>0</v>
      </c>
      <c r="AF1882" s="131">
        <v>2.7855153203</v>
      </c>
      <c r="AG1882" s="149" t="s">
        <v>3449</v>
      </c>
      <c r="AH1882" s="149">
        <v>24.6361185984</v>
      </c>
      <c r="AI1882" s="149">
        <v>1.6711590296000001</v>
      </c>
      <c r="AJ1882" s="149">
        <v>5.4986522911</v>
      </c>
      <c r="AK1882" s="149">
        <v>33.477088948800002</v>
      </c>
      <c r="AL1882" s="149">
        <v>8.6792452830000002</v>
      </c>
      <c r="AM1882" s="149">
        <v>6.0377358490999997</v>
      </c>
      <c r="AN1882" s="149">
        <v>0.16172506740000001</v>
      </c>
      <c r="AO1882" s="149">
        <v>1.7250673854</v>
      </c>
      <c r="AP1882" s="149">
        <v>13.7466307278</v>
      </c>
      <c r="AQ1882" s="149">
        <v>0.43126684640000001</v>
      </c>
    </row>
    <row r="1883" spans="1:43" x14ac:dyDescent="0.2">
      <c r="A1883" s="145">
        <v>5855</v>
      </c>
      <c r="B1883" s="109" t="s">
        <v>523</v>
      </c>
      <c r="C1883" s="110">
        <v>639</v>
      </c>
      <c r="D1883" s="131">
        <v>15.342960288800001</v>
      </c>
      <c r="E1883" s="110">
        <v>387.27272727270002</v>
      </c>
      <c r="F1883" s="131">
        <v>30.672926447599998</v>
      </c>
      <c r="G1883" s="131">
        <v>25.665101721399999</v>
      </c>
      <c r="H1883" s="131">
        <v>59.780907668200001</v>
      </c>
      <c r="I1883" s="131">
        <v>14.5539906103</v>
      </c>
      <c r="J1883" s="131">
        <v>3.1446540880999998</v>
      </c>
      <c r="K1883" s="131">
        <v>3.1446540880999998</v>
      </c>
      <c r="L1883" s="131">
        <v>12.578616352199999</v>
      </c>
      <c r="M1883" s="131">
        <v>4.7169811320999999</v>
      </c>
      <c r="N1883" s="110">
        <v>234</v>
      </c>
      <c r="O1883" s="131">
        <v>2.7136752137000002</v>
      </c>
      <c r="P1883" s="146">
        <v>1.65</v>
      </c>
      <c r="Q1883" s="131">
        <v>29.878048780499999</v>
      </c>
      <c r="R1883" s="110">
        <v>17</v>
      </c>
      <c r="S1883" s="131">
        <v>53.6585365854</v>
      </c>
      <c r="T1883" s="110">
        <v>-14</v>
      </c>
      <c r="U1883" s="131">
        <v>15.853658536599999</v>
      </c>
      <c r="V1883" s="131">
        <v>0.60975609760000005</v>
      </c>
      <c r="W1883" s="147" t="s">
        <v>3449</v>
      </c>
      <c r="X1883" s="147">
        <v>9</v>
      </c>
      <c r="Y1883" s="147" t="s">
        <v>3449</v>
      </c>
      <c r="Z1883" s="147">
        <v>83</v>
      </c>
      <c r="AA1883" s="147" t="s">
        <v>3449</v>
      </c>
      <c r="AB1883" s="147">
        <v>4</v>
      </c>
      <c r="AC1883" s="147" t="s">
        <v>3449</v>
      </c>
      <c r="AD1883" s="147">
        <v>33</v>
      </c>
      <c r="AE1883" s="148">
        <v>1.0563380281999999</v>
      </c>
      <c r="AF1883" s="131">
        <v>0</v>
      </c>
      <c r="AG1883" s="149" t="s">
        <v>3449</v>
      </c>
      <c r="AH1883" s="149">
        <v>39.690891154200003</v>
      </c>
      <c r="AI1883" s="149">
        <v>3.3212758961</v>
      </c>
      <c r="AJ1883" s="149">
        <v>10.884577441599999</v>
      </c>
      <c r="AK1883" s="149">
        <v>19.467280499800001</v>
      </c>
      <c r="AL1883" s="149">
        <v>1.7099638277</v>
      </c>
      <c r="AM1883" s="149">
        <v>11.6409075962</v>
      </c>
      <c r="AN1883" s="149">
        <v>0.1315356791</v>
      </c>
      <c r="AO1883" s="149">
        <v>1.3482407103</v>
      </c>
      <c r="AP1883" s="149">
        <v>9.8322920091999997</v>
      </c>
      <c r="AQ1883" s="149">
        <v>0.39460703720000001</v>
      </c>
    </row>
    <row r="1884" spans="1:43" x14ac:dyDescent="0.2">
      <c r="A1884" s="145">
        <v>5856</v>
      </c>
      <c r="B1884" s="109" t="s">
        <v>522</v>
      </c>
      <c r="C1884" s="110">
        <v>725</v>
      </c>
      <c r="D1884" s="131">
        <v>8.2089552239000003</v>
      </c>
      <c r="E1884" s="110">
        <v>104.3165467626</v>
      </c>
      <c r="F1884" s="131">
        <v>22.758620689699999</v>
      </c>
      <c r="G1884" s="131">
        <v>27.5862068966</v>
      </c>
      <c r="H1884" s="131">
        <v>59.310344827599998</v>
      </c>
      <c r="I1884" s="131">
        <v>13.1034482759</v>
      </c>
      <c r="J1884" s="131">
        <v>2.7662517288999999</v>
      </c>
      <c r="K1884" s="131">
        <v>1.3831258645</v>
      </c>
      <c r="L1884" s="131">
        <v>12.4481327801</v>
      </c>
      <c r="M1884" s="131">
        <v>4.1493775933999997</v>
      </c>
      <c r="N1884" s="110">
        <v>266</v>
      </c>
      <c r="O1884" s="131">
        <v>2.7218045112999998</v>
      </c>
      <c r="P1884" s="146">
        <v>6.95</v>
      </c>
      <c r="Q1884" s="131">
        <v>7.7032810271000001</v>
      </c>
      <c r="R1884" s="110">
        <v>24</v>
      </c>
      <c r="S1884" s="131">
        <v>69.757489301000007</v>
      </c>
      <c r="T1884" s="110">
        <v>-31</v>
      </c>
      <c r="U1884" s="131">
        <v>22.539229671899999</v>
      </c>
      <c r="V1884" s="131">
        <v>0</v>
      </c>
      <c r="W1884" s="147">
        <v>111</v>
      </c>
      <c r="X1884" s="147">
        <v>42</v>
      </c>
      <c r="Y1884" s="147">
        <v>14</v>
      </c>
      <c r="Z1884" s="147">
        <v>55</v>
      </c>
      <c r="AA1884" s="147">
        <v>46</v>
      </c>
      <c r="AB1884" s="147">
        <v>14</v>
      </c>
      <c r="AC1884" s="147">
        <v>9</v>
      </c>
      <c r="AD1884" s="147">
        <v>23</v>
      </c>
      <c r="AE1884" s="148">
        <v>1.5822784809999999</v>
      </c>
      <c r="AF1884" s="131">
        <v>4.3415340087000001</v>
      </c>
      <c r="AG1884" s="131">
        <v>0.83</v>
      </c>
      <c r="AH1884" s="149">
        <v>29.247835497800001</v>
      </c>
      <c r="AI1884" s="149">
        <v>2.5974025973999999</v>
      </c>
      <c r="AJ1884" s="149">
        <v>12.094155844199999</v>
      </c>
      <c r="AK1884" s="149">
        <v>18.127705627699999</v>
      </c>
      <c r="AL1884" s="149">
        <v>3.3279220778999998</v>
      </c>
      <c r="AM1884" s="149">
        <v>11.7965367965</v>
      </c>
      <c r="AN1884" s="149">
        <v>0.16233766229999999</v>
      </c>
      <c r="AO1884" s="149">
        <v>0.1082251082</v>
      </c>
      <c r="AP1884" s="149">
        <v>17.5595238095</v>
      </c>
      <c r="AQ1884" s="149">
        <v>1.9480519481</v>
      </c>
    </row>
    <row r="1885" spans="1:43" x14ac:dyDescent="0.2">
      <c r="A1885" s="145">
        <v>5857</v>
      </c>
      <c r="B1885" s="109" t="s">
        <v>521</v>
      </c>
      <c r="C1885" s="110">
        <v>1369</v>
      </c>
      <c r="D1885" s="131">
        <v>46.260683760699997</v>
      </c>
      <c r="E1885" s="110">
        <v>176.4175257732</v>
      </c>
      <c r="F1885" s="131">
        <v>30.460189919600001</v>
      </c>
      <c r="G1885" s="131">
        <v>23.009495982499999</v>
      </c>
      <c r="H1885" s="131">
        <v>63.769174579999998</v>
      </c>
      <c r="I1885" s="131">
        <v>13.2213294375</v>
      </c>
      <c r="J1885" s="131">
        <v>5.9457450761999997</v>
      </c>
      <c r="K1885" s="131">
        <v>4.4593088071000002</v>
      </c>
      <c r="L1885" s="131">
        <v>9.6618357487999997</v>
      </c>
      <c r="M1885" s="131">
        <v>0.74321813449999996</v>
      </c>
      <c r="N1885" s="110">
        <v>583</v>
      </c>
      <c r="O1885" s="131">
        <v>2.3447684391000001</v>
      </c>
      <c r="P1885" s="146">
        <v>7.76</v>
      </c>
      <c r="Q1885" s="131">
        <v>9.8191214470000006</v>
      </c>
      <c r="R1885" s="110">
        <v>6</v>
      </c>
      <c r="S1885" s="131">
        <v>55.167958656300002</v>
      </c>
      <c r="T1885" s="110">
        <v>-8</v>
      </c>
      <c r="U1885" s="131">
        <v>34.754521963800002</v>
      </c>
      <c r="V1885" s="131">
        <v>0.25839793280000001</v>
      </c>
      <c r="W1885" s="147">
        <v>327</v>
      </c>
      <c r="X1885" s="147">
        <v>86</v>
      </c>
      <c r="Y1885" s="147">
        <v>45</v>
      </c>
      <c r="Z1885" s="147">
        <v>196</v>
      </c>
      <c r="AA1885" s="147">
        <v>84</v>
      </c>
      <c r="AB1885" s="147">
        <v>18</v>
      </c>
      <c r="AC1885" s="147">
        <v>13</v>
      </c>
      <c r="AD1885" s="147">
        <v>53</v>
      </c>
      <c r="AE1885" s="148">
        <v>1.6272189348999999</v>
      </c>
      <c r="AF1885" s="131">
        <v>0</v>
      </c>
      <c r="AG1885" s="131">
        <v>0.98</v>
      </c>
      <c r="AH1885" s="149">
        <v>22.733612273399999</v>
      </c>
      <c r="AI1885" s="149">
        <v>2.8513869517999999</v>
      </c>
      <c r="AJ1885" s="149">
        <v>10.940647760699999</v>
      </c>
      <c r="AK1885" s="149">
        <v>28.467379513400001</v>
      </c>
      <c r="AL1885" s="149">
        <v>0.83682008370000005</v>
      </c>
      <c r="AM1885" s="149">
        <v>12.1338912134</v>
      </c>
      <c r="AN1885" s="149">
        <v>1.3172167984000001</v>
      </c>
      <c r="AO1885" s="149">
        <v>1.1777467844</v>
      </c>
      <c r="AP1885" s="149">
        <v>18.100108476700001</v>
      </c>
      <c r="AQ1885" s="149">
        <v>0.10847667749999999</v>
      </c>
    </row>
    <row r="1886" spans="1:43" x14ac:dyDescent="0.2">
      <c r="A1886" s="145">
        <v>5858</v>
      </c>
      <c r="B1886" s="109" t="s">
        <v>520</v>
      </c>
      <c r="C1886" s="110">
        <v>622</v>
      </c>
      <c r="D1886" s="131">
        <v>20.0772200772</v>
      </c>
      <c r="E1886" s="110">
        <v>232.9588014981</v>
      </c>
      <c r="F1886" s="131">
        <v>29.9035369775</v>
      </c>
      <c r="G1886" s="131">
        <v>21.543408360099999</v>
      </c>
      <c r="H1886" s="131">
        <v>65.755627009600005</v>
      </c>
      <c r="I1886" s="131">
        <v>12.7009646302</v>
      </c>
      <c r="J1886" s="131">
        <v>1.6220600162000001</v>
      </c>
      <c r="K1886" s="131">
        <v>1.6220600162000001</v>
      </c>
      <c r="L1886" s="131">
        <v>11.3544201135</v>
      </c>
      <c r="M1886" s="131">
        <v>4.8661800487000004</v>
      </c>
      <c r="N1886" s="110">
        <v>264</v>
      </c>
      <c r="O1886" s="131">
        <v>2.3484848485000001</v>
      </c>
      <c r="P1886" s="146">
        <v>2.67</v>
      </c>
      <c r="Q1886" s="131">
        <v>13.6363636364</v>
      </c>
      <c r="R1886" s="110">
        <v>9</v>
      </c>
      <c r="S1886" s="131">
        <v>75</v>
      </c>
      <c r="T1886" s="110">
        <v>-9</v>
      </c>
      <c r="U1886" s="131">
        <v>10.984848484800001</v>
      </c>
      <c r="V1886" s="131">
        <v>0.37878787879999998</v>
      </c>
      <c r="W1886" s="147">
        <v>190</v>
      </c>
      <c r="X1886" s="147">
        <v>95</v>
      </c>
      <c r="Y1886" s="147">
        <v>22</v>
      </c>
      <c r="Z1886" s="147">
        <v>73</v>
      </c>
      <c r="AA1886" s="147">
        <v>53</v>
      </c>
      <c r="AB1886" s="147">
        <v>14</v>
      </c>
      <c r="AC1886" s="147">
        <v>9</v>
      </c>
      <c r="AD1886" s="147">
        <v>30</v>
      </c>
      <c r="AE1886" s="148">
        <v>0.97719869709999996</v>
      </c>
      <c r="AF1886" s="131">
        <v>0</v>
      </c>
      <c r="AG1886" s="131">
        <v>1.8</v>
      </c>
      <c r="AH1886" s="149">
        <v>22.7075954349</v>
      </c>
      <c r="AI1886" s="149">
        <v>3.9748130656999998</v>
      </c>
      <c r="AJ1886" s="149">
        <v>10.31090122</v>
      </c>
      <c r="AK1886" s="149">
        <v>34.868162140899997</v>
      </c>
      <c r="AL1886" s="149">
        <v>3.4632034632000002</v>
      </c>
      <c r="AM1886" s="149">
        <v>7.7528532074000003</v>
      </c>
      <c r="AN1886" s="149">
        <v>1.7316017316000001</v>
      </c>
      <c r="AO1886" s="149">
        <v>1.8890200708</v>
      </c>
      <c r="AP1886" s="149">
        <v>11.570247933899999</v>
      </c>
      <c r="AQ1886" s="149">
        <v>3.9354584800000002E-2</v>
      </c>
    </row>
    <row r="1887" spans="1:43" x14ac:dyDescent="0.2">
      <c r="A1887" s="145">
        <v>5859</v>
      </c>
      <c r="B1887" s="109" t="s">
        <v>519</v>
      </c>
      <c r="C1887" s="110">
        <v>2686</v>
      </c>
      <c r="D1887" s="131">
        <v>10.2174805088</v>
      </c>
      <c r="E1887" s="110">
        <v>695.85492227980001</v>
      </c>
      <c r="F1887" s="131">
        <v>28.629932985899998</v>
      </c>
      <c r="G1887" s="131">
        <v>24.832464631400001</v>
      </c>
      <c r="H1887" s="131">
        <v>59.754281459399998</v>
      </c>
      <c r="I1887" s="131">
        <v>15.4132539092</v>
      </c>
      <c r="J1887" s="131">
        <v>2.2471910112</v>
      </c>
      <c r="K1887" s="131">
        <v>2.6217228464</v>
      </c>
      <c r="L1887" s="131">
        <v>8.6142322097000008</v>
      </c>
      <c r="M1887" s="131">
        <v>4.1198501873</v>
      </c>
      <c r="N1887" s="110">
        <v>1047</v>
      </c>
      <c r="O1887" s="131">
        <v>2.5090735435</v>
      </c>
      <c r="P1887" s="146">
        <v>3.86</v>
      </c>
      <c r="Q1887" s="131">
        <v>26.4935064935</v>
      </c>
      <c r="R1887" s="110">
        <v>43</v>
      </c>
      <c r="S1887" s="131">
        <v>58.181818181799997</v>
      </c>
      <c r="T1887" s="110">
        <v>-48</v>
      </c>
      <c r="U1887" s="131">
        <v>14.805194805199999</v>
      </c>
      <c r="V1887" s="131">
        <v>0.51948051949999996</v>
      </c>
      <c r="W1887" s="147">
        <v>477</v>
      </c>
      <c r="X1887" s="147">
        <v>94</v>
      </c>
      <c r="Y1887" s="147">
        <v>68</v>
      </c>
      <c r="Z1887" s="147">
        <v>315</v>
      </c>
      <c r="AA1887" s="147">
        <v>127</v>
      </c>
      <c r="AB1887" s="147">
        <v>22</v>
      </c>
      <c r="AC1887" s="147">
        <v>16</v>
      </c>
      <c r="AD1887" s="147">
        <v>89</v>
      </c>
      <c r="AE1887" s="148">
        <v>3.1879194631000001</v>
      </c>
      <c r="AF1887" s="131">
        <v>0</v>
      </c>
      <c r="AG1887" s="149">
        <v>1.36</v>
      </c>
      <c r="AH1887" s="149">
        <v>30.051993067600002</v>
      </c>
      <c r="AI1887" s="149">
        <v>1.4471403812999999</v>
      </c>
      <c r="AJ1887" s="149">
        <v>17.157712305</v>
      </c>
      <c r="AK1887" s="149">
        <v>20.320623916799999</v>
      </c>
      <c r="AL1887" s="149">
        <v>0.44194107449999998</v>
      </c>
      <c r="AM1887" s="149">
        <v>10.164644714</v>
      </c>
      <c r="AN1887" s="149">
        <v>0.1126516464</v>
      </c>
      <c r="AO1887" s="149">
        <v>1.0485268631</v>
      </c>
      <c r="AP1887" s="149">
        <v>17.590987868300001</v>
      </c>
      <c r="AQ1887" s="149">
        <v>3.4662045099999997E-2</v>
      </c>
    </row>
    <row r="1888" spans="1:43" x14ac:dyDescent="0.2">
      <c r="A1888" s="145">
        <v>5860</v>
      </c>
      <c r="B1888" s="109" t="s">
        <v>518</v>
      </c>
      <c r="C1888" s="110">
        <v>1496</v>
      </c>
      <c r="D1888" s="131">
        <v>13.6778115502</v>
      </c>
      <c r="E1888" s="110">
        <v>514.08934707900005</v>
      </c>
      <c r="F1888" s="131">
        <v>30.013368984</v>
      </c>
      <c r="G1888" s="131">
        <v>24.264705882400001</v>
      </c>
      <c r="H1888" s="131">
        <v>60.962566844900003</v>
      </c>
      <c r="I1888" s="131">
        <v>14.772727272699999</v>
      </c>
      <c r="J1888" s="131">
        <v>1.3192612136999999</v>
      </c>
      <c r="K1888" s="131">
        <v>2.6385224273999999</v>
      </c>
      <c r="L1888" s="131">
        <v>7.9155672822999996</v>
      </c>
      <c r="M1888" s="131">
        <v>3.2981530342999998</v>
      </c>
      <c r="N1888" s="110">
        <v>617</v>
      </c>
      <c r="O1888" s="131">
        <v>2.4197730956000001</v>
      </c>
      <c r="P1888" s="146">
        <v>2.91</v>
      </c>
      <c r="Q1888" s="131">
        <v>30.6620209059</v>
      </c>
      <c r="R1888" s="110">
        <v>14</v>
      </c>
      <c r="S1888" s="131">
        <v>62.717770034799997</v>
      </c>
      <c r="T1888" s="110">
        <v>-15</v>
      </c>
      <c r="U1888" s="131">
        <v>6.2717770034999996</v>
      </c>
      <c r="V1888" s="131">
        <v>0.34843205570000002</v>
      </c>
      <c r="W1888" s="147">
        <v>416</v>
      </c>
      <c r="X1888" s="147">
        <v>70</v>
      </c>
      <c r="Y1888" s="147">
        <v>123</v>
      </c>
      <c r="Z1888" s="147">
        <v>223</v>
      </c>
      <c r="AA1888" s="147">
        <v>115</v>
      </c>
      <c r="AB1888" s="147">
        <v>11</v>
      </c>
      <c r="AC1888" s="147">
        <v>22</v>
      </c>
      <c r="AD1888" s="147">
        <v>82</v>
      </c>
      <c r="AE1888" s="148">
        <v>0.97087378639999999</v>
      </c>
      <c r="AF1888" s="131">
        <v>3.3156498673999999</v>
      </c>
      <c r="AG1888" s="149">
        <v>1.56</v>
      </c>
      <c r="AH1888" s="149">
        <v>27.637302882</v>
      </c>
      <c r="AI1888" s="149">
        <v>3.3442088091</v>
      </c>
      <c r="AJ1888" s="149">
        <v>15.0217509516</v>
      </c>
      <c r="AK1888" s="149">
        <v>23.8852637303</v>
      </c>
      <c r="AL1888" s="149">
        <v>1.2778684066999999</v>
      </c>
      <c r="AM1888" s="149">
        <v>9.9510603588999995</v>
      </c>
      <c r="AN1888" s="149">
        <v>0.46220772160000001</v>
      </c>
      <c r="AO1888" s="149">
        <v>2.7596519848000001</v>
      </c>
      <c r="AP1888" s="149">
        <v>14.2740619902</v>
      </c>
      <c r="AQ1888" s="149">
        <v>0.53017944539999995</v>
      </c>
    </row>
    <row r="1889" spans="1:43" x14ac:dyDescent="0.2">
      <c r="A1889" s="145">
        <v>5861</v>
      </c>
      <c r="B1889" s="109" t="s">
        <v>517</v>
      </c>
      <c r="C1889" s="110">
        <v>6249</v>
      </c>
      <c r="D1889" s="131">
        <v>8.4519264144000008</v>
      </c>
      <c r="E1889" s="110">
        <v>2280.6569343065999</v>
      </c>
      <c r="F1889" s="131">
        <v>44.023043686999998</v>
      </c>
      <c r="G1889" s="131">
        <v>26.756281005000002</v>
      </c>
      <c r="H1889" s="131">
        <v>58.073291726699999</v>
      </c>
      <c r="I1889" s="131">
        <v>15.170427268399999</v>
      </c>
      <c r="J1889" s="131">
        <v>3.5177486408999998</v>
      </c>
      <c r="K1889" s="131">
        <v>1.9187719859000001</v>
      </c>
      <c r="L1889" s="131">
        <v>12.631915574000001</v>
      </c>
      <c r="M1889" s="131">
        <v>7.0354972816999997</v>
      </c>
      <c r="N1889" s="110">
        <v>2512</v>
      </c>
      <c r="O1889" s="131">
        <v>2.3101114649999999</v>
      </c>
      <c r="P1889" s="146">
        <v>2.74</v>
      </c>
      <c r="Q1889" s="131">
        <v>64.338235294100002</v>
      </c>
      <c r="R1889" s="110">
        <v>27</v>
      </c>
      <c r="S1889" s="131">
        <v>29.411764705900001</v>
      </c>
      <c r="T1889" s="110">
        <v>-26</v>
      </c>
      <c r="U1889" s="131">
        <v>5.5147058824000004</v>
      </c>
      <c r="V1889" s="131">
        <v>0.73529411759999996</v>
      </c>
      <c r="W1889" s="147">
        <v>4402</v>
      </c>
      <c r="X1889" s="147">
        <v>65</v>
      </c>
      <c r="Y1889" s="147">
        <v>503</v>
      </c>
      <c r="Z1889" s="147">
        <v>3834</v>
      </c>
      <c r="AA1889" s="147">
        <v>559</v>
      </c>
      <c r="AB1889" s="147">
        <v>6</v>
      </c>
      <c r="AC1889" s="147">
        <v>62</v>
      </c>
      <c r="AD1889" s="147">
        <v>491</v>
      </c>
      <c r="AE1889" s="148">
        <v>0.2042900919</v>
      </c>
      <c r="AF1889" s="131">
        <v>2.2515278224999999</v>
      </c>
      <c r="AG1889" s="149">
        <v>2.59</v>
      </c>
      <c r="AH1889" s="149">
        <v>27.2608066558</v>
      </c>
      <c r="AI1889" s="149">
        <v>2.2336769758999999</v>
      </c>
      <c r="AJ1889" s="149">
        <v>22.219207813299999</v>
      </c>
      <c r="AK1889" s="149">
        <v>14.102911919</v>
      </c>
      <c r="AL1889" s="149">
        <v>1.1620546211</v>
      </c>
      <c r="AM1889" s="149">
        <v>11.1683848797</v>
      </c>
      <c r="AN1889" s="149">
        <v>0.14469162599999999</v>
      </c>
      <c r="AO1889" s="149">
        <v>3.1515644782000001</v>
      </c>
      <c r="AP1889" s="149">
        <v>15.3553988063</v>
      </c>
      <c r="AQ1889" s="149">
        <v>0.34364261169999999</v>
      </c>
    </row>
    <row r="1890" spans="1:43" x14ac:dyDescent="0.2">
      <c r="A1890" s="145">
        <v>5862</v>
      </c>
      <c r="B1890" s="109" t="s">
        <v>516</v>
      </c>
      <c r="C1890" s="110">
        <v>230</v>
      </c>
      <c r="D1890" s="131">
        <v>3.6036036035999999</v>
      </c>
      <c r="E1890" s="110">
        <v>211.00917431190001</v>
      </c>
      <c r="F1890" s="131">
        <v>25.652173912999999</v>
      </c>
      <c r="G1890" s="131">
        <v>26.956521739100001</v>
      </c>
      <c r="H1890" s="131">
        <v>56.956521739099998</v>
      </c>
      <c r="I1890" s="131">
        <v>16.086956521699999</v>
      </c>
      <c r="J1890" s="131">
        <v>4.1841004183999999</v>
      </c>
      <c r="K1890" s="131">
        <v>4.1841004183999999</v>
      </c>
      <c r="L1890" s="131">
        <v>16.7364016736</v>
      </c>
      <c r="M1890" s="131">
        <v>4.1841004183999999</v>
      </c>
      <c r="N1890" s="110">
        <v>96</v>
      </c>
      <c r="O1890" s="131">
        <v>2.3854166666999999</v>
      </c>
      <c r="P1890" s="146">
        <v>1.0900000000000001</v>
      </c>
      <c r="Q1890" s="131">
        <v>6.4220183486</v>
      </c>
      <c r="R1890" s="110">
        <v>0</v>
      </c>
      <c r="S1890" s="131">
        <v>54.128440367000003</v>
      </c>
      <c r="T1890" s="110">
        <v>0</v>
      </c>
      <c r="U1890" s="131">
        <v>38.532110091699998</v>
      </c>
      <c r="V1890" s="131">
        <v>0.91743119269999995</v>
      </c>
      <c r="W1890" s="147">
        <v>104</v>
      </c>
      <c r="X1890" s="147">
        <v>44</v>
      </c>
      <c r="Y1890" s="147">
        <v>4</v>
      </c>
      <c r="Z1890" s="147">
        <v>56</v>
      </c>
      <c r="AA1890" s="147">
        <v>26</v>
      </c>
      <c r="AB1890" s="147">
        <v>9</v>
      </c>
      <c r="AC1890" s="147">
        <v>4</v>
      </c>
      <c r="AD1890" s="147">
        <v>13</v>
      </c>
      <c r="AE1890" s="148">
        <v>2.6548672565999998</v>
      </c>
      <c r="AF1890" s="131">
        <v>0</v>
      </c>
      <c r="AG1890" s="149" t="s">
        <v>3449</v>
      </c>
      <c r="AH1890" s="149">
        <v>38.524590163900001</v>
      </c>
      <c r="AI1890" s="149">
        <v>1.9374068553999999</v>
      </c>
      <c r="AJ1890" s="149">
        <v>17.883755588700001</v>
      </c>
      <c r="AK1890" s="149">
        <v>21.758569299600001</v>
      </c>
      <c r="AL1890" s="149">
        <v>1.4903129657</v>
      </c>
      <c r="AM1890" s="149">
        <v>3.651266766</v>
      </c>
      <c r="AN1890" s="149">
        <v>0.2980625931</v>
      </c>
      <c r="AO1890" s="149">
        <v>2.2354694486</v>
      </c>
      <c r="AP1890" s="149">
        <v>10.7302533532</v>
      </c>
      <c r="AQ1890" s="149">
        <v>0</v>
      </c>
    </row>
    <row r="1891" spans="1:43" x14ac:dyDescent="0.2">
      <c r="A1891" s="145">
        <v>5863</v>
      </c>
      <c r="B1891" s="109" t="s">
        <v>515</v>
      </c>
      <c r="C1891" s="110">
        <v>355</v>
      </c>
      <c r="D1891" s="131">
        <v>3.4985422741000001</v>
      </c>
      <c r="E1891" s="110">
        <v>322.72727272729998</v>
      </c>
      <c r="F1891" s="131">
        <v>22.253521126799999</v>
      </c>
      <c r="G1891" s="131">
        <v>20.845070422500001</v>
      </c>
      <c r="H1891" s="131">
        <v>64.7887323944</v>
      </c>
      <c r="I1891" s="131">
        <v>14.366197183100001</v>
      </c>
      <c r="J1891" s="131">
        <v>2.8050490884000001</v>
      </c>
      <c r="K1891" s="131">
        <v>2.8050490884000001</v>
      </c>
      <c r="L1891" s="131">
        <v>5.6100981767000002</v>
      </c>
      <c r="M1891" s="131">
        <v>8.4151472650999999</v>
      </c>
      <c r="N1891" s="110">
        <v>144</v>
      </c>
      <c r="O1891" s="131">
        <v>2.4652777777999999</v>
      </c>
      <c r="P1891" s="146">
        <v>1.1000000000000001</v>
      </c>
      <c r="Q1891" s="131">
        <v>12.8440366972</v>
      </c>
      <c r="R1891" s="110">
        <v>5</v>
      </c>
      <c r="S1891" s="131">
        <v>68.807339449500006</v>
      </c>
      <c r="T1891" s="110">
        <v>-5</v>
      </c>
      <c r="U1891" s="131">
        <v>18.348623853199999</v>
      </c>
      <c r="V1891" s="131">
        <v>0</v>
      </c>
      <c r="W1891" s="147">
        <v>105</v>
      </c>
      <c r="X1891" s="147">
        <v>32</v>
      </c>
      <c r="Y1891" s="147">
        <v>10</v>
      </c>
      <c r="Z1891" s="147">
        <v>63</v>
      </c>
      <c r="AA1891" s="147">
        <v>32</v>
      </c>
      <c r="AB1891" s="147">
        <v>7</v>
      </c>
      <c r="AC1891" s="147">
        <v>4</v>
      </c>
      <c r="AD1891" s="147">
        <v>21</v>
      </c>
      <c r="AE1891" s="148">
        <v>1.8292682926999999</v>
      </c>
      <c r="AF1891" s="131">
        <v>0</v>
      </c>
      <c r="AG1891" s="149" t="s">
        <v>3449</v>
      </c>
      <c r="AH1891" s="149">
        <v>23.366440146399999</v>
      </c>
      <c r="AI1891" s="149">
        <v>3.8682697334</v>
      </c>
      <c r="AJ1891" s="149">
        <v>19.654992158900001</v>
      </c>
      <c r="AK1891" s="149">
        <v>18.400418191299998</v>
      </c>
      <c r="AL1891" s="149">
        <v>1.6727652901000001</v>
      </c>
      <c r="AM1891" s="149">
        <v>5.9592263461000003</v>
      </c>
      <c r="AN1891" s="149">
        <v>0.1568217459</v>
      </c>
      <c r="AO1891" s="149">
        <v>4.0250914794000003</v>
      </c>
      <c r="AP1891" s="149">
        <v>19.7072660742</v>
      </c>
      <c r="AQ1891" s="149">
        <v>0.41819132250000002</v>
      </c>
    </row>
    <row r="1892" spans="1:43" x14ac:dyDescent="0.2">
      <c r="A1892" s="145">
        <v>5871</v>
      </c>
      <c r="B1892" s="109" t="s">
        <v>514</v>
      </c>
      <c r="C1892" s="110">
        <v>1478</v>
      </c>
      <c r="D1892" s="131">
        <v>12.7383676583</v>
      </c>
      <c r="E1892" s="110">
        <v>46.361355081600003</v>
      </c>
      <c r="F1892" s="131">
        <v>15.1556156969</v>
      </c>
      <c r="G1892" s="131">
        <v>19.8240866035</v>
      </c>
      <c r="H1892" s="131">
        <v>56.833558863299999</v>
      </c>
      <c r="I1892" s="131">
        <v>23.342354533200002</v>
      </c>
      <c r="J1892" s="131">
        <v>4.7393364928999997</v>
      </c>
      <c r="K1892" s="131">
        <v>3.3852403520999998</v>
      </c>
      <c r="L1892" s="131">
        <v>6.7704807040999997</v>
      </c>
      <c r="M1892" s="131">
        <v>9.4786729857999994</v>
      </c>
      <c r="N1892" s="110">
        <v>686</v>
      </c>
      <c r="O1892" s="131">
        <v>2.1297376092999998</v>
      </c>
      <c r="P1892" s="146">
        <v>31.88</v>
      </c>
      <c r="Q1892" s="131">
        <v>3.6665622062000001</v>
      </c>
      <c r="R1892" s="110">
        <v>14</v>
      </c>
      <c r="S1892" s="131">
        <v>33.907865872800002</v>
      </c>
      <c r="T1892" s="110">
        <v>-128</v>
      </c>
      <c r="U1892" s="131">
        <v>60.6392980257</v>
      </c>
      <c r="V1892" s="131">
        <v>1.7862738952999999</v>
      </c>
      <c r="W1892" s="147">
        <v>671</v>
      </c>
      <c r="X1892" s="147">
        <v>26</v>
      </c>
      <c r="Y1892" s="147">
        <v>380</v>
      </c>
      <c r="Z1892" s="147">
        <v>265</v>
      </c>
      <c r="AA1892" s="147">
        <v>119</v>
      </c>
      <c r="AB1892" s="147">
        <v>9</v>
      </c>
      <c r="AC1892" s="147">
        <v>41</v>
      </c>
      <c r="AD1892" s="147">
        <v>69</v>
      </c>
      <c r="AE1892" s="148">
        <v>3.0785562632999999</v>
      </c>
      <c r="AF1892" s="131">
        <v>3.3489618218000001</v>
      </c>
      <c r="AG1892" s="131">
        <v>2.71</v>
      </c>
      <c r="AH1892" s="149">
        <v>28.462081959500001</v>
      </c>
      <c r="AI1892" s="149">
        <v>1.6486104569</v>
      </c>
      <c r="AJ1892" s="149">
        <v>21.6321243523</v>
      </c>
      <c r="AK1892" s="149">
        <v>19.135657088999999</v>
      </c>
      <c r="AL1892" s="149">
        <v>6.7828544512000004</v>
      </c>
      <c r="AM1892" s="149">
        <v>4.0390956194000003</v>
      </c>
      <c r="AN1892" s="149">
        <v>0.10598210080000001</v>
      </c>
      <c r="AO1892" s="149">
        <v>2.0254357042</v>
      </c>
      <c r="AP1892" s="149">
        <v>13.024022609499999</v>
      </c>
      <c r="AQ1892" s="149">
        <v>1.2011304757000001</v>
      </c>
    </row>
    <row r="1893" spans="1:43" x14ac:dyDescent="0.2">
      <c r="A1893" s="145">
        <v>5872</v>
      </c>
      <c r="B1893" s="109" t="s">
        <v>513</v>
      </c>
      <c r="C1893" s="110">
        <v>4642</v>
      </c>
      <c r="D1893" s="131">
        <v>7.3294797687999997</v>
      </c>
      <c r="E1893" s="110">
        <v>46.799072487099998</v>
      </c>
      <c r="F1893" s="131">
        <v>26.0663507109</v>
      </c>
      <c r="G1893" s="131">
        <v>20.228349849200001</v>
      </c>
      <c r="H1893" s="131">
        <v>57.1520896165</v>
      </c>
      <c r="I1893" s="131">
        <v>22.6195605343</v>
      </c>
      <c r="J1893" s="131">
        <v>3.2509752926000002</v>
      </c>
      <c r="K1893" s="131">
        <v>2.1673168616999998</v>
      </c>
      <c r="L1893" s="131">
        <v>11.920242739500001</v>
      </c>
      <c r="M1893" s="131">
        <v>12.570437798</v>
      </c>
      <c r="N1893" s="110">
        <v>2157</v>
      </c>
      <c r="O1893" s="131">
        <v>2.1367640241000001</v>
      </c>
      <c r="P1893" s="146">
        <v>99.19</v>
      </c>
      <c r="Q1893" s="131">
        <v>3.0752167776000001</v>
      </c>
      <c r="R1893" s="110">
        <v>33</v>
      </c>
      <c r="S1893" s="131">
        <v>28.725549505899998</v>
      </c>
      <c r="T1893" s="110">
        <v>-135</v>
      </c>
      <c r="U1893" s="131">
        <v>66.374269005800002</v>
      </c>
      <c r="V1893" s="131">
        <v>1.8249647106</v>
      </c>
      <c r="W1893" s="147">
        <v>6190</v>
      </c>
      <c r="X1893" s="147">
        <v>72</v>
      </c>
      <c r="Y1893" s="147">
        <v>4295</v>
      </c>
      <c r="Z1893" s="147">
        <v>1823</v>
      </c>
      <c r="AA1893" s="147">
        <v>369</v>
      </c>
      <c r="AB1893" s="147">
        <v>25</v>
      </c>
      <c r="AC1893" s="147">
        <v>100</v>
      </c>
      <c r="AD1893" s="147">
        <v>244</v>
      </c>
      <c r="AE1893" s="148">
        <v>1.7266187049999999</v>
      </c>
      <c r="AF1893" s="131">
        <v>6.3084620405000003</v>
      </c>
      <c r="AG1893" s="131">
        <v>3.03</v>
      </c>
      <c r="AH1893" s="149">
        <v>24.7223958083</v>
      </c>
      <c r="AI1893" s="149">
        <v>1.8122386194</v>
      </c>
      <c r="AJ1893" s="149">
        <v>26.202951497400001</v>
      </c>
      <c r="AK1893" s="149">
        <v>21.362303513899999</v>
      </c>
      <c r="AL1893" s="149">
        <v>3.4177762823000002</v>
      </c>
      <c r="AM1893" s="149">
        <v>4.4849300581999998</v>
      </c>
      <c r="AN1893" s="149">
        <v>0.3941739172</v>
      </c>
      <c r="AO1893" s="149">
        <v>2.52367447</v>
      </c>
      <c r="AP1893" s="149">
        <v>12.5318463683</v>
      </c>
      <c r="AQ1893" s="149">
        <v>0.77873383650000005</v>
      </c>
    </row>
    <row r="1894" spans="1:43" x14ac:dyDescent="0.2">
      <c r="A1894" s="145">
        <v>5873</v>
      </c>
      <c r="B1894" s="109" t="s">
        <v>512</v>
      </c>
      <c r="C1894" s="110">
        <v>900</v>
      </c>
      <c r="D1894" s="131">
        <v>4.1666666667000003</v>
      </c>
      <c r="E1894" s="110">
        <v>27.658266748599999</v>
      </c>
      <c r="F1894" s="131">
        <v>15.5555555556</v>
      </c>
      <c r="G1894" s="131">
        <v>19.444444444399998</v>
      </c>
      <c r="H1894" s="131">
        <v>57.222222222200003</v>
      </c>
      <c r="I1894" s="131">
        <v>23.333333333300001</v>
      </c>
      <c r="J1894" s="131">
        <v>4.5095828636000004</v>
      </c>
      <c r="K1894" s="131">
        <v>1.1273957159000001</v>
      </c>
      <c r="L1894" s="131">
        <v>10.1465614431</v>
      </c>
      <c r="M1894" s="131">
        <v>13.528748590799999</v>
      </c>
      <c r="N1894" s="110">
        <v>421</v>
      </c>
      <c r="O1894" s="131">
        <v>2.1211401424999998</v>
      </c>
      <c r="P1894" s="146">
        <v>32.54</v>
      </c>
      <c r="Q1894" s="131">
        <v>3.3210332103</v>
      </c>
      <c r="R1894" s="110">
        <v>14</v>
      </c>
      <c r="S1894" s="131">
        <v>34.194341943399998</v>
      </c>
      <c r="T1894" s="110">
        <v>-23</v>
      </c>
      <c r="U1894" s="131">
        <v>59.963099630999999</v>
      </c>
      <c r="V1894" s="131">
        <v>2.5215252153000001</v>
      </c>
      <c r="W1894" s="147">
        <v>676</v>
      </c>
      <c r="X1894" s="147">
        <v>38</v>
      </c>
      <c r="Y1894" s="147">
        <v>522</v>
      </c>
      <c r="Z1894" s="147">
        <v>116</v>
      </c>
      <c r="AA1894" s="147">
        <v>81</v>
      </c>
      <c r="AB1894" s="147">
        <v>14</v>
      </c>
      <c r="AC1894" s="147">
        <v>26</v>
      </c>
      <c r="AD1894" s="147">
        <v>41</v>
      </c>
      <c r="AE1894" s="148">
        <v>1.5985790409</v>
      </c>
      <c r="AF1894" s="131">
        <v>0</v>
      </c>
      <c r="AG1894" s="131">
        <v>2.63</v>
      </c>
      <c r="AH1894" s="149">
        <v>25.603168887300001</v>
      </c>
      <c r="AI1894" s="149">
        <v>1.1883327332</v>
      </c>
      <c r="AJ1894" s="149">
        <v>26.053294922599999</v>
      </c>
      <c r="AK1894" s="149">
        <v>15.934461649299999</v>
      </c>
      <c r="AL1894" s="149">
        <v>4.6272956428000001</v>
      </c>
      <c r="AM1894" s="149">
        <v>3.0968671228</v>
      </c>
      <c r="AN1894" s="149">
        <v>0.32409074539999999</v>
      </c>
      <c r="AO1894" s="149">
        <v>4.0871444003999997</v>
      </c>
      <c r="AP1894" s="149">
        <v>16.114512063399999</v>
      </c>
      <c r="AQ1894" s="149">
        <v>1.1703276918000001</v>
      </c>
    </row>
    <row r="1895" spans="1:43" x14ac:dyDescent="0.2">
      <c r="A1895" s="145">
        <v>5881</v>
      </c>
      <c r="B1895" s="109" t="s">
        <v>511</v>
      </c>
      <c r="C1895" s="110">
        <v>6150</v>
      </c>
      <c r="D1895" s="131">
        <v>5.9431524547999999</v>
      </c>
      <c r="E1895" s="110">
        <v>382.70068450529999</v>
      </c>
      <c r="F1895" s="131">
        <v>22.4715447154</v>
      </c>
      <c r="G1895" s="131">
        <v>23.5609756098</v>
      </c>
      <c r="H1895" s="131">
        <v>55.804878048799999</v>
      </c>
      <c r="I1895" s="131">
        <v>20.634146341499999</v>
      </c>
      <c r="J1895" s="131">
        <v>2.9213665504000002</v>
      </c>
      <c r="K1895" s="131">
        <v>1.6229814169000001</v>
      </c>
      <c r="L1895" s="131">
        <v>6.9788200925000003</v>
      </c>
      <c r="M1895" s="131">
        <v>10.711677351300001</v>
      </c>
      <c r="N1895" s="110">
        <v>2514</v>
      </c>
      <c r="O1895" s="131">
        <v>2.4057279236000002</v>
      </c>
      <c r="P1895" s="146">
        <v>16.07</v>
      </c>
      <c r="Q1895" s="131">
        <v>18.046048537600001</v>
      </c>
      <c r="R1895" s="110">
        <v>63</v>
      </c>
      <c r="S1895" s="131">
        <v>33.354075917899998</v>
      </c>
      <c r="T1895" s="110">
        <v>-76</v>
      </c>
      <c r="U1895" s="131">
        <v>46.297448662100003</v>
      </c>
      <c r="V1895" s="131">
        <v>2.3024268823999998</v>
      </c>
      <c r="W1895" s="147">
        <v>1782</v>
      </c>
      <c r="X1895" s="147">
        <v>46</v>
      </c>
      <c r="Y1895" s="147">
        <v>97</v>
      </c>
      <c r="Z1895" s="147">
        <v>1639</v>
      </c>
      <c r="AA1895" s="147">
        <v>343</v>
      </c>
      <c r="AB1895" s="147">
        <v>15</v>
      </c>
      <c r="AC1895" s="147">
        <v>20</v>
      </c>
      <c r="AD1895" s="147">
        <v>308</v>
      </c>
      <c r="AE1895" s="148">
        <v>0.80998987509999998</v>
      </c>
      <c r="AF1895" s="131">
        <v>5.8158319871000002</v>
      </c>
      <c r="AG1895" s="149">
        <v>1.36</v>
      </c>
      <c r="AH1895" s="149">
        <v>30.561555075600001</v>
      </c>
      <c r="AI1895" s="149">
        <v>2.3141005861999999</v>
      </c>
      <c r="AJ1895" s="149">
        <v>17.664301141599999</v>
      </c>
      <c r="AK1895" s="149">
        <v>13.8846035174</v>
      </c>
      <c r="AL1895" s="149">
        <v>1.1354520210000001</v>
      </c>
      <c r="AM1895" s="149">
        <v>11.6661524221</v>
      </c>
      <c r="AN1895" s="149">
        <v>0.52452946619999996</v>
      </c>
      <c r="AO1895" s="149">
        <v>2.5300833076</v>
      </c>
      <c r="AP1895" s="149">
        <v>17.426720148099999</v>
      </c>
      <c r="AQ1895" s="149">
        <v>0.29620487499999998</v>
      </c>
    </row>
    <row r="1896" spans="1:43" x14ac:dyDescent="0.2">
      <c r="A1896" s="145">
        <v>5882</v>
      </c>
      <c r="B1896" s="109" t="s">
        <v>510</v>
      </c>
      <c r="C1896" s="110">
        <v>3026</v>
      </c>
      <c r="D1896" s="131">
        <v>14.1456054319</v>
      </c>
      <c r="E1896" s="110">
        <v>292.64990328819999</v>
      </c>
      <c r="F1896" s="131">
        <v>23.793787177799999</v>
      </c>
      <c r="G1896" s="131">
        <v>17.911434236600002</v>
      </c>
      <c r="H1896" s="131">
        <v>60.674157303400001</v>
      </c>
      <c r="I1896" s="131">
        <v>21.414408460000001</v>
      </c>
      <c r="J1896" s="131">
        <v>4.0201005025000001</v>
      </c>
      <c r="K1896" s="131">
        <v>1.6750418760000001</v>
      </c>
      <c r="L1896" s="131">
        <v>9.0452261306999997</v>
      </c>
      <c r="M1896" s="131">
        <v>16.080402010099998</v>
      </c>
      <c r="N1896" s="110">
        <v>1358</v>
      </c>
      <c r="O1896" s="131">
        <v>2.1281296024</v>
      </c>
      <c r="P1896" s="146">
        <v>10.34</v>
      </c>
      <c r="Q1896" s="131">
        <v>15.46692607</v>
      </c>
      <c r="R1896" s="110">
        <v>33</v>
      </c>
      <c r="S1896" s="131">
        <v>47.081712062299999</v>
      </c>
      <c r="T1896" s="110">
        <v>-26</v>
      </c>
      <c r="U1896" s="131">
        <v>37.062256809300003</v>
      </c>
      <c r="V1896" s="131">
        <v>0.38910505839999998</v>
      </c>
      <c r="W1896" s="147">
        <v>698</v>
      </c>
      <c r="X1896" s="147">
        <v>130</v>
      </c>
      <c r="Y1896" s="147">
        <v>35</v>
      </c>
      <c r="Z1896" s="147">
        <v>533</v>
      </c>
      <c r="AA1896" s="147">
        <v>194</v>
      </c>
      <c r="AB1896" s="147">
        <v>29</v>
      </c>
      <c r="AC1896" s="147">
        <v>18</v>
      </c>
      <c r="AD1896" s="147">
        <v>147</v>
      </c>
      <c r="AE1896" s="148">
        <v>3.2679738561999998</v>
      </c>
      <c r="AF1896" s="131">
        <v>5.8339052848000001</v>
      </c>
      <c r="AG1896" s="131">
        <v>2.2799999999999998</v>
      </c>
      <c r="AH1896" s="149">
        <v>28.571428571399998</v>
      </c>
      <c r="AI1896" s="149">
        <v>2.2430668842000001</v>
      </c>
      <c r="AJ1896" s="149">
        <v>17.169657422499998</v>
      </c>
      <c r="AK1896" s="149">
        <v>13.371009088799999</v>
      </c>
      <c r="AL1896" s="149">
        <v>1.0254020042000001</v>
      </c>
      <c r="AM1896" s="149">
        <v>10.568632020500001</v>
      </c>
      <c r="AN1896" s="149">
        <v>0.30878583079999999</v>
      </c>
      <c r="AO1896" s="149">
        <v>2.7907247728</v>
      </c>
      <c r="AP1896" s="149">
        <v>21.236308552800001</v>
      </c>
      <c r="AQ1896" s="149">
        <v>0.2039151713</v>
      </c>
    </row>
    <row r="1897" spans="1:43" x14ac:dyDescent="0.2">
      <c r="A1897" s="145">
        <v>5883</v>
      </c>
      <c r="B1897" s="109" t="s">
        <v>509</v>
      </c>
      <c r="C1897" s="110">
        <v>2285</v>
      </c>
      <c r="D1897" s="131">
        <v>6.1309800278999997</v>
      </c>
      <c r="E1897" s="110">
        <v>2135.5140186916001</v>
      </c>
      <c r="F1897" s="131">
        <v>27.308533916799998</v>
      </c>
      <c r="G1897" s="131">
        <v>17.155361050300002</v>
      </c>
      <c r="H1897" s="131">
        <v>55.361050328200001</v>
      </c>
      <c r="I1897" s="131">
        <v>27.483588621399999</v>
      </c>
      <c r="J1897" s="131">
        <v>4.8171666302</v>
      </c>
      <c r="K1897" s="131">
        <v>1.7516969564</v>
      </c>
      <c r="L1897" s="131">
        <v>7.8826363039</v>
      </c>
      <c r="M1897" s="131">
        <v>9.1964090211999991</v>
      </c>
      <c r="N1897" s="110">
        <v>1049</v>
      </c>
      <c r="O1897" s="131">
        <v>2.1344137274000001</v>
      </c>
      <c r="P1897" s="146">
        <v>1.07</v>
      </c>
      <c r="Q1897" s="131">
        <v>77.570093457900001</v>
      </c>
      <c r="R1897" s="110">
        <v>7</v>
      </c>
      <c r="S1897" s="131">
        <v>21.495327102800001</v>
      </c>
      <c r="T1897" s="110">
        <v>-7</v>
      </c>
      <c r="U1897" s="131">
        <v>0</v>
      </c>
      <c r="V1897" s="131">
        <v>0.93457943929999998</v>
      </c>
      <c r="W1897" s="147">
        <v>466</v>
      </c>
      <c r="X1897" s="147">
        <v>34</v>
      </c>
      <c r="Y1897" s="147">
        <v>34</v>
      </c>
      <c r="Z1897" s="147">
        <v>398</v>
      </c>
      <c r="AA1897" s="147" t="s">
        <v>3449</v>
      </c>
      <c r="AB1897" s="147" t="s">
        <v>3449</v>
      </c>
      <c r="AC1897" s="147">
        <v>11</v>
      </c>
      <c r="AD1897" s="147">
        <v>131</v>
      </c>
      <c r="AE1897" s="148">
        <v>3.2718120805000002</v>
      </c>
      <c r="AF1897" s="131">
        <v>3.0728709394</v>
      </c>
      <c r="AG1897" s="149">
        <v>2.5</v>
      </c>
      <c r="AH1897" s="149">
        <v>37.067254685800002</v>
      </c>
      <c r="AI1897" s="149">
        <v>2.3153252481000002</v>
      </c>
      <c r="AJ1897" s="149">
        <v>15.420801175999999</v>
      </c>
      <c r="AK1897" s="149">
        <v>14.4064682102</v>
      </c>
      <c r="AL1897" s="149">
        <v>1.5729511209</v>
      </c>
      <c r="AM1897" s="149">
        <v>8.8496876148000005</v>
      </c>
      <c r="AN1897" s="149">
        <v>6.6152149899999999E-2</v>
      </c>
      <c r="AO1897" s="149">
        <v>1.5803013598</v>
      </c>
      <c r="AP1897" s="149">
        <v>16.339581036399998</v>
      </c>
      <c r="AQ1897" s="149">
        <v>0.36751194409999999</v>
      </c>
    </row>
    <row r="1898" spans="1:43" x14ac:dyDescent="0.2">
      <c r="A1898" s="145">
        <v>5884</v>
      </c>
      <c r="B1898" s="109" t="s">
        <v>508</v>
      </c>
      <c r="C1898" s="110">
        <v>3362</v>
      </c>
      <c r="D1898" s="131">
        <v>3.4779932286999999</v>
      </c>
      <c r="E1898" s="110">
        <v>498.8130563798</v>
      </c>
      <c r="F1898" s="131">
        <v>31.618084473500002</v>
      </c>
      <c r="G1898" s="131">
        <v>19.452706722199999</v>
      </c>
      <c r="H1898" s="131">
        <v>60.737656157000004</v>
      </c>
      <c r="I1898" s="131">
        <v>19.809637120800001</v>
      </c>
      <c r="J1898" s="131">
        <v>3.5539760107</v>
      </c>
      <c r="K1898" s="131">
        <v>1.7769880053</v>
      </c>
      <c r="L1898" s="131">
        <v>9.7734340293000006</v>
      </c>
      <c r="M1898" s="131">
        <v>7.4041166889000003</v>
      </c>
      <c r="N1898" s="110">
        <v>1548</v>
      </c>
      <c r="O1898" s="131">
        <v>2.1582687339</v>
      </c>
      <c r="P1898" s="146">
        <v>6.74</v>
      </c>
      <c r="Q1898" s="131">
        <v>19.465081723600001</v>
      </c>
      <c r="R1898" s="110">
        <v>12</v>
      </c>
      <c r="S1898" s="131">
        <v>45.022288261500002</v>
      </c>
      <c r="T1898" s="110">
        <v>-19</v>
      </c>
      <c r="U1898" s="131">
        <v>34.769687964299997</v>
      </c>
      <c r="V1898" s="131">
        <v>0.74294205049999995</v>
      </c>
      <c r="W1898" s="147">
        <v>1670</v>
      </c>
      <c r="X1898" s="147">
        <v>32</v>
      </c>
      <c r="Y1898" s="147">
        <v>753</v>
      </c>
      <c r="Z1898" s="147">
        <v>885</v>
      </c>
      <c r="AA1898" s="147">
        <v>198</v>
      </c>
      <c r="AB1898" s="147">
        <v>16</v>
      </c>
      <c r="AC1898" s="147">
        <v>35</v>
      </c>
      <c r="AD1898" s="147">
        <v>147</v>
      </c>
      <c r="AE1898" s="148">
        <v>0.90651558070000005</v>
      </c>
      <c r="AF1898" s="131">
        <v>1.1761246692</v>
      </c>
      <c r="AG1898" s="149">
        <v>3.98</v>
      </c>
      <c r="AH1898" s="149">
        <v>20.410738066899999</v>
      </c>
      <c r="AI1898" s="149">
        <v>2.2149015209999998</v>
      </c>
      <c r="AJ1898" s="149">
        <v>20.1023340576</v>
      </c>
      <c r="AK1898" s="149">
        <v>18.861708838599998</v>
      </c>
      <c r="AL1898" s="149">
        <v>1.9555617859000001</v>
      </c>
      <c r="AM1898" s="149">
        <v>6.7568514754000004</v>
      </c>
      <c r="AN1898" s="149">
        <v>0.40653255770000002</v>
      </c>
      <c r="AO1898" s="149">
        <v>3.5816920164999999</v>
      </c>
      <c r="AP1898" s="149">
        <v>23.677016892099999</v>
      </c>
      <c r="AQ1898" s="149">
        <v>0.42055092170000002</v>
      </c>
    </row>
    <row r="1899" spans="1:43" x14ac:dyDescent="0.2">
      <c r="A1899" s="145">
        <v>5885</v>
      </c>
      <c r="B1899" s="109" t="s">
        <v>507</v>
      </c>
      <c r="C1899" s="110">
        <v>1543</v>
      </c>
      <c r="D1899" s="131">
        <v>8.3567415730000008</v>
      </c>
      <c r="E1899" s="110">
        <v>714.35185185190005</v>
      </c>
      <c r="F1899" s="131">
        <v>23.201555411499999</v>
      </c>
      <c r="G1899" s="131">
        <v>21.775761503599998</v>
      </c>
      <c r="H1899" s="131">
        <v>57.939079714800002</v>
      </c>
      <c r="I1899" s="131">
        <v>20.2851587816</v>
      </c>
      <c r="J1899" s="131">
        <v>2.5999350016</v>
      </c>
      <c r="K1899" s="131">
        <v>2.5999350016</v>
      </c>
      <c r="L1899" s="131">
        <v>9.0997725057000007</v>
      </c>
      <c r="M1899" s="131">
        <v>11.049723756900001</v>
      </c>
      <c r="N1899" s="110">
        <v>626</v>
      </c>
      <c r="O1899" s="131">
        <v>2.4329073482000001</v>
      </c>
      <c r="P1899" s="146">
        <v>2.16</v>
      </c>
      <c r="Q1899" s="131">
        <v>28.7037037037</v>
      </c>
      <c r="R1899" s="110">
        <v>21</v>
      </c>
      <c r="S1899" s="131">
        <v>49.074074074099997</v>
      </c>
      <c r="T1899" s="110">
        <v>-20</v>
      </c>
      <c r="U1899" s="131">
        <v>21.759259259299998</v>
      </c>
      <c r="V1899" s="131">
        <v>0.46296296300000001</v>
      </c>
      <c r="W1899" s="147">
        <v>219</v>
      </c>
      <c r="X1899" s="147">
        <v>13</v>
      </c>
      <c r="Y1899" s="147">
        <v>10</v>
      </c>
      <c r="Z1899" s="147">
        <v>196</v>
      </c>
      <c r="AA1899" s="147">
        <v>67</v>
      </c>
      <c r="AB1899" s="147">
        <v>7</v>
      </c>
      <c r="AC1899" s="147">
        <v>8</v>
      </c>
      <c r="AD1899" s="147">
        <v>52</v>
      </c>
      <c r="AE1899" s="148">
        <v>4.3766578248999997</v>
      </c>
      <c r="AF1899" s="131">
        <v>5.8064516129000001</v>
      </c>
      <c r="AG1899" s="149">
        <v>0.91</v>
      </c>
      <c r="AH1899" s="149">
        <v>27.4899057873</v>
      </c>
      <c r="AI1899" s="149">
        <v>2.6805742485000001</v>
      </c>
      <c r="AJ1899" s="149">
        <v>15.1637505608</v>
      </c>
      <c r="AK1899" s="149">
        <v>16.3974876626</v>
      </c>
      <c r="AL1899" s="149">
        <v>1.6935845671</v>
      </c>
      <c r="AM1899" s="149">
        <v>10.1615074024</v>
      </c>
      <c r="AN1899" s="149">
        <v>0.79632122029999997</v>
      </c>
      <c r="AO1899" s="149">
        <v>2.0076267383999999</v>
      </c>
      <c r="AP1899" s="149">
        <v>21.096904441500001</v>
      </c>
      <c r="AQ1899" s="149">
        <v>0.57200538359999997</v>
      </c>
    </row>
    <row r="1900" spans="1:43" x14ac:dyDescent="0.2">
      <c r="A1900" s="145">
        <v>5886</v>
      </c>
      <c r="B1900" s="109" t="s">
        <v>506</v>
      </c>
      <c r="C1900" s="110">
        <v>25984</v>
      </c>
      <c r="D1900" s="131">
        <v>5.7162618495000004</v>
      </c>
      <c r="E1900" s="110">
        <v>777.73121819810001</v>
      </c>
      <c r="F1900" s="131">
        <v>44.227216748799997</v>
      </c>
      <c r="G1900" s="131">
        <v>19.823737684699999</v>
      </c>
      <c r="H1900" s="131">
        <v>59.871459359600003</v>
      </c>
      <c r="I1900" s="131">
        <v>20.304802955700001</v>
      </c>
      <c r="J1900" s="131">
        <v>3.5791256158000002</v>
      </c>
      <c r="K1900" s="131">
        <v>1.9242610837</v>
      </c>
      <c r="L1900" s="131">
        <v>8.8516009851999993</v>
      </c>
      <c r="M1900" s="131">
        <v>10.1600985222</v>
      </c>
      <c r="N1900" s="110">
        <v>11983</v>
      </c>
      <c r="O1900" s="131">
        <v>2.0023366436000001</v>
      </c>
      <c r="P1900" s="146">
        <v>33.409999999999997</v>
      </c>
      <c r="Q1900" s="131">
        <v>19.15720263</v>
      </c>
      <c r="R1900" s="110">
        <v>86</v>
      </c>
      <c r="S1900" s="131">
        <v>25.283921099800001</v>
      </c>
      <c r="T1900" s="110">
        <v>-130</v>
      </c>
      <c r="U1900" s="131">
        <v>50.567842199600001</v>
      </c>
      <c r="V1900" s="131">
        <v>4.9910340704999996</v>
      </c>
      <c r="W1900" s="147">
        <v>12749</v>
      </c>
      <c r="X1900" s="147">
        <v>95</v>
      </c>
      <c r="Y1900" s="147">
        <v>1166</v>
      </c>
      <c r="Z1900" s="147">
        <v>11488</v>
      </c>
      <c r="AA1900" s="147">
        <v>1936</v>
      </c>
      <c r="AB1900" s="147">
        <v>28</v>
      </c>
      <c r="AC1900" s="147">
        <v>229</v>
      </c>
      <c r="AD1900" s="147">
        <v>1679</v>
      </c>
      <c r="AE1900" s="148">
        <v>1.5230719586999999</v>
      </c>
      <c r="AF1900" s="131">
        <v>0.45156920299999997</v>
      </c>
      <c r="AG1900" s="131">
        <v>7.59</v>
      </c>
      <c r="AH1900" s="149">
        <v>29.5599400131</v>
      </c>
      <c r="AI1900" s="149">
        <v>2.5096072733999999</v>
      </c>
      <c r="AJ1900" s="149">
        <v>20.322898116000001</v>
      </c>
      <c r="AK1900" s="149">
        <v>14.9053332084</v>
      </c>
      <c r="AL1900" s="149">
        <v>0.57409316710000002</v>
      </c>
      <c r="AM1900" s="149">
        <v>6.8656856312999999</v>
      </c>
      <c r="AN1900" s="149">
        <v>0.27650201520000001</v>
      </c>
      <c r="AO1900" s="149">
        <v>3.5746086793999998</v>
      </c>
      <c r="AP1900" s="149">
        <v>18.675602212000001</v>
      </c>
      <c r="AQ1900" s="149">
        <v>0.35500046860000001</v>
      </c>
    </row>
    <row r="1901" spans="1:43" x14ac:dyDescent="0.2">
      <c r="A1901" s="145">
        <v>5888</v>
      </c>
      <c r="B1901" s="109" t="s">
        <v>505</v>
      </c>
      <c r="C1901" s="110">
        <v>5247</v>
      </c>
      <c r="D1901" s="131">
        <v>6.5380710659999997</v>
      </c>
      <c r="E1901" s="110">
        <v>345.88002636779999</v>
      </c>
      <c r="F1901" s="131">
        <v>23.956546598100001</v>
      </c>
      <c r="G1901" s="131">
        <v>23.422908328599998</v>
      </c>
      <c r="H1901" s="131">
        <v>58.128454354900001</v>
      </c>
      <c r="I1901" s="131">
        <v>18.448637316599999</v>
      </c>
      <c r="J1901" s="131">
        <v>1.9173617103</v>
      </c>
      <c r="K1901" s="131">
        <v>1.7256255393</v>
      </c>
      <c r="L1901" s="131">
        <v>5.5603489597999998</v>
      </c>
      <c r="M1901" s="131">
        <v>6.3272936439</v>
      </c>
      <c r="N1901" s="110">
        <v>2052</v>
      </c>
      <c r="O1901" s="131">
        <v>2.4980506823000002</v>
      </c>
      <c r="P1901" s="146">
        <v>15.17</v>
      </c>
      <c r="Q1901" s="131">
        <v>19.263642340600001</v>
      </c>
      <c r="R1901" s="110">
        <v>58</v>
      </c>
      <c r="S1901" s="131">
        <v>33.793556870499998</v>
      </c>
      <c r="T1901" s="110">
        <v>-78</v>
      </c>
      <c r="U1901" s="131">
        <v>45.233399079599998</v>
      </c>
      <c r="V1901" s="131">
        <v>1.7094017094</v>
      </c>
      <c r="W1901" s="147">
        <v>2698</v>
      </c>
      <c r="X1901" s="147">
        <v>37</v>
      </c>
      <c r="Y1901" s="147">
        <v>622</v>
      </c>
      <c r="Z1901" s="147">
        <v>2039</v>
      </c>
      <c r="AA1901" s="147">
        <v>333</v>
      </c>
      <c r="AB1901" s="147">
        <v>16</v>
      </c>
      <c r="AC1901" s="147">
        <v>46</v>
      </c>
      <c r="AD1901" s="147">
        <v>271</v>
      </c>
      <c r="AE1901" s="148">
        <v>0.85616438360000002</v>
      </c>
      <c r="AF1901" s="131">
        <v>3.4863451481999999</v>
      </c>
      <c r="AG1901" s="149">
        <v>1.72</v>
      </c>
      <c r="AH1901" s="149">
        <v>28.872549019600001</v>
      </c>
      <c r="AI1901" s="149">
        <v>3.1757703081000002</v>
      </c>
      <c r="AJ1901" s="149">
        <v>17.794117647099998</v>
      </c>
      <c r="AK1901" s="149">
        <v>15.154061624600001</v>
      </c>
      <c r="AL1901" s="149">
        <v>1.5861344538</v>
      </c>
      <c r="AM1901" s="149">
        <v>10.486694677899999</v>
      </c>
      <c r="AN1901" s="149">
        <v>0.34313725490000002</v>
      </c>
      <c r="AO1901" s="149">
        <v>2.3774509803999999</v>
      </c>
      <c r="AP1901" s="149">
        <v>18.420868347300001</v>
      </c>
      <c r="AQ1901" s="149">
        <v>0.35014005599999998</v>
      </c>
    </row>
    <row r="1902" spans="1:43" x14ac:dyDescent="0.2">
      <c r="A1902" s="145">
        <v>5889</v>
      </c>
      <c r="B1902" s="109" t="s">
        <v>504</v>
      </c>
      <c r="C1902" s="110">
        <v>11884</v>
      </c>
      <c r="D1902" s="131">
        <v>10.179862785099999</v>
      </c>
      <c r="E1902" s="110">
        <v>3645.3987730060999</v>
      </c>
      <c r="F1902" s="131">
        <v>29.9814877146</v>
      </c>
      <c r="G1902" s="131">
        <v>20.792662403200001</v>
      </c>
      <c r="H1902" s="131">
        <v>57.6657691013</v>
      </c>
      <c r="I1902" s="131">
        <v>21.541568495500002</v>
      </c>
      <c r="J1902" s="131">
        <v>3.7112010795999999</v>
      </c>
      <c r="K1902" s="131">
        <v>1.5182186234999999</v>
      </c>
      <c r="L1902" s="131">
        <v>9.0249662617999995</v>
      </c>
      <c r="M1902" s="131">
        <v>5.8198380567000001</v>
      </c>
      <c r="N1902" s="110">
        <v>5616</v>
      </c>
      <c r="O1902" s="131">
        <v>2.1057692308</v>
      </c>
      <c r="P1902" s="146">
        <v>3.26</v>
      </c>
      <c r="Q1902" s="131">
        <v>66.055045871600001</v>
      </c>
      <c r="R1902" s="110">
        <v>28</v>
      </c>
      <c r="S1902" s="131">
        <v>29.0519877676</v>
      </c>
      <c r="T1902" s="110">
        <v>-32</v>
      </c>
      <c r="U1902" s="131">
        <v>4.5871559632999999</v>
      </c>
      <c r="V1902" s="131">
        <v>0.30581039760000001</v>
      </c>
      <c r="W1902" s="147">
        <v>3766</v>
      </c>
      <c r="X1902" s="147">
        <v>30</v>
      </c>
      <c r="Y1902" s="147">
        <v>169</v>
      </c>
      <c r="Z1902" s="147">
        <v>3567</v>
      </c>
      <c r="AA1902" s="147">
        <v>598</v>
      </c>
      <c r="AB1902" s="147">
        <v>8</v>
      </c>
      <c r="AC1902" s="147">
        <v>65</v>
      </c>
      <c r="AD1902" s="147">
        <v>525</v>
      </c>
      <c r="AE1902" s="148">
        <v>0.15817779179999999</v>
      </c>
      <c r="AF1902" s="131">
        <v>2.1272974812999998</v>
      </c>
      <c r="AG1902" s="149">
        <v>5.39</v>
      </c>
      <c r="AH1902" s="149">
        <v>25.434869448400001</v>
      </c>
      <c r="AI1902" s="149">
        <v>3.5189018411999999</v>
      </c>
      <c r="AJ1902" s="149">
        <v>22.132040527299999</v>
      </c>
      <c r="AK1902" s="149">
        <v>13.545411628</v>
      </c>
      <c r="AL1902" s="149">
        <v>1.0313396521</v>
      </c>
      <c r="AM1902" s="149">
        <v>8.0618803790999998</v>
      </c>
      <c r="AN1902" s="149">
        <v>0.71358535789999999</v>
      </c>
      <c r="AO1902" s="149">
        <v>3.8911283001000001</v>
      </c>
      <c r="AP1902" s="149">
        <v>18.865526382700001</v>
      </c>
      <c r="AQ1902" s="149">
        <v>0.38312089189999998</v>
      </c>
    </row>
    <row r="1903" spans="1:43" x14ac:dyDescent="0.2">
      <c r="A1903" s="145">
        <v>5890</v>
      </c>
      <c r="B1903" s="109" t="s">
        <v>503</v>
      </c>
      <c r="C1903" s="110">
        <v>19824</v>
      </c>
      <c r="D1903" s="131">
        <v>7.7742742198999997</v>
      </c>
      <c r="E1903" s="110">
        <v>8260</v>
      </c>
      <c r="F1903" s="131">
        <v>41.6364003228</v>
      </c>
      <c r="G1903" s="131">
        <v>20.142251816000002</v>
      </c>
      <c r="H1903" s="131">
        <v>65.158393865999997</v>
      </c>
      <c r="I1903" s="131">
        <v>14.699354317999999</v>
      </c>
      <c r="J1903" s="131">
        <v>5.5898275211000001</v>
      </c>
      <c r="K1903" s="131">
        <v>2.3668639052999998</v>
      </c>
      <c r="L1903" s="131">
        <v>11.733601913599999</v>
      </c>
      <c r="M1903" s="131">
        <v>5.5898275211000001</v>
      </c>
      <c r="N1903" s="110">
        <v>9518</v>
      </c>
      <c r="O1903" s="131">
        <v>2.0536877494999999</v>
      </c>
      <c r="P1903" s="146">
        <v>2.4</v>
      </c>
      <c r="Q1903" s="131">
        <v>89.873417721500005</v>
      </c>
      <c r="R1903" s="110">
        <v>7</v>
      </c>
      <c r="S1903" s="131">
        <v>2.9535864978999999</v>
      </c>
      <c r="T1903" s="110">
        <v>-7</v>
      </c>
      <c r="U1903" s="131">
        <v>4.6413502109999998</v>
      </c>
      <c r="V1903" s="131">
        <v>2.5316455696000002</v>
      </c>
      <c r="W1903" s="147">
        <v>14525</v>
      </c>
      <c r="X1903" s="147">
        <v>5</v>
      </c>
      <c r="Y1903" s="147">
        <v>820</v>
      </c>
      <c r="Z1903" s="147">
        <v>13700</v>
      </c>
      <c r="AA1903" s="147" t="s">
        <v>3449</v>
      </c>
      <c r="AB1903" s="147" t="s">
        <v>3449</v>
      </c>
      <c r="AC1903" s="147">
        <v>150</v>
      </c>
      <c r="AD1903" s="147">
        <v>1791</v>
      </c>
      <c r="AE1903" s="148">
        <v>0.84886510429999995</v>
      </c>
      <c r="AF1903" s="131">
        <v>0.3530539164</v>
      </c>
      <c r="AG1903" s="131">
        <v>8.89</v>
      </c>
      <c r="AH1903" s="149">
        <v>16.4289042887</v>
      </c>
      <c r="AI1903" s="149">
        <v>2.9117748748999999</v>
      </c>
      <c r="AJ1903" s="149">
        <v>22.598199119099998</v>
      </c>
      <c r="AK1903" s="149">
        <v>10.812801587399999</v>
      </c>
      <c r="AL1903" s="149">
        <v>0.89593073069999996</v>
      </c>
      <c r="AM1903" s="149">
        <v>7.7101152984999999</v>
      </c>
      <c r="AN1903" s="149">
        <v>0.31117057259999997</v>
      </c>
      <c r="AO1903" s="149">
        <v>10.149872976299999</v>
      </c>
      <c r="AP1903" s="149">
        <v>24.693714955699999</v>
      </c>
      <c r="AQ1903" s="149">
        <v>0.13980127170000001</v>
      </c>
    </row>
    <row r="1904" spans="1:43" x14ac:dyDescent="0.2">
      <c r="A1904" s="145">
        <v>5891</v>
      </c>
      <c r="B1904" s="109" t="s">
        <v>502</v>
      </c>
      <c r="C1904" s="110">
        <v>920</v>
      </c>
      <c r="D1904" s="131">
        <v>11.922141119200001</v>
      </c>
      <c r="E1904" s="110">
        <v>135.89364844900001</v>
      </c>
      <c r="F1904" s="131">
        <v>34.673913043500001</v>
      </c>
      <c r="G1904" s="131">
        <v>16.304347826099999</v>
      </c>
      <c r="H1904" s="131">
        <v>63.260869565199997</v>
      </c>
      <c r="I1904" s="131">
        <v>20.434782608700001</v>
      </c>
      <c r="J1904" s="131">
        <v>4.4444444444000002</v>
      </c>
      <c r="K1904" s="131">
        <v>0</v>
      </c>
      <c r="L1904" s="131">
        <v>8.8888888889000004</v>
      </c>
      <c r="M1904" s="131">
        <v>7.7777777777999999</v>
      </c>
      <c r="N1904" s="110">
        <v>515</v>
      </c>
      <c r="O1904" s="131">
        <v>1.7844660193999999</v>
      </c>
      <c r="P1904" s="146">
        <v>6.77</v>
      </c>
      <c r="Q1904" s="131">
        <v>5.6047197640000004</v>
      </c>
      <c r="R1904" s="110">
        <v>4</v>
      </c>
      <c r="S1904" s="131">
        <v>14.6017699115</v>
      </c>
      <c r="T1904" s="110">
        <v>-9</v>
      </c>
      <c r="U1904" s="131">
        <v>73.893805309699999</v>
      </c>
      <c r="V1904" s="131">
        <v>5.8997050147000003</v>
      </c>
      <c r="W1904" s="147">
        <v>230</v>
      </c>
      <c r="X1904" s="147">
        <v>6</v>
      </c>
      <c r="Y1904" s="147">
        <v>41</v>
      </c>
      <c r="Z1904" s="147">
        <v>183</v>
      </c>
      <c r="AA1904" s="147" t="s">
        <v>3449</v>
      </c>
      <c r="AB1904" s="147" t="s">
        <v>3449</v>
      </c>
      <c r="AC1904" s="147">
        <v>9</v>
      </c>
      <c r="AD1904" s="147">
        <v>49</v>
      </c>
      <c r="AE1904" s="148">
        <v>8.7149187591999997</v>
      </c>
      <c r="AF1904" s="131">
        <v>2.3041474653999998</v>
      </c>
      <c r="AG1904" s="149">
        <v>8.98</v>
      </c>
      <c r="AH1904" s="149">
        <v>35.042253521100001</v>
      </c>
      <c r="AI1904" s="149">
        <v>3.9154929577000002</v>
      </c>
      <c r="AJ1904" s="149">
        <v>14.5070422535</v>
      </c>
      <c r="AK1904" s="149">
        <v>11.3802816901</v>
      </c>
      <c r="AL1904" s="149">
        <v>1.4929577464999999</v>
      </c>
      <c r="AM1904" s="149">
        <v>8.9577464789000008</v>
      </c>
      <c r="AN1904" s="149">
        <v>2.8169014100000001E-2</v>
      </c>
      <c r="AO1904" s="149">
        <v>4.7605633802999998</v>
      </c>
      <c r="AP1904" s="149">
        <v>17.380281690099999</v>
      </c>
      <c r="AQ1904" s="149">
        <v>0.64788732390000003</v>
      </c>
    </row>
    <row r="1905" spans="1:43" x14ac:dyDescent="0.2">
      <c r="A1905" s="145">
        <v>5902</v>
      </c>
      <c r="B1905" s="109" t="s">
        <v>501</v>
      </c>
      <c r="C1905" s="110">
        <v>374</v>
      </c>
      <c r="D1905" s="131">
        <v>28.965517241400001</v>
      </c>
      <c r="E1905" s="110">
        <v>57.894736842100002</v>
      </c>
      <c r="F1905" s="131">
        <v>12.566844919799999</v>
      </c>
      <c r="G1905" s="131">
        <v>24.064171123000001</v>
      </c>
      <c r="H1905" s="131">
        <v>63.101604278099998</v>
      </c>
      <c r="I1905" s="131">
        <v>12.834224598900001</v>
      </c>
      <c r="J1905" s="131">
        <v>0</v>
      </c>
      <c r="K1905" s="131">
        <v>7.9155672822999996</v>
      </c>
      <c r="L1905" s="131">
        <v>2.6385224273999999</v>
      </c>
      <c r="M1905" s="131">
        <v>2.6385224273999999</v>
      </c>
      <c r="N1905" s="110">
        <v>145</v>
      </c>
      <c r="O1905" s="131">
        <v>2.5655172413999998</v>
      </c>
      <c r="P1905" s="146">
        <v>6.46</v>
      </c>
      <c r="Q1905" s="131">
        <v>5.8461538462</v>
      </c>
      <c r="R1905" s="110">
        <v>17</v>
      </c>
      <c r="S1905" s="131">
        <v>75.692307692300005</v>
      </c>
      <c r="T1905" s="110">
        <v>-14</v>
      </c>
      <c r="U1905" s="131">
        <v>18.1538461538</v>
      </c>
      <c r="V1905" s="131">
        <v>0.3076923077</v>
      </c>
      <c r="W1905" s="147">
        <v>72</v>
      </c>
      <c r="X1905" s="147">
        <v>36</v>
      </c>
      <c r="Y1905" s="147">
        <v>15</v>
      </c>
      <c r="Z1905" s="147">
        <v>21</v>
      </c>
      <c r="AA1905" s="147">
        <v>34</v>
      </c>
      <c r="AB1905" s="147">
        <v>12</v>
      </c>
      <c r="AC1905" s="147">
        <v>11</v>
      </c>
      <c r="AD1905" s="147">
        <v>11</v>
      </c>
      <c r="AE1905" s="148">
        <v>0</v>
      </c>
      <c r="AF1905" s="131">
        <v>0</v>
      </c>
      <c r="AG1905" s="149">
        <v>4.43</v>
      </c>
      <c r="AH1905" s="149">
        <v>23.407335907299998</v>
      </c>
      <c r="AI1905" s="149">
        <v>1.9787644788000001</v>
      </c>
      <c r="AJ1905" s="149">
        <v>14.285714285699999</v>
      </c>
      <c r="AK1905" s="149">
        <v>33.542471042499997</v>
      </c>
      <c r="AL1905" s="149">
        <v>3.1853281852999999</v>
      </c>
      <c r="AM1905" s="149">
        <v>3.3301158301</v>
      </c>
      <c r="AN1905" s="149">
        <v>0.57915057920000002</v>
      </c>
      <c r="AO1905" s="149">
        <v>4.1988416987999999</v>
      </c>
      <c r="AP1905" s="149">
        <v>13.127413127400001</v>
      </c>
      <c r="AQ1905" s="149">
        <v>0.24131274129999999</v>
      </c>
    </row>
    <row r="1906" spans="1:43" x14ac:dyDescent="0.2">
      <c r="A1906" s="145">
        <v>5903</v>
      </c>
      <c r="B1906" s="109" t="s">
        <v>500</v>
      </c>
      <c r="C1906" s="110">
        <v>229</v>
      </c>
      <c r="D1906" s="131">
        <v>37.125748502999997</v>
      </c>
      <c r="E1906" s="110">
        <v>53.379953380000003</v>
      </c>
      <c r="F1906" s="131">
        <v>1.3100436681000001</v>
      </c>
      <c r="G1906" s="131">
        <v>19.650655021799999</v>
      </c>
      <c r="H1906" s="131">
        <v>53.711790393000001</v>
      </c>
      <c r="I1906" s="131">
        <v>26.6375545852</v>
      </c>
      <c r="J1906" s="131">
        <v>0</v>
      </c>
      <c r="K1906" s="131">
        <v>4.3956043956000004</v>
      </c>
      <c r="L1906" s="131">
        <v>8.7912087912000008</v>
      </c>
      <c r="M1906" s="131">
        <v>0</v>
      </c>
      <c r="N1906" s="110">
        <v>93</v>
      </c>
      <c r="O1906" s="131">
        <v>2.4623655914000002</v>
      </c>
      <c r="P1906" s="146">
        <v>4.29</v>
      </c>
      <c r="Q1906" s="131">
        <v>6.7285382830999998</v>
      </c>
      <c r="R1906" s="110">
        <v>6</v>
      </c>
      <c r="S1906" s="131">
        <v>66.357308584699993</v>
      </c>
      <c r="T1906" s="110">
        <v>-5</v>
      </c>
      <c r="U1906" s="131">
        <v>25.9860788863</v>
      </c>
      <c r="V1906" s="131">
        <v>0.92807424589999998</v>
      </c>
      <c r="W1906" s="147">
        <v>42</v>
      </c>
      <c r="X1906" s="147">
        <v>17</v>
      </c>
      <c r="Y1906" s="147">
        <v>10</v>
      </c>
      <c r="Z1906" s="147">
        <v>15</v>
      </c>
      <c r="AA1906" s="147">
        <v>18</v>
      </c>
      <c r="AB1906" s="147">
        <v>6</v>
      </c>
      <c r="AC1906" s="147">
        <v>6</v>
      </c>
      <c r="AD1906" s="147">
        <v>6</v>
      </c>
      <c r="AE1906" s="148">
        <v>0</v>
      </c>
      <c r="AF1906" s="131">
        <v>0</v>
      </c>
      <c r="AG1906" s="149" t="s">
        <v>3449</v>
      </c>
      <c r="AH1906" s="149">
        <v>15.739769150100001</v>
      </c>
      <c r="AI1906" s="149">
        <v>1.573976915</v>
      </c>
      <c r="AJ1906" s="149">
        <v>8.814270724</v>
      </c>
      <c r="AK1906" s="149">
        <v>49.213011542499999</v>
      </c>
      <c r="AL1906" s="149">
        <v>0.31479538299999998</v>
      </c>
      <c r="AM1906" s="149">
        <v>6.9254984259999999</v>
      </c>
      <c r="AN1906" s="149">
        <v>0.15739769149999999</v>
      </c>
      <c r="AO1906" s="149">
        <v>5.24658972E-2</v>
      </c>
      <c r="AP1906" s="149">
        <v>14.847848898200001</v>
      </c>
      <c r="AQ1906" s="149">
        <v>0</v>
      </c>
    </row>
    <row r="1907" spans="1:43" x14ac:dyDescent="0.2">
      <c r="A1907" s="145">
        <v>5904</v>
      </c>
      <c r="B1907" s="109" t="s">
        <v>499</v>
      </c>
      <c r="C1907" s="110">
        <v>539</v>
      </c>
      <c r="D1907" s="131">
        <v>-4.6017699114999999</v>
      </c>
      <c r="E1907" s="110">
        <v>188.4615384615</v>
      </c>
      <c r="F1907" s="131">
        <v>12.8014842301</v>
      </c>
      <c r="G1907" s="131">
        <v>16.883116883100001</v>
      </c>
      <c r="H1907" s="131">
        <v>65.120593692</v>
      </c>
      <c r="I1907" s="131">
        <v>17.996289424899999</v>
      </c>
      <c r="J1907" s="131">
        <v>1.8501387603999999</v>
      </c>
      <c r="K1907" s="131">
        <v>0</v>
      </c>
      <c r="L1907" s="131">
        <v>9.2506938020000007</v>
      </c>
      <c r="M1907" s="131">
        <v>1.8501387603999999</v>
      </c>
      <c r="N1907" s="110">
        <v>229</v>
      </c>
      <c r="O1907" s="131">
        <v>2.3493449782</v>
      </c>
      <c r="P1907" s="146">
        <v>2.86</v>
      </c>
      <c r="Q1907" s="131">
        <v>24.475524475499999</v>
      </c>
      <c r="R1907" s="110">
        <v>18</v>
      </c>
      <c r="S1907" s="131">
        <v>50</v>
      </c>
      <c r="T1907" s="110">
        <v>-27</v>
      </c>
      <c r="U1907" s="131">
        <v>23.076923076900002</v>
      </c>
      <c r="V1907" s="131">
        <v>2.4475524476000001</v>
      </c>
      <c r="W1907" s="147" t="s">
        <v>3449</v>
      </c>
      <c r="X1907" s="147" t="s">
        <v>3449</v>
      </c>
      <c r="Y1907" s="147">
        <v>10</v>
      </c>
      <c r="Z1907" s="147">
        <v>202</v>
      </c>
      <c r="AA1907" s="147" t="s">
        <v>3449</v>
      </c>
      <c r="AB1907" s="147" t="s">
        <v>3449</v>
      </c>
      <c r="AC1907" s="147">
        <v>8</v>
      </c>
      <c r="AD1907" s="147">
        <v>20</v>
      </c>
      <c r="AE1907" s="148">
        <v>0</v>
      </c>
      <c r="AF1907" s="131">
        <v>9.3808630393999994</v>
      </c>
      <c r="AG1907" s="131">
        <v>2.95</v>
      </c>
      <c r="AH1907" s="149">
        <v>24.286126333999999</v>
      </c>
      <c r="AI1907" s="149">
        <v>2.3940005768999999</v>
      </c>
      <c r="AJ1907" s="149">
        <v>23.0170175945</v>
      </c>
      <c r="AK1907" s="149">
        <v>19.671185462899999</v>
      </c>
      <c r="AL1907" s="149">
        <v>0.5768676089</v>
      </c>
      <c r="AM1907" s="149">
        <v>4.7014710123999999</v>
      </c>
      <c r="AN1907" s="149">
        <v>0.5768676089</v>
      </c>
      <c r="AO1907" s="149">
        <v>2.3074704355</v>
      </c>
      <c r="AP1907" s="149">
        <v>20.392269974000001</v>
      </c>
      <c r="AQ1907" s="149">
        <v>5.7686760900000002E-2</v>
      </c>
    </row>
    <row r="1908" spans="1:43" x14ac:dyDescent="0.2">
      <c r="A1908" s="145">
        <v>5905</v>
      </c>
      <c r="B1908" s="109" t="s">
        <v>498</v>
      </c>
      <c r="C1908" s="110">
        <v>691</v>
      </c>
      <c r="D1908" s="131">
        <v>18.321917808199998</v>
      </c>
      <c r="E1908" s="110">
        <v>76.522702104100006</v>
      </c>
      <c r="F1908" s="131">
        <v>13.892908827799999</v>
      </c>
      <c r="G1908" s="131">
        <v>25.904486251800002</v>
      </c>
      <c r="H1908" s="131">
        <v>59.913169319799998</v>
      </c>
      <c r="I1908" s="131">
        <v>14.1823444284</v>
      </c>
      <c r="J1908" s="131">
        <v>2.9069767442000001</v>
      </c>
      <c r="K1908" s="131">
        <v>1.4534883721</v>
      </c>
      <c r="L1908" s="131">
        <v>10.1744186047</v>
      </c>
      <c r="M1908" s="131">
        <v>7.2674418605</v>
      </c>
      <c r="N1908" s="110">
        <v>258</v>
      </c>
      <c r="O1908" s="131">
        <v>2.6782945736000001</v>
      </c>
      <c r="P1908" s="146">
        <v>9.0299999999999994</v>
      </c>
      <c r="Q1908" s="131">
        <v>5.5679287305000003</v>
      </c>
      <c r="R1908" s="110">
        <v>5</v>
      </c>
      <c r="S1908" s="131">
        <v>70.712694877499999</v>
      </c>
      <c r="T1908" s="110">
        <v>-7</v>
      </c>
      <c r="U1908" s="131">
        <v>23.385300668199999</v>
      </c>
      <c r="V1908" s="131">
        <v>0.3340757238</v>
      </c>
      <c r="W1908" s="147">
        <v>365</v>
      </c>
      <c r="X1908" s="147">
        <v>82</v>
      </c>
      <c r="Y1908" s="147">
        <v>216</v>
      </c>
      <c r="Z1908" s="147">
        <v>67</v>
      </c>
      <c r="AA1908" s="147">
        <v>57</v>
      </c>
      <c r="AB1908" s="147">
        <v>19</v>
      </c>
      <c r="AC1908" s="147">
        <v>12</v>
      </c>
      <c r="AD1908" s="147">
        <v>26</v>
      </c>
      <c r="AE1908" s="148">
        <v>0</v>
      </c>
      <c r="AF1908" s="131">
        <v>2.9673590503999998</v>
      </c>
      <c r="AG1908" s="131">
        <v>2.19</v>
      </c>
      <c r="AH1908" s="149">
        <v>21.978021978000001</v>
      </c>
      <c r="AI1908" s="149">
        <v>1.3880855986</v>
      </c>
      <c r="AJ1908" s="149">
        <v>14.5748987854</v>
      </c>
      <c r="AK1908" s="149">
        <v>27.5014459225</v>
      </c>
      <c r="AL1908" s="149">
        <v>2.8918449971000002</v>
      </c>
      <c r="AM1908" s="149">
        <v>5.2342394448</v>
      </c>
      <c r="AN1908" s="149">
        <v>0.63620589940000005</v>
      </c>
      <c r="AO1908" s="149">
        <v>3.4123770966000002</v>
      </c>
      <c r="AP1908" s="149">
        <v>20.8791208791</v>
      </c>
      <c r="AQ1908" s="149">
        <v>0.31810294970000003</v>
      </c>
    </row>
    <row r="1909" spans="1:43" x14ac:dyDescent="0.2">
      <c r="A1909" s="145">
        <v>5907</v>
      </c>
      <c r="B1909" s="109" t="s">
        <v>497</v>
      </c>
      <c r="C1909" s="110">
        <v>311</v>
      </c>
      <c r="D1909" s="131">
        <v>22.9249011858</v>
      </c>
      <c r="E1909" s="110">
        <v>77.75</v>
      </c>
      <c r="F1909" s="131">
        <v>9.9678456592</v>
      </c>
      <c r="G1909" s="131">
        <v>20.9003215434</v>
      </c>
      <c r="H1909" s="131">
        <v>61.093247588399997</v>
      </c>
      <c r="I1909" s="131">
        <v>18.006430868199999</v>
      </c>
      <c r="J1909" s="131">
        <v>0</v>
      </c>
      <c r="K1909" s="131">
        <v>0</v>
      </c>
      <c r="L1909" s="131">
        <v>9.6930533118</v>
      </c>
      <c r="M1909" s="131">
        <v>3.2310177705999998</v>
      </c>
      <c r="N1909" s="110">
        <v>143</v>
      </c>
      <c r="O1909" s="131">
        <v>2.1748251748</v>
      </c>
      <c r="P1909" s="146">
        <v>4</v>
      </c>
      <c r="Q1909" s="131">
        <v>5.75</v>
      </c>
      <c r="R1909" s="110">
        <v>3</v>
      </c>
      <c r="S1909" s="131">
        <v>82.75</v>
      </c>
      <c r="T1909" s="110">
        <v>-5</v>
      </c>
      <c r="U1909" s="131">
        <v>11</v>
      </c>
      <c r="V1909" s="131">
        <v>0.5</v>
      </c>
      <c r="W1909" s="147">
        <v>63</v>
      </c>
      <c r="X1909" s="147">
        <v>13</v>
      </c>
      <c r="Y1909" s="147">
        <v>17</v>
      </c>
      <c r="Z1909" s="147">
        <v>33</v>
      </c>
      <c r="AA1909" s="147">
        <v>28</v>
      </c>
      <c r="AB1909" s="147">
        <v>6</v>
      </c>
      <c r="AC1909" s="147">
        <v>7</v>
      </c>
      <c r="AD1909" s="147">
        <v>15</v>
      </c>
      <c r="AE1909" s="148">
        <v>0</v>
      </c>
      <c r="AF1909" s="131">
        <v>13.422818791899999</v>
      </c>
      <c r="AG1909" s="131">
        <v>2.6</v>
      </c>
      <c r="AH1909" s="149">
        <v>21.028345418600001</v>
      </c>
      <c r="AI1909" s="149">
        <v>0.39551746869999999</v>
      </c>
      <c r="AJ1909" s="149">
        <v>9.2287409360999995</v>
      </c>
      <c r="AK1909" s="149">
        <v>38.497033619</v>
      </c>
      <c r="AL1909" s="149">
        <v>0</v>
      </c>
      <c r="AM1909" s="149">
        <v>7.4489123270000004</v>
      </c>
      <c r="AN1909" s="149">
        <v>1.6479894529000001</v>
      </c>
      <c r="AO1909" s="149">
        <v>1.3183915623</v>
      </c>
      <c r="AP1909" s="149">
        <v>16.216216216199999</v>
      </c>
      <c r="AQ1909" s="149">
        <v>0.1318391562</v>
      </c>
    </row>
    <row r="1910" spans="1:43" x14ac:dyDescent="0.2">
      <c r="A1910" s="145">
        <v>5908</v>
      </c>
      <c r="B1910" s="109" t="s">
        <v>496</v>
      </c>
      <c r="C1910" s="110">
        <v>152</v>
      </c>
      <c r="D1910" s="131">
        <v>31.034482758599999</v>
      </c>
      <c r="E1910" s="110">
        <v>72.037914691899999</v>
      </c>
      <c r="F1910" s="131">
        <v>17.105263157900001</v>
      </c>
      <c r="G1910" s="131">
        <v>21.710526315799999</v>
      </c>
      <c r="H1910" s="131">
        <v>62.5</v>
      </c>
      <c r="I1910" s="131">
        <v>15.789473684200001</v>
      </c>
      <c r="J1910" s="131">
        <v>0</v>
      </c>
      <c r="K1910" s="131">
        <v>6.8493150685000002</v>
      </c>
      <c r="L1910" s="131">
        <v>20.5479452055</v>
      </c>
      <c r="M1910" s="131">
        <v>6.8493150685000002</v>
      </c>
      <c r="N1910" s="110">
        <v>54</v>
      </c>
      <c r="O1910" s="131">
        <v>2.7777777777999999</v>
      </c>
      <c r="P1910" s="146">
        <v>2.11</v>
      </c>
      <c r="Q1910" s="131">
        <v>5.2884615385</v>
      </c>
      <c r="R1910" s="110">
        <v>-1</v>
      </c>
      <c r="S1910" s="131">
        <v>69.711538461499998</v>
      </c>
      <c r="T1910" s="110">
        <v>2</v>
      </c>
      <c r="U1910" s="131">
        <v>25</v>
      </c>
      <c r="V1910" s="131">
        <v>0</v>
      </c>
      <c r="W1910" s="147">
        <v>45</v>
      </c>
      <c r="X1910" s="147">
        <v>10</v>
      </c>
      <c r="Y1910" s="147">
        <v>20</v>
      </c>
      <c r="Z1910" s="147">
        <v>15</v>
      </c>
      <c r="AA1910" s="147" t="s">
        <v>3449</v>
      </c>
      <c r="AB1910" s="147">
        <v>5</v>
      </c>
      <c r="AC1910" s="147" t="s">
        <v>3449</v>
      </c>
      <c r="AD1910" s="147">
        <v>5</v>
      </c>
      <c r="AE1910" s="148">
        <v>0</v>
      </c>
      <c r="AF1910" s="131">
        <v>7.2463768116000002</v>
      </c>
      <c r="AG1910" s="149" t="s">
        <v>3449</v>
      </c>
      <c r="AH1910" s="149">
        <v>30.952380952399999</v>
      </c>
      <c r="AI1910" s="149">
        <v>0.9920634921</v>
      </c>
      <c r="AJ1910" s="149">
        <v>11.210317460300001</v>
      </c>
      <c r="AK1910" s="149">
        <v>20.9325396825</v>
      </c>
      <c r="AL1910" s="149">
        <v>2.0833333333000001</v>
      </c>
      <c r="AM1910" s="149">
        <v>1.9841269841</v>
      </c>
      <c r="AN1910" s="149">
        <v>0.79365079370000002</v>
      </c>
      <c r="AO1910" s="149">
        <v>3.7698412698000001</v>
      </c>
      <c r="AP1910" s="149">
        <v>25.396825396800001</v>
      </c>
      <c r="AQ1910" s="149">
        <v>0.1984126984</v>
      </c>
    </row>
    <row r="1911" spans="1:43" x14ac:dyDescent="0.2">
      <c r="A1911" s="145">
        <v>5909</v>
      </c>
      <c r="B1911" s="109" t="s">
        <v>495</v>
      </c>
      <c r="C1911" s="110">
        <v>725</v>
      </c>
      <c r="D1911" s="131">
        <v>15.2623211447</v>
      </c>
      <c r="E1911" s="110">
        <v>122.88135593219999</v>
      </c>
      <c r="F1911" s="131">
        <v>13.3793103448</v>
      </c>
      <c r="G1911" s="131">
        <v>24.827586206900001</v>
      </c>
      <c r="H1911" s="131">
        <v>55.724137931000001</v>
      </c>
      <c r="I1911" s="131">
        <v>19.448275862100001</v>
      </c>
      <c r="J1911" s="131">
        <v>1.386001386</v>
      </c>
      <c r="K1911" s="131">
        <v>0</v>
      </c>
      <c r="L1911" s="131">
        <v>2.772002772</v>
      </c>
      <c r="M1911" s="131">
        <v>4.1580041579999998</v>
      </c>
      <c r="N1911" s="110">
        <v>266</v>
      </c>
      <c r="O1911" s="131">
        <v>2.7142857142999999</v>
      </c>
      <c r="P1911" s="146">
        <v>5.9</v>
      </c>
      <c r="Q1911" s="131">
        <v>10.6060606061</v>
      </c>
      <c r="R1911" s="110">
        <v>11</v>
      </c>
      <c r="S1911" s="131">
        <v>26.599326599299999</v>
      </c>
      <c r="T1911" s="110">
        <v>-11</v>
      </c>
      <c r="U1911" s="131">
        <v>53.535353535399999</v>
      </c>
      <c r="V1911" s="131">
        <v>9.2592592593000003</v>
      </c>
      <c r="W1911" s="147">
        <v>268</v>
      </c>
      <c r="X1911" s="147">
        <v>27</v>
      </c>
      <c r="Y1911" s="147">
        <v>0</v>
      </c>
      <c r="Z1911" s="147">
        <v>241</v>
      </c>
      <c r="AA1911" s="147">
        <v>40</v>
      </c>
      <c r="AB1911" s="147">
        <v>6</v>
      </c>
      <c r="AC1911" s="147">
        <v>0</v>
      </c>
      <c r="AD1911" s="147">
        <v>34</v>
      </c>
      <c r="AE1911" s="148">
        <v>0.60606060610000001</v>
      </c>
      <c r="AF1911" s="131">
        <v>0</v>
      </c>
      <c r="AG1911" s="149" t="s">
        <v>3449</v>
      </c>
      <c r="AH1911" s="149">
        <v>27.069805194800001</v>
      </c>
      <c r="AI1911" s="149">
        <v>2.3741883117000002</v>
      </c>
      <c r="AJ1911" s="149">
        <v>15.6655844156</v>
      </c>
      <c r="AK1911" s="149">
        <v>21.306818181800001</v>
      </c>
      <c r="AL1911" s="149">
        <v>8.11688312E-2</v>
      </c>
      <c r="AM1911" s="149">
        <v>9.5779220779000003</v>
      </c>
      <c r="AN1911" s="149">
        <v>0.26379870129999999</v>
      </c>
      <c r="AO1911" s="149">
        <v>1.7857142856999999</v>
      </c>
      <c r="AP1911" s="149">
        <v>18.628246753199999</v>
      </c>
      <c r="AQ1911" s="149">
        <v>0.87256493509999999</v>
      </c>
    </row>
    <row r="1912" spans="1:43" x14ac:dyDescent="0.2">
      <c r="A1912" s="145">
        <v>5910</v>
      </c>
      <c r="B1912" s="109" t="s">
        <v>494</v>
      </c>
      <c r="C1912" s="110">
        <v>394</v>
      </c>
      <c r="D1912" s="131">
        <v>27.508090614899999</v>
      </c>
      <c r="E1912" s="110">
        <v>59.969558599700001</v>
      </c>
      <c r="F1912" s="131">
        <v>10.152284264</v>
      </c>
      <c r="G1912" s="131">
        <v>23.8578680203</v>
      </c>
      <c r="H1912" s="131">
        <v>57.614213198000002</v>
      </c>
      <c r="I1912" s="131">
        <v>18.527918781699999</v>
      </c>
      <c r="J1912" s="131">
        <v>7.7021822850000001</v>
      </c>
      <c r="K1912" s="131">
        <v>2.567394095</v>
      </c>
      <c r="L1912" s="131">
        <v>2.567394095</v>
      </c>
      <c r="M1912" s="131">
        <v>7.7021822850000001</v>
      </c>
      <c r="N1912" s="110">
        <v>167</v>
      </c>
      <c r="O1912" s="131">
        <v>2.3413173653000001</v>
      </c>
      <c r="P1912" s="146">
        <v>6.57</v>
      </c>
      <c r="Q1912" s="131">
        <v>5.6231003040000003</v>
      </c>
      <c r="R1912" s="110">
        <v>10</v>
      </c>
      <c r="S1912" s="131">
        <v>61.094224924000002</v>
      </c>
      <c r="T1912" s="110">
        <v>-7</v>
      </c>
      <c r="U1912" s="131">
        <v>32.674772036500002</v>
      </c>
      <c r="V1912" s="131">
        <v>0.60790273559999997</v>
      </c>
      <c r="W1912" s="147" t="s">
        <v>3449</v>
      </c>
      <c r="X1912" s="147">
        <v>47</v>
      </c>
      <c r="Y1912" s="147" t="s">
        <v>3449</v>
      </c>
      <c r="Z1912" s="147">
        <v>20</v>
      </c>
      <c r="AA1912" s="147" t="s">
        <v>3449</v>
      </c>
      <c r="AB1912" s="147">
        <v>15</v>
      </c>
      <c r="AC1912" s="147" t="s">
        <v>3449</v>
      </c>
      <c r="AD1912" s="147">
        <v>11</v>
      </c>
      <c r="AE1912" s="148">
        <v>0</v>
      </c>
      <c r="AF1912" s="131">
        <v>10.5263157895</v>
      </c>
      <c r="AG1912" s="149" t="s">
        <v>3449</v>
      </c>
      <c r="AH1912" s="149">
        <v>17.969924811999999</v>
      </c>
      <c r="AI1912" s="149">
        <v>0.82706766919999997</v>
      </c>
      <c r="AJ1912" s="149">
        <v>22.894736842099999</v>
      </c>
      <c r="AK1912" s="149">
        <v>25.338345864699999</v>
      </c>
      <c r="AL1912" s="149">
        <v>3.5714285713999998</v>
      </c>
      <c r="AM1912" s="149">
        <v>4.2105263158000001</v>
      </c>
      <c r="AN1912" s="149">
        <v>0.6015037594</v>
      </c>
      <c r="AO1912" s="149">
        <v>1.3533834586</v>
      </c>
      <c r="AP1912" s="149">
        <v>17.180451127800001</v>
      </c>
      <c r="AQ1912" s="149">
        <v>2.5939849624</v>
      </c>
    </row>
    <row r="1913" spans="1:43" x14ac:dyDescent="0.2">
      <c r="A1913" s="145">
        <v>5911</v>
      </c>
      <c r="B1913" s="109" t="s">
        <v>493</v>
      </c>
      <c r="C1913" s="110">
        <v>239</v>
      </c>
      <c r="D1913" s="131">
        <v>42.261904761899999</v>
      </c>
      <c r="E1913" s="110">
        <v>52.4122807018</v>
      </c>
      <c r="F1913" s="131">
        <v>6.2761506275999999</v>
      </c>
      <c r="G1913" s="131">
        <v>20.920502092100001</v>
      </c>
      <c r="H1913" s="131">
        <v>64.016736401700001</v>
      </c>
      <c r="I1913" s="131">
        <v>15.062761506299999</v>
      </c>
      <c r="J1913" s="131">
        <v>0</v>
      </c>
      <c r="K1913" s="131">
        <v>8.2987551866999993</v>
      </c>
      <c r="L1913" s="131">
        <v>16.597510373399999</v>
      </c>
      <c r="M1913" s="131">
        <v>0</v>
      </c>
      <c r="N1913" s="110">
        <v>91</v>
      </c>
      <c r="O1913" s="131">
        <v>2.6263736263999999</v>
      </c>
      <c r="P1913" s="146">
        <v>4.5599999999999996</v>
      </c>
      <c r="Q1913" s="131">
        <v>6.7099567100000002</v>
      </c>
      <c r="R1913" s="110">
        <v>17</v>
      </c>
      <c r="S1913" s="131">
        <v>67.316017316</v>
      </c>
      <c r="T1913" s="110">
        <v>-18</v>
      </c>
      <c r="U1913" s="131">
        <v>25.757575757600002</v>
      </c>
      <c r="V1913" s="131">
        <v>0.21645021649999999</v>
      </c>
      <c r="W1913" s="147">
        <v>59</v>
      </c>
      <c r="X1913" s="147">
        <v>21</v>
      </c>
      <c r="Y1913" s="147">
        <v>11</v>
      </c>
      <c r="Z1913" s="147">
        <v>27</v>
      </c>
      <c r="AA1913" s="147">
        <v>30</v>
      </c>
      <c r="AB1913" s="147">
        <v>10</v>
      </c>
      <c r="AC1913" s="147">
        <v>6</v>
      </c>
      <c r="AD1913" s="147">
        <v>14</v>
      </c>
      <c r="AE1913" s="148">
        <v>1.7857142856999999</v>
      </c>
      <c r="AF1913" s="131">
        <v>8.3333333333000006</v>
      </c>
      <c r="AG1913" s="149" t="s">
        <v>3449</v>
      </c>
      <c r="AH1913" s="149">
        <v>16.2049861496</v>
      </c>
      <c r="AI1913" s="149">
        <v>0.20775623269999999</v>
      </c>
      <c r="AJ1913" s="149">
        <v>1.7313019391</v>
      </c>
      <c r="AK1913" s="149">
        <v>47.368421052599999</v>
      </c>
      <c r="AL1913" s="149">
        <v>2.1468144044000002</v>
      </c>
      <c r="AM1913" s="149">
        <v>7.1329639889000003</v>
      </c>
      <c r="AN1913" s="149">
        <v>0.41551246539999998</v>
      </c>
      <c r="AO1913" s="149">
        <v>4.0166204986</v>
      </c>
      <c r="AP1913" s="149">
        <v>11.4265927978</v>
      </c>
      <c r="AQ1913" s="149">
        <v>3.6011080332000001</v>
      </c>
    </row>
    <row r="1914" spans="1:43" x14ac:dyDescent="0.2">
      <c r="A1914" s="145">
        <v>5912</v>
      </c>
      <c r="B1914" s="109" t="s">
        <v>492</v>
      </c>
      <c r="C1914" s="110">
        <v>157</v>
      </c>
      <c r="D1914" s="131">
        <v>22.65625</v>
      </c>
      <c r="E1914" s="110">
        <v>36.682242990699997</v>
      </c>
      <c r="F1914" s="131">
        <v>4.4585987261</v>
      </c>
      <c r="G1914" s="131">
        <v>21.656050955400001</v>
      </c>
      <c r="H1914" s="131">
        <v>63.694267515900002</v>
      </c>
      <c r="I1914" s="131">
        <v>14.6496815287</v>
      </c>
      <c r="J1914" s="131">
        <v>0</v>
      </c>
      <c r="K1914" s="131">
        <v>6.7114093959999996</v>
      </c>
      <c r="L1914" s="131">
        <v>46.9798657718</v>
      </c>
      <c r="M1914" s="131">
        <v>0</v>
      </c>
      <c r="N1914" s="110">
        <v>62</v>
      </c>
      <c r="O1914" s="131">
        <v>2.5161290322999998</v>
      </c>
      <c r="P1914" s="146">
        <v>4.28</v>
      </c>
      <c r="Q1914" s="131">
        <v>4.6620046620000002</v>
      </c>
      <c r="R1914" s="110">
        <v>2</v>
      </c>
      <c r="S1914" s="131">
        <v>78.554778554799995</v>
      </c>
      <c r="T1914" s="110">
        <v>-3</v>
      </c>
      <c r="U1914" s="131">
        <v>16.7832167832</v>
      </c>
      <c r="V1914" s="131">
        <v>0</v>
      </c>
      <c r="W1914" s="147">
        <v>51</v>
      </c>
      <c r="X1914" s="147">
        <v>30</v>
      </c>
      <c r="Y1914" s="147">
        <v>13</v>
      </c>
      <c r="Z1914" s="147">
        <v>8</v>
      </c>
      <c r="AA1914" s="147" t="s">
        <v>3449</v>
      </c>
      <c r="AB1914" s="147">
        <v>10</v>
      </c>
      <c r="AC1914" s="147" t="s">
        <v>3449</v>
      </c>
      <c r="AD1914" s="147">
        <v>8</v>
      </c>
      <c r="AE1914" s="148">
        <v>2.9411764705999999</v>
      </c>
      <c r="AF1914" s="131">
        <v>0</v>
      </c>
      <c r="AG1914" s="149" t="s">
        <v>3449</v>
      </c>
      <c r="AH1914" s="149">
        <v>28.637770897799999</v>
      </c>
      <c r="AI1914" s="149">
        <v>0.38699690399999997</v>
      </c>
      <c r="AJ1914" s="149">
        <v>6.0371517028000001</v>
      </c>
      <c r="AK1914" s="149">
        <v>23.452012383900001</v>
      </c>
      <c r="AL1914" s="149">
        <v>2.7089783282000002</v>
      </c>
      <c r="AM1914" s="149">
        <v>5.3405572755000001</v>
      </c>
      <c r="AN1914" s="149">
        <v>2.3219814241000001</v>
      </c>
      <c r="AO1914" s="149">
        <v>1.7027863777000001</v>
      </c>
      <c r="AP1914" s="149">
        <v>22.600619195</v>
      </c>
      <c r="AQ1914" s="149">
        <v>0.2321981424</v>
      </c>
    </row>
    <row r="1915" spans="1:43" x14ac:dyDescent="0.2">
      <c r="A1915" s="145">
        <v>5913</v>
      </c>
      <c r="B1915" s="109" t="s">
        <v>491</v>
      </c>
      <c r="C1915" s="110">
        <v>824</v>
      </c>
      <c r="D1915" s="131">
        <v>13.969571231</v>
      </c>
      <c r="E1915" s="110">
        <v>91.453940066599998</v>
      </c>
      <c r="F1915" s="131">
        <v>12.014563106800001</v>
      </c>
      <c r="G1915" s="131">
        <v>24.878640776699999</v>
      </c>
      <c r="H1915" s="131">
        <v>60.072815534</v>
      </c>
      <c r="I1915" s="131">
        <v>15.048543689300001</v>
      </c>
      <c r="J1915" s="131">
        <v>3.6764705881999999</v>
      </c>
      <c r="K1915" s="131">
        <v>1.2254901961</v>
      </c>
      <c r="L1915" s="131">
        <v>15.931372549000001</v>
      </c>
      <c r="M1915" s="131">
        <v>6.1274509803999999</v>
      </c>
      <c r="N1915" s="110">
        <v>326</v>
      </c>
      <c r="O1915" s="131">
        <v>2.5276073619999999</v>
      </c>
      <c r="P1915" s="146">
        <v>9.01</v>
      </c>
      <c r="Q1915" s="131">
        <v>6.6889632106999999</v>
      </c>
      <c r="R1915" s="110">
        <v>12</v>
      </c>
      <c r="S1915" s="131">
        <v>68.896321070200003</v>
      </c>
      <c r="T1915" s="110">
        <v>-10</v>
      </c>
      <c r="U1915" s="131">
        <v>24.080267558500001</v>
      </c>
      <c r="V1915" s="131">
        <v>0.33444816049999998</v>
      </c>
      <c r="W1915" s="147">
        <v>177</v>
      </c>
      <c r="X1915" s="147">
        <v>61</v>
      </c>
      <c r="Y1915" s="147">
        <v>37</v>
      </c>
      <c r="Z1915" s="147">
        <v>79</v>
      </c>
      <c r="AA1915" s="147">
        <v>66</v>
      </c>
      <c r="AB1915" s="147">
        <v>20</v>
      </c>
      <c r="AC1915" s="147">
        <v>14</v>
      </c>
      <c r="AD1915" s="147">
        <v>32</v>
      </c>
      <c r="AE1915" s="148">
        <v>0.27100270999999998</v>
      </c>
      <c r="AF1915" s="131">
        <v>1.2360939431</v>
      </c>
      <c r="AG1915" s="149">
        <v>1.49</v>
      </c>
      <c r="AH1915" s="149">
        <v>23.181011535</v>
      </c>
      <c r="AI1915" s="149">
        <v>1.1091393079</v>
      </c>
      <c r="AJ1915" s="149">
        <v>15.3504880213</v>
      </c>
      <c r="AK1915" s="149">
        <v>28.926353150000001</v>
      </c>
      <c r="AL1915" s="149">
        <v>2.0408163264999999</v>
      </c>
      <c r="AM1915" s="149">
        <v>5.9893522625999998</v>
      </c>
      <c r="AN1915" s="149">
        <v>1.0869565216999999</v>
      </c>
      <c r="AO1915" s="149">
        <v>0.68766637090000005</v>
      </c>
      <c r="AP1915" s="149">
        <v>19.676131322100002</v>
      </c>
      <c r="AQ1915" s="149">
        <v>0</v>
      </c>
    </row>
    <row r="1916" spans="1:43" x14ac:dyDescent="0.2">
      <c r="A1916" s="145">
        <v>5914</v>
      </c>
      <c r="B1916" s="109" t="s">
        <v>490</v>
      </c>
      <c r="C1916" s="110">
        <v>356</v>
      </c>
      <c r="D1916" s="131">
        <v>11.9496855346</v>
      </c>
      <c r="E1916" s="110">
        <v>74.012474012499993</v>
      </c>
      <c r="F1916" s="131">
        <v>10.393258426999999</v>
      </c>
      <c r="G1916" s="131">
        <v>23.314606741599999</v>
      </c>
      <c r="H1916" s="131">
        <v>61.797752809000002</v>
      </c>
      <c r="I1916" s="131">
        <v>14.887640449399999</v>
      </c>
      <c r="J1916" s="131">
        <v>5.6022408963999997</v>
      </c>
      <c r="K1916" s="131">
        <v>2.8011204481999998</v>
      </c>
      <c r="L1916" s="131">
        <v>11.204481792699999</v>
      </c>
      <c r="M1916" s="131">
        <v>8.4033613445000004</v>
      </c>
      <c r="N1916" s="110">
        <v>149</v>
      </c>
      <c r="O1916" s="131">
        <v>2.3825503356</v>
      </c>
      <c r="P1916" s="146">
        <v>4.8099999999999996</v>
      </c>
      <c r="Q1916" s="131">
        <v>9.375</v>
      </c>
      <c r="R1916" s="110">
        <v>3</v>
      </c>
      <c r="S1916" s="131">
        <v>75.416666666699996</v>
      </c>
      <c r="T1916" s="110">
        <v>-2</v>
      </c>
      <c r="U1916" s="131">
        <v>13.333333333300001</v>
      </c>
      <c r="V1916" s="131">
        <v>1.875</v>
      </c>
      <c r="W1916" s="147">
        <v>84</v>
      </c>
      <c r="X1916" s="147">
        <v>18</v>
      </c>
      <c r="Y1916" s="147">
        <v>7</v>
      </c>
      <c r="Z1916" s="147">
        <v>59</v>
      </c>
      <c r="AA1916" s="147">
        <v>30</v>
      </c>
      <c r="AB1916" s="147">
        <v>7</v>
      </c>
      <c r="AC1916" s="147">
        <v>6</v>
      </c>
      <c r="AD1916" s="147">
        <v>17</v>
      </c>
      <c r="AE1916" s="148">
        <v>2.2099447514000001</v>
      </c>
      <c r="AF1916" s="131">
        <v>0</v>
      </c>
      <c r="AG1916" s="149">
        <v>2.5099999999999998</v>
      </c>
      <c r="AH1916" s="149">
        <v>26.509887760600002</v>
      </c>
      <c r="AI1916" s="149">
        <v>0.21378941739999999</v>
      </c>
      <c r="AJ1916" s="149">
        <v>20.5237840727</v>
      </c>
      <c r="AK1916" s="149">
        <v>24.478888295000001</v>
      </c>
      <c r="AL1916" s="149">
        <v>1.1758417958</v>
      </c>
      <c r="AM1916" s="149">
        <v>4.4361304114999998</v>
      </c>
      <c r="AN1916" s="149">
        <v>0.26723677179999999</v>
      </c>
      <c r="AO1916" s="149">
        <v>3.2602886156999999</v>
      </c>
      <c r="AP1916" s="149">
        <v>16.942811330800001</v>
      </c>
      <c r="AQ1916" s="149">
        <v>1.2292891502000001</v>
      </c>
    </row>
    <row r="1917" spans="1:43" x14ac:dyDescent="0.2">
      <c r="A1917" s="145">
        <v>5919</v>
      </c>
      <c r="B1917" s="109" t="s">
        <v>489</v>
      </c>
      <c r="C1917" s="110">
        <v>601</v>
      </c>
      <c r="D1917" s="131">
        <v>8.4837545125999991</v>
      </c>
      <c r="E1917" s="110">
        <v>91.198786039500007</v>
      </c>
      <c r="F1917" s="131">
        <v>12.479201331100001</v>
      </c>
      <c r="G1917" s="131">
        <v>23.128119800299999</v>
      </c>
      <c r="H1917" s="131">
        <v>63.893510815299997</v>
      </c>
      <c r="I1917" s="131">
        <v>12.978369384400001</v>
      </c>
      <c r="J1917" s="131">
        <v>9.8928276998999998</v>
      </c>
      <c r="K1917" s="131">
        <v>0</v>
      </c>
      <c r="L1917" s="131">
        <v>14.839241549900001</v>
      </c>
      <c r="M1917" s="131">
        <v>4.9464138499999999</v>
      </c>
      <c r="N1917" s="110">
        <v>224</v>
      </c>
      <c r="O1917" s="131">
        <v>2.6517857142999999</v>
      </c>
      <c r="P1917" s="146">
        <v>6.59</v>
      </c>
      <c r="Q1917" s="131">
        <v>5.6060606060999998</v>
      </c>
      <c r="R1917" s="110">
        <v>8</v>
      </c>
      <c r="S1917" s="131">
        <v>84.848484848499993</v>
      </c>
      <c r="T1917" s="110">
        <v>-8</v>
      </c>
      <c r="U1917" s="131">
        <v>8.1818181818000006</v>
      </c>
      <c r="V1917" s="131">
        <v>1.3636363636</v>
      </c>
      <c r="W1917" s="147">
        <v>152</v>
      </c>
      <c r="X1917" s="147">
        <v>43</v>
      </c>
      <c r="Y1917" s="147">
        <v>20</v>
      </c>
      <c r="Z1917" s="147">
        <v>89</v>
      </c>
      <c r="AA1917" s="147">
        <v>46</v>
      </c>
      <c r="AB1917" s="147">
        <v>13</v>
      </c>
      <c r="AC1917" s="147">
        <v>6</v>
      </c>
      <c r="AD1917" s="147">
        <v>27</v>
      </c>
      <c r="AE1917" s="148">
        <v>0</v>
      </c>
      <c r="AF1917" s="131">
        <v>0</v>
      </c>
      <c r="AG1917" s="131">
        <v>3.92</v>
      </c>
      <c r="AH1917" s="149">
        <v>21.965152813500001</v>
      </c>
      <c r="AI1917" s="149">
        <v>0.68551842330000001</v>
      </c>
      <c r="AJ1917" s="149">
        <v>13.396172522100001</v>
      </c>
      <c r="AK1917" s="149">
        <v>25.8497572122</v>
      </c>
      <c r="AL1917" s="149">
        <v>3.3990288489</v>
      </c>
      <c r="AM1917" s="149">
        <v>5.0271351043000001</v>
      </c>
      <c r="AN1917" s="149">
        <v>0.85689802910000001</v>
      </c>
      <c r="AO1917" s="149">
        <v>2.1422450728000002</v>
      </c>
      <c r="AP1917" s="149">
        <v>24.393030562700002</v>
      </c>
      <c r="AQ1917" s="149">
        <v>0.34275921170000001</v>
      </c>
    </row>
    <row r="1918" spans="1:43" x14ac:dyDescent="0.2">
      <c r="A1918" s="145">
        <v>5921</v>
      </c>
      <c r="B1918" s="109" t="s">
        <v>488</v>
      </c>
      <c r="C1918" s="110">
        <v>239</v>
      </c>
      <c r="D1918" s="131">
        <v>13.8095238095</v>
      </c>
      <c r="E1918" s="110">
        <v>43.533697632100001</v>
      </c>
      <c r="F1918" s="131">
        <v>15.89958159</v>
      </c>
      <c r="G1918" s="131">
        <v>20.0836820084</v>
      </c>
      <c r="H1918" s="131">
        <v>58.995815899599997</v>
      </c>
      <c r="I1918" s="131">
        <v>20.920502092100001</v>
      </c>
      <c r="J1918" s="131">
        <v>12.6315789474</v>
      </c>
      <c r="K1918" s="131">
        <v>0</v>
      </c>
      <c r="L1918" s="131">
        <v>12.6315789474</v>
      </c>
      <c r="M1918" s="131">
        <v>4.2105263158000001</v>
      </c>
      <c r="N1918" s="110">
        <v>94</v>
      </c>
      <c r="O1918" s="131">
        <v>2.5425531915000001</v>
      </c>
      <c r="P1918" s="146">
        <v>5.49</v>
      </c>
      <c r="Q1918" s="131">
        <v>4.3478260869999996</v>
      </c>
      <c r="R1918" s="110">
        <v>2</v>
      </c>
      <c r="S1918" s="131">
        <v>66.304347826099999</v>
      </c>
      <c r="T1918" s="110">
        <v>-2</v>
      </c>
      <c r="U1918" s="131">
        <v>29.347826087000001</v>
      </c>
      <c r="V1918" s="131">
        <v>0</v>
      </c>
      <c r="W1918" s="147">
        <v>111</v>
      </c>
      <c r="X1918" s="147">
        <v>23</v>
      </c>
      <c r="Y1918" s="147">
        <v>21</v>
      </c>
      <c r="Z1918" s="147">
        <v>67</v>
      </c>
      <c r="AA1918" s="147">
        <v>27</v>
      </c>
      <c r="AB1918" s="147">
        <v>8</v>
      </c>
      <c r="AC1918" s="147">
        <v>7</v>
      </c>
      <c r="AD1918" s="147">
        <v>12</v>
      </c>
      <c r="AE1918" s="148">
        <v>0.86956521740000003</v>
      </c>
      <c r="AF1918" s="131">
        <v>17.241379310300001</v>
      </c>
      <c r="AG1918" s="149" t="s">
        <v>3449</v>
      </c>
      <c r="AH1918" s="149">
        <v>22.866894198000001</v>
      </c>
      <c r="AI1918" s="149">
        <v>2.9351535836</v>
      </c>
      <c r="AJ1918" s="149">
        <v>9.0102389077999998</v>
      </c>
      <c r="AK1918" s="149">
        <v>37.815699658699998</v>
      </c>
      <c r="AL1918" s="149">
        <v>3.2081911263</v>
      </c>
      <c r="AM1918" s="149">
        <v>5.8703071672</v>
      </c>
      <c r="AN1918" s="149">
        <v>0.40955631399999998</v>
      </c>
      <c r="AO1918" s="149">
        <v>0</v>
      </c>
      <c r="AP1918" s="149">
        <v>14.197952218399999</v>
      </c>
      <c r="AQ1918" s="149">
        <v>0.27303754270000002</v>
      </c>
    </row>
    <row r="1919" spans="1:43" x14ac:dyDescent="0.2">
      <c r="A1919" s="145">
        <v>5922</v>
      </c>
      <c r="B1919" s="109" t="s">
        <v>487</v>
      </c>
      <c r="C1919" s="110">
        <v>747</v>
      </c>
      <c r="D1919" s="131">
        <v>5.657708628</v>
      </c>
      <c r="E1919" s="110">
        <v>212.2159090909</v>
      </c>
      <c r="F1919" s="131">
        <v>12.717536813900001</v>
      </c>
      <c r="G1919" s="131">
        <v>23.694779116500001</v>
      </c>
      <c r="H1919" s="131">
        <v>59.170013386900003</v>
      </c>
      <c r="I1919" s="131">
        <v>17.135207496700001</v>
      </c>
      <c r="J1919" s="131">
        <v>1.3477088949</v>
      </c>
      <c r="K1919" s="131">
        <v>1.3477088949</v>
      </c>
      <c r="L1919" s="131">
        <v>5.3908355795</v>
      </c>
      <c r="M1919" s="131">
        <v>2.6954177898</v>
      </c>
      <c r="N1919" s="110">
        <v>279</v>
      </c>
      <c r="O1919" s="131">
        <v>2.6630824372999999</v>
      </c>
      <c r="P1919" s="146">
        <v>3.52</v>
      </c>
      <c r="Q1919" s="131">
        <v>22.5071225071</v>
      </c>
      <c r="R1919" s="110">
        <v>40</v>
      </c>
      <c r="S1919" s="131">
        <v>70.370370370399996</v>
      </c>
      <c r="T1919" s="110">
        <v>-39</v>
      </c>
      <c r="U1919" s="131">
        <v>6.5527065527000001</v>
      </c>
      <c r="V1919" s="131">
        <v>0.56980056980000005</v>
      </c>
      <c r="W1919" s="147">
        <v>1706</v>
      </c>
      <c r="X1919" s="147">
        <v>23</v>
      </c>
      <c r="Y1919" s="147">
        <v>186</v>
      </c>
      <c r="Z1919" s="147">
        <v>1497</v>
      </c>
      <c r="AA1919" s="147">
        <v>147</v>
      </c>
      <c r="AB1919" s="147">
        <v>7</v>
      </c>
      <c r="AC1919" s="147">
        <v>24</v>
      </c>
      <c r="AD1919" s="147">
        <v>116</v>
      </c>
      <c r="AE1919" s="148">
        <v>1.2618296529999999</v>
      </c>
      <c r="AF1919" s="131">
        <v>9.7765363127999994</v>
      </c>
      <c r="AG1919" s="131">
        <v>1.36</v>
      </c>
      <c r="AH1919" s="149">
        <v>16.0867372668</v>
      </c>
      <c r="AI1919" s="149">
        <v>2.2692889561</v>
      </c>
      <c r="AJ1919" s="149">
        <v>22.062531517899998</v>
      </c>
      <c r="AK1919" s="149">
        <v>18.709026727200001</v>
      </c>
      <c r="AL1919" s="149">
        <v>1.9162884518000001</v>
      </c>
      <c r="AM1919" s="149">
        <v>5.8245083206999997</v>
      </c>
      <c r="AN1919" s="149">
        <v>1.3867876954</v>
      </c>
      <c r="AO1919" s="149">
        <v>3.7317196167</v>
      </c>
      <c r="AP1919" s="149">
        <v>22.289460413499999</v>
      </c>
      <c r="AQ1919" s="149">
        <v>3.0761472516000001</v>
      </c>
    </row>
    <row r="1920" spans="1:43" x14ac:dyDescent="0.2">
      <c r="A1920" s="145">
        <v>5923</v>
      </c>
      <c r="B1920" s="109" t="s">
        <v>486</v>
      </c>
      <c r="C1920" s="110">
        <v>203</v>
      </c>
      <c r="D1920" s="131">
        <v>22.289156626499999</v>
      </c>
      <c r="E1920" s="110">
        <v>56.388888888899999</v>
      </c>
      <c r="F1920" s="131">
        <v>24.137931034499999</v>
      </c>
      <c r="G1920" s="131">
        <v>22.167487684699999</v>
      </c>
      <c r="H1920" s="131">
        <v>64.039408867000006</v>
      </c>
      <c r="I1920" s="131">
        <v>13.7931034483</v>
      </c>
      <c r="J1920" s="131">
        <v>5</v>
      </c>
      <c r="K1920" s="131">
        <v>5</v>
      </c>
      <c r="L1920" s="131">
        <v>20</v>
      </c>
      <c r="M1920" s="131">
        <v>0</v>
      </c>
      <c r="N1920" s="110">
        <v>72</v>
      </c>
      <c r="O1920" s="131">
        <v>2.7222222222000001</v>
      </c>
      <c r="P1920" s="146">
        <v>3.6</v>
      </c>
      <c r="Q1920" s="131">
        <v>6.0773480662999999</v>
      </c>
      <c r="R1920" s="110">
        <v>7</v>
      </c>
      <c r="S1920" s="131">
        <v>64.917127071799996</v>
      </c>
      <c r="T1920" s="110">
        <v>-7</v>
      </c>
      <c r="U1920" s="131">
        <v>28.176795580099999</v>
      </c>
      <c r="V1920" s="131">
        <v>0.82872928180000005</v>
      </c>
      <c r="W1920" s="147">
        <v>204</v>
      </c>
      <c r="X1920" s="147">
        <v>80</v>
      </c>
      <c r="Y1920" s="147">
        <v>34</v>
      </c>
      <c r="Z1920" s="147">
        <v>90</v>
      </c>
      <c r="AA1920" s="147">
        <v>27</v>
      </c>
      <c r="AB1920" s="147">
        <v>10</v>
      </c>
      <c r="AC1920" s="147">
        <v>4</v>
      </c>
      <c r="AD1920" s="147">
        <v>13</v>
      </c>
      <c r="AE1920" s="148">
        <v>0</v>
      </c>
      <c r="AF1920" s="131">
        <v>0</v>
      </c>
      <c r="AG1920" s="149" t="s">
        <v>3449</v>
      </c>
      <c r="AH1920" s="149">
        <v>22.685185185200002</v>
      </c>
      <c r="AI1920" s="149">
        <v>0.64814814809999999</v>
      </c>
      <c r="AJ1920" s="149">
        <v>12.1296296296</v>
      </c>
      <c r="AK1920" s="149">
        <v>28.4259259259</v>
      </c>
      <c r="AL1920" s="149">
        <v>0</v>
      </c>
      <c r="AM1920" s="149">
        <v>12.3148148148</v>
      </c>
      <c r="AN1920" s="149">
        <v>0.18518518519999999</v>
      </c>
      <c r="AO1920" s="149">
        <v>0.74074074069999996</v>
      </c>
      <c r="AP1920" s="149">
        <v>20.648148148099999</v>
      </c>
      <c r="AQ1920" s="149">
        <v>0</v>
      </c>
    </row>
    <row r="1921" spans="1:43" x14ac:dyDescent="0.2">
      <c r="A1921" s="145">
        <v>5924</v>
      </c>
      <c r="B1921" s="109" t="s">
        <v>485</v>
      </c>
      <c r="C1921" s="110">
        <v>332</v>
      </c>
      <c r="D1921" s="131">
        <v>25.283018867900001</v>
      </c>
      <c r="E1921" s="110">
        <v>82.587064676599994</v>
      </c>
      <c r="F1921" s="131">
        <v>11.445783132500001</v>
      </c>
      <c r="G1921" s="131">
        <v>25.301204819300001</v>
      </c>
      <c r="H1921" s="131">
        <v>64.156626505999995</v>
      </c>
      <c r="I1921" s="131">
        <v>10.542168674699999</v>
      </c>
      <c r="J1921" s="131">
        <v>3.0075187969999999</v>
      </c>
      <c r="K1921" s="131">
        <v>0</v>
      </c>
      <c r="L1921" s="131">
        <v>3.0075187969999999</v>
      </c>
      <c r="M1921" s="131">
        <v>3.0075187969999999</v>
      </c>
      <c r="N1921" s="110">
        <v>136</v>
      </c>
      <c r="O1921" s="131">
        <v>2.4411764705999999</v>
      </c>
      <c r="P1921" s="146">
        <v>4.0199999999999996</v>
      </c>
      <c r="Q1921" s="131">
        <v>5.9113300493000001</v>
      </c>
      <c r="R1921" s="110">
        <v>2</v>
      </c>
      <c r="S1921" s="131">
        <v>80.541871921199998</v>
      </c>
      <c r="T1921" s="110">
        <v>-1</v>
      </c>
      <c r="U1921" s="131">
        <v>13.5467980296</v>
      </c>
      <c r="V1921" s="131">
        <v>0</v>
      </c>
      <c r="W1921" s="147">
        <v>132</v>
      </c>
      <c r="X1921" s="147">
        <v>21</v>
      </c>
      <c r="Y1921" s="147">
        <v>41</v>
      </c>
      <c r="Z1921" s="147">
        <v>70</v>
      </c>
      <c r="AA1921" s="147">
        <v>27</v>
      </c>
      <c r="AB1921" s="147">
        <v>6</v>
      </c>
      <c r="AC1921" s="147">
        <v>6</v>
      </c>
      <c r="AD1921" s="147">
        <v>15</v>
      </c>
      <c r="AE1921" s="148">
        <v>0.64935064939999998</v>
      </c>
      <c r="AF1921" s="131">
        <v>0</v>
      </c>
      <c r="AG1921" s="149">
        <v>2.4</v>
      </c>
      <c r="AH1921" s="149">
        <v>17.476340694000001</v>
      </c>
      <c r="AI1921" s="149">
        <v>1.7665615142</v>
      </c>
      <c r="AJ1921" s="149">
        <v>12.933753943199999</v>
      </c>
      <c r="AK1921" s="149">
        <v>36.025236593099997</v>
      </c>
      <c r="AL1921" s="149">
        <v>2.8391167192000002</v>
      </c>
      <c r="AM1921" s="149">
        <v>8.8958990536000009</v>
      </c>
      <c r="AN1921" s="149">
        <v>0.1892744479</v>
      </c>
      <c r="AO1921" s="149">
        <v>5.8675078864000003</v>
      </c>
      <c r="AP1921" s="149">
        <v>13.564668769700001</v>
      </c>
      <c r="AQ1921" s="149">
        <v>0</v>
      </c>
    </row>
    <row r="1922" spans="1:43" x14ac:dyDescent="0.2">
      <c r="A1922" s="145">
        <v>5925</v>
      </c>
      <c r="B1922" s="109" t="s">
        <v>484</v>
      </c>
      <c r="C1922" s="110">
        <v>208</v>
      </c>
      <c r="D1922" s="131">
        <v>5.0505050505</v>
      </c>
      <c r="E1922" s="110">
        <v>49.523809523799997</v>
      </c>
      <c r="F1922" s="131">
        <v>8.1730769231</v>
      </c>
      <c r="G1922" s="131">
        <v>18.75</v>
      </c>
      <c r="H1922" s="131">
        <v>58.653846153800004</v>
      </c>
      <c r="I1922" s="131">
        <v>22.5961538462</v>
      </c>
      <c r="J1922" s="131">
        <v>4.9504950494999997</v>
      </c>
      <c r="K1922" s="131">
        <v>4.9504950494999997</v>
      </c>
      <c r="L1922" s="131">
        <v>29.702970297</v>
      </c>
      <c r="M1922" s="131">
        <v>4.9504950494999997</v>
      </c>
      <c r="N1922" s="110">
        <v>95</v>
      </c>
      <c r="O1922" s="131">
        <v>2.1894736842000002</v>
      </c>
      <c r="P1922" s="146">
        <v>4.2</v>
      </c>
      <c r="Q1922" s="131">
        <v>4.7505938242000001</v>
      </c>
      <c r="R1922" s="110">
        <v>3</v>
      </c>
      <c r="S1922" s="131">
        <v>79.334916864600004</v>
      </c>
      <c r="T1922" s="110">
        <v>-3</v>
      </c>
      <c r="U1922" s="131">
        <v>15.914489311200001</v>
      </c>
      <c r="V1922" s="131">
        <v>0</v>
      </c>
      <c r="W1922" s="147">
        <v>69</v>
      </c>
      <c r="X1922" s="147">
        <v>17</v>
      </c>
      <c r="Y1922" s="147">
        <v>34</v>
      </c>
      <c r="Z1922" s="147">
        <v>18</v>
      </c>
      <c r="AA1922" s="147">
        <v>22</v>
      </c>
      <c r="AB1922" s="147">
        <v>8</v>
      </c>
      <c r="AC1922" s="147">
        <v>7</v>
      </c>
      <c r="AD1922" s="147">
        <v>7</v>
      </c>
      <c r="AE1922" s="148">
        <v>0</v>
      </c>
      <c r="AF1922" s="131">
        <v>10.3092783505</v>
      </c>
      <c r="AG1922" s="149" t="s">
        <v>3449</v>
      </c>
      <c r="AH1922" s="149">
        <v>12.7044025157</v>
      </c>
      <c r="AI1922" s="149">
        <v>0.12578616349999999</v>
      </c>
      <c r="AJ1922" s="149">
        <v>8.5534591194999994</v>
      </c>
      <c r="AK1922" s="149">
        <v>43.7106918239</v>
      </c>
      <c r="AL1922" s="149">
        <v>6.2893081760999996</v>
      </c>
      <c r="AM1922" s="149">
        <v>6.1006289308000001</v>
      </c>
      <c r="AN1922" s="149">
        <v>0</v>
      </c>
      <c r="AO1922" s="149">
        <v>0.6918238994</v>
      </c>
      <c r="AP1922" s="149">
        <v>20.377358490599999</v>
      </c>
      <c r="AQ1922" s="149">
        <v>0</v>
      </c>
    </row>
    <row r="1923" spans="1:43" x14ac:dyDescent="0.2">
      <c r="A1923" s="145">
        <v>5926</v>
      </c>
      <c r="B1923" s="109" t="s">
        <v>483</v>
      </c>
      <c r="C1923" s="110">
        <v>793</v>
      </c>
      <c r="D1923" s="131">
        <v>18.005952381</v>
      </c>
      <c r="E1923" s="110">
        <v>140.85257548850001</v>
      </c>
      <c r="F1923" s="131">
        <v>9.5838587642000004</v>
      </c>
      <c r="G1923" s="131">
        <v>27.994955863800001</v>
      </c>
      <c r="H1923" s="131">
        <v>59.646910466599998</v>
      </c>
      <c r="I1923" s="131">
        <v>12.358133669600001</v>
      </c>
      <c r="J1923" s="131">
        <v>6.3532401524999997</v>
      </c>
      <c r="K1923" s="131">
        <v>1.2706480305000001</v>
      </c>
      <c r="L1923" s="131">
        <v>13.9771283355</v>
      </c>
      <c r="M1923" s="131">
        <v>13.9771283355</v>
      </c>
      <c r="N1923" s="110">
        <v>293</v>
      </c>
      <c r="O1923" s="131">
        <v>2.7030716724000001</v>
      </c>
      <c r="P1923" s="146">
        <v>5.63</v>
      </c>
      <c r="Q1923" s="131">
        <v>6.0714285714000003</v>
      </c>
      <c r="R1923" s="110">
        <v>8</v>
      </c>
      <c r="S1923" s="131">
        <v>77.678571428599994</v>
      </c>
      <c r="T1923" s="110">
        <v>-8</v>
      </c>
      <c r="U1923" s="131">
        <v>16.25</v>
      </c>
      <c r="V1923" s="131">
        <v>0</v>
      </c>
      <c r="W1923" s="147">
        <v>214</v>
      </c>
      <c r="X1923" s="147">
        <v>52</v>
      </c>
      <c r="Y1923" s="147">
        <v>54</v>
      </c>
      <c r="Z1923" s="147">
        <v>108</v>
      </c>
      <c r="AA1923" s="147">
        <v>59</v>
      </c>
      <c r="AB1923" s="147">
        <v>15</v>
      </c>
      <c r="AC1923" s="147">
        <v>19</v>
      </c>
      <c r="AD1923" s="147">
        <v>25</v>
      </c>
      <c r="AE1923" s="148">
        <v>0</v>
      </c>
      <c r="AF1923" s="131">
        <v>1.2738853503000001</v>
      </c>
      <c r="AG1923" s="149">
        <v>0.9</v>
      </c>
      <c r="AH1923" s="149">
        <v>18.800413650500001</v>
      </c>
      <c r="AI1923" s="149">
        <v>1.3443640124</v>
      </c>
      <c r="AJ1923" s="149">
        <v>10.2585315408</v>
      </c>
      <c r="AK1923" s="149">
        <v>28.252326783899999</v>
      </c>
      <c r="AL1923" s="149">
        <v>0.2481902792</v>
      </c>
      <c r="AM1923" s="149">
        <v>7.6525336090999998</v>
      </c>
      <c r="AN1923" s="149">
        <v>5.7497414684999999</v>
      </c>
      <c r="AO1923" s="149">
        <v>2.1096173732999999</v>
      </c>
      <c r="AP1923" s="149">
        <v>22.957600827299999</v>
      </c>
      <c r="AQ1923" s="149">
        <v>0.2275077559</v>
      </c>
    </row>
    <row r="1924" spans="1:43" x14ac:dyDescent="0.2">
      <c r="A1924" s="145">
        <v>5928</v>
      </c>
      <c r="B1924" s="109" t="s">
        <v>482</v>
      </c>
      <c r="C1924" s="110">
        <v>185</v>
      </c>
      <c r="D1924" s="131">
        <v>30.281690140799999</v>
      </c>
      <c r="E1924" s="110">
        <v>57.8125</v>
      </c>
      <c r="F1924" s="131">
        <v>12.972972972999999</v>
      </c>
      <c r="G1924" s="131">
        <v>25.4054054054</v>
      </c>
      <c r="H1924" s="131">
        <v>60</v>
      </c>
      <c r="I1924" s="131">
        <v>14.5945945946</v>
      </c>
      <c r="J1924" s="131">
        <v>10.989010989000001</v>
      </c>
      <c r="K1924" s="131">
        <v>0</v>
      </c>
      <c r="L1924" s="131">
        <v>10.989010989000001</v>
      </c>
      <c r="M1924" s="131">
        <v>0</v>
      </c>
      <c r="N1924" s="110">
        <v>74</v>
      </c>
      <c r="O1924" s="131">
        <v>2.4864864865</v>
      </c>
      <c r="P1924" s="146">
        <v>3.2</v>
      </c>
      <c r="Q1924" s="131">
        <v>6.8111455108000003</v>
      </c>
      <c r="R1924" s="110">
        <v>10</v>
      </c>
      <c r="S1924" s="131">
        <v>73.374613003099995</v>
      </c>
      <c r="T1924" s="110">
        <v>-8</v>
      </c>
      <c r="U1924" s="131">
        <v>19.814241486099998</v>
      </c>
      <c r="V1924" s="131">
        <v>0</v>
      </c>
      <c r="W1924" s="147" t="s">
        <v>3449</v>
      </c>
      <c r="X1924" s="147">
        <v>31</v>
      </c>
      <c r="Y1924" s="147">
        <v>6</v>
      </c>
      <c r="Z1924" s="147" t="s">
        <v>3449</v>
      </c>
      <c r="AA1924" s="147" t="s">
        <v>3449</v>
      </c>
      <c r="AB1924" s="147">
        <v>10</v>
      </c>
      <c r="AC1924" s="147" t="s">
        <v>3449</v>
      </c>
      <c r="AD1924" s="147" t="s">
        <v>3449</v>
      </c>
      <c r="AE1924" s="148">
        <v>0</v>
      </c>
      <c r="AF1924" s="131">
        <v>5.3763440859999996</v>
      </c>
      <c r="AG1924" s="149" t="s">
        <v>3449</v>
      </c>
      <c r="AH1924" s="149">
        <v>22.508960573500001</v>
      </c>
      <c r="AI1924" s="149">
        <v>0.14336917560000001</v>
      </c>
      <c r="AJ1924" s="149">
        <v>13.1182795699</v>
      </c>
      <c r="AK1924" s="149">
        <v>42.078853046600003</v>
      </c>
      <c r="AL1924" s="149">
        <v>0.28673835130000003</v>
      </c>
      <c r="AM1924" s="149">
        <v>1.5770609319</v>
      </c>
      <c r="AN1924" s="149">
        <v>0.57347670250000005</v>
      </c>
      <c r="AO1924" s="149">
        <v>3.5125448028999999</v>
      </c>
      <c r="AP1924" s="149">
        <v>9.5340501791999994</v>
      </c>
      <c r="AQ1924" s="149">
        <v>3.0107526882000002</v>
      </c>
    </row>
    <row r="1925" spans="1:43" x14ac:dyDescent="0.2">
      <c r="A1925" s="145">
        <v>5929</v>
      </c>
      <c r="B1925" s="109" t="s">
        <v>481</v>
      </c>
      <c r="C1925" s="110">
        <v>645</v>
      </c>
      <c r="D1925" s="131">
        <v>52.122641509399998</v>
      </c>
      <c r="E1925" s="110">
        <v>97.138554216900005</v>
      </c>
      <c r="F1925" s="131">
        <v>17.829457364300001</v>
      </c>
      <c r="G1925" s="131">
        <v>26.976744186000001</v>
      </c>
      <c r="H1925" s="131">
        <v>64.031007751900006</v>
      </c>
      <c r="I1925" s="131">
        <v>8.9922480619999998</v>
      </c>
      <c r="J1925" s="131">
        <v>6.4308681671999999</v>
      </c>
      <c r="K1925" s="131">
        <v>1.6077170418</v>
      </c>
      <c r="L1925" s="131">
        <v>11.254019292600001</v>
      </c>
      <c r="M1925" s="131">
        <v>4.8231511253999999</v>
      </c>
      <c r="N1925" s="110">
        <v>240</v>
      </c>
      <c r="O1925" s="131">
        <v>2.6833333332999998</v>
      </c>
      <c r="P1925" s="146">
        <v>6.64</v>
      </c>
      <c r="Q1925" s="131">
        <v>3.4379671151000002</v>
      </c>
      <c r="R1925" s="110">
        <v>8</v>
      </c>
      <c r="S1925" s="131">
        <v>59.342301943199999</v>
      </c>
      <c r="T1925" s="110">
        <v>-4</v>
      </c>
      <c r="U1925" s="131">
        <v>37.2197309417</v>
      </c>
      <c r="V1925" s="131">
        <v>0</v>
      </c>
      <c r="W1925" s="147">
        <v>123</v>
      </c>
      <c r="X1925" s="147">
        <v>32</v>
      </c>
      <c r="Y1925" s="147">
        <v>31</v>
      </c>
      <c r="Z1925" s="147">
        <v>60</v>
      </c>
      <c r="AA1925" s="147">
        <v>38</v>
      </c>
      <c r="AB1925" s="147">
        <v>13</v>
      </c>
      <c r="AC1925" s="147">
        <v>7</v>
      </c>
      <c r="AD1925" s="147">
        <v>18</v>
      </c>
      <c r="AE1925" s="148">
        <v>1.7921146953</v>
      </c>
      <c r="AF1925" s="131">
        <v>11.5894039735</v>
      </c>
      <c r="AG1925" s="131">
        <v>1</v>
      </c>
      <c r="AH1925" s="149">
        <v>23.497917906000001</v>
      </c>
      <c r="AI1925" s="149">
        <v>2.1118381916</v>
      </c>
      <c r="AJ1925" s="149">
        <v>16.745984533000001</v>
      </c>
      <c r="AK1925" s="149">
        <v>27.662105889399999</v>
      </c>
      <c r="AL1925" s="149">
        <v>2.7067221892000002</v>
      </c>
      <c r="AM1925" s="149">
        <v>4.8483045805999998</v>
      </c>
      <c r="AN1925" s="149">
        <v>0.68411659729999996</v>
      </c>
      <c r="AO1925" s="149">
        <v>3.3016061868</v>
      </c>
      <c r="AP1925" s="149">
        <v>15.556216537799999</v>
      </c>
      <c r="AQ1925" s="149">
        <v>0</v>
      </c>
    </row>
    <row r="1926" spans="1:43" x14ac:dyDescent="0.2">
      <c r="A1926" s="145">
        <v>5930</v>
      </c>
      <c r="B1926" s="109" t="s">
        <v>480</v>
      </c>
      <c r="C1926" s="110">
        <v>215</v>
      </c>
      <c r="D1926" s="131">
        <v>19.444444444399998</v>
      </c>
      <c r="E1926" s="110">
        <v>51.682692307700002</v>
      </c>
      <c r="F1926" s="131">
        <v>13.953488372100001</v>
      </c>
      <c r="G1926" s="131">
        <v>21.860465116299999</v>
      </c>
      <c r="H1926" s="131">
        <v>54.418604651199999</v>
      </c>
      <c r="I1926" s="131">
        <v>23.720930232600001</v>
      </c>
      <c r="J1926" s="131">
        <v>4.6838407493999998</v>
      </c>
      <c r="K1926" s="131">
        <v>0</v>
      </c>
      <c r="L1926" s="131">
        <v>4.6838407493999998</v>
      </c>
      <c r="M1926" s="131">
        <v>0</v>
      </c>
      <c r="N1926" s="110">
        <v>90</v>
      </c>
      <c r="O1926" s="131">
        <v>2.3888888889</v>
      </c>
      <c r="P1926" s="146">
        <v>4.16</v>
      </c>
      <c r="Q1926" s="131">
        <v>3.8554216867000002</v>
      </c>
      <c r="R1926" s="110">
        <v>2</v>
      </c>
      <c r="S1926" s="131">
        <v>82.891566265099996</v>
      </c>
      <c r="T1926" s="110">
        <v>0</v>
      </c>
      <c r="U1926" s="131">
        <v>10.843373494</v>
      </c>
      <c r="V1926" s="131">
        <v>2.4096385541999998</v>
      </c>
      <c r="W1926" s="147" t="s">
        <v>3449</v>
      </c>
      <c r="X1926" s="147">
        <v>19</v>
      </c>
      <c r="Y1926" s="147" t="s">
        <v>3449</v>
      </c>
      <c r="Z1926" s="147">
        <v>9</v>
      </c>
      <c r="AA1926" s="147" t="s">
        <v>3449</v>
      </c>
      <c r="AB1926" s="147">
        <v>9</v>
      </c>
      <c r="AC1926" s="147" t="s">
        <v>3449</v>
      </c>
      <c r="AD1926" s="147">
        <v>6</v>
      </c>
      <c r="AE1926" s="148">
        <v>3.125</v>
      </c>
      <c r="AF1926" s="131">
        <v>5</v>
      </c>
      <c r="AG1926" s="149" t="s">
        <v>3449</v>
      </c>
      <c r="AH1926" s="149">
        <v>21.7426059153</v>
      </c>
      <c r="AI1926" s="149">
        <v>0</v>
      </c>
      <c r="AJ1926" s="149">
        <v>18.545163868900001</v>
      </c>
      <c r="AK1926" s="149">
        <v>31.574740207800001</v>
      </c>
      <c r="AL1926" s="149">
        <v>4.6362909671999999</v>
      </c>
      <c r="AM1926" s="149">
        <v>4.5563549161000001</v>
      </c>
      <c r="AN1926" s="149">
        <v>7.9936051199999997E-2</v>
      </c>
      <c r="AO1926" s="149">
        <v>1.518784972</v>
      </c>
      <c r="AP1926" s="149">
        <v>17.186250999199999</v>
      </c>
      <c r="AQ1926" s="149">
        <v>0</v>
      </c>
    </row>
    <row r="1927" spans="1:43" x14ac:dyDescent="0.2">
      <c r="A1927" s="145">
        <v>5931</v>
      </c>
      <c r="B1927" s="109" t="s">
        <v>479</v>
      </c>
      <c r="C1927" s="110">
        <v>491</v>
      </c>
      <c r="D1927" s="131">
        <v>6.2770562770999998</v>
      </c>
      <c r="E1927" s="110">
        <v>236.05769230769999</v>
      </c>
      <c r="F1927" s="131">
        <v>16.700610997999998</v>
      </c>
      <c r="G1927" s="131">
        <v>24.032586557999998</v>
      </c>
      <c r="H1927" s="131">
        <v>61.099796333999997</v>
      </c>
      <c r="I1927" s="131">
        <v>14.867617107899999</v>
      </c>
      <c r="J1927" s="131">
        <v>8.2644628098999995</v>
      </c>
      <c r="K1927" s="131">
        <v>2.0661157024999999</v>
      </c>
      <c r="L1927" s="131">
        <v>8.2644628098999995</v>
      </c>
      <c r="M1927" s="131">
        <v>6.1983471074000001</v>
      </c>
      <c r="N1927" s="110">
        <v>191</v>
      </c>
      <c r="O1927" s="131">
        <v>2.5706806282999999</v>
      </c>
      <c r="P1927" s="146">
        <v>2.08</v>
      </c>
      <c r="Q1927" s="131">
        <v>14.009661835699999</v>
      </c>
      <c r="R1927" s="110">
        <v>9</v>
      </c>
      <c r="S1927" s="131">
        <v>82.608695652199998</v>
      </c>
      <c r="T1927" s="110">
        <v>-8</v>
      </c>
      <c r="U1927" s="131">
        <v>2.4154589371999999</v>
      </c>
      <c r="V1927" s="131">
        <v>0.96618357489999995</v>
      </c>
      <c r="W1927" s="147">
        <v>86</v>
      </c>
      <c r="X1927" s="147">
        <v>6</v>
      </c>
      <c r="Y1927" s="147">
        <v>31</v>
      </c>
      <c r="Z1927" s="147">
        <v>49</v>
      </c>
      <c r="AA1927" s="147" t="s">
        <v>3449</v>
      </c>
      <c r="AB1927" s="147" t="s">
        <v>3449</v>
      </c>
      <c r="AC1927" s="147" t="s">
        <v>3449</v>
      </c>
      <c r="AD1927" s="147">
        <v>22</v>
      </c>
      <c r="AE1927" s="148">
        <v>0</v>
      </c>
      <c r="AF1927" s="131">
        <v>15.521064301599999</v>
      </c>
      <c r="AG1927" s="131">
        <v>2.31</v>
      </c>
      <c r="AH1927" s="149">
        <v>15.531561461800001</v>
      </c>
      <c r="AI1927" s="149">
        <v>0.53986710959999995</v>
      </c>
      <c r="AJ1927" s="149">
        <v>22.882059800699999</v>
      </c>
      <c r="AK1927" s="149">
        <v>17.2757475083</v>
      </c>
      <c r="AL1927" s="149">
        <v>0.99667774090000005</v>
      </c>
      <c r="AM1927" s="149">
        <v>8.1395348836999997</v>
      </c>
      <c r="AN1927" s="149">
        <v>0.29069767439999999</v>
      </c>
      <c r="AO1927" s="149">
        <v>4.5681063123000003</v>
      </c>
      <c r="AP1927" s="149">
        <v>25.830564784100002</v>
      </c>
      <c r="AQ1927" s="149">
        <v>0.24916943520000001</v>
      </c>
    </row>
    <row r="1928" spans="1:43" x14ac:dyDescent="0.2">
      <c r="A1928" s="145">
        <v>5932</v>
      </c>
      <c r="B1928" s="109" t="s">
        <v>478</v>
      </c>
      <c r="C1928" s="110">
        <v>225</v>
      </c>
      <c r="D1928" s="131">
        <v>9.7560975610000007</v>
      </c>
      <c r="E1928" s="110">
        <v>66.964285714300004</v>
      </c>
      <c r="F1928" s="131">
        <v>15.5555555556</v>
      </c>
      <c r="G1928" s="131">
        <v>21.333333333300001</v>
      </c>
      <c r="H1928" s="131">
        <v>58.666666666700003</v>
      </c>
      <c r="I1928" s="131">
        <v>20</v>
      </c>
      <c r="J1928" s="131">
        <v>8.7912087912000008</v>
      </c>
      <c r="K1928" s="131">
        <v>0</v>
      </c>
      <c r="L1928" s="131">
        <v>8.7912087912000008</v>
      </c>
      <c r="M1928" s="131">
        <v>8.7912087912000008</v>
      </c>
      <c r="N1928" s="110">
        <v>93</v>
      </c>
      <c r="O1928" s="131">
        <v>2.4193548386999999</v>
      </c>
      <c r="P1928" s="146">
        <v>3.36</v>
      </c>
      <c r="Q1928" s="131">
        <v>3.2544378697999998</v>
      </c>
      <c r="R1928" s="110">
        <v>2</v>
      </c>
      <c r="S1928" s="131">
        <v>76.331360946700002</v>
      </c>
      <c r="T1928" s="110">
        <v>-2</v>
      </c>
      <c r="U1928" s="131">
        <v>20.414201183399999</v>
      </c>
      <c r="V1928" s="131">
        <v>0</v>
      </c>
      <c r="W1928" s="147">
        <v>28</v>
      </c>
      <c r="X1928" s="147">
        <v>16</v>
      </c>
      <c r="Y1928" s="147">
        <v>7</v>
      </c>
      <c r="Z1928" s="147">
        <v>5</v>
      </c>
      <c r="AA1928" s="147" t="s">
        <v>3449</v>
      </c>
      <c r="AB1928" s="147">
        <v>6</v>
      </c>
      <c r="AC1928" s="147" t="s">
        <v>3449</v>
      </c>
      <c r="AD1928" s="147" t="s">
        <v>3449</v>
      </c>
      <c r="AE1928" s="148">
        <v>0</v>
      </c>
      <c r="AF1928" s="131">
        <v>4.5871559632999999</v>
      </c>
      <c r="AG1928" s="149">
        <v>4.3499999999999996</v>
      </c>
      <c r="AH1928" s="149">
        <v>17.994858611800002</v>
      </c>
      <c r="AI1928" s="149">
        <v>0.34275921170000001</v>
      </c>
      <c r="AJ1928" s="149">
        <v>5.7412167951999997</v>
      </c>
      <c r="AK1928" s="149">
        <v>48.1576692374</v>
      </c>
      <c r="AL1928" s="149">
        <v>1.4567266495</v>
      </c>
      <c r="AM1928" s="149">
        <v>11.139674378700001</v>
      </c>
      <c r="AN1928" s="149">
        <v>0.34275921170000001</v>
      </c>
      <c r="AO1928" s="149">
        <v>3.2562125107000002</v>
      </c>
      <c r="AP1928" s="149">
        <v>9.7686375320999996</v>
      </c>
      <c r="AQ1928" s="149">
        <v>0.1713796058</v>
      </c>
    </row>
    <row r="1929" spans="1:43" x14ac:dyDescent="0.2">
      <c r="A1929" s="145">
        <v>5933</v>
      </c>
      <c r="B1929" s="109" t="s">
        <v>477</v>
      </c>
      <c r="C1929" s="110">
        <v>709</v>
      </c>
      <c r="D1929" s="131">
        <v>9.2449922957999995</v>
      </c>
      <c r="E1929" s="110">
        <v>310.96491228069999</v>
      </c>
      <c r="F1929" s="131">
        <v>15.2327221439</v>
      </c>
      <c r="G1929" s="131">
        <v>20.028208744699999</v>
      </c>
      <c r="H1929" s="131">
        <v>61.4950634697</v>
      </c>
      <c r="I1929" s="131">
        <v>18.476727785600001</v>
      </c>
      <c r="J1929" s="131">
        <v>4.2342978123000004</v>
      </c>
      <c r="K1929" s="131">
        <v>2.8228652082000001</v>
      </c>
      <c r="L1929" s="131">
        <v>8.4685956246000007</v>
      </c>
      <c r="M1929" s="131">
        <v>7.0571630205</v>
      </c>
      <c r="N1929" s="110">
        <v>292</v>
      </c>
      <c r="O1929" s="131">
        <v>2.4280821918000002</v>
      </c>
      <c r="P1929" s="146">
        <v>2.2799999999999998</v>
      </c>
      <c r="Q1929" s="131">
        <v>16.444444444399998</v>
      </c>
      <c r="R1929" s="110">
        <v>5</v>
      </c>
      <c r="S1929" s="131">
        <v>60.888888888899999</v>
      </c>
      <c r="T1929" s="110">
        <v>-4</v>
      </c>
      <c r="U1929" s="131">
        <v>22.666666666699999</v>
      </c>
      <c r="V1929" s="131">
        <v>0</v>
      </c>
      <c r="W1929" s="147">
        <v>113</v>
      </c>
      <c r="X1929" s="147">
        <v>17</v>
      </c>
      <c r="Y1929" s="147">
        <v>34</v>
      </c>
      <c r="Z1929" s="147">
        <v>62</v>
      </c>
      <c r="AA1929" s="147">
        <v>39</v>
      </c>
      <c r="AB1929" s="147">
        <v>5</v>
      </c>
      <c r="AC1929" s="147">
        <v>10</v>
      </c>
      <c r="AD1929" s="147">
        <v>24</v>
      </c>
      <c r="AE1929" s="148">
        <v>1.5625</v>
      </c>
      <c r="AF1929" s="131">
        <v>2.8368794326</v>
      </c>
      <c r="AG1929" s="131">
        <v>1.27</v>
      </c>
      <c r="AH1929" s="149">
        <v>18.649517684900001</v>
      </c>
      <c r="AI1929" s="149">
        <v>0.56270096459999996</v>
      </c>
      <c r="AJ1929" s="149">
        <v>19.667738478</v>
      </c>
      <c r="AK1929" s="149">
        <v>23.124330117900001</v>
      </c>
      <c r="AL1929" s="149">
        <v>2.7063236869999998</v>
      </c>
      <c r="AM1929" s="149">
        <v>5.7609860665000001</v>
      </c>
      <c r="AN1929" s="149">
        <v>0.61629153270000003</v>
      </c>
      <c r="AO1929" s="149">
        <v>4.6623794211999998</v>
      </c>
      <c r="AP1929" s="149">
        <v>20.069667738500002</v>
      </c>
      <c r="AQ1929" s="149">
        <v>1.2325830654000001</v>
      </c>
    </row>
    <row r="1930" spans="1:43" x14ac:dyDescent="0.2">
      <c r="A1930" s="145">
        <v>5934</v>
      </c>
      <c r="B1930" s="109" t="s">
        <v>476</v>
      </c>
      <c r="C1930" s="110">
        <v>227</v>
      </c>
      <c r="D1930" s="131">
        <v>-1.7316017316000001</v>
      </c>
      <c r="E1930" s="110">
        <v>79.094076655099997</v>
      </c>
      <c r="F1930" s="131">
        <v>3.5242290749</v>
      </c>
      <c r="G1930" s="131">
        <v>20.704845814999999</v>
      </c>
      <c r="H1930" s="131">
        <v>56.387665198199997</v>
      </c>
      <c r="I1930" s="131">
        <v>22.907488986800001</v>
      </c>
      <c r="J1930" s="131">
        <v>8.6956521738999992</v>
      </c>
      <c r="K1930" s="131">
        <v>0</v>
      </c>
      <c r="L1930" s="131">
        <v>8.6956521738999992</v>
      </c>
      <c r="M1930" s="131">
        <v>4.3478260869999996</v>
      </c>
      <c r="N1930" s="110">
        <v>89</v>
      </c>
      <c r="O1930" s="131">
        <v>2.5505617977999999</v>
      </c>
      <c r="P1930" s="146">
        <v>2.87</v>
      </c>
      <c r="Q1930" s="131">
        <v>3.8596491228000001</v>
      </c>
      <c r="R1930" s="110">
        <v>0</v>
      </c>
      <c r="S1930" s="131">
        <v>76.842105263199997</v>
      </c>
      <c r="T1930" s="110">
        <v>0</v>
      </c>
      <c r="U1930" s="131">
        <v>19.298245613999999</v>
      </c>
      <c r="V1930" s="131">
        <v>0</v>
      </c>
      <c r="W1930" s="147">
        <v>46</v>
      </c>
      <c r="X1930" s="147">
        <v>19</v>
      </c>
      <c r="Y1930" s="147">
        <v>16</v>
      </c>
      <c r="Z1930" s="147">
        <v>11</v>
      </c>
      <c r="AA1930" s="147" t="s">
        <v>3449</v>
      </c>
      <c r="AB1930" s="147">
        <v>10</v>
      </c>
      <c r="AC1930" s="147" t="s">
        <v>3449</v>
      </c>
      <c r="AD1930" s="147">
        <v>6</v>
      </c>
      <c r="AE1930" s="148">
        <v>0</v>
      </c>
      <c r="AF1930" s="131">
        <v>0</v>
      </c>
      <c r="AG1930" s="149" t="s">
        <v>3449</v>
      </c>
      <c r="AH1930" s="149">
        <v>12.0380147835</v>
      </c>
      <c r="AI1930" s="149">
        <v>0.8975712777</v>
      </c>
      <c r="AJ1930" s="149">
        <v>14.6251319958</v>
      </c>
      <c r="AK1930" s="149">
        <v>31.467793030599999</v>
      </c>
      <c r="AL1930" s="149">
        <v>4.3294614571999999</v>
      </c>
      <c r="AM1930" s="149">
        <v>7.3917634636000003</v>
      </c>
      <c r="AN1930" s="149">
        <v>0.73917634639999996</v>
      </c>
      <c r="AO1930" s="149">
        <v>2.7455121436000001</v>
      </c>
      <c r="AP1930" s="149">
        <v>19.482576557600002</v>
      </c>
      <c r="AQ1930" s="149">
        <v>3.4318901794999999</v>
      </c>
    </row>
    <row r="1931" spans="1:43" x14ac:dyDescent="0.2">
      <c r="A1931" s="145">
        <v>5935</v>
      </c>
      <c r="B1931" s="109" t="s">
        <v>475</v>
      </c>
      <c r="C1931" s="110">
        <v>101</v>
      </c>
      <c r="D1931" s="131">
        <v>29.487179487199999</v>
      </c>
      <c r="E1931" s="110">
        <v>117.44186046510001</v>
      </c>
      <c r="F1931" s="131">
        <v>12.871287128700001</v>
      </c>
      <c r="G1931" s="131">
        <v>18.811881188099999</v>
      </c>
      <c r="H1931" s="131">
        <v>69.3069306931</v>
      </c>
      <c r="I1931" s="131">
        <v>11.881188118800001</v>
      </c>
      <c r="J1931" s="131">
        <v>0</v>
      </c>
      <c r="K1931" s="131">
        <v>0</v>
      </c>
      <c r="L1931" s="131">
        <v>9.9502487562000006</v>
      </c>
      <c r="M1931" s="131">
        <v>9.9502487562000006</v>
      </c>
      <c r="N1931" s="110">
        <v>36</v>
      </c>
      <c r="O1931" s="131">
        <v>2.8055555555999998</v>
      </c>
      <c r="P1931" s="146">
        <v>0.86</v>
      </c>
      <c r="Q1931" s="131">
        <v>6.8965517241000001</v>
      </c>
      <c r="R1931" s="110">
        <v>2</v>
      </c>
      <c r="S1931" s="131">
        <v>75.862068965500001</v>
      </c>
      <c r="T1931" s="110">
        <v>-2</v>
      </c>
      <c r="U1931" s="131">
        <v>17.241379310300001</v>
      </c>
      <c r="V1931" s="131">
        <v>0</v>
      </c>
      <c r="W1931" s="147" t="s">
        <v>3449</v>
      </c>
      <c r="X1931" s="147">
        <v>14</v>
      </c>
      <c r="Y1931" s="147" t="s">
        <v>3449</v>
      </c>
      <c r="Z1931" s="147">
        <v>14</v>
      </c>
      <c r="AA1931" s="147" t="s">
        <v>3449</v>
      </c>
      <c r="AB1931" s="147">
        <v>4</v>
      </c>
      <c r="AC1931" s="147" t="s">
        <v>3449</v>
      </c>
      <c r="AD1931" s="147">
        <v>5</v>
      </c>
      <c r="AE1931" s="148">
        <v>0</v>
      </c>
      <c r="AF1931" s="131">
        <v>9.4339622641999998</v>
      </c>
      <c r="AG1931" s="149" t="s">
        <v>3449</v>
      </c>
      <c r="AH1931" s="149">
        <v>5.9722222222000001</v>
      </c>
      <c r="AI1931" s="149">
        <v>0.27777777780000001</v>
      </c>
      <c r="AJ1931" s="149">
        <v>10.416666666699999</v>
      </c>
      <c r="AK1931" s="149">
        <v>31.666666666699999</v>
      </c>
      <c r="AL1931" s="149">
        <v>15.833333333300001</v>
      </c>
      <c r="AM1931" s="149">
        <v>20</v>
      </c>
      <c r="AN1931" s="149">
        <v>2.6388888889</v>
      </c>
      <c r="AO1931" s="149">
        <v>2.9166666666999999</v>
      </c>
      <c r="AP1931" s="149">
        <v>10.1388888889</v>
      </c>
      <c r="AQ1931" s="149">
        <v>0</v>
      </c>
    </row>
    <row r="1932" spans="1:43" x14ac:dyDescent="0.2">
      <c r="A1932" s="145">
        <v>5937</v>
      </c>
      <c r="B1932" s="109" t="s">
        <v>474</v>
      </c>
      <c r="C1932" s="110">
        <v>135</v>
      </c>
      <c r="D1932" s="131">
        <v>10.6557377049</v>
      </c>
      <c r="E1932" s="110">
        <v>43.9739413681</v>
      </c>
      <c r="F1932" s="131">
        <v>9.6296296296000001</v>
      </c>
      <c r="G1932" s="131">
        <v>29.6296296296</v>
      </c>
      <c r="H1932" s="131">
        <v>59.259259259300002</v>
      </c>
      <c r="I1932" s="131">
        <v>11.1111111111</v>
      </c>
      <c r="J1932" s="131">
        <v>15.037593985000001</v>
      </c>
      <c r="K1932" s="131">
        <v>0</v>
      </c>
      <c r="L1932" s="131">
        <v>7.5187969925000004</v>
      </c>
      <c r="M1932" s="131">
        <v>7.5187969925000004</v>
      </c>
      <c r="N1932" s="110">
        <v>49</v>
      </c>
      <c r="O1932" s="131">
        <v>2.7346938775999998</v>
      </c>
      <c r="P1932" s="146">
        <v>3.07</v>
      </c>
      <c r="Q1932" s="131">
        <v>4.2071197410999996</v>
      </c>
      <c r="R1932" s="110">
        <v>3</v>
      </c>
      <c r="S1932" s="131">
        <v>30.744336569600001</v>
      </c>
      <c r="T1932" s="110">
        <v>-1</v>
      </c>
      <c r="U1932" s="131">
        <v>63.430420712</v>
      </c>
      <c r="V1932" s="131">
        <v>1.6181229773000001</v>
      </c>
      <c r="W1932" s="147" t="s">
        <v>3449</v>
      </c>
      <c r="X1932" s="147">
        <v>10</v>
      </c>
      <c r="Y1932" s="147" t="s">
        <v>3449</v>
      </c>
      <c r="Z1932" s="147">
        <v>10</v>
      </c>
      <c r="AA1932" s="147" t="s">
        <v>3449</v>
      </c>
      <c r="AB1932" s="147">
        <v>4</v>
      </c>
      <c r="AC1932" s="147" t="s">
        <v>3449</v>
      </c>
      <c r="AD1932" s="147">
        <v>4</v>
      </c>
      <c r="AE1932" s="148">
        <v>3.5714285713999998</v>
      </c>
      <c r="AF1932" s="131">
        <v>0</v>
      </c>
      <c r="AG1932" s="149" t="s">
        <v>3449</v>
      </c>
      <c r="AH1932" s="149">
        <v>11.919504644</v>
      </c>
      <c r="AI1932" s="149">
        <v>0.6191950464</v>
      </c>
      <c r="AJ1932" s="149">
        <v>12.5386996904</v>
      </c>
      <c r="AK1932" s="149">
        <v>38.854489164100002</v>
      </c>
      <c r="AL1932" s="149">
        <v>0</v>
      </c>
      <c r="AM1932" s="149">
        <v>12.0743034056</v>
      </c>
      <c r="AN1932" s="149">
        <v>0.1547987616</v>
      </c>
      <c r="AO1932" s="149">
        <v>1.3931888545</v>
      </c>
      <c r="AP1932" s="149">
        <v>21.517027863799999</v>
      </c>
      <c r="AQ1932" s="149">
        <v>0</v>
      </c>
    </row>
    <row r="1933" spans="1:43" x14ac:dyDescent="0.2">
      <c r="A1933" s="145">
        <v>5938</v>
      </c>
      <c r="B1933" s="109" t="s">
        <v>473</v>
      </c>
      <c r="C1933" s="110">
        <v>30156</v>
      </c>
      <c r="D1933" s="131">
        <v>8.9529590288000005</v>
      </c>
      <c r="E1933" s="110">
        <v>2227.1787296898001</v>
      </c>
      <c r="F1933" s="131">
        <v>37.269531768100002</v>
      </c>
      <c r="G1933" s="131">
        <v>21.823186099000001</v>
      </c>
      <c r="H1933" s="131">
        <v>60.465578989299999</v>
      </c>
      <c r="I1933" s="131">
        <v>17.711234911799998</v>
      </c>
      <c r="J1933" s="131">
        <v>3.8466002354</v>
      </c>
      <c r="K1933" s="131">
        <v>1.8569794239999999</v>
      </c>
      <c r="L1933" s="131">
        <v>12.103526602900001</v>
      </c>
      <c r="M1933" s="131">
        <v>8.2900867142999992</v>
      </c>
      <c r="N1933" s="110">
        <v>13578</v>
      </c>
      <c r="O1933" s="131">
        <v>2.1844896156</v>
      </c>
      <c r="P1933" s="146">
        <v>13.54</v>
      </c>
      <c r="Q1933" s="131">
        <v>50.443786982200002</v>
      </c>
      <c r="R1933" s="110">
        <v>163</v>
      </c>
      <c r="S1933" s="131">
        <v>37.795857988199998</v>
      </c>
      <c r="T1933" s="110">
        <v>-150</v>
      </c>
      <c r="U1933" s="131">
        <v>7.9142011834000003</v>
      </c>
      <c r="V1933" s="131">
        <v>3.8461538462</v>
      </c>
      <c r="W1933" s="147">
        <v>19773</v>
      </c>
      <c r="X1933" s="147">
        <v>266</v>
      </c>
      <c r="Y1933" s="147">
        <v>2711</v>
      </c>
      <c r="Z1933" s="147">
        <v>16796</v>
      </c>
      <c r="AA1933" s="147">
        <v>2198</v>
      </c>
      <c r="AB1933" s="147">
        <v>15</v>
      </c>
      <c r="AC1933" s="147">
        <v>309</v>
      </c>
      <c r="AD1933" s="147">
        <v>1874</v>
      </c>
      <c r="AE1933" s="148">
        <v>0.93986197829999996</v>
      </c>
      <c r="AF1933" s="131">
        <v>0.79620475729999995</v>
      </c>
      <c r="AG1933" s="149">
        <v>7.75</v>
      </c>
      <c r="AH1933" s="149">
        <v>17.2450518379</v>
      </c>
      <c r="AI1933" s="149">
        <v>1.2186616400000001</v>
      </c>
      <c r="AJ1933" s="149">
        <v>24.9566446748</v>
      </c>
      <c r="AK1933" s="149">
        <v>16.254476908600001</v>
      </c>
      <c r="AL1933" s="149">
        <v>2.0980207352</v>
      </c>
      <c r="AM1933" s="149">
        <v>5.4901036758000004</v>
      </c>
      <c r="AN1933" s="149">
        <v>0.47785108389999997</v>
      </c>
      <c r="AO1933" s="149">
        <v>3.8821866163999998</v>
      </c>
      <c r="AP1933" s="149">
        <v>25.079170593800001</v>
      </c>
      <c r="AQ1933" s="149">
        <v>0.80961357209999996</v>
      </c>
    </row>
    <row r="1934" spans="1:43" x14ac:dyDescent="0.2">
      <c r="A1934" s="145">
        <v>5939</v>
      </c>
      <c r="B1934" s="109" t="s">
        <v>472</v>
      </c>
      <c r="C1934" s="110">
        <v>3432</v>
      </c>
      <c r="D1934" s="131">
        <v>35.277887268400001</v>
      </c>
      <c r="E1934" s="110">
        <v>256.11940298510001</v>
      </c>
      <c r="F1934" s="131">
        <v>15.034965035000001</v>
      </c>
      <c r="G1934" s="131">
        <v>23.0477855478</v>
      </c>
      <c r="H1934" s="131">
        <v>58.945221445199998</v>
      </c>
      <c r="I1934" s="131">
        <v>18.006993006999998</v>
      </c>
      <c r="J1934" s="131">
        <v>4.3738154250000001</v>
      </c>
      <c r="K1934" s="131">
        <v>2.9158769499999999</v>
      </c>
      <c r="L1934" s="131">
        <v>11.08033241</v>
      </c>
      <c r="M1934" s="131">
        <v>12.82985858</v>
      </c>
      <c r="N1934" s="110">
        <v>1451</v>
      </c>
      <c r="O1934" s="131">
        <v>2.3246037216</v>
      </c>
      <c r="P1934" s="146">
        <v>13.4</v>
      </c>
      <c r="Q1934" s="131">
        <v>13.007518796999999</v>
      </c>
      <c r="R1934" s="110">
        <v>45</v>
      </c>
      <c r="S1934" s="131">
        <v>52.631578947400001</v>
      </c>
      <c r="T1934" s="110">
        <v>-24</v>
      </c>
      <c r="U1934" s="131">
        <v>31.654135338300001</v>
      </c>
      <c r="V1934" s="131">
        <v>2.7067669173</v>
      </c>
      <c r="W1934" s="147">
        <v>1007</v>
      </c>
      <c r="X1934" s="147">
        <v>40</v>
      </c>
      <c r="Y1934" s="147">
        <v>270</v>
      </c>
      <c r="Z1934" s="147">
        <v>697</v>
      </c>
      <c r="AA1934" s="147">
        <v>200</v>
      </c>
      <c r="AB1934" s="147">
        <v>16</v>
      </c>
      <c r="AC1934" s="147">
        <v>46</v>
      </c>
      <c r="AD1934" s="147">
        <v>138</v>
      </c>
      <c r="AE1934" s="148">
        <v>3.0450669915000002</v>
      </c>
      <c r="AF1934" s="131">
        <v>3.5831591519999999</v>
      </c>
      <c r="AG1934" s="149">
        <v>3.33</v>
      </c>
      <c r="AH1934" s="149">
        <v>16.9602742965</v>
      </c>
      <c r="AI1934" s="149">
        <v>1.2355166706</v>
      </c>
      <c r="AJ1934" s="149">
        <v>25.916292267700001</v>
      </c>
      <c r="AK1934" s="149">
        <v>27.565618349499999</v>
      </c>
      <c r="AL1934" s="149">
        <v>2.1458973753000001</v>
      </c>
      <c r="AM1934" s="149">
        <v>4.0789784819000001</v>
      </c>
      <c r="AN1934" s="149">
        <v>0.28966658779999999</v>
      </c>
      <c r="AO1934" s="149">
        <v>2.0572239300000001</v>
      </c>
      <c r="AP1934" s="149">
        <v>17.45684559</v>
      </c>
      <c r="AQ1934" s="149">
        <v>0.66800662099999997</v>
      </c>
    </row>
    <row r="1935" spans="1:43" x14ac:dyDescent="0.2">
      <c r="A1935" s="145">
        <v>6002</v>
      </c>
      <c r="B1935" s="109" t="s">
        <v>471</v>
      </c>
      <c r="C1935" s="110">
        <v>13079</v>
      </c>
      <c r="D1935" s="131">
        <v>4.9089596535000002</v>
      </c>
      <c r="E1935" s="110">
        <v>347.19936288820003</v>
      </c>
      <c r="F1935" s="131">
        <v>16.255065372000001</v>
      </c>
      <c r="G1935" s="131">
        <v>18.0441929811</v>
      </c>
      <c r="H1935" s="131">
        <v>60.646838443299998</v>
      </c>
      <c r="I1935" s="131">
        <v>21.308968575600002</v>
      </c>
      <c r="J1935" s="131">
        <v>3.7494739258999998</v>
      </c>
      <c r="K1935" s="131">
        <v>1.5303975208</v>
      </c>
      <c r="L1935" s="131">
        <v>9.2589050006000004</v>
      </c>
      <c r="M1935" s="131">
        <v>9.1058652485000007</v>
      </c>
      <c r="N1935" s="110">
        <v>5874</v>
      </c>
      <c r="O1935" s="131">
        <v>2.1733060947</v>
      </c>
      <c r="P1935" s="146">
        <v>37.67</v>
      </c>
      <c r="Q1935" s="131">
        <v>11.677282377899999</v>
      </c>
      <c r="R1935" s="110">
        <v>119</v>
      </c>
      <c r="S1935" s="131">
        <v>12.0753715499</v>
      </c>
      <c r="T1935" s="110">
        <v>-115</v>
      </c>
      <c r="U1935" s="131">
        <v>48.434182590200002</v>
      </c>
      <c r="V1935" s="131">
        <v>27.813163482</v>
      </c>
      <c r="W1935" s="147">
        <v>9945</v>
      </c>
      <c r="X1935" s="147">
        <v>103</v>
      </c>
      <c r="Y1935" s="147">
        <v>1478</v>
      </c>
      <c r="Z1935" s="147">
        <v>8364</v>
      </c>
      <c r="AA1935" s="147">
        <v>1150</v>
      </c>
      <c r="AB1935" s="147">
        <v>37</v>
      </c>
      <c r="AC1935" s="147">
        <v>171</v>
      </c>
      <c r="AD1935" s="147">
        <v>942</v>
      </c>
      <c r="AE1935" s="148">
        <v>1.3023782558999999</v>
      </c>
      <c r="AF1935" s="131">
        <v>3.7378899992000001</v>
      </c>
      <c r="AG1935" s="149">
        <v>2.21</v>
      </c>
      <c r="AH1935" s="149">
        <v>3.8725465462000002</v>
      </c>
      <c r="AI1935" s="149">
        <v>44.492658560000002</v>
      </c>
      <c r="AJ1935" s="149">
        <v>10.018164387700001</v>
      </c>
      <c r="AK1935" s="149">
        <v>32.796811140800003</v>
      </c>
      <c r="AL1935" s="149">
        <v>0.1084817599</v>
      </c>
      <c r="AM1935" s="149">
        <v>1.8391442554999999</v>
      </c>
      <c r="AN1935" s="149" t="s">
        <v>3450</v>
      </c>
      <c r="AO1935" s="149" t="s">
        <v>3450</v>
      </c>
      <c r="AP1935" s="149">
        <v>6.7864170745000001</v>
      </c>
      <c r="AQ1935" s="149" t="s">
        <v>3450</v>
      </c>
    </row>
    <row r="1936" spans="1:43" x14ac:dyDescent="0.2">
      <c r="A1936" s="145">
        <v>6004</v>
      </c>
      <c r="B1936" s="109" t="s">
        <v>470</v>
      </c>
      <c r="C1936" s="110">
        <v>338</v>
      </c>
      <c r="D1936" s="131">
        <v>-0.87976539590000002</v>
      </c>
      <c r="E1936" s="110">
        <v>55.960264900699997</v>
      </c>
      <c r="F1936" s="131">
        <v>4.4378698224999997</v>
      </c>
      <c r="G1936" s="131">
        <v>13.017751479299999</v>
      </c>
      <c r="H1936" s="131">
        <v>64.792899408300002</v>
      </c>
      <c r="I1936" s="131">
        <v>22.189349112399999</v>
      </c>
      <c r="J1936" s="131">
        <v>2.9717682020999998</v>
      </c>
      <c r="K1936" s="131">
        <v>0</v>
      </c>
      <c r="L1936" s="131">
        <v>5.9435364041999996</v>
      </c>
      <c r="M1936" s="131">
        <v>8.9153046061999994</v>
      </c>
      <c r="N1936" s="110">
        <v>154</v>
      </c>
      <c r="O1936" s="131">
        <v>2.1948051947999998</v>
      </c>
      <c r="P1936" s="146">
        <v>6.04</v>
      </c>
      <c r="Q1936" s="131">
        <v>5.9113300493000001</v>
      </c>
      <c r="R1936" s="110">
        <v>11</v>
      </c>
      <c r="S1936" s="131">
        <v>15.1067323481</v>
      </c>
      <c r="T1936" s="110">
        <v>1</v>
      </c>
      <c r="U1936" s="131">
        <v>62.561576354700001</v>
      </c>
      <c r="V1936" s="131">
        <v>16.420361247900001</v>
      </c>
      <c r="W1936" s="147">
        <v>77</v>
      </c>
      <c r="X1936" s="147">
        <v>24</v>
      </c>
      <c r="Y1936" s="147">
        <v>11</v>
      </c>
      <c r="Z1936" s="147">
        <v>42</v>
      </c>
      <c r="AA1936" s="147" t="s">
        <v>3449</v>
      </c>
      <c r="AB1936" s="147">
        <v>12</v>
      </c>
      <c r="AC1936" s="147" t="s">
        <v>3449</v>
      </c>
      <c r="AD1936" s="147">
        <v>12</v>
      </c>
      <c r="AE1936" s="148">
        <v>0.33898305080000002</v>
      </c>
      <c r="AF1936" s="131">
        <v>2.9411764705999999</v>
      </c>
      <c r="AG1936" s="149" t="s">
        <v>3449</v>
      </c>
      <c r="AH1936" s="149">
        <v>0.83974807559999998</v>
      </c>
      <c r="AI1936" s="149">
        <v>54.303708887299997</v>
      </c>
      <c r="AJ1936" s="149">
        <v>8.1875437369000004</v>
      </c>
      <c r="AK1936" s="149">
        <v>32.7501749475</v>
      </c>
      <c r="AL1936" s="149">
        <v>0</v>
      </c>
      <c r="AM1936" s="149">
        <v>0.55983205039999995</v>
      </c>
      <c r="AN1936" s="149" t="s">
        <v>3450</v>
      </c>
      <c r="AO1936" s="149" t="s">
        <v>3450</v>
      </c>
      <c r="AP1936" s="149">
        <v>3.3589923022999999</v>
      </c>
      <c r="AQ1936" s="149" t="s">
        <v>3450</v>
      </c>
    </row>
    <row r="1937" spans="1:43" x14ac:dyDescent="0.2">
      <c r="A1937" s="145">
        <v>6007</v>
      </c>
      <c r="B1937" s="109" t="s">
        <v>469</v>
      </c>
      <c r="C1937" s="110">
        <v>10175</v>
      </c>
      <c r="D1937" s="131">
        <v>12.4806544329</v>
      </c>
      <c r="E1937" s="110">
        <v>69.114250781099997</v>
      </c>
      <c r="F1937" s="131">
        <v>14.830466830500001</v>
      </c>
      <c r="G1937" s="131">
        <v>18.673218673200001</v>
      </c>
      <c r="H1937" s="131">
        <v>60.176904176900003</v>
      </c>
      <c r="I1937" s="131">
        <v>21.1498771499</v>
      </c>
      <c r="J1937" s="131">
        <v>6.4197530864000001</v>
      </c>
      <c r="K1937" s="131">
        <v>1.4814814814999999</v>
      </c>
      <c r="L1937" s="131">
        <v>11.5555555556</v>
      </c>
      <c r="M1937" s="131">
        <v>10.3703703704</v>
      </c>
      <c r="N1937" s="110">
        <v>4571</v>
      </c>
      <c r="O1937" s="131">
        <v>2.2006125573999999</v>
      </c>
      <c r="P1937" s="146">
        <v>147.22</v>
      </c>
      <c r="Q1937" s="131">
        <v>1.8254614548999999</v>
      </c>
      <c r="R1937" s="110">
        <v>70</v>
      </c>
      <c r="S1937" s="131">
        <v>17.6981541802</v>
      </c>
      <c r="T1937" s="110">
        <v>-146</v>
      </c>
      <c r="U1937" s="131">
        <v>13.8165038002</v>
      </c>
      <c r="V1937" s="131">
        <v>66.659880564600002</v>
      </c>
      <c r="W1937" s="147">
        <v>2383</v>
      </c>
      <c r="X1937" s="147">
        <v>219</v>
      </c>
      <c r="Y1937" s="147">
        <v>492</v>
      </c>
      <c r="Z1937" s="147">
        <v>1672</v>
      </c>
      <c r="AA1937" s="147">
        <v>567</v>
      </c>
      <c r="AB1937" s="147">
        <v>98</v>
      </c>
      <c r="AC1937" s="147">
        <v>95</v>
      </c>
      <c r="AD1937" s="147">
        <v>374</v>
      </c>
      <c r="AE1937" s="148">
        <v>2.2053849275999999</v>
      </c>
      <c r="AF1937" s="131">
        <v>15.526394871300001</v>
      </c>
      <c r="AG1937" s="131">
        <v>1.65</v>
      </c>
      <c r="AH1937" s="149">
        <v>1.5517924902</v>
      </c>
      <c r="AI1937" s="149">
        <v>42.600668290199998</v>
      </c>
      <c r="AJ1937" s="149">
        <v>8.3451322422000001</v>
      </c>
      <c r="AK1937" s="149">
        <v>40.791187631</v>
      </c>
      <c r="AL1937" s="149">
        <v>0.11326952479999999</v>
      </c>
      <c r="AM1937" s="149">
        <v>1.4356912273</v>
      </c>
      <c r="AN1937" s="149" t="s">
        <v>3450</v>
      </c>
      <c r="AO1937" s="149" t="s">
        <v>3450</v>
      </c>
      <c r="AP1937" s="149">
        <v>5.0914651412999996</v>
      </c>
      <c r="AQ1937" s="149" t="s">
        <v>3450</v>
      </c>
    </row>
    <row r="1938" spans="1:43" x14ac:dyDescent="0.2">
      <c r="A1938" s="145">
        <v>6008</v>
      </c>
      <c r="B1938" s="109" t="s">
        <v>468</v>
      </c>
      <c r="C1938" s="110">
        <v>2111</v>
      </c>
      <c r="D1938" s="131">
        <v>10.523560209399999</v>
      </c>
      <c r="E1938" s="110">
        <v>44.376708009200001</v>
      </c>
      <c r="F1938" s="131">
        <v>8.5267645666000007</v>
      </c>
      <c r="G1938" s="131">
        <v>22.122216958799999</v>
      </c>
      <c r="H1938" s="131">
        <v>59.403126480300003</v>
      </c>
      <c r="I1938" s="131">
        <v>18.474656560900002</v>
      </c>
      <c r="J1938" s="131">
        <v>6.1523899669000004</v>
      </c>
      <c r="K1938" s="131">
        <v>0.9465215334</v>
      </c>
      <c r="L1938" s="131">
        <v>12.304779933700001</v>
      </c>
      <c r="M1938" s="131">
        <v>3.7860861335</v>
      </c>
      <c r="N1938" s="110">
        <v>848</v>
      </c>
      <c r="O1938" s="131">
        <v>2.4693396226000002</v>
      </c>
      <c r="P1938" s="146">
        <v>47.57</v>
      </c>
      <c r="Q1938" s="131">
        <v>2.7305187985999999</v>
      </c>
      <c r="R1938" s="110">
        <v>20</v>
      </c>
      <c r="S1938" s="131">
        <v>17.916404116799999</v>
      </c>
      <c r="T1938" s="110">
        <v>-134</v>
      </c>
      <c r="U1938" s="131">
        <v>32.535181684500003</v>
      </c>
      <c r="V1938" s="131">
        <v>46.817895400099999</v>
      </c>
      <c r="W1938" s="147">
        <v>401</v>
      </c>
      <c r="X1938" s="147">
        <v>77</v>
      </c>
      <c r="Y1938" s="147">
        <v>46</v>
      </c>
      <c r="Z1938" s="147">
        <v>278</v>
      </c>
      <c r="AA1938" s="147">
        <v>108</v>
      </c>
      <c r="AB1938" s="147">
        <v>24</v>
      </c>
      <c r="AC1938" s="147">
        <v>12</v>
      </c>
      <c r="AD1938" s="147">
        <v>72</v>
      </c>
      <c r="AE1938" s="148">
        <v>0.87579617830000001</v>
      </c>
      <c r="AF1938" s="131">
        <v>5.7361376673000004</v>
      </c>
      <c r="AG1938" s="149">
        <v>0.38</v>
      </c>
      <c r="AH1938" s="149">
        <v>1.7912043844000001</v>
      </c>
      <c r="AI1938" s="149">
        <v>60.433097179500002</v>
      </c>
      <c r="AJ1938" s="149">
        <v>7.2851223099000002</v>
      </c>
      <c r="AK1938" s="149">
        <v>23.405961769800001</v>
      </c>
      <c r="AL1938" s="149">
        <v>6.6835984500000001E-2</v>
      </c>
      <c r="AM1938" s="149">
        <v>1.1763133270999999</v>
      </c>
      <c r="AN1938" s="149" t="s">
        <v>3450</v>
      </c>
      <c r="AO1938" s="149" t="s">
        <v>3450</v>
      </c>
      <c r="AP1938" s="149">
        <v>5.8013634540999997</v>
      </c>
      <c r="AQ1938" s="149" t="s">
        <v>3450</v>
      </c>
    </row>
    <row r="1939" spans="1:43" x14ac:dyDescent="0.2">
      <c r="A1939" s="145">
        <v>6009</v>
      </c>
      <c r="B1939" s="109" t="s">
        <v>467</v>
      </c>
      <c r="C1939" s="110">
        <v>300</v>
      </c>
      <c r="D1939" s="131">
        <v>-7.9754601227000004</v>
      </c>
      <c r="E1939" s="110">
        <v>3.2963410614000002</v>
      </c>
      <c r="F1939" s="131">
        <v>2.3333333333000001</v>
      </c>
      <c r="G1939" s="131">
        <v>13</v>
      </c>
      <c r="H1939" s="131">
        <v>61.666666666700003</v>
      </c>
      <c r="I1939" s="131">
        <v>25.333333333300001</v>
      </c>
      <c r="J1939" s="131">
        <v>9.9173553718999994</v>
      </c>
      <c r="K1939" s="131">
        <v>0</v>
      </c>
      <c r="L1939" s="131">
        <v>6.6115702478999996</v>
      </c>
      <c r="M1939" s="131">
        <v>13.223140495899999</v>
      </c>
      <c r="N1939" s="110">
        <v>129</v>
      </c>
      <c r="O1939" s="131">
        <v>2.3255813953</v>
      </c>
      <c r="P1939" s="146">
        <v>91.01</v>
      </c>
      <c r="Q1939" s="131">
        <v>1.0646471298</v>
      </c>
      <c r="R1939" s="110">
        <v>16</v>
      </c>
      <c r="S1939" s="131">
        <v>17.4075293601</v>
      </c>
      <c r="T1939" s="110">
        <v>-429</v>
      </c>
      <c r="U1939" s="131">
        <v>16.430688179099999</v>
      </c>
      <c r="V1939" s="131">
        <v>65.097135330900002</v>
      </c>
      <c r="W1939" s="147">
        <v>209</v>
      </c>
      <c r="X1939" s="147">
        <v>44</v>
      </c>
      <c r="Y1939" s="147">
        <v>57</v>
      </c>
      <c r="Z1939" s="147">
        <v>108</v>
      </c>
      <c r="AA1939" s="147">
        <v>48</v>
      </c>
      <c r="AB1939" s="147">
        <v>16</v>
      </c>
      <c r="AC1939" s="147">
        <v>6</v>
      </c>
      <c r="AD1939" s="147">
        <v>26</v>
      </c>
      <c r="AE1939" s="148">
        <v>1.0460251046</v>
      </c>
      <c r="AF1939" s="131">
        <v>6.5789473683999997</v>
      </c>
      <c r="AG1939" s="149" t="s">
        <v>3449</v>
      </c>
      <c r="AH1939" s="149">
        <v>1.2987012987</v>
      </c>
      <c r="AI1939" s="149">
        <v>61.471861471899999</v>
      </c>
      <c r="AJ1939" s="149">
        <v>6.1327561328</v>
      </c>
      <c r="AK1939" s="149">
        <v>25.974025974</v>
      </c>
      <c r="AL1939" s="149">
        <v>0</v>
      </c>
      <c r="AM1939" s="149">
        <v>3.6075036075</v>
      </c>
      <c r="AN1939" s="149" t="s">
        <v>3450</v>
      </c>
      <c r="AO1939" s="149" t="s">
        <v>3450</v>
      </c>
      <c r="AP1939" s="149">
        <v>1.5151515151999999</v>
      </c>
      <c r="AQ1939" s="149" t="s">
        <v>3450</v>
      </c>
    </row>
    <row r="1940" spans="1:43" x14ac:dyDescent="0.2">
      <c r="A1940" s="145">
        <v>6010</v>
      </c>
      <c r="B1940" s="109" t="s">
        <v>466</v>
      </c>
      <c r="C1940" s="110">
        <v>971</v>
      </c>
      <c r="D1940" s="131">
        <v>12.514484356900001</v>
      </c>
      <c r="E1940" s="110">
        <v>52.064343163499998</v>
      </c>
      <c r="F1940" s="131">
        <v>5.4582904222000002</v>
      </c>
      <c r="G1940" s="131">
        <v>22.966014418099999</v>
      </c>
      <c r="H1940" s="131">
        <v>58.599382080300003</v>
      </c>
      <c r="I1940" s="131">
        <v>18.4346035015</v>
      </c>
      <c r="J1940" s="131">
        <v>1.0432968179</v>
      </c>
      <c r="K1940" s="131">
        <v>1.0432968179</v>
      </c>
      <c r="L1940" s="131">
        <v>11.4762649974</v>
      </c>
      <c r="M1940" s="131">
        <v>5.2164840896999998</v>
      </c>
      <c r="N1940" s="110">
        <v>377</v>
      </c>
      <c r="O1940" s="131">
        <v>2.5623342175000001</v>
      </c>
      <c r="P1940" s="146">
        <v>18.649999999999999</v>
      </c>
      <c r="Q1940" s="131">
        <v>3.0026809651000002</v>
      </c>
      <c r="R1940" s="110">
        <v>17</v>
      </c>
      <c r="S1940" s="131">
        <v>42.841823056300001</v>
      </c>
      <c r="T1940" s="110">
        <v>-33</v>
      </c>
      <c r="U1940" s="131">
        <v>29.597855227899998</v>
      </c>
      <c r="V1940" s="131">
        <v>24.557640750699999</v>
      </c>
      <c r="W1940" s="147">
        <v>171</v>
      </c>
      <c r="X1940" s="147">
        <v>35</v>
      </c>
      <c r="Y1940" s="147">
        <v>43</v>
      </c>
      <c r="Z1940" s="147">
        <v>93</v>
      </c>
      <c r="AA1940" s="147">
        <v>60</v>
      </c>
      <c r="AB1940" s="147">
        <v>16</v>
      </c>
      <c r="AC1940" s="147">
        <v>7</v>
      </c>
      <c r="AD1940" s="147">
        <v>37</v>
      </c>
      <c r="AE1940" s="148">
        <v>0.78125</v>
      </c>
      <c r="AF1940" s="131">
        <v>23.0010952903</v>
      </c>
      <c r="AG1940" s="149" t="s">
        <v>3449</v>
      </c>
      <c r="AH1940" s="149">
        <v>3.0760626397999999</v>
      </c>
      <c r="AI1940" s="149">
        <v>64.0380313199</v>
      </c>
      <c r="AJ1940" s="149">
        <v>6.9630872482999999</v>
      </c>
      <c r="AK1940" s="149">
        <v>20.1621923937</v>
      </c>
      <c r="AL1940" s="149">
        <v>0</v>
      </c>
      <c r="AM1940" s="149">
        <v>1.5380313199</v>
      </c>
      <c r="AN1940" s="149" t="s">
        <v>3450</v>
      </c>
      <c r="AO1940" s="149" t="s">
        <v>3450</v>
      </c>
      <c r="AP1940" s="149">
        <v>4.2225950783000004</v>
      </c>
      <c r="AQ1940" s="149" t="s">
        <v>3450</v>
      </c>
    </row>
    <row r="1941" spans="1:43" x14ac:dyDescent="0.2">
      <c r="A1941" s="145">
        <v>6011</v>
      </c>
      <c r="B1941" s="109" t="s">
        <v>465</v>
      </c>
      <c r="C1941" s="110">
        <v>74</v>
      </c>
      <c r="D1941" s="131">
        <v>-7.5</v>
      </c>
      <c r="E1941" s="110">
        <v>0.86016505870000004</v>
      </c>
      <c r="F1941" s="131">
        <v>27.027027026999999</v>
      </c>
      <c r="G1941" s="131">
        <v>2.7027027026999999</v>
      </c>
      <c r="H1941" s="131">
        <v>81.081081081099995</v>
      </c>
      <c r="I1941" s="131">
        <v>16.216216216199999</v>
      </c>
      <c r="J1941" s="131">
        <v>0</v>
      </c>
      <c r="K1941" s="131">
        <v>13.2450331126</v>
      </c>
      <c r="L1941" s="131">
        <v>0</v>
      </c>
      <c r="M1941" s="131">
        <v>0</v>
      </c>
      <c r="N1941" s="110">
        <v>44</v>
      </c>
      <c r="O1941" s="131">
        <v>1.6590909090999999</v>
      </c>
      <c r="P1941" s="146">
        <v>86.03</v>
      </c>
      <c r="Q1941" s="131">
        <v>0.37235280430000001</v>
      </c>
      <c r="R1941" s="110">
        <v>7</v>
      </c>
      <c r="S1941" s="131">
        <v>11.252036304400001</v>
      </c>
      <c r="T1941" s="110">
        <v>-269</v>
      </c>
      <c r="U1941" s="131">
        <v>28.717710030300001</v>
      </c>
      <c r="V1941" s="131">
        <v>59.657900861100003</v>
      </c>
      <c r="W1941" s="147" t="s">
        <v>3449</v>
      </c>
      <c r="X1941" s="147" t="s">
        <v>3449</v>
      </c>
      <c r="Y1941" s="147">
        <v>12</v>
      </c>
      <c r="Z1941" s="147">
        <v>28</v>
      </c>
      <c r="AA1941" s="147" t="s">
        <v>3449</v>
      </c>
      <c r="AB1941" s="147" t="s">
        <v>3449</v>
      </c>
      <c r="AC1941" s="147" t="s">
        <v>3449</v>
      </c>
      <c r="AD1941" s="147">
        <v>9</v>
      </c>
      <c r="AE1941" s="148">
        <v>1.0752688172</v>
      </c>
      <c r="AF1941" s="131">
        <v>0</v>
      </c>
      <c r="AG1941" s="149" t="s">
        <v>3449</v>
      </c>
      <c r="AH1941" s="149">
        <v>1.6736401674000001</v>
      </c>
      <c r="AI1941" s="149">
        <v>37.238493723799998</v>
      </c>
      <c r="AJ1941" s="149">
        <v>1.2552301255</v>
      </c>
      <c r="AK1941" s="149">
        <v>58.577405857700001</v>
      </c>
      <c r="AL1941" s="149">
        <v>0</v>
      </c>
      <c r="AM1941" s="149">
        <v>0</v>
      </c>
      <c r="AN1941" s="149" t="s">
        <v>3450</v>
      </c>
      <c r="AO1941" s="149" t="s">
        <v>3450</v>
      </c>
      <c r="AP1941" s="149">
        <v>1.2552301255</v>
      </c>
      <c r="AQ1941" s="149" t="s">
        <v>3450</v>
      </c>
    </row>
    <row r="1942" spans="1:43" x14ac:dyDescent="0.2">
      <c r="A1942" s="145">
        <v>6021</v>
      </c>
      <c r="B1942" s="109" t="s">
        <v>464</v>
      </c>
      <c r="C1942" s="110">
        <v>3293</v>
      </c>
      <c r="D1942" s="131">
        <v>23.056801195799999</v>
      </c>
      <c r="E1942" s="110">
        <v>161.50073565470001</v>
      </c>
      <c r="F1942" s="131">
        <v>31.005162465800002</v>
      </c>
      <c r="G1942" s="131">
        <v>23.079259034300001</v>
      </c>
      <c r="H1942" s="131">
        <v>62.131794716100003</v>
      </c>
      <c r="I1942" s="131">
        <v>14.7889462496</v>
      </c>
      <c r="J1942" s="131">
        <v>4.6082949308999996</v>
      </c>
      <c r="K1942" s="131">
        <v>2.7649769585000001</v>
      </c>
      <c r="L1942" s="131">
        <v>8.9093701996999997</v>
      </c>
      <c r="M1942" s="131">
        <v>5.2227342549999998</v>
      </c>
      <c r="N1942" s="110">
        <v>1340</v>
      </c>
      <c r="O1942" s="131">
        <v>2.4141791045000001</v>
      </c>
      <c r="P1942" s="146">
        <v>20.39</v>
      </c>
      <c r="Q1942" s="131">
        <v>6.6371681416000001</v>
      </c>
      <c r="R1942" s="110">
        <v>43</v>
      </c>
      <c r="S1942" s="131">
        <v>20.304818092400001</v>
      </c>
      <c r="T1942" s="110">
        <v>-48</v>
      </c>
      <c r="U1942" s="131">
        <v>31.5142576205</v>
      </c>
      <c r="V1942" s="131">
        <v>41.543756145499998</v>
      </c>
      <c r="W1942" s="147">
        <v>885</v>
      </c>
      <c r="X1942" s="147">
        <v>124</v>
      </c>
      <c r="Y1942" s="147">
        <v>152</v>
      </c>
      <c r="Z1942" s="147">
        <v>609</v>
      </c>
      <c r="AA1942" s="147">
        <v>198</v>
      </c>
      <c r="AB1942" s="147">
        <v>27</v>
      </c>
      <c r="AC1942" s="147">
        <v>42</v>
      </c>
      <c r="AD1942" s="147">
        <v>129</v>
      </c>
      <c r="AE1942" s="148">
        <v>2.6796589525000001</v>
      </c>
      <c r="AF1942" s="131">
        <v>34.746573159100002</v>
      </c>
      <c r="AG1942" s="149">
        <v>1.74</v>
      </c>
      <c r="AH1942" s="149">
        <v>16.9283175355</v>
      </c>
      <c r="AI1942" s="149">
        <v>29.146919431299999</v>
      </c>
      <c r="AJ1942" s="149">
        <v>17.654028436000001</v>
      </c>
      <c r="AK1942" s="149">
        <v>22.896919431299999</v>
      </c>
      <c r="AL1942" s="149">
        <v>0.78495260659999999</v>
      </c>
      <c r="AM1942" s="149">
        <v>0.66646919429999996</v>
      </c>
      <c r="AN1942" s="149" t="s">
        <v>3450</v>
      </c>
      <c r="AO1942" s="149" t="s">
        <v>3450</v>
      </c>
      <c r="AP1942" s="149">
        <v>9.9229857819999996</v>
      </c>
      <c r="AQ1942" s="149" t="s">
        <v>3450</v>
      </c>
    </row>
    <row r="1943" spans="1:43" x14ac:dyDescent="0.2">
      <c r="A1943" s="145">
        <v>6022</v>
      </c>
      <c r="B1943" s="109" t="s">
        <v>463</v>
      </c>
      <c r="C1943" s="110">
        <v>3915</v>
      </c>
      <c r="D1943" s="131">
        <v>27.607561929599999</v>
      </c>
      <c r="E1943" s="110">
        <v>120.5728364644</v>
      </c>
      <c r="F1943" s="131">
        <v>19.054916985999999</v>
      </c>
      <c r="G1943" s="131">
        <v>20.8173690932</v>
      </c>
      <c r="H1943" s="131">
        <v>58.8505747126</v>
      </c>
      <c r="I1943" s="131">
        <v>20.332056194100002</v>
      </c>
      <c r="J1943" s="131">
        <v>5.3763440859999996</v>
      </c>
      <c r="K1943" s="131">
        <v>1.2800819252</v>
      </c>
      <c r="L1943" s="131">
        <v>9.4726062467999999</v>
      </c>
      <c r="M1943" s="131">
        <v>8.9605734767000005</v>
      </c>
      <c r="N1943" s="110">
        <v>1738</v>
      </c>
      <c r="O1943" s="131">
        <v>2.2151898734</v>
      </c>
      <c r="P1943" s="146">
        <v>32.47</v>
      </c>
      <c r="Q1943" s="131">
        <v>6.9910686787999996</v>
      </c>
      <c r="R1943" s="110">
        <v>60</v>
      </c>
      <c r="S1943" s="131">
        <v>24.792115799200001</v>
      </c>
      <c r="T1943" s="110">
        <v>-90</v>
      </c>
      <c r="U1943" s="131">
        <v>31.1672312904</v>
      </c>
      <c r="V1943" s="131">
        <v>37.049584231600001</v>
      </c>
      <c r="W1943" s="147">
        <v>1180</v>
      </c>
      <c r="X1943" s="147">
        <v>361</v>
      </c>
      <c r="Y1943" s="147">
        <v>284</v>
      </c>
      <c r="Z1943" s="147">
        <v>535</v>
      </c>
      <c r="AA1943" s="147">
        <v>302</v>
      </c>
      <c r="AB1943" s="147">
        <v>70</v>
      </c>
      <c r="AC1943" s="147">
        <v>56</v>
      </c>
      <c r="AD1943" s="147">
        <v>176</v>
      </c>
      <c r="AE1943" s="148">
        <v>4.8178613396000003</v>
      </c>
      <c r="AF1943" s="131">
        <v>12.146818061799999</v>
      </c>
      <c r="AG1943" s="149">
        <v>1.26</v>
      </c>
      <c r="AH1943" s="149">
        <v>18.1491294474</v>
      </c>
      <c r="AI1943" s="149">
        <v>28.766086298299999</v>
      </c>
      <c r="AJ1943" s="149">
        <v>15.537471612399999</v>
      </c>
      <c r="AK1943" s="149">
        <v>21.470476911399999</v>
      </c>
      <c r="AL1943" s="149">
        <v>0.79485238459999996</v>
      </c>
      <c r="AM1943" s="149">
        <v>0.36903860710000003</v>
      </c>
      <c r="AN1943" s="149" t="s">
        <v>3450</v>
      </c>
      <c r="AO1943" s="149" t="s">
        <v>3450</v>
      </c>
      <c r="AP1943" s="149">
        <v>12.641937925800001</v>
      </c>
      <c r="AQ1943" s="149" t="s">
        <v>3450</v>
      </c>
    </row>
    <row r="1944" spans="1:43" x14ac:dyDescent="0.2">
      <c r="A1944" s="145">
        <v>6023</v>
      </c>
      <c r="B1944" s="109" t="s">
        <v>462</v>
      </c>
      <c r="C1944" s="110">
        <v>8837</v>
      </c>
      <c r="D1944" s="131">
        <v>14.6471198755</v>
      </c>
      <c r="E1944" s="110">
        <v>104.0381445726</v>
      </c>
      <c r="F1944" s="131">
        <v>23.684508317300001</v>
      </c>
      <c r="G1944" s="131">
        <v>21.1157632681</v>
      </c>
      <c r="H1944" s="131">
        <v>59.9524725586</v>
      </c>
      <c r="I1944" s="131">
        <v>18.931764173400001</v>
      </c>
      <c r="J1944" s="131">
        <v>3.1756833389999999</v>
      </c>
      <c r="K1944" s="131">
        <v>2.3817625043000001</v>
      </c>
      <c r="L1944" s="131">
        <v>8.7331291823000008</v>
      </c>
      <c r="M1944" s="131">
        <v>7.8257910853999997</v>
      </c>
      <c r="N1944" s="110">
        <v>3772</v>
      </c>
      <c r="O1944" s="131">
        <v>2.3170731707000001</v>
      </c>
      <c r="P1944" s="146">
        <v>84.94</v>
      </c>
      <c r="Q1944" s="131">
        <v>5.0582284437</v>
      </c>
      <c r="R1944" s="110">
        <v>119</v>
      </c>
      <c r="S1944" s="131">
        <v>23.291377485000002</v>
      </c>
      <c r="T1944" s="110">
        <v>-267</v>
      </c>
      <c r="U1944" s="131">
        <v>26.3380778732</v>
      </c>
      <c r="V1944" s="131">
        <v>45.3123161981</v>
      </c>
      <c r="W1944" s="147">
        <v>3877</v>
      </c>
      <c r="X1944" s="147">
        <v>327</v>
      </c>
      <c r="Y1944" s="147">
        <v>656</v>
      </c>
      <c r="Z1944" s="147">
        <v>2894</v>
      </c>
      <c r="AA1944" s="147">
        <v>729</v>
      </c>
      <c r="AB1944" s="147">
        <v>93</v>
      </c>
      <c r="AC1944" s="147">
        <v>124</v>
      </c>
      <c r="AD1944" s="147">
        <v>512</v>
      </c>
      <c r="AE1944" s="148">
        <v>2.3187087974999998</v>
      </c>
      <c r="AF1944" s="131">
        <v>4.4874007593999998</v>
      </c>
      <c r="AG1944" s="149">
        <v>2.25</v>
      </c>
      <c r="AH1944" s="149">
        <v>22.7983422812</v>
      </c>
      <c r="AI1944" s="149">
        <v>25.332014693400001</v>
      </c>
      <c r="AJ1944" s="149">
        <v>17.245926344499999</v>
      </c>
      <c r="AK1944" s="149">
        <v>17.514363756200002</v>
      </c>
      <c r="AL1944" s="149">
        <v>1.0831685033</v>
      </c>
      <c r="AM1944" s="149">
        <v>0.55571253649999997</v>
      </c>
      <c r="AN1944" s="149" t="s">
        <v>3450</v>
      </c>
      <c r="AO1944" s="149" t="s">
        <v>3450</v>
      </c>
      <c r="AP1944" s="149">
        <v>13.1298860318</v>
      </c>
      <c r="AQ1944" s="149" t="s">
        <v>3450</v>
      </c>
    </row>
    <row r="1945" spans="1:43" x14ac:dyDescent="0.2">
      <c r="A1945" s="145">
        <v>6024</v>
      </c>
      <c r="B1945" s="109" t="s">
        <v>461</v>
      </c>
      <c r="C1945" s="110">
        <v>6737</v>
      </c>
      <c r="D1945" s="131">
        <v>12.414483564199999</v>
      </c>
      <c r="E1945" s="110">
        <v>78.373662168500005</v>
      </c>
      <c r="F1945" s="131">
        <v>15.4816683984</v>
      </c>
      <c r="G1945" s="131">
        <v>17.589431497700001</v>
      </c>
      <c r="H1945" s="131">
        <v>60.843105239700002</v>
      </c>
      <c r="I1945" s="131">
        <v>21.5674632626</v>
      </c>
      <c r="J1945" s="131">
        <v>3.8922155689000002</v>
      </c>
      <c r="K1945" s="131">
        <v>2.8443113771999999</v>
      </c>
      <c r="L1945" s="131">
        <v>9.5808383234000001</v>
      </c>
      <c r="M1945" s="131">
        <v>8.3832335329000003</v>
      </c>
      <c r="N1945" s="110">
        <v>3060</v>
      </c>
      <c r="O1945" s="131">
        <v>2.1486928105</v>
      </c>
      <c r="P1945" s="146">
        <v>85.96</v>
      </c>
      <c r="Q1945" s="131">
        <v>4.9481895448</v>
      </c>
      <c r="R1945" s="110">
        <v>150</v>
      </c>
      <c r="S1945" s="131">
        <v>25.439515659600001</v>
      </c>
      <c r="T1945" s="110">
        <v>-211</v>
      </c>
      <c r="U1945" s="131">
        <v>31.691698684399999</v>
      </c>
      <c r="V1945" s="131">
        <v>37.9205961113</v>
      </c>
      <c r="W1945" s="147">
        <v>2383</v>
      </c>
      <c r="X1945" s="147">
        <v>244</v>
      </c>
      <c r="Y1945" s="147">
        <v>428</v>
      </c>
      <c r="Z1945" s="147">
        <v>1711</v>
      </c>
      <c r="AA1945" s="147">
        <v>539</v>
      </c>
      <c r="AB1945" s="147">
        <v>93</v>
      </c>
      <c r="AC1945" s="147">
        <v>87</v>
      </c>
      <c r="AD1945" s="147">
        <v>359</v>
      </c>
      <c r="AE1945" s="148">
        <v>0.75458948079999999</v>
      </c>
      <c r="AF1945" s="131">
        <v>3.7907505686</v>
      </c>
      <c r="AG1945" s="149">
        <v>0.77</v>
      </c>
      <c r="AH1945" s="149">
        <v>22.815060475999999</v>
      </c>
      <c r="AI1945" s="149">
        <v>36.256340226299997</v>
      </c>
      <c r="AJ1945" s="149">
        <v>17.5965665236</v>
      </c>
      <c r="AK1945" s="149">
        <v>9.9590323839000003</v>
      </c>
      <c r="AL1945" s="149">
        <v>0.75595005849999997</v>
      </c>
      <c r="AM1945" s="149">
        <v>0.30725712059999999</v>
      </c>
      <c r="AN1945" s="149" t="s">
        <v>3450</v>
      </c>
      <c r="AO1945" s="149" t="s">
        <v>3450</v>
      </c>
      <c r="AP1945" s="149">
        <v>8.7251268045000003</v>
      </c>
      <c r="AQ1945" s="149" t="s">
        <v>3450</v>
      </c>
    </row>
    <row r="1946" spans="1:43" x14ac:dyDescent="0.2">
      <c r="A1946" s="145">
        <v>6025</v>
      </c>
      <c r="B1946" s="109" t="s">
        <v>460</v>
      </c>
      <c r="C1946" s="110">
        <v>6398</v>
      </c>
      <c r="D1946" s="131">
        <v>34.2425514058</v>
      </c>
      <c r="E1946" s="110">
        <v>612.83524904210003</v>
      </c>
      <c r="F1946" s="131">
        <v>24.7421069084</v>
      </c>
      <c r="G1946" s="131">
        <v>23.663644889</v>
      </c>
      <c r="H1946" s="131">
        <v>62.363238512000002</v>
      </c>
      <c r="I1946" s="131">
        <v>13.973116598900001</v>
      </c>
      <c r="J1946" s="131">
        <v>3.4455755677000002</v>
      </c>
      <c r="K1946" s="131">
        <v>1.4095536413</v>
      </c>
      <c r="L1946" s="131">
        <v>11.2764291308</v>
      </c>
      <c r="M1946" s="131">
        <v>5.4815974940999999</v>
      </c>
      <c r="N1946" s="110">
        <v>2570</v>
      </c>
      <c r="O1946" s="131">
        <v>2.466536965</v>
      </c>
      <c r="P1946" s="146">
        <v>10.44</v>
      </c>
      <c r="Q1946" s="131">
        <v>18.216682646199999</v>
      </c>
      <c r="R1946" s="110">
        <v>74</v>
      </c>
      <c r="S1946" s="131">
        <v>47.5551294343</v>
      </c>
      <c r="T1946" s="110">
        <v>-71</v>
      </c>
      <c r="U1946" s="131">
        <v>19.7507190796</v>
      </c>
      <c r="V1946" s="131">
        <v>14.4774688399</v>
      </c>
      <c r="W1946" s="147">
        <v>1769</v>
      </c>
      <c r="X1946" s="147">
        <v>297</v>
      </c>
      <c r="Y1946" s="147">
        <v>547</v>
      </c>
      <c r="Z1946" s="147">
        <v>925</v>
      </c>
      <c r="AA1946" s="147">
        <v>350</v>
      </c>
      <c r="AB1946" s="147">
        <v>50</v>
      </c>
      <c r="AC1946" s="147">
        <v>65</v>
      </c>
      <c r="AD1946" s="147">
        <v>235</v>
      </c>
      <c r="AE1946" s="148">
        <v>4.7983310152999996</v>
      </c>
      <c r="AF1946" s="131">
        <v>6.5411614550000001</v>
      </c>
      <c r="AG1946" s="149">
        <v>1.59</v>
      </c>
      <c r="AH1946" s="149">
        <v>23.4631363988</v>
      </c>
      <c r="AI1946" s="149">
        <v>28.638828251500001</v>
      </c>
      <c r="AJ1946" s="149">
        <v>16.4072952609</v>
      </c>
      <c r="AK1946" s="149">
        <v>16.773466657299998</v>
      </c>
      <c r="AL1946" s="149">
        <v>1.063305401</v>
      </c>
      <c r="AM1946" s="149">
        <v>0.39433842689999998</v>
      </c>
      <c r="AN1946" s="149" t="s">
        <v>3450</v>
      </c>
      <c r="AO1946" s="149" t="s">
        <v>3450</v>
      </c>
      <c r="AP1946" s="149">
        <v>10.541511161200001</v>
      </c>
      <c r="AQ1946" s="149" t="s">
        <v>3450</v>
      </c>
    </row>
    <row r="1947" spans="1:43" x14ac:dyDescent="0.2">
      <c r="A1947" s="145">
        <v>6032</v>
      </c>
      <c r="B1947" s="109" t="s">
        <v>459</v>
      </c>
      <c r="C1947" s="110">
        <v>200</v>
      </c>
      <c r="D1947" s="131">
        <v>12.994350282499999</v>
      </c>
      <c r="E1947" s="110">
        <v>2.2269235051999998</v>
      </c>
      <c r="F1947" s="131">
        <v>9.5</v>
      </c>
      <c r="G1947" s="131">
        <v>12.5</v>
      </c>
      <c r="H1947" s="131">
        <v>59.5</v>
      </c>
      <c r="I1947" s="131">
        <v>28</v>
      </c>
      <c r="J1947" s="131">
        <v>10.050251256299999</v>
      </c>
      <c r="K1947" s="131">
        <v>5.0251256280999996</v>
      </c>
      <c r="L1947" s="131">
        <v>5.0251256280999996</v>
      </c>
      <c r="M1947" s="131">
        <v>15.075376884400001</v>
      </c>
      <c r="N1947" s="110">
        <v>85</v>
      </c>
      <c r="O1947" s="131">
        <v>2.1529411765000002</v>
      </c>
      <c r="P1947" s="146">
        <v>89.81</v>
      </c>
      <c r="Q1947" s="131">
        <v>0.76828860929999998</v>
      </c>
      <c r="R1947" s="110">
        <v>6</v>
      </c>
      <c r="S1947" s="131">
        <v>27.279812938399999</v>
      </c>
      <c r="T1947" s="110">
        <v>-226</v>
      </c>
      <c r="U1947" s="131">
        <v>7.2709052443999997</v>
      </c>
      <c r="V1947" s="131">
        <v>64.680993207900002</v>
      </c>
      <c r="W1947" s="147" t="s">
        <v>3449</v>
      </c>
      <c r="X1947" s="147" t="s">
        <v>3449</v>
      </c>
      <c r="Y1947" s="147" t="s">
        <v>3449</v>
      </c>
      <c r="Z1947" s="147">
        <v>133</v>
      </c>
      <c r="AA1947" s="147" t="s">
        <v>3449</v>
      </c>
      <c r="AB1947" s="147" t="s">
        <v>3449</v>
      </c>
      <c r="AC1947" s="147" t="s">
        <v>3449</v>
      </c>
      <c r="AD1947" s="147">
        <v>17</v>
      </c>
      <c r="AE1947" s="148">
        <v>0.46728971959999999</v>
      </c>
      <c r="AF1947" s="131">
        <v>0</v>
      </c>
      <c r="AG1947" s="149" t="s">
        <v>3449</v>
      </c>
      <c r="AH1947" s="149">
        <v>40.198511166300001</v>
      </c>
      <c r="AI1947" s="149">
        <v>33.622828784100001</v>
      </c>
      <c r="AJ1947" s="149">
        <v>7.1960297766999997</v>
      </c>
      <c r="AK1947" s="149">
        <v>13.275434243199999</v>
      </c>
      <c r="AL1947" s="149">
        <v>0.49627791560000001</v>
      </c>
      <c r="AM1947" s="149">
        <v>0</v>
      </c>
      <c r="AN1947" s="149" t="s">
        <v>3450</v>
      </c>
      <c r="AO1947" s="149" t="s">
        <v>3450</v>
      </c>
      <c r="AP1947" s="149">
        <v>4.2183622829000003</v>
      </c>
      <c r="AQ1947" s="149" t="s">
        <v>3450</v>
      </c>
    </row>
    <row r="1948" spans="1:43" x14ac:dyDescent="0.2">
      <c r="A1948" s="145">
        <v>6033</v>
      </c>
      <c r="B1948" s="109" t="s">
        <v>458</v>
      </c>
      <c r="C1948" s="110">
        <v>711</v>
      </c>
      <c r="D1948" s="131">
        <v>-5.2</v>
      </c>
      <c r="E1948" s="110">
        <v>12.1248294679</v>
      </c>
      <c r="F1948" s="131">
        <v>6.8917018283999996</v>
      </c>
      <c r="G1948" s="131">
        <v>20.393811533099999</v>
      </c>
      <c r="H1948" s="131">
        <v>57.383966244699998</v>
      </c>
      <c r="I1948" s="131">
        <v>22.222222222199999</v>
      </c>
      <c r="J1948" s="131">
        <v>11.180992313100001</v>
      </c>
      <c r="K1948" s="131">
        <v>1.3976240391000001</v>
      </c>
      <c r="L1948" s="131">
        <v>12.578616352199999</v>
      </c>
      <c r="M1948" s="131">
        <v>8.3857442348000006</v>
      </c>
      <c r="N1948" s="110">
        <v>316</v>
      </c>
      <c r="O1948" s="131">
        <v>2.2341772151999999</v>
      </c>
      <c r="P1948" s="146">
        <v>58.64</v>
      </c>
      <c r="Q1948" s="131">
        <v>1.4149335152</v>
      </c>
      <c r="R1948" s="110">
        <v>17</v>
      </c>
      <c r="S1948" s="131">
        <v>30.719399931800002</v>
      </c>
      <c r="T1948" s="110">
        <v>-165</v>
      </c>
      <c r="U1948" s="131">
        <v>26.440504602800001</v>
      </c>
      <c r="V1948" s="131">
        <v>41.4251619502</v>
      </c>
      <c r="W1948" s="147">
        <v>176</v>
      </c>
      <c r="X1948" s="147">
        <v>71</v>
      </c>
      <c r="Y1948" s="147">
        <v>28</v>
      </c>
      <c r="Z1948" s="147">
        <v>77</v>
      </c>
      <c r="AA1948" s="147">
        <v>73</v>
      </c>
      <c r="AB1948" s="147">
        <v>22</v>
      </c>
      <c r="AC1948" s="147">
        <v>10</v>
      </c>
      <c r="AD1948" s="147">
        <v>41</v>
      </c>
      <c r="AE1948" s="148">
        <v>1.724137931</v>
      </c>
      <c r="AF1948" s="131">
        <v>0</v>
      </c>
      <c r="AG1948" s="149">
        <v>0.97</v>
      </c>
      <c r="AH1948" s="149">
        <v>18.8819875776</v>
      </c>
      <c r="AI1948" s="149">
        <v>55.0724637681</v>
      </c>
      <c r="AJ1948" s="149">
        <v>8.7784679088999997</v>
      </c>
      <c r="AK1948" s="149">
        <v>10.393374741200001</v>
      </c>
      <c r="AL1948" s="149">
        <v>1.3664596273</v>
      </c>
      <c r="AM1948" s="149">
        <v>0.16563147</v>
      </c>
      <c r="AN1948" s="149" t="s">
        <v>3450</v>
      </c>
      <c r="AO1948" s="149" t="s">
        <v>3450</v>
      </c>
      <c r="AP1948" s="149">
        <v>4.8033126293999997</v>
      </c>
      <c r="AQ1948" s="149" t="s">
        <v>3450</v>
      </c>
    </row>
    <row r="1949" spans="1:43" x14ac:dyDescent="0.2">
      <c r="A1949" s="145">
        <v>6034</v>
      </c>
      <c r="B1949" s="109" t="s">
        <v>457</v>
      </c>
      <c r="C1949" s="110">
        <v>3172</v>
      </c>
      <c r="D1949" s="131">
        <v>3.0874228144</v>
      </c>
      <c r="E1949" s="110">
        <v>19.2324016249</v>
      </c>
      <c r="F1949" s="131">
        <v>13.9344262295</v>
      </c>
      <c r="G1949" s="131">
        <v>22.7931904161</v>
      </c>
      <c r="H1949" s="131">
        <v>54.2875157629</v>
      </c>
      <c r="I1949" s="131">
        <v>22.919293820899998</v>
      </c>
      <c r="J1949" s="131">
        <v>2.8306337473999998</v>
      </c>
      <c r="K1949" s="131">
        <v>1.8870891649999999</v>
      </c>
      <c r="L1949" s="131">
        <v>9.7499606855999996</v>
      </c>
      <c r="M1949" s="131">
        <v>11.008020129</v>
      </c>
      <c r="N1949" s="110">
        <v>1342</v>
      </c>
      <c r="O1949" s="131">
        <v>2.3383010432</v>
      </c>
      <c r="P1949" s="146">
        <v>164.93</v>
      </c>
      <c r="Q1949" s="131">
        <v>1.7888545267</v>
      </c>
      <c r="R1949" s="110">
        <v>86</v>
      </c>
      <c r="S1949" s="131">
        <v>15.917773330899999</v>
      </c>
      <c r="T1949" s="110">
        <v>-388</v>
      </c>
      <c r="U1949" s="131">
        <v>26.9055848645</v>
      </c>
      <c r="V1949" s="131">
        <v>55.387787277900003</v>
      </c>
      <c r="W1949" s="147">
        <v>1259</v>
      </c>
      <c r="X1949" s="147">
        <v>131</v>
      </c>
      <c r="Y1949" s="147">
        <v>405</v>
      </c>
      <c r="Z1949" s="147">
        <v>723</v>
      </c>
      <c r="AA1949" s="147">
        <v>303</v>
      </c>
      <c r="AB1949" s="147">
        <v>48</v>
      </c>
      <c r="AC1949" s="147">
        <v>56</v>
      </c>
      <c r="AD1949" s="147">
        <v>199</v>
      </c>
      <c r="AE1949" s="148">
        <v>0.5729693293</v>
      </c>
      <c r="AF1949" s="131">
        <v>2.5078369906</v>
      </c>
      <c r="AG1949" s="131">
        <v>0.38</v>
      </c>
      <c r="AH1949" s="149">
        <v>24.2551910924</v>
      </c>
      <c r="AI1949" s="149">
        <v>44.1769485405</v>
      </c>
      <c r="AJ1949" s="149">
        <v>8.6668672886000007</v>
      </c>
      <c r="AK1949" s="149">
        <v>12.077440064199999</v>
      </c>
      <c r="AL1949" s="149">
        <v>1.7855351589999999</v>
      </c>
      <c r="AM1949" s="149">
        <v>0.47146153070000002</v>
      </c>
      <c r="AN1949" s="149" t="s">
        <v>3450</v>
      </c>
      <c r="AO1949" s="149" t="s">
        <v>3450</v>
      </c>
      <c r="AP1949" s="149">
        <v>6.8813321295999996</v>
      </c>
      <c r="AQ1949" s="149" t="s">
        <v>3450</v>
      </c>
    </row>
    <row r="1950" spans="1:43" x14ac:dyDescent="0.2">
      <c r="A1950" s="145">
        <v>6035</v>
      </c>
      <c r="B1950" s="109" t="s">
        <v>456</v>
      </c>
      <c r="C1950" s="110">
        <v>1031</v>
      </c>
      <c r="D1950" s="131">
        <v>19.605568445500001</v>
      </c>
      <c r="E1950" s="110">
        <v>58.314479638000002</v>
      </c>
      <c r="F1950" s="131">
        <v>18.137730358900001</v>
      </c>
      <c r="G1950" s="131">
        <v>19.495635305499999</v>
      </c>
      <c r="H1950" s="131">
        <v>62.172647914599999</v>
      </c>
      <c r="I1950" s="131">
        <v>18.331716779800001</v>
      </c>
      <c r="J1950" s="131">
        <v>7.7182826820999999</v>
      </c>
      <c r="K1950" s="131">
        <v>2.8943560058000002</v>
      </c>
      <c r="L1950" s="131">
        <v>12.542209358399999</v>
      </c>
      <c r="M1950" s="131">
        <v>10.612638687900001</v>
      </c>
      <c r="N1950" s="110">
        <v>494</v>
      </c>
      <c r="O1950" s="131">
        <v>2.0607287449</v>
      </c>
      <c r="P1950" s="146">
        <v>17.68</v>
      </c>
      <c r="Q1950" s="131">
        <v>4.2889390518999999</v>
      </c>
      <c r="R1950" s="110">
        <v>18</v>
      </c>
      <c r="S1950" s="131">
        <v>16.760722347600002</v>
      </c>
      <c r="T1950" s="110">
        <v>-46</v>
      </c>
      <c r="U1950" s="131">
        <v>64.7291196388</v>
      </c>
      <c r="V1950" s="131">
        <v>14.2212189616</v>
      </c>
      <c r="W1950" s="147">
        <v>660</v>
      </c>
      <c r="X1950" s="147">
        <v>32</v>
      </c>
      <c r="Y1950" s="147">
        <v>261</v>
      </c>
      <c r="Z1950" s="147">
        <v>367</v>
      </c>
      <c r="AA1950" s="147">
        <v>128</v>
      </c>
      <c r="AB1950" s="147">
        <v>14</v>
      </c>
      <c r="AC1950" s="147">
        <v>30</v>
      </c>
      <c r="AD1950" s="147">
        <v>84</v>
      </c>
      <c r="AE1950" s="148">
        <v>0.65573770490000005</v>
      </c>
      <c r="AF1950" s="131">
        <v>0</v>
      </c>
      <c r="AG1950" s="149">
        <v>0.67</v>
      </c>
      <c r="AH1950" s="149">
        <v>21.452024808499999</v>
      </c>
      <c r="AI1950" s="149">
        <v>34.9507479022</v>
      </c>
      <c r="AJ1950" s="149">
        <v>9.4855892009999998</v>
      </c>
      <c r="AK1950" s="149">
        <v>21.3060926669</v>
      </c>
      <c r="AL1950" s="149">
        <v>0.98504195549999995</v>
      </c>
      <c r="AM1950" s="149">
        <v>2.3713973003</v>
      </c>
      <c r="AN1950" s="149" t="s">
        <v>3450</v>
      </c>
      <c r="AO1950" s="149" t="s">
        <v>3450</v>
      </c>
      <c r="AP1950" s="149">
        <v>8.6099963516999996</v>
      </c>
      <c r="AQ1950" s="149" t="s">
        <v>3450</v>
      </c>
    </row>
    <row r="1951" spans="1:43" x14ac:dyDescent="0.2">
      <c r="A1951" s="145">
        <v>6037</v>
      </c>
      <c r="B1951" s="109" t="s">
        <v>3392</v>
      </c>
      <c r="C1951" s="110">
        <v>10185</v>
      </c>
      <c r="D1951" s="131">
        <v>8.8489900609000003</v>
      </c>
      <c r="E1951" s="110">
        <v>33.737454039600003</v>
      </c>
      <c r="F1951" s="131">
        <v>27.579774177699999</v>
      </c>
      <c r="G1951" s="131">
        <v>19.008345606300001</v>
      </c>
      <c r="H1951" s="131">
        <v>60.304369170299999</v>
      </c>
      <c r="I1951" s="131">
        <v>20.6872852234</v>
      </c>
      <c r="J1951" s="131">
        <v>5.2219321149000004</v>
      </c>
      <c r="K1951" s="131">
        <v>2.3646485048999999</v>
      </c>
      <c r="L1951" s="131">
        <v>9.7541750824999998</v>
      </c>
      <c r="M1951" s="131">
        <v>7.9806887039000003</v>
      </c>
      <c r="N1951" s="110">
        <v>4679</v>
      </c>
      <c r="O1951" s="131">
        <v>2.1534515922000002</v>
      </c>
      <c r="P1951" s="146">
        <v>301.89</v>
      </c>
      <c r="Q1951" s="131">
        <v>2.3945947736000002</v>
      </c>
      <c r="R1951" s="110">
        <v>182</v>
      </c>
      <c r="S1951" s="131">
        <v>15.2585036267</v>
      </c>
      <c r="T1951" s="110">
        <v>-572</v>
      </c>
      <c r="U1951" s="131">
        <v>15.3810485874</v>
      </c>
      <c r="V1951" s="131">
        <v>66.965853012300002</v>
      </c>
      <c r="W1951" s="147">
        <v>6417</v>
      </c>
      <c r="X1951" s="147">
        <v>299</v>
      </c>
      <c r="Y1951" s="147">
        <v>1074</v>
      </c>
      <c r="Z1951" s="147">
        <v>5044</v>
      </c>
      <c r="AA1951" s="147">
        <v>1202</v>
      </c>
      <c r="AB1951" s="147">
        <v>108</v>
      </c>
      <c r="AC1951" s="147">
        <v>185</v>
      </c>
      <c r="AD1951" s="147">
        <v>909</v>
      </c>
      <c r="AE1951" s="148">
        <v>1.2020062262</v>
      </c>
      <c r="AF1951" s="131">
        <v>11.583011582999999</v>
      </c>
      <c r="AG1951" s="149">
        <v>0.54</v>
      </c>
      <c r="AH1951" s="149">
        <v>20.696701834399999</v>
      </c>
      <c r="AI1951" s="149">
        <v>37.762570097900003</v>
      </c>
      <c r="AJ1951" s="149">
        <v>12.151886702800001</v>
      </c>
      <c r="AK1951" s="149">
        <v>12.9122706967</v>
      </c>
      <c r="AL1951" s="149">
        <v>1.996007984</v>
      </c>
      <c r="AM1951" s="149">
        <v>1.0075087919000001</v>
      </c>
      <c r="AN1951" s="149" t="s">
        <v>3450</v>
      </c>
      <c r="AO1951" s="149" t="s">
        <v>3450</v>
      </c>
      <c r="AP1951" s="149">
        <v>12.2944587016</v>
      </c>
      <c r="AQ1951" s="149" t="s">
        <v>3450</v>
      </c>
    </row>
    <row r="1952" spans="1:43" x14ac:dyDescent="0.2">
      <c r="A1952" s="145">
        <v>6052</v>
      </c>
      <c r="B1952" s="109" t="s">
        <v>455</v>
      </c>
      <c r="C1952" s="110">
        <v>375</v>
      </c>
      <c r="D1952" s="131">
        <v>-18.4782608696</v>
      </c>
      <c r="E1952" s="110">
        <v>26.8624641834</v>
      </c>
      <c r="F1952" s="131">
        <v>12.266666666700001</v>
      </c>
      <c r="G1952" s="131">
        <v>13.333333333300001</v>
      </c>
      <c r="H1952" s="131">
        <v>60.266666666699997</v>
      </c>
      <c r="I1952" s="131">
        <v>26.4</v>
      </c>
      <c r="J1952" s="131">
        <v>7.9681274899999996</v>
      </c>
      <c r="K1952" s="131">
        <v>0</v>
      </c>
      <c r="L1952" s="131">
        <v>5.3120849934000001</v>
      </c>
      <c r="M1952" s="131">
        <v>7.9681274899999996</v>
      </c>
      <c r="N1952" s="110">
        <v>176</v>
      </c>
      <c r="O1952" s="131">
        <v>2.1079545455000002</v>
      </c>
      <c r="P1952" s="146">
        <v>13.96</v>
      </c>
      <c r="Q1952" s="131">
        <v>5.0823192554999999</v>
      </c>
      <c r="R1952" s="110">
        <v>22</v>
      </c>
      <c r="S1952" s="131">
        <v>37.007874015699997</v>
      </c>
      <c r="T1952" s="110">
        <v>-111</v>
      </c>
      <c r="U1952" s="131">
        <v>25.769506084500001</v>
      </c>
      <c r="V1952" s="131">
        <v>32.140300644200003</v>
      </c>
      <c r="W1952" s="147">
        <v>189</v>
      </c>
      <c r="X1952" s="147">
        <v>9</v>
      </c>
      <c r="Y1952" s="147">
        <v>22</v>
      </c>
      <c r="Z1952" s="147">
        <v>158</v>
      </c>
      <c r="AA1952" s="147">
        <v>46</v>
      </c>
      <c r="AB1952" s="147">
        <v>4</v>
      </c>
      <c r="AC1952" s="147">
        <v>5</v>
      </c>
      <c r="AD1952" s="147">
        <v>37</v>
      </c>
      <c r="AE1952" s="148">
        <v>1.1686143573000001</v>
      </c>
      <c r="AF1952" s="131">
        <v>7.7120822622</v>
      </c>
      <c r="AG1952" s="149" t="s">
        <v>3449</v>
      </c>
      <c r="AH1952" s="149">
        <v>3.1434184676000001</v>
      </c>
      <c r="AI1952" s="149">
        <v>52.554027504899999</v>
      </c>
      <c r="AJ1952" s="149">
        <v>10.707269155200001</v>
      </c>
      <c r="AK1952" s="149">
        <v>27.1119842829</v>
      </c>
      <c r="AL1952" s="149">
        <v>0.29469548130000001</v>
      </c>
      <c r="AM1952" s="149">
        <v>1.9646365422000001</v>
      </c>
      <c r="AN1952" s="149" t="s">
        <v>3450</v>
      </c>
      <c r="AO1952" s="149" t="s">
        <v>3450</v>
      </c>
      <c r="AP1952" s="149">
        <v>4.2239685657999999</v>
      </c>
      <c r="AQ1952" s="149" t="s">
        <v>3450</v>
      </c>
    </row>
    <row r="1953" spans="1:43" x14ac:dyDescent="0.2">
      <c r="A1953" s="145">
        <v>6054</v>
      </c>
      <c r="B1953" s="109" t="s">
        <v>454</v>
      </c>
      <c r="C1953" s="110">
        <v>134</v>
      </c>
      <c r="D1953" s="131">
        <v>-5.6338028169000003</v>
      </c>
      <c r="E1953" s="110">
        <v>2.0586879704999999</v>
      </c>
      <c r="F1953" s="131">
        <v>4.4776119403000001</v>
      </c>
      <c r="G1953" s="131">
        <v>18.6567164179</v>
      </c>
      <c r="H1953" s="131">
        <v>47.761194029899997</v>
      </c>
      <c r="I1953" s="131">
        <v>33.582089552200003</v>
      </c>
      <c r="J1953" s="131">
        <v>0</v>
      </c>
      <c r="K1953" s="131">
        <v>0</v>
      </c>
      <c r="L1953" s="131">
        <v>0</v>
      </c>
      <c r="M1953" s="131">
        <v>14.4927536232</v>
      </c>
      <c r="N1953" s="110">
        <v>56</v>
      </c>
      <c r="O1953" s="131">
        <v>2.2321428570999999</v>
      </c>
      <c r="P1953" s="146">
        <v>65.09</v>
      </c>
      <c r="Q1953" s="131">
        <v>0.43017360580000003</v>
      </c>
      <c r="R1953" s="110">
        <v>4</v>
      </c>
      <c r="S1953" s="131">
        <v>22.353664157299999</v>
      </c>
      <c r="T1953" s="110">
        <v>-88</v>
      </c>
      <c r="U1953" s="131">
        <v>18.835458595799999</v>
      </c>
      <c r="V1953" s="131">
        <v>58.380703641099998</v>
      </c>
      <c r="W1953" s="147">
        <v>72</v>
      </c>
      <c r="X1953" s="147">
        <v>14</v>
      </c>
      <c r="Y1953" s="147">
        <v>8</v>
      </c>
      <c r="Z1953" s="147">
        <v>50</v>
      </c>
      <c r="AA1953" s="147">
        <v>29</v>
      </c>
      <c r="AB1953" s="147">
        <v>6</v>
      </c>
      <c r="AC1953" s="147">
        <v>4</v>
      </c>
      <c r="AD1953" s="147">
        <v>19</v>
      </c>
      <c r="AE1953" s="148">
        <v>1.2765957447</v>
      </c>
      <c r="AF1953" s="131">
        <v>0</v>
      </c>
      <c r="AG1953" s="149" t="s">
        <v>3449</v>
      </c>
      <c r="AH1953" s="149">
        <v>0.48899755499999997</v>
      </c>
      <c r="AI1953" s="149">
        <v>73.105134474300002</v>
      </c>
      <c r="AJ1953" s="149">
        <v>3.4229828851000001</v>
      </c>
      <c r="AK1953" s="149">
        <v>17.114914425399999</v>
      </c>
      <c r="AL1953" s="149">
        <v>0</v>
      </c>
      <c r="AM1953" s="149">
        <v>0</v>
      </c>
      <c r="AN1953" s="149" t="s">
        <v>3450</v>
      </c>
      <c r="AO1953" s="149" t="s">
        <v>3450</v>
      </c>
      <c r="AP1953" s="149">
        <v>5.8679706601000001</v>
      </c>
      <c r="AQ1953" s="149" t="s">
        <v>3450</v>
      </c>
    </row>
    <row r="1954" spans="1:43" x14ac:dyDescent="0.2">
      <c r="A1954" s="145">
        <v>6056</v>
      </c>
      <c r="B1954" s="109" t="s">
        <v>453</v>
      </c>
      <c r="C1954" s="110">
        <v>492</v>
      </c>
      <c r="D1954" s="131">
        <v>-8.719851577</v>
      </c>
      <c r="E1954" s="110">
        <v>13.9100932994</v>
      </c>
      <c r="F1954" s="131">
        <v>9.1463414634000006</v>
      </c>
      <c r="G1954" s="131">
        <v>9.5528455285000007</v>
      </c>
      <c r="H1954" s="131">
        <v>61.382113821099999</v>
      </c>
      <c r="I1954" s="131">
        <v>29.0650406504</v>
      </c>
      <c r="J1954" s="131">
        <v>2.0325203252000001</v>
      </c>
      <c r="K1954" s="131">
        <v>4.0650406504000003</v>
      </c>
      <c r="L1954" s="131">
        <v>4.0650406504000003</v>
      </c>
      <c r="M1954" s="131">
        <v>10.162601626000001</v>
      </c>
      <c r="N1954" s="110">
        <v>247</v>
      </c>
      <c r="O1954" s="131">
        <v>1.9514170040000001</v>
      </c>
      <c r="P1954" s="146">
        <v>35.369999999999997</v>
      </c>
      <c r="Q1954" s="131">
        <v>1.6119909502000001</v>
      </c>
      <c r="R1954" s="110">
        <v>4</v>
      </c>
      <c r="S1954" s="131">
        <v>32.070135746600002</v>
      </c>
      <c r="T1954" s="110">
        <v>-94</v>
      </c>
      <c r="U1954" s="131">
        <v>38.885746606300003</v>
      </c>
      <c r="V1954" s="131">
        <v>27.432126696800001</v>
      </c>
      <c r="W1954" s="147">
        <v>232</v>
      </c>
      <c r="X1954" s="147">
        <v>30</v>
      </c>
      <c r="Y1954" s="147">
        <v>69</v>
      </c>
      <c r="Z1954" s="147">
        <v>133</v>
      </c>
      <c r="AA1954" s="147">
        <v>65</v>
      </c>
      <c r="AB1954" s="147">
        <v>11</v>
      </c>
      <c r="AC1954" s="147">
        <v>14</v>
      </c>
      <c r="AD1954" s="147">
        <v>40</v>
      </c>
      <c r="AE1954" s="148">
        <v>1.8259935553</v>
      </c>
      <c r="AF1954" s="131">
        <v>1.996007984</v>
      </c>
      <c r="AG1954" s="149" t="s">
        <v>3449</v>
      </c>
      <c r="AH1954" s="149">
        <v>0.47120418850000001</v>
      </c>
      <c r="AI1954" s="149">
        <v>52.356020942400001</v>
      </c>
      <c r="AJ1954" s="149">
        <v>8.1675392670000004</v>
      </c>
      <c r="AK1954" s="149">
        <v>23.874345549699999</v>
      </c>
      <c r="AL1954" s="149">
        <v>0.1047120419</v>
      </c>
      <c r="AM1954" s="149">
        <v>2.3036649214999998</v>
      </c>
      <c r="AN1954" s="149" t="s">
        <v>3450</v>
      </c>
      <c r="AO1954" s="149" t="s">
        <v>3450</v>
      </c>
      <c r="AP1954" s="149">
        <v>12.722513089</v>
      </c>
      <c r="AQ1954" s="149" t="s">
        <v>3450</v>
      </c>
    </row>
    <row r="1955" spans="1:43" x14ac:dyDescent="0.2">
      <c r="A1955" s="145">
        <v>6057</v>
      </c>
      <c r="B1955" s="109" t="s">
        <v>452</v>
      </c>
      <c r="C1955" s="110">
        <v>891</v>
      </c>
      <c r="D1955" s="131">
        <v>-7.9545454544999998</v>
      </c>
      <c r="E1955" s="110">
        <v>80.706521739099998</v>
      </c>
      <c r="F1955" s="131">
        <v>11.784511784499999</v>
      </c>
      <c r="G1955" s="131">
        <v>12.5701459035</v>
      </c>
      <c r="H1955" s="131">
        <v>61.616161616200003</v>
      </c>
      <c r="I1955" s="131">
        <v>25.8136924804</v>
      </c>
      <c r="J1955" s="131">
        <v>2.2075055188000001</v>
      </c>
      <c r="K1955" s="131">
        <v>3.3112582781</v>
      </c>
      <c r="L1955" s="131">
        <v>4.4150110375000002</v>
      </c>
      <c r="M1955" s="131">
        <v>14.348785872000001</v>
      </c>
      <c r="N1955" s="110">
        <v>435</v>
      </c>
      <c r="O1955" s="131">
        <v>2.0275862069000001</v>
      </c>
      <c r="P1955" s="146">
        <v>11.04</v>
      </c>
      <c r="Q1955" s="131">
        <v>6.9746376811999999</v>
      </c>
      <c r="R1955" s="110">
        <v>17</v>
      </c>
      <c r="S1955" s="131">
        <v>30.163043478300001</v>
      </c>
      <c r="T1955" s="110">
        <v>-40</v>
      </c>
      <c r="U1955" s="131">
        <v>40.942028985500002</v>
      </c>
      <c r="V1955" s="131">
        <v>21.920289855099998</v>
      </c>
      <c r="W1955" s="147">
        <v>797</v>
      </c>
      <c r="X1955" s="147">
        <v>23</v>
      </c>
      <c r="Y1955" s="147">
        <v>132</v>
      </c>
      <c r="Z1955" s="147">
        <v>642</v>
      </c>
      <c r="AA1955" s="147">
        <v>133</v>
      </c>
      <c r="AB1955" s="147">
        <v>7</v>
      </c>
      <c r="AC1955" s="147">
        <v>21</v>
      </c>
      <c r="AD1955" s="147">
        <v>105</v>
      </c>
      <c r="AE1955" s="148">
        <v>0.93696763199999999</v>
      </c>
      <c r="AF1955" s="131">
        <v>0</v>
      </c>
      <c r="AG1955" s="149" t="s">
        <v>3449</v>
      </c>
      <c r="AH1955" s="149">
        <v>3.1217116801000002</v>
      </c>
      <c r="AI1955" s="149">
        <v>52.297439494899997</v>
      </c>
      <c r="AJ1955" s="149">
        <v>4.5598035777000003</v>
      </c>
      <c r="AK1955" s="149">
        <v>29.393195370000001</v>
      </c>
      <c r="AL1955" s="149">
        <v>3.5075412100000002E-2</v>
      </c>
      <c r="AM1955" s="149">
        <v>1.543318134</v>
      </c>
      <c r="AN1955" s="149" t="s">
        <v>3450</v>
      </c>
      <c r="AO1955" s="149" t="s">
        <v>3450</v>
      </c>
      <c r="AP1955" s="149">
        <v>8.5934759733000003</v>
      </c>
      <c r="AQ1955" s="149" t="s">
        <v>3450</v>
      </c>
    </row>
    <row r="1956" spans="1:43" x14ac:dyDescent="0.2">
      <c r="A1956" s="145">
        <v>6058</v>
      </c>
      <c r="B1956" s="109" t="s">
        <v>451</v>
      </c>
      <c r="C1956" s="110">
        <v>320</v>
      </c>
      <c r="D1956" s="131">
        <v>2.2364217252</v>
      </c>
      <c r="E1956" s="110">
        <v>1.8512090709</v>
      </c>
      <c r="F1956" s="131">
        <v>9.6875</v>
      </c>
      <c r="G1956" s="131">
        <v>21.25</v>
      </c>
      <c r="H1956" s="131">
        <v>60</v>
      </c>
      <c r="I1956" s="131">
        <v>18.75</v>
      </c>
      <c r="J1956" s="131">
        <v>0</v>
      </c>
      <c r="K1956" s="131">
        <v>3.1347962381999999</v>
      </c>
      <c r="L1956" s="131">
        <v>12.539184952999999</v>
      </c>
      <c r="M1956" s="131">
        <v>12.539184952999999</v>
      </c>
      <c r="N1956" s="110">
        <v>131</v>
      </c>
      <c r="O1956" s="131">
        <v>2.4274809159999999</v>
      </c>
      <c r="P1956" s="146">
        <v>172.86</v>
      </c>
      <c r="Q1956" s="131">
        <v>0.1388969269</v>
      </c>
      <c r="R1956" s="110">
        <v>9</v>
      </c>
      <c r="S1956" s="131">
        <v>2.3670351293</v>
      </c>
      <c r="T1956" s="110">
        <v>-52</v>
      </c>
      <c r="U1956" s="131">
        <v>2.4712078245</v>
      </c>
      <c r="V1956" s="131">
        <v>95.022860119200004</v>
      </c>
      <c r="W1956" s="147">
        <v>246</v>
      </c>
      <c r="X1956" s="147">
        <v>30</v>
      </c>
      <c r="Y1956" s="147">
        <v>40</v>
      </c>
      <c r="Z1956" s="147">
        <v>176</v>
      </c>
      <c r="AA1956" s="147">
        <v>34</v>
      </c>
      <c r="AB1956" s="147">
        <v>11</v>
      </c>
      <c r="AC1956" s="147">
        <v>4</v>
      </c>
      <c r="AD1956" s="147">
        <v>19</v>
      </c>
      <c r="AE1956" s="148">
        <v>2.2151898734</v>
      </c>
      <c r="AF1956" s="131">
        <v>5.9880239520999998</v>
      </c>
      <c r="AG1956" s="149" t="s">
        <v>3449</v>
      </c>
      <c r="AH1956" s="149">
        <v>0.36003600359999999</v>
      </c>
      <c r="AI1956" s="149">
        <v>50.855085508599998</v>
      </c>
      <c r="AJ1956" s="149">
        <v>4.5904590459000003</v>
      </c>
      <c r="AK1956" s="149">
        <v>38.433843384299998</v>
      </c>
      <c r="AL1956" s="149">
        <v>0</v>
      </c>
      <c r="AM1956" s="149">
        <v>2.1602160216000001</v>
      </c>
      <c r="AN1956" s="149" t="s">
        <v>3450</v>
      </c>
      <c r="AO1956" s="149" t="s">
        <v>3450</v>
      </c>
      <c r="AP1956" s="149">
        <v>3.6003600360000001</v>
      </c>
      <c r="AQ1956" s="149" t="s">
        <v>3450</v>
      </c>
    </row>
    <row r="1957" spans="1:43" x14ac:dyDescent="0.2">
      <c r="A1957" s="145">
        <v>6061</v>
      </c>
      <c r="B1957" s="109" t="s">
        <v>450</v>
      </c>
      <c r="C1957" s="110">
        <v>315</v>
      </c>
      <c r="D1957" s="131">
        <v>9.7560975610000007</v>
      </c>
      <c r="E1957" s="110">
        <v>58.118081180799997</v>
      </c>
      <c r="F1957" s="131">
        <v>10.158730158699999</v>
      </c>
      <c r="G1957" s="131">
        <v>21.587301587300001</v>
      </c>
      <c r="H1957" s="131">
        <v>51.111111111100001</v>
      </c>
      <c r="I1957" s="131">
        <v>27.301587301600001</v>
      </c>
      <c r="J1957" s="131">
        <v>0</v>
      </c>
      <c r="K1957" s="131">
        <v>0</v>
      </c>
      <c r="L1957" s="131">
        <v>9.6153846154</v>
      </c>
      <c r="M1957" s="131">
        <v>9.6153846154</v>
      </c>
      <c r="N1957" s="110">
        <v>146</v>
      </c>
      <c r="O1957" s="131">
        <v>2.1506849314999998</v>
      </c>
      <c r="P1957" s="146">
        <v>5.42</v>
      </c>
      <c r="Q1957" s="131">
        <v>4.9815498155000002</v>
      </c>
      <c r="R1957" s="110">
        <v>2</v>
      </c>
      <c r="S1957" s="131">
        <v>32.841328413299998</v>
      </c>
      <c r="T1957" s="110">
        <v>-11</v>
      </c>
      <c r="U1957" s="131">
        <v>44.833948339499997</v>
      </c>
      <c r="V1957" s="131">
        <v>17.343173431699999</v>
      </c>
      <c r="W1957" s="147">
        <v>87</v>
      </c>
      <c r="X1957" s="147">
        <v>17</v>
      </c>
      <c r="Y1957" s="147">
        <v>31</v>
      </c>
      <c r="Z1957" s="147">
        <v>39</v>
      </c>
      <c r="AA1957" s="147">
        <v>30</v>
      </c>
      <c r="AB1957" s="147">
        <v>7</v>
      </c>
      <c r="AC1957" s="147">
        <v>5</v>
      </c>
      <c r="AD1957" s="147">
        <v>18</v>
      </c>
      <c r="AE1957" s="148">
        <v>2.9978586724</v>
      </c>
      <c r="AF1957" s="131">
        <v>0</v>
      </c>
      <c r="AG1957" s="149" t="s">
        <v>3449</v>
      </c>
      <c r="AH1957" s="149">
        <v>1.0791366905999999</v>
      </c>
      <c r="AI1957" s="149">
        <v>53.507194244600001</v>
      </c>
      <c r="AJ1957" s="149">
        <v>3.5971223021999998</v>
      </c>
      <c r="AK1957" s="149">
        <v>33.0035971223</v>
      </c>
      <c r="AL1957" s="149">
        <v>0.17985611509999999</v>
      </c>
      <c r="AM1957" s="149">
        <v>2.8776978416999999</v>
      </c>
      <c r="AN1957" s="149" t="s">
        <v>3450</v>
      </c>
      <c r="AO1957" s="149" t="s">
        <v>3450</v>
      </c>
      <c r="AP1957" s="149">
        <v>5.7553956834999997</v>
      </c>
      <c r="AQ1957" s="149" t="s">
        <v>3450</v>
      </c>
    </row>
    <row r="1958" spans="1:43" x14ac:dyDescent="0.2">
      <c r="A1958" s="145">
        <v>6076</v>
      </c>
      <c r="B1958" s="109" t="s">
        <v>449</v>
      </c>
      <c r="C1958" s="110">
        <v>656</v>
      </c>
      <c r="D1958" s="131">
        <v>-7.8651685392999999</v>
      </c>
      <c r="E1958" s="110">
        <v>4.2080954519000002</v>
      </c>
      <c r="F1958" s="131">
        <v>10.6707317073</v>
      </c>
      <c r="G1958" s="131">
        <v>15.853658536599999</v>
      </c>
      <c r="H1958" s="131">
        <v>55.030487804899998</v>
      </c>
      <c r="I1958" s="131">
        <v>29.115853658500001</v>
      </c>
      <c r="J1958" s="131">
        <v>0</v>
      </c>
      <c r="K1958" s="131">
        <v>0</v>
      </c>
      <c r="L1958" s="131">
        <v>6.0606060605999996</v>
      </c>
      <c r="M1958" s="131">
        <v>13.6363636364</v>
      </c>
      <c r="N1958" s="110">
        <v>314</v>
      </c>
      <c r="O1958" s="131">
        <v>2.0828025478000001</v>
      </c>
      <c r="P1958" s="146">
        <v>155.88999999999999</v>
      </c>
      <c r="Q1958" s="131">
        <v>1.2184954787</v>
      </c>
      <c r="R1958" s="110">
        <v>26</v>
      </c>
      <c r="S1958" s="131">
        <v>24.055666003999999</v>
      </c>
      <c r="T1958" s="110">
        <v>-356</v>
      </c>
      <c r="U1958" s="131">
        <v>10.7163470788</v>
      </c>
      <c r="V1958" s="131">
        <v>64.009491438500007</v>
      </c>
      <c r="W1958" s="147">
        <v>393</v>
      </c>
      <c r="X1958" s="147">
        <v>54</v>
      </c>
      <c r="Y1958" s="147">
        <v>76</v>
      </c>
      <c r="Z1958" s="147">
        <v>263</v>
      </c>
      <c r="AA1958" s="147">
        <v>92</v>
      </c>
      <c r="AB1958" s="147">
        <v>17</v>
      </c>
      <c r="AC1958" s="147">
        <v>12</v>
      </c>
      <c r="AD1958" s="147">
        <v>63</v>
      </c>
      <c r="AE1958" s="148">
        <v>1.4566642389</v>
      </c>
      <c r="AF1958" s="131">
        <v>0</v>
      </c>
      <c r="AG1958" s="149">
        <v>1.66</v>
      </c>
      <c r="AH1958" s="149">
        <v>1.3417521705</v>
      </c>
      <c r="AI1958" s="149">
        <v>56.314127861099998</v>
      </c>
      <c r="AJ1958" s="149">
        <v>4.6961325967000001</v>
      </c>
      <c r="AK1958" s="149">
        <v>33.385951065500002</v>
      </c>
      <c r="AL1958" s="149">
        <v>7.8926598299999998E-2</v>
      </c>
      <c r="AM1958" s="149">
        <v>1.4206787687</v>
      </c>
      <c r="AN1958" s="149" t="s">
        <v>3450</v>
      </c>
      <c r="AO1958" s="149" t="s">
        <v>3450</v>
      </c>
      <c r="AP1958" s="149">
        <v>2.7624309392000002</v>
      </c>
      <c r="AQ1958" s="149" t="s">
        <v>3450</v>
      </c>
    </row>
    <row r="1959" spans="1:43" x14ac:dyDescent="0.2">
      <c r="A1959" s="145">
        <v>6077</v>
      </c>
      <c r="B1959" s="109" t="s">
        <v>2453</v>
      </c>
      <c r="C1959" s="110">
        <v>1184</v>
      </c>
      <c r="D1959" s="131">
        <v>-10.5740181269</v>
      </c>
      <c r="E1959" s="110">
        <v>9.1854150503999996</v>
      </c>
      <c r="F1959" s="131">
        <v>10.7263513514</v>
      </c>
      <c r="G1959" s="131">
        <v>13.8513513514</v>
      </c>
      <c r="H1959" s="131">
        <v>57.1790540541</v>
      </c>
      <c r="I1959" s="131">
        <v>28.9695945946</v>
      </c>
      <c r="J1959" s="131">
        <v>4.1666666667000003</v>
      </c>
      <c r="K1959" s="131">
        <v>0</v>
      </c>
      <c r="L1959" s="131">
        <v>5.8333333332999997</v>
      </c>
      <c r="M1959" s="131">
        <v>7.5</v>
      </c>
      <c r="N1959" s="110">
        <v>567</v>
      </c>
      <c r="O1959" s="131">
        <v>2.0705467371999999</v>
      </c>
      <c r="P1959" s="146">
        <v>128.9</v>
      </c>
      <c r="Q1959" s="131">
        <v>1.3647642680000001</v>
      </c>
      <c r="R1959" s="110">
        <v>31</v>
      </c>
      <c r="S1959" s="131">
        <v>26.0313275434</v>
      </c>
      <c r="T1959" s="110">
        <v>-335</v>
      </c>
      <c r="U1959" s="131">
        <v>22.797766749400001</v>
      </c>
      <c r="V1959" s="131">
        <v>49.806141439199997</v>
      </c>
      <c r="W1959" s="147">
        <v>601</v>
      </c>
      <c r="X1959" s="147">
        <v>111</v>
      </c>
      <c r="Y1959" s="147">
        <v>125</v>
      </c>
      <c r="Z1959" s="147">
        <v>365</v>
      </c>
      <c r="AA1959" s="147">
        <v>140</v>
      </c>
      <c r="AB1959" s="147">
        <v>34</v>
      </c>
      <c r="AC1959" s="147">
        <v>21</v>
      </c>
      <c r="AD1959" s="147">
        <v>85</v>
      </c>
      <c r="AE1959" s="148">
        <v>4.0337711068999997</v>
      </c>
      <c r="AF1959" s="131">
        <v>1.6625103907000001</v>
      </c>
      <c r="AG1959" s="149" t="s">
        <v>3449</v>
      </c>
      <c r="AH1959" s="149">
        <v>1.1775362319</v>
      </c>
      <c r="AI1959" s="149">
        <v>60.507246376799998</v>
      </c>
      <c r="AJ1959" s="149">
        <v>6.7934782608999997</v>
      </c>
      <c r="AK1959" s="149">
        <v>22.690217391299999</v>
      </c>
      <c r="AL1959" s="149">
        <v>0.11322463770000001</v>
      </c>
      <c r="AM1959" s="149">
        <v>1.6530797101000001</v>
      </c>
      <c r="AN1959" s="149" t="s">
        <v>3450</v>
      </c>
      <c r="AO1959" s="149" t="s">
        <v>3450</v>
      </c>
      <c r="AP1959" s="149">
        <v>6.8840579709999998</v>
      </c>
      <c r="AQ1959" s="149" t="s">
        <v>3450</v>
      </c>
    </row>
    <row r="1960" spans="1:43" x14ac:dyDescent="0.2">
      <c r="A1960" s="145">
        <v>6082</v>
      </c>
      <c r="B1960" s="109" t="s">
        <v>448</v>
      </c>
      <c r="C1960" s="110">
        <v>4094</v>
      </c>
      <c r="D1960" s="131">
        <v>13.533000554599999</v>
      </c>
      <c r="E1960" s="110">
        <v>74.247370330099997</v>
      </c>
      <c r="F1960" s="131">
        <v>12.506106497299999</v>
      </c>
      <c r="G1960" s="131">
        <v>19.589643380599998</v>
      </c>
      <c r="H1960" s="131">
        <v>56.179775280900003</v>
      </c>
      <c r="I1960" s="131">
        <v>24.230581338499999</v>
      </c>
      <c r="J1960" s="131">
        <v>3.9254170756</v>
      </c>
      <c r="K1960" s="131">
        <v>2.2080471049999999</v>
      </c>
      <c r="L1960" s="131">
        <v>8.5868498528000003</v>
      </c>
      <c r="M1960" s="131">
        <v>10.794896957800001</v>
      </c>
      <c r="N1960" s="110">
        <v>1823</v>
      </c>
      <c r="O1960" s="131">
        <v>2.2084476138000002</v>
      </c>
      <c r="P1960" s="146">
        <v>55.14</v>
      </c>
      <c r="Q1960" s="131">
        <v>4.6528535077999997</v>
      </c>
      <c r="R1960" s="110">
        <v>67</v>
      </c>
      <c r="S1960" s="131">
        <v>19.047619047600001</v>
      </c>
      <c r="T1960" s="110">
        <v>-146</v>
      </c>
      <c r="U1960" s="131">
        <v>24.2820792439</v>
      </c>
      <c r="V1960" s="131">
        <v>52.017448200700002</v>
      </c>
      <c r="W1960" s="147">
        <v>1100</v>
      </c>
      <c r="X1960" s="147">
        <v>110</v>
      </c>
      <c r="Y1960" s="147">
        <v>266</v>
      </c>
      <c r="Z1960" s="147">
        <v>724</v>
      </c>
      <c r="AA1960" s="147">
        <v>294</v>
      </c>
      <c r="AB1960" s="147">
        <v>46</v>
      </c>
      <c r="AC1960" s="147">
        <v>49</v>
      </c>
      <c r="AD1960" s="147">
        <v>199</v>
      </c>
      <c r="AE1960" s="148">
        <v>0.47123015870000001</v>
      </c>
      <c r="AF1960" s="131">
        <v>15.597484276699999</v>
      </c>
      <c r="AG1960" s="131">
        <v>1.08</v>
      </c>
      <c r="AH1960" s="149">
        <v>14.6109781742</v>
      </c>
      <c r="AI1960" s="149">
        <v>23.972155753799999</v>
      </c>
      <c r="AJ1960" s="149">
        <v>28.134290479299999</v>
      </c>
      <c r="AK1960" s="149">
        <v>14.777753607399999</v>
      </c>
      <c r="AL1960" s="149">
        <v>1.2834457255</v>
      </c>
      <c r="AM1960" s="149">
        <v>0.55108404030000002</v>
      </c>
      <c r="AN1960" s="149" t="s">
        <v>3450</v>
      </c>
      <c r="AO1960" s="149" t="s">
        <v>3450</v>
      </c>
      <c r="AP1960" s="149">
        <v>14.0816474512</v>
      </c>
      <c r="AQ1960" s="149" t="s">
        <v>3450</v>
      </c>
    </row>
    <row r="1961" spans="1:43" x14ac:dyDescent="0.2">
      <c r="A1961" s="145">
        <v>6083</v>
      </c>
      <c r="B1961" s="109" t="s">
        <v>447</v>
      </c>
      <c r="C1961" s="110">
        <v>1669</v>
      </c>
      <c r="D1961" s="131">
        <v>-0.83184789069999998</v>
      </c>
      <c r="E1961" s="110">
        <v>7.9540580470000002</v>
      </c>
      <c r="F1961" s="131">
        <v>9.8262432594</v>
      </c>
      <c r="G1961" s="131">
        <v>15.158777711200001</v>
      </c>
      <c r="H1961" s="131">
        <v>58.777711204299997</v>
      </c>
      <c r="I1961" s="131">
        <v>26.0635110845</v>
      </c>
      <c r="J1961" s="131">
        <v>3.5778175313</v>
      </c>
      <c r="K1961" s="131">
        <v>5.9630292188</v>
      </c>
      <c r="L1961" s="131">
        <v>4.7704233751</v>
      </c>
      <c r="M1961" s="131">
        <v>17.889087656499999</v>
      </c>
      <c r="N1961" s="110">
        <v>827</v>
      </c>
      <c r="O1961" s="131">
        <v>1.9927448609</v>
      </c>
      <c r="P1961" s="146">
        <v>209.83</v>
      </c>
      <c r="Q1961" s="131">
        <v>0.87690034790000004</v>
      </c>
      <c r="R1961" s="110">
        <v>9</v>
      </c>
      <c r="S1961" s="131">
        <v>18.7723395129</v>
      </c>
      <c r="T1961" s="110">
        <v>-147</v>
      </c>
      <c r="U1961" s="131">
        <v>12.2670733451</v>
      </c>
      <c r="V1961" s="131">
        <v>68.083686794100004</v>
      </c>
      <c r="W1961" s="147">
        <v>617</v>
      </c>
      <c r="X1961" s="147">
        <v>144</v>
      </c>
      <c r="Y1961" s="147">
        <v>100</v>
      </c>
      <c r="Z1961" s="147">
        <v>373</v>
      </c>
      <c r="AA1961" s="147">
        <v>216</v>
      </c>
      <c r="AB1961" s="147">
        <v>52</v>
      </c>
      <c r="AC1961" s="147">
        <v>27</v>
      </c>
      <c r="AD1961" s="147">
        <v>137</v>
      </c>
      <c r="AE1961" s="148">
        <v>1.9562715765000001</v>
      </c>
      <c r="AF1961" s="131">
        <v>2.9394473839000002</v>
      </c>
      <c r="AG1961" s="149">
        <v>0.83</v>
      </c>
      <c r="AH1961" s="149">
        <v>19.731773434200001</v>
      </c>
      <c r="AI1961" s="149">
        <v>49.579112569599999</v>
      </c>
      <c r="AJ1961" s="149">
        <v>8.7458981310000006</v>
      </c>
      <c r="AK1961" s="149">
        <v>12.0416607219</v>
      </c>
      <c r="AL1961" s="149">
        <v>0.41375374520000002</v>
      </c>
      <c r="AM1961" s="149">
        <v>0.35668426310000001</v>
      </c>
      <c r="AN1961" s="149" t="s">
        <v>3450</v>
      </c>
      <c r="AO1961" s="149" t="s">
        <v>3450</v>
      </c>
      <c r="AP1961" s="149">
        <v>7.2478242259999996</v>
      </c>
      <c r="AQ1961" s="149" t="s">
        <v>3450</v>
      </c>
    </row>
    <row r="1962" spans="1:43" x14ac:dyDescent="0.2">
      <c r="A1962" s="145">
        <v>6084</v>
      </c>
      <c r="B1962" s="109" t="s">
        <v>446</v>
      </c>
      <c r="C1962" s="110">
        <v>1421</v>
      </c>
      <c r="D1962" s="131">
        <v>3.0456852792000002</v>
      </c>
      <c r="E1962" s="110">
        <v>13.2235250326</v>
      </c>
      <c r="F1962" s="131">
        <v>5.6298381421999997</v>
      </c>
      <c r="G1962" s="131">
        <v>14.0042223786</v>
      </c>
      <c r="H1962" s="131">
        <v>54.609429978900003</v>
      </c>
      <c r="I1962" s="131">
        <v>31.386347642499999</v>
      </c>
      <c r="J1962" s="131">
        <v>2.8439388552999998</v>
      </c>
      <c r="K1962" s="131">
        <v>0.71098471379999995</v>
      </c>
      <c r="L1962" s="131">
        <v>12.7977248489</v>
      </c>
      <c r="M1962" s="131">
        <v>15.641663704200001</v>
      </c>
      <c r="N1962" s="110">
        <v>681</v>
      </c>
      <c r="O1962" s="131">
        <v>2.0249632893</v>
      </c>
      <c r="P1962" s="146">
        <v>107.46</v>
      </c>
      <c r="Q1962" s="131">
        <v>1.7021672403000001</v>
      </c>
      <c r="R1962" s="110">
        <v>40</v>
      </c>
      <c r="S1962" s="131">
        <v>19.365640405499999</v>
      </c>
      <c r="T1962" s="110">
        <v>-216</v>
      </c>
      <c r="U1962" s="131">
        <v>19.644684215400002</v>
      </c>
      <c r="V1962" s="131">
        <v>59.2875081388</v>
      </c>
      <c r="W1962" s="147">
        <v>435</v>
      </c>
      <c r="X1962" s="147">
        <v>58</v>
      </c>
      <c r="Y1962" s="147">
        <v>136</v>
      </c>
      <c r="Z1962" s="147">
        <v>241</v>
      </c>
      <c r="AA1962" s="147">
        <v>111</v>
      </c>
      <c r="AB1962" s="147">
        <v>19</v>
      </c>
      <c r="AC1962" s="147">
        <v>19</v>
      </c>
      <c r="AD1962" s="147">
        <v>73</v>
      </c>
      <c r="AE1962" s="148">
        <v>0.21321961619999999</v>
      </c>
      <c r="AF1962" s="131">
        <v>7.9079798706000002</v>
      </c>
      <c r="AG1962" s="149">
        <v>1.01</v>
      </c>
      <c r="AH1962" s="149">
        <v>9.6488178025</v>
      </c>
      <c r="AI1962" s="149">
        <v>43.636995827500002</v>
      </c>
      <c r="AJ1962" s="149">
        <v>11.926286509000001</v>
      </c>
      <c r="AK1962" s="149">
        <v>24.5305980529</v>
      </c>
      <c r="AL1962" s="149">
        <v>0.52155771910000004</v>
      </c>
      <c r="AM1962" s="149">
        <v>8.6926286500000005E-2</v>
      </c>
      <c r="AN1962" s="149" t="s">
        <v>3450</v>
      </c>
      <c r="AO1962" s="149" t="s">
        <v>3450</v>
      </c>
      <c r="AP1962" s="149">
        <v>7.8233657858000001</v>
      </c>
      <c r="AQ1962" s="149" t="s">
        <v>3450</v>
      </c>
    </row>
    <row r="1963" spans="1:43" x14ac:dyDescent="0.2">
      <c r="A1963" s="145">
        <v>6087</v>
      </c>
      <c r="B1963" s="109" t="s">
        <v>445</v>
      </c>
      <c r="C1963" s="110">
        <v>838</v>
      </c>
      <c r="D1963" s="131">
        <v>-5.8426966291999998</v>
      </c>
      <c r="E1963" s="110">
        <v>22.648648648599998</v>
      </c>
      <c r="F1963" s="131">
        <v>5.8472553699000001</v>
      </c>
      <c r="G1963" s="131">
        <v>15.8711217184</v>
      </c>
      <c r="H1963" s="131">
        <v>53.579952267300001</v>
      </c>
      <c r="I1963" s="131">
        <v>30.548926014300001</v>
      </c>
      <c r="J1963" s="131">
        <v>4.8105832831999997</v>
      </c>
      <c r="K1963" s="131">
        <v>0</v>
      </c>
      <c r="L1963" s="131">
        <v>1.2026458207999999</v>
      </c>
      <c r="M1963" s="131">
        <v>9.6211665663999995</v>
      </c>
      <c r="N1963" s="110">
        <v>381</v>
      </c>
      <c r="O1963" s="131">
        <v>2.1049868765999999</v>
      </c>
      <c r="P1963" s="146">
        <v>37</v>
      </c>
      <c r="Q1963" s="131">
        <v>2.5446670276000001</v>
      </c>
      <c r="R1963" s="110">
        <v>25</v>
      </c>
      <c r="S1963" s="131">
        <v>31.2398484028</v>
      </c>
      <c r="T1963" s="110">
        <v>-115</v>
      </c>
      <c r="U1963" s="131">
        <v>46.210070384399998</v>
      </c>
      <c r="V1963" s="131">
        <v>20.005414185199999</v>
      </c>
      <c r="W1963" s="147">
        <v>224</v>
      </c>
      <c r="X1963" s="147">
        <v>17</v>
      </c>
      <c r="Y1963" s="147">
        <v>75</v>
      </c>
      <c r="Z1963" s="147">
        <v>132</v>
      </c>
      <c r="AA1963" s="147">
        <v>59</v>
      </c>
      <c r="AB1963" s="147">
        <v>6</v>
      </c>
      <c r="AC1963" s="147">
        <v>17</v>
      </c>
      <c r="AD1963" s="147">
        <v>36</v>
      </c>
      <c r="AE1963" s="148">
        <v>2.8293545535</v>
      </c>
      <c r="AF1963" s="131">
        <v>14.4752714113</v>
      </c>
      <c r="AG1963" s="149">
        <v>1.0900000000000001</v>
      </c>
      <c r="AH1963" s="149">
        <v>12.4179274907</v>
      </c>
      <c r="AI1963" s="149">
        <v>46.360262632000001</v>
      </c>
      <c r="AJ1963" s="149">
        <v>12.332286611500001</v>
      </c>
      <c r="AK1963" s="149">
        <v>15.986297459299999</v>
      </c>
      <c r="AL1963" s="149">
        <v>0.17128175849999999</v>
      </c>
      <c r="AM1963" s="149">
        <v>0.1427347987</v>
      </c>
      <c r="AN1963" s="149" t="s">
        <v>3450</v>
      </c>
      <c r="AO1963" s="149" t="s">
        <v>3450</v>
      </c>
      <c r="AP1963" s="149">
        <v>8.5926348844000007</v>
      </c>
      <c r="AQ1963" s="149" t="s">
        <v>3450</v>
      </c>
    </row>
    <row r="1964" spans="1:43" x14ac:dyDescent="0.2">
      <c r="A1964" s="145">
        <v>6089</v>
      </c>
      <c r="B1964" s="109" t="s">
        <v>444</v>
      </c>
      <c r="C1964" s="110">
        <v>1805</v>
      </c>
      <c r="D1964" s="131">
        <v>13.808322824699999</v>
      </c>
      <c r="E1964" s="110">
        <v>138.3141762452</v>
      </c>
      <c r="F1964" s="131">
        <v>11.9113573407</v>
      </c>
      <c r="G1964" s="131">
        <v>19.5567867036</v>
      </c>
      <c r="H1964" s="131">
        <v>58.891966758999999</v>
      </c>
      <c r="I1964" s="131">
        <v>21.551246537400001</v>
      </c>
      <c r="J1964" s="131">
        <v>7.7433628318999999</v>
      </c>
      <c r="K1964" s="131">
        <v>3.3185840708000001</v>
      </c>
      <c r="L1964" s="131">
        <v>11.061946902700001</v>
      </c>
      <c r="M1964" s="131">
        <v>9.4026548673000008</v>
      </c>
      <c r="N1964" s="110">
        <v>816</v>
      </c>
      <c r="O1964" s="131">
        <v>2.1825980392000002</v>
      </c>
      <c r="P1964" s="146">
        <v>13.05</v>
      </c>
      <c r="Q1964" s="131">
        <v>13.0068859985</v>
      </c>
      <c r="R1964" s="110">
        <v>43</v>
      </c>
      <c r="S1964" s="131">
        <v>31.752104055099998</v>
      </c>
      <c r="T1964" s="110">
        <v>-69</v>
      </c>
      <c r="U1964" s="131">
        <v>48.125478194300001</v>
      </c>
      <c r="V1964" s="131">
        <v>7.1155317520999999</v>
      </c>
      <c r="W1964" s="147">
        <v>621</v>
      </c>
      <c r="X1964" s="147">
        <v>40</v>
      </c>
      <c r="Y1964" s="147">
        <v>37</v>
      </c>
      <c r="Z1964" s="147">
        <v>544</v>
      </c>
      <c r="AA1964" s="147">
        <v>142</v>
      </c>
      <c r="AB1964" s="147">
        <v>18</v>
      </c>
      <c r="AC1964" s="147">
        <v>14</v>
      </c>
      <c r="AD1964" s="147">
        <v>110</v>
      </c>
      <c r="AE1964" s="148">
        <v>1.1413843887999999</v>
      </c>
      <c r="AF1964" s="131">
        <v>3.8461538462</v>
      </c>
      <c r="AG1964" s="149">
        <v>1.55</v>
      </c>
      <c r="AH1964" s="149">
        <v>19.096260387800001</v>
      </c>
      <c r="AI1964" s="149">
        <v>33.206371191099997</v>
      </c>
      <c r="AJ1964" s="149">
        <v>17.5900277008</v>
      </c>
      <c r="AK1964" s="149">
        <v>16.1876731302</v>
      </c>
      <c r="AL1964" s="149">
        <v>0.86565096949999998</v>
      </c>
      <c r="AM1964" s="149">
        <v>1.1599722991999999</v>
      </c>
      <c r="AN1964" s="149" t="s">
        <v>3450</v>
      </c>
      <c r="AO1964" s="149" t="s">
        <v>3450</v>
      </c>
      <c r="AP1964" s="149">
        <v>9.0200831024999992</v>
      </c>
      <c r="AQ1964" s="149" t="s">
        <v>3450</v>
      </c>
    </row>
    <row r="1965" spans="1:43" x14ac:dyDescent="0.2">
      <c r="A1965" s="145">
        <v>6090</v>
      </c>
      <c r="B1965" s="109" t="s">
        <v>443</v>
      </c>
      <c r="C1965" s="110">
        <v>1110</v>
      </c>
      <c r="D1965" s="131">
        <v>24.5791245791</v>
      </c>
      <c r="E1965" s="110">
        <v>25.302028721199999</v>
      </c>
      <c r="F1965" s="131">
        <v>11.171171171199999</v>
      </c>
      <c r="G1965" s="131">
        <v>13.5135135135</v>
      </c>
      <c r="H1965" s="131">
        <v>51.081081081100002</v>
      </c>
      <c r="I1965" s="131">
        <v>35.405405405400003</v>
      </c>
      <c r="J1965" s="131">
        <v>6.3607451159000004</v>
      </c>
      <c r="K1965" s="131">
        <v>2.7260336211</v>
      </c>
      <c r="L1965" s="131">
        <v>1.8173557473999999</v>
      </c>
      <c r="M1965" s="131">
        <v>13.630168105399999</v>
      </c>
      <c r="N1965" s="110">
        <v>571</v>
      </c>
      <c r="O1965" s="131">
        <v>1.8774080559999999</v>
      </c>
      <c r="P1965" s="146">
        <v>43.87</v>
      </c>
      <c r="Q1965" s="131">
        <v>3.3979475484999999</v>
      </c>
      <c r="R1965" s="110">
        <v>36</v>
      </c>
      <c r="S1965" s="131">
        <v>31.835803876899998</v>
      </c>
      <c r="T1965" s="110">
        <v>-116</v>
      </c>
      <c r="U1965" s="131">
        <v>41.277080957800003</v>
      </c>
      <c r="V1965" s="131">
        <v>23.489167616900001</v>
      </c>
      <c r="W1965" s="147">
        <v>206</v>
      </c>
      <c r="X1965" s="147">
        <v>18</v>
      </c>
      <c r="Y1965" s="147">
        <v>39</v>
      </c>
      <c r="Z1965" s="147">
        <v>149</v>
      </c>
      <c r="AA1965" s="147">
        <v>83</v>
      </c>
      <c r="AB1965" s="147">
        <v>7</v>
      </c>
      <c r="AC1965" s="147">
        <v>14</v>
      </c>
      <c r="AD1965" s="147">
        <v>62</v>
      </c>
      <c r="AE1965" s="148">
        <v>2.3870967742000002</v>
      </c>
      <c r="AF1965" s="131">
        <v>6.5543071161000004</v>
      </c>
      <c r="AG1965" s="149">
        <v>0.73</v>
      </c>
      <c r="AH1965" s="149">
        <v>16.0792384873</v>
      </c>
      <c r="AI1965" s="149">
        <v>19.963982505800001</v>
      </c>
      <c r="AJ1965" s="149">
        <v>23.4885515822</v>
      </c>
      <c r="AK1965" s="149">
        <v>18.111654232100001</v>
      </c>
      <c r="AL1965" s="149">
        <v>0.46308206839999999</v>
      </c>
      <c r="AM1965" s="149">
        <v>0.92616413689999999</v>
      </c>
      <c r="AN1965" s="149" t="s">
        <v>3450</v>
      </c>
      <c r="AO1965" s="149" t="s">
        <v>3450</v>
      </c>
      <c r="AP1965" s="149">
        <v>17.5971186005</v>
      </c>
      <c r="AQ1965" s="149" t="s">
        <v>3450</v>
      </c>
    </row>
    <row r="1966" spans="1:43" x14ac:dyDescent="0.2">
      <c r="A1966" s="145">
        <v>6101</v>
      </c>
      <c r="B1966" s="109" t="s">
        <v>442</v>
      </c>
      <c r="C1966" s="110">
        <v>723</v>
      </c>
      <c r="D1966" s="131">
        <v>-8.3650190113999994</v>
      </c>
      <c r="E1966" s="110">
        <v>94.509803921599996</v>
      </c>
      <c r="F1966" s="131">
        <v>10.0968188105</v>
      </c>
      <c r="G1966" s="131">
        <v>15.076071922500001</v>
      </c>
      <c r="H1966" s="131">
        <v>65.698478561499996</v>
      </c>
      <c r="I1966" s="131">
        <v>19.225449515899999</v>
      </c>
      <c r="J1966" s="131">
        <v>6.9396252601999997</v>
      </c>
      <c r="K1966" s="131">
        <v>2.7758501040999999</v>
      </c>
      <c r="L1966" s="131">
        <v>1.3879250519999999</v>
      </c>
      <c r="M1966" s="131">
        <v>16.655100624599999</v>
      </c>
      <c r="N1966" s="110">
        <v>304</v>
      </c>
      <c r="O1966" s="131">
        <v>2.3486842105000001</v>
      </c>
      <c r="P1966" s="146">
        <v>7.65</v>
      </c>
      <c r="Q1966" s="131">
        <v>4.3363994744000003</v>
      </c>
      <c r="R1966" s="110">
        <v>9</v>
      </c>
      <c r="S1966" s="131">
        <v>17.082785808099999</v>
      </c>
      <c r="T1966" s="110">
        <v>-4</v>
      </c>
      <c r="U1966" s="131">
        <v>32.8515111695</v>
      </c>
      <c r="V1966" s="131">
        <v>45.729303547999997</v>
      </c>
      <c r="W1966" s="147">
        <v>196</v>
      </c>
      <c r="X1966" s="147">
        <v>19</v>
      </c>
      <c r="Y1966" s="147">
        <v>72</v>
      </c>
      <c r="Z1966" s="147">
        <v>105</v>
      </c>
      <c r="AA1966" s="147">
        <v>47</v>
      </c>
      <c r="AB1966" s="147">
        <v>10</v>
      </c>
      <c r="AC1966" s="147">
        <v>12</v>
      </c>
      <c r="AD1966" s="147">
        <v>25</v>
      </c>
      <c r="AE1966" s="148">
        <v>1.8041237112999999</v>
      </c>
      <c r="AF1966" s="131">
        <v>1.3106159895</v>
      </c>
      <c r="AG1966" s="149" t="s">
        <v>3449</v>
      </c>
      <c r="AH1966" s="149">
        <v>0.95457537849999996</v>
      </c>
      <c r="AI1966" s="149">
        <v>65.898617511500007</v>
      </c>
      <c r="AJ1966" s="149">
        <v>7.6695194207000004</v>
      </c>
      <c r="AK1966" s="149">
        <v>20.934825543100001</v>
      </c>
      <c r="AL1966" s="149">
        <v>0.1316655695</v>
      </c>
      <c r="AM1966" s="149">
        <v>0.1316655695</v>
      </c>
      <c r="AN1966" s="149" t="s">
        <v>3450</v>
      </c>
      <c r="AO1966" s="149" t="s">
        <v>3450</v>
      </c>
      <c r="AP1966" s="149">
        <v>3.7524687293999999</v>
      </c>
      <c r="AQ1966" s="149" t="s">
        <v>3450</v>
      </c>
    </row>
    <row r="1967" spans="1:43" x14ac:dyDescent="0.2">
      <c r="A1967" s="145">
        <v>6102</v>
      </c>
      <c r="B1967" s="109" t="s">
        <v>441</v>
      </c>
      <c r="C1967" s="110">
        <v>240</v>
      </c>
      <c r="D1967" s="131">
        <v>-13.6690647482</v>
      </c>
      <c r="E1967" s="110">
        <v>15.4241645244</v>
      </c>
      <c r="F1967" s="131">
        <v>10.833333333300001</v>
      </c>
      <c r="G1967" s="131">
        <v>10.416666666699999</v>
      </c>
      <c r="H1967" s="131">
        <v>52.916666666700003</v>
      </c>
      <c r="I1967" s="131">
        <v>36.666666666700003</v>
      </c>
      <c r="J1967" s="131">
        <v>0</v>
      </c>
      <c r="K1967" s="131">
        <v>0</v>
      </c>
      <c r="L1967" s="131">
        <v>20.920502092100001</v>
      </c>
      <c r="M1967" s="131">
        <v>16.7364016736</v>
      </c>
      <c r="N1967" s="110">
        <v>122</v>
      </c>
      <c r="O1967" s="131">
        <v>1.9508196721</v>
      </c>
      <c r="P1967" s="146">
        <v>15.56</v>
      </c>
      <c r="Q1967" s="131">
        <v>3.3419023135999999</v>
      </c>
      <c r="R1967" s="110">
        <v>11</v>
      </c>
      <c r="S1967" s="131">
        <v>46.1439588689</v>
      </c>
      <c r="T1967" s="110">
        <v>-65</v>
      </c>
      <c r="U1967" s="131">
        <v>39.588688945999998</v>
      </c>
      <c r="V1967" s="131">
        <v>10.9254498715</v>
      </c>
      <c r="W1967" s="147">
        <v>91</v>
      </c>
      <c r="X1967" s="147">
        <v>10</v>
      </c>
      <c r="Y1967" s="147">
        <v>15</v>
      </c>
      <c r="Z1967" s="147">
        <v>66</v>
      </c>
      <c r="AA1967" s="147" t="s">
        <v>3449</v>
      </c>
      <c r="AB1967" s="147">
        <v>4</v>
      </c>
      <c r="AC1967" s="147" t="s">
        <v>3449</v>
      </c>
      <c r="AD1967" s="147">
        <v>15</v>
      </c>
      <c r="AE1967" s="148">
        <v>3.3766233766</v>
      </c>
      <c r="AF1967" s="131">
        <v>0</v>
      </c>
      <c r="AG1967" s="149" t="s">
        <v>3449</v>
      </c>
      <c r="AH1967" s="149">
        <v>0.36101083029999997</v>
      </c>
      <c r="AI1967" s="149">
        <v>51.985559566799999</v>
      </c>
      <c r="AJ1967" s="149">
        <v>9.1456077015999995</v>
      </c>
      <c r="AK1967" s="149">
        <v>27.316486161299999</v>
      </c>
      <c r="AL1967" s="149">
        <v>0.36101083029999997</v>
      </c>
      <c r="AM1967" s="149">
        <v>0.96269554749999997</v>
      </c>
      <c r="AN1967" s="149" t="s">
        <v>3450</v>
      </c>
      <c r="AO1967" s="149" t="s">
        <v>3450</v>
      </c>
      <c r="AP1967" s="149">
        <v>9.8676293622000006</v>
      </c>
      <c r="AQ1967" s="149" t="s">
        <v>3450</v>
      </c>
    </row>
    <row r="1968" spans="1:43" x14ac:dyDescent="0.2">
      <c r="A1968" s="145">
        <v>6104</v>
      </c>
      <c r="B1968" s="109" t="s">
        <v>440</v>
      </c>
      <c r="C1968" s="110">
        <v>179</v>
      </c>
      <c r="D1968" s="131">
        <v>-4.7872340425999997</v>
      </c>
      <c r="E1968" s="110">
        <v>6.0616322383999997</v>
      </c>
      <c r="F1968" s="131">
        <v>2.7932960894000001</v>
      </c>
      <c r="G1968" s="131">
        <v>12.2905027933</v>
      </c>
      <c r="H1968" s="131">
        <v>59.776536312799998</v>
      </c>
      <c r="I1968" s="131">
        <v>27.932960893899999</v>
      </c>
      <c r="J1968" s="131">
        <v>0</v>
      </c>
      <c r="K1968" s="131">
        <v>5.5096418732999997</v>
      </c>
      <c r="L1968" s="131">
        <v>0</v>
      </c>
      <c r="M1968" s="131">
        <v>11.019283746599999</v>
      </c>
      <c r="N1968" s="110">
        <v>79</v>
      </c>
      <c r="O1968" s="131">
        <v>2.1898734176999999</v>
      </c>
      <c r="P1968" s="146">
        <v>29.53</v>
      </c>
      <c r="Q1968" s="131">
        <v>0.94850948509999999</v>
      </c>
      <c r="R1968" s="110">
        <v>5</v>
      </c>
      <c r="S1968" s="131">
        <v>21.375338753400001</v>
      </c>
      <c r="T1968" s="110">
        <v>-36</v>
      </c>
      <c r="U1968" s="131">
        <v>39.3631436314</v>
      </c>
      <c r="V1968" s="131">
        <v>38.313008130100002</v>
      </c>
      <c r="W1968" s="147" t="s">
        <v>3449</v>
      </c>
      <c r="X1968" s="147">
        <v>24</v>
      </c>
      <c r="Y1968" s="147" t="s">
        <v>3449</v>
      </c>
      <c r="Z1968" s="147">
        <v>17</v>
      </c>
      <c r="AA1968" s="147" t="s">
        <v>3449</v>
      </c>
      <c r="AB1968" s="147">
        <v>10</v>
      </c>
      <c r="AC1968" s="147" t="s">
        <v>3449</v>
      </c>
      <c r="AD1968" s="147">
        <v>8</v>
      </c>
      <c r="AE1968" s="148">
        <v>2.5454545455000002</v>
      </c>
      <c r="AF1968" s="131">
        <v>5.3191489362000004</v>
      </c>
      <c r="AG1968" s="149" t="s">
        <v>3449</v>
      </c>
      <c r="AH1968" s="149">
        <v>1.6393442623000001</v>
      </c>
      <c r="AI1968" s="149">
        <v>48.312439730000001</v>
      </c>
      <c r="AJ1968" s="149">
        <v>1.7357762777000001</v>
      </c>
      <c r="AK1968" s="149">
        <v>44.455159112799997</v>
      </c>
      <c r="AL1968" s="149">
        <v>0</v>
      </c>
      <c r="AM1968" s="149">
        <v>0.2892960463</v>
      </c>
      <c r="AN1968" s="149" t="s">
        <v>3450</v>
      </c>
      <c r="AO1968" s="149" t="s">
        <v>3450</v>
      </c>
      <c r="AP1968" s="149">
        <v>3.5679845709000002</v>
      </c>
      <c r="AQ1968" s="149" t="s">
        <v>3450</v>
      </c>
    </row>
    <row r="1969" spans="1:43" x14ac:dyDescent="0.2">
      <c r="A1969" s="145">
        <v>6109</v>
      </c>
      <c r="B1969" s="109" t="s">
        <v>439</v>
      </c>
      <c r="C1969" s="110">
        <v>108</v>
      </c>
      <c r="D1969" s="131">
        <v>-2.7027027026999999</v>
      </c>
      <c r="E1969" s="110">
        <v>11.088295687900001</v>
      </c>
      <c r="F1969" s="131">
        <v>28.7037037037</v>
      </c>
      <c r="G1969" s="131">
        <v>14.8148148148</v>
      </c>
      <c r="H1969" s="131">
        <v>58.333333333299997</v>
      </c>
      <c r="I1969" s="131">
        <v>26.851851851900001</v>
      </c>
      <c r="J1969" s="131">
        <v>0</v>
      </c>
      <c r="K1969" s="131">
        <v>0</v>
      </c>
      <c r="L1969" s="131">
        <v>0</v>
      </c>
      <c r="M1969" s="131">
        <v>9.3457943925000002</v>
      </c>
      <c r="N1969" s="110">
        <v>57</v>
      </c>
      <c r="O1969" s="131">
        <v>1.8947368420999999</v>
      </c>
      <c r="P1969" s="146">
        <v>9.74</v>
      </c>
      <c r="Q1969" s="131">
        <v>2.6557711950999998</v>
      </c>
      <c r="R1969" s="110">
        <v>3</v>
      </c>
      <c r="S1969" s="131">
        <v>8.2737487232000007</v>
      </c>
      <c r="T1969" s="110">
        <v>-14</v>
      </c>
      <c r="U1969" s="131">
        <v>29.2134831461</v>
      </c>
      <c r="V1969" s="131">
        <v>59.856996935600002</v>
      </c>
      <c r="W1969" s="147" t="s">
        <v>3449</v>
      </c>
      <c r="X1969" s="147" t="s">
        <v>3449</v>
      </c>
      <c r="Y1969" s="147">
        <v>0</v>
      </c>
      <c r="Z1969" s="147">
        <v>14</v>
      </c>
      <c r="AA1969" s="147" t="s">
        <v>3449</v>
      </c>
      <c r="AB1969" s="147" t="s">
        <v>3449</v>
      </c>
      <c r="AC1969" s="147">
        <v>0</v>
      </c>
      <c r="AD1969" s="147">
        <v>6</v>
      </c>
      <c r="AE1969" s="148">
        <v>3.1914893617</v>
      </c>
      <c r="AF1969" s="131">
        <v>0</v>
      </c>
      <c r="AG1969" s="149" t="s">
        <v>3449</v>
      </c>
      <c r="AH1969" s="149">
        <v>0.75187969919999997</v>
      </c>
      <c r="AI1969" s="149">
        <v>54.135338345900003</v>
      </c>
      <c r="AJ1969" s="149">
        <v>3.3834586465999998</v>
      </c>
      <c r="AK1969" s="149">
        <v>21.052631578900002</v>
      </c>
      <c r="AL1969" s="149">
        <v>0</v>
      </c>
      <c r="AM1969" s="149">
        <v>0</v>
      </c>
      <c r="AN1969" s="149" t="s">
        <v>3450</v>
      </c>
      <c r="AO1969" s="149" t="s">
        <v>3450</v>
      </c>
      <c r="AP1969" s="149">
        <v>20.6766917293</v>
      </c>
      <c r="AQ1969" s="149" t="s">
        <v>3450</v>
      </c>
    </row>
    <row r="1970" spans="1:43" x14ac:dyDescent="0.2">
      <c r="A1970" s="145">
        <v>6110</v>
      </c>
      <c r="B1970" s="109" t="s">
        <v>438</v>
      </c>
      <c r="C1970" s="110">
        <v>3932</v>
      </c>
      <c r="D1970" s="131">
        <v>7.4610549329999998</v>
      </c>
      <c r="E1970" s="110">
        <v>71.296464188599998</v>
      </c>
      <c r="F1970" s="131">
        <v>12.9450661241</v>
      </c>
      <c r="G1970" s="131">
        <v>18.514750762999999</v>
      </c>
      <c r="H1970" s="131">
        <v>60.630722278699999</v>
      </c>
      <c r="I1970" s="131">
        <v>20.854526958299999</v>
      </c>
      <c r="J1970" s="131">
        <v>3.2990737216000001</v>
      </c>
      <c r="K1970" s="131">
        <v>1.0150996066</v>
      </c>
      <c r="L1970" s="131">
        <v>9.3896713614999996</v>
      </c>
      <c r="M1970" s="131">
        <v>8.8821215581999997</v>
      </c>
      <c r="N1970" s="110">
        <v>1719</v>
      </c>
      <c r="O1970" s="131">
        <v>2.2513089005000002</v>
      </c>
      <c r="P1970" s="146">
        <v>55.15</v>
      </c>
      <c r="Q1970" s="131">
        <v>6.1853800109000003</v>
      </c>
      <c r="R1970" s="110">
        <v>124</v>
      </c>
      <c r="S1970" s="131">
        <v>21.784872120399999</v>
      </c>
      <c r="T1970" s="110">
        <v>-155</v>
      </c>
      <c r="U1970" s="131">
        <v>45.093415563199997</v>
      </c>
      <c r="V1970" s="131">
        <v>26.936332305499999</v>
      </c>
      <c r="W1970" s="147">
        <v>1699</v>
      </c>
      <c r="X1970" s="147">
        <v>207</v>
      </c>
      <c r="Y1970" s="147">
        <v>243</v>
      </c>
      <c r="Z1970" s="147">
        <v>1249</v>
      </c>
      <c r="AA1970" s="147">
        <v>350</v>
      </c>
      <c r="AB1970" s="147">
        <v>56</v>
      </c>
      <c r="AC1970" s="147">
        <v>60</v>
      </c>
      <c r="AD1970" s="147">
        <v>234</v>
      </c>
      <c r="AE1970" s="148">
        <v>4.6577561766000004</v>
      </c>
      <c r="AF1970" s="131">
        <v>3.8206826286000002</v>
      </c>
      <c r="AG1970" s="149">
        <v>1.39</v>
      </c>
      <c r="AH1970" s="149">
        <v>1.2420229191000001</v>
      </c>
      <c r="AI1970" s="149">
        <v>57.716324710099997</v>
      </c>
      <c r="AJ1970" s="149">
        <v>13.518150003400001</v>
      </c>
      <c r="AK1970" s="149">
        <v>21.189871680500001</v>
      </c>
      <c r="AL1970" s="149">
        <v>0.356824264</v>
      </c>
      <c r="AM1970" s="149">
        <v>0.67247649759999995</v>
      </c>
      <c r="AN1970" s="149" t="s">
        <v>3450</v>
      </c>
      <c r="AO1970" s="149" t="s">
        <v>3450</v>
      </c>
      <c r="AP1970" s="149">
        <v>5.2631578947</v>
      </c>
      <c r="AQ1970" s="149" t="s">
        <v>3450</v>
      </c>
    </row>
    <row r="1971" spans="1:43" x14ac:dyDescent="0.2">
      <c r="A1971" s="145">
        <v>6111</v>
      </c>
      <c r="B1971" s="109" t="s">
        <v>437</v>
      </c>
      <c r="C1971" s="110">
        <v>1319</v>
      </c>
      <c r="D1971" s="131">
        <v>-19.228413962000001</v>
      </c>
      <c r="E1971" s="110">
        <v>19.5929887106</v>
      </c>
      <c r="F1971" s="131">
        <v>32.827899924199997</v>
      </c>
      <c r="G1971" s="131">
        <v>13.8741470811</v>
      </c>
      <c r="H1971" s="131">
        <v>61.713419256999998</v>
      </c>
      <c r="I1971" s="131">
        <v>24.4124336619</v>
      </c>
      <c r="J1971" s="131">
        <v>0</v>
      </c>
      <c r="K1971" s="131">
        <v>0</v>
      </c>
      <c r="L1971" s="131">
        <v>3.7216226274999999</v>
      </c>
      <c r="M1971" s="131">
        <v>10.4205433569</v>
      </c>
      <c r="N1971" s="110">
        <v>690</v>
      </c>
      <c r="O1971" s="131">
        <v>1.9115942028999999</v>
      </c>
      <c r="P1971" s="146">
        <v>67.319999999999993</v>
      </c>
      <c r="Q1971" s="131">
        <v>1.3666072490000001</v>
      </c>
      <c r="R1971" s="110">
        <v>19</v>
      </c>
      <c r="S1971" s="131">
        <v>14.2008318479</v>
      </c>
      <c r="T1971" s="110">
        <v>-54</v>
      </c>
      <c r="U1971" s="131">
        <v>8.9126559714999996</v>
      </c>
      <c r="V1971" s="131">
        <v>75.519904931699998</v>
      </c>
      <c r="W1971" s="147">
        <v>948</v>
      </c>
      <c r="X1971" s="147">
        <v>21</v>
      </c>
      <c r="Y1971" s="147">
        <v>61</v>
      </c>
      <c r="Z1971" s="147">
        <v>866</v>
      </c>
      <c r="AA1971" s="147">
        <v>154</v>
      </c>
      <c r="AB1971" s="147">
        <v>8</v>
      </c>
      <c r="AC1971" s="147">
        <v>18</v>
      </c>
      <c r="AD1971" s="147">
        <v>128</v>
      </c>
      <c r="AE1971" s="148">
        <v>1.5050167224</v>
      </c>
      <c r="AF1971" s="131">
        <v>0.70771408349999998</v>
      </c>
      <c r="AG1971" s="149">
        <v>1.61</v>
      </c>
      <c r="AH1971" s="149">
        <v>2.5161092360000001</v>
      </c>
      <c r="AI1971" s="149">
        <v>58.944461491299997</v>
      </c>
      <c r="AJ1971" s="149">
        <v>4.8174286591</v>
      </c>
      <c r="AK1971" s="149">
        <v>24.731512733999999</v>
      </c>
      <c r="AL1971" s="149">
        <v>3.0684258999999998E-2</v>
      </c>
      <c r="AM1971" s="149">
        <v>1.3807916539</v>
      </c>
      <c r="AN1971" s="149" t="s">
        <v>3450</v>
      </c>
      <c r="AO1971" s="149" t="s">
        <v>3450</v>
      </c>
      <c r="AP1971" s="149">
        <v>7.5483277079000004</v>
      </c>
      <c r="AQ1971" s="149" t="s">
        <v>3450</v>
      </c>
    </row>
    <row r="1972" spans="1:43" x14ac:dyDescent="0.2">
      <c r="A1972" s="145">
        <v>6112</v>
      </c>
      <c r="B1972" s="109" t="s">
        <v>436</v>
      </c>
      <c r="C1972" s="110">
        <v>125</v>
      </c>
      <c r="D1972" s="131">
        <v>-7.4074074074</v>
      </c>
      <c r="E1972" s="110">
        <v>2.4870672503</v>
      </c>
      <c r="F1972" s="131">
        <v>0</v>
      </c>
      <c r="G1972" s="131">
        <v>15.2</v>
      </c>
      <c r="H1972" s="131">
        <v>53.6</v>
      </c>
      <c r="I1972" s="131">
        <v>31.2</v>
      </c>
      <c r="J1972" s="131">
        <v>0</v>
      </c>
      <c r="K1972" s="131">
        <v>8.0971659919000007</v>
      </c>
      <c r="L1972" s="131">
        <v>0</v>
      </c>
      <c r="M1972" s="131">
        <v>16.194331983800001</v>
      </c>
      <c r="N1972" s="110">
        <v>56</v>
      </c>
      <c r="O1972" s="131">
        <v>2.1607142857000001</v>
      </c>
      <c r="P1972" s="146">
        <v>50.26</v>
      </c>
      <c r="Q1972" s="131">
        <v>0.67742578200000003</v>
      </c>
      <c r="R1972" s="110">
        <v>1</v>
      </c>
      <c r="S1972" s="131">
        <v>19.6254233911</v>
      </c>
      <c r="T1972" s="110">
        <v>-88</v>
      </c>
      <c r="U1972" s="131">
        <v>20.123530583800001</v>
      </c>
      <c r="V1972" s="131">
        <v>59.573620243100002</v>
      </c>
      <c r="W1972" s="147">
        <v>29</v>
      </c>
      <c r="X1972" s="147">
        <v>13</v>
      </c>
      <c r="Y1972" s="147">
        <v>0</v>
      </c>
      <c r="Z1972" s="147">
        <v>16</v>
      </c>
      <c r="AA1972" s="147">
        <v>13</v>
      </c>
      <c r="AB1972" s="147">
        <v>5</v>
      </c>
      <c r="AC1972" s="147">
        <v>0</v>
      </c>
      <c r="AD1972" s="147">
        <v>8</v>
      </c>
      <c r="AE1972" s="148">
        <v>3.0456852792000002</v>
      </c>
      <c r="AF1972" s="131">
        <v>0</v>
      </c>
      <c r="AG1972" s="149" t="s">
        <v>3449</v>
      </c>
      <c r="AH1972" s="149">
        <v>2.3980815348000002</v>
      </c>
      <c r="AI1972" s="149">
        <v>44.3645083933</v>
      </c>
      <c r="AJ1972" s="149">
        <v>11.7505995204</v>
      </c>
      <c r="AK1972" s="149">
        <v>31.414868105499998</v>
      </c>
      <c r="AL1972" s="149">
        <v>0.47961630700000002</v>
      </c>
      <c r="AM1972" s="149">
        <v>2.3980815348000002</v>
      </c>
      <c r="AN1972" s="149" t="s">
        <v>3450</v>
      </c>
      <c r="AO1972" s="149" t="s">
        <v>3450</v>
      </c>
      <c r="AP1972" s="149">
        <v>7.1942446042999997</v>
      </c>
      <c r="AQ1972" s="149" t="s">
        <v>3450</v>
      </c>
    </row>
    <row r="1973" spans="1:43" x14ac:dyDescent="0.2">
      <c r="A1973" s="145">
        <v>6113</v>
      </c>
      <c r="B1973" s="109" t="s">
        <v>435</v>
      </c>
      <c r="C1973" s="110">
        <v>1540</v>
      </c>
      <c r="D1973" s="131">
        <v>12.6554498903</v>
      </c>
      <c r="E1973" s="110">
        <v>135.56338028170001</v>
      </c>
      <c r="F1973" s="131">
        <v>13.961038961</v>
      </c>
      <c r="G1973" s="131">
        <v>19.155844155800001</v>
      </c>
      <c r="H1973" s="131">
        <v>58.376623376600001</v>
      </c>
      <c r="I1973" s="131">
        <v>22.4675324675</v>
      </c>
      <c r="J1973" s="131">
        <v>5.1813471502999997</v>
      </c>
      <c r="K1973" s="131">
        <v>0.64766839379999996</v>
      </c>
      <c r="L1973" s="131">
        <v>11.6580310881</v>
      </c>
      <c r="M1973" s="131">
        <v>11.010362694299999</v>
      </c>
      <c r="N1973" s="110">
        <v>673</v>
      </c>
      <c r="O1973" s="131">
        <v>2.2674591382</v>
      </c>
      <c r="P1973" s="146">
        <v>11.36</v>
      </c>
      <c r="Q1973" s="131">
        <v>9.7368421052999992</v>
      </c>
      <c r="R1973" s="110">
        <v>29</v>
      </c>
      <c r="S1973" s="131">
        <v>20.877192982499999</v>
      </c>
      <c r="T1973" s="110">
        <v>-3</v>
      </c>
      <c r="U1973" s="131">
        <v>50.789473684199997</v>
      </c>
      <c r="V1973" s="131">
        <v>18.5964912281</v>
      </c>
      <c r="W1973" s="147">
        <v>972</v>
      </c>
      <c r="X1973" s="147">
        <v>260</v>
      </c>
      <c r="Y1973" s="147">
        <v>380</v>
      </c>
      <c r="Z1973" s="147">
        <v>332</v>
      </c>
      <c r="AA1973" s="147">
        <v>193</v>
      </c>
      <c r="AB1973" s="147">
        <v>83</v>
      </c>
      <c r="AC1973" s="147">
        <v>28</v>
      </c>
      <c r="AD1973" s="147">
        <v>82</v>
      </c>
      <c r="AE1973" s="148">
        <v>2.6960784314000001</v>
      </c>
      <c r="AF1973" s="131">
        <v>28.457974851100001</v>
      </c>
      <c r="AG1973" s="149" t="s">
        <v>3449</v>
      </c>
      <c r="AH1973" s="149">
        <v>3.9332538737</v>
      </c>
      <c r="AI1973" s="149">
        <v>59.5096202963</v>
      </c>
      <c r="AJ1973" s="149">
        <v>7.0662353141000001</v>
      </c>
      <c r="AK1973" s="149">
        <v>23.701685680200001</v>
      </c>
      <c r="AL1973" s="149">
        <v>0.5108121914</v>
      </c>
      <c r="AM1973" s="149">
        <v>0.15324365740000001</v>
      </c>
      <c r="AN1973" s="149" t="s">
        <v>3450</v>
      </c>
      <c r="AO1973" s="149" t="s">
        <v>3450</v>
      </c>
      <c r="AP1973" s="149">
        <v>4.9208241102999999</v>
      </c>
      <c r="AQ1973" s="149" t="s">
        <v>3450</v>
      </c>
    </row>
    <row r="1974" spans="1:43" x14ac:dyDescent="0.2">
      <c r="A1974" s="145">
        <v>6116</v>
      </c>
      <c r="B1974" s="109" t="s">
        <v>434</v>
      </c>
      <c r="C1974" s="110">
        <v>658</v>
      </c>
      <c r="D1974" s="131">
        <v>5.4487179486999997</v>
      </c>
      <c r="E1974" s="110">
        <v>51.366120218600003</v>
      </c>
      <c r="F1974" s="131">
        <v>7.4468085106000004</v>
      </c>
      <c r="G1974" s="131">
        <v>17.021276595700002</v>
      </c>
      <c r="H1974" s="131">
        <v>54.2553191489</v>
      </c>
      <c r="I1974" s="131">
        <v>28.7234042553</v>
      </c>
      <c r="J1974" s="131">
        <v>4.6153846154</v>
      </c>
      <c r="K1974" s="131">
        <v>1.5384615385</v>
      </c>
      <c r="L1974" s="131">
        <v>3.0769230769</v>
      </c>
      <c r="M1974" s="131">
        <v>18.461538461500002</v>
      </c>
      <c r="N1974" s="110">
        <v>295</v>
      </c>
      <c r="O1974" s="131">
        <v>2.1864406779999999</v>
      </c>
      <c r="P1974" s="146">
        <v>12.81</v>
      </c>
      <c r="Q1974" s="131">
        <v>3.9937353171000001</v>
      </c>
      <c r="R1974" s="110">
        <v>11</v>
      </c>
      <c r="S1974" s="131">
        <v>32.106499608500002</v>
      </c>
      <c r="T1974" s="110">
        <v>-19</v>
      </c>
      <c r="U1974" s="131">
        <v>33.985904463600001</v>
      </c>
      <c r="V1974" s="131">
        <v>29.9138606108</v>
      </c>
      <c r="W1974" s="147">
        <v>195</v>
      </c>
      <c r="X1974" s="147">
        <v>97</v>
      </c>
      <c r="Y1974" s="147">
        <v>14</v>
      </c>
      <c r="Z1974" s="147">
        <v>84</v>
      </c>
      <c r="AA1974" s="147">
        <v>69</v>
      </c>
      <c r="AB1974" s="147">
        <v>33</v>
      </c>
      <c r="AC1974" s="147">
        <v>9</v>
      </c>
      <c r="AD1974" s="147">
        <v>27</v>
      </c>
      <c r="AE1974" s="148">
        <v>3.7825059101999998</v>
      </c>
      <c r="AF1974" s="131">
        <v>24</v>
      </c>
      <c r="AG1974" s="149" t="s">
        <v>3449</v>
      </c>
      <c r="AH1974" s="149">
        <v>1.4376321352999999</v>
      </c>
      <c r="AI1974" s="149">
        <v>61.564482029600001</v>
      </c>
      <c r="AJ1974" s="149">
        <v>6.8921775899000002</v>
      </c>
      <c r="AK1974" s="149">
        <v>24.2283298097</v>
      </c>
      <c r="AL1974" s="149">
        <v>0.16913319239999999</v>
      </c>
      <c r="AM1974" s="149">
        <v>0.12684989429999999</v>
      </c>
      <c r="AN1974" s="149" t="s">
        <v>3450</v>
      </c>
      <c r="AO1974" s="149" t="s">
        <v>3450</v>
      </c>
      <c r="AP1974" s="149">
        <v>5.0739957716999999</v>
      </c>
      <c r="AQ1974" s="149" t="s">
        <v>3450</v>
      </c>
    </row>
    <row r="1975" spans="1:43" x14ac:dyDescent="0.2">
      <c r="A1975" s="145">
        <v>6117</v>
      </c>
      <c r="B1975" s="109" t="s">
        <v>433</v>
      </c>
      <c r="C1975" s="110">
        <v>408</v>
      </c>
      <c r="D1975" s="131">
        <v>-8.1081081080999997</v>
      </c>
      <c r="E1975" s="110">
        <v>39.117929050800001</v>
      </c>
      <c r="F1975" s="131">
        <v>4.9019607842999999</v>
      </c>
      <c r="G1975" s="131">
        <v>16.176470588200001</v>
      </c>
      <c r="H1975" s="131">
        <v>59.3137254902</v>
      </c>
      <c r="I1975" s="131">
        <v>24.5098039216</v>
      </c>
      <c r="J1975" s="131">
        <v>4.8661800487000004</v>
      </c>
      <c r="K1975" s="131">
        <v>0</v>
      </c>
      <c r="L1975" s="131">
        <v>7.2992700729999997</v>
      </c>
      <c r="M1975" s="131">
        <v>17.031630170300001</v>
      </c>
      <c r="N1975" s="110">
        <v>185</v>
      </c>
      <c r="O1975" s="131">
        <v>2.2000000000000002</v>
      </c>
      <c r="P1975" s="146">
        <v>10.43</v>
      </c>
      <c r="Q1975" s="131">
        <v>3.5542747358</v>
      </c>
      <c r="R1975" s="110">
        <v>9</v>
      </c>
      <c r="S1975" s="131">
        <v>36.695485110500002</v>
      </c>
      <c r="T1975" s="110">
        <v>-21</v>
      </c>
      <c r="U1975" s="131">
        <v>27.5696445725</v>
      </c>
      <c r="V1975" s="131">
        <v>32.180595581200002</v>
      </c>
      <c r="W1975" s="147">
        <v>89</v>
      </c>
      <c r="X1975" s="147">
        <v>15</v>
      </c>
      <c r="Y1975" s="147">
        <v>15</v>
      </c>
      <c r="Z1975" s="147">
        <v>59</v>
      </c>
      <c r="AA1975" s="147">
        <v>28</v>
      </c>
      <c r="AB1975" s="147">
        <v>5</v>
      </c>
      <c r="AC1975" s="147">
        <v>7</v>
      </c>
      <c r="AD1975" s="147">
        <v>16</v>
      </c>
      <c r="AE1975" s="148">
        <v>0.80482897379999996</v>
      </c>
      <c r="AF1975" s="131">
        <v>4.7846889951999998</v>
      </c>
      <c r="AG1975" s="149" t="s">
        <v>3449</v>
      </c>
      <c r="AH1975" s="149">
        <v>0.62189054730000004</v>
      </c>
      <c r="AI1975" s="149">
        <v>67.039800994999993</v>
      </c>
      <c r="AJ1975" s="149">
        <v>6.9029850746000001</v>
      </c>
      <c r="AK1975" s="149">
        <v>23.009950248799999</v>
      </c>
      <c r="AL1975" s="149">
        <v>6.2189054700000003E-2</v>
      </c>
      <c r="AM1975" s="149">
        <v>0.1243781095</v>
      </c>
      <c r="AN1975" s="149" t="s">
        <v>3450</v>
      </c>
      <c r="AO1975" s="149" t="s">
        <v>3450</v>
      </c>
      <c r="AP1975" s="149">
        <v>2.2388059701</v>
      </c>
      <c r="AQ1975" s="149" t="s">
        <v>3450</v>
      </c>
    </row>
    <row r="1976" spans="1:43" x14ac:dyDescent="0.2">
      <c r="A1976" s="145">
        <v>6118</v>
      </c>
      <c r="B1976" s="109" t="s">
        <v>432</v>
      </c>
      <c r="C1976" s="110">
        <v>1956</v>
      </c>
      <c r="D1976" s="131">
        <v>2.4620220009999998</v>
      </c>
      <c r="E1976" s="110">
        <v>84.895833333300004</v>
      </c>
      <c r="F1976" s="131">
        <v>12.4744376278</v>
      </c>
      <c r="G1976" s="131">
        <v>16.973415132900001</v>
      </c>
      <c r="H1976" s="131">
        <v>60.4805725971</v>
      </c>
      <c r="I1976" s="131">
        <v>22.5460122699</v>
      </c>
      <c r="J1976" s="131">
        <v>4.0910253132000003</v>
      </c>
      <c r="K1976" s="131">
        <v>1.0227563283000001</v>
      </c>
      <c r="L1976" s="131">
        <v>7.6706724622999998</v>
      </c>
      <c r="M1976" s="131">
        <v>7.6706724622999998</v>
      </c>
      <c r="N1976" s="110">
        <v>878</v>
      </c>
      <c r="O1976" s="131">
        <v>2.1936218679000001</v>
      </c>
      <c r="P1976" s="146">
        <v>23.04</v>
      </c>
      <c r="Q1976" s="131">
        <v>4.1214750542000003</v>
      </c>
      <c r="R1976" s="110">
        <v>25</v>
      </c>
      <c r="S1976" s="131">
        <v>28.763557483700001</v>
      </c>
      <c r="T1976" s="110">
        <v>-67</v>
      </c>
      <c r="U1976" s="131">
        <v>39.349240780899997</v>
      </c>
      <c r="V1976" s="131">
        <v>27.765726681099999</v>
      </c>
      <c r="W1976" s="147">
        <v>739</v>
      </c>
      <c r="X1976" s="147">
        <v>89</v>
      </c>
      <c r="Y1976" s="147">
        <v>208</v>
      </c>
      <c r="Z1976" s="147">
        <v>442</v>
      </c>
      <c r="AA1976" s="147">
        <v>162</v>
      </c>
      <c r="AB1976" s="147">
        <v>33</v>
      </c>
      <c r="AC1976" s="147">
        <v>30</v>
      </c>
      <c r="AD1976" s="147">
        <v>99</v>
      </c>
      <c r="AE1976" s="148">
        <v>1.9595035923999999</v>
      </c>
      <c r="AF1976" s="131">
        <v>3.5641547862</v>
      </c>
      <c r="AG1976" s="149">
        <v>0.87</v>
      </c>
      <c r="AH1976" s="149">
        <v>1.416015625</v>
      </c>
      <c r="AI1976" s="149">
        <v>62.6953125</v>
      </c>
      <c r="AJ1976" s="149">
        <v>4.4677734375</v>
      </c>
      <c r="AK1976" s="149">
        <v>26.843261718800001</v>
      </c>
      <c r="AL1976" s="149">
        <v>0.1220703125</v>
      </c>
      <c r="AM1976" s="149">
        <v>0.4516601563</v>
      </c>
      <c r="AN1976" s="149" t="s">
        <v>3450</v>
      </c>
      <c r="AO1976" s="149" t="s">
        <v>3450</v>
      </c>
      <c r="AP1976" s="149">
        <v>3.8452148438</v>
      </c>
      <c r="AQ1976" s="149" t="s">
        <v>3450</v>
      </c>
    </row>
    <row r="1977" spans="1:43" x14ac:dyDescent="0.2">
      <c r="A1977" s="145">
        <v>6119</v>
      </c>
      <c r="B1977" s="109" t="s">
        <v>431</v>
      </c>
      <c r="C1977" s="110">
        <v>1100</v>
      </c>
      <c r="D1977" s="131">
        <v>-4.9265341400000002</v>
      </c>
      <c r="E1977" s="110">
        <v>25.931164545000001</v>
      </c>
      <c r="F1977" s="131">
        <v>9.5454545455000002</v>
      </c>
      <c r="G1977" s="131">
        <v>17.818181818199999</v>
      </c>
      <c r="H1977" s="131">
        <v>62.090909090899999</v>
      </c>
      <c r="I1977" s="131">
        <v>20.090909090899999</v>
      </c>
      <c r="J1977" s="131">
        <v>6.3319764811999999</v>
      </c>
      <c r="K1977" s="131">
        <v>1.8091361374999999</v>
      </c>
      <c r="L1977" s="131">
        <v>12.6639529625</v>
      </c>
      <c r="M1977" s="131">
        <v>9.0456806875000009</v>
      </c>
      <c r="N1977" s="110">
        <v>477</v>
      </c>
      <c r="O1977" s="131">
        <v>2.2955974843</v>
      </c>
      <c r="P1977" s="146">
        <v>42.42</v>
      </c>
      <c r="Q1977" s="131">
        <v>3.1544256120999998</v>
      </c>
      <c r="R1977" s="110">
        <v>27</v>
      </c>
      <c r="S1977" s="131">
        <v>14.171374764599999</v>
      </c>
      <c r="T1977" s="110">
        <v>-58</v>
      </c>
      <c r="U1977" s="131">
        <v>12.2881355932</v>
      </c>
      <c r="V1977" s="131">
        <v>70.386064030100002</v>
      </c>
      <c r="W1977" s="147">
        <v>529</v>
      </c>
      <c r="X1977" s="147">
        <v>104</v>
      </c>
      <c r="Y1977" s="147">
        <v>169</v>
      </c>
      <c r="Z1977" s="147">
        <v>256</v>
      </c>
      <c r="AA1977" s="147">
        <v>117</v>
      </c>
      <c r="AB1977" s="147">
        <v>35</v>
      </c>
      <c r="AC1977" s="147">
        <v>21</v>
      </c>
      <c r="AD1977" s="147">
        <v>61</v>
      </c>
      <c r="AE1977" s="148">
        <v>1.6971279372999999</v>
      </c>
      <c r="AF1977" s="131">
        <v>4.5207956600000001</v>
      </c>
      <c r="AG1977" s="149">
        <v>0.99</v>
      </c>
      <c r="AH1977" s="149">
        <v>1.8085575651000001</v>
      </c>
      <c r="AI1977" s="149">
        <v>52.7790030878</v>
      </c>
      <c r="AJ1977" s="149">
        <v>7.8517865020000004</v>
      </c>
      <c r="AK1977" s="149">
        <v>33.436259373600002</v>
      </c>
      <c r="AL1977" s="149">
        <v>0.1543890604</v>
      </c>
      <c r="AM1977" s="149">
        <v>0.1985002206</v>
      </c>
      <c r="AN1977" s="149" t="s">
        <v>3450</v>
      </c>
      <c r="AO1977" s="149" t="s">
        <v>3450</v>
      </c>
      <c r="AP1977" s="149">
        <v>3.7273930304</v>
      </c>
      <c r="AQ1977" s="149" t="s">
        <v>3450</v>
      </c>
    </row>
    <row r="1978" spans="1:43" x14ac:dyDescent="0.2">
      <c r="A1978" s="145">
        <v>6131</v>
      </c>
      <c r="B1978" s="109" t="s">
        <v>430</v>
      </c>
      <c r="C1978" s="110">
        <v>915</v>
      </c>
      <c r="D1978" s="131">
        <v>12.2699386503</v>
      </c>
      <c r="E1978" s="110">
        <v>70.007651109400001</v>
      </c>
      <c r="F1978" s="131">
        <v>15.737704918</v>
      </c>
      <c r="G1978" s="131">
        <v>21.092896174900002</v>
      </c>
      <c r="H1978" s="131">
        <v>62.8415300546</v>
      </c>
      <c r="I1978" s="131">
        <v>16.065573770499999</v>
      </c>
      <c r="J1978" s="131">
        <v>5.5279159757</v>
      </c>
      <c r="K1978" s="131">
        <v>5.5279159757</v>
      </c>
      <c r="L1978" s="131">
        <v>13.266998341600001</v>
      </c>
      <c r="M1978" s="131">
        <v>8.8446655610999994</v>
      </c>
      <c r="N1978" s="110">
        <v>404</v>
      </c>
      <c r="O1978" s="131">
        <v>2.2450495049999999</v>
      </c>
      <c r="P1978" s="146">
        <v>13.07</v>
      </c>
      <c r="Q1978" s="131">
        <v>3.9664378337000001</v>
      </c>
      <c r="R1978" s="110">
        <v>12</v>
      </c>
      <c r="S1978" s="131">
        <v>6.0259344011999998</v>
      </c>
      <c r="T1978" s="110">
        <v>-21</v>
      </c>
      <c r="U1978" s="131">
        <v>71.624713958800001</v>
      </c>
      <c r="V1978" s="131">
        <v>18.382913806299999</v>
      </c>
      <c r="W1978" s="147">
        <v>91</v>
      </c>
      <c r="X1978" s="147">
        <v>22</v>
      </c>
      <c r="Y1978" s="147">
        <v>12</v>
      </c>
      <c r="Z1978" s="147">
        <v>57</v>
      </c>
      <c r="AA1978" s="147">
        <v>45</v>
      </c>
      <c r="AB1978" s="147">
        <v>6</v>
      </c>
      <c r="AC1978" s="147">
        <v>8</v>
      </c>
      <c r="AD1978" s="147">
        <v>31</v>
      </c>
      <c r="AE1978" s="148">
        <v>3.4234234234000001</v>
      </c>
      <c r="AF1978" s="131">
        <v>0</v>
      </c>
      <c r="AG1978" s="149" t="s">
        <v>3449</v>
      </c>
      <c r="AH1978" s="149">
        <v>18.8337273444</v>
      </c>
      <c r="AI1978" s="149">
        <v>44.680851063799999</v>
      </c>
      <c r="AJ1978" s="149">
        <v>15.287628053600001</v>
      </c>
      <c r="AK1978" s="149">
        <v>9.9290780141999999</v>
      </c>
      <c r="AL1978" s="149">
        <v>0.86682427110000004</v>
      </c>
      <c r="AM1978" s="149">
        <v>1.2608353033999999</v>
      </c>
      <c r="AN1978" s="149" t="s">
        <v>3450</v>
      </c>
      <c r="AO1978" s="149" t="s">
        <v>3450</v>
      </c>
      <c r="AP1978" s="149">
        <v>8.0378250590999993</v>
      </c>
      <c r="AQ1978" s="149" t="s">
        <v>3450</v>
      </c>
    </row>
    <row r="1979" spans="1:43" x14ac:dyDescent="0.2">
      <c r="A1979" s="145">
        <v>6133</v>
      </c>
      <c r="B1979" s="109" t="s">
        <v>429</v>
      </c>
      <c r="C1979" s="110">
        <v>8731</v>
      </c>
      <c r="D1979" s="131">
        <v>13.5961488421</v>
      </c>
      <c r="E1979" s="110">
        <v>230.97883597879999</v>
      </c>
      <c r="F1979" s="131">
        <v>19.047073645600001</v>
      </c>
      <c r="G1979" s="131">
        <v>22.380025197599998</v>
      </c>
      <c r="H1979" s="131">
        <v>61.516435688900003</v>
      </c>
      <c r="I1979" s="131">
        <v>16.103539113499998</v>
      </c>
      <c r="J1979" s="131">
        <v>3.8870469875000002</v>
      </c>
      <c r="K1979" s="131">
        <v>2.4008231393999999</v>
      </c>
      <c r="L1979" s="131">
        <v>10.060592203000001</v>
      </c>
      <c r="M1979" s="131">
        <v>6.7451697724999997</v>
      </c>
      <c r="N1979" s="110">
        <v>3745</v>
      </c>
      <c r="O1979" s="131">
        <v>2.3110814418999999</v>
      </c>
      <c r="P1979" s="146">
        <v>37.799999999999997</v>
      </c>
      <c r="Q1979" s="131">
        <v>6.5785997358000001</v>
      </c>
      <c r="R1979" s="110">
        <v>89</v>
      </c>
      <c r="S1979" s="131">
        <v>29.458388375199998</v>
      </c>
      <c r="T1979" s="110">
        <v>-97</v>
      </c>
      <c r="U1979" s="131">
        <v>28.877146631399999</v>
      </c>
      <c r="V1979" s="131">
        <v>35.085865257599998</v>
      </c>
      <c r="W1979" s="147">
        <v>2485</v>
      </c>
      <c r="X1979" s="147">
        <v>751</v>
      </c>
      <c r="Y1979" s="147">
        <v>339</v>
      </c>
      <c r="Z1979" s="147">
        <v>1395</v>
      </c>
      <c r="AA1979" s="147">
        <v>566</v>
      </c>
      <c r="AB1979" s="147">
        <v>126</v>
      </c>
      <c r="AC1979" s="147">
        <v>78</v>
      </c>
      <c r="AD1979" s="147">
        <v>362</v>
      </c>
      <c r="AE1979" s="148">
        <v>1.3853613484</v>
      </c>
      <c r="AF1979" s="131">
        <v>17.397275952800001</v>
      </c>
      <c r="AG1979" s="149">
        <v>1.4</v>
      </c>
      <c r="AH1979" s="149">
        <v>19.762896782799999</v>
      </c>
      <c r="AI1979" s="149">
        <v>26.884583995500002</v>
      </c>
      <c r="AJ1979" s="149">
        <v>19.818736308599998</v>
      </c>
      <c r="AK1979" s="149">
        <v>16.6315879902</v>
      </c>
      <c r="AL1979" s="149">
        <v>1.7696834328</v>
      </c>
      <c r="AM1979" s="149">
        <v>0.60564408749999998</v>
      </c>
      <c r="AN1979" s="149" t="s">
        <v>3450</v>
      </c>
      <c r="AO1979" s="149" t="s">
        <v>3450</v>
      </c>
      <c r="AP1979" s="149">
        <v>12.628323525600001</v>
      </c>
      <c r="AQ1979" s="149" t="s">
        <v>3450</v>
      </c>
    </row>
    <row r="1980" spans="1:43" x14ac:dyDescent="0.2">
      <c r="A1980" s="145">
        <v>6134</v>
      </c>
      <c r="B1980" s="109" t="s">
        <v>428</v>
      </c>
      <c r="C1980" s="110">
        <v>832</v>
      </c>
      <c r="D1980" s="131">
        <v>-5.561861521</v>
      </c>
      <c r="E1980" s="110">
        <v>54.557377049199999</v>
      </c>
      <c r="F1980" s="131">
        <v>4.4471153846</v>
      </c>
      <c r="G1980" s="131">
        <v>18.0288461538</v>
      </c>
      <c r="H1980" s="131">
        <v>55.408653846199996</v>
      </c>
      <c r="I1980" s="131">
        <v>26.5625</v>
      </c>
      <c r="J1980" s="131">
        <v>4.8076923077</v>
      </c>
      <c r="K1980" s="131">
        <v>0</v>
      </c>
      <c r="L1980" s="131">
        <v>8.4134615385</v>
      </c>
      <c r="M1980" s="131">
        <v>10.8173076923</v>
      </c>
      <c r="N1980" s="110">
        <v>386</v>
      </c>
      <c r="O1980" s="131">
        <v>2.1165803108999999</v>
      </c>
      <c r="P1980" s="146">
        <v>15.25</v>
      </c>
      <c r="Q1980" s="131">
        <v>3.4617896798999999</v>
      </c>
      <c r="R1980" s="110">
        <v>14</v>
      </c>
      <c r="S1980" s="131">
        <v>19.986936642700002</v>
      </c>
      <c r="T1980" s="110">
        <v>-32</v>
      </c>
      <c r="U1980" s="131">
        <v>52.4493794905</v>
      </c>
      <c r="V1980" s="131">
        <v>24.101894186799999</v>
      </c>
      <c r="W1980" s="147">
        <v>250</v>
      </c>
      <c r="X1980" s="147">
        <v>68</v>
      </c>
      <c r="Y1980" s="147">
        <v>82</v>
      </c>
      <c r="Z1980" s="147">
        <v>100</v>
      </c>
      <c r="AA1980" s="147">
        <v>72</v>
      </c>
      <c r="AB1980" s="147">
        <v>28</v>
      </c>
      <c r="AC1980" s="147">
        <v>13</v>
      </c>
      <c r="AD1980" s="147">
        <v>31</v>
      </c>
      <c r="AE1980" s="148">
        <v>2.9126213592000001</v>
      </c>
      <c r="AF1980" s="131">
        <v>0</v>
      </c>
      <c r="AG1980" s="149" t="s">
        <v>3449</v>
      </c>
      <c r="AH1980" s="149">
        <v>49.500356887899997</v>
      </c>
      <c r="AI1980" s="149">
        <v>23.9114917916</v>
      </c>
      <c r="AJ1980" s="149">
        <v>7.3162027123</v>
      </c>
      <c r="AK1980" s="149">
        <v>11.9914346895</v>
      </c>
      <c r="AL1980" s="149">
        <v>7.1377587399999998E-2</v>
      </c>
      <c r="AM1980" s="149">
        <v>7.1377587399999998E-2</v>
      </c>
      <c r="AN1980" s="149" t="s">
        <v>3450</v>
      </c>
      <c r="AO1980" s="149" t="s">
        <v>3450</v>
      </c>
      <c r="AP1980" s="149">
        <v>4.9250535331999998</v>
      </c>
      <c r="AQ1980" s="149" t="s">
        <v>3450</v>
      </c>
    </row>
    <row r="1981" spans="1:43" x14ac:dyDescent="0.2">
      <c r="A1981" s="145">
        <v>6135</v>
      </c>
      <c r="B1981" s="109" t="s">
        <v>427</v>
      </c>
      <c r="C1981" s="110">
        <v>3222</v>
      </c>
      <c r="D1981" s="131">
        <v>19.2008879023</v>
      </c>
      <c r="E1981" s="110">
        <v>120.08945210589999</v>
      </c>
      <c r="F1981" s="131">
        <v>17.597765363099999</v>
      </c>
      <c r="G1981" s="131">
        <v>17.908131595299999</v>
      </c>
      <c r="H1981" s="131">
        <v>56.983240223499998</v>
      </c>
      <c r="I1981" s="131">
        <v>25.108628181299999</v>
      </c>
      <c r="J1981" s="131">
        <v>2.4894974326999999</v>
      </c>
      <c r="K1981" s="131">
        <v>3.7342461491000001</v>
      </c>
      <c r="L1981" s="131">
        <v>10.891551268100001</v>
      </c>
      <c r="M1981" s="131">
        <v>6.2237435818</v>
      </c>
      <c r="N1981" s="110">
        <v>1493</v>
      </c>
      <c r="O1981" s="131">
        <v>2.128600134</v>
      </c>
      <c r="P1981" s="146">
        <v>26.83</v>
      </c>
      <c r="Q1981" s="131">
        <v>6.25</v>
      </c>
      <c r="R1981" s="110">
        <v>44</v>
      </c>
      <c r="S1981" s="131">
        <v>27.046130952399999</v>
      </c>
      <c r="T1981" s="110">
        <v>-64</v>
      </c>
      <c r="U1981" s="131">
        <v>30.0595238095</v>
      </c>
      <c r="V1981" s="131">
        <v>36.644345238100001</v>
      </c>
      <c r="W1981" s="147">
        <v>1438</v>
      </c>
      <c r="X1981" s="147">
        <v>272</v>
      </c>
      <c r="Y1981" s="147">
        <v>312</v>
      </c>
      <c r="Z1981" s="147">
        <v>854</v>
      </c>
      <c r="AA1981" s="147">
        <v>276</v>
      </c>
      <c r="AB1981" s="147">
        <v>72</v>
      </c>
      <c r="AC1981" s="147">
        <v>42</v>
      </c>
      <c r="AD1981" s="147">
        <v>162</v>
      </c>
      <c r="AE1981" s="148">
        <v>6.1112898038000001</v>
      </c>
      <c r="AF1981" s="131">
        <v>7.8789788843000004</v>
      </c>
      <c r="AG1981" s="149">
        <v>0.59</v>
      </c>
      <c r="AH1981" s="149">
        <v>29.772049424799999</v>
      </c>
      <c r="AI1981" s="149">
        <v>30.901150404799999</v>
      </c>
      <c r="AJ1981" s="149">
        <v>11.131231359199999</v>
      </c>
      <c r="AK1981" s="149">
        <v>14.6357051555</v>
      </c>
      <c r="AL1981" s="149">
        <v>0.8308478909</v>
      </c>
      <c r="AM1981" s="149">
        <v>0.54324669790000002</v>
      </c>
      <c r="AN1981" s="149" t="s">
        <v>3450</v>
      </c>
      <c r="AO1981" s="149" t="s">
        <v>3450</v>
      </c>
      <c r="AP1981" s="149">
        <v>9.5440988495999992</v>
      </c>
      <c r="AQ1981" s="149" t="s">
        <v>3450</v>
      </c>
    </row>
    <row r="1982" spans="1:43" x14ac:dyDescent="0.2">
      <c r="A1982" s="145">
        <v>6136</v>
      </c>
      <c r="B1982" s="109" t="s">
        <v>426</v>
      </c>
      <c r="C1982" s="110">
        <v>20210</v>
      </c>
      <c r="D1982" s="131">
        <v>15.1042259938</v>
      </c>
      <c r="E1982" s="110">
        <v>620.12887388770002</v>
      </c>
      <c r="F1982" s="131">
        <v>30.341415140999999</v>
      </c>
      <c r="G1982" s="131">
        <v>21.053933696200001</v>
      </c>
      <c r="H1982" s="131">
        <v>61.994062345400003</v>
      </c>
      <c r="I1982" s="131">
        <v>16.952003958399999</v>
      </c>
      <c r="J1982" s="131">
        <v>5.1030519222999997</v>
      </c>
      <c r="K1982" s="131">
        <v>2.3285770908000001</v>
      </c>
      <c r="L1982" s="131">
        <v>10.007927070899999</v>
      </c>
      <c r="M1982" s="131">
        <v>7.183908046</v>
      </c>
      <c r="N1982" s="110">
        <v>9134</v>
      </c>
      <c r="O1982" s="131">
        <v>2.1714473395999998</v>
      </c>
      <c r="P1982" s="146">
        <v>32.590000000000003</v>
      </c>
      <c r="Q1982" s="131">
        <v>22.317860436499998</v>
      </c>
      <c r="R1982" s="110">
        <v>173</v>
      </c>
      <c r="S1982" s="131">
        <v>33.261604672600001</v>
      </c>
      <c r="T1982" s="110">
        <v>-189</v>
      </c>
      <c r="U1982" s="131">
        <v>39.102367045800001</v>
      </c>
      <c r="V1982" s="131">
        <v>5.3181678450999996</v>
      </c>
      <c r="W1982" s="147">
        <v>14307</v>
      </c>
      <c r="X1982" s="147">
        <v>311</v>
      </c>
      <c r="Y1982" s="147">
        <v>2336</v>
      </c>
      <c r="Z1982" s="147">
        <v>11660</v>
      </c>
      <c r="AA1982" s="147">
        <v>2028</v>
      </c>
      <c r="AB1982" s="147">
        <v>52</v>
      </c>
      <c r="AC1982" s="147">
        <v>269</v>
      </c>
      <c r="AD1982" s="147">
        <v>1707</v>
      </c>
      <c r="AE1982" s="148">
        <v>5.0775085862999996</v>
      </c>
      <c r="AF1982" s="131">
        <v>6.4587192709999997</v>
      </c>
      <c r="AG1982" s="149">
        <v>3.14</v>
      </c>
      <c r="AH1982" s="149">
        <v>32.255242631199998</v>
      </c>
      <c r="AI1982" s="149">
        <v>20.083590503700002</v>
      </c>
      <c r="AJ1982" s="149">
        <v>18.280562777899998</v>
      </c>
      <c r="AK1982" s="149">
        <v>12.6722231672</v>
      </c>
      <c r="AL1982" s="149">
        <v>2.0120039850999998</v>
      </c>
      <c r="AM1982" s="149">
        <v>0.53459043080000002</v>
      </c>
      <c r="AN1982" s="149" t="s">
        <v>3450</v>
      </c>
      <c r="AO1982" s="149" t="s">
        <v>3450</v>
      </c>
      <c r="AP1982" s="149">
        <v>12.480256603400001</v>
      </c>
      <c r="AQ1982" s="149" t="s">
        <v>3450</v>
      </c>
    </row>
    <row r="1983" spans="1:43" x14ac:dyDescent="0.2">
      <c r="A1983" s="145">
        <v>6137</v>
      </c>
      <c r="B1983" s="109" t="s">
        <v>425</v>
      </c>
      <c r="C1983" s="110">
        <v>2292</v>
      </c>
      <c r="D1983" s="131">
        <v>4.2291950887</v>
      </c>
      <c r="E1983" s="110">
        <v>61.267040898200001</v>
      </c>
      <c r="F1983" s="131">
        <v>11.8237347295</v>
      </c>
      <c r="G1983" s="131">
        <v>18.891797556699998</v>
      </c>
      <c r="H1983" s="131">
        <v>61.169284467700002</v>
      </c>
      <c r="I1983" s="131">
        <v>19.938917975599999</v>
      </c>
      <c r="J1983" s="131">
        <v>3.038853918</v>
      </c>
      <c r="K1983" s="131">
        <v>1.7364879530999999</v>
      </c>
      <c r="L1983" s="131">
        <v>8.6824397655999999</v>
      </c>
      <c r="M1983" s="131">
        <v>7.8141957890000002</v>
      </c>
      <c r="N1983" s="110">
        <v>1082</v>
      </c>
      <c r="O1983" s="131">
        <v>2.1164510166000001</v>
      </c>
      <c r="P1983" s="146">
        <v>37.409999999999997</v>
      </c>
      <c r="Q1983" s="131">
        <v>3.6048064085</v>
      </c>
      <c r="R1983" s="110">
        <v>24</v>
      </c>
      <c r="S1983" s="131">
        <v>13.3778371162</v>
      </c>
      <c r="T1983" s="110">
        <v>-218</v>
      </c>
      <c r="U1983" s="131">
        <v>65.153538050700007</v>
      </c>
      <c r="V1983" s="131">
        <v>17.863818424600002</v>
      </c>
      <c r="W1983" s="147">
        <v>653</v>
      </c>
      <c r="X1983" s="147">
        <v>80</v>
      </c>
      <c r="Y1983" s="147">
        <v>89</v>
      </c>
      <c r="Z1983" s="147">
        <v>484</v>
      </c>
      <c r="AA1983" s="147">
        <v>161</v>
      </c>
      <c r="AB1983" s="147">
        <v>18</v>
      </c>
      <c r="AC1983" s="147">
        <v>33</v>
      </c>
      <c r="AD1983" s="147">
        <v>110</v>
      </c>
      <c r="AE1983" s="148">
        <v>2.4512884977999998</v>
      </c>
      <c r="AF1983" s="131">
        <v>1.7414018284999999</v>
      </c>
      <c r="AG1983" s="149">
        <v>1.21</v>
      </c>
      <c r="AH1983" s="149">
        <v>23.348765432099999</v>
      </c>
      <c r="AI1983" s="149">
        <v>23.873456790100001</v>
      </c>
      <c r="AJ1983" s="149">
        <v>18.024691357999998</v>
      </c>
      <c r="AK1983" s="149">
        <v>13.7654320988</v>
      </c>
      <c r="AL1983" s="149">
        <v>2.8395061728000002</v>
      </c>
      <c r="AM1983" s="149">
        <v>0.725308642</v>
      </c>
      <c r="AN1983" s="149" t="s">
        <v>3450</v>
      </c>
      <c r="AO1983" s="149" t="s">
        <v>3450</v>
      </c>
      <c r="AP1983" s="149">
        <v>15.5555555556</v>
      </c>
      <c r="AQ1983" s="149" t="s">
        <v>3450</v>
      </c>
    </row>
    <row r="1984" spans="1:43" x14ac:dyDescent="0.2">
      <c r="A1984" s="145">
        <v>6139</v>
      </c>
      <c r="B1984" s="109" t="s">
        <v>424</v>
      </c>
      <c r="C1984" s="110">
        <v>3159</v>
      </c>
      <c r="D1984" s="131">
        <v>17.917133258700002</v>
      </c>
      <c r="E1984" s="110">
        <v>132.1757322176</v>
      </c>
      <c r="F1984" s="131">
        <v>29.787907565699999</v>
      </c>
      <c r="G1984" s="131">
        <v>20.829376384900002</v>
      </c>
      <c r="H1984" s="131">
        <v>59.4175371953</v>
      </c>
      <c r="I1984" s="131">
        <v>19.753086419799999</v>
      </c>
      <c r="J1984" s="131">
        <v>4.4500953591999997</v>
      </c>
      <c r="K1984" s="131">
        <v>3.1786395423</v>
      </c>
      <c r="L1984" s="131">
        <v>12.3966942149</v>
      </c>
      <c r="M1984" s="131">
        <v>8.9001907183999993</v>
      </c>
      <c r="N1984" s="110">
        <v>1348</v>
      </c>
      <c r="O1984" s="131">
        <v>2.2818991097999999</v>
      </c>
      <c r="P1984" s="146">
        <v>23.9</v>
      </c>
      <c r="Q1984" s="131">
        <v>10.3809125157</v>
      </c>
      <c r="R1984" s="110">
        <v>69</v>
      </c>
      <c r="S1984" s="131">
        <v>31.477605692800001</v>
      </c>
      <c r="T1984" s="110">
        <v>-141</v>
      </c>
      <c r="U1984" s="131">
        <v>37.672666387600003</v>
      </c>
      <c r="V1984" s="131">
        <v>20.468815403899999</v>
      </c>
      <c r="W1984" s="147">
        <v>1278</v>
      </c>
      <c r="X1984" s="147">
        <v>116</v>
      </c>
      <c r="Y1984" s="147">
        <v>331</v>
      </c>
      <c r="Z1984" s="147">
        <v>831</v>
      </c>
      <c r="AA1984" s="147">
        <v>211</v>
      </c>
      <c r="AB1984" s="147">
        <v>19</v>
      </c>
      <c r="AC1984" s="147">
        <v>40</v>
      </c>
      <c r="AD1984" s="147">
        <v>152</v>
      </c>
      <c r="AE1984" s="148">
        <v>1.8779342723000001</v>
      </c>
      <c r="AF1984" s="131">
        <v>8.4443000973999993</v>
      </c>
      <c r="AG1984" s="131">
        <v>0.8</v>
      </c>
      <c r="AH1984" s="149">
        <v>34.7114203848</v>
      </c>
      <c r="AI1984" s="149">
        <v>13.4397598581</v>
      </c>
      <c r="AJ1984" s="149">
        <v>21.121571837899999</v>
      </c>
      <c r="AK1984" s="149">
        <v>20.4120616728</v>
      </c>
      <c r="AL1984" s="149">
        <v>0.66857688630000001</v>
      </c>
      <c r="AM1984" s="149">
        <v>0.53213262380000004</v>
      </c>
      <c r="AN1984" s="149" t="s">
        <v>3450</v>
      </c>
      <c r="AO1984" s="149" t="s">
        <v>3450</v>
      </c>
      <c r="AP1984" s="149">
        <v>6.6175467322000001</v>
      </c>
      <c r="AQ1984" s="149" t="s">
        <v>3450</v>
      </c>
    </row>
    <row r="1985" spans="1:43" x14ac:dyDescent="0.2">
      <c r="A1985" s="145">
        <v>6140</v>
      </c>
      <c r="B1985" s="109" t="s">
        <v>423</v>
      </c>
      <c r="C1985" s="110">
        <v>2687</v>
      </c>
      <c r="D1985" s="131">
        <v>25.795880149799999</v>
      </c>
      <c r="E1985" s="110">
        <v>195.56040756909999</v>
      </c>
      <c r="F1985" s="131">
        <v>19.6129512467</v>
      </c>
      <c r="G1985" s="131">
        <v>22.7018980275</v>
      </c>
      <c r="H1985" s="131">
        <v>57.8712318571</v>
      </c>
      <c r="I1985" s="131">
        <v>19.4268701154</v>
      </c>
      <c r="J1985" s="131">
        <v>4.5223289994</v>
      </c>
      <c r="K1985" s="131">
        <v>2.6380252497000001</v>
      </c>
      <c r="L1985" s="131">
        <v>9.4215187488000005</v>
      </c>
      <c r="M1985" s="131">
        <v>6.4066327491999999</v>
      </c>
      <c r="N1985" s="110">
        <v>1171</v>
      </c>
      <c r="O1985" s="131">
        <v>2.2732707088000002</v>
      </c>
      <c r="P1985" s="146">
        <v>13.74</v>
      </c>
      <c r="Q1985" s="131">
        <v>8.1871345028999993</v>
      </c>
      <c r="R1985" s="110">
        <v>33</v>
      </c>
      <c r="S1985" s="131">
        <v>37.719298245600001</v>
      </c>
      <c r="T1985" s="110">
        <v>-36</v>
      </c>
      <c r="U1985" s="131">
        <v>20.4678362573</v>
      </c>
      <c r="V1985" s="131">
        <v>33.625730994199998</v>
      </c>
      <c r="W1985" s="147">
        <v>807</v>
      </c>
      <c r="X1985" s="147">
        <v>202</v>
      </c>
      <c r="Y1985" s="147">
        <v>95</v>
      </c>
      <c r="Z1985" s="147">
        <v>510</v>
      </c>
      <c r="AA1985" s="147">
        <v>172</v>
      </c>
      <c r="AB1985" s="147">
        <v>37</v>
      </c>
      <c r="AC1985" s="147">
        <v>21</v>
      </c>
      <c r="AD1985" s="147">
        <v>114</v>
      </c>
      <c r="AE1985" s="148">
        <v>7.0034443168999996</v>
      </c>
      <c r="AF1985" s="131">
        <v>19.813519813500001</v>
      </c>
      <c r="AG1985" s="149">
        <v>1.1100000000000001</v>
      </c>
      <c r="AH1985" s="149">
        <v>17.138927097700002</v>
      </c>
      <c r="AI1985" s="149">
        <v>41.375515818399997</v>
      </c>
      <c r="AJ1985" s="149">
        <v>13.4800550206</v>
      </c>
      <c r="AK1985" s="149">
        <v>12.4071526823</v>
      </c>
      <c r="AL1985" s="149">
        <v>1.8156808803</v>
      </c>
      <c r="AM1985" s="149">
        <v>0.6327372765</v>
      </c>
      <c r="AN1985" s="149" t="s">
        <v>3450</v>
      </c>
      <c r="AO1985" s="149" t="s">
        <v>3450</v>
      </c>
      <c r="AP1985" s="149">
        <v>10.9491059147</v>
      </c>
      <c r="AQ1985" s="149" t="s">
        <v>3450</v>
      </c>
    </row>
    <row r="1986" spans="1:43" x14ac:dyDescent="0.2">
      <c r="A1986" s="145">
        <v>6141</v>
      </c>
      <c r="B1986" s="109" t="s">
        <v>422</v>
      </c>
      <c r="C1986" s="110">
        <v>6086</v>
      </c>
      <c r="D1986" s="131">
        <v>33.552775949100003</v>
      </c>
      <c r="E1986" s="110">
        <v>262.10163652019997</v>
      </c>
      <c r="F1986" s="131">
        <v>30.2004600723</v>
      </c>
      <c r="G1986" s="131">
        <v>21.7055537299</v>
      </c>
      <c r="H1986" s="131">
        <v>63.539270456799997</v>
      </c>
      <c r="I1986" s="131">
        <v>14.755175813299999</v>
      </c>
      <c r="J1986" s="131">
        <v>4.8381715048</v>
      </c>
      <c r="K1986" s="131">
        <v>3.1698365032</v>
      </c>
      <c r="L1986" s="131">
        <v>12.178845512200001</v>
      </c>
      <c r="M1986" s="131">
        <v>7.1738405072000004</v>
      </c>
      <c r="N1986" s="110">
        <v>2651</v>
      </c>
      <c r="O1986" s="131">
        <v>2.2523576008999999</v>
      </c>
      <c r="P1986" s="146">
        <v>23.22</v>
      </c>
      <c r="Q1986" s="131">
        <v>10.8527131783</v>
      </c>
      <c r="R1986" s="110">
        <v>58</v>
      </c>
      <c r="S1986" s="131">
        <v>30.490956072399999</v>
      </c>
      <c r="T1986" s="110">
        <v>-111</v>
      </c>
      <c r="U1986" s="131">
        <v>51.981050818299998</v>
      </c>
      <c r="V1986" s="131">
        <v>6.6752799311000004</v>
      </c>
      <c r="W1986" s="147">
        <v>2134</v>
      </c>
      <c r="X1986" s="147">
        <v>298</v>
      </c>
      <c r="Y1986" s="147">
        <v>390</v>
      </c>
      <c r="Z1986" s="147">
        <v>1446</v>
      </c>
      <c r="AA1986" s="147">
        <v>379</v>
      </c>
      <c r="AB1986" s="147">
        <v>38</v>
      </c>
      <c r="AC1986" s="147">
        <v>81</v>
      </c>
      <c r="AD1986" s="147">
        <v>260</v>
      </c>
      <c r="AE1986" s="148">
        <v>7.6429404901</v>
      </c>
      <c r="AF1986" s="131">
        <v>27.3640457222</v>
      </c>
      <c r="AG1986" s="149">
        <v>2.56</v>
      </c>
      <c r="AH1986" s="149">
        <v>23.829548640300001</v>
      </c>
      <c r="AI1986" s="149">
        <v>17.633865993800001</v>
      </c>
      <c r="AJ1986" s="149">
        <v>21.904494907</v>
      </c>
      <c r="AK1986" s="149">
        <v>22.960470984000001</v>
      </c>
      <c r="AL1986" s="149">
        <v>0.6447995514</v>
      </c>
      <c r="AM1986" s="149">
        <v>0.72890384080000004</v>
      </c>
      <c r="AN1986" s="149" t="s">
        <v>3450</v>
      </c>
      <c r="AO1986" s="149" t="s">
        <v>3450</v>
      </c>
      <c r="AP1986" s="149">
        <v>9.7374077189000001</v>
      </c>
      <c r="AQ1986" s="149" t="s">
        <v>3450</v>
      </c>
    </row>
    <row r="1987" spans="1:43" x14ac:dyDescent="0.2">
      <c r="A1987" s="145">
        <v>6142</v>
      </c>
      <c r="B1987" s="109" t="s">
        <v>421</v>
      </c>
      <c r="C1987" s="110">
        <v>165</v>
      </c>
      <c r="D1987" s="131">
        <v>12.244897959199999</v>
      </c>
      <c r="E1987" s="110">
        <v>4.1708796764000002</v>
      </c>
      <c r="F1987" s="131">
        <v>18.181818181800001</v>
      </c>
      <c r="G1987" s="131">
        <v>15.1515151515</v>
      </c>
      <c r="H1987" s="131">
        <v>66.666666666699996</v>
      </c>
      <c r="I1987" s="131">
        <v>18.181818181800001</v>
      </c>
      <c r="J1987" s="131">
        <v>0</v>
      </c>
      <c r="K1987" s="131">
        <v>6.1349693252000002</v>
      </c>
      <c r="L1987" s="131">
        <v>6.1349693252000002</v>
      </c>
      <c r="M1987" s="131">
        <v>18.404907975499999</v>
      </c>
      <c r="N1987" s="110">
        <v>67</v>
      </c>
      <c r="O1987" s="131">
        <v>2.2388059701</v>
      </c>
      <c r="P1987" s="146">
        <v>39.56</v>
      </c>
      <c r="Q1987" s="131">
        <v>0.88383838380000002</v>
      </c>
      <c r="R1987" s="110">
        <v>1</v>
      </c>
      <c r="S1987" s="131">
        <v>10.227272727300001</v>
      </c>
      <c r="T1987" s="110">
        <v>-156</v>
      </c>
      <c r="U1987" s="131">
        <v>33.939393939399999</v>
      </c>
      <c r="V1987" s="131">
        <v>54.9494949495</v>
      </c>
      <c r="W1987" s="147">
        <v>62</v>
      </c>
      <c r="X1987" s="147">
        <v>4</v>
      </c>
      <c r="Y1987" s="147">
        <v>10</v>
      </c>
      <c r="Z1987" s="147">
        <v>48</v>
      </c>
      <c r="AA1987" s="147" t="s">
        <v>3449</v>
      </c>
      <c r="AB1987" s="147" t="s">
        <v>3449</v>
      </c>
      <c r="AC1987" s="147">
        <v>4</v>
      </c>
      <c r="AD1987" s="147">
        <v>16</v>
      </c>
      <c r="AE1987" s="148">
        <v>1.2195121951000001</v>
      </c>
      <c r="AF1987" s="131">
        <v>0</v>
      </c>
      <c r="AG1987" s="149" t="s">
        <v>3449</v>
      </c>
      <c r="AH1987" s="149">
        <v>34.140435835399998</v>
      </c>
      <c r="AI1987" s="149">
        <v>18.401937046</v>
      </c>
      <c r="AJ1987" s="149">
        <v>15.254237288100001</v>
      </c>
      <c r="AK1987" s="149">
        <v>20.3389830508</v>
      </c>
      <c r="AL1987" s="149">
        <v>1.6949152542000001</v>
      </c>
      <c r="AM1987" s="149">
        <v>0.2421307506</v>
      </c>
      <c r="AN1987" s="149" t="s">
        <v>3450</v>
      </c>
      <c r="AO1987" s="149" t="s">
        <v>3450</v>
      </c>
      <c r="AP1987" s="149">
        <v>9.4430992735999997</v>
      </c>
      <c r="AQ1987" s="149" t="s">
        <v>3450</v>
      </c>
    </row>
    <row r="1988" spans="1:43" x14ac:dyDescent="0.2">
      <c r="A1988" s="145">
        <v>6151</v>
      </c>
      <c r="B1988" s="109" t="s">
        <v>420</v>
      </c>
      <c r="C1988" s="110">
        <v>1338</v>
      </c>
      <c r="D1988" s="131">
        <v>4.8589341693000003</v>
      </c>
      <c r="E1988" s="110">
        <v>34.440154440199997</v>
      </c>
      <c r="F1988" s="131">
        <v>23.467862481299999</v>
      </c>
      <c r="G1988" s="131">
        <v>15.6950672646</v>
      </c>
      <c r="H1988" s="131">
        <v>53.811659192800001</v>
      </c>
      <c r="I1988" s="131">
        <v>30.493273542600001</v>
      </c>
      <c r="J1988" s="131">
        <v>2.9917726252999999</v>
      </c>
      <c r="K1988" s="131">
        <v>3.7397157816000002</v>
      </c>
      <c r="L1988" s="131">
        <v>10.4712041885</v>
      </c>
      <c r="M1988" s="131">
        <v>10.4712041885</v>
      </c>
      <c r="N1988" s="110">
        <v>679</v>
      </c>
      <c r="O1988" s="131">
        <v>1.9410898379999999</v>
      </c>
      <c r="P1988" s="146">
        <v>38.85</v>
      </c>
      <c r="Q1988" s="131">
        <v>3.9825282630999999</v>
      </c>
      <c r="R1988" s="110">
        <v>40</v>
      </c>
      <c r="S1988" s="131">
        <v>30.960945529300002</v>
      </c>
      <c r="T1988" s="110">
        <v>-130</v>
      </c>
      <c r="U1988" s="131">
        <v>35.817060637200001</v>
      </c>
      <c r="V1988" s="131">
        <v>29.2394655704</v>
      </c>
      <c r="W1988" s="147">
        <v>727</v>
      </c>
      <c r="X1988" s="147">
        <v>35</v>
      </c>
      <c r="Y1988" s="147">
        <v>51</v>
      </c>
      <c r="Z1988" s="147">
        <v>641</v>
      </c>
      <c r="AA1988" s="147">
        <v>181</v>
      </c>
      <c r="AB1988" s="147">
        <v>13</v>
      </c>
      <c r="AC1988" s="147">
        <v>28</v>
      </c>
      <c r="AD1988" s="147">
        <v>140</v>
      </c>
      <c r="AE1988" s="148">
        <v>4.6912398276999996</v>
      </c>
      <c r="AF1988" s="131">
        <v>0</v>
      </c>
      <c r="AG1988" s="149" t="s">
        <v>3449</v>
      </c>
      <c r="AH1988" s="149">
        <v>29.989577905200001</v>
      </c>
      <c r="AI1988" s="149">
        <v>22.277227722799999</v>
      </c>
      <c r="AJ1988" s="149">
        <v>6.7743616467000001</v>
      </c>
      <c r="AK1988" s="149">
        <v>20.870244919200001</v>
      </c>
      <c r="AL1988" s="149">
        <v>0.65138092759999999</v>
      </c>
      <c r="AM1988" s="149">
        <v>1.0422094841</v>
      </c>
      <c r="AN1988" s="149" t="s">
        <v>3450</v>
      </c>
      <c r="AO1988" s="149" t="s">
        <v>3450</v>
      </c>
      <c r="AP1988" s="149">
        <v>16.5971860344</v>
      </c>
      <c r="AQ1988" s="149" t="s">
        <v>3450</v>
      </c>
    </row>
    <row r="1989" spans="1:43" x14ac:dyDescent="0.2">
      <c r="A1989" s="145">
        <v>6152</v>
      </c>
      <c r="B1989" s="109" t="s">
        <v>419</v>
      </c>
      <c r="C1989" s="110">
        <v>9467</v>
      </c>
      <c r="D1989" s="131">
        <v>30.1126992853</v>
      </c>
      <c r="E1989" s="110">
        <v>318.21848739500001</v>
      </c>
      <c r="F1989" s="131">
        <v>25.4991021443</v>
      </c>
      <c r="G1989" s="131">
        <v>23.439315517099999</v>
      </c>
      <c r="H1989" s="131">
        <v>63.790007394100002</v>
      </c>
      <c r="I1989" s="131">
        <v>12.770677088799999</v>
      </c>
      <c r="J1989" s="131">
        <v>4.8069219676000001</v>
      </c>
      <c r="K1989" s="131">
        <v>2.1364097634000001</v>
      </c>
      <c r="L1989" s="131">
        <v>9.7206644234000006</v>
      </c>
      <c r="M1989" s="131">
        <v>3.6318965978</v>
      </c>
      <c r="N1989" s="110">
        <v>3859</v>
      </c>
      <c r="O1989" s="131">
        <v>2.4358642134999999</v>
      </c>
      <c r="P1989" s="146">
        <v>29.75</v>
      </c>
      <c r="Q1989" s="131">
        <v>12.5420309348</v>
      </c>
      <c r="R1989" s="110">
        <v>116</v>
      </c>
      <c r="S1989" s="131">
        <v>37.693342299900003</v>
      </c>
      <c r="T1989" s="110">
        <v>-101</v>
      </c>
      <c r="U1989" s="131">
        <v>40.0806993948</v>
      </c>
      <c r="V1989" s="131">
        <v>9.6839273704999993</v>
      </c>
      <c r="W1989" s="147">
        <v>3103</v>
      </c>
      <c r="X1989" s="147">
        <v>105</v>
      </c>
      <c r="Y1989" s="147">
        <v>849</v>
      </c>
      <c r="Z1989" s="147">
        <v>2149</v>
      </c>
      <c r="AA1989" s="147">
        <v>610</v>
      </c>
      <c r="AB1989" s="147">
        <v>20</v>
      </c>
      <c r="AC1989" s="147">
        <v>146</v>
      </c>
      <c r="AD1989" s="147">
        <v>444</v>
      </c>
      <c r="AE1989" s="148">
        <v>3.7419045335000001</v>
      </c>
      <c r="AF1989" s="131">
        <v>22.288755821700001</v>
      </c>
      <c r="AG1989" s="149">
        <v>1.96</v>
      </c>
      <c r="AH1989" s="149">
        <v>21.524393912000001</v>
      </c>
      <c r="AI1989" s="149">
        <v>21.686819466999999</v>
      </c>
      <c r="AJ1989" s="149">
        <v>19.3226252782</v>
      </c>
      <c r="AK1989" s="149">
        <v>20.6581242856</v>
      </c>
      <c r="AL1989" s="149">
        <v>1.3354990073999999</v>
      </c>
      <c r="AM1989" s="149">
        <v>0.36094567770000002</v>
      </c>
      <c r="AN1989" s="149" t="s">
        <v>3450</v>
      </c>
      <c r="AO1989" s="149" t="s">
        <v>3450</v>
      </c>
      <c r="AP1989" s="149">
        <v>13.354990074</v>
      </c>
      <c r="AQ1989" s="149" t="s">
        <v>3450</v>
      </c>
    </row>
    <row r="1990" spans="1:43" x14ac:dyDescent="0.2">
      <c r="A1990" s="145">
        <v>6153</v>
      </c>
      <c r="B1990" s="109" t="s">
        <v>418</v>
      </c>
      <c r="C1990" s="110">
        <v>17894</v>
      </c>
      <c r="D1990" s="131">
        <v>9.0565577767000001</v>
      </c>
      <c r="E1990" s="110">
        <v>623.48432055750004</v>
      </c>
      <c r="F1990" s="131">
        <v>33.044595954000002</v>
      </c>
      <c r="G1990" s="131">
        <v>20.36995641</v>
      </c>
      <c r="H1990" s="131">
        <v>61.484296412200003</v>
      </c>
      <c r="I1990" s="131">
        <v>18.145747177800001</v>
      </c>
      <c r="J1990" s="131">
        <v>3.8678214076000001</v>
      </c>
      <c r="K1990" s="131">
        <v>2.4664368396</v>
      </c>
      <c r="L1990" s="131">
        <v>9.6415258275000006</v>
      </c>
      <c r="M1990" s="131">
        <v>8.2961966423</v>
      </c>
      <c r="N1990" s="110">
        <v>7417</v>
      </c>
      <c r="O1990" s="131">
        <v>2.3845220440000001</v>
      </c>
      <c r="P1990" s="146">
        <v>28.7</v>
      </c>
      <c r="Q1990" s="131">
        <v>19.162303664900001</v>
      </c>
      <c r="R1990" s="110">
        <v>113</v>
      </c>
      <c r="S1990" s="131">
        <v>27.434554973800001</v>
      </c>
      <c r="T1990" s="110">
        <v>-134</v>
      </c>
      <c r="U1990" s="131">
        <v>45.305410122200001</v>
      </c>
      <c r="V1990" s="131">
        <v>8.0977312390999998</v>
      </c>
      <c r="W1990" s="147">
        <v>11258</v>
      </c>
      <c r="X1990" s="147">
        <v>45</v>
      </c>
      <c r="Y1990" s="147">
        <v>3288</v>
      </c>
      <c r="Z1990" s="147">
        <v>7925</v>
      </c>
      <c r="AA1990" s="147">
        <v>1277</v>
      </c>
      <c r="AB1990" s="147">
        <v>15</v>
      </c>
      <c r="AC1990" s="147">
        <v>179</v>
      </c>
      <c r="AD1990" s="147">
        <v>1083</v>
      </c>
      <c r="AE1990" s="148">
        <v>0.97823697519999997</v>
      </c>
      <c r="AF1990" s="131">
        <v>12.754085292899999</v>
      </c>
      <c r="AG1990" s="149">
        <v>3.86</v>
      </c>
      <c r="AH1990" s="149">
        <v>28.488301242999999</v>
      </c>
      <c r="AI1990" s="149">
        <v>16.195466731700002</v>
      </c>
      <c r="AJ1990" s="149">
        <v>21.1278332927</v>
      </c>
      <c r="AK1990" s="149">
        <v>16.073604679500001</v>
      </c>
      <c r="AL1990" s="149">
        <v>2.3062393371000001</v>
      </c>
      <c r="AM1990" s="149">
        <v>0.45088959299999998</v>
      </c>
      <c r="AN1990" s="149" t="s">
        <v>3450</v>
      </c>
      <c r="AO1990" s="149" t="s">
        <v>3450</v>
      </c>
      <c r="AP1990" s="149">
        <v>14.053741165</v>
      </c>
      <c r="AQ1990" s="149" t="s">
        <v>3450</v>
      </c>
    </row>
    <row r="1991" spans="1:43" x14ac:dyDescent="0.2">
      <c r="A1991" s="145">
        <v>6154</v>
      </c>
      <c r="B1991" s="109" t="s">
        <v>417</v>
      </c>
      <c r="C1991" s="110">
        <v>4201</v>
      </c>
      <c r="D1991" s="131">
        <v>33.153724247200003</v>
      </c>
      <c r="E1991" s="110">
        <v>292.75261324040002</v>
      </c>
      <c r="F1991" s="131">
        <v>31.1116400857</v>
      </c>
      <c r="G1991" s="131">
        <v>21.471078314700001</v>
      </c>
      <c r="H1991" s="131">
        <v>61.413949059700002</v>
      </c>
      <c r="I1991" s="131">
        <v>17.1149726256</v>
      </c>
      <c r="J1991" s="131">
        <v>2.6477313755999998</v>
      </c>
      <c r="K1991" s="131">
        <v>1.9256228186</v>
      </c>
      <c r="L1991" s="131">
        <v>8.6653026838000002</v>
      </c>
      <c r="M1991" s="131">
        <v>5.7768684558999999</v>
      </c>
      <c r="N1991" s="110">
        <v>1590</v>
      </c>
      <c r="O1991" s="131">
        <v>2.2993710691999998</v>
      </c>
      <c r="P1991" s="146">
        <v>14.35</v>
      </c>
      <c r="Q1991" s="131">
        <v>11.8302018093</v>
      </c>
      <c r="R1991" s="110">
        <v>50</v>
      </c>
      <c r="S1991" s="131">
        <v>23.4516353514</v>
      </c>
      <c r="T1991" s="110">
        <v>-47</v>
      </c>
      <c r="U1991" s="131">
        <v>53.723034098799999</v>
      </c>
      <c r="V1991" s="131">
        <v>10.9951287404</v>
      </c>
      <c r="W1991" s="147">
        <v>926</v>
      </c>
      <c r="X1991" s="147">
        <v>35</v>
      </c>
      <c r="Y1991" s="147">
        <v>222</v>
      </c>
      <c r="Z1991" s="147">
        <v>669</v>
      </c>
      <c r="AA1991" s="147">
        <v>268</v>
      </c>
      <c r="AB1991" s="147">
        <v>10</v>
      </c>
      <c r="AC1991" s="147">
        <v>56</v>
      </c>
      <c r="AD1991" s="147">
        <v>202</v>
      </c>
      <c r="AE1991" s="148">
        <v>3.6363636364</v>
      </c>
      <c r="AF1991" s="131">
        <v>16.020025031300001</v>
      </c>
      <c r="AG1991" s="149">
        <v>1.29</v>
      </c>
      <c r="AH1991" s="149">
        <v>30.875902080100001</v>
      </c>
      <c r="AI1991" s="149">
        <v>16.216216216199999</v>
      </c>
      <c r="AJ1991" s="149">
        <v>12.706947785500001</v>
      </c>
      <c r="AK1991" s="149">
        <v>21.706523277199999</v>
      </c>
      <c r="AL1991" s="149">
        <v>2.43384746</v>
      </c>
      <c r="AM1991" s="149">
        <v>0.58016131309999996</v>
      </c>
      <c r="AN1991" s="149" t="s">
        <v>3450</v>
      </c>
      <c r="AO1991" s="149" t="s">
        <v>3450</v>
      </c>
      <c r="AP1991" s="149">
        <v>13.598415169100001</v>
      </c>
      <c r="AQ1991" s="149" t="s">
        <v>3450</v>
      </c>
    </row>
    <row r="1992" spans="1:43" x14ac:dyDescent="0.2">
      <c r="A1992" s="145">
        <v>6155</v>
      </c>
      <c r="B1992" s="109" t="s">
        <v>416</v>
      </c>
      <c r="C1992" s="110">
        <v>967</v>
      </c>
      <c r="D1992" s="131">
        <v>8.8963963964000001</v>
      </c>
      <c r="E1992" s="110">
        <v>66.920415224899997</v>
      </c>
      <c r="F1992" s="131">
        <v>27.5077559462</v>
      </c>
      <c r="G1992" s="131">
        <v>18.614270941099999</v>
      </c>
      <c r="H1992" s="131">
        <v>56.463288521199999</v>
      </c>
      <c r="I1992" s="131">
        <v>24.922440537699998</v>
      </c>
      <c r="J1992" s="131">
        <v>2.0523345305</v>
      </c>
      <c r="K1992" s="131">
        <v>3.0785017957999998</v>
      </c>
      <c r="L1992" s="131">
        <v>10.2616726526</v>
      </c>
      <c r="M1992" s="131">
        <v>13.340174448400001</v>
      </c>
      <c r="N1992" s="110">
        <v>445</v>
      </c>
      <c r="O1992" s="131">
        <v>2.0629213483000002</v>
      </c>
      <c r="P1992" s="146">
        <v>14.45</v>
      </c>
      <c r="Q1992" s="131">
        <v>4.6334716459000003</v>
      </c>
      <c r="R1992" s="110">
        <v>14</v>
      </c>
      <c r="S1992" s="131">
        <v>11.203319502099999</v>
      </c>
      <c r="T1992" s="110">
        <v>-7</v>
      </c>
      <c r="U1992" s="131">
        <v>60.857538036000001</v>
      </c>
      <c r="V1992" s="131">
        <v>23.305670815999999</v>
      </c>
      <c r="W1992" s="147" t="s">
        <v>3449</v>
      </c>
      <c r="X1992" s="147" t="s">
        <v>3449</v>
      </c>
      <c r="Y1992" s="147">
        <v>23</v>
      </c>
      <c r="Z1992" s="147">
        <v>141</v>
      </c>
      <c r="AA1992" s="147" t="s">
        <v>3449</v>
      </c>
      <c r="AB1992" s="147" t="s">
        <v>3449</v>
      </c>
      <c r="AC1992" s="147">
        <v>12</v>
      </c>
      <c r="AD1992" s="147">
        <v>48</v>
      </c>
      <c r="AE1992" s="148">
        <v>2.6515151514999999</v>
      </c>
      <c r="AF1992" s="131">
        <v>2.0768431983000002</v>
      </c>
      <c r="AG1992" s="149">
        <v>2.14</v>
      </c>
      <c r="AH1992" s="149">
        <v>28.931116389500001</v>
      </c>
      <c r="AI1992" s="149">
        <v>17.767220902599998</v>
      </c>
      <c r="AJ1992" s="149">
        <v>17.339667458400001</v>
      </c>
      <c r="AK1992" s="149">
        <v>21.9002375297</v>
      </c>
      <c r="AL1992" s="149">
        <v>0.61757719710000003</v>
      </c>
      <c r="AM1992" s="149">
        <v>1.7102137767000001</v>
      </c>
      <c r="AN1992" s="149" t="s">
        <v>3450</v>
      </c>
      <c r="AO1992" s="149" t="s">
        <v>3450</v>
      </c>
      <c r="AP1992" s="149">
        <v>9.5961995248999994</v>
      </c>
      <c r="AQ1992" s="149" t="s">
        <v>3450</v>
      </c>
    </row>
    <row r="1993" spans="1:43" x14ac:dyDescent="0.2">
      <c r="A1993" s="145">
        <v>6156</v>
      </c>
      <c r="B1993" s="109" t="s">
        <v>415</v>
      </c>
      <c r="C1993" s="110">
        <v>4748</v>
      </c>
      <c r="D1993" s="131">
        <v>12.245862884199999</v>
      </c>
      <c r="E1993" s="110">
        <v>128.46320346319999</v>
      </c>
      <c r="F1993" s="131">
        <v>13.0581297388</v>
      </c>
      <c r="G1993" s="131">
        <v>20.534962089299999</v>
      </c>
      <c r="H1993" s="131">
        <v>60.8887952822</v>
      </c>
      <c r="I1993" s="131">
        <v>18.576242628500001</v>
      </c>
      <c r="J1993" s="131">
        <v>4.6649703137999996</v>
      </c>
      <c r="K1993" s="131">
        <v>4.4529262087000001</v>
      </c>
      <c r="L1993" s="131">
        <v>7.8456318914000001</v>
      </c>
      <c r="M1993" s="131">
        <v>5.9372349449000001</v>
      </c>
      <c r="N1993" s="110">
        <v>2071</v>
      </c>
      <c r="O1993" s="131">
        <v>2.2704007726</v>
      </c>
      <c r="P1993" s="146">
        <v>36.96</v>
      </c>
      <c r="Q1993" s="131">
        <v>7.3401950163</v>
      </c>
      <c r="R1993" s="110">
        <v>58</v>
      </c>
      <c r="S1993" s="131">
        <v>36.673889490800001</v>
      </c>
      <c r="T1993" s="110">
        <v>-165</v>
      </c>
      <c r="U1993" s="131">
        <v>51.814734561199998</v>
      </c>
      <c r="V1993" s="131">
        <v>4.1711809317000004</v>
      </c>
      <c r="W1993" s="147">
        <v>884</v>
      </c>
      <c r="X1993" s="147">
        <v>42</v>
      </c>
      <c r="Y1993" s="147">
        <v>227</v>
      </c>
      <c r="Z1993" s="147">
        <v>615</v>
      </c>
      <c r="AA1993" s="147">
        <v>321</v>
      </c>
      <c r="AB1993" s="147">
        <v>22</v>
      </c>
      <c r="AC1993" s="147">
        <v>67</v>
      </c>
      <c r="AD1993" s="147">
        <v>232</v>
      </c>
      <c r="AE1993" s="148">
        <v>0.41272153439999998</v>
      </c>
      <c r="AF1993" s="131">
        <v>8.6918730987000004</v>
      </c>
      <c r="AG1993" s="131">
        <v>1</v>
      </c>
      <c r="AH1993" s="149">
        <v>28.774016468399999</v>
      </c>
      <c r="AI1993" s="149">
        <v>22.079902409300001</v>
      </c>
      <c r="AJ1993" s="149">
        <v>12.282708142700001</v>
      </c>
      <c r="AK1993" s="149">
        <v>22.6288502592</v>
      </c>
      <c r="AL1993" s="149">
        <v>0.8691674291</v>
      </c>
      <c r="AM1993" s="149">
        <v>0.75480329369999999</v>
      </c>
      <c r="AN1993" s="149" t="s">
        <v>3450</v>
      </c>
      <c r="AO1993" s="149" t="s">
        <v>3450</v>
      </c>
      <c r="AP1993" s="149">
        <v>11.2229338213</v>
      </c>
      <c r="AQ1993" s="149" t="s">
        <v>3450</v>
      </c>
    </row>
    <row r="1994" spans="1:43" x14ac:dyDescent="0.2">
      <c r="A1994" s="145">
        <v>6157</v>
      </c>
      <c r="B1994" s="109" t="s">
        <v>414</v>
      </c>
      <c r="C1994" s="110">
        <v>2025</v>
      </c>
      <c r="D1994" s="131">
        <v>17.869615832400001</v>
      </c>
      <c r="E1994" s="110">
        <v>51.579215486499997</v>
      </c>
      <c r="F1994" s="131">
        <v>18.4197530864</v>
      </c>
      <c r="G1994" s="131">
        <v>19.358024691400001</v>
      </c>
      <c r="H1994" s="131">
        <v>59.012345678999999</v>
      </c>
      <c r="I1994" s="131">
        <v>21.6296296296</v>
      </c>
      <c r="J1994" s="131">
        <v>4.5158053186</v>
      </c>
      <c r="K1994" s="131">
        <v>1.003512293</v>
      </c>
      <c r="L1994" s="131">
        <v>8.0280983442</v>
      </c>
      <c r="M1994" s="131">
        <v>5.5193176116</v>
      </c>
      <c r="N1994" s="110">
        <v>936</v>
      </c>
      <c r="O1994" s="131">
        <v>2.1517094016999998</v>
      </c>
      <c r="P1994" s="146">
        <v>39.26</v>
      </c>
      <c r="Q1994" s="131">
        <v>4.1273885349999997</v>
      </c>
      <c r="R1994" s="110">
        <v>54</v>
      </c>
      <c r="S1994" s="131">
        <v>38.292993630600002</v>
      </c>
      <c r="T1994" s="110">
        <v>-106</v>
      </c>
      <c r="U1994" s="131">
        <v>36.713375796199998</v>
      </c>
      <c r="V1994" s="131">
        <v>20.866242038199999</v>
      </c>
      <c r="W1994" s="147">
        <v>596</v>
      </c>
      <c r="X1994" s="147">
        <v>94</v>
      </c>
      <c r="Y1994" s="147">
        <v>101</v>
      </c>
      <c r="Z1994" s="147">
        <v>401</v>
      </c>
      <c r="AA1994" s="147">
        <v>202</v>
      </c>
      <c r="AB1994" s="147">
        <v>42</v>
      </c>
      <c r="AC1994" s="147">
        <v>43</v>
      </c>
      <c r="AD1994" s="147">
        <v>117</v>
      </c>
      <c r="AE1994" s="148">
        <v>3.2906764167999998</v>
      </c>
      <c r="AF1994" s="131">
        <v>10.063559322</v>
      </c>
      <c r="AG1994" s="131">
        <v>1.02</v>
      </c>
      <c r="AH1994" s="149">
        <v>21.922132585100002</v>
      </c>
      <c r="AI1994" s="149">
        <v>27.674500175399999</v>
      </c>
      <c r="AJ1994" s="149">
        <v>7.471062785</v>
      </c>
      <c r="AK1994" s="149">
        <v>31.6380217468</v>
      </c>
      <c r="AL1994" s="149">
        <v>0.26306559099999999</v>
      </c>
      <c r="AM1994" s="149">
        <v>0.50859347600000004</v>
      </c>
      <c r="AN1994" s="149" t="s">
        <v>3450</v>
      </c>
      <c r="AO1994" s="149" t="s">
        <v>3450</v>
      </c>
      <c r="AP1994" s="149">
        <v>9.4352858646000008</v>
      </c>
      <c r="AQ1994" s="149" t="s">
        <v>3450</v>
      </c>
    </row>
    <row r="1995" spans="1:43" x14ac:dyDescent="0.2">
      <c r="A1995" s="145">
        <v>6158</v>
      </c>
      <c r="B1995" s="109" t="s">
        <v>413</v>
      </c>
      <c r="C1995" s="110">
        <v>2732</v>
      </c>
      <c r="D1995" s="131">
        <v>23.229589535399999</v>
      </c>
      <c r="E1995" s="110">
        <v>130.40572792360001</v>
      </c>
      <c r="F1995" s="131">
        <v>19.253294289900001</v>
      </c>
      <c r="G1995" s="131">
        <v>21.046852123000001</v>
      </c>
      <c r="H1995" s="131">
        <v>60.871156661800001</v>
      </c>
      <c r="I1995" s="131">
        <v>18.081991215199999</v>
      </c>
      <c r="J1995" s="131">
        <v>4.0293040293000004</v>
      </c>
      <c r="K1995" s="131">
        <v>3.2967032967000001</v>
      </c>
      <c r="L1995" s="131">
        <v>12.820512820499999</v>
      </c>
      <c r="M1995" s="131">
        <v>8.4249084248999999</v>
      </c>
      <c r="N1995" s="110">
        <v>1209</v>
      </c>
      <c r="O1995" s="131">
        <v>2.2423490488</v>
      </c>
      <c r="P1995" s="146">
        <v>20.95</v>
      </c>
      <c r="Q1995" s="131">
        <v>7.0167064439000004</v>
      </c>
      <c r="R1995" s="110">
        <v>39</v>
      </c>
      <c r="S1995" s="131">
        <v>30.214797136000001</v>
      </c>
      <c r="T1995" s="110">
        <v>-63</v>
      </c>
      <c r="U1995" s="131">
        <v>54.653937947499998</v>
      </c>
      <c r="V1995" s="131">
        <v>8.1145584726000006</v>
      </c>
      <c r="W1995" s="147">
        <v>983</v>
      </c>
      <c r="X1995" s="147">
        <v>46</v>
      </c>
      <c r="Y1995" s="147">
        <v>519</v>
      </c>
      <c r="Z1995" s="147">
        <v>418</v>
      </c>
      <c r="AA1995" s="147">
        <v>161</v>
      </c>
      <c r="AB1995" s="147">
        <v>12</v>
      </c>
      <c r="AC1995" s="147">
        <v>32</v>
      </c>
      <c r="AD1995" s="147">
        <v>117</v>
      </c>
      <c r="AE1995" s="148">
        <v>0.6727534839</v>
      </c>
      <c r="AF1995" s="131">
        <v>10.9599395314</v>
      </c>
      <c r="AG1995" s="149">
        <v>1.36</v>
      </c>
      <c r="AH1995" s="149">
        <v>24.138522201299999</v>
      </c>
      <c r="AI1995" s="149">
        <v>23.9670838334</v>
      </c>
      <c r="AJ1995" s="149">
        <v>13.817932453299999</v>
      </c>
      <c r="AK1995" s="149">
        <v>21.6526658666</v>
      </c>
      <c r="AL1995" s="149">
        <v>0.84004800270000002</v>
      </c>
      <c r="AM1995" s="149">
        <v>0.61717812449999998</v>
      </c>
      <c r="AN1995" s="149" t="s">
        <v>3450</v>
      </c>
      <c r="AO1995" s="149" t="s">
        <v>3450</v>
      </c>
      <c r="AP1995" s="149">
        <v>13.646494085400001</v>
      </c>
      <c r="AQ1995" s="149" t="s">
        <v>3450</v>
      </c>
    </row>
    <row r="1996" spans="1:43" x14ac:dyDescent="0.2">
      <c r="A1996" s="145">
        <v>6159</v>
      </c>
      <c r="B1996" s="109" t="s">
        <v>412</v>
      </c>
      <c r="C1996" s="110">
        <v>4257</v>
      </c>
      <c r="D1996" s="131">
        <v>18.3157309616</v>
      </c>
      <c r="E1996" s="110">
        <v>127.0367054611</v>
      </c>
      <c r="F1996" s="131">
        <v>27.742541696</v>
      </c>
      <c r="G1996" s="131">
        <v>23.5846840498</v>
      </c>
      <c r="H1996" s="131">
        <v>59.901338971100003</v>
      </c>
      <c r="I1996" s="131">
        <v>16.513976979100001</v>
      </c>
      <c r="J1996" s="131">
        <v>3.784295175</v>
      </c>
      <c r="K1996" s="131">
        <v>1.8921475875</v>
      </c>
      <c r="L1996" s="131">
        <v>8.9877010406999993</v>
      </c>
      <c r="M1996" s="131">
        <v>6.6225165562999999</v>
      </c>
      <c r="N1996" s="110">
        <v>1747</v>
      </c>
      <c r="O1996" s="131">
        <v>2.4052661706</v>
      </c>
      <c r="P1996" s="146">
        <v>33.51</v>
      </c>
      <c r="Q1996" s="131">
        <v>5.8858679413999999</v>
      </c>
      <c r="R1996" s="110">
        <v>43</v>
      </c>
      <c r="S1996" s="131">
        <v>36.2414102181</v>
      </c>
      <c r="T1996" s="110">
        <v>-71</v>
      </c>
      <c r="U1996" s="131">
        <v>38.422467881700001</v>
      </c>
      <c r="V1996" s="131">
        <v>19.450253958800001</v>
      </c>
      <c r="W1996" s="147">
        <v>1619</v>
      </c>
      <c r="X1996" s="147">
        <v>57</v>
      </c>
      <c r="Y1996" s="147">
        <v>803</v>
      </c>
      <c r="Z1996" s="147">
        <v>759</v>
      </c>
      <c r="AA1996" s="147">
        <v>257</v>
      </c>
      <c r="AB1996" s="147">
        <v>18</v>
      </c>
      <c r="AC1996" s="147">
        <v>70</v>
      </c>
      <c r="AD1996" s="147">
        <v>169</v>
      </c>
      <c r="AE1996" s="148">
        <v>0.3228782288</v>
      </c>
      <c r="AF1996" s="131">
        <v>11.841469308800001</v>
      </c>
      <c r="AG1996" s="131">
        <v>2.74</v>
      </c>
      <c r="AH1996" s="149">
        <v>35.968225029300001</v>
      </c>
      <c r="AI1996" s="149">
        <v>12.840213569499999</v>
      </c>
      <c r="AJ1996" s="149">
        <v>14.077353822099999</v>
      </c>
      <c r="AK1996" s="149">
        <v>19.390545643999999</v>
      </c>
      <c r="AL1996" s="149">
        <v>1.2892303684999999</v>
      </c>
      <c r="AM1996" s="149">
        <v>0.66414897770000003</v>
      </c>
      <c r="AN1996" s="149" t="s">
        <v>3450</v>
      </c>
      <c r="AO1996" s="149" t="s">
        <v>3450</v>
      </c>
      <c r="AP1996" s="149">
        <v>15.0019533793</v>
      </c>
      <c r="AQ1996" s="149" t="s">
        <v>3450</v>
      </c>
    </row>
    <row r="1997" spans="1:43" x14ac:dyDescent="0.2">
      <c r="A1997" s="145">
        <v>6172</v>
      </c>
      <c r="B1997" s="109" t="s">
        <v>411</v>
      </c>
      <c r="C1997" s="110">
        <v>33</v>
      </c>
      <c r="D1997" s="131">
        <v>0</v>
      </c>
      <c r="E1997" s="110">
        <v>5.6798623063999996</v>
      </c>
      <c r="F1997" s="131">
        <v>6.0606060605999996</v>
      </c>
      <c r="G1997" s="131">
        <v>9.0909090909000003</v>
      </c>
      <c r="H1997" s="131">
        <v>60.606060606100002</v>
      </c>
      <c r="I1997" s="131">
        <v>30.303030303</v>
      </c>
      <c r="J1997" s="131">
        <v>0</v>
      </c>
      <c r="K1997" s="131">
        <v>0</v>
      </c>
      <c r="L1997" s="131">
        <v>0</v>
      </c>
      <c r="M1997" s="131">
        <v>0</v>
      </c>
      <c r="N1997" s="110">
        <v>16</v>
      </c>
      <c r="O1997" s="131">
        <v>2</v>
      </c>
      <c r="P1997" s="146">
        <v>5.81</v>
      </c>
      <c r="Q1997" s="131">
        <v>1.2068965517000001</v>
      </c>
      <c r="R1997" s="110">
        <v>1</v>
      </c>
      <c r="S1997" s="131">
        <v>15.862068965500001</v>
      </c>
      <c r="T1997" s="110">
        <v>-13</v>
      </c>
      <c r="U1997" s="131">
        <v>42.586206896599997</v>
      </c>
      <c r="V1997" s="131">
        <v>40.344827586199997</v>
      </c>
      <c r="W1997" s="147">
        <v>13</v>
      </c>
      <c r="X1997" s="147">
        <v>6</v>
      </c>
      <c r="Y1997" s="147">
        <v>0</v>
      </c>
      <c r="Z1997" s="147">
        <v>7</v>
      </c>
      <c r="AA1997" s="147" t="s">
        <v>3449</v>
      </c>
      <c r="AB1997" s="147" t="s">
        <v>3449</v>
      </c>
      <c r="AC1997" s="147">
        <v>0</v>
      </c>
      <c r="AD1997" s="147" t="s">
        <v>3449</v>
      </c>
      <c r="AE1997" s="148">
        <v>0</v>
      </c>
      <c r="AF1997" s="131">
        <v>0</v>
      </c>
      <c r="AG1997" s="149" t="s">
        <v>3449</v>
      </c>
      <c r="AH1997" s="149">
        <v>0</v>
      </c>
      <c r="AI1997" s="149">
        <v>44.736842105299999</v>
      </c>
      <c r="AJ1997" s="149">
        <v>14.4736842105</v>
      </c>
      <c r="AK1997" s="149">
        <v>26.9736842105</v>
      </c>
      <c r="AL1997" s="149">
        <v>0</v>
      </c>
      <c r="AM1997" s="149">
        <v>3.2894736841999999</v>
      </c>
      <c r="AN1997" s="149" t="s">
        <v>3450</v>
      </c>
      <c r="AO1997" s="149" t="s">
        <v>3450</v>
      </c>
      <c r="AP1997" s="149">
        <v>10.5263157895</v>
      </c>
      <c r="AQ1997" s="149" t="s">
        <v>3450</v>
      </c>
    </row>
    <row r="1998" spans="1:43" x14ac:dyDescent="0.2">
      <c r="A1998" s="145">
        <v>6173</v>
      </c>
      <c r="B1998" s="109" t="s">
        <v>410</v>
      </c>
      <c r="C1998" s="110">
        <v>1002</v>
      </c>
      <c r="D1998" s="131">
        <v>17.6056338028</v>
      </c>
      <c r="E1998" s="110">
        <v>173.05699481869999</v>
      </c>
      <c r="F1998" s="131">
        <v>9.5808383234000001</v>
      </c>
      <c r="G1998" s="131">
        <v>18.762475049900001</v>
      </c>
      <c r="H1998" s="131">
        <v>68.962075848300003</v>
      </c>
      <c r="I1998" s="131">
        <v>12.2754491018</v>
      </c>
      <c r="J1998" s="131">
        <v>7.0850202428999998</v>
      </c>
      <c r="K1998" s="131">
        <v>0</v>
      </c>
      <c r="L1998" s="131">
        <v>9.1093117409000008</v>
      </c>
      <c r="M1998" s="131">
        <v>6.0728744938999997</v>
      </c>
      <c r="N1998" s="110">
        <v>412</v>
      </c>
      <c r="O1998" s="131">
        <v>2.4247572815999998</v>
      </c>
      <c r="P1998" s="146">
        <v>5.79</v>
      </c>
      <c r="Q1998" s="131">
        <v>8.1911262799000006</v>
      </c>
      <c r="R1998" s="110">
        <v>17</v>
      </c>
      <c r="S1998" s="131">
        <v>13.651877133099999</v>
      </c>
      <c r="T1998" s="110">
        <v>-18</v>
      </c>
      <c r="U1998" s="131">
        <v>60.580204778199999</v>
      </c>
      <c r="V1998" s="131">
        <v>17.576791808900001</v>
      </c>
      <c r="W1998" s="147">
        <v>307</v>
      </c>
      <c r="X1998" s="147">
        <v>22</v>
      </c>
      <c r="Y1998" s="147">
        <v>55</v>
      </c>
      <c r="Z1998" s="147">
        <v>230</v>
      </c>
      <c r="AA1998" s="147">
        <v>64</v>
      </c>
      <c r="AB1998" s="147">
        <v>10</v>
      </c>
      <c r="AC1998" s="147">
        <v>9</v>
      </c>
      <c r="AD1998" s="147">
        <v>45</v>
      </c>
      <c r="AE1998" s="148">
        <v>1.0695187166</v>
      </c>
      <c r="AF1998" s="131">
        <v>3.0737704917999999</v>
      </c>
      <c r="AG1998" s="149">
        <v>0.72</v>
      </c>
      <c r="AH1998" s="149">
        <v>1.73289513</v>
      </c>
      <c r="AI1998" s="149">
        <v>43.561398267100003</v>
      </c>
      <c r="AJ1998" s="149">
        <v>6.0651329549000002</v>
      </c>
      <c r="AK1998" s="149">
        <v>39.647445473600001</v>
      </c>
      <c r="AL1998" s="149">
        <v>2.9877502199999999E-2</v>
      </c>
      <c r="AM1998" s="149">
        <v>0.2091425157</v>
      </c>
      <c r="AN1998" s="149" t="s">
        <v>3450</v>
      </c>
      <c r="AO1998" s="149" t="s">
        <v>3450</v>
      </c>
      <c r="AP1998" s="149">
        <v>8.7541081565999992</v>
      </c>
      <c r="AQ1998" s="149" t="s">
        <v>3450</v>
      </c>
    </row>
    <row r="1999" spans="1:43" x14ac:dyDescent="0.2">
      <c r="A1999" s="145">
        <v>6177</v>
      </c>
      <c r="B1999" s="109" t="s">
        <v>409</v>
      </c>
      <c r="C1999" s="110">
        <v>425</v>
      </c>
      <c r="D1999" s="131">
        <v>-8.4051724138000008</v>
      </c>
      <c r="E1999" s="110">
        <v>7.2624743677000003</v>
      </c>
      <c r="F1999" s="131">
        <v>4.4705882353000002</v>
      </c>
      <c r="G1999" s="131">
        <v>18.3529411765</v>
      </c>
      <c r="H1999" s="131">
        <v>60.235294117599999</v>
      </c>
      <c r="I1999" s="131">
        <v>21.411764705900001</v>
      </c>
      <c r="J1999" s="131">
        <v>7.0671378092000001</v>
      </c>
      <c r="K1999" s="131">
        <v>0</v>
      </c>
      <c r="L1999" s="131">
        <v>9.4228504122000007</v>
      </c>
      <c r="M1999" s="131">
        <v>9.4228504122000007</v>
      </c>
      <c r="N1999" s="110">
        <v>171</v>
      </c>
      <c r="O1999" s="131">
        <v>2.4678362573000001</v>
      </c>
      <c r="P1999" s="146">
        <v>58.52</v>
      </c>
      <c r="Q1999" s="131">
        <v>0.9055185375</v>
      </c>
      <c r="R1999" s="110">
        <v>15</v>
      </c>
      <c r="S1999" s="131">
        <v>19.665128993700002</v>
      </c>
      <c r="T1999" s="110">
        <v>-53</v>
      </c>
      <c r="U1999" s="131">
        <v>27.917307363700001</v>
      </c>
      <c r="V1999" s="131">
        <v>51.5120451051</v>
      </c>
      <c r="W1999" s="147">
        <v>156</v>
      </c>
      <c r="X1999" s="147">
        <v>57</v>
      </c>
      <c r="Y1999" s="147">
        <v>24</v>
      </c>
      <c r="Z1999" s="147">
        <v>75</v>
      </c>
      <c r="AA1999" s="147">
        <v>49</v>
      </c>
      <c r="AB1999" s="147">
        <v>22</v>
      </c>
      <c r="AC1999" s="147">
        <v>7</v>
      </c>
      <c r="AD1999" s="147">
        <v>20</v>
      </c>
      <c r="AE1999" s="148">
        <v>3.125</v>
      </c>
      <c r="AF1999" s="131">
        <v>0</v>
      </c>
      <c r="AG1999" s="149" t="s">
        <v>3449</v>
      </c>
      <c r="AH1999" s="149">
        <v>3.1377899044999999</v>
      </c>
      <c r="AI1999" s="149">
        <v>52.387448840399998</v>
      </c>
      <c r="AJ1999" s="149">
        <v>5.5934515688999999</v>
      </c>
      <c r="AK1999" s="149">
        <v>31.7189631651</v>
      </c>
      <c r="AL1999" s="149">
        <v>0</v>
      </c>
      <c r="AM1999" s="149">
        <v>1.1596180082</v>
      </c>
      <c r="AN1999" s="149" t="s">
        <v>3450</v>
      </c>
      <c r="AO1999" s="149" t="s">
        <v>3450</v>
      </c>
      <c r="AP1999" s="149">
        <v>6.0027285130000001</v>
      </c>
      <c r="AQ1999" s="149" t="s">
        <v>3450</v>
      </c>
    </row>
    <row r="2000" spans="1:43" x14ac:dyDescent="0.2">
      <c r="A2000" s="145">
        <v>6181</v>
      </c>
      <c r="B2000" s="109" t="s">
        <v>408</v>
      </c>
      <c r="C2000" s="110">
        <v>441</v>
      </c>
      <c r="D2000" s="131">
        <v>-16.318785578699998</v>
      </c>
      <c r="E2000" s="110">
        <v>23.1011000524</v>
      </c>
      <c r="F2000" s="131">
        <v>13.151927437599999</v>
      </c>
      <c r="G2000" s="131">
        <v>17.9138321995</v>
      </c>
      <c r="H2000" s="131">
        <v>57.3696145125</v>
      </c>
      <c r="I2000" s="131">
        <v>24.716553288</v>
      </c>
      <c r="J2000" s="131">
        <v>2.2396416573</v>
      </c>
      <c r="K2000" s="131">
        <v>2.2396416573</v>
      </c>
      <c r="L2000" s="131">
        <v>4.4792833147</v>
      </c>
      <c r="M2000" s="131">
        <v>6.7189249719999999</v>
      </c>
      <c r="N2000" s="110">
        <v>193</v>
      </c>
      <c r="O2000" s="131">
        <v>2.2487046631999998</v>
      </c>
      <c r="P2000" s="146">
        <v>19.09</v>
      </c>
      <c r="Q2000" s="131">
        <v>4.0966386554999996</v>
      </c>
      <c r="R2000" s="110">
        <v>30</v>
      </c>
      <c r="S2000" s="131">
        <v>26.3655462185</v>
      </c>
      <c r="T2000" s="110">
        <v>-66</v>
      </c>
      <c r="U2000" s="131">
        <v>43.014705882400001</v>
      </c>
      <c r="V2000" s="131">
        <v>26.523109243699999</v>
      </c>
      <c r="W2000" s="147">
        <v>345</v>
      </c>
      <c r="X2000" s="147">
        <v>46</v>
      </c>
      <c r="Y2000" s="147">
        <v>11</v>
      </c>
      <c r="Z2000" s="147">
        <v>288</v>
      </c>
      <c r="AA2000" s="147">
        <v>77</v>
      </c>
      <c r="AB2000" s="147">
        <v>13</v>
      </c>
      <c r="AC2000" s="147">
        <v>5</v>
      </c>
      <c r="AD2000" s="147">
        <v>59</v>
      </c>
      <c r="AE2000" s="148">
        <v>0.42997542999999999</v>
      </c>
      <c r="AF2000" s="131">
        <v>2.0790020789999999</v>
      </c>
      <c r="AG2000" s="149" t="s">
        <v>3449</v>
      </c>
      <c r="AH2000" s="149">
        <v>2.4669073406000002</v>
      </c>
      <c r="AI2000" s="149">
        <v>47.051744885700003</v>
      </c>
      <c r="AJ2000" s="149">
        <v>5.4753309265999999</v>
      </c>
      <c r="AK2000" s="149">
        <v>35.499398315299999</v>
      </c>
      <c r="AL2000" s="149">
        <v>0</v>
      </c>
      <c r="AM2000" s="149">
        <v>0.12033694339999999</v>
      </c>
      <c r="AN2000" s="149" t="s">
        <v>3450</v>
      </c>
      <c r="AO2000" s="149" t="s">
        <v>3450</v>
      </c>
      <c r="AP2000" s="149">
        <v>9.3862815883999993</v>
      </c>
      <c r="AQ2000" s="149" t="s">
        <v>3450</v>
      </c>
    </row>
    <row r="2001" spans="1:43" x14ac:dyDescent="0.2">
      <c r="A2001" s="145">
        <v>6191</v>
      </c>
      <c r="B2001" s="109" t="s">
        <v>407</v>
      </c>
      <c r="C2001" s="110">
        <v>633</v>
      </c>
      <c r="D2001" s="131">
        <v>-1.09375</v>
      </c>
      <c r="E2001" s="110">
        <v>42.171885409700003</v>
      </c>
      <c r="F2001" s="131">
        <v>7.8988941547999998</v>
      </c>
      <c r="G2001" s="131">
        <v>16.7456556082</v>
      </c>
      <c r="H2001" s="131">
        <v>57.661927330200001</v>
      </c>
      <c r="I2001" s="131">
        <v>25.592417061599999</v>
      </c>
      <c r="J2001" s="131">
        <v>3.1771247021</v>
      </c>
      <c r="K2001" s="131">
        <v>1.5885623511</v>
      </c>
      <c r="L2001" s="131">
        <v>9.5313741063999995</v>
      </c>
      <c r="M2001" s="131">
        <v>9.5313741063999995</v>
      </c>
      <c r="N2001" s="110">
        <v>269</v>
      </c>
      <c r="O2001" s="131">
        <v>2.3494423792000001</v>
      </c>
      <c r="P2001" s="146">
        <v>15.01</v>
      </c>
      <c r="Q2001" s="131">
        <v>2.9294274301000001</v>
      </c>
      <c r="R2001" s="110">
        <v>9</v>
      </c>
      <c r="S2001" s="131">
        <v>20.572569906799998</v>
      </c>
      <c r="T2001" s="110">
        <v>-32</v>
      </c>
      <c r="U2001" s="131">
        <v>45.739014647099999</v>
      </c>
      <c r="V2001" s="131">
        <v>30.758988016</v>
      </c>
      <c r="W2001" s="147">
        <v>140</v>
      </c>
      <c r="X2001" s="147">
        <v>64</v>
      </c>
      <c r="Y2001" s="147">
        <v>13</v>
      </c>
      <c r="Z2001" s="147">
        <v>63</v>
      </c>
      <c r="AA2001" s="147">
        <v>57</v>
      </c>
      <c r="AB2001" s="147">
        <v>20</v>
      </c>
      <c r="AC2001" s="147">
        <v>8</v>
      </c>
      <c r="AD2001" s="147">
        <v>29</v>
      </c>
      <c r="AE2001" s="148">
        <v>2.1176470587999998</v>
      </c>
      <c r="AF2001" s="131">
        <v>14.446227929399999</v>
      </c>
      <c r="AG2001" s="149" t="s">
        <v>3449</v>
      </c>
      <c r="AH2001" s="149">
        <v>0.95914742450000001</v>
      </c>
      <c r="AI2001" s="149">
        <v>59.6447602131</v>
      </c>
      <c r="AJ2001" s="149">
        <v>7.7442273535000004</v>
      </c>
      <c r="AK2001" s="149">
        <v>26.571936056799998</v>
      </c>
      <c r="AL2001" s="149">
        <v>0</v>
      </c>
      <c r="AM2001" s="149">
        <v>0.9236234458</v>
      </c>
      <c r="AN2001" s="149" t="s">
        <v>3450</v>
      </c>
      <c r="AO2001" s="149" t="s">
        <v>3450</v>
      </c>
      <c r="AP2001" s="149">
        <v>4.1207815275000002</v>
      </c>
      <c r="AQ2001" s="149" t="s">
        <v>3450</v>
      </c>
    </row>
    <row r="2002" spans="1:43" x14ac:dyDescent="0.2">
      <c r="A2002" s="145">
        <v>6192</v>
      </c>
      <c r="B2002" s="109" t="s">
        <v>406</v>
      </c>
      <c r="C2002" s="110">
        <v>292</v>
      </c>
      <c r="D2002" s="131">
        <v>-4.8859934853000002</v>
      </c>
      <c r="E2002" s="110">
        <v>3.2261628549000001</v>
      </c>
      <c r="F2002" s="131">
        <v>4.1095890410999996</v>
      </c>
      <c r="G2002" s="131">
        <v>17.465753424700001</v>
      </c>
      <c r="H2002" s="131">
        <v>52.739726027400003</v>
      </c>
      <c r="I2002" s="131">
        <v>29.794520547899999</v>
      </c>
      <c r="J2002" s="131">
        <v>3.4364261167999999</v>
      </c>
      <c r="K2002" s="131">
        <v>0</v>
      </c>
      <c r="L2002" s="131">
        <v>10.3092783505</v>
      </c>
      <c r="M2002" s="131">
        <v>10.3092783505</v>
      </c>
      <c r="N2002" s="110">
        <v>129</v>
      </c>
      <c r="O2002" s="131">
        <v>2.2558139535000001</v>
      </c>
      <c r="P2002" s="146">
        <v>90.51</v>
      </c>
      <c r="Q2002" s="131">
        <v>0.41970399819999998</v>
      </c>
      <c r="R2002" s="110">
        <v>6</v>
      </c>
      <c r="S2002" s="131">
        <v>8.0737795450000007</v>
      </c>
      <c r="T2002" s="110">
        <v>-108</v>
      </c>
      <c r="U2002" s="131">
        <v>8.8910978573000001</v>
      </c>
      <c r="V2002" s="131">
        <v>82.615418599500003</v>
      </c>
      <c r="W2002" s="147">
        <v>84</v>
      </c>
      <c r="X2002" s="147">
        <v>24</v>
      </c>
      <c r="Y2002" s="147">
        <v>4</v>
      </c>
      <c r="Z2002" s="147">
        <v>56</v>
      </c>
      <c r="AA2002" s="147" t="s">
        <v>3449</v>
      </c>
      <c r="AB2002" s="147">
        <v>8</v>
      </c>
      <c r="AC2002" s="147" t="s">
        <v>3449</v>
      </c>
      <c r="AD2002" s="147">
        <v>15</v>
      </c>
      <c r="AE2002" s="148">
        <v>2.7322404372000002</v>
      </c>
      <c r="AF2002" s="131">
        <v>0</v>
      </c>
      <c r="AG2002" s="149" t="s">
        <v>3449</v>
      </c>
      <c r="AH2002" s="149">
        <v>0.4884856943</v>
      </c>
      <c r="AI2002" s="149">
        <v>73.551988834599996</v>
      </c>
      <c r="AJ2002" s="149">
        <v>1.6748080948999999</v>
      </c>
      <c r="AK2002" s="149">
        <v>20.027913468200001</v>
      </c>
      <c r="AL2002" s="149">
        <v>0.27913468250000001</v>
      </c>
      <c r="AM2002" s="149">
        <v>6.97836706E-2</v>
      </c>
      <c r="AN2002" s="149" t="s">
        <v>3450</v>
      </c>
      <c r="AO2002" s="149" t="s">
        <v>3450</v>
      </c>
      <c r="AP2002" s="149">
        <v>3.8381018841999999</v>
      </c>
      <c r="AQ2002" s="149" t="s">
        <v>3450</v>
      </c>
    </row>
    <row r="2003" spans="1:43" x14ac:dyDescent="0.2">
      <c r="A2003" s="145">
        <v>6193</v>
      </c>
      <c r="B2003" s="109" t="s">
        <v>405</v>
      </c>
      <c r="C2003" s="110">
        <v>744</v>
      </c>
      <c r="D2003" s="131">
        <v>2.1978021978000002</v>
      </c>
      <c r="E2003" s="110">
        <v>55.357142857100001</v>
      </c>
      <c r="F2003" s="131">
        <v>3.8978494624</v>
      </c>
      <c r="G2003" s="131">
        <v>16.532258064499999</v>
      </c>
      <c r="H2003" s="131">
        <v>58.870967741900003</v>
      </c>
      <c r="I2003" s="131">
        <v>24.5967741935</v>
      </c>
      <c r="J2003" s="131">
        <v>5.4274084125000002</v>
      </c>
      <c r="K2003" s="131">
        <v>2.7137042062000001</v>
      </c>
      <c r="L2003" s="131">
        <v>8.1411126186999994</v>
      </c>
      <c r="M2003" s="131">
        <v>5.4274084125000002</v>
      </c>
      <c r="N2003" s="110">
        <v>346</v>
      </c>
      <c r="O2003" s="131">
        <v>2.1300578035000002</v>
      </c>
      <c r="P2003" s="146">
        <v>13.44</v>
      </c>
      <c r="Q2003" s="131">
        <v>5.3024645257999996</v>
      </c>
      <c r="R2003" s="110">
        <v>15</v>
      </c>
      <c r="S2003" s="131">
        <v>24.645257655000002</v>
      </c>
      <c r="T2003" s="110">
        <v>-38</v>
      </c>
      <c r="U2003" s="131">
        <v>57.206870799100003</v>
      </c>
      <c r="V2003" s="131">
        <v>12.8454070202</v>
      </c>
      <c r="W2003" s="147">
        <v>182</v>
      </c>
      <c r="X2003" s="147">
        <v>41</v>
      </c>
      <c r="Y2003" s="147">
        <v>25</v>
      </c>
      <c r="Z2003" s="147">
        <v>116</v>
      </c>
      <c r="AA2003" s="147">
        <v>59</v>
      </c>
      <c r="AB2003" s="147">
        <v>15</v>
      </c>
      <c r="AC2003" s="147">
        <v>7</v>
      </c>
      <c r="AD2003" s="147">
        <v>37</v>
      </c>
      <c r="AE2003" s="148">
        <v>1.3368983957</v>
      </c>
      <c r="AF2003" s="131">
        <v>2.7972027972000002</v>
      </c>
      <c r="AG2003" s="149" t="s">
        <v>3449</v>
      </c>
      <c r="AH2003" s="149">
        <v>2.4691358024999999</v>
      </c>
      <c r="AI2003" s="149">
        <v>65.809327846399995</v>
      </c>
      <c r="AJ2003" s="149">
        <v>9.4993141289</v>
      </c>
      <c r="AK2003" s="149">
        <v>17.078189300399998</v>
      </c>
      <c r="AL2003" s="149">
        <v>0.10288065840000001</v>
      </c>
      <c r="AM2003" s="149">
        <v>0.89163237309999999</v>
      </c>
      <c r="AN2003" s="149" t="s">
        <v>3450</v>
      </c>
      <c r="AO2003" s="149" t="s">
        <v>3450</v>
      </c>
      <c r="AP2003" s="149">
        <v>4.1495198902999997</v>
      </c>
      <c r="AQ2003" s="149" t="s">
        <v>3450</v>
      </c>
    </row>
    <row r="2004" spans="1:43" x14ac:dyDescent="0.2">
      <c r="A2004" s="145">
        <v>6194</v>
      </c>
      <c r="B2004" s="109" t="s">
        <v>404</v>
      </c>
      <c r="C2004" s="110">
        <v>446</v>
      </c>
      <c r="D2004" s="131">
        <v>-6.8893528183999999</v>
      </c>
      <c r="E2004" s="110">
        <v>31.653655074500001</v>
      </c>
      <c r="F2004" s="131">
        <v>4.4843049326999997</v>
      </c>
      <c r="G2004" s="131">
        <v>12.7802690583</v>
      </c>
      <c r="H2004" s="131">
        <v>55.829596412599997</v>
      </c>
      <c r="I2004" s="131">
        <v>31.390134529099999</v>
      </c>
      <c r="J2004" s="131">
        <v>4.4943820225</v>
      </c>
      <c r="K2004" s="131">
        <v>6.7415730336999999</v>
      </c>
      <c r="L2004" s="131">
        <v>6.7415730336999999</v>
      </c>
      <c r="M2004" s="131">
        <v>13.4831460674</v>
      </c>
      <c r="N2004" s="110">
        <v>207</v>
      </c>
      <c r="O2004" s="131">
        <v>2.1497584541000001</v>
      </c>
      <c r="P2004" s="146">
        <v>14.09</v>
      </c>
      <c r="Q2004" s="131">
        <v>2.3470839259999998</v>
      </c>
      <c r="R2004" s="110">
        <v>10</v>
      </c>
      <c r="S2004" s="131">
        <v>24.822190611700002</v>
      </c>
      <c r="T2004" s="110">
        <v>-72</v>
      </c>
      <c r="U2004" s="131">
        <v>47.795163584599997</v>
      </c>
      <c r="V2004" s="131">
        <v>25.035561877700001</v>
      </c>
      <c r="W2004" s="147">
        <v>87</v>
      </c>
      <c r="X2004" s="147">
        <v>23</v>
      </c>
      <c r="Y2004" s="147">
        <v>19</v>
      </c>
      <c r="Z2004" s="147">
        <v>45</v>
      </c>
      <c r="AA2004" s="147">
        <v>33</v>
      </c>
      <c r="AB2004" s="147">
        <v>8</v>
      </c>
      <c r="AC2004" s="147">
        <v>5</v>
      </c>
      <c r="AD2004" s="147">
        <v>20</v>
      </c>
      <c r="AE2004" s="148">
        <v>3.6789297659</v>
      </c>
      <c r="AF2004" s="131">
        <v>0</v>
      </c>
      <c r="AG2004" s="149" t="s">
        <v>3449</v>
      </c>
      <c r="AH2004" s="149">
        <v>0.58910161999999999</v>
      </c>
      <c r="AI2004" s="149">
        <v>58.321060382900001</v>
      </c>
      <c r="AJ2004" s="149">
        <v>1.9145802650999999</v>
      </c>
      <c r="AK2004" s="149">
        <v>36.622484045199997</v>
      </c>
      <c r="AL2004" s="149">
        <v>0</v>
      </c>
      <c r="AM2004" s="149">
        <v>0.44182621500000002</v>
      </c>
      <c r="AN2004" s="149" t="s">
        <v>3450</v>
      </c>
      <c r="AO2004" s="149" t="s">
        <v>3450</v>
      </c>
      <c r="AP2004" s="149">
        <v>1.7182130583999999</v>
      </c>
      <c r="AQ2004" s="149" t="s">
        <v>3450</v>
      </c>
    </row>
    <row r="2005" spans="1:43" x14ac:dyDescent="0.2">
      <c r="A2005" s="145">
        <v>6195</v>
      </c>
      <c r="B2005" s="109" t="s">
        <v>403</v>
      </c>
      <c r="C2005" s="110">
        <v>250</v>
      </c>
      <c r="D2005" s="131">
        <v>-4.2145593870000004</v>
      </c>
      <c r="E2005" s="110">
        <v>8.9541547278000007</v>
      </c>
      <c r="F2005" s="131">
        <v>3.6</v>
      </c>
      <c r="G2005" s="131">
        <v>12</v>
      </c>
      <c r="H2005" s="131">
        <v>64</v>
      </c>
      <c r="I2005" s="131">
        <v>24</v>
      </c>
      <c r="J2005" s="131">
        <v>0</v>
      </c>
      <c r="K2005" s="131">
        <v>0</v>
      </c>
      <c r="L2005" s="131">
        <v>0</v>
      </c>
      <c r="M2005" s="131">
        <v>7.9522862823000002</v>
      </c>
      <c r="N2005" s="110">
        <v>117</v>
      </c>
      <c r="O2005" s="131">
        <v>2.1367521368000002</v>
      </c>
      <c r="P2005" s="146">
        <v>27.92</v>
      </c>
      <c r="Q2005" s="131">
        <v>0.78853046589999998</v>
      </c>
      <c r="R2005" s="110">
        <v>1</v>
      </c>
      <c r="S2005" s="131">
        <v>17.670250896100001</v>
      </c>
      <c r="T2005" s="110">
        <v>-30</v>
      </c>
      <c r="U2005" s="131">
        <v>19.283154121900001</v>
      </c>
      <c r="V2005" s="131">
        <v>62.258064516099999</v>
      </c>
      <c r="W2005" s="147" t="s">
        <v>3449</v>
      </c>
      <c r="X2005" s="147">
        <v>34</v>
      </c>
      <c r="Y2005" s="147" t="s">
        <v>3449</v>
      </c>
      <c r="Z2005" s="147">
        <v>53</v>
      </c>
      <c r="AA2005" s="147" t="s">
        <v>3449</v>
      </c>
      <c r="AB2005" s="147">
        <v>13</v>
      </c>
      <c r="AC2005" s="147" t="s">
        <v>3449</v>
      </c>
      <c r="AD2005" s="147">
        <v>12</v>
      </c>
      <c r="AE2005" s="148">
        <v>3.3816425121</v>
      </c>
      <c r="AF2005" s="131">
        <v>0</v>
      </c>
      <c r="AG2005" s="149" t="s">
        <v>3449</v>
      </c>
      <c r="AH2005" s="149">
        <v>0.86058519789999999</v>
      </c>
      <c r="AI2005" s="149">
        <v>74.354561101499996</v>
      </c>
      <c r="AJ2005" s="149">
        <v>4.0447504302999997</v>
      </c>
      <c r="AK2005" s="149">
        <v>18.330464716000002</v>
      </c>
      <c r="AL2005" s="149">
        <v>0.17211703959999999</v>
      </c>
      <c r="AM2005" s="149">
        <v>1.3769363166999999</v>
      </c>
      <c r="AN2005" s="149" t="s">
        <v>3450</v>
      </c>
      <c r="AO2005" s="149" t="s">
        <v>3450</v>
      </c>
      <c r="AP2005" s="149">
        <v>0.86058519789999999</v>
      </c>
      <c r="AQ2005" s="149" t="s">
        <v>3450</v>
      </c>
    </row>
    <row r="2006" spans="1:43" x14ac:dyDescent="0.2">
      <c r="A2006" s="145">
        <v>6197</v>
      </c>
      <c r="B2006" s="109" t="s">
        <v>402</v>
      </c>
      <c r="C2006" s="110">
        <v>318</v>
      </c>
      <c r="D2006" s="131">
        <v>-15.2</v>
      </c>
      <c r="E2006" s="110">
        <v>27.226027397300001</v>
      </c>
      <c r="F2006" s="131">
        <v>3.7735849056999999</v>
      </c>
      <c r="G2006" s="131">
        <v>11.9496855346</v>
      </c>
      <c r="H2006" s="131">
        <v>56.918238993700001</v>
      </c>
      <c r="I2006" s="131">
        <v>31.132075471699999</v>
      </c>
      <c r="J2006" s="131">
        <v>9.3312597201000003</v>
      </c>
      <c r="K2006" s="131">
        <v>0</v>
      </c>
      <c r="L2006" s="131">
        <v>0</v>
      </c>
      <c r="M2006" s="131">
        <v>9.3312597201000003</v>
      </c>
      <c r="N2006" s="110">
        <v>140</v>
      </c>
      <c r="O2006" s="131">
        <v>2.2357142856999999</v>
      </c>
      <c r="P2006" s="146">
        <v>11.68</v>
      </c>
      <c r="Q2006" s="131">
        <v>1.7123287671</v>
      </c>
      <c r="R2006" s="110">
        <v>3</v>
      </c>
      <c r="S2006" s="131">
        <v>23.287671232899999</v>
      </c>
      <c r="T2006" s="110">
        <v>-58</v>
      </c>
      <c r="U2006" s="131">
        <v>35.273972602699999</v>
      </c>
      <c r="V2006" s="131">
        <v>39.726027397300001</v>
      </c>
      <c r="W2006" s="147">
        <v>117</v>
      </c>
      <c r="X2006" s="147">
        <v>9</v>
      </c>
      <c r="Y2006" s="147">
        <v>4</v>
      </c>
      <c r="Z2006" s="147">
        <v>104</v>
      </c>
      <c r="AA2006" s="147" t="s">
        <v>3449</v>
      </c>
      <c r="AB2006" s="147" t="s">
        <v>3449</v>
      </c>
      <c r="AC2006" s="147">
        <v>4</v>
      </c>
      <c r="AD2006" s="147">
        <v>19</v>
      </c>
      <c r="AE2006" s="148">
        <v>2.3178807947000002</v>
      </c>
      <c r="AF2006" s="131">
        <v>0</v>
      </c>
      <c r="AG2006" s="149" t="s">
        <v>3449</v>
      </c>
      <c r="AH2006" s="149">
        <v>1.1235955056</v>
      </c>
      <c r="AI2006" s="149">
        <v>79.479597871099998</v>
      </c>
      <c r="AJ2006" s="149">
        <v>5.1448846836</v>
      </c>
      <c r="AK2006" s="149">
        <v>10.348905972800001</v>
      </c>
      <c r="AL2006" s="149">
        <v>0.3548196334</v>
      </c>
      <c r="AM2006" s="149">
        <v>0.94618568889999999</v>
      </c>
      <c r="AN2006" s="149" t="s">
        <v>3450</v>
      </c>
      <c r="AO2006" s="149" t="s">
        <v>3450</v>
      </c>
      <c r="AP2006" s="149">
        <v>2.6020106446</v>
      </c>
      <c r="AQ2006" s="149" t="s">
        <v>3450</v>
      </c>
    </row>
    <row r="2007" spans="1:43" x14ac:dyDescent="0.2">
      <c r="A2007" s="145">
        <v>6198</v>
      </c>
      <c r="B2007" s="109" t="s">
        <v>401</v>
      </c>
      <c r="C2007" s="110">
        <v>731</v>
      </c>
      <c r="D2007" s="131">
        <v>7.6583210603999996</v>
      </c>
      <c r="E2007" s="110">
        <v>41.463414634099998</v>
      </c>
      <c r="F2007" s="131">
        <v>6.9767441860000003</v>
      </c>
      <c r="G2007" s="131">
        <v>19.015047879600001</v>
      </c>
      <c r="H2007" s="131">
        <v>63.474692202500002</v>
      </c>
      <c r="I2007" s="131">
        <v>17.510259917900001</v>
      </c>
      <c r="J2007" s="131">
        <v>2.7758501040999999</v>
      </c>
      <c r="K2007" s="131">
        <v>0</v>
      </c>
      <c r="L2007" s="131">
        <v>8.3275503122999996</v>
      </c>
      <c r="M2007" s="131">
        <v>9.7154753642999996</v>
      </c>
      <c r="N2007" s="110">
        <v>306</v>
      </c>
      <c r="O2007" s="131">
        <v>2.3660130718999999</v>
      </c>
      <c r="P2007" s="146">
        <v>17.63</v>
      </c>
      <c r="Q2007" s="131">
        <v>4.4092707744000004</v>
      </c>
      <c r="R2007" s="110">
        <v>25</v>
      </c>
      <c r="S2007" s="131">
        <v>11.0797060486</v>
      </c>
      <c r="T2007" s="110">
        <v>-22</v>
      </c>
      <c r="U2007" s="131">
        <v>28.6037309214</v>
      </c>
      <c r="V2007" s="131">
        <v>55.907292255500003</v>
      </c>
      <c r="W2007" s="147">
        <v>120</v>
      </c>
      <c r="X2007" s="147">
        <v>40</v>
      </c>
      <c r="Y2007" s="147">
        <v>15</v>
      </c>
      <c r="Z2007" s="147">
        <v>65</v>
      </c>
      <c r="AA2007" s="147">
        <v>42</v>
      </c>
      <c r="AB2007" s="147">
        <v>13</v>
      </c>
      <c r="AC2007" s="147">
        <v>6</v>
      </c>
      <c r="AD2007" s="147">
        <v>23</v>
      </c>
      <c r="AE2007" s="148">
        <v>0.73710073710000001</v>
      </c>
      <c r="AF2007" s="131">
        <v>2.8449502134000002</v>
      </c>
      <c r="AG2007" s="149">
        <v>1.27</v>
      </c>
      <c r="AH2007" s="149">
        <v>0.18335166850000001</v>
      </c>
      <c r="AI2007" s="149">
        <v>77.814448111499999</v>
      </c>
      <c r="AJ2007" s="149">
        <v>3.9603960396</v>
      </c>
      <c r="AK2007" s="149">
        <v>15.9149248258</v>
      </c>
      <c r="AL2007" s="149">
        <v>0</v>
      </c>
      <c r="AM2007" s="149">
        <v>0.11001100110000001</v>
      </c>
      <c r="AN2007" s="149" t="s">
        <v>3450</v>
      </c>
      <c r="AO2007" s="149" t="s">
        <v>3450</v>
      </c>
      <c r="AP2007" s="149">
        <v>1.4301430143</v>
      </c>
      <c r="AQ2007" s="149" t="s">
        <v>3450</v>
      </c>
    </row>
    <row r="2008" spans="1:43" x14ac:dyDescent="0.2">
      <c r="A2008" s="145">
        <v>6199</v>
      </c>
      <c r="B2008" s="109" t="s">
        <v>400</v>
      </c>
      <c r="C2008" s="110">
        <v>1945</v>
      </c>
      <c r="D2008" s="131">
        <v>7.5179657269</v>
      </c>
      <c r="E2008" s="110">
        <v>64.085667215800001</v>
      </c>
      <c r="F2008" s="131">
        <v>12.442159383</v>
      </c>
      <c r="G2008" s="131">
        <v>21.182519280200001</v>
      </c>
      <c r="H2008" s="131">
        <v>57.532133676100003</v>
      </c>
      <c r="I2008" s="131">
        <v>21.2853470437</v>
      </c>
      <c r="J2008" s="131">
        <v>2.5706940874000002</v>
      </c>
      <c r="K2008" s="131">
        <v>2.0565552699</v>
      </c>
      <c r="L2008" s="131">
        <v>7.1979434446999999</v>
      </c>
      <c r="M2008" s="131">
        <v>7.1979434446999999</v>
      </c>
      <c r="N2008" s="110">
        <v>802</v>
      </c>
      <c r="O2008" s="131">
        <v>2.3990024937999999</v>
      </c>
      <c r="P2008" s="146">
        <v>30.35</v>
      </c>
      <c r="Q2008" s="131">
        <v>6.7393458869999998</v>
      </c>
      <c r="R2008" s="110">
        <v>66</v>
      </c>
      <c r="S2008" s="131">
        <v>12.3885034688</v>
      </c>
      <c r="T2008" s="110">
        <v>-72</v>
      </c>
      <c r="U2008" s="131">
        <v>20.085893624099999</v>
      </c>
      <c r="V2008" s="131">
        <v>60.786257020199997</v>
      </c>
      <c r="W2008" s="147">
        <v>1094</v>
      </c>
      <c r="X2008" s="147">
        <v>126</v>
      </c>
      <c r="Y2008" s="147">
        <v>503</v>
      </c>
      <c r="Z2008" s="147">
        <v>465</v>
      </c>
      <c r="AA2008" s="147">
        <v>151</v>
      </c>
      <c r="AB2008" s="147">
        <v>24</v>
      </c>
      <c r="AC2008" s="147">
        <v>27</v>
      </c>
      <c r="AD2008" s="147">
        <v>100</v>
      </c>
      <c r="AE2008" s="148">
        <v>3.0334728033</v>
      </c>
      <c r="AF2008" s="131">
        <v>3.6269430051999998</v>
      </c>
      <c r="AG2008" s="149">
        <v>0.72</v>
      </c>
      <c r="AH2008" s="149">
        <v>0.86360929119999996</v>
      </c>
      <c r="AI2008" s="149">
        <v>62.4478856462</v>
      </c>
      <c r="AJ2008" s="149">
        <v>5.5241215008999998</v>
      </c>
      <c r="AK2008" s="149">
        <v>24.3299583085</v>
      </c>
      <c r="AL2008" s="149">
        <v>5.9559261500000002E-2</v>
      </c>
      <c r="AM2008" s="149">
        <v>1.2358546753999999</v>
      </c>
      <c r="AN2008" s="149" t="s">
        <v>3450</v>
      </c>
      <c r="AO2008" s="149" t="s">
        <v>3450</v>
      </c>
      <c r="AP2008" s="149">
        <v>5.5390113162999999</v>
      </c>
      <c r="AQ2008" s="149" t="s">
        <v>3450</v>
      </c>
    </row>
    <row r="2009" spans="1:43" x14ac:dyDescent="0.2">
      <c r="A2009" s="145">
        <v>6201</v>
      </c>
      <c r="B2009" s="109" t="s">
        <v>399</v>
      </c>
      <c r="C2009" s="110">
        <v>437</v>
      </c>
      <c r="D2009" s="131">
        <v>8.9775561097000001</v>
      </c>
      <c r="E2009" s="110">
        <v>19.782707107299998</v>
      </c>
      <c r="F2009" s="131">
        <v>5.4919908467000003</v>
      </c>
      <c r="G2009" s="131">
        <v>16.018306636199998</v>
      </c>
      <c r="H2009" s="131">
        <v>57.437070938200002</v>
      </c>
      <c r="I2009" s="131">
        <v>26.5446224256</v>
      </c>
      <c r="J2009" s="131">
        <v>11.4547537228</v>
      </c>
      <c r="K2009" s="131">
        <v>0</v>
      </c>
      <c r="L2009" s="131">
        <v>9.1638029781999997</v>
      </c>
      <c r="M2009" s="131">
        <v>4.5819014890999998</v>
      </c>
      <c r="N2009" s="110">
        <v>196</v>
      </c>
      <c r="O2009" s="131">
        <v>2.2295918367000001</v>
      </c>
      <c r="P2009" s="146">
        <v>22.09</v>
      </c>
      <c r="Q2009" s="131">
        <v>1.8526886578999999</v>
      </c>
      <c r="R2009" s="110">
        <v>9</v>
      </c>
      <c r="S2009" s="131">
        <v>25.847266154500002</v>
      </c>
      <c r="T2009" s="110">
        <v>-74</v>
      </c>
      <c r="U2009" s="131">
        <v>29.868956168099999</v>
      </c>
      <c r="V2009" s="131">
        <v>42.431089019399998</v>
      </c>
      <c r="W2009" s="147">
        <v>150</v>
      </c>
      <c r="X2009" s="147">
        <v>35</v>
      </c>
      <c r="Y2009" s="147">
        <v>15</v>
      </c>
      <c r="Z2009" s="147">
        <v>100</v>
      </c>
      <c r="AA2009" s="147">
        <v>40</v>
      </c>
      <c r="AB2009" s="147">
        <v>12</v>
      </c>
      <c r="AC2009" s="147">
        <v>5</v>
      </c>
      <c r="AD2009" s="147">
        <v>23</v>
      </c>
      <c r="AE2009" s="148">
        <v>3.2702237522000002</v>
      </c>
      <c r="AF2009" s="131">
        <v>2.3752969121</v>
      </c>
      <c r="AG2009" s="149" t="s">
        <v>3449</v>
      </c>
      <c r="AH2009" s="149">
        <v>0.86794792310000002</v>
      </c>
      <c r="AI2009" s="149">
        <v>67.947923124599996</v>
      </c>
      <c r="AJ2009" s="149">
        <v>5.1456912585000003</v>
      </c>
      <c r="AK2009" s="149">
        <v>19.342839429600001</v>
      </c>
      <c r="AL2009" s="149">
        <v>0</v>
      </c>
      <c r="AM2009" s="149">
        <v>0.18598884069999999</v>
      </c>
      <c r="AN2009" s="149" t="s">
        <v>3450</v>
      </c>
      <c r="AO2009" s="149" t="s">
        <v>3450</v>
      </c>
      <c r="AP2009" s="149">
        <v>6.3856168630000001</v>
      </c>
      <c r="AQ2009" s="149" t="s">
        <v>3450</v>
      </c>
    </row>
    <row r="2010" spans="1:43" x14ac:dyDescent="0.2">
      <c r="A2010" s="145">
        <v>6202</v>
      </c>
      <c r="B2010" s="109" t="s">
        <v>398</v>
      </c>
      <c r="C2010" s="110">
        <v>555</v>
      </c>
      <c r="D2010" s="131">
        <v>1.6483516484</v>
      </c>
      <c r="E2010" s="110">
        <v>37.348586810199997</v>
      </c>
      <c r="F2010" s="131">
        <v>4.5045045044999998</v>
      </c>
      <c r="G2010" s="131">
        <v>21.441441441399999</v>
      </c>
      <c r="H2010" s="131">
        <v>58.558558558599998</v>
      </c>
      <c r="I2010" s="131">
        <v>20</v>
      </c>
      <c r="J2010" s="131">
        <v>1.7857142856999999</v>
      </c>
      <c r="K2010" s="131">
        <v>0</v>
      </c>
      <c r="L2010" s="131">
        <v>3.5714285713999998</v>
      </c>
      <c r="M2010" s="131">
        <v>7.1428571428999996</v>
      </c>
      <c r="N2010" s="110">
        <v>223</v>
      </c>
      <c r="O2010" s="131">
        <v>2.4618834080999998</v>
      </c>
      <c r="P2010" s="146">
        <v>14.86</v>
      </c>
      <c r="Q2010" s="131">
        <v>2.4865591398000002</v>
      </c>
      <c r="R2010" s="110">
        <v>17</v>
      </c>
      <c r="S2010" s="131">
        <v>19.959677419399998</v>
      </c>
      <c r="T2010" s="110">
        <v>-44</v>
      </c>
      <c r="U2010" s="131">
        <v>22.849462365600001</v>
      </c>
      <c r="V2010" s="131">
        <v>54.704301075300002</v>
      </c>
      <c r="W2010" s="147">
        <v>223</v>
      </c>
      <c r="X2010" s="147">
        <v>33</v>
      </c>
      <c r="Y2010" s="147">
        <v>17</v>
      </c>
      <c r="Z2010" s="147">
        <v>173</v>
      </c>
      <c r="AA2010" s="147">
        <v>47</v>
      </c>
      <c r="AB2010" s="147">
        <v>10</v>
      </c>
      <c r="AC2010" s="147">
        <v>8</v>
      </c>
      <c r="AD2010" s="147">
        <v>29</v>
      </c>
      <c r="AE2010" s="148">
        <v>0.51413881750000001</v>
      </c>
      <c r="AF2010" s="131">
        <v>0</v>
      </c>
      <c r="AG2010" s="149" t="s">
        <v>3449</v>
      </c>
      <c r="AH2010" s="149">
        <v>0.85090640029999998</v>
      </c>
      <c r="AI2010" s="149">
        <v>74.842767295599998</v>
      </c>
      <c r="AJ2010" s="149">
        <v>3.1076581576</v>
      </c>
      <c r="AK2010" s="149">
        <v>17.2031076582</v>
      </c>
      <c r="AL2010" s="149">
        <v>0.36995930449999997</v>
      </c>
      <c r="AM2010" s="149">
        <v>0.5179430263</v>
      </c>
      <c r="AN2010" s="149" t="s">
        <v>3450</v>
      </c>
      <c r="AO2010" s="149" t="s">
        <v>3450</v>
      </c>
      <c r="AP2010" s="149">
        <v>3.1076581576</v>
      </c>
      <c r="AQ2010" s="149" t="s">
        <v>3450</v>
      </c>
    </row>
    <row r="2011" spans="1:43" x14ac:dyDescent="0.2">
      <c r="A2011" s="145">
        <v>6203</v>
      </c>
      <c r="B2011" s="109" t="s">
        <v>397</v>
      </c>
      <c r="C2011" s="110">
        <v>695</v>
      </c>
      <c r="D2011" s="131">
        <v>1.1644832606</v>
      </c>
      <c r="E2011" s="110">
        <v>81.286549707600003</v>
      </c>
      <c r="F2011" s="131">
        <v>11.798561151099999</v>
      </c>
      <c r="G2011" s="131">
        <v>17.6978417266</v>
      </c>
      <c r="H2011" s="131">
        <v>59.136690647499996</v>
      </c>
      <c r="I2011" s="131">
        <v>23.1654676259</v>
      </c>
      <c r="J2011" s="131">
        <v>5.8181818182000002</v>
      </c>
      <c r="K2011" s="131">
        <v>0</v>
      </c>
      <c r="L2011" s="131">
        <v>7.2727272727000001</v>
      </c>
      <c r="M2011" s="131">
        <v>13.0909090909</v>
      </c>
      <c r="N2011" s="110">
        <v>313</v>
      </c>
      <c r="O2011" s="131">
        <v>2.2172523962000001</v>
      </c>
      <c r="P2011" s="146">
        <v>8.5500000000000007</v>
      </c>
      <c r="Q2011" s="131">
        <v>6.4705882353000002</v>
      </c>
      <c r="R2011" s="110">
        <v>2</v>
      </c>
      <c r="S2011" s="131">
        <v>16.705882352900002</v>
      </c>
      <c r="T2011" s="110">
        <v>-19</v>
      </c>
      <c r="U2011" s="131">
        <v>53.647058823499997</v>
      </c>
      <c r="V2011" s="131">
        <v>23.176470588200001</v>
      </c>
      <c r="W2011" s="147">
        <v>316</v>
      </c>
      <c r="X2011" s="147">
        <v>30</v>
      </c>
      <c r="Y2011" s="147">
        <v>78</v>
      </c>
      <c r="Z2011" s="147">
        <v>208</v>
      </c>
      <c r="AA2011" s="147">
        <v>68</v>
      </c>
      <c r="AB2011" s="147">
        <v>13</v>
      </c>
      <c r="AC2011" s="147">
        <v>14</v>
      </c>
      <c r="AD2011" s="147">
        <v>41</v>
      </c>
      <c r="AE2011" s="148">
        <v>7.6323987539000004</v>
      </c>
      <c r="AF2011" s="131">
        <v>1.4749262537000001</v>
      </c>
      <c r="AG2011" s="149">
        <v>1.18</v>
      </c>
      <c r="AH2011" s="149">
        <v>3.1133250311</v>
      </c>
      <c r="AI2011" s="149">
        <v>42.590286425899997</v>
      </c>
      <c r="AJ2011" s="149">
        <v>11.9551681196</v>
      </c>
      <c r="AK2011" s="149">
        <v>33.291822332899997</v>
      </c>
      <c r="AL2011" s="149">
        <v>0</v>
      </c>
      <c r="AM2011" s="149">
        <v>0.53964300539999999</v>
      </c>
      <c r="AN2011" s="149" t="s">
        <v>3450</v>
      </c>
      <c r="AO2011" s="149" t="s">
        <v>3450</v>
      </c>
      <c r="AP2011" s="149">
        <v>8.5097550851000001</v>
      </c>
      <c r="AQ2011" s="149" t="s">
        <v>3450</v>
      </c>
    </row>
    <row r="2012" spans="1:43" x14ac:dyDescent="0.2">
      <c r="A2012" s="145">
        <v>6204</v>
      </c>
      <c r="B2012" s="109" t="s">
        <v>396</v>
      </c>
      <c r="C2012" s="110">
        <v>1603</v>
      </c>
      <c r="D2012" s="131">
        <v>0.50156739809999995</v>
      </c>
      <c r="E2012" s="110">
        <v>114.2551674982</v>
      </c>
      <c r="F2012" s="131">
        <v>13.724266999399999</v>
      </c>
      <c r="G2012" s="131">
        <v>17.654398003699999</v>
      </c>
      <c r="H2012" s="131">
        <v>59.950093574500002</v>
      </c>
      <c r="I2012" s="131">
        <v>22.395508421700001</v>
      </c>
      <c r="J2012" s="131">
        <v>6.2617407638999998</v>
      </c>
      <c r="K2012" s="131">
        <v>3.1308703819999999</v>
      </c>
      <c r="L2012" s="131">
        <v>6.8879148402999997</v>
      </c>
      <c r="M2012" s="131">
        <v>10.6449592987</v>
      </c>
      <c r="N2012" s="110">
        <v>730</v>
      </c>
      <c r="O2012" s="131">
        <v>2.1739726027000001</v>
      </c>
      <c r="P2012" s="146">
        <v>14.03</v>
      </c>
      <c r="Q2012" s="131">
        <v>11.332858161100001</v>
      </c>
      <c r="R2012" s="110">
        <v>47</v>
      </c>
      <c r="S2012" s="131">
        <v>8.3392729864999993</v>
      </c>
      <c r="T2012" s="110">
        <v>-37</v>
      </c>
      <c r="U2012" s="131">
        <v>40.05702067</v>
      </c>
      <c r="V2012" s="131">
        <v>40.270848182500004</v>
      </c>
      <c r="W2012" s="147">
        <v>945</v>
      </c>
      <c r="X2012" s="147">
        <v>36</v>
      </c>
      <c r="Y2012" s="147">
        <v>400</v>
      </c>
      <c r="Z2012" s="147">
        <v>509</v>
      </c>
      <c r="AA2012" s="147">
        <v>118</v>
      </c>
      <c r="AB2012" s="147">
        <v>15</v>
      </c>
      <c r="AC2012" s="147">
        <v>29</v>
      </c>
      <c r="AD2012" s="147">
        <v>74</v>
      </c>
      <c r="AE2012" s="148">
        <v>2.2629310345000002</v>
      </c>
      <c r="AF2012" s="131">
        <v>2.5493945187999998</v>
      </c>
      <c r="AG2012" s="149">
        <v>1.26</v>
      </c>
      <c r="AH2012" s="149">
        <v>0.90991810740000001</v>
      </c>
      <c r="AI2012" s="149">
        <v>64.6496815287</v>
      </c>
      <c r="AJ2012" s="149">
        <v>4.3221110100000004</v>
      </c>
      <c r="AK2012" s="149">
        <v>26.979071883500001</v>
      </c>
      <c r="AL2012" s="149">
        <v>7.5826508900000006E-2</v>
      </c>
      <c r="AM2012" s="149">
        <v>0.28814073400000001</v>
      </c>
      <c r="AN2012" s="149" t="s">
        <v>3450</v>
      </c>
      <c r="AO2012" s="149" t="s">
        <v>3450</v>
      </c>
      <c r="AP2012" s="149">
        <v>2.7600849257000002</v>
      </c>
      <c r="AQ2012" s="149" t="s">
        <v>3450</v>
      </c>
    </row>
    <row r="2013" spans="1:43" x14ac:dyDescent="0.2">
      <c r="A2013" s="145">
        <v>6205</v>
      </c>
      <c r="B2013" s="109" t="s">
        <v>395</v>
      </c>
      <c r="C2013" s="110">
        <v>450</v>
      </c>
      <c r="D2013" s="131">
        <v>0.89686098650000001</v>
      </c>
      <c r="E2013" s="110">
        <v>15.630427231700001</v>
      </c>
      <c r="F2013" s="131">
        <v>12.666666666699999</v>
      </c>
      <c r="G2013" s="131">
        <v>15.5555555556</v>
      </c>
      <c r="H2013" s="131">
        <v>62.222222222200003</v>
      </c>
      <c r="I2013" s="131">
        <v>22.222222222199999</v>
      </c>
      <c r="J2013" s="131">
        <v>2.1929824561000002</v>
      </c>
      <c r="K2013" s="131">
        <v>0</v>
      </c>
      <c r="L2013" s="131">
        <v>2.1929824561000002</v>
      </c>
      <c r="M2013" s="131">
        <v>19.736842105299999</v>
      </c>
      <c r="N2013" s="110">
        <v>226</v>
      </c>
      <c r="O2013" s="131">
        <v>1.9867256636999999</v>
      </c>
      <c r="P2013" s="146">
        <v>28.79</v>
      </c>
      <c r="Q2013" s="131">
        <v>1.458839875</v>
      </c>
      <c r="R2013" s="110">
        <v>13</v>
      </c>
      <c r="S2013" s="131">
        <v>17.193469954800001</v>
      </c>
      <c r="T2013" s="110">
        <v>-53</v>
      </c>
      <c r="U2013" s="131">
        <v>15.422021535300001</v>
      </c>
      <c r="V2013" s="131">
        <v>65.925668634900006</v>
      </c>
      <c r="W2013" s="147">
        <v>617</v>
      </c>
      <c r="X2013" s="147">
        <v>21</v>
      </c>
      <c r="Y2013" s="147">
        <v>29</v>
      </c>
      <c r="Z2013" s="147">
        <v>567</v>
      </c>
      <c r="AA2013" s="147">
        <v>90</v>
      </c>
      <c r="AB2013" s="147">
        <v>9</v>
      </c>
      <c r="AC2013" s="147">
        <v>8</v>
      </c>
      <c r="AD2013" s="147">
        <v>73</v>
      </c>
      <c r="AE2013" s="148">
        <v>1.2605042017000001</v>
      </c>
      <c r="AF2013" s="131">
        <v>0</v>
      </c>
      <c r="AG2013" s="149" t="s">
        <v>3449</v>
      </c>
      <c r="AH2013" s="149">
        <v>0.95389507149999997</v>
      </c>
      <c r="AI2013" s="149">
        <v>54.292527821900002</v>
      </c>
      <c r="AJ2013" s="149">
        <v>2.3847376789000001</v>
      </c>
      <c r="AK2013" s="149">
        <v>30.524642289300001</v>
      </c>
      <c r="AL2013" s="149">
        <v>0.15898251190000001</v>
      </c>
      <c r="AM2013" s="149">
        <v>2.4642289347999999</v>
      </c>
      <c r="AN2013" s="149" t="s">
        <v>3450</v>
      </c>
      <c r="AO2013" s="149" t="s">
        <v>3450</v>
      </c>
      <c r="AP2013" s="149">
        <v>9.2209856915999993</v>
      </c>
      <c r="AQ2013" s="149" t="s">
        <v>3450</v>
      </c>
    </row>
    <row r="2014" spans="1:43" x14ac:dyDescent="0.2">
      <c r="A2014" s="145">
        <v>6211</v>
      </c>
      <c r="B2014" s="109" t="s">
        <v>394</v>
      </c>
      <c r="C2014" s="110">
        <v>826</v>
      </c>
      <c r="D2014" s="131">
        <v>41.438356164399998</v>
      </c>
      <c r="E2014" s="110">
        <v>67.649467649499996</v>
      </c>
      <c r="F2014" s="131">
        <v>18.280871670700002</v>
      </c>
      <c r="G2014" s="131">
        <v>21.307506053299999</v>
      </c>
      <c r="H2014" s="131">
        <v>60.532687651300002</v>
      </c>
      <c r="I2014" s="131">
        <v>18.159806295399999</v>
      </c>
      <c r="J2014" s="131">
        <v>2.4630541872</v>
      </c>
      <c r="K2014" s="131">
        <v>3.6945812808</v>
      </c>
      <c r="L2014" s="131">
        <v>11.083743842400001</v>
      </c>
      <c r="M2014" s="131">
        <v>9.8522167488000001</v>
      </c>
      <c r="N2014" s="110">
        <v>392</v>
      </c>
      <c r="O2014" s="131">
        <v>2.0790816326999999</v>
      </c>
      <c r="P2014" s="146">
        <v>12.21</v>
      </c>
      <c r="Q2014" s="131">
        <v>4.4189852700000003</v>
      </c>
      <c r="R2014" s="110">
        <v>8</v>
      </c>
      <c r="S2014" s="131">
        <v>16.857610474600001</v>
      </c>
      <c r="T2014" s="110">
        <v>-4</v>
      </c>
      <c r="U2014" s="131">
        <v>52.700490998399999</v>
      </c>
      <c r="V2014" s="131">
        <v>26.022913256999999</v>
      </c>
      <c r="W2014" s="147">
        <v>89</v>
      </c>
      <c r="X2014" s="147">
        <v>19</v>
      </c>
      <c r="Y2014" s="147">
        <v>34</v>
      </c>
      <c r="Z2014" s="147">
        <v>36</v>
      </c>
      <c r="AA2014" s="147">
        <v>35</v>
      </c>
      <c r="AB2014" s="147">
        <v>4</v>
      </c>
      <c r="AC2014" s="147">
        <v>9</v>
      </c>
      <c r="AD2014" s="147">
        <v>22</v>
      </c>
      <c r="AE2014" s="148">
        <v>3.3970276008</v>
      </c>
      <c r="AF2014" s="131">
        <v>6.4102564102999997</v>
      </c>
      <c r="AG2014" s="149">
        <v>3.63</v>
      </c>
      <c r="AH2014" s="149">
        <v>32.309380142599998</v>
      </c>
      <c r="AI2014" s="149">
        <v>19.253976961100001</v>
      </c>
      <c r="AJ2014" s="149">
        <v>20.241360395000001</v>
      </c>
      <c r="AK2014" s="149">
        <v>12.945693911099999</v>
      </c>
      <c r="AL2014" s="149">
        <v>2.1941854087000001</v>
      </c>
      <c r="AM2014" s="149">
        <v>1.1519473396</v>
      </c>
      <c r="AN2014" s="149" t="s">
        <v>3450</v>
      </c>
      <c r="AO2014" s="149" t="s">
        <v>3450</v>
      </c>
      <c r="AP2014" s="149">
        <v>9.9835436093999999</v>
      </c>
      <c r="AQ2014" s="149" t="s">
        <v>3450</v>
      </c>
    </row>
    <row r="2015" spans="1:43" x14ac:dyDescent="0.2">
      <c r="A2015" s="145">
        <v>6212</v>
      </c>
      <c r="B2015" s="109" t="s">
        <v>393</v>
      </c>
      <c r="C2015" s="110">
        <v>1007</v>
      </c>
      <c r="D2015" s="131">
        <v>37.193460490500001</v>
      </c>
      <c r="E2015" s="110">
        <v>80.047694753599998</v>
      </c>
      <c r="F2015" s="131">
        <v>14.3992055611</v>
      </c>
      <c r="G2015" s="131">
        <v>22.939424031800002</v>
      </c>
      <c r="H2015" s="131">
        <v>62.3634558093</v>
      </c>
      <c r="I2015" s="131">
        <v>14.697120158900001</v>
      </c>
      <c r="J2015" s="131">
        <v>5.0607287448999996</v>
      </c>
      <c r="K2015" s="131">
        <v>6.0728744938999997</v>
      </c>
      <c r="L2015" s="131">
        <v>9.1093117409000008</v>
      </c>
      <c r="M2015" s="131">
        <v>9.1093117409000008</v>
      </c>
      <c r="N2015" s="110">
        <v>434</v>
      </c>
      <c r="O2015" s="131">
        <v>2.301843318</v>
      </c>
      <c r="P2015" s="146">
        <v>12.58</v>
      </c>
      <c r="Q2015" s="131">
        <v>4.625199362</v>
      </c>
      <c r="R2015" s="110">
        <v>17</v>
      </c>
      <c r="S2015" s="131">
        <v>22.567783094100001</v>
      </c>
      <c r="T2015" s="110">
        <v>-27</v>
      </c>
      <c r="U2015" s="131">
        <v>62.121212121200003</v>
      </c>
      <c r="V2015" s="131">
        <v>10.6858054226</v>
      </c>
      <c r="W2015" s="147">
        <v>134</v>
      </c>
      <c r="X2015" s="147">
        <v>17</v>
      </c>
      <c r="Y2015" s="147">
        <v>14</v>
      </c>
      <c r="Z2015" s="147">
        <v>103</v>
      </c>
      <c r="AA2015" s="147">
        <v>53</v>
      </c>
      <c r="AB2015" s="147">
        <v>6</v>
      </c>
      <c r="AC2015" s="147">
        <v>8</v>
      </c>
      <c r="AD2015" s="147">
        <v>39</v>
      </c>
      <c r="AE2015" s="148">
        <v>2.7422303473</v>
      </c>
      <c r="AF2015" s="131">
        <v>40.860215053799998</v>
      </c>
      <c r="AG2015" s="131">
        <v>2.17</v>
      </c>
      <c r="AH2015" s="149">
        <v>39.060031595600002</v>
      </c>
      <c r="AI2015" s="149">
        <v>18.7993680885</v>
      </c>
      <c r="AJ2015" s="149">
        <v>10.5450236967</v>
      </c>
      <c r="AK2015" s="149">
        <v>17.851500789900001</v>
      </c>
      <c r="AL2015" s="149">
        <v>1.3033175355</v>
      </c>
      <c r="AM2015" s="149">
        <v>0.67140600319999999</v>
      </c>
      <c r="AN2015" s="149" t="s">
        <v>3450</v>
      </c>
      <c r="AO2015" s="149" t="s">
        <v>3450</v>
      </c>
      <c r="AP2015" s="149">
        <v>7.9778830964000003</v>
      </c>
      <c r="AQ2015" s="149" t="s">
        <v>3450</v>
      </c>
    </row>
    <row r="2016" spans="1:43" x14ac:dyDescent="0.2">
      <c r="A2016" s="145">
        <v>6213</v>
      </c>
      <c r="B2016" s="109" t="s">
        <v>392</v>
      </c>
      <c r="C2016" s="110">
        <v>1305</v>
      </c>
      <c r="D2016" s="131">
        <v>16.726296958900001</v>
      </c>
      <c r="E2016" s="110">
        <v>27.142262895199998</v>
      </c>
      <c r="F2016" s="131">
        <v>19.3869731801</v>
      </c>
      <c r="G2016" s="131">
        <v>21.609195402299999</v>
      </c>
      <c r="H2016" s="131">
        <v>62.3754789272</v>
      </c>
      <c r="I2016" s="131">
        <v>16.015325670500001</v>
      </c>
      <c r="J2016" s="131">
        <v>3.8910505836999998</v>
      </c>
      <c r="K2016" s="131">
        <v>5.4474708171000001</v>
      </c>
      <c r="L2016" s="131">
        <v>12.451361867699999</v>
      </c>
      <c r="M2016" s="131">
        <v>7.7821011672999996</v>
      </c>
      <c r="N2016" s="110">
        <v>556</v>
      </c>
      <c r="O2016" s="131">
        <v>2.2751798560999998</v>
      </c>
      <c r="P2016" s="146">
        <v>48.08</v>
      </c>
      <c r="Q2016" s="131">
        <v>2.1843145413</v>
      </c>
      <c r="R2016" s="110">
        <v>10</v>
      </c>
      <c r="S2016" s="131">
        <v>11.004784688999999</v>
      </c>
      <c r="T2016" s="110">
        <v>-61</v>
      </c>
      <c r="U2016" s="131">
        <v>19.263573954600002</v>
      </c>
      <c r="V2016" s="131">
        <v>67.547326815100007</v>
      </c>
      <c r="W2016" s="147">
        <v>672</v>
      </c>
      <c r="X2016" s="147">
        <v>16</v>
      </c>
      <c r="Y2016" s="147">
        <v>442</v>
      </c>
      <c r="Z2016" s="147">
        <v>214</v>
      </c>
      <c r="AA2016" s="147">
        <v>84</v>
      </c>
      <c r="AB2016" s="147">
        <v>5</v>
      </c>
      <c r="AC2016" s="147">
        <v>20</v>
      </c>
      <c r="AD2016" s="147">
        <v>59</v>
      </c>
      <c r="AE2016" s="148">
        <v>3.8819875775999999</v>
      </c>
      <c r="AF2016" s="131">
        <v>11.1111111111</v>
      </c>
      <c r="AG2016" s="131">
        <v>1.98</v>
      </c>
      <c r="AH2016" s="149">
        <v>17.048092869000001</v>
      </c>
      <c r="AI2016" s="149">
        <v>24.941956882300001</v>
      </c>
      <c r="AJ2016" s="149">
        <v>25.737976782800001</v>
      </c>
      <c r="AK2016" s="149">
        <v>17.777777777800001</v>
      </c>
      <c r="AL2016" s="149">
        <v>2.6865671642</v>
      </c>
      <c r="AM2016" s="149">
        <v>1.4925373134</v>
      </c>
      <c r="AN2016" s="149" t="s">
        <v>3450</v>
      </c>
      <c r="AO2016" s="149" t="s">
        <v>3450</v>
      </c>
      <c r="AP2016" s="149">
        <v>9.3200663349999999</v>
      </c>
      <c r="AQ2016" s="149" t="s">
        <v>3450</v>
      </c>
    </row>
    <row r="2017" spans="1:43" x14ac:dyDescent="0.2">
      <c r="A2017" s="145">
        <v>6214</v>
      </c>
      <c r="B2017" s="109" t="s">
        <v>391</v>
      </c>
      <c r="C2017" s="110">
        <v>372</v>
      </c>
      <c r="D2017" s="131">
        <v>-6.5326633165999999</v>
      </c>
      <c r="E2017" s="110">
        <v>16.3014899211</v>
      </c>
      <c r="F2017" s="131">
        <v>32.258064516099999</v>
      </c>
      <c r="G2017" s="131">
        <v>12.365591397799999</v>
      </c>
      <c r="H2017" s="131">
        <v>61.827956989199997</v>
      </c>
      <c r="I2017" s="131">
        <v>25.806451612899998</v>
      </c>
      <c r="J2017" s="131">
        <v>0</v>
      </c>
      <c r="K2017" s="131">
        <v>2.6631158455000001</v>
      </c>
      <c r="L2017" s="131">
        <v>5.3262316911000003</v>
      </c>
      <c r="M2017" s="131">
        <v>2.6631158455000001</v>
      </c>
      <c r="N2017" s="110">
        <v>178</v>
      </c>
      <c r="O2017" s="131">
        <v>2.0056179775</v>
      </c>
      <c r="P2017" s="146">
        <v>22.82</v>
      </c>
      <c r="Q2017" s="131">
        <v>2.6315789474</v>
      </c>
      <c r="R2017" s="110">
        <v>2</v>
      </c>
      <c r="S2017" s="131">
        <v>2.7192982456000001</v>
      </c>
      <c r="T2017" s="110">
        <v>-17</v>
      </c>
      <c r="U2017" s="131">
        <v>30.6140350877</v>
      </c>
      <c r="V2017" s="131">
        <v>64.035087719299995</v>
      </c>
      <c r="W2017" s="147">
        <v>111</v>
      </c>
      <c r="X2017" s="147">
        <v>6</v>
      </c>
      <c r="Y2017" s="147">
        <v>8</v>
      </c>
      <c r="Z2017" s="147">
        <v>97</v>
      </c>
      <c r="AA2017" s="147" t="s">
        <v>3449</v>
      </c>
      <c r="AB2017" s="147" t="s">
        <v>3449</v>
      </c>
      <c r="AC2017" s="147">
        <v>6</v>
      </c>
      <c r="AD2017" s="147">
        <v>37</v>
      </c>
      <c r="AE2017" s="148">
        <v>2.8260869565000002</v>
      </c>
      <c r="AF2017" s="131">
        <v>0</v>
      </c>
      <c r="AG2017" s="149">
        <v>1.58</v>
      </c>
      <c r="AH2017" s="149">
        <v>22.623966942100001</v>
      </c>
      <c r="AI2017" s="149">
        <v>35.743801652899997</v>
      </c>
      <c r="AJ2017" s="149">
        <v>11.0537190083</v>
      </c>
      <c r="AK2017" s="149">
        <v>7.8512396694</v>
      </c>
      <c r="AL2017" s="149">
        <v>1.0330578511999999</v>
      </c>
      <c r="AM2017" s="149">
        <v>0.20661157020000001</v>
      </c>
      <c r="AN2017" s="149" t="s">
        <v>3450</v>
      </c>
      <c r="AO2017" s="149" t="s">
        <v>3450</v>
      </c>
      <c r="AP2017" s="149">
        <v>21.177685950400001</v>
      </c>
      <c r="AQ2017" s="149" t="s">
        <v>3450</v>
      </c>
    </row>
    <row r="2018" spans="1:43" x14ac:dyDescent="0.2">
      <c r="A2018" s="145">
        <v>6215</v>
      </c>
      <c r="B2018" s="109" t="s">
        <v>390</v>
      </c>
      <c r="C2018" s="110">
        <v>1818</v>
      </c>
      <c r="D2018" s="131">
        <v>9.9818511796999996</v>
      </c>
      <c r="E2018" s="110">
        <v>274.20814479640001</v>
      </c>
      <c r="F2018" s="131">
        <v>17.381738173799999</v>
      </c>
      <c r="G2018" s="131">
        <v>21.7271727173</v>
      </c>
      <c r="H2018" s="131">
        <v>64.191419141899999</v>
      </c>
      <c r="I2018" s="131">
        <v>14.081408140800001</v>
      </c>
      <c r="J2018" s="131">
        <v>7.7648363837999996</v>
      </c>
      <c r="K2018" s="131">
        <v>1.6638935107999999</v>
      </c>
      <c r="L2018" s="131">
        <v>11.6472545757</v>
      </c>
      <c r="M2018" s="131">
        <v>6.6555740432999997</v>
      </c>
      <c r="N2018" s="110">
        <v>762</v>
      </c>
      <c r="O2018" s="131">
        <v>2.3582677164999999</v>
      </c>
      <c r="P2018" s="146">
        <v>6.63</v>
      </c>
      <c r="Q2018" s="131">
        <v>14.9773071104</v>
      </c>
      <c r="R2018" s="110">
        <v>26</v>
      </c>
      <c r="S2018" s="131">
        <v>34.190620272300002</v>
      </c>
      <c r="T2018" s="110">
        <v>-19</v>
      </c>
      <c r="U2018" s="131">
        <v>47.352496217899997</v>
      </c>
      <c r="V2018" s="131">
        <v>3.4795763994</v>
      </c>
      <c r="W2018" s="147">
        <v>331</v>
      </c>
      <c r="X2018" s="147">
        <v>21</v>
      </c>
      <c r="Y2018" s="147">
        <v>93</v>
      </c>
      <c r="Z2018" s="147">
        <v>217</v>
      </c>
      <c r="AA2018" s="147">
        <v>89</v>
      </c>
      <c r="AB2018" s="147">
        <v>8</v>
      </c>
      <c r="AC2018" s="147">
        <v>17</v>
      </c>
      <c r="AD2018" s="147">
        <v>64</v>
      </c>
      <c r="AE2018" s="148">
        <v>2.6570048309000001</v>
      </c>
      <c r="AF2018" s="131">
        <v>5.5493895671000004</v>
      </c>
      <c r="AG2018" s="131">
        <v>1.17</v>
      </c>
      <c r="AH2018" s="149">
        <v>19.982413717299998</v>
      </c>
      <c r="AI2018" s="149">
        <v>35.876016706999998</v>
      </c>
      <c r="AJ2018" s="149">
        <v>12.5302264234</v>
      </c>
      <c r="AK2018" s="149">
        <v>15.4759287756</v>
      </c>
      <c r="AL2018" s="149">
        <v>3.9788964608000001</v>
      </c>
      <c r="AM2018" s="149">
        <v>2.7258738184000002</v>
      </c>
      <c r="AN2018" s="149" t="s">
        <v>3450</v>
      </c>
      <c r="AO2018" s="149" t="s">
        <v>3450</v>
      </c>
      <c r="AP2018" s="149">
        <v>8.3534842823000002</v>
      </c>
      <c r="AQ2018" s="149" t="s">
        <v>3450</v>
      </c>
    </row>
    <row r="2019" spans="1:43" x14ac:dyDescent="0.2">
      <c r="A2019" s="145">
        <v>6217</v>
      </c>
      <c r="B2019" s="109" t="s">
        <v>389</v>
      </c>
      <c r="C2019" s="110">
        <v>4556</v>
      </c>
      <c r="D2019" s="131">
        <v>4.8561565017000001</v>
      </c>
      <c r="E2019" s="110">
        <v>305.36193029489999</v>
      </c>
      <c r="F2019" s="131">
        <v>25.3950834065</v>
      </c>
      <c r="G2019" s="131">
        <v>21.619841966599999</v>
      </c>
      <c r="H2019" s="131">
        <v>60.908691834899997</v>
      </c>
      <c r="I2019" s="131">
        <v>17.471466198400002</v>
      </c>
      <c r="J2019" s="131">
        <v>3.2865907099</v>
      </c>
      <c r="K2019" s="131">
        <v>3.0674846626000001</v>
      </c>
      <c r="L2019" s="131">
        <v>8.7642418930999995</v>
      </c>
      <c r="M2019" s="131">
        <v>7.8878177037999997</v>
      </c>
      <c r="N2019" s="110">
        <v>1771</v>
      </c>
      <c r="O2019" s="131">
        <v>2.4822134387000001</v>
      </c>
      <c r="P2019" s="146">
        <v>14.92</v>
      </c>
      <c r="Q2019" s="131">
        <v>16.655473472099999</v>
      </c>
      <c r="R2019" s="110">
        <v>36</v>
      </c>
      <c r="S2019" s="131">
        <v>16.991269308300001</v>
      </c>
      <c r="T2019" s="110">
        <v>-38</v>
      </c>
      <c r="U2019" s="131">
        <v>45.601074546699998</v>
      </c>
      <c r="V2019" s="131">
        <v>20.752182672899998</v>
      </c>
      <c r="W2019" s="147">
        <v>1967</v>
      </c>
      <c r="X2019" s="147">
        <v>29</v>
      </c>
      <c r="Y2019" s="147">
        <v>306</v>
      </c>
      <c r="Z2019" s="147">
        <v>1632</v>
      </c>
      <c r="AA2019" s="147">
        <v>332</v>
      </c>
      <c r="AB2019" s="147">
        <v>8</v>
      </c>
      <c r="AC2019" s="147">
        <v>51</v>
      </c>
      <c r="AD2019" s="147">
        <v>273</v>
      </c>
      <c r="AE2019" s="148">
        <v>2.1569527306</v>
      </c>
      <c r="AF2019" s="131">
        <v>3.4820457018000002</v>
      </c>
      <c r="AG2019" s="149">
        <v>2.6</v>
      </c>
      <c r="AH2019" s="149">
        <v>22.004662004699998</v>
      </c>
      <c r="AI2019" s="149">
        <v>34.144522144500002</v>
      </c>
      <c r="AJ2019" s="149">
        <v>15.4032634033</v>
      </c>
      <c r="AK2019" s="149">
        <v>10.2191142191</v>
      </c>
      <c r="AL2019" s="149">
        <v>4.8764568764999998</v>
      </c>
      <c r="AM2019" s="149">
        <v>0.74592074590000002</v>
      </c>
      <c r="AN2019" s="149" t="s">
        <v>3450</v>
      </c>
      <c r="AO2019" s="149" t="s">
        <v>3450</v>
      </c>
      <c r="AP2019" s="149">
        <v>11.5431235431</v>
      </c>
      <c r="AQ2019" s="149" t="s">
        <v>3450</v>
      </c>
    </row>
    <row r="2020" spans="1:43" x14ac:dyDescent="0.2">
      <c r="A2020" s="145">
        <v>6218</v>
      </c>
      <c r="B2020" s="109" t="s">
        <v>388</v>
      </c>
      <c r="C2020" s="110">
        <v>1416</v>
      </c>
      <c r="D2020" s="131">
        <v>20.819112627999999</v>
      </c>
      <c r="E2020" s="110">
        <v>26.4870931538</v>
      </c>
      <c r="F2020" s="131">
        <v>8.6158192089999996</v>
      </c>
      <c r="G2020" s="131">
        <v>17.514124293799998</v>
      </c>
      <c r="H2020" s="131">
        <v>60.2401129944</v>
      </c>
      <c r="I2020" s="131">
        <v>22.245762711899999</v>
      </c>
      <c r="J2020" s="131">
        <v>4.9804340091999997</v>
      </c>
      <c r="K2020" s="131">
        <v>2.1344717181999999</v>
      </c>
      <c r="L2020" s="131">
        <v>11.383849164000001</v>
      </c>
      <c r="M2020" s="131">
        <v>4.9804340091999997</v>
      </c>
      <c r="N2020" s="110">
        <v>685</v>
      </c>
      <c r="O2020" s="131">
        <v>2.0335766422999999</v>
      </c>
      <c r="P2020" s="146">
        <v>53.46</v>
      </c>
      <c r="Q2020" s="131">
        <v>1.872659176</v>
      </c>
      <c r="R2020" s="110">
        <v>6</v>
      </c>
      <c r="S2020" s="131">
        <v>6.0861423220999997</v>
      </c>
      <c r="T2020" s="110">
        <v>-84</v>
      </c>
      <c r="U2020" s="131">
        <v>28.5018726592</v>
      </c>
      <c r="V2020" s="131">
        <v>63.539325842700002</v>
      </c>
      <c r="W2020" s="147">
        <v>307</v>
      </c>
      <c r="X2020" s="147">
        <v>9</v>
      </c>
      <c r="Y2020" s="147">
        <v>47</v>
      </c>
      <c r="Z2020" s="147">
        <v>251</v>
      </c>
      <c r="AA2020" s="147">
        <v>105</v>
      </c>
      <c r="AB2020" s="147">
        <v>4</v>
      </c>
      <c r="AC2020" s="147">
        <v>23</v>
      </c>
      <c r="AD2020" s="147">
        <v>78</v>
      </c>
      <c r="AE2020" s="148">
        <v>0.71123755330000005</v>
      </c>
      <c r="AF2020" s="131">
        <v>2.1834061134999998</v>
      </c>
      <c r="AG2020" s="149">
        <v>1.58</v>
      </c>
      <c r="AH2020" s="149">
        <v>34.138613861400003</v>
      </c>
      <c r="AI2020" s="149">
        <v>29.9801980198</v>
      </c>
      <c r="AJ2020" s="149">
        <v>12.6138613861</v>
      </c>
      <c r="AK2020" s="149">
        <v>7.2475247525000004</v>
      </c>
      <c r="AL2020" s="149">
        <v>0.6732673267</v>
      </c>
      <c r="AM2020" s="149">
        <v>0.25742574260000001</v>
      </c>
      <c r="AN2020" s="149" t="s">
        <v>3450</v>
      </c>
      <c r="AO2020" s="149" t="s">
        <v>3450</v>
      </c>
      <c r="AP2020" s="149">
        <v>14.7128712871</v>
      </c>
      <c r="AQ2020" s="149" t="s">
        <v>3450</v>
      </c>
    </row>
    <row r="2021" spans="1:43" x14ac:dyDescent="0.2">
      <c r="A2021" s="145">
        <v>6219</v>
      </c>
      <c r="B2021" s="109" t="s">
        <v>387</v>
      </c>
      <c r="C2021" s="110">
        <v>1874</v>
      </c>
      <c r="D2021" s="131">
        <v>5.9355568117999997</v>
      </c>
      <c r="E2021" s="110">
        <v>335.24150268339997</v>
      </c>
      <c r="F2021" s="131">
        <v>25.8271077908</v>
      </c>
      <c r="G2021" s="131">
        <v>19.690501600899999</v>
      </c>
      <c r="H2021" s="131">
        <v>62.273212379900002</v>
      </c>
      <c r="I2021" s="131">
        <v>18.036286019199999</v>
      </c>
      <c r="J2021" s="131">
        <v>4.7885075818000002</v>
      </c>
      <c r="K2021" s="131">
        <v>0.53205639800000004</v>
      </c>
      <c r="L2021" s="131">
        <v>7.9808459696999998</v>
      </c>
      <c r="M2021" s="131">
        <v>10.6411279596</v>
      </c>
      <c r="N2021" s="110">
        <v>816</v>
      </c>
      <c r="O2021" s="131">
        <v>2.2659313724999999</v>
      </c>
      <c r="P2021" s="146">
        <v>5.59</v>
      </c>
      <c r="Q2021" s="131">
        <v>18.617021276599999</v>
      </c>
      <c r="R2021" s="110">
        <v>7</v>
      </c>
      <c r="S2021" s="131">
        <v>12.411347517699999</v>
      </c>
      <c r="T2021" s="110">
        <v>-11</v>
      </c>
      <c r="U2021" s="131">
        <v>55.851063829799998</v>
      </c>
      <c r="V2021" s="131">
        <v>13.1205673759</v>
      </c>
      <c r="W2021" s="147">
        <v>748</v>
      </c>
      <c r="X2021" s="147">
        <v>15</v>
      </c>
      <c r="Y2021" s="147">
        <v>261</v>
      </c>
      <c r="Z2021" s="147">
        <v>472</v>
      </c>
      <c r="AA2021" s="147">
        <v>117</v>
      </c>
      <c r="AB2021" s="147">
        <v>6</v>
      </c>
      <c r="AC2021" s="147">
        <v>32</v>
      </c>
      <c r="AD2021" s="147">
        <v>79</v>
      </c>
      <c r="AE2021" s="148">
        <v>2.6595744681000002</v>
      </c>
      <c r="AF2021" s="131">
        <v>9.5440084836000008</v>
      </c>
      <c r="AG2021" s="149">
        <v>1.75</v>
      </c>
      <c r="AH2021" s="149">
        <v>22.6303854875</v>
      </c>
      <c r="AI2021" s="149">
        <v>32.222222222200003</v>
      </c>
      <c r="AJ2021" s="149">
        <v>21.746031746</v>
      </c>
      <c r="AK2021" s="149">
        <v>10.680272108800001</v>
      </c>
      <c r="AL2021" s="149">
        <v>1.1337868481</v>
      </c>
      <c r="AM2021" s="149">
        <v>0.15873015870000001</v>
      </c>
      <c r="AN2021" s="149" t="s">
        <v>3450</v>
      </c>
      <c r="AO2021" s="149" t="s">
        <v>3450</v>
      </c>
      <c r="AP2021" s="149">
        <v>9.7732426304000004</v>
      </c>
      <c r="AQ2021" s="149" t="s">
        <v>3450</v>
      </c>
    </row>
    <row r="2022" spans="1:43" x14ac:dyDescent="0.2">
      <c r="A2022" s="145">
        <v>6220</v>
      </c>
      <c r="B2022" s="109" t="s">
        <v>386</v>
      </c>
      <c r="C2022" s="110">
        <v>774</v>
      </c>
      <c r="D2022" s="131">
        <v>31.856899488900002</v>
      </c>
      <c r="E2022" s="110">
        <v>54.1637508747</v>
      </c>
      <c r="F2022" s="131">
        <v>7.3643410853000004</v>
      </c>
      <c r="G2022" s="131">
        <v>25.8397932817</v>
      </c>
      <c r="H2022" s="131">
        <v>58.268733850099999</v>
      </c>
      <c r="I2022" s="131">
        <v>15.891472868199999</v>
      </c>
      <c r="J2022" s="131">
        <v>5.1813471502999997</v>
      </c>
      <c r="K2022" s="131">
        <v>2.5906735750999998</v>
      </c>
      <c r="L2022" s="131">
        <v>14.2487046632</v>
      </c>
      <c r="M2022" s="131">
        <v>9.0673575129999993</v>
      </c>
      <c r="N2022" s="110">
        <v>321</v>
      </c>
      <c r="O2022" s="131">
        <v>2.4018691588999999</v>
      </c>
      <c r="P2022" s="146">
        <v>14.29</v>
      </c>
      <c r="Q2022" s="131">
        <v>2.7177700348</v>
      </c>
      <c r="R2022" s="110">
        <v>9</v>
      </c>
      <c r="S2022" s="131">
        <v>24.808362369299999</v>
      </c>
      <c r="T2022" s="110">
        <v>-19</v>
      </c>
      <c r="U2022" s="131">
        <v>47.456445993000003</v>
      </c>
      <c r="V2022" s="131">
        <v>25.017421602799999</v>
      </c>
      <c r="W2022" s="147">
        <v>93</v>
      </c>
      <c r="X2022" s="147">
        <v>28</v>
      </c>
      <c r="Y2022" s="147">
        <v>18</v>
      </c>
      <c r="Z2022" s="147">
        <v>47</v>
      </c>
      <c r="AA2022" s="147">
        <v>51</v>
      </c>
      <c r="AB2022" s="147">
        <v>15</v>
      </c>
      <c r="AC2022" s="147">
        <v>4</v>
      </c>
      <c r="AD2022" s="147">
        <v>32</v>
      </c>
      <c r="AE2022" s="148">
        <v>3.8560411311</v>
      </c>
      <c r="AF2022" s="131">
        <v>16.0427807487</v>
      </c>
      <c r="AG2022" s="131">
        <v>1.82</v>
      </c>
      <c r="AH2022" s="149">
        <v>18.273497377999998</v>
      </c>
      <c r="AI2022" s="149">
        <v>37.716821298900001</v>
      </c>
      <c r="AJ2022" s="149">
        <v>14.6026623639</v>
      </c>
      <c r="AK2022" s="149">
        <v>13.836224284</v>
      </c>
      <c r="AL2022" s="149">
        <v>2.218636547</v>
      </c>
      <c r="AM2022" s="149">
        <v>1.6135538523999999</v>
      </c>
      <c r="AN2022" s="149" t="s">
        <v>3450</v>
      </c>
      <c r="AO2022" s="149" t="s">
        <v>3450</v>
      </c>
      <c r="AP2022" s="149">
        <v>10.8914885034</v>
      </c>
      <c r="AQ2022" s="149" t="s">
        <v>3450</v>
      </c>
    </row>
    <row r="2023" spans="1:43" x14ac:dyDescent="0.2">
      <c r="A2023" s="145">
        <v>6232</v>
      </c>
      <c r="B2023" s="109" t="s">
        <v>385</v>
      </c>
      <c r="C2023" s="110">
        <v>3542</v>
      </c>
      <c r="D2023" s="131">
        <v>13.7078651685</v>
      </c>
      <c r="E2023" s="110">
        <v>145.52177485620001</v>
      </c>
      <c r="F2023" s="131">
        <v>18.464144551099999</v>
      </c>
      <c r="G2023" s="131">
        <v>20.073404856</v>
      </c>
      <c r="H2023" s="131">
        <v>59.570863918699999</v>
      </c>
      <c r="I2023" s="131">
        <v>20.355731225300001</v>
      </c>
      <c r="J2023" s="131">
        <v>5.3771048534999997</v>
      </c>
      <c r="K2023" s="131">
        <v>3.3960662233000001</v>
      </c>
      <c r="L2023" s="131">
        <v>10.4712041885</v>
      </c>
      <c r="M2023" s="131">
        <v>9.3391821140999998</v>
      </c>
      <c r="N2023" s="110">
        <v>1556</v>
      </c>
      <c r="O2023" s="131">
        <v>2.2583547558000001</v>
      </c>
      <c r="P2023" s="146">
        <v>24.34</v>
      </c>
      <c r="Q2023" s="131">
        <v>8.4940500615999994</v>
      </c>
      <c r="R2023" s="110">
        <v>75</v>
      </c>
      <c r="S2023" s="131">
        <v>19.0398030365</v>
      </c>
      <c r="T2023" s="110">
        <v>-75</v>
      </c>
      <c r="U2023" s="131">
        <v>67.706196142799996</v>
      </c>
      <c r="V2023" s="131">
        <v>4.7599507590999997</v>
      </c>
      <c r="W2023" s="147">
        <v>1000</v>
      </c>
      <c r="X2023" s="147">
        <v>81</v>
      </c>
      <c r="Y2023" s="147">
        <v>295</v>
      </c>
      <c r="Z2023" s="147">
        <v>624</v>
      </c>
      <c r="AA2023" s="147">
        <v>243</v>
      </c>
      <c r="AB2023" s="147">
        <v>25</v>
      </c>
      <c r="AC2023" s="147">
        <v>58</v>
      </c>
      <c r="AD2023" s="147">
        <v>160</v>
      </c>
      <c r="AE2023" s="148">
        <v>0.41782729810000002</v>
      </c>
      <c r="AF2023" s="131">
        <v>5.3854875282999997</v>
      </c>
      <c r="AG2023" s="131">
        <v>1.45</v>
      </c>
      <c r="AH2023" s="149">
        <v>26.017549423799998</v>
      </c>
      <c r="AI2023" s="149">
        <v>20.752722275099998</v>
      </c>
      <c r="AJ2023" s="149">
        <v>23.385135849499999</v>
      </c>
      <c r="AK2023" s="149">
        <v>11.9462945343</v>
      </c>
      <c r="AL2023" s="149">
        <v>0.51802516119999997</v>
      </c>
      <c r="AM2023" s="149">
        <v>0.34887408819999999</v>
      </c>
      <c r="AN2023" s="149" t="s">
        <v>3450</v>
      </c>
      <c r="AO2023" s="149" t="s">
        <v>3450</v>
      </c>
      <c r="AP2023" s="149">
        <v>14.536420340399999</v>
      </c>
      <c r="AQ2023" s="149" t="s">
        <v>3450</v>
      </c>
    </row>
    <row r="2024" spans="1:43" x14ac:dyDescent="0.2">
      <c r="A2024" s="145">
        <v>6235</v>
      </c>
      <c r="B2024" s="109" t="s">
        <v>384</v>
      </c>
      <c r="C2024" s="110">
        <v>1588</v>
      </c>
      <c r="D2024" s="131">
        <v>-0.87390761549999996</v>
      </c>
      <c r="E2024" s="110">
        <v>806.09137055839994</v>
      </c>
      <c r="F2024" s="131">
        <v>44.647355163699999</v>
      </c>
      <c r="G2024" s="131">
        <v>21.095717884100001</v>
      </c>
      <c r="H2024" s="131">
        <v>60.894206549099998</v>
      </c>
      <c r="I2024" s="131">
        <v>18.010075566800001</v>
      </c>
      <c r="J2024" s="131">
        <v>5.6162246490000003</v>
      </c>
      <c r="K2024" s="131">
        <v>1.872074883</v>
      </c>
      <c r="L2024" s="131">
        <v>6.2402496100000002</v>
      </c>
      <c r="M2024" s="131">
        <v>8.1123244929999991</v>
      </c>
      <c r="N2024" s="110">
        <v>672</v>
      </c>
      <c r="O2024" s="131">
        <v>2.3273809524</v>
      </c>
      <c r="P2024" s="146">
        <v>1.97</v>
      </c>
      <c r="Q2024" s="131">
        <v>24.242424242399998</v>
      </c>
      <c r="R2024" s="110">
        <v>3</v>
      </c>
      <c r="S2024" s="131">
        <v>5.5555555555999998</v>
      </c>
      <c r="T2024" s="110">
        <v>-2</v>
      </c>
      <c r="U2024" s="131">
        <v>59.090909090899999</v>
      </c>
      <c r="V2024" s="131">
        <v>11.1111111111</v>
      </c>
      <c r="W2024" s="147">
        <v>476</v>
      </c>
      <c r="X2024" s="147">
        <v>42</v>
      </c>
      <c r="Y2024" s="147">
        <v>235</v>
      </c>
      <c r="Z2024" s="147">
        <v>199</v>
      </c>
      <c r="AA2024" s="147">
        <v>96</v>
      </c>
      <c r="AB2024" s="147">
        <v>9</v>
      </c>
      <c r="AC2024" s="147">
        <v>16</v>
      </c>
      <c r="AD2024" s="147">
        <v>71</v>
      </c>
      <c r="AE2024" s="148">
        <v>2.9525032092000001</v>
      </c>
      <c r="AF2024" s="131">
        <v>0</v>
      </c>
      <c r="AG2024" s="149">
        <v>1.48</v>
      </c>
      <c r="AH2024" s="149">
        <v>19.800784787200001</v>
      </c>
      <c r="AI2024" s="149">
        <v>22.819197102299999</v>
      </c>
      <c r="AJ2024" s="149">
        <v>35.587081195300001</v>
      </c>
      <c r="AK2024" s="149">
        <v>9.6589194083999992</v>
      </c>
      <c r="AL2024" s="149">
        <v>1.3582855417999999</v>
      </c>
      <c r="AM2024" s="149">
        <v>0.2112888621</v>
      </c>
      <c r="AN2024" s="149" t="s">
        <v>3450</v>
      </c>
      <c r="AO2024" s="149" t="s">
        <v>3450</v>
      </c>
      <c r="AP2024" s="149">
        <v>7.9384243887999997</v>
      </c>
      <c r="AQ2024" s="149" t="s">
        <v>3450</v>
      </c>
    </row>
    <row r="2025" spans="1:43" x14ac:dyDescent="0.2">
      <c r="A2025" s="145">
        <v>6238</v>
      </c>
      <c r="B2025" s="109" t="s">
        <v>383</v>
      </c>
      <c r="C2025" s="110">
        <v>2447</v>
      </c>
      <c r="D2025" s="131">
        <v>10.924750680000001</v>
      </c>
      <c r="E2025" s="110">
        <v>120.5418719212</v>
      </c>
      <c r="F2025" s="131">
        <v>23.130363710699999</v>
      </c>
      <c r="G2025" s="131">
        <v>20.8827135268</v>
      </c>
      <c r="H2025" s="131">
        <v>60.523089497299999</v>
      </c>
      <c r="I2025" s="131">
        <v>18.594196975900001</v>
      </c>
      <c r="J2025" s="131">
        <v>2.0571898786</v>
      </c>
      <c r="K2025" s="131">
        <v>1.6457519029000001</v>
      </c>
      <c r="L2025" s="131">
        <v>7.8173215387999999</v>
      </c>
      <c r="M2025" s="131">
        <v>9.0516354660000005</v>
      </c>
      <c r="N2025" s="110">
        <v>1056</v>
      </c>
      <c r="O2025" s="131">
        <v>2.2907196970000001</v>
      </c>
      <c r="P2025" s="146">
        <v>20.3</v>
      </c>
      <c r="Q2025" s="131">
        <v>8.1934846989000008</v>
      </c>
      <c r="R2025" s="110">
        <v>52</v>
      </c>
      <c r="S2025" s="131">
        <v>18.608094768000001</v>
      </c>
      <c r="T2025" s="110">
        <v>-59</v>
      </c>
      <c r="U2025" s="131">
        <v>67.127344521200001</v>
      </c>
      <c r="V2025" s="131">
        <v>6.0710760117999998</v>
      </c>
      <c r="W2025" s="147">
        <v>478</v>
      </c>
      <c r="X2025" s="147">
        <v>59</v>
      </c>
      <c r="Y2025" s="147">
        <v>93</v>
      </c>
      <c r="Z2025" s="147">
        <v>326</v>
      </c>
      <c r="AA2025" s="147">
        <v>147</v>
      </c>
      <c r="AB2025" s="147">
        <v>19</v>
      </c>
      <c r="AC2025" s="147">
        <v>21</v>
      </c>
      <c r="AD2025" s="147">
        <v>107</v>
      </c>
      <c r="AE2025" s="148">
        <v>2.6631158455000001</v>
      </c>
      <c r="AF2025" s="131">
        <v>4.147656574</v>
      </c>
      <c r="AG2025" s="149">
        <v>2.4900000000000002</v>
      </c>
      <c r="AH2025" s="149">
        <v>21.065107458899998</v>
      </c>
      <c r="AI2025" s="149">
        <v>30.0884955752</v>
      </c>
      <c r="AJ2025" s="149">
        <v>17.667509481700002</v>
      </c>
      <c r="AK2025" s="149">
        <v>16.2610619469</v>
      </c>
      <c r="AL2025" s="149">
        <v>1.2168141592999999</v>
      </c>
      <c r="AM2025" s="149">
        <v>0.25284450060000002</v>
      </c>
      <c r="AN2025" s="149" t="s">
        <v>3450</v>
      </c>
      <c r="AO2025" s="149" t="s">
        <v>3450</v>
      </c>
      <c r="AP2025" s="149">
        <v>10.0663716814</v>
      </c>
      <c r="AQ2025" s="149" t="s">
        <v>3450</v>
      </c>
    </row>
    <row r="2026" spans="1:43" x14ac:dyDescent="0.2">
      <c r="A2026" s="145">
        <v>6239</v>
      </c>
      <c r="B2026" s="109" t="s">
        <v>382</v>
      </c>
      <c r="C2026" s="110">
        <v>593</v>
      </c>
      <c r="D2026" s="131">
        <v>13.1679389313</v>
      </c>
      <c r="E2026" s="110">
        <v>23.882400322199999</v>
      </c>
      <c r="F2026" s="131">
        <v>21.585160202400001</v>
      </c>
      <c r="G2026" s="131">
        <v>14.671163575</v>
      </c>
      <c r="H2026" s="131">
        <v>58.516020236099997</v>
      </c>
      <c r="I2026" s="131">
        <v>26.812816188900001</v>
      </c>
      <c r="J2026" s="131">
        <v>6.8143100510999997</v>
      </c>
      <c r="K2026" s="131">
        <v>0</v>
      </c>
      <c r="L2026" s="131">
        <v>5.1107325382999997</v>
      </c>
      <c r="M2026" s="131">
        <v>5.1107325382999997</v>
      </c>
      <c r="N2026" s="110">
        <v>263</v>
      </c>
      <c r="O2026" s="131">
        <v>2.2243346007999998</v>
      </c>
      <c r="P2026" s="146">
        <v>24.83</v>
      </c>
      <c r="Q2026" s="131">
        <v>2.3666265543999998</v>
      </c>
      <c r="R2026" s="110">
        <v>12</v>
      </c>
      <c r="S2026" s="131">
        <v>14.3200962696</v>
      </c>
      <c r="T2026" s="110">
        <v>-46</v>
      </c>
      <c r="U2026" s="131">
        <v>30.726032892100001</v>
      </c>
      <c r="V2026" s="131">
        <v>52.587244284000001</v>
      </c>
      <c r="W2026" s="147">
        <v>157</v>
      </c>
      <c r="X2026" s="147">
        <v>16</v>
      </c>
      <c r="Y2026" s="147">
        <v>71</v>
      </c>
      <c r="Z2026" s="147">
        <v>70</v>
      </c>
      <c r="AA2026" s="147">
        <v>55</v>
      </c>
      <c r="AB2026" s="147">
        <v>7</v>
      </c>
      <c r="AC2026" s="147">
        <v>10</v>
      </c>
      <c r="AD2026" s="147">
        <v>38</v>
      </c>
      <c r="AE2026" s="148">
        <v>2.2255192878000001</v>
      </c>
      <c r="AF2026" s="131">
        <v>7.0796460177</v>
      </c>
      <c r="AG2026" s="149" t="s">
        <v>3449</v>
      </c>
      <c r="AH2026" s="149">
        <v>15.6288916563</v>
      </c>
      <c r="AI2026" s="149">
        <v>26.151930261499999</v>
      </c>
      <c r="AJ2026" s="149">
        <v>24.159402241599999</v>
      </c>
      <c r="AK2026" s="149">
        <v>15.7534246575</v>
      </c>
      <c r="AL2026" s="149">
        <v>0.68493150680000003</v>
      </c>
      <c r="AM2026" s="149">
        <v>0.31133250309999999</v>
      </c>
      <c r="AN2026" s="149" t="s">
        <v>3450</v>
      </c>
      <c r="AO2026" s="149" t="s">
        <v>3450</v>
      </c>
      <c r="AP2026" s="149">
        <v>15.7534246575</v>
      </c>
      <c r="AQ2026" s="149" t="s">
        <v>3450</v>
      </c>
    </row>
    <row r="2027" spans="1:43" x14ac:dyDescent="0.2">
      <c r="A2027" s="145">
        <v>6240</v>
      </c>
      <c r="B2027" s="109" t="s">
        <v>381</v>
      </c>
      <c r="C2027" s="110">
        <v>4226</v>
      </c>
      <c r="D2027" s="131">
        <v>11.8285260651</v>
      </c>
      <c r="E2027" s="110">
        <v>302.28898426320001</v>
      </c>
      <c r="F2027" s="131">
        <v>31.5428300994</v>
      </c>
      <c r="G2027" s="131">
        <v>15.877898722199999</v>
      </c>
      <c r="H2027" s="131">
        <v>55.513487931900002</v>
      </c>
      <c r="I2027" s="131">
        <v>28.608613345999999</v>
      </c>
      <c r="J2027" s="131">
        <v>3.7986704652999999</v>
      </c>
      <c r="K2027" s="131">
        <v>0.94966761629999996</v>
      </c>
      <c r="L2027" s="131">
        <v>6.8850902184000002</v>
      </c>
      <c r="M2027" s="131">
        <v>8.7844254511000006</v>
      </c>
      <c r="N2027" s="110">
        <v>1972</v>
      </c>
      <c r="O2027" s="131">
        <v>2.0988843813</v>
      </c>
      <c r="P2027" s="146">
        <v>13.98</v>
      </c>
      <c r="Q2027" s="131">
        <v>19.7715917202</v>
      </c>
      <c r="R2027" s="110">
        <v>62</v>
      </c>
      <c r="S2027" s="131">
        <v>36.259814418300003</v>
      </c>
      <c r="T2027" s="110">
        <v>-84</v>
      </c>
      <c r="U2027" s="131">
        <v>39.9000713776</v>
      </c>
      <c r="V2027" s="131">
        <v>4.0685224838999998</v>
      </c>
      <c r="W2027" s="147">
        <v>1688</v>
      </c>
      <c r="X2027" s="147">
        <v>227</v>
      </c>
      <c r="Y2027" s="147">
        <v>172</v>
      </c>
      <c r="Z2027" s="147">
        <v>1289</v>
      </c>
      <c r="AA2027" s="147">
        <v>356</v>
      </c>
      <c r="AB2027" s="147">
        <v>31</v>
      </c>
      <c r="AC2027" s="147">
        <v>31</v>
      </c>
      <c r="AD2027" s="147">
        <v>294</v>
      </c>
      <c r="AE2027" s="148">
        <v>3.9676425270000002</v>
      </c>
      <c r="AF2027" s="131">
        <v>6.9678039403999996</v>
      </c>
      <c r="AG2027" s="149">
        <v>0.26</v>
      </c>
      <c r="AH2027" s="149">
        <v>22.7240773286</v>
      </c>
      <c r="AI2027" s="149">
        <v>31.449912126499999</v>
      </c>
      <c r="AJ2027" s="149">
        <v>16.537785588799998</v>
      </c>
      <c r="AK2027" s="149">
        <v>17.1528998243</v>
      </c>
      <c r="AL2027" s="149">
        <v>0.94903339190000002</v>
      </c>
      <c r="AM2027" s="149">
        <v>0.70298769770000002</v>
      </c>
      <c r="AN2027" s="149" t="s">
        <v>3450</v>
      </c>
      <c r="AO2027" s="149" t="s">
        <v>3450</v>
      </c>
      <c r="AP2027" s="149">
        <v>8.7697715289999998</v>
      </c>
      <c r="AQ2027" s="149" t="s">
        <v>3450</v>
      </c>
    </row>
    <row r="2028" spans="1:43" x14ac:dyDescent="0.2">
      <c r="A2028" s="145">
        <v>6246</v>
      </c>
      <c r="B2028" s="109" t="s">
        <v>380</v>
      </c>
      <c r="C2028" s="110">
        <v>2428</v>
      </c>
      <c r="D2028" s="131">
        <v>14.690599905499999</v>
      </c>
      <c r="E2028" s="110">
        <v>624.16452442160005</v>
      </c>
      <c r="F2028" s="131">
        <v>20.675453047800001</v>
      </c>
      <c r="G2028" s="131">
        <v>20.2635914333</v>
      </c>
      <c r="H2028" s="131">
        <v>61.820428336100001</v>
      </c>
      <c r="I2028" s="131">
        <v>17.915980230599999</v>
      </c>
      <c r="J2028" s="131">
        <v>4.1034058268000004</v>
      </c>
      <c r="K2028" s="131">
        <v>1.2310217481000001</v>
      </c>
      <c r="L2028" s="131">
        <v>9.0274928190000008</v>
      </c>
      <c r="M2028" s="131">
        <v>9.4378334017000007</v>
      </c>
      <c r="N2028" s="110">
        <v>1002</v>
      </c>
      <c r="O2028" s="131">
        <v>2.4001996008000002</v>
      </c>
      <c r="P2028" s="146">
        <v>3.89</v>
      </c>
      <c r="Q2028" s="131">
        <v>28.6082474227</v>
      </c>
      <c r="R2028" s="110">
        <v>39</v>
      </c>
      <c r="S2028" s="131">
        <v>48.195876288699999</v>
      </c>
      <c r="T2028" s="110">
        <v>-36</v>
      </c>
      <c r="U2028" s="131">
        <v>14.6907216495</v>
      </c>
      <c r="V2028" s="131">
        <v>8.5051546392000006</v>
      </c>
      <c r="W2028" s="147">
        <v>536</v>
      </c>
      <c r="X2028" s="147">
        <v>61</v>
      </c>
      <c r="Y2028" s="147">
        <v>106</v>
      </c>
      <c r="Z2028" s="147">
        <v>369</v>
      </c>
      <c r="AA2028" s="147">
        <v>128</v>
      </c>
      <c r="AB2028" s="147">
        <v>15</v>
      </c>
      <c r="AC2028" s="147">
        <v>23</v>
      </c>
      <c r="AD2028" s="147">
        <v>90</v>
      </c>
      <c r="AE2028" s="148">
        <v>6.5905096661</v>
      </c>
      <c r="AF2028" s="131">
        <v>16.407599309199998</v>
      </c>
      <c r="AG2028" s="149">
        <v>1.02</v>
      </c>
      <c r="AH2028" s="149">
        <v>23.582796264599999</v>
      </c>
      <c r="AI2028" s="149">
        <v>33.052742338599998</v>
      </c>
      <c r="AJ2028" s="149">
        <v>15.0335393923</v>
      </c>
      <c r="AK2028" s="149">
        <v>13.613047481300001</v>
      </c>
      <c r="AL2028" s="149">
        <v>0.88123109300000002</v>
      </c>
      <c r="AM2028" s="149">
        <v>0.3945810864</v>
      </c>
      <c r="AN2028" s="149" t="s">
        <v>3450</v>
      </c>
      <c r="AO2028" s="149" t="s">
        <v>3450</v>
      </c>
      <c r="AP2028" s="149">
        <v>10.561620413</v>
      </c>
      <c r="AQ2028" s="149" t="s">
        <v>3450</v>
      </c>
    </row>
    <row r="2029" spans="1:43" x14ac:dyDescent="0.2">
      <c r="A2029" s="145">
        <v>6248</v>
      </c>
      <c r="B2029" s="109" t="s">
        <v>379</v>
      </c>
      <c r="C2029" s="110">
        <v>16842</v>
      </c>
      <c r="D2029" s="131">
        <v>8.4691183100000007</v>
      </c>
      <c r="E2029" s="110">
        <v>880.39728175640005</v>
      </c>
      <c r="F2029" s="131">
        <v>31.332383327399999</v>
      </c>
      <c r="G2029" s="131">
        <v>19.302933143299999</v>
      </c>
      <c r="H2029" s="131">
        <v>58.965681035499998</v>
      </c>
      <c r="I2029" s="131">
        <v>21.7313858212</v>
      </c>
      <c r="J2029" s="131">
        <v>3.8641024878999999</v>
      </c>
      <c r="K2029" s="131">
        <v>2.2590137620999999</v>
      </c>
      <c r="L2029" s="131">
        <v>9.3332937015000006</v>
      </c>
      <c r="M2029" s="131">
        <v>9.9872187378999993</v>
      </c>
      <c r="N2029" s="110">
        <v>7726</v>
      </c>
      <c r="O2029" s="131">
        <v>2.1355164379999998</v>
      </c>
      <c r="P2029" s="146">
        <v>19.13</v>
      </c>
      <c r="Q2029" s="131">
        <v>34.360313315900001</v>
      </c>
      <c r="R2029" s="110">
        <v>177</v>
      </c>
      <c r="S2029" s="131">
        <v>34.255874673599997</v>
      </c>
      <c r="T2029" s="110">
        <v>-146</v>
      </c>
      <c r="U2029" s="131">
        <v>21.462140992199998</v>
      </c>
      <c r="V2029" s="131">
        <v>9.9216710182999996</v>
      </c>
      <c r="W2029" s="147">
        <v>11499</v>
      </c>
      <c r="X2029" s="147">
        <v>181</v>
      </c>
      <c r="Y2029" s="147">
        <v>2529</v>
      </c>
      <c r="Z2029" s="147">
        <v>8789</v>
      </c>
      <c r="AA2029" s="147">
        <v>1487</v>
      </c>
      <c r="AB2029" s="147">
        <v>42</v>
      </c>
      <c r="AC2029" s="147">
        <v>208</v>
      </c>
      <c r="AD2029" s="147">
        <v>1237</v>
      </c>
      <c r="AE2029" s="148">
        <v>6.1424268502999997</v>
      </c>
      <c r="AF2029" s="131">
        <v>9.0154211151000005</v>
      </c>
      <c r="AG2029" s="149">
        <v>3.93</v>
      </c>
      <c r="AH2029" s="149">
        <v>20.206919683199999</v>
      </c>
      <c r="AI2029" s="149">
        <v>27.686472819199999</v>
      </c>
      <c r="AJ2029" s="149">
        <v>21.0222141954</v>
      </c>
      <c r="AK2029" s="149">
        <v>13.8264661111</v>
      </c>
      <c r="AL2029" s="149">
        <v>1.3958048453</v>
      </c>
      <c r="AM2029" s="149">
        <v>0.67081194050000004</v>
      </c>
      <c r="AN2029" s="149" t="s">
        <v>3450</v>
      </c>
      <c r="AO2029" s="149" t="s">
        <v>3450</v>
      </c>
      <c r="AP2029" s="149">
        <v>13.328517247600001</v>
      </c>
      <c r="AQ2029" s="149" t="s">
        <v>3450</v>
      </c>
    </row>
    <row r="2030" spans="1:43" x14ac:dyDescent="0.2">
      <c r="A2030" s="145">
        <v>6252</v>
      </c>
      <c r="B2030" s="109" t="s">
        <v>378</v>
      </c>
      <c r="C2030" s="110">
        <v>2717</v>
      </c>
      <c r="D2030" s="131">
        <v>3.8211692778000002</v>
      </c>
      <c r="E2030" s="110">
        <v>11.164071167399999</v>
      </c>
      <c r="F2030" s="131">
        <v>18.7338976813</v>
      </c>
      <c r="G2030" s="131">
        <v>17.8505704821</v>
      </c>
      <c r="H2030" s="131">
        <v>57.637099742399997</v>
      </c>
      <c r="I2030" s="131">
        <v>24.5123297755</v>
      </c>
      <c r="J2030" s="131">
        <v>4.0374380619999997</v>
      </c>
      <c r="K2030" s="131">
        <v>2.2022389429000002</v>
      </c>
      <c r="L2030" s="131">
        <v>7.3407964764000004</v>
      </c>
      <c r="M2030" s="131">
        <v>11.378234538399999</v>
      </c>
      <c r="N2030" s="110">
        <v>1325</v>
      </c>
      <c r="O2030" s="131">
        <v>2.0430188678999999</v>
      </c>
      <c r="P2030" s="146">
        <v>243.37</v>
      </c>
      <c r="Q2030" s="131">
        <v>1.7874018983</v>
      </c>
      <c r="R2030" s="110">
        <v>109</v>
      </c>
      <c r="S2030" s="131">
        <v>22.722603443299999</v>
      </c>
      <c r="T2030" s="110">
        <v>-454</v>
      </c>
      <c r="U2030" s="131">
        <v>20.257221514600001</v>
      </c>
      <c r="V2030" s="131">
        <v>55.232773143800003</v>
      </c>
      <c r="W2030" s="147">
        <v>1515</v>
      </c>
      <c r="X2030" s="147">
        <v>113</v>
      </c>
      <c r="Y2030" s="147">
        <v>256</v>
      </c>
      <c r="Z2030" s="147">
        <v>1146</v>
      </c>
      <c r="AA2030" s="147">
        <v>345</v>
      </c>
      <c r="AB2030" s="147">
        <v>46</v>
      </c>
      <c r="AC2030" s="147">
        <v>51</v>
      </c>
      <c r="AD2030" s="147">
        <v>248</v>
      </c>
      <c r="AE2030" s="148">
        <v>0.77939681459999999</v>
      </c>
      <c r="AF2030" s="131">
        <v>3.3076074971999998</v>
      </c>
      <c r="AG2030" s="149">
        <v>0.22</v>
      </c>
      <c r="AH2030" s="149">
        <v>19.326261802099999</v>
      </c>
      <c r="AI2030" s="149">
        <v>37.323697400599997</v>
      </c>
      <c r="AJ2030" s="149">
        <v>18.731786921600001</v>
      </c>
      <c r="AK2030" s="149">
        <v>11.2483972491</v>
      </c>
      <c r="AL2030" s="149">
        <v>0.65275673160000003</v>
      </c>
      <c r="AM2030" s="149">
        <v>0.65275673160000003</v>
      </c>
      <c r="AN2030" s="149" t="s">
        <v>3450</v>
      </c>
      <c r="AO2030" s="149" t="s">
        <v>3450</v>
      </c>
      <c r="AP2030" s="149">
        <v>10.537358666499999</v>
      </c>
      <c r="AQ2030" s="149" t="s">
        <v>3450</v>
      </c>
    </row>
    <row r="2031" spans="1:43" x14ac:dyDescent="0.2">
      <c r="A2031" s="145">
        <v>6253</v>
      </c>
      <c r="B2031" s="109" t="s">
        <v>2454</v>
      </c>
      <c r="C2031" s="110">
        <v>10365</v>
      </c>
      <c r="D2031" s="131">
        <v>-1.566951567</v>
      </c>
      <c r="E2031" s="110">
        <v>173.76362112320001</v>
      </c>
      <c r="F2031" s="131">
        <v>36.796912686900001</v>
      </c>
      <c r="G2031" s="131">
        <v>16.526772793100001</v>
      </c>
      <c r="H2031" s="131">
        <v>58.745779064200001</v>
      </c>
      <c r="I2031" s="131">
        <v>24.7274481428</v>
      </c>
      <c r="J2031" s="131">
        <v>3.0748534639999998</v>
      </c>
      <c r="K2031" s="131">
        <v>1.5374267319999999</v>
      </c>
      <c r="L2031" s="131">
        <v>7.1105986354999997</v>
      </c>
      <c r="M2031" s="131">
        <v>7.6871336599999998</v>
      </c>
      <c r="N2031" s="110">
        <v>4515</v>
      </c>
      <c r="O2031" s="131">
        <v>2.0564784053</v>
      </c>
      <c r="P2031" s="146">
        <v>59.65</v>
      </c>
      <c r="Q2031" s="131">
        <v>10.0352408122</v>
      </c>
      <c r="R2031" s="110">
        <v>149</v>
      </c>
      <c r="S2031" s="131">
        <v>27.5381775466</v>
      </c>
      <c r="T2031" s="110">
        <v>-246</v>
      </c>
      <c r="U2031" s="131">
        <v>32.455109917800002</v>
      </c>
      <c r="V2031" s="131">
        <v>29.971471723400001</v>
      </c>
      <c r="W2031" s="147">
        <v>4846</v>
      </c>
      <c r="X2031" s="147">
        <v>150</v>
      </c>
      <c r="Y2031" s="147">
        <v>683</v>
      </c>
      <c r="Z2031" s="147">
        <v>4013</v>
      </c>
      <c r="AA2031" s="147">
        <v>865</v>
      </c>
      <c r="AB2031" s="147">
        <v>53</v>
      </c>
      <c r="AC2031" s="147">
        <v>114</v>
      </c>
      <c r="AD2031" s="147">
        <v>698</v>
      </c>
      <c r="AE2031" s="148">
        <v>2.5904605262999998</v>
      </c>
      <c r="AF2031" s="131">
        <v>4.1646947468000004</v>
      </c>
      <c r="AG2031" s="149">
        <v>0.6</v>
      </c>
      <c r="AH2031" s="149">
        <v>21.434518853299998</v>
      </c>
      <c r="AI2031" s="149">
        <v>26.144879267299999</v>
      </c>
      <c r="AJ2031" s="149">
        <v>16.410927401799999</v>
      </c>
      <c r="AK2031" s="149">
        <v>20.708933032000001</v>
      </c>
      <c r="AL2031" s="149">
        <v>0.73351572099999995</v>
      </c>
      <c r="AM2031" s="149">
        <v>0.74541057060000004</v>
      </c>
      <c r="AN2031" s="149" t="s">
        <v>3450</v>
      </c>
      <c r="AO2031" s="149" t="s">
        <v>3450</v>
      </c>
      <c r="AP2031" s="149">
        <v>13.028825185400001</v>
      </c>
      <c r="AQ2031" s="149" t="s">
        <v>3450</v>
      </c>
    </row>
    <row r="2032" spans="1:43" x14ac:dyDescent="0.2">
      <c r="A2032" s="145">
        <v>6254</v>
      </c>
      <c r="B2032" s="109" t="s">
        <v>3393</v>
      </c>
      <c r="C2032" s="110">
        <v>4512</v>
      </c>
      <c r="D2032" s="131">
        <v>9.5943648287999999</v>
      </c>
      <c r="E2032" s="110">
        <v>694.15384615380003</v>
      </c>
      <c r="F2032" s="131">
        <v>13.6303191489</v>
      </c>
      <c r="G2032" s="131">
        <v>21.387411347499999</v>
      </c>
      <c r="H2032" s="131">
        <v>56.981382978699997</v>
      </c>
      <c r="I2032" s="131">
        <v>21.6312056738</v>
      </c>
      <c r="J2032" s="131">
        <v>3.7866132085999999</v>
      </c>
      <c r="K2032" s="131">
        <v>0.66822586029999997</v>
      </c>
      <c r="L2032" s="131">
        <v>7.3504844637</v>
      </c>
      <c r="M2032" s="131">
        <v>7.7959683705999998</v>
      </c>
      <c r="N2032" s="110">
        <v>1889</v>
      </c>
      <c r="O2032" s="131">
        <v>2.3626257278999998</v>
      </c>
      <c r="P2032" s="146">
        <v>6.5</v>
      </c>
      <c r="Q2032" s="131">
        <v>26.234567901199998</v>
      </c>
      <c r="R2032" s="110">
        <v>52</v>
      </c>
      <c r="S2032" s="131">
        <v>47.222222222200003</v>
      </c>
      <c r="T2032" s="110">
        <v>-65</v>
      </c>
      <c r="U2032" s="131">
        <v>25.308641975299999</v>
      </c>
      <c r="V2032" s="131">
        <v>1.2345679011999999</v>
      </c>
      <c r="W2032" s="147">
        <v>632</v>
      </c>
      <c r="X2032" s="147">
        <v>153</v>
      </c>
      <c r="Y2032" s="147">
        <v>113</v>
      </c>
      <c r="Z2032" s="147">
        <v>366</v>
      </c>
      <c r="AA2032" s="147">
        <v>238</v>
      </c>
      <c r="AB2032" s="147">
        <v>44</v>
      </c>
      <c r="AC2032" s="147">
        <v>34</v>
      </c>
      <c r="AD2032" s="147">
        <v>160</v>
      </c>
      <c r="AE2032" s="148">
        <v>2.9187247418000002</v>
      </c>
      <c r="AF2032" s="131">
        <v>5.6255625563000002</v>
      </c>
      <c r="AG2032" s="131">
        <v>0.72</v>
      </c>
      <c r="AH2032" s="149">
        <v>33.273437015900001</v>
      </c>
      <c r="AI2032" s="149">
        <v>19.431191523599999</v>
      </c>
      <c r="AJ2032" s="149">
        <v>19.394014499000001</v>
      </c>
      <c r="AK2032" s="149">
        <v>10.917652890499999</v>
      </c>
      <c r="AL2032" s="149">
        <v>0.87985624880000002</v>
      </c>
      <c r="AM2032" s="149">
        <v>0.3903587583</v>
      </c>
      <c r="AN2032" s="149" t="s">
        <v>3450</v>
      </c>
      <c r="AO2032" s="149" t="s">
        <v>3450</v>
      </c>
      <c r="AP2032" s="149">
        <v>14.6043744966</v>
      </c>
      <c r="AQ2032" s="149" t="s">
        <v>3450</v>
      </c>
    </row>
    <row r="2033" spans="1:43" x14ac:dyDescent="0.2">
      <c r="A2033" s="145">
        <v>6261</v>
      </c>
      <c r="B2033" s="109" t="s">
        <v>377</v>
      </c>
      <c r="C2033" s="110">
        <v>1302</v>
      </c>
      <c r="D2033" s="131">
        <v>20</v>
      </c>
      <c r="E2033" s="110">
        <v>67.706708268300005</v>
      </c>
      <c r="F2033" s="131">
        <v>15.360983102900001</v>
      </c>
      <c r="G2033" s="131">
        <v>17.434715821800001</v>
      </c>
      <c r="H2033" s="131">
        <v>58.141321044500003</v>
      </c>
      <c r="I2033" s="131">
        <v>24.423963133600001</v>
      </c>
      <c r="J2033" s="131">
        <v>3.8729666924999999</v>
      </c>
      <c r="K2033" s="131">
        <v>3.098373354</v>
      </c>
      <c r="L2033" s="131">
        <v>8.5205267234999997</v>
      </c>
      <c r="M2033" s="131">
        <v>9.2951200620000005</v>
      </c>
      <c r="N2033" s="110">
        <v>582</v>
      </c>
      <c r="O2033" s="131">
        <v>2.1958762887000001</v>
      </c>
      <c r="P2033" s="146">
        <v>19.23</v>
      </c>
      <c r="Q2033" s="131">
        <v>5.0909090909000003</v>
      </c>
      <c r="R2033" s="110">
        <v>41</v>
      </c>
      <c r="S2033" s="131">
        <v>21.870129870100001</v>
      </c>
      <c r="T2033" s="110">
        <v>-57</v>
      </c>
      <c r="U2033" s="131">
        <v>25.194805194800001</v>
      </c>
      <c r="V2033" s="131">
        <v>47.844155844200003</v>
      </c>
      <c r="W2033" s="147">
        <v>177</v>
      </c>
      <c r="X2033" s="147">
        <v>21</v>
      </c>
      <c r="Y2033" s="147">
        <v>22</v>
      </c>
      <c r="Z2033" s="147">
        <v>134</v>
      </c>
      <c r="AA2033" s="147">
        <v>92</v>
      </c>
      <c r="AB2033" s="147">
        <v>11</v>
      </c>
      <c r="AC2033" s="147">
        <v>14</v>
      </c>
      <c r="AD2033" s="147">
        <v>67</v>
      </c>
      <c r="AE2033" s="148">
        <v>1.3238289206</v>
      </c>
      <c r="AF2033" s="131">
        <v>17.474185861799999</v>
      </c>
      <c r="AG2033" s="149">
        <v>0.7</v>
      </c>
      <c r="AH2033" s="149">
        <v>10.6882406563</v>
      </c>
      <c r="AI2033" s="149">
        <v>23.040109389200001</v>
      </c>
      <c r="AJ2033" s="149">
        <v>21.649954421099999</v>
      </c>
      <c r="AK2033" s="149">
        <v>17.547857793999999</v>
      </c>
      <c r="AL2033" s="149">
        <v>0.72926162260000005</v>
      </c>
      <c r="AM2033" s="149">
        <v>0.82041932539999995</v>
      </c>
      <c r="AN2033" s="149" t="s">
        <v>3450</v>
      </c>
      <c r="AO2033" s="149" t="s">
        <v>3450</v>
      </c>
      <c r="AP2033" s="149">
        <v>20.054694621700001</v>
      </c>
      <c r="AQ2033" s="149" t="s">
        <v>3450</v>
      </c>
    </row>
    <row r="2034" spans="1:43" x14ac:dyDescent="0.2">
      <c r="A2034" s="145">
        <v>6263</v>
      </c>
      <c r="B2034" s="109" t="s">
        <v>376</v>
      </c>
      <c r="C2034" s="110">
        <v>3509</v>
      </c>
      <c r="D2034" s="131">
        <v>23.643410852700001</v>
      </c>
      <c r="E2034" s="110">
        <v>788.53932584270001</v>
      </c>
      <c r="F2034" s="131">
        <v>13.5081219721</v>
      </c>
      <c r="G2034" s="131">
        <v>23.510971786799999</v>
      </c>
      <c r="H2034" s="131">
        <v>58.677685950399997</v>
      </c>
      <c r="I2034" s="131">
        <v>17.8113422628</v>
      </c>
      <c r="J2034" s="131">
        <v>3.4512510784999999</v>
      </c>
      <c r="K2034" s="131">
        <v>1.1504170262</v>
      </c>
      <c r="L2034" s="131">
        <v>6.6148979004999999</v>
      </c>
      <c r="M2034" s="131">
        <v>7.7653149267000003</v>
      </c>
      <c r="N2034" s="110">
        <v>1407</v>
      </c>
      <c r="O2034" s="131">
        <v>2.4619758351000001</v>
      </c>
      <c r="P2034" s="146">
        <v>4.45</v>
      </c>
      <c r="Q2034" s="131">
        <v>27.702702702700002</v>
      </c>
      <c r="R2034" s="110">
        <v>47</v>
      </c>
      <c r="S2034" s="131">
        <v>47.297297297299998</v>
      </c>
      <c r="T2034" s="110">
        <v>-54</v>
      </c>
      <c r="U2034" s="131">
        <v>22.072072072099999</v>
      </c>
      <c r="V2034" s="131">
        <v>2.9279279278999999</v>
      </c>
      <c r="W2034" s="147">
        <v>793</v>
      </c>
      <c r="X2034" s="147">
        <v>69</v>
      </c>
      <c r="Y2034" s="147">
        <v>62</v>
      </c>
      <c r="Z2034" s="147">
        <v>662</v>
      </c>
      <c r="AA2034" s="147">
        <v>224</v>
      </c>
      <c r="AB2034" s="147">
        <v>29</v>
      </c>
      <c r="AC2034" s="147">
        <v>30</v>
      </c>
      <c r="AD2034" s="147">
        <v>165</v>
      </c>
      <c r="AE2034" s="148">
        <v>2.2809123648999998</v>
      </c>
      <c r="AF2034" s="131">
        <v>19.819819819799999</v>
      </c>
      <c r="AG2034" s="149">
        <v>0.55000000000000004</v>
      </c>
      <c r="AH2034" s="149">
        <v>15.567867036000001</v>
      </c>
      <c r="AI2034" s="149">
        <v>24.469067405400001</v>
      </c>
      <c r="AJ2034" s="149">
        <v>20.295475530899999</v>
      </c>
      <c r="AK2034" s="149">
        <v>13.4072022161</v>
      </c>
      <c r="AL2034" s="149">
        <v>2.8070175438999998</v>
      </c>
      <c r="AM2034" s="149">
        <v>0.2770083102</v>
      </c>
      <c r="AN2034" s="149" t="s">
        <v>3450</v>
      </c>
      <c r="AO2034" s="149" t="s">
        <v>3450</v>
      </c>
      <c r="AP2034" s="149">
        <v>19.261311172700001</v>
      </c>
      <c r="AQ2034" s="149" t="s">
        <v>3450</v>
      </c>
    </row>
    <row r="2035" spans="1:43" x14ac:dyDescent="0.2">
      <c r="A2035" s="145">
        <v>6265</v>
      </c>
      <c r="B2035" s="109" t="s">
        <v>375</v>
      </c>
      <c r="C2035" s="110">
        <v>7814</v>
      </c>
      <c r="D2035" s="131">
        <v>18.465736810199999</v>
      </c>
      <c r="E2035" s="110">
        <v>110.0873485489</v>
      </c>
      <c r="F2035" s="131">
        <v>12.976708472</v>
      </c>
      <c r="G2035" s="131">
        <v>20.028154594299998</v>
      </c>
      <c r="H2035" s="131">
        <v>58.535961095499999</v>
      </c>
      <c r="I2035" s="131">
        <v>21.435884310199999</v>
      </c>
      <c r="J2035" s="131">
        <v>3.7347070187</v>
      </c>
      <c r="K2035" s="131">
        <v>2.3180940115999999</v>
      </c>
      <c r="L2035" s="131">
        <v>10.6889890534</v>
      </c>
      <c r="M2035" s="131">
        <v>7.7269800385999998</v>
      </c>
      <c r="N2035" s="110">
        <v>3428</v>
      </c>
      <c r="O2035" s="131">
        <v>2.2625437573</v>
      </c>
      <c r="P2035" s="146">
        <v>70.98</v>
      </c>
      <c r="Q2035" s="131">
        <v>4.7330609944999997</v>
      </c>
      <c r="R2035" s="110">
        <v>127</v>
      </c>
      <c r="S2035" s="131">
        <v>21.228342019999999</v>
      </c>
      <c r="T2035" s="110">
        <v>-157</v>
      </c>
      <c r="U2035" s="131">
        <v>15.819129454900001</v>
      </c>
      <c r="V2035" s="131">
        <v>58.219467530599999</v>
      </c>
      <c r="W2035" s="147">
        <v>1489</v>
      </c>
      <c r="X2035" s="147">
        <v>250</v>
      </c>
      <c r="Y2035" s="147">
        <v>347</v>
      </c>
      <c r="Z2035" s="147">
        <v>892</v>
      </c>
      <c r="AA2035" s="147">
        <v>497</v>
      </c>
      <c r="AB2035" s="147">
        <v>100</v>
      </c>
      <c r="AC2035" s="147">
        <v>91</v>
      </c>
      <c r="AD2035" s="147">
        <v>306</v>
      </c>
      <c r="AE2035" s="148">
        <v>3.9040348963999998</v>
      </c>
      <c r="AF2035" s="131">
        <v>8.6910718989000006</v>
      </c>
      <c r="AG2035" s="149">
        <v>0.8</v>
      </c>
      <c r="AH2035" s="149">
        <v>19.601353339199999</v>
      </c>
      <c r="AI2035" s="149">
        <v>23.481170932600001</v>
      </c>
      <c r="AJ2035" s="149">
        <v>24.562371285699999</v>
      </c>
      <c r="AK2035" s="149">
        <v>18.067814063</v>
      </c>
      <c r="AL2035" s="149">
        <v>0.85686966750000004</v>
      </c>
      <c r="AM2035" s="149">
        <v>0.48175934100000001</v>
      </c>
      <c r="AN2035" s="149" t="s">
        <v>3450</v>
      </c>
      <c r="AO2035" s="149" t="s">
        <v>3450</v>
      </c>
      <c r="AP2035" s="149">
        <v>10.4626360694</v>
      </c>
      <c r="AQ2035" s="149" t="s">
        <v>3450</v>
      </c>
    </row>
    <row r="2036" spans="1:43" x14ac:dyDescent="0.2">
      <c r="A2036" s="145">
        <v>6266</v>
      </c>
      <c r="B2036" s="109" t="s">
        <v>374</v>
      </c>
      <c r="C2036" s="110">
        <v>34710</v>
      </c>
      <c r="D2036" s="131">
        <v>9.5886085941000001</v>
      </c>
      <c r="E2036" s="110">
        <v>995.41152853460005</v>
      </c>
      <c r="F2036" s="131">
        <v>27.415730337100001</v>
      </c>
      <c r="G2036" s="131">
        <v>19.467012388400001</v>
      </c>
      <c r="H2036" s="131">
        <v>60.708729472800002</v>
      </c>
      <c r="I2036" s="131">
        <v>19.824258138899999</v>
      </c>
      <c r="J2036" s="131">
        <v>4.3216456826999998</v>
      </c>
      <c r="K2036" s="131">
        <v>2.2184447837999999</v>
      </c>
      <c r="L2036" s="131">
        <v>8.3551816532000007</v>
      </c>
      <c r="M2036" s="131">
        <v>9.5652424443000008</v>
      </c>
      <c r="N2036" s="110">
        <v>15907</v>
      </c>
      <c r="O2036" s="131">
        <v>2.1302571195</v>
      </c>
      <c r="P2036" s="146">
        <v>34.869999999999997</v>
      </c>
      <c r="Q2036" s="131">
        <v>34.407364787100001</v>
      </c>
      <c r="R2036" s="110">
        <v>342</v>
      </c>
      <c r="S2036" s="131">
        <v>36.104718066700002</v>
      </c>
      <c r="T2036" s="110">
        <v>-312</v>
      </c>
      <c r="U2036" s="131">
        <v>23.187571921699998</v>
      </c>
      <c r="V2036" s="131">
        <v>6.3003452244</v>
      </c>
      <c r="W2036" s="147">
        <v>34703</v>
      </c>
      <c r="X2036" s="147">
        <v>587</v>
      </c>
      <c r="Y2036" s="147">
        <v>5591</v>
      </c>
      <c r="Z2036" s="147">
        <v>28525</v>
      </c>
      <c r="AA2036" s="147">
        <v>3973</v>
      </c>
      <c r="AB2036" s="147">
        <v>83</v>
      </c>
      <c r="AC2036" s="147">
        <v>485</v>
      </c>
      <c r="AD2036" s="147">
        <v>3405</v>
      </c>
      <c r="AE2036" s="148">
        <v>2.3160061760000001</v>
      </c>
      <c r="AF2036" s="131">
        <v>5.4625856238999999</v>
      </c>
      <c r="AG2036" s="149">
        <v>3.96</v>
      </c>
      <c r="AH2036" s="149">
        <v>15.8675592546</v>
      </c>
      <c r="AI2036" s="149">
        <v>24.8006754719</v>
      </c>
      <c r="AJ2036" s="149">
        <v>21.469151438400001</v>
      </c>
      <c r="AK2036" s="149">
        <v>13.985887461600001</v>
      </c>
      <c r="AL2036" s="149">
        <v>1.6211326216999999</v>
      </c>
      <c r="AM2036" s="149">
        <v>0.82504070920000006</v>
      </c>
      <c r="AN2036" s="149" t="s">
        <v>3450</v>
      </c>
      <c r="AO2036" s="149" t="s">
        <v>3450</v>
      </c>
      <c r="AP2036" s="149">
        <v>18.500693564900001</v>
      </c>
      <c r="AQ2036" s="149" t="s">
        <v>3450</v>
      </c>
    </row>
    <row r="2037" spans="1:43" x14ac:dyDescent="0.2">
      <c r="A2037" s="145">
        <v>6267</v>
      </c>
      <c r="B2037" s="109" t="s">
        <v>373</v>
      </c>
      <c r="C2037" s="110">
        <v>590</v>
      </c>
      <c r="D2037" s="131">
        <v>4.0564373898000001</v>
      </c>
      <c r="E2037" s="110">
        <v>517.5438596491</v>
      </c>
      <c r="F2037" s="131">
        <v>16.7796610169</v>
      </c>
      <c r="G2037" s="131">
        <v>18.813559322</v>
      </c>
      <c r="H2037" s="131">
        <v>57.627118644100001</v>
      </c>
      <c r="I2037" s="131">
        <v>23.559322033899999</v>
      </c>
      <c r="J2037" s="131">
        <v>1.6750418760000001</v>
      </c>
      <c r="K2037" s="131">
        <v>0</v>
      </c>
      <c r="L2037" s="131">
        <v>5.0251256280999996</v>
      </c>
      <c r="M2037" s="131">
        <v>3.3500837521000002</v>
      </c>
      <c r="N2037" s="110">
        <v>274</v>
      </c>
      <c r="O2037" s="131">
        <v>2.1058394160999998</v>
      </c>
      <c r="P2037" s="146">
        <v>1.1399999999999999</v>
      </c>
      <c r="Q2037" s="131">
        <v>25.641025640999999</v>
      </c>
      <c r="R2037" s="110">
        <v>7</v>
      </c>
      <c r="S2037" s="131">
        <v>29.059829059799998</v>
      </c>
      <c r="T2037" s="110">
        <v>-16</v>
      </c>
      <c r="U2037" s="131">
        <v>44.444444444399998</v>
      </c>
      <c r="V2037" s="131">
        <v>0.85470085470000001</v>
      </c>
      <c r="W2037" s="147">
        <v>277</v>
      </c>
      <c r="X2037" s="147">
        <v>24</v>
      </c>
      <c r="Y2037" s="147">
        <v>24</v>
      </c>
      <c r="Z2037" s="147">
        <v>229</v>
      </c>
      <c r="AA2037" s="147">
        <v>64</v>
      </c>
      <c r="AB2037" s="147">
        <v>8</v>
      </c>
      <c r="AC2037" s="147">
        <v>8</v>
      </c>
      <c r="AD2037" s="147">
        <v>48</v>
      </c>
      <c r="AE2037" s="148">
        <v>1.8556701031</v>
      </c>
      <c r="AF2037" s="131">
        <v>30.995106035900001</v>
      </c>
      <c r="AG2037" s="149" t="s">
        <v>3449</v>
      </c>
      <c r="AH2037" s="149">
        <v>10.898458266900001</v>
      </c>
      <c r="AI2037" s="149">
        <v>34.875066453999999</v>
      </c>
      <c r="AJ2037" s="149">
        <v>27.8043593833</v>
      </c>
      <c r="AK2037" s="149">
        <v>6.379585327</v>
      </c>
      <c r="AL2037" s="149">
        <v>4.1467304624999999</v>
      </c>
      <c r="AM2037" s="149">
        <v>0.63795853270000002</v>
      </c>
      <c r="AN2037" s="149" t="s">
        <v>3450</v>
      </c>
      <c r="AO2037" s="149" t="s">
        <v>3450</v>
      </c>
      <c r="AP2037" s="149">
        <v>14.3009037746</v>
      </c>
      <c r="AQ2037" s="149" t="s">
        <v>3450</v>
      </c>
    </row>
    <row r="2038" spans="1:43" x14ac:dyDescent="0.2">
      <c r="A2038" s="145">
        <v>6281</v>
      </c>
      <c r="B2038" s="109" t="s">
        <v>372</v>
      </c>
      <c r="C2038" s="110">
        <v>1331</v>
      </c>
      <c r="D2038" s="131">
        <v>10.090984284499999</v>
      </c>
      <c r="E2038" s="110">
        <v>42.4696873006</v>
      </c>
      <c r="F2038" s="131">
        <v>8.4147257701000004</v>
      </c>
      <c r="G2038" s="131">
        <v>23.2907588279</v>
      </c>
      <c r="H2038" s="131">
        <v>62.885048835500001</v>
      </c>
      <c r="I2038" s="131">
        <v>13.824192336599999</v>
      </c>
      <c r="J2038" s="131">
        <v>3.0086498684</v>
      </c>
      <c r="K2038" s="131">
        <v>0</v>
      </c>
      <c r="L2038" s="131">
        <v>5.2651372697000003</v>
      </c>
      <c r="M2038" s="131">
        <v>3.7608123354999998</v>
      </c>
      <c r="N2038" s="110">
        <v>512</v>
      </c>
      <c r="O2038" s="131">
        <v>2.583984375</v>
      </c>
      <c r="P2038" s="146">
        <v>31.34</v>
      </c>
      <c r="Q2038" s="131">
        <v>1.1174968072</v>
      </c>
      <c r="R2038" s="110">
        <v>11</v>
      </c>
      <c r="S2038" s="131">
        <v>8.7484035759999994</v>
      </c>
      <c r="T2038" s="110">
        <v>-38</v>
      </c>
      <c r="U2038" s="131">
        <v>3.3524904215000002</v>
      </c>
      <c r="V2038" s="131">
        <v>86.781609195399994</v>
      </c>
      <c r="W2038" s="147">
        <v>208</v>
      </c>
      <c r="X2038" s="147">
        <v>36</v>
      </c>
      <c r="Y2038" s="147">
        <v>35</v>
      </c>
      <c r="Z2038" s="147">
        <v>137</v>
      </c>
      <c r="AA2038" s="147">
        <v>77</v>
      </c>
      <c r="AB2038" s="147">
        <v>14</v>
      </c>
      <c r="AC2038" s="147">
        <v>13</v>
      </c>
      <c r="AD2038" s="147">
        <v>50</v>
      </c>
      <c r="AE2038" s="148">
        <v>1.0563380281999999</v>
      </c>
      <c r="AF2038" s="131">
        <v>2.2658610272000002</v>
      </c>
      <c r="AG2038" s="149" t="s">
        <v>3449</v>
      </c>
      <c r="AH2038" s="149">
        <v>2.3330283622999999</v>
      </c>
      <c r="AI2038" s="149">
        <v>52.241537053999998</v>
      </c>
      <c r="AJ2038" s="149">
        <v>8.3257090575999992</v>
      </c>
      <c r="AK2038" s="149">
        <v>31.495882891099999</v>
      </c>
      <c r="AL2038" s="149">
        <v>2.28728271E-2</v>
      </c>
      <c r="AM2038" s="149">
        <v>1.5096065874</v>
      </c>
      <c r="AN2038" s="149" t="s">
        <v>3450</v>
      </c>
      <c r="AO2038" s="149" t="s">
        <v>3450</v>
      </c>
      <c r="AP2038" s="149">
        <v>3.7740164684000002</v>
      </c>
      <c r="AQ2038" s="149" t="s">
        <v>3450</v>
      </c>
    </row>
    <row r="2039" spans="1:43" x14ac:dyDescent="0.2">
      <c r="A2039" s="145">
        <v>6282</v>
      </c>
      <c r="B2039" s="109" t="s">
        <v>371</v>
      </c>
      <c r="C2039" s="110">
        <v>194</v>
      </c>
      <c r="D2039" s="131">
        <v>-11.415525114199999</v>
      </c>
      <c r="E2039" s="110">
        <v>5.1052631578999996</v>
      </c>
      <c r="F2039" s="131">
        <v>2.0618556700999999</v>
      </c>
      <c r="G2039" s="131">
        <v>10.3092783505</v>
      </c>
      <c r="H2039" s="131">
        <v>63.917525773199998</v>
      </c>
      <c r="I2039" s="131">
        <v>25.773195876300001</v>
      </c>
      <c r="J2039" s="131">
        <v>0</v>
      </c>
      <c r="K2039" s="131">
        <v>5.0251256280999996</v>
      </c>
      <c r="L2039" s="131">
        <v>0</v>
      </c>
      <c r="M2039" s="131">
        <v>25.125628140700002</v>
      </c>
      <c r="N2039" s="110">
        <v>89</v>
      </c>
      <c r="O2039" s="131">
        <v>2.1460674157000001</v>
      </c>
      <c r="P2039" s="146">
        <v>38</v>
      </c>
      <c r="Q2039" s="131">
        <v>0.79072219290000001</v>
      </c>
      <c r="R2039" s="110">
        <v>9</v>
      </c>
      <c r="S2039" s="131">
        <v>8.4607274643999997</v>
      </c>
      <c r="T2039" s="110">
        <v>-47</v>
      </c>
      <c r="U2039" s="131">
        <v>27.490774907700001</v>
      </c>
      <c r="V2039" s="131">
        <v>63.257775434899997</v>
      </c>
      <c r="W2039" s="147">
        <v>33</v>
      </c>
      <c r="X2039" s="147">
        <v>12</v>
      </c>
      <c r="Y2039" s="147">
        <v>6</v>
      </c>
      <c r="Z2039" s="147">
        <v>15</v>
      </c>
      <c r="AA2039" s="147" t="s">
        <v>3449</v>
      </c>
      <c r="AB2039" s="147">
        <v>6</v>
      </c>
      <c r="AC2039" s="147" t="s">
        <v>3449</v>
      </c>
      <c r="AD2039" s="147">
        <v>5</v>
      </c>
      <c r="AE2039" s="148">
        <v>0</v>
      </c>
      <c r="AF2039" s="131">
        <v>0</v>
      </c>
      <c r="AG2039" s="149" t="s">
        <v>3449</v>
      </c>
      <c r="AH2039" s="149">
        <v>0.22471910110000001</v>
      </c>
      <c r="AI2039" s="149">
        <v>44.494382022499998</v>
      </c>
      <c r="AJ2039" s="149">
        <v>3.5955056179999998</v>
      </c>
      <c r="AK2039" s="149">
        <v>50.674157303400001</v>
      </c>
      <c r="AL2039" s="149">
        <v>0</v>
      </c>
      <c r="AM2039" s="149">
        <v>0</v>
      </c>
      <c r="AN2039" s="149" t="s">
        <v>3450</v>
      </c>
      <c r="AO2039" s="149" t="s">
        <v>3450</v>
      </c>
      <c r="AP2039" s="149">
        <v>1.0112359551000001</v>
      </c>
      <c r="AQ2039" s="149" t="s">
        <v>3450</v>
      </c>
    </row>
    <row r="2040" spans="1:43" x14ac:dyDescent="0.2">
      <c r="A2040" s="145">
        <v>6283</v>
      </c>
      <c r="B2040" s="109" t="s">
        <v>370</v>
      </c>
      <c r="C2040" s="110">
        <v>280</v>
      </c>
      <c r="D2040" s="131">
        <v>-11.1111111111</v>
      </c>
      <c r="E2040" s="110">
        <v>20.911127707199999</v>
      </c>
      <c r="F2040" s="131">
        <v>6.0714285714000003</v>
      </c>
      <c r="G2040" s="131">
        <v>12.857142857099999</v>
      </c>
      <c r="H2040" s="131">
        <v>63.214285714299997</v>
      </c>
      <c r="I2040" s="131">
        <v>23.928571428600002</v>
      </c>
      <c r="J2040" s="131">
        <v>10.434782608700001</v>
      </c>
      <c r="K2040" s="131">
        <v>0</v>
      </c>
      <c r="L2040" s="131">
        <v>0</v>
      </c>
      <c r="M2040" s="131">
        <v>6.9565217391000003</v>
      </c>
      <c r="N2040" s="110">
        <v>119</v>
      </c>
      <c r="O2040" s="131">
        <v>2.1932773109000001</v>
      </c>
      <c r="P2040" s="146">
        <v>13.39</v>
      </c>
      <c r="Q2040" s="131">
        <v>2.0209580838000001</v>
      </c>
      <c r="R2040" s="110">
        <v>14</v>
      </c>
      <c r="S2040" s="131">
        <v>21.182634730499998</v>
      </c>
      <c r="T2040" s="110">
        <v>-41</v>
      </c>
      <c r="U2040" s="131">
        <v>16.092814371300001</v>
      </c>
      <c r="V2040" s="131">
        <v>60.703592814399997</v>
      </c>
      <c r="W2040" s="147">
        <v>67</v>
      </c>
      <c r="X2040" s="147">
        <v>43</v>
      </c>
      <c r="Y2040" s="147">
        <v>7</v>
      </c>
      <c r="Z2040" s="147">
        <v>17</v>
      </c>
      <c r="AA2040" s="147" t="s">
        <v>3449</v>
      </c>
      <c r="AB2040" s="147">
        <v>20</v>
      </c>
      <c r="AC2040" s="147" t="s">
        <v>3449</v>
      </c>
      <c r="AD2040" s="147">
        <v>5</v>
      </c>
      <c r="AE2040" s="148">
        <v>3.2110091743</v>
      </c>
      <c r="AF2040" s="131">
        <v>0</v>
      </c>
      <c r="AG2040" s="149" t="s">
        <v>3449</v>
      </c>
      <c r="AH2040" s="149">
        <v>1.0036496349999999</v>
      </c>
      <c r="AI2040" s="149">
        <v>62.317518248200003</v>
      </c>
      <c r="AJ2040" s="149">
        <v>2.0985401459999999</v>
      </c>
      <c r="AK2040" s="149">
        <v>32.299270073000002</v>
      </c>
      <c r="AL2040" s="149">
        <v>0</v>
      </c>
      <c r="AM2040" s="149">
        <v>0.54744525550000001</v>
      </c>
      <c r="AN2040" s="149" t="s">
        <v>3450</v>
      </c>
      <c r="AO2040" s="149" t="s">
        <v>3450</v>
      </c>
      <c r="AP2040" s="149">
        <v>1.7335766423000001</v>
      </c>
      <c r="AQ2040" s="149" t="s">
        <v>3450</v>
      </c>
    </row>
    <row r="2041" spans="1:43" x14ac:dyDescent="0.2">
      <c r="A2041" s="145">
        <v>6285</v>
      </c>
      <c r="B2041" s="109" t="s">
        <v>369</v>
      </c>
      <c r="C2041" s="110">
        <v>1233</v>
      </c>
      <c r="D2041" s="131">
        <v>-11.9285714286</v>
      </c>
      <c r="E2041" s="110">
        <v>86.465638148699995</v>
      </c>
      <c r="F2041" s="131">
        <v>9.1646390915999998</v>
      </c>
      <c r="G2041" s="131">
        <v>16.058394160599999</v>
      </c>
      <c r="H2041" s="131">
        <v>63.341443633399997</v>
      </c>
      <c r="I2041" s="131">
        <v>20.600162206</v>
      </c>
      <c r="J2041" s="131">
        <v>4.0257648953</v>
      </c>
      <c r="K2041" s="131">
        <v>2.4154589371999999</v>
      </c>
      <c r="L2041" s="131">
        <v>1.6103059581000001</v>
      </c>
      <c r="M2041" s="131">
        <v>12.882447665100001</v>
      </c>
      <c r="N2041" s="110">
        <v>593</v>
      </c>
      <c r="O2041" s="131">
        <v>2.0539629005000002</v>
      </c>
      <c r="P2041" s="146">
        <v>14.26</v>
      </c>
      <c r="Q2041" s="131">
        <v>6.7321178121000003</v>
      </c>
      <c r="R2041" s="110">
        <v>21</v>
      </c>
      <c r="S2041" s="131">
        <v>12.833099579200001</v>
      </c>
      <c r="T2041" s="110">
        <v>-19</v>
      </c>
      <c r="U2041" s="131">
        <v>54.628330995799999</v>
      </c>
      <c r="V2041" s="131">
        <v>25.806451612899998</v>
      </c>
      <c r="W2041" s="147">
        <v>576</v>
      </c>
      <c r="X2041" s="147">
        <v>50</v>
      </c>
      <c r="Y2041" s="147">
        <v>71</v>
      </c>
      <c r="Z2041" s="147">
        <v>455</v>
      </c>
      <c r="AA2041" s="147">
        <v>135</v>
      </c>
      <c r="AB2041" s="147">
        <v>24</v>
      </c>
      <c r="AC2041" s="147">
        <v>16</v>
      </c>
      <c r="AD2041" s="147">
        <v>95</v>
      </c>
      <c r="AE2041" s="148">
        <v>0.1940805434</v>
      </c>
      <c r="AF2041" s="131">
        <v>2.3201856148000002</v>
      </c>
      <c r="AG2041" s="149" t="s">
        <v>3449</v>
      </c>
      <c r="AH2041" s="149">
        <v>0.50184891710000001</v>
      </c>
      <c r="AI2041" s="149">
        <v>54.622292657199999</v>
      </c>
      <c r="AJ2041" s="149">
        <v>15.3724247227</v>
      </c>
      <c r="AK2041" s="149">
        <v>26.228209191800001</v>
      </c>
      <c r="AL2041" s="149">
        <v>0</v>
      </c>
      <c r="AM2041" s="149">
        <v>0.47543581620000003</v>
      </c>
      <c r="AN2041" s="149" t="s">
        <v>3450</v>
      </c>
      <c r="AO2041" s="149" t="s">
        <v>3450</v>
      </c>
      <c r="AP2041" s="149">
        <v>2.7997886952000002</v>
      </c>
      <c r="AQ2041" s="149" t="s">
        <v>3450</v>
      </c>
    </row>
    <row r="2042" spans="1:43" x14ac:dyDescent="0.2">
      <c r="A2042" s="145">
        <v>6286</v>
      </c>
      <c r="B2042" s="109" t="s">
        <v>368</v>
      </c>
      <c r="C2042" s="110">
        <v>638</v>
      </c>
      <c r="D2042" s="131">
        <v>-3.6253776434999998</v>
      </c>
      <c r="E2042" s="110">
        <v>490.76923076920002</v>
      </c>
      <c r="F2042" s="131">
        <v>11.912225705299999</v>
      </c>
      <c r="G2042" s="131">
        <v>15.3605015674</v>
      </c>
      <c r="H2042" s="131">
        <v>65.203761755499997</v>
      </c>
      <c r="I2042" s="131">
        <v>19.4357366771</v>
      </c>
      <c r="J2042" s="131">
        <v>6.2160062160000003</v>
      </c>
      <c r="K2042" s="131">
        <v>0</v>
      </c>
      <c r="L2042" s="131">
        <v>10.878010878</v>
      </c>
      <c r="M2042" s="131">
        <v>7.7700077700000003</v>
      </c>
      <c r="N2042" s="110">
        <v>266</v>
      </c>
      <c r="O2042" s="131">
        <v>2.3834586465999998</v>
      </c>
      <c r="P2042" s="146">
        <v>1.3</v>
      </c>
      <c r="Q2042" s="131">
        <v>27.34375</v>
      </c>
      <c r="R2042" s="110">
        <v>9</v>
      </c>
      <c r="S2042" s="131">
        <v>39.84375</v>
      </c>
      <c r="T2042" s="110">
        <v>-9</v>
      </c>
      <c r="U2042" s="131">
        <v>17.96875</v>
      </c>
      <c r="V2042" s="131">
        <v>14.84375</v>
      </c>
      <c r="W2042" s="147">
        <v>295</v>
      </c>
      <c r="X2042" s="147">
        <v>27</v>
      </c>
      <c r="Y2042" s="147">
        <v>235</v>
      </c>
      <c r="Z2042" s="147">
        <v>33</v>
      </c>
      <c r="AA2042" s="147">
        <v>39</v>
      </c>
      <c r="AB2042" s="147">
        <v>12</v>
      </c>
      <c r="AC2042" s="147">
        <v>14</v>
      </c>
      <c r="AD2042" s="147">
        <v>13</v>
      </c>
      <c r="AE2042" s="148">
        <v>0</v>
      </c>
      <c r="AF2042" s="131">
        <v>11.958146487300001</v>
      </c>
      <c r="AG2042" s="131">
        <v>1.69</v>
      </c>
      <c r="AH2042" s="149">
        <v>3.4358769477000002</v>
      </c>
      <c r="AI2042" s="149">
        <v>60.727127447100003</v>
      </c>
      <c r="AJ2042" s="149">
        <v>6.1526168598000002</v>
      </c>
      <c r="AK2042" s="149">
        <v>25.569316819800001</v>
      </c>
      <c r="AL2042" s="149">
        <v>7.9904115100000006E-2</v>
      </c>
      <c r="AM2042" s="149">
        <v>0.79904115060000003</v>
      </c>
      <c r="AN2042" s="149" t="s">
        <v>3450</v>
      </c>
      <c r="AO2042" s="149" t="s">
        <v>3450</v>
      </c>
      <c r="AP2042" s="149">
        <v>3.23611666</v>
      </c>
      <c r="AQ2042" s="149" t="s">
        <v>3450</v>
      </c>
    </row>
    <row r="2043" spans="1:43" x14ac:dyDescent="0.2">
      <c r="A2043" s="145">
        <v>6287</v>
      </c>
      <c r="B2043" s="109" t="s">
        <v>367</v>
      </c>
      <c r="C2043" s="110">
        <v>435</v>
      </c>
      <c r="D2043" s="131">
        <v>-0.68493150680000003</v>
      </c>
      <c r="E2043" s="110">
        <v>7.9772602237000001</v>
      </c>
      <c r="F2043" s="131">
        <v>29.195402298899999</v>
      </c>
      <c r="G2043" s="131">
        <v>16.781609195400002</v>
      </c>
      <c r="H2043" s="131">
        <v>61.609195402300003</v>
      </c>
      <c r="I2043" s="131">
        <v>21.609195402299999</v>
      </c>
      <c r="J2043" s="131">
        <v>2.2988505746999999</v>
      </c>
      <c r="K2043" s="131">
        <v>2.2988505746999999</v>
      </c>
      <c r="L2043" s="131">
        <v>4.5977011493999997</v>
      </c>
      <c r="M2043" s="131">
        <v>11.494252873600001</v>
      </c>
      <c r="N2043" s="110">
        <v>192</v>
      </c>
      <c r="O2043" s="131">
        <v>2.2552083333000001</v>
      </c>
      <c r="P2043" s="146">
        <v>54.53</v>
      </c>
      <c r="Q2043" s="131">
        <v>0.99191770759999998</v>
      </c>
      <c r="R2043" s="110">
        <v>26</v>
      </c>
      <c r="S2043" s="131">
        <v>6.7229977956999996</v>
      </c>
      <c r="T2043" s="110">
        <v>-72</v>
      </c>
      <c r="U2043" s="131">
        <v>10.8927259368</v>
      </c>
      <c r="V2043" s="131">
        <v>81.392358559900003</v>
      </c>
      <c r="W2043" s="147">
        <v>86</v>
      </c>
      <c r="X2043" s="147">
        <v>23</v>
      </c>
      <c r="Y2043" s="147">
        <v>32</v>
      </c>
      <c r="Z2043" s="147">
        <v>31</v>
      </c>
      <c r="AA2043" s="147">
        <v>34</v>
      </c>
      <c r="AB2043" s="147">
        <v>6</v>
      </c>
      <c r="AC2043" s="147">
        <v>7</v>
      </c>
      <c r="AD2043" s="147">
        <v>21</v>
      </c>
      <c r="AE2043" s="148">
        <v>2.216066482</v>
      </c>
      <c r="AF2043" s="131">
        <v>0</v>
      </c>
      <c r="AG2043" s="149">
        <v>1.38</v>
      </c>
      <c r="AH2043" s="149">
        <v>1.5897047690999999</v>
      </c>
      <c r="AI2043" s="149">
        <v>57.910673731999999</v>
      </c>
      <c r="AJ2043" s="149">
        <v>11.8849356548</v>
      </c>
      <c r="AK2043" s="149">
        <v>23.996971990900001</v>
      </c>
      <c r="AL2043" s="149">
        <v>0.15140045420000001</v>
      </c>
      <c r="AM2043" s="149">
        <v>0.30280090840000001</v>
      </c>
      <c r="AN2043" s="149" t="s">
        <v>3450</v>
      </c>
      <c r="AO2043" s="149" t="s">
        <v>3450</v>
      </c>
      <c r="AP2043" s="149">
        <v>4.1635124904999996</v>
      </c>
      <c r="AQ2043" s="149" t="s">
        <v>3450</v>
      </c>
    </row>
    <row r="2044" spans="1:43" x14ac:dyDescent="0.2">
      <c r="A2044" s="145">
        <v>6288</v>
      </c>
      <c r="B2044" s="109" t="s">
        <v>366</v>
      </c>
      <c r="C2044" s="110">
        <v>363</v>
      </c>
      <c r="D2044" s="131">
        <v>-6.6838046271999998</v>
      </c>
      <c r="E2044" s="110">
        <v>3.2871502309</v>
      </c>
      <c r="F2044" s="131">
        <v>11.2947658402</v>
      </c>
      <c r="G2044" s="131">
        <v>15.1515151515</v>
      </c>
      <c r="H2044" s="131">
        <v>64.462809917399994</v>
      </c>
      <c r="I2044" s="131">
        <v>20.385674931099999</v>
      </c>
      <c r="J2044" s="131">
        <v>2.7285129603999998</v>
      </c>
      <c r="K2044" s="131">
        <v>0</v>
      </c>
      <c r="L2044" s="131">
        <v>13.642564802200001</v>
      </c>
      <c r="M2044" s="131">
        <v>19.0995907231</v>
      </c>
      <c r="N2044" s="110">
        <v>150</v>
      </c>
      <c r="O2044" s="131">
        <v>2.38</v>
      </c>
      <c r="P2044" s="146">
        <v>110.43</v>
      </c>
      <c r="Q2044" s="131">
        <v>0.51574375679999995</v>
      </c>
      <c r="R2044" s="110">
        <v>16</v>
      </c>
      <c r="S2044" s="131">
        <v>6.1889250813999999</v>
      </c>
      <c r="T2044" s="110">
        <v>-89</v>
      </c>
      <c r="U2044" s="131">
        <v>4.7864639884000004</v>
      </c>
      <c r="V2044" s="131">
        <v>88.508867173400006</v>
      </c>
      <c r="W2044" s="147">
        <v>182</v>
      </c>
      <c r="X2044" s="147">
        <v>16</v>
      </c>
      <c r="Y2044" s="147">
        <v>16</v>
      </c>
      <c r="Z2044" s="147">
        <v>150</v>
      </c>
      <c r="AA2044" s="147" t="s">
        <v>3449</v>
      </c>
      <c r="AB2044" s="147">
        <v>5</v>
      </c>
      <c r="AC2044" s="147" t="s">
        <v>3449</v>
      </c>
      <c r="AD2044" s="147">
        <v>43</v>
      </c>
      <c r="AE2044" s="148">
        <v>0.44150110380000002</v>
      </c>
      <c r="AF2044" s="131">
        <v>0</v>
      </c>
      <c r="AG2044" s="149" t="s">
        <v>3449</v>
      </c>
      <c r="AH2044" s="149">
        <v>4.6059933407000004</v>
      </c>
      <c r="AI2044" s="149">
        <v>59.7669256382</v>
      </c>
      <c r="AJ2044" s="149">
        <v>0.99889012210000006</v>
      </c>
      <c r="AK2044" s="149">
        <v>32.630410654800002</v>
      </c>
      <c r="AL2044" s="149">
        <v>5.5493895699999997E-2</v>
      </c>
      <c r="AM2044" s="149">
        <v>0.55493895670000004</v>
      </c>
      <c r="AN2044" s="149" t="s">
        <v>3450</v>
      </c>
      <c r="AO2044" s="149" t="s">
        <v>3450</v>
      </c>
      <c r="AP2044" s="149">
        <v>1.3318534960999999</v>
      </c>
      <c r="AQ2044" s="149" t="s">
        <v>3450</v>
      </c>
    </row>
    <row r="2045" spans="1:43" x14ac:dyDescent="0.2">
      <c r="A2045" s="145">
        <v>6289</v>
      </c>
      <c r="B2045" s="109" t="s">
        <v>365</v>
      </c>
      <c r="C2045" s="110">
        <v>335</v>
      </c>
      <c r="D2045" s="131">
        <v>-17.6904176904</v>
      </c>
      <c r="E2045" s="110">
        <v>11.078042328</v>
      </c>
      <c r="F2045" s="131">
        <v>6.8656716417999997</v>
      </c>
      <c r="G2045" s="131">
        <v>15.223880597000001</v>
      </c>
      <c r="H2045" s="131">
        <v>63.582089552200003</v>
      </c>
      <c r="I2045" s="131">
        <v>21.194029850700002</v>
      </c>
      <c r="J2045" s="131">
        <v>2.9325513195999999</v>
      </c>
      <c r="K2045" s="131">
        <v>0</v>
      </c>
      <c r="L2045" s="131">
        <v>0</v>
      </c>
      <c r="M2045" s="131">
        <v>11.7302052786</v>
      </c>
      <c r="N2045" s="110">
        <v>155</v>
      </c>
      <c r="O2045" s="131">
        <v>2.1612903226000002</v>
      </c>
      <c r="P2045" s="146">
        <v>30.24</v>
      </c>
      <c r="Q2045" s="131">
        <v>1.3535820403000001</v>
      </c>
      <c r="R2045" s="110">
        <v>4</v>
      </c>
      <c r="S2045" s="131">
        <v>9.2109607131000004</v>
      </c>
      <c r="T2045" s="110">
        <v>-46</v>
      </c>
      <c r="U2045" s="131">
        <v>24.958732254899999</v>
      </c>
      <c r="V2045" s="131">
        <v>64.476724991699996</v>
      </c>
      <c r="W2045" s="147">
        <v>115</v>
      </c>
      <c r="X2045" s="147">
        <v>25</v>
      </c>
      <c r="Y2045" s="147">
        <v>37</v>
      </c>
      <c r="Z2045" s="147">
        <v>53</v>
      </c>
      <c r="AA2045" s="147">
        <v>31</v>
      </c>
      <c r="AB2045" s="147">
        <v>9</v>
      </c>
      <c r="AC2045" s="147">
        <v>7</v>
      </c>
      <c r="AD2045" s="147">
        <v>15</v>
      </c>
      <c r="AE2045" s="148">
        <v>1.5723270439999999</v>
      </c>
      <c r="AF2045" s="131">
        <v>0</v>
      </c>
      <c r="AG2045" s="149" t="s">
        <v>3449</v>
      </c>
      <c r="AH2045" s="149">
        <v>0.98360655740000003</v>
      </c>
      <c r="AI2045" s="149">
        <v>56</v>
      </c>
      <c r="AJ2045" s="149">
        <v>1.3770491803</v>
      </c>
      <c r="AK2045" s="149">
        <v>38.950819672100003</v>
      </c>
      <c r="AL2045" s="149">
        <v>0</v>
      </c>
      <c r="AM2045" s="149">
        <v>6.5573770500000003E-2</v>
      </c>
      <c r="AN2045" s="149" t="s">
        <v>3450</v>
      </c>
      <c r="AO2045" s="149" t="s">
        <v>3450</v>
      </c>
      <c r="AP2045" s="149">
        <v>2.6229508197000002</v>
      </c>
      <c r="AQ2045" s="149" t="s">
        <v>3450</v>
      </c>
    </row>
    <row r="2046" spans="1:43" x14ac:dyDescent="0.2">
      <c r="A2046" s="145">
        <v>6290</v>
      </c>
      <c r="B2046" s="109" t="s">
        <v>364</v>
      </c>
      <c r="C2046" s="110">
        <v>1544</v>
      </c>
      <c r="D2046" s="131">
        <v>-12.172923776999999</v>
      </c>
      <c r="E2046" s="110">
        <v>38.293650793700003</v>
      </c>
      <c r="F2046" s="131">
        <v>29.080310880799999</v>
      </c>
      <c r="G2046" s="131">
        <v>18.005181347200001</v>
      </c>
      <c r="H2046" s="131">
        <v>65.544041450799995</v>
      </c>
      <c r="I2046" s="131">
        <v>16.450777202099999</v>
      </c>
      <c r="J2046" s="131">
        <v>3.8610038609999999</v>
      </c>
      <c r="K2046" s="131">
        <v>0</v>
      </c>
      <c r="L2046" s="131">
        <v>9.6525096524999991</v>
      </c>
      <c r="M2046" s="131">
        <v>9.0090090089999997</v>
      </c>
      <c r="N2046" s="110">
        <v>761</v>
      </c>
      <c r="O2046" s="131">
        <v>2.0052562418000002</v>
      </c>
      <c r="P2046" s="146">
        <v>40.32</v>
      </c>
      <c r="Q2046" s="131">
        <v>1.9588395734999999</v>
      </c>
      <c r="R2046" s="110">
        <v>34</v>
      </c>
      <c r="S2046" s="131">
        <v>4.7359285891000003</v>
      </c>
      <c r="T2046" s="110">
        <v>-47</v>
      </c>
      <c r="U2046" s="131">
        <v>9.9429704934000007</v>
      </c>
      <c r="V2046" s="131">
        <v>83.362261343900002</v>
      </c>
      <c r="W2046" s="147">
        <v>1554</v>
      </c>
      <c r="X2046" s="147">
        <v>8</v>
      </c>
      <c r="Y2046" s="147">
        <v>136</v>
      </c>
      <c r="Z2046" s="147">
        <v>1410</v>
      </c>
      <c r="AA2046" s="147" t="s">
        <v>3449</v>
      </c>
      <c r="AB2046" s="147" t="s">
        <v>3449</v>
      </c>
      <c r="AC2046" s="147">
        <v>26</v>
      </c>
      <c r="AD2046" s="147">
        <v>227</v>
      </c>
      <c r="AE2046" s="148">
        <v>1.130974097</v>
      </c>
      <c r="AF2046" s="131">
        <v>3.1308703819999999</v>
      </c>
      <c r="AG2046" s="131">
        <v>0.77</v>
      </c>
      <c r="AH2046" s="149">
        <v>6.4065617379999997</v>
      </c>
      <c r="AI2046" s="149">
        <v>64.841498559100003</v>
      </c>
      <c r="AJ2046" s="149">
        <v>3.4138771890999999</v>
      </c>
      <c r="AK2046" s="149">
        <v>20.483263134600001</v>
      </c>
      <c r="AL2046" s="149">
        <v>8.8672134799999996E-2</v>
      </c>
      <c r="AM2046" s="149">
        <v>1.0640656174000001</v>
      </c>
      <c r="AN2046" s="149" t="s">
        <v>3450</v>
      </c>
      <c r="AO2046" s="149" t="s">
        <v>3450</v>
      </c>
      <c r="AP2046" s="149">
        <v>3.7020616271</v>
      </c>
      <c r="AQ2046" s="149" t="s">
        <v>3450</v>
      </c>
    </row>
    <row r="2047" spans="1:43" x14ac:dyDescent="0.2">
      <c r="A2047" s="145">
        <v>6291</v>
      </c>
      <c r="B2047" s="109" t="s">
        <v>363</v>
      </c>
      <c r="C2047" s="110">
        <v>986</v>
      </c>
      <c r="D2047" s="131">
        <v>-11.010830324900001</v>
      </c>
      <c r="E2047" s="110">
        <v>39.790153349500002</v>
      </c>
      <c r="F2047" s="131">
        <v>11.054766734299999</v>
      </c>
      <c r="G2047" s="131">
        <v>16.531440162300001</v>
      </c>
      <c r="H2047" s="131">
        <v>61.257606490900002</v>
      </c>
      <c r="I2047" s="131">
        <v>22.210953346899998</v>
      </c>
      <c r="J2047" s="131">
        <v>2.0140986908</v>
      </c>
      <c r="K2047" s="131">
        <v>0</v>
      </c>
      <c r="L2047" s="131">
        <v>3.0211480363000001</v>
      </c>
      <c r="M2047" s="131">
        <v>12.084592145</v>
      </c>
      <c r="N2047" s="110">
        <v>436</v>
      </c>
      <c r="O2047" s="131">
        <v>2.2362385320999998</v>
      </c>
      <c r="P2047" s="146">
        <v>24.78</v>
      </c>
      <c r="Q2047" s="131">
        <v>1.9766034691000001</v>
      </c>
      <c r="R2047" s="110">
        <v>19</v>
      </c>
      <c r="S2047" s="131">
        <v>9.0359015732000003</v>
      </c>
      <c r="T2047" s="110">
        <v>-57</v>
      </c>
      <c r="U2047" s="131">
        <v>14.360629286</v>
      </c>
      <c r="V2047" s="131">
        <v>74.626865671600001</v>
      </c>
      <c r="W2047" s="147">
        <v>527</v>
      </c>
      <c r="X2047" s="147">
        <v>60</v>
      </c>
      <c r="Y2047" s="147">
        <v>41</v>
      </c>
      <c r="Z2047" s="147">
        <v>426</v>
      </c>
      <c r="AA2047" s="147">
        <v>129</v>
      </c>
      <c r="AB2047" s="147">
        <v>17</v>
      </c>
      <c r="AC2047" s="147">
        <v>16</v>
      </c>
      <c r="AD2047" s="147">
        <v>96</v>
      </c>
      <c r="AE2047" s="148">
        <v>1.5477214101000001</v>
      </c>
      <c r="AF2047" s="131">
        <v>90.555014605599993</v>
      </c>
      <c r="AG2047" s="149" t="s">
        <v>3449</v>
      </c>
      <c r="AH2047" s="149">
        <v>2.4414549077999999</v>
      </c>
      <c r="AI2047" s="149">
        <v>59.890383657199997</v>
      </c>
      <c r="AJ2047" s="149">
        <v>2.2421524663999999</v>
      </c>
      <c r="AK2047" s="149">
        <v>34.105630294000001</v>
      </c>
      <c r="AL2047" s="149">
        <v>0.2242152466</v>
      </c>
      <c r="AM2047" s="149">
        <v>0.32386646740000002</v>
      </c>
      <c r="AN2047" s="149" t="s">
        <v>3450</v>
      </c>
      <c r="AO2047" s="149" t="s">
        <v>3450</v>
      </c>
      <c r="AP2047" s="149">
        <v>0.77229696059999997</v>
      </c>
      <c r="AQ2047" s="149" t="s">
        <v>3450</v>
      </c>
    </row>
    <row r="2048" spans="1:43" x14ac:dyDescent="0.2">
      <c r="A2048" s="145">
        <v>6292</v>
      </c>
      <c r="B2048" s="109" t="s">
        <v>362</v>
      </c>
      <c r="C2048" s="110">
        <v>2235</v>
      </c>
      <c r="D2048" s="131">
        <v>-5.2162849872999999</v>
      </c>
      <c r="E2048" s="110">
        <v>25.0448229494</v>
      </c>
      <c r="F2048" s="131">
        <v>10.290827740499999</v>
      </c>
      <c r="G2048" s="131">
        <v>19.776286353500002</v>
      </c>
      <c r="H2048" s="131">
        <v>59.955257270700002</v>
      </c>
      <c r="I2048" s="131">
        <v>20.2684563758</v>
      </c>
      <c r="J2048" s="131">
        <v>4.9172999552999999</v>
      </c>
      <c r="K2048" s="131">
        <v>1.341081806</v>
      </c>
      <c r="L2048" s="131">
        <v>5.3643272240000002</v>
      </c>
      <c r="M2048" s="131">
        <v>8.0464908359000002</v>
      </c>
      <c r="N2048" s="110">
        <v>922</v>
      </c>
      <c r="O2048" s="131">
        <v>2.3915401302000001</v>
      </c>
      <c r="P2048" s="146">
        <v>89.24</v>
      </c>
      <c r="Q2048" s="131">
        <v>1.7357222844</v>
      </c>
      <c r="R2048" s="110">
        <v>41</v>
      </c>
      <c r="S2048" s="131">
        <v>8.2978723403999997</v>
      </c>
      <c r="T2048" s="110">
        <v>-83</v>
      </c>
      <c r="U2048" s="131">
        <v>22.228443449</v>
      </c>
      <c r="V2048" s="131">
        <v>67.737961926099999</v>
      </c>
      <c r="W2048" s="147">
        <v>1295</v>
      </c>
      <c r="X2048" s="147">
        <v>116</v>
      </c>
      <c r="Y2048" s="147">
        <v>743</v>
      </c>
      <c r="Z2048" s="147">
        <v>436</v>
      </c>
      <c r="AA2048" s="147">
        <v>174</v>
      </c>
      <c r="AB2048" s="147">
        <v>50</v>
      </c>
      <c r="AC2048" s="147">
        <v>24</v>
      </c>
      <c r="AD2048" s="147">
        <v>100</v>
      </c>
      <c r="AE2048" s="148">
        <v>2.4547803618000001</v>
      </c>
      <c r="AF2048" s="131">
        <v>2.6942074539999998</v>
      </c>
      <c r="AG2048" s="131">
        <v>0.76</v>
      </c>
      <c r="AH2048" s="149">
        <v>1.1805859204</v>
      </c>
      <c r="AI2048" s="149">
        <v>53.753097216100002</v>
      </c>
      <c r="AJ2048" s="149">
        <v>5.6114269057000001</v>
      </c>
      <c r="AK2048" s="149">
        <v>36.7876402857</v>
      </c>
      <c r="AL2048" s="149">
        <v>2.9150269600000001E-2</v>
      </c>
      <c r="AM2048" s="149">
        <v>0.2477772919</v>
      </c>
      <c r="AN2048" s="149" t="s">
        <v>3450</v>
      </c>
      <c r="AO2048" s="149" t="s">
        <v>3450</v>
      </c>
      <c r="AP2048" s="149">
        <v>2.2008453578</v>
      </c>
      <c r="AQ2048" s="149" t="s">
        <v>3450</v>
      </c>
    </row>
    <row r="2049" spans="1:43" x14ac:dyDescent="0.2">
      <c r="A2049" s="145">
        <v>6293</v>
      </c>
      <c r="B2049" s="109" t="s">
        <v>361</v>
      </c>
      <c r="C2049" s="110">
        <v>1062</v>
      </c>
      <c r="D2049" s="131">
        <v>-4.6678635548000003</v>
      </c>
      <c r="E2049" s="110">
        <v>101.0466222645</v>
      </c>
      <c r="F2049" s="131">
        <v>8.9453860639999991</v>
      </c>
      <c r="G2049" s="131">
        <v>14.7834274953</v>
      </c>
      <c r="H2049" s="131">
        <v>61.581920904</v>
      </c>
      <c r="I2049" s="131">
        <v>23.634651600800002</v>
      </c>
      <c r="J2049" s="131">
        <v>7.4487895716999999</v>
      </c>
      <c r="K2049" s="131">
        <v>0.93109869649999999</v>
      </c>
      <c r="L2049" s="131">
        <v>7.4487895716999999</v>
      </c>
      <c r="M2049" s="131">
        <v>14.8975791434</v>
      </c>
      <c r="N2049" s="110">
        <v>475</v>
      </c>
      <c r="O2049" s="131">
        <v>2.2084210525999999</v>
      </c>
      <c r="P2049" s="146">
        <v>10.51</v>
      </c>
      <c r="Q2049" s="131">
        <v>5.7547169810999996</v>
      </c>
      <c r="R2049" s="110">
        <v>4</v>
      </c>
      <c r="S2049" s="131">
        <v>10.943396226400001</v>
      </c>
      <c r="T2049" s="110">
        <v>-5</v>
      </c>
      <c r="U2049" s="131">
        <v>72.169811320799994</v>
      </c>
      <c r="V2049" s="131">
        <v>11.1320754717</v>
      </c>
      <c r="W2049" s="147">
        <v>363</v>
      </c>
      <c r="X2049" s="147">
        <v>41</v>
      </c>
      <c r="Y2049" s="147">
        <v>139</v>
      </c>
      <c r="Z2049" s="147">
        <v>183</v>
      </c>
      <c r="AA2049" s="147">
        <v>79</v>
      </c>
      <c r="AB2049" s="147">
        <v>12</v>
      </c>
      <c r="AC2049" s="147">
        <v>20</v>
      </c>
      <c r="AD2049" s="147">
        <v>47</v>
      </c>
      <c r="AE2049" s="148">
        <v>2.5495750708</v>
      </c>
      <c r="AF2049" s="131">
        <v>0</v>
      </c>
      <c r="AG2049" s="131">
        <v>1.1000000000000001</v>
      </c>
      <c r="AH2049" s="149">
        <v>1.5395220588</v>
      </c>
      <c r="AI2049" s="149">
        <v>62.385110294100002</v>
      </c>
      <c r="AJ2049" s="149">
        <v>2.7113970587999998</v>
      </c>
      <c r="AK2049" s="149">
        <v>30.1470588235</v>
      </c>
      <c r="AL2049" s="149">
        <v>0</v>
      </c>
      <c r="AM2049" s="149">
        <v>0.66636029409999997</v>
      </c>
      <c r="AN2049" s="149" t="s">
        <v>3450</v>
      </c>
      <c r="AO2049" s="149" t="s">
        <v>3450</v>
      </c>
      <c r="AP2049" s="149">
        <v>2.5505514705999999</v>
      </c>
      <c r="AQ2049" s="149" t="s">
        <v>3450</v>
      </c>
    </row>
    <row r="2050" spans="1:43" x14ac:dyDescent="0.2">
      <c r="A2050" s="145">
        <v>6294</v>
      </c>
      <c r="B2050" s="109" t="s">
        <v>360</v>
      </c>
      <c r="C2050" s="110">
        <v>537</v>
      </c>
      <c r="D2050" s="131">
        <v>-3.5906642728999998</v>
      </c>
      <c r="E2050" s="110">
        <v>37.605042016799999</v>
      </c>
      <c r="F2050" s="131">
        <v>2.4208566108</v>
      </c>
      <c r="G2050" s="131">
        <v>15.642458100600001</v>
      </c>
      <c r="H2050" s="131">
        <v>60.893854748599999</v>
      </c>
      <c r="I2050" s="131">
        <v>23.463687150799998</v>
      </c>
      <c r="J2050" s="131">
        <v>3.7243947857999999</v>
      </c>
      <c r="K2050" s="131">
        <v>3.7243947857999999</v>
      </c>
      <c r="L2050" s="131">
        <v>9.3109869645999996</v>
      </c>
      <c r="M2050" s="131">
        <v>11.1731843575</v>
      </c>
      <c r="N2050" s="110">
        <v>224</v>
      </c>
      <c r="O2050" s="131">
        <v>2.3794642857000001</v>
      </c>
      <c r="P2050" s="146">
        <v>14.28</v>
      </c>
      <c r="Q2050" s="131">
        <v>2.8109627546999998</v>
      </c>
      <c r="R2050" s="110">
        <v>8</v>
      </c>
      <c r="S2050" s="131">
        <v>20.168657765300001</v>
      </c>
      <c r="T2050" s="110">
        <v>-36</v>
      </c>
      <c r="U2050" s="131">
        <v>45.397048489100001</v>
      </c>
      <c r="V2050" s="131">
        <v>31.623330990900001</v>
      </c>
      <c r="W2050" s="147">
        <v>91</v>
      </c>
      <c r="X2050" s="147">
        <v>31</v>
      </c>
      <c r="Y2050" s="147">
        <v>13</v>
      </c>
      <c r="Z2050" s="147">
        <v>47</v>
      </c>
      <c r="AA2050" s="147">
        <v>44</v>
      </c>
      <c r="AB2050" s="147">
        <v>13</v>
      </c>
      <c r="AC2050" s="147">
        <v>8</v>
      </c>
      <c r="AD2050" s="147">
        <v>23</v>
      </c>
      <c r="AE2050" s="148">
        <v>2.2403258656</v>
      </c>
      <c r="AF2050" s="131">
        <v>0</v>
      </c>
      <c r="AG2050" s="149" t="s">
        <v>3449</v>
      </c>
      <c r="AH2050" s="149">
        <v>1.5238095238</v>
      </c>
      <c r="AI2050" s="149">
        <v>64.076190476199997</v>
      </c>
      <c r="AJ2050" s="149">
        <v>10.857142857099999</v>
      </c>
      <c r="AK2050" s="149">
        <v>21.142857142899999</v>
      </c>
      <c r="AL2050" s="149">
        <v>0</v>
      </c>
      <c r="AM2050" s="149">
        <v>0.95238095239999998</v>
      </c>
      <c r="AN2050" s="149" t="s">
        <v>3450</v>
      </c>
      <c r="AO2050" s="149" t="s">
        <v>3450</v>
      </c>
      <c r="AP2050" s="149">
        <v>1.4476190475999999</v>
      </c>
      <c r="AQ2050" s="149" t="s">
        <v>3450</v>
      </c>
    </row>
    <row r="2051" spans="1:43" x14ac:dyDescent="0.2">
      <c r="A2051" s="145">
        <v>6295</v>
      </c>
      <c r="B2051" s="109" t="s">
        <v>359</v>
      </c>
      <c r="C2051" s="110">
        <v>1314</v>
      </c>
      <c r="D2051" s="131">
        <v>16.6962699822</v>
      </c>
      <c r="E2051" s="110">
        <v>22.377384196200001</v>
      </c>
      <c r="F2051" s="131">
        <v>56.697108067000002</v>
      </c>
      <c r="G2051" s="131">
        <v>21.385083713899999</v>
      </c>
      <c r="H2051" s="131">
        <v>68.188736681899996</v>
      </c>
      <c r="I2051" s="131">
        <v>10.4261796043</v>
      </c>
      <c r="J2051" s="131">
        <v>6.0698027314000003</v>
      </c>
      <c r="K2051" s="131">
        <v>0.75872534140000003</v>
      </c>
      <c r="L2051" s="131">
        <v>9.1047040971000008</v>
      </c>
      <c r="M2051" s="131">
        <v>6.8285280728000002</v>
      </c>
      <c r="N2051" s="110">
        <v>563</v>
      </c>
      <c r="O2051" s="131">
        <v>2.3179396092000002</v>
      </c>
      <c r="P2051" s="146">
        <v>58.72</v>
      </c>
      <c r="Q2051" s="131">
        <v>1.0558583105999999</v>
      </c>
      <c r="R2051" s="110">
        <v>11</v>
      </c>
      <c r="S2051" s="131">
        <v>10.609673024499999</v>
      </c>
      <c r="T2051" s="110">
        <v>-68</v>
      </c>
      <c r="U2051" s="131">
        <v>10.303133515000001</v>
      </c>
      <c r="V2051" s="131">
        <v>78.031335149900002</v>
      </c>
      <c r="W2051" s="147">
        <v>255</v>
      </c>
      <c r="X2051" s="147">
        <v>14</v>
      </c>
      <c r="Y2051" s="147">
        <v>20</v>
      </c>
      <c r="Z2051" s="147">
        <v>221</v>
      </c>
      <c r="AA2051" s="147">
        <v>64</v>
      </c>
      <c r="AB2051" s="147">
        <v>5</v>
      </c>
      <c r="AC2051" s="147">
        <v>7</v>
      </c>
      <c r="AD2051" s="147">
        <v>52</v>
      </c>
      <c r="AE2051" s="148">
        <v>2.2593320235999999</v>
      </c>
      <c r="AF2051" s="131">
        <v>1.5444015444000001</v>
      </c>
      <c r="AG2051" s="149">
        <v>1.06</v>
      </c>
      <c r="AH2051" s="149">
        <v>3.4071550255999998</v>
      </c>
      <c r="AI2051" s="149">
        <v>50.425894378199999</v>
      </c>
      <c r="AJ2051" s="149">
        <v>4.7132311187000004</v>
      </c>
      <c r="AK2051" s="149">
        <v>33.674048835900003</v>
      </c>
      <c r="AL2051" s="149">
        <v>0</v>
      </c>
      <c r="AM2051" s="149">
        <v>1.7603634298999999</v>
      </c>
      <c r="AN2051" s="149" t="s">
        <v>3450</v>
      </c>
      <c r="AO2051" s="149" t="s">
        <v>3450</v>
      </c>
      <c r="AP2051" s="149">
        <v>6.0193072118000002</v>
      </c>
      <c r="AQ2051" s="149" t="s">
        <v>3450</v>
      </c>
    </row>
    <row r="2052" spans="1:43" x14ac:dyDescent="0.2">
      <c r="A2052" s="145">
        <v>6296</v>
      </c>
      <c r="B2052" s="109" t="s">
        <v>358</v>
      </c>
      <c r="C2052" s="110">
        <v>488</v>
      </c>
      <c r="D2052" s="131">
        <v>-0.6109979633</v>
      </c>
      <c r="E2052" s="110">
        <v>27.806267806299999</v>
      </c>
      <c r="F2052" s="131">
        <v>3.2786885246000002</v>
      </c>
      <c r="G2052" s="131">
        <v>15.368852458999999</v>
      </c>
      <c r="H2052" s="131">
        <v>63.114754098399999</v>
      </c>
      <c r="I2052" s="131">
        <v>21.516393442599998</v>
      </c>
      <c r="J2052" s="131">
        <v>10.319917440699999</v>
      </c>
      <c r="K2052" s="131">
        <v>0</v>
      </c>
      <c r="L2052" s="131">
        <v>12.383900928799999</v>
      </c>
      <c r="M2052" s="131">
        <v>6.1919504643999996</v>
      </c>
      <c r="N2052" s="110">
        <v>208</v>
      </c>
      <c r="O2052" s="131">
        <v>2.2932692308</v>
      </c>
      <c r="P2052" s="146">
        <v>17.55</v>
      </c>
      <c r="Q2052" s="131">
        <v>2.5042686396999998</v>
      </c>
      <c r="R2052" s="110">
        <v>8</v>
      </c>
      <c r="S2052" s="131">
        <v>29.994308480400001</v>
      </c>
      <c r="T2052" s="110">
        <v>-77</v>
      </c>
      <c r="U2052" s="131">
        <v>39.157655093899997</v>
      </c>
      <c r="V2052" s="131">
        <v>28.343767786000001</v>
      </c>
      <c r="W2052" s="147">
        <v>172</v>
      </c>
      <c r="X2052" s="147">
        <v>82</v>
      </c>
      <c r="Y2052" s="147">
        <v>20</v>
      </c>
      <c r="Z2052" s="147">
        <v>70</v>
      </c>
      <c r="AA2052" s="147">
        <v>56</v>
      </c>
      <c r="AB2052" s="147">
        <v>34</v>
      </c>
      <c r="AC2052" s="147">
        <v>5</v>
      </c>
      <c r="AD2052" s="147">
        <v>17</v>
      </c>
      <c r="AE2052" s="148">
        <v>1.2072434608</v>
      </c>
      <c r="AF2052" s="131">
        <v>0</v>
      </c>
      <c r="AG2052" s="149" t="s">
        <v>3449</v>
      </c>
      <c r="AH2052" s="149">
        <v>1.3174145739000001</v>
      </c>
      <c r="AI2052" s="149">
        <v>76.657060518700007</v>
      </c>
      <c r="AJ2052" s="149">
        <v>1.6879374227999999</v>
      </c>
      <c r="AK2052" s="149">
        <v>18.1144503911</v>
      </c>
      <c r="AL2052" s="149">
        <v>0</v>
      </c>
      <c r="AM2052" s="149">
        <v>0.2470152326</v>
      </c>
      <c r="AN2052" s="149" t="s">
        <v>3450</v>
      </c>
      <c r="AO2052" s="149" t="s">
        <v>3450</v>
      </c>
      <c r="AP2052" s="149">
        <v>1.9761218608</v>
      </c>
      <c r="AQ2052" s="149" t="s">
        <v>3450</v>
      </c>
    </row>
    <row r="2053" spans="1:43" x14ac:dyDescent="0.2">
      <c r="A2053" s="145">
        <v>6297</v>
      </c>
      <c r="B2053" s="109" t="s">
        <v>357</v>
      </c>
      <c r="C2053" s="110">
        <v>7978</v>
      </c>
      <c r="D2053" s="131">
        <v>13.743940690000001</v>
      </c>
      <c r="E2053" s="110">
        <v>604.39393939390004</v>
      </c>
      <c r="F2053" s="131">
        <v>23.6024066182</v>
      </c>
      <c r="G2053" s="131">
        <v>18.4632740035</v>
      </c>
      <c r="H2053" s="131">
        <v>62.760090248200001</v>
      </c>
      <c r="I2053" s="131">
        <v>18.776635748299999</v>
      </c>
      <c r="J2053" s="131">
        <v>4.8970366649999999</v>
      </c>
      <c r="K2053" s="131">
        <v>1.3812154696000001</v>
      </c>
      <c r="L2053" s="131">
        <v>9.0406830738000004</v>
      </c>
      <c r="M2053" s="131">
        <v>7.2827724760999999</v>
      </c>
      <c r="N2053" s="110">
        <v>3570</v>
      </c>
      <c r="O2053" s="131">
        <v>2.2014005602000002</v>
      </c>
      <c r="P2053" s="146">
        <v>13.2</v>
      </c>
      <c r="Q2053" s="131">
        <v>22.592873388899999</v>
      </c>
      <c r="R2053" s="110">
        <v>65</v>
      </c>
      <c r="S2053" s="131">
        <v>15.011372251699999</v>
      </c>
      <c r="T2053" s="110">
        <v>-53</v>
      </c>
      <c r="U2053" s="131">
        <v>59.059893858999999</v>
      </c>
      <c r="V2053" s="131">
        <v>3.3358605003999999</v>
      </c>
      <c r="W2053" s="147">
        <v>9888</v>
      </c>
      <c r="X2053" s="147">
        <v>71</v>
      </c>
      <c r="Y2053" s="147">
        <v>4332</v>
      </c>
      <c r="Z2053" s="147">
        <v>5485</v>
      </c>
      <c r="AA2053" s="147">
        <v>771</v>
      </c>
      <c r="AB2053" s="147">
        <v>19</v>
      </c>
      <c r="AC2053" s="147">
        <v>105</v>
      </c>
      <c r="AD2053" s="147">
        <v>647</v>
      </c>
      <c r="AE2053" s="148">
        <v>1.1990950225999999</v>
      </c>
      <c r="AF2053" s="131">
        <v>11.912305157800001</v>
      </c>
      <c r="AG2053" s="149">
        <v>2.31</v>
      </c>
      <c r="AH2053" s="149">
        <v>3.3436618415999999</v>
      </c>
      <c r="AI2053" s="149">
        <v>51.7735744346</v>
      </c>
      <c r="AJ2053" s="149">
        <v>8.7221939601000003</v>
      </c>
      <c r="AK2053" s="149">
        <v>28.973777921700002</v>
      </c>
      <c r="AL2053" s="149">
        <v>0.1248670397</v>
      </c>
      <c r="AM2053" s="149">
        <v>1.9331267632</v>
      </c>
      <c r="AN2053" s="149" t="s">
        <v>3450</v>
      </c>
      <c r="AO2053" s="149" t="s">
        <v>3450</v>
      </c>
      <c r="AP2053" s="149">
        <v>5.1102992183999998</v>
      </c>
      <c r="AQ2053" s="149" t="s">
        <v>3450</v>
      </c>
    </row>
    <row r="2054" spans="1:43" x14ac:dyDescent="0.2">
      <c r="A2054" s="145">
        <v>6298</v>
      </c>
      <c r="B2054" s="109" t="s">
        <v>356</v>
      </c>
      <c r="C2054" s="110">
        <v>1337</v>
      </c>
      <c r="D2054" s="131">
        <v>-2.6219956299999998</v>
      </c>
      <c r="E2054" s="110">
        <v>25.8957970172</v>
      </c>
      <c r="F2054" s="131">
        <v>4.9364248317000001</v>
      </c>
      <c r="G2054" s="131">
        <v>18.6237845924</v>
      </c>
      <c r="H2054" s="131">
        <v>55.048616305199999</v>
      </c>
      <c r="I2054" s="131">
        <v>26.327599102499999</v>
      </c>
      <c r="J2054" s="131">
        <v>2.9828486204</v>
      </c>
      <c r="K2054" s="131">
        <v>0</v>
      </c>
      <c r="L2054" s="131">
        <v>11.9313944817</v>
      </c>
      <c r="M2054" s="131">
        <v>8.2028337061999999</v>
      </c>
      <c r="N2054" s="110">
        <v>571</v>
      </c>
      <c r="O2054" s="131">
        <v>2.3397548161000001</v>
      </c>
      <c r="P2054" s="146">
        <v>51.63</v>
      </c>
      <c r="Q2054" s="131">
        <v>1.9186046511999999</v>
      </c>
      <c r="R2054" s="110">
        <v>22</v>
      </c>
      <c r="S2054" s="131">
        <v>27.383720930199999</v>
      </c>
      <c r="T2054" s="110">
        <v>-253</v>
      </c>
      <c r="U2054" s="131">
        <v>34.903100775200002</v>
      </c>
      <c r="V2054" s="131">
        <v>35.7945736434</v>
      </c>
      <c r="W2054" s="147">
        <v>539</v>
      </c>
      <c r="X2054" s="147">
        <v>143</v>
      </c>
      <c r="Y2054" s="147">
        <v>248</v>
      </c>
      <c r="Z2054" s="147">
        <v>148</v>
      </c>
      <c r="AA2054" s="147">
        <v>97</v>
      </c>
      <c r="AB2054" s="147">
        <v>39</v>
      </c>
      <c r="AC2054" s="147">
        <v>11</v>
      </c>
      <c r="AD2054" s="147">
        <v>47</v>
      </c>
      <c r="AE2054" s="148">
        <v>0.19379844960000001</v>
      </c>
      <c r="AF2054" s="131">
        <v>3.7009622501999999</v>
      </c>
      <c r="AG2054" s="149" t="s">
        <v>3449</v>
      </c>
      <c r="AH2054" s="149">
        <v>0.57378518919999999</v>
      </c>
      <c r="AI2054" s="149">
        <v>58.6874663798</v>
      </c>
      <c r="AJ2054" s="149">
        <v>15.653577192</v>
      </c>
      <c r="AK2054" s="149">
        <v>18.307333691899998</v>
      </c>
      <c r="AL2054" s="149">
        <v>0.12551551010000001</v>
      </c>
      <c r="AM2054" s="149">
        <v>1.3806706114</v>
      </c>
      <c r="AN2054" s="149" t="s">
        <v>3450</v>
      </c>
      <c r="AO2054" s="149" t="s">
        <v>3450</v>
      </c>
      <c r="AP2054" s="149">
        <v>5.2716514255</v>
      </c>
      <c r="AQ2054" s="149" t="s">
        <v>3450</v>
      </c>
    </row>
    <row r="2055" spans="1:43" x14ac:dyDescent="0.2">
      <c r="A2055" s="145">
        <v>6299</v>
      </c>
      <c r="B2055" s="109" t="s">
        <v>355</v>
      </c>
      <c r="C2055" s="110">
        <v>290</v>
      </c>
      <c r="D2055" s="131">
        <v>5.0724637681000004</v>
      </c>
      <c r="E2055" s="110">
        <v>38.309114927300001</v>
      </c>
      <c r="F2055" s="131">
        <v>8.9655172414000006</v>
      </c>
      <c r="G2055" s="131">
        <v>20.344827586200001</v>
      </c>
      <c r="H2055" s="131">
        <v>55.517241379300003</v>
      </c>
      <c r="I2055" s="131">
        <v>24.137931034499999</v>
      </c>
      <c r="J2055" s="131">
        <v>6.8610634648</v>
      </c>
      <c r="K2055" s="131">
        <v>3.4305317324</v>
      </c>
      <c r="L2055" s="131">
        <v>6.8610634648</v>
      </c>
      <c r="M2055" s="131">
        <v>10.291595197299999</v>
      </c>
      <c r="N2055" s="110">
        <v>114</v>
      </c>
      <c r="O2055" s="131">
        <v>2.5175438595999999</v>
      </c>
      <c r="P2055" s="146">
        <v>7.57</v>
      </c>
      <c r="Q2055" s="131">
        <v>4.7619047619000003</v>
      </c>
      <c r="R2055" s="110">
        <v>5</v>
      </c>
      <c r="S2055" s="131">
        <v>21.825396825399999</v>
      </c>
      <c r="T2055" s="110">
        <v>-19</v>
      </c>
      <c r="U2055" s="131">
        <v>67.592592592599999</v>
      </c>
      <c r="V2055" s="131">
        <v>5.8201058201000002</v>
      </c>
      <c r="W2055" s="147" t="s">
        <v>3449</v>
      </c>
      <c r="X2055" s="147">
        <v>26</v>
      </c>
      <c r="Y2055" s="147" t="s">
        <v>3449</v>
      </c>
      <c r="Z2055" s="147">
        <v>26</v>
      </c>
      <c r="AA2055" s="147" t="s">
        <v>3449</v>
      </c>
      <c r="AB2055" s="147">
        <v>12</v>
      </c>
      <c r="AC2055" s="147" t="s">
        <v>3449</v>
      </c>
      <c r="AD2055" s="147">
        <v>12</v>
      </c>
      <c r="AE2055" s="148">
        <v>0.99667774090000005</v>
      </c>
      <c r="AF2055" s="131">
        <v>0</v>
      </c>
      <c r="AG2055" s="149" t="s">
        <v>3449</v>
      </c>
      <c r="AH2055" s="149">
        <v>1.0597302504999999</v>
      </c>
      <c r="AI2055" s="149">
        <v>57.418111753399998</v>
      </c>
      <c r="AJ2055" s="149">
        <v>17.052023121400001</v>
      </c>
      <c r="AK2055" s="149">
        <v>12.04238921</v>
      </c>
      <c r="AL2055" s="149">
        <v>0</v>
      </c>
      <c r="AM2055" s="149">
        <v>2.0231213872999998</v>
      </c>
      <c r="AN2055" s="149" t="s">
        <v>3450</v>
      </c>
      <c r="AO2055" s="149" t="s">
        <v>3450</v>
      </c>
      <c r="AP2055" s="149">
        <v>10.4046242775</v>
      </c>
      <c r="AQ2055" s="149" t="s">
        <v>3450</v>
      </c>
    </row>
    <row r="2056" spans="1:43" x14ac:dyDescent="0.2">
      <c r="A2056" s="145">
        <v>6300</v>
      </c>
      <c r="B2056" s="109" t="s">
        <v>354</v>
      </c>
      <c r="C2056" s="110">
        <v>5765</v>
      </c>
      <c r="D2056" s="131">
        <v>0.78671328669999996</v>
      </c>
      <c r="E2056" s="110">
        <v>23.733069861299999</v>
      </c>
      <c r="F2056" s="131">
        <v>41.144839548999997</v>
      </c>
      <c r="G2056" s="131">
        <v>16.652211621900001</v>
      </c>
      <c r="H2056" s="131">
        <v>69.193408499599997</v>
      </c>
      <c r="I2056" s="131">
        <v>14.1543798786</v>
      </c>
      <c r="J2056" s="131">
        <v>4.1655818797000004</v>
      </c>
      <c r="K2056" s="131">
        <v>1.2149613816</v>
      </c>
      <c r="L2056" s="131">
        <v>10.9346524343</v>
      </c>
      <c r="M2056" s="131">
        <v>5.5541091729999996</v>
      </c>
      <c r="N2056" s="110">
        <v>2894</v>
      </c>
      <c r="O2056" s="131">
        <v>1.9716655149</v>
      </c>
      <c r="P2056" s="146">
        <v>242.91</v>
      </c>
      <c r="Q2056" s="131">
        <v>0.82739883920000001</v>
      </c>
      <c r="R2056" s="110">
        <v>54</v>
      </c>
      <c r="S2056" s="131">
        <v>9.4183509653000002</v>
      </c>
      <c r="T2056" s="110">
        <v>-160</v>
      </c>
      <c r="U2056" s="131">
        <v>4.5568682336000004</v>
      </c>
      <c r="V2056" s="131">
        <v>85.197381961900007</v>
      </c>
      <c r="W2056" s="147">
        <v>7080</v>
      </c>
      <c r="X2056" s="147">
        <v>39</v>
      </c>
      <c r="Y2056" s="147">
        <v>633</v>
      </c>
      <c r="Z2056" s="147">
        <v>6408</v>
      </c>
      <c r="AA2056" s="147">
        <v>854</v>
      </c>
      <c r="AB2056" s="147">
        <v>17</v>
      </c>
      <c r="AC2056" s="147">
        <v>69</v>
      </c>
      <c r="AD2056" s="147">
        <v>768</v>
      </c>
      <c r="AE2056" s="148">
        <v>1.2169860176</v>
      </c>
      <c r="AF2056" s="131">
        <v>5.4935318093000003</v>
      </c>
      <c r="AG2056" s="149">
        <v>0.28000000000000003</v>
      </c>
      <c r="AH2056" s="149">
        <v>10.456525857200001</v>
      </c>
      <c r="AI2056" s="149">
        <v>53.381322220100003</v>
      </c>
      <c r="AJ2056" s="149">
        <v>3.5044516006999999</v>
      </c>
      <c r="AK2056" s="149">
        <v>27.0884637242</v>
      </c>
      <c r="AL2056" s="149">
        <v>0.1041863989</v>
      </c>
      <c r="AM2056" s="149">
        <v>0.9282060996</v>
      </c>
      <c r="AN2056" s="149" t="s">
        <v>3450</v>
      </c>
      <c r="AO2056" s="149" t="s">
        <v>3450</v>
      </c>
      <c r="AP2056" s="149">
        <v>4.4516006818999996</v>
      </c>
      <c r="AQ2056" s="149" t="s">
        <v>3450</v>
      </c>
    </row>
    <row r="2057" spans="1:43" x14ac:dyDescent="0.2">
      <c r="A2057" s="145">
        <v>6404</v>
      </c>
      <c r="B2057" s="109" t="s">
        <v>353</v>
      </c>
      <c r="C2057" s="110">
        <v>6237</v>
      </c>
      <c r="D2057" s="131">
        <v>25.140449438200001</v>
      </c>
      <c r="E2057" s="110">
        <v>372.13603818619998</v>
      </c>
      <c r="F2057" s="131">
        <v>28.6996953664</v>
      </c>
      <c r="G2057" s="131">
        <v>23.392656725999998</v>
      </c>
      <c r="H2057" s="131">
        <v>59.740259740299997</v>
      </c>
      <c r="I2057" s="131">
        <v>16.867083533799999</v>
      </c>
      <c r="J2057" s="131">
        <v>3.5509644097000002</v>
      </c>
      <c r="K2057" s="131">
        <v>2.0982971512000002</v>
      </c>
      <c r="L2057" s="131">
        <v>10.652893229</v>
      </c>
      <c r="M2057" s="131">
        <v>6.9405213460999997</v>
      </c>
      <c r="N2057" s="110">
        <v>2733</v>
      </c>
      <c r="O2057" s="131">
        <v>2.2312477131000001</v>
      </c>
      <c r="P2057" s="146">
        <v>16.760000000000002</v>
      </c>
      <c r="Q2057" s="131">
        <v>11.8138424821</v>
      </c>
      <c r="R2057" s="110">
        <v>30</v>
      </c>
      <c r="S2057" s="131">
        <v>22.971360381899999</v>
      </c>
      <c r="T2057" s="110">
        <v>-33</v>
      </c>
      <c r="U2057" s="131">
        <v>63.7828162291</v>
      </c>
      <c r="V2057" s="131">
        <v>1.4319809069</v>
      </c>
      <c r="W2057" s="147">
        <v>3746</v>
      </c>
      <c r="X2057" s="147">
        <v>63</v>
      </c>
      <c r="Y2057" s="147">
        <v>1308</v>
      </c>
      <c r="Z2057" s="147">
        <v>2375</v>
      </c>
      <c r="AA2057" s="147">
        <v>353</v>
      </c>
      <c r="AB2057" s="147">
        <v>18</v>
      </c>
      <c r="AC2057" s="147">
        <v>68</v>
      </c>
      <c r="AD2057" s="147">
        <v>267</v>
      </c>
      <c r="AE2057" s="148">
        <v>2.2544283414000001</v>
      </c>
      <c r="AF2057" s="131">
        <v>3.1025473547</v>
      </c>
      <c r="AG2057" s="149">
        <v>8.48</v>
      </c>
      <c r="AH2057" s="149">
        <v>23.570432357000001</v>
      </c>
      <c r="AI2057" s="149">
        <v>3.7258418012000001</v>
      </c>
      <c r="AJ2057" s="149">
        <v>18.848376170600002</v>
      </c>
      <c r="AK2057" s="149">
        <v>12.4726041044</v>
      </c>
      <c r="AL2057" s="149" t="s">
        <v>3450</v>
      </c>
      <c r="AM2057" s="149">
        <v>10.440326758299999</v>
      </c>
      <c r="AN2057" s="149" t="s">
        <v>3450</v>
      </c>
      <c r="AO2057" s="149">
        <v>8.9061566048999996</v>
      </c>
      <c r="AP2057" s="149">
        <v>21.996413628199999</v>
      </c>
      <c r="AQ2057" s="149" t="s">
        <v>3450</v>
      </c>
    </row>
    <row r="2058" spans="1:43" x14ac:dyDescent="0.2">
      <c r="A2058" s="145">
        <v>6408</v>
      </c>
      <c r="B2058" s="109" t="s">
        <v>352</v>
      </c>
      <c r="C2058" s="110">
        <v>4746</v>
      </c>
      <c r="D2058" s="131">
        <v>4.8144876324999997</v>
      </c>
      <c r="E2058" s="110">
        <v>1289.6739130435001</v>
      </c>
      <c r="F2058" s="131">
        <v>19.785082174500001</v>
      </c>
      <c r="G2058" s="131">
        <v>21.365360303399999</v>
      </c>
      <c r="H2058" s="131">
        <v>58.575642646399999</v>
      </c>
      <c r="I2058" s="131">
        <v>20.0589970501</v>
      </c>
      <c r="J2058" s="131">
        <v>1.4775725594</v>
      </c>
      <c r="K2058" s="131">
        <v>2.5329815302999998</v>
      </c>
      <c r="L2058" s="131">
        <v>8.4432717678000007</v>
      </c>
      <c r="M2058" s="131">
        <v>6.7546174142000002</v>
      </c>
      <c r="N2058" s="110">
        <v>2153</v>
      </c>
      <c r="O2058" s="131">
        <v>2.1816070599000001</v>
      </c>
      <c r="P2058" s="146">
        <v>3.68</v>
      </c>
      <c r="Q2058" s="131">
        <v>41.095890410999999</v>
      </c>
      <c r="R2058" s="110">
        <v>41</v>
      </c>
      <c r="S2058" s="131">
        <v>47.397260273999997</v>
      </c>
      <c r="T2058" s="110">
        <v>-40</v>
      </c>
      <c r="U2058" s="131">
        <v>11.2328767123</v>
      </c>
      <c r="V2058" s="131">
        <v>0.27397260270000001</v>
      </c>
      <c r="W2058" s="147">
        <v>2018</v>
      </c>
      <c r="X2058" s="147">
        <v>27</v>
      </c>
      <c r="Y2058" s="147">
        <v>929</v>
      </c>
      <c r="Z2058" s="147">
        <v>1062</v>
      </c>
      <c r="AA2058" s="147">
        <v>287</v>
      </c>
      <c r="AB2058" s="147">
        <v>12</v>
      </c>
      <c r="AC2058" s="147">
        <v>59</v>
      </c>
      <c r="AD2058" s="147">
        <v>216</v>
      </c>
      <c r="AE2058" s="148">
        <v>1.0084033613000001</v>
      </c>
      <c r="AF2058" s="131">
        <v>2.7230833682000002</v>
      </c>
      <c r="AG2058" s="149">
        <v>4.57</v>
      </c>
      <c r="AH2058" s="149">
        <v>28.876781223799998</v>
      </c>
      <c r="AI2058" s="149">
        <v>2.7661357921</v>
      </c>
      <c r="AJ2058" s="149">
        <v>15.695725062899999</v>
      </c>
      <c r="AK2058" s="149">
        <v>11.8818105616</v>
      </c>
      <c r="AL2058" s="149" t="s">
        <v>3450</v>
      </c>
      <c r="AM2058" s="149">
        <v>9.9119865883999996</v>
      </c>
      <c r="AN2058" s="149" t="s">
        <v>3450</v>
      </c>
      <c r="AO2058" s="149">
        <v>7.1039396478999999</v>
      </c>
      <c r="AP2058" s="149">
        <v>23.554065381400001</v>
      </c>
      <c r="AQ2058" s="149" t="s">
        <v>3450</v>
      </c>
    </row>
    <row r="2059" spans="1:43" x14ac:dyDescent="0.2">
      <c r="A2059" s="145">
        <v>6413</v>
      </c>
      <c r="B2059" s="109" t="s">
        <v>351</v>
      </c>
      <c r="C2059" s="110">
        <v>1243</v>
      </c>
      <c r="D2059" s="131">
        <v>7.3402417961999999</v>
      </c>
      <c r="E2059" s="110">
        <v>48.085106383000003</v>
      </c>
      <c r="F2059" s="131">
        <v>10.8608205953</v>
      </c>
      <c r="G2059" s="131">
        <v>19.9517296862</v>
      </c>
      <c r="H2059" s="131">
        <v>61.061946902700001</v>
      </c>
      <c r="I2059" s="131">
        <v>18.986323411099999</v>
      </c>
      <c r="J2059" s="131">
        <v>3.2232070910999999</v>
      </c>
      <c r="K2059" s="131">
        <v>2.4174053183000002</v>
      </c>
      <c r="L2059" s="131">
        <v>10.4754230459</v>
      </c>
      <c r="M2059" s="131">
        <v>3.2232070910999999</v>
      </c>
      <c r="N2059" s="110">
        <v>538</v>
      </c>
      <c r="O2059" s="131">
        <v>2.3104089219000001</v>
      </c>
      <c r="P2059" s="146">
        <v>25.85</v>
      </c>
      <c r="Q2059" s="131">
        <v>5.3896859248000002</v>
      </c>
      <c r="R2059" s="110">
        <v>25</v>
      </c>
      <c r="S2059" s="131">
        <v>28.576967817</v>
      </c>
      <c r="T2059" s="110">
        <v>-22</v>
      </c>
      <c r="U2059" s="131">
        <v>65.645599069400006</v>
      </c>
      <c r="V2059" s="131">
        <v>0.38774718879999998</v>
      </c>
      <c r="W2059" s="147">
        <v>242</v>
      </c>
      <c r="X2059" s="147">
        <v>29</v>
      </c>
      <c r="Y2059" s="147">
        <v>21</v>
      </c>
      <c r="Z2059" s="147">
        <v>192</v>
      </c>
      <c r="AA2059" s="147">
        <v>79</v>
      </c>
      <c r="AB2059" s="147">
        <v>11</v>
      </c>
      <c r="AC2059" s="147">
        <v>14</v>
      </c>
      <c r="AD2059" s="147">
        <v>54</v>
      </c>
      <c r="AE2059" s="148">
        <v>0.86206896550000001</v>
      </c>
      <c r="AF2059" s="131">
        <v>9.4786729857999994</v>
      </c>
      <c r="AG2059" s="149">
        <v>3.47</v>
      </c>
      <c r="AH2059" s="149">
        <v>30.131004366799999</v>
      </c>
      <c r="AI2059" s="149">
        <v>2.4017467249000002</v>
      </c>
      <c r="AJ2059" s="149">
        <v>13.5371179039</v>
      </c>
      <c r="AK2059" s="149">
        <v>9.7707423580999997</v>
      </c>
      <c r="AL2059" s="149" t="s">
        <v>3450</v>
      </c>
      <c r="AM2059" s="149">
        <v>9.443231441</v>
      </c>
      <c r="AN2059" s="149" t="s">
        <v>3450</v>
      </c>
      <c r="AO2059" s="149">
        <v>6.6048034934000004</v>
      </c>
      <c r="AP2059" s="149">
        <v>27.674672489100001</v>
      </c>
      <c r="AQ2059" s="149" t="s">
        <v>3450</v>
      </c>
    </row>
    <row r="2060" spans="1:43" x14ac:dyDescent="0.2">
      <c r="A2060" s="145">
        <v>6416</v>
      </c>
      <c r="B2060" s="109" t="s">
        <v>350</v>
      </c>
      <c r="C2060" s="110">
        <v>8995</v>
      </c>
      <c r="D2060" s="131">
        <v>0.50279329610000001</v>
      </c>
      <c r="E2060" s="110">
        <v>1024.4874715261999</v>
      </c>
      <c r="F2060" s="131">
        <v>18.7548638132</v>
      </c>
      <c r="G2060" s="131">
        <v>21.078376876</v>
      </c>
      <c r="H2060" s="131">
        <v>57.187326292400002</v>
      </c>
      <c r="I2060" s="131">
        <v>21.734296831599998</v>
      </c>
      <c r="J2060" s="131">
        <v>3.8949476964</v>
      </c>
      <c r="K2060" s="131">
        <v>2.0031159582</v>
      </c>
      <c r="L2060" s="131">
        <v>9.0140218116999993</v>
      </c>
      <c r="M2060" s="131">
        <v>7.3447585132000004</v>
      </c>
      <c r="N2060" s="110">
        <v>4034</v>
      </c>
      <c r="O2060" s="131">
        <v>2.2064947942000002</v>
      </c>
      <c r="P2060" s="146">
        <v>8.7799999999999994</v>
      </c>
      <c r="Q2060" s="131">
        <v>38.888888888899999</v>
      </c>
      <c r="R2060" s="110">
        <v>47</v>
      </c>
      <c r="S2060" s="131">
        <v>36.961451247200003</v>
      </c>
      <c r="T2060" s="110">
        <v>-44</v>
      </c>
      <c r="U2060" s="131">
        <v>23.356009070300001</v>
      </c>
      <c r="V2060" s="131">
        <v>0.79365079370000002</v>
      </c>
      <c r="W2060" s="147">
        <v>2653</v>
      </c>
      <c r="X2060" s="147">
        <v>110</v>
      </c>
      <c r="Y2060" s="147">
        <v>585</v>
      </c>
      <c r="Z2060" s="147">
        <v>1958</v>
      </c>
      <c r="AA2060" s="147">
        <v>528</v>
      </c>
      <c r="AB2060" s="147">
        <v>21</v>
      </c>
      <c r="AC2060" s="147">
        <v>76</v>
      </c>
      <c r="AD2060" s="147">
        <v>431</v>
      </c>
      <c r="AE2060" s="148">
        <v>1.0913759896999999</v>
      </c>
      <c r="AF2060" s="131">
        <v>9.8801065719000007</v>
      </c>
      <c r="AG2060" s="149">
        <v>4.17</v>
      </c>
      <c r="AH2060" s="149">
        <v>28.696897374700001</v>
      </c>
      <c r="AI2060" s="149">
        <v>3.4463007160000001</v>
      </c>
      <c r="AJ2060" s="149">
        <v>18.1479713604</v>
      </c>
      <c r="AK2060" s="149">
        <v>10.9785202864</v>
      </c>
      <c r="AL2060" s="149" t="s">
        <v>3450</v>
      </c>
      <c r="AM2060" s="149">
        <v>12.1336515513</v>
      </c>
      <c r="AN2060" s="149" t="s">
        <v>3450</v>
      </c>
      <c r="AO2060" s="149">
        <v>7.3221957041000003</v>
      </c>
      <c r="AP2060" s="149">
        <v>19.1885441527</v>
      </c>
      <c r="AQ2060" s="149" t="s">
        <v>3450</v>
      </c>
    </row>
    <row r="2061" spans="1:43" x14ac:dyDescent="0.2">
      <c r="A2061" s="145">
        <v>6417</v>
      </c>
      <c r="B2061" s="109" t="s">
        <v>2456</v>
      </c>
      <c r="C2061" s="110">
        <v>8795</v>
      </c>
      <c r="D2061" s="131">
        <v>-1.2130742446</v>
      </c>
      <c r="E2061" s="110">
        <v>208.75860431999999</v>
      </c>
      <c r="F2061" s="131">
        <v>18.169414440000001</v>
      </c>
      <c r="G2061" s="131">
        <v>20.761796475299999</v>
      </c>
      <c r="H2061" s="131">
        <v>57.907902217199997</v>
      </c>
      <c r="I2061" s="131">
        <v>21.330301307599999</v>
      </c>
      <c r="J2061" s="131">
        <v>3.7400124667000001</v>
      </c>
      <c r="K2061" s="131">
        <v>1.8133393778</v>
      </c>
      <c r="L2061" s="131">
        <v>8.1600272001</v>
      </c>
      <c r="M2061" s="131">
        <v>8.0466934890000008</v>
      </c>
      <c r="N2061" s="110">
        <v>3915</v>
      </c>
      <c r="O2061" s="131">
        <v>2.2178799488999998</v>
      </c>
      <c r="P2061" s="146">
        <v>42.13</v>
      </c>
      <c r="Q2061" s="131">
        <v>11.5914489311</v>
      </c>
      <c r="R2061" s="110">
        <v>116</v>
      </c>
      <c r="S2061" s="131">
        <v>42.945368170999998</v>
      </c>
      <c r="T2061" s="110">
        <v>-109</v>
      </c>
      <c r="U2061" s="131">
        <v>44.608076009500003</v>
      </c>
      <c r="V2061" s="131">
        <v>0.85510688840000004</v>
      </c>
      <c r="W2061" s="147">
        <v>2956</v>
      </c>
      <c r="X2061" s="147">
        <v>201</v>
      </c>
      <c r="Y2061" s="147">
        <v>868</v>
      </c>
      <c r="Z2061" s="147">
        <v>1887</v>
      </c>
      <c r="AA2061" s="147">
        <v>695</v>
      </c>
      <c r="AB2061" s="147">
        <v>65</v>
      </c>
      <c r="AC2061" s="147">
        <v>134</v>
      </c>
      <c r="AD2061" s="147">
        <v>496</v>
      </c>
      <c r="AE2061" s="148">
        <v>1.6992901699</v>
      </c>
      <c r="AF2061" s="131">
        <v>1.0040160643</v>
      </c>
      <c r="AG2061" s="131">
        <v>3.33</v>
      </c>
      <c r="AH2061" s="149">
        <v>25.776429990600001</v>
      </c>
      <c r="AI2061" s="149">
        <v>2.8652096621999998</v>
      </c>
      <c r="AJ2061" s="149">
        <v>18.979399769899999</v>
      </c>
      <c r="AK2061" s="149">
        <v>13.384921049900001</v>
      </c>
      <c r="AL2061" s="149" t="s">
        <v>3450</v>
      </c>
      <c r="AM2061" s="149">
        <v>10.1537174527</v>
      </c>
      <c r="AN2061" s="149" t="s">
        <v>3450</v>
      </c>
      <c r="AO2061" s="149">
        <v>6.7447453727999997</v>
      </c>
      <c r="AP2061" s="149">
        <v>21.917808219200001</v>
      </c>
      <c r="AQ2061" s="149" t="s">
        <v>3450</v>
      </c>
    </row>
    <row r="2062" spans="1:43" x14ac:dyDescent="0.2">
      <c r="A2062" s="145">
        <v>6421</v>
      </c>
      <c r="B2062" s="109" t="s">
        <v>349</v>
      </c>
      <c r="C2062" s="110">
        <v>37494</v>
      </c>
      <c r="D2062" s="131">
        <v>-2.66638225E-2</v>
      </c>
      <c r="E2062" s="110">
        <v>672.90021536250003</v>
      </c>
      <c r="F2062" s="131">
        <v>30.2875126687</v>
      </c>
      <c r="G2062" s="131">
        <v>20.787325972200001</v>
      </c>
      <c r="H2062" s="131">
        <v>60.284312156600002</v>
      </c>
      <c r="I2062" s="131">
        <v>18.9283618712</v>
      </c>
      <c r="J2062" s="131">
        <v>3.7642817379000002</v>
      </c>
      <c r="K2062" s="131">
        <v>2.5713755533999998</v>
      </c>
      <c r="L2062" s="131">
        <v>9.4637223974999998</v>
      </c>
      <c r="M2062" s="131">
        <v>10.4180473451</v>
      </c>
      <c r="N2062" s="110">
        <v>17928</v>
      </c>
      <c r="O2062" s="131">
        <v>2.05159527</v>
      </c>
      <c r="P2062" s="146">
        <v>55.72</v>
      </c>
      <c r="Q2062" s="131">
        <v>16.630785791200001</v>
      </c>
      <c r="R2062" s="110">
        <v>117</v>
      </c>
      <c r="S2062" s="131">
        <v>54.718335127400003</v>
      </c>
      <c r="T2062" s="110">
        <v>-113</v>
      </c>
      <c r="U2062" s="131">
        <v>27.915321133799999</v>
      </c>
      <c r="V2062" s="131">
        <v>0.73555794760000004</v>
      </c>
      <c r="W2062" s="147">
        <v>26383</v>
      </c>
      <c r="X2062" s="147">
        <v>237</v>
      </c>
      <c r="Y2062" s="147">
        <v>10905</v>
      </c>
      <c r="Z2062" s="147">
        <v>15241</v>
      </c>
      <c r="AA2062" s="147">
        <v>2766</v>
      </c>
      <c r="AB2062" s="147">
        <v>85</v>
      </c>
      <c r="AC2062" s="147">
        <v>579</v>
      </c>
      <c r="AD2062" s="147">
        <v>2102</v>
      </c>
      <c r="AE2062" s="148">
        <v>4.2592851484000001</v>
      </c>
      <c r="AF2062" s="131">
        <v>3.0809061489</v>
      </c>
      <c r="AG2062" s="149">
        <v>11.04</v>
      </c>
      <c r="AH2062" s="149">
        <v>13.4878063993</v>
      </c>
      <c r="AI2062" s="149">
        <v>6.1716459802000001</v>
      </c>
      <c r="AJ2062" s="149">
        <v>15.5741283603</v>
      </c>
      <c r="AK2062" s="149">
        <v>12.006486621300001</v>
      </c>
      <c r="AL2062" s="149" t="s">
        <v>3450</v>
      </c>
      <c r="AM2062" s="149">
        <v>4.9491673424</v>
      </c>
      <c r="AN2062" s="149" t="s">
        <v>3450</v>
      </c>
      <c r="AO2062" s="149">
        <v>26.248986465400002</v>
      </c>
      <c r="AP2062" s="149">
        <v>21.405850433499999</v>
      </c>
      <c r="AQ2062" s="149" t="s">
        <v>3450</v>
      </c>
    </row>
    <row r="2063" spans="1:43" x14ac:dyDescent="0.2">
      <c r="A2063" s="145">
        <v>6422</v>
      </c>
      <c r="B2063" s="109" t="s">
        <v>348</v>
      </c>
      <c r="C2063" s="110">
        <v>212</v>
      </c>
      <c r="D2063" s="131">
        <v>-6.6079295154000004</v>
      </c>
      <c r="E2063" s="110">
        <v>18.073316283</v>
      </c>
      <c r="F2063" s="131">
        <v>13.2075471698</v>
      </c>
      <c r="G2063" s="131">
        <v>20.7547169811</v>
      </c>
      <c r="H2063" s="131">
        <v>60.849056603800001</v>
      </c>
      <c r="I2063" s="131">
        <v>18.396226415099999</v>
      </c>
      <c r="J2063" s="131">
        <v>0</v>
      </c>
      <c r="K2063" s="131">
        <v>0</v>
      </c>
      <c r="L2063" s="131">
        <v>4.7393364928999997</v>
      </c>
      <c r="M2063" s="131">
        <v>18.957345971599999</v>
      </c>
      <c r="N2063" s="110">
        <v>90</v>
      </c>
      <c r="O2063" s="131">
        <v>2.3222222222000002</v>
      </c>
      <c r="P2063" s="146">
        <v>11.73</v>
      </c>
      <c r="Q2063" s="131">
        <v>3.0795551753999999</v>
      </c>
      <c r="R2063" s="110">
        <v>5</v>
      </c>
      <c r="S2063" s="131">
        <v>37.553464499599997</v>
      </c>
      <c r="T2063" s="110">
        <v>-2</v>
      </c>
      <c r="U2063" s="131">
        <v>56.800684345599997</v>
      </c>
      <c r="V2063" s="131">
        <v>2.5662959795</v>
      </c>
      <c r="W2063" s="147">
        <v>67</v>
      </c>
      <c r="X2063" s="147">
        <v>23</v>
      </c>
      <c r="Y2063" s="147">
        <v>18</v>
      </c>
      <c r="Z2063" s="147">
        <v>26</v>
      </c>
      <c r="AA2063" s="147">
        <v>25</v>
      </c>
      <c r="AB2063" s="147">
        <v>13</v>
      </c>
      <c r="AC2063" s="147">
        <v>5</v>
      </c>
      <c r="AD2063" s="147">
        <v>7</v>
      </c>
      <c r="AE2063" s="148">
        <v>1.4814814814999999</v>
      </c>
      <c r="AF2063" s="131">
        <v>0</v>
      </c>
      <c r="AG2063" s="149">
        <v>6.19</v>
      </c>
      <c r="AH2063" s="149">
        <v>16.498316498299999</v>
      </c>
      <c r="AI2063" s="149">
        <v>4.0404040404000003</v>
      </c>
      <c r="AJ2063" s="149">
        <v>6.0606060605999996</v>
      </c>
      <c r="AK2063" s="149">
        <v>34.0067340067</v>
      </c>
      <c r="AL2063" s="149" t="s">
        <v>3450</v>
      </c>
      <c r="AM2063" s="149">
        <v>0.33670033669999999</v>
      </c>
      <c r="AN2063" s="149" t="s">
        <v>3450</v>
      </c>
      <c r="AO2063" s="149">
        <v>19.865319865299998</v>
      </c>
      <c r="AP2063" s="149">
        <v>19.191919191899999</v>
      </c>
      <c r="AQ2063" s="149" t="s">
        <v>3450</v>
      </c>
    </row>
    <row r="2064" spans="1:43" x14ac:dyDescent="0.2">
      <c r="A2064" s="145">
        <v>6423</v>
      </c>
      <c r="B2064" s="109" t="s">
        <v>347</v>
      </c>
      <c r="C2064" s="110">
        <v>1037</v>
      </c>
      <c r="D2064" s="131">
        <v>8.3594566353000008</v>
      </c>
      <c r="E2064" s="110">
        <v>40.587084148700001</v>
      </c>
      <c r="F2064" s="131">
        <v>8.8717454194999998</v>
      </c>
      <c r="G2064" s="131">
        <v>22.661523625800001</v>
      </c>
      <c r="H2064" s="131">
        <v>55.737704917999999</v>
      </c>
      <c r="I2064" s="131">
        <v>21.600771456099999</v>
      </c>
      <c r="J2064" s="131">
        <v>0.97276264589999994</v>
      </c>
      <c r="K2064" s="131">
        <v>2.9182879377000002</v>
      </c>
      <c r="L2064" s="131">
        <v>6.8093385214</v>
      </c>
      <c r="M2064" s="131">
        <v>13.6186770428</v>
      </c>
      <c r="N2064" s="110">
        <v>456</v>
      </c>
      <c r="O2064" s="131">
        <v>2.2543859649</v>
      </c>
      <c r="P2064" s="146">
        <v>25.55</v>
      </c>
      <c r="Q2064" s="131">
        <v>3.1237797734999999</v>
      </c>
      <c r="R2064" s="110">
        <v>9</v>
      </c>
      <c r="S2064" s="131">
        <v>59.547051932800002</v>
      </c>
      <c r="T2064" s="110">
        <v>-22</v>
      </c>
      <c r="U2064" s="131">
        <v>37.0948848106</v>
      </c>
      <c r="V2064" s="131">
        <v>0.23428348299999999</v>
      </c>
      <c r="W2064" s="147">
        <v>368</v>
      </c>
      <c r="X2064" s="147">
        <v>71</v>
      </c>
      <c r="Y2064" s="147">
        <v>66</v>
      </c>
      <c r="Z2064" s="147">
        <v>231</v>
      </c>
      <c r="AA2064" s="147">
        <v>91</v>
      </c>
      <c r="AB2064" s="147">
        <v>30</v>
      </c>
      <c r="AC2064" s="147">
        <v>20</v>
      </c>
      <c r="AD2064" s="147">
        <v>41</v>
      </c>
      <c r="AE2064" s="148">
        <v>3.4296028880999998</v>
      </c>
      <c r="AF2064" s="131">
        <v>36.231884057999999</v>
      </c>
      <c r="AG2064" s="149">
        <v>2.94</v>
      </c>
      <c r="AH2064" s="149">
        <v>28.9632107023</v>
      </c>
      <c r="AI2064" s="149">
        <v>3.2107023411000002</v>
      </c>
      <c r="AJ2064" s="149">
        <v>7.6923076923</v>
      </c>
      <c r="AK2064" s="149">
        <v>20.6688963211</v>
      </c>
      <c r="AL2064" s="149" t="s">
        <v>3450</v>
      </c>
      <c r="AM2064" s="149">
        <v>7.6254180602000003</v>
      </c>
      <c r="AN2064" s="149" t="s">
        <v>3450</v>
      </c>
      <c r="AO2064" s="149">
        <v>16.655518394600001</v>
      </c>
      <c r="AP2064" s="149">
        <v>15.1839464883</v>
      </c>
      <c r="AQ2064" s="149" t="s">
        <v>3450</v>
      </c>
    </row>
    <row r="2065" spans="1:43" x14ac:dyDescent="0.2">
      <c r="A2065" s="145">
        <v>6432</v>
      </c>
      <c r="B2065" s="109" t="s">
        <v>346</v>
      </c>
      <c r="C2065" s="110">
        <v>622</v>
      </c>
      <c r="D2065" s="131">
        <v>-5.0381679389</v>
      </c>
      <c r="E2065" s="110">
        <v>14.8768237264</v>
      </c>
      <c r="F2065" s="131">
        <v>4.8231511253999999</v>
      </c>
      <c r="G2065" s="131">
        <v>20.9003215434</v>
      </c>
      <c r="H2065" s="131">
        <v>54.983922829599997</v>
      </c>
      <c r="I2065" s="131">
        <v>24.115755626999999</v>
      </c>
      <c r="J2065" s="131">
        <v>3.1948881788999999</v>
      </c>
      <c r="K2065" s="131">
        <v>0</v>
      </c>
      <c r="L2065" s="131">
        <v>9.5846645367000001</v>
      </c>
      <c r="M2065" s="131">
        <v>6.3897763577999998</v>
      </c>
      <c r="N2065" s="110">
        <v>282</v>
      </c>
      <c r="O2065" s="131">
        <v>2.1773049645000002</v>
      </c>
      <c r="P2065" s="146">
        <v>41.81</v>
      </c>
      <c r="Q2065" s="131">
        <v>2.2895301692999999</v>
      </c>
      <c r="R2065" s="110">
        <v>18</v>
      </c>
      <c r="S2065" s="131">
        <v>53.470069162900003</v>
      </c>
      <c r="T2065" s="110">
        <v>20</v>
      </c>
      <c r="U2065" s="131">
        <v>42.284760314800003</v>
      </c>
      <c r="V2065" s="131">
        <v>1.9556403529999999</v>
      </c>
      <c r="W2065" s="147">
        <v>314</v>
      </c>
      <c r="X2065" s="147">
        <v>153</v>
      </c>
      <c r="Y2065" s="147">
        <v>73</v>
      </c>
      <c r="Z2065" s="147">
        <v>88</v>
      </c>
      <c r="AA2065" s="147">
        <v>113</v>
      </c>
      <c r="AB2065" s="147">
        <v>55</v>
      </c>
      <c r="AC2065" s="147">
        <v>19</v>
      </c>
      <c r="AD2065" s="147">
        <v>39</v>
      </c>
      <c r="AE2065" s="148">
        <v>1.7766497461999999</v>
      </c>
      <c r="AF2065" s="131">
        <v>0</v>
      </c>
      <c r="AG2065" s="149">
        <v>2.38</v>
      </c>
      <c r="AH2065" s="149">
        <v>40.540540540499997</v>
      </c>
      <c r="AI2065" s="149">
        <v>5.0050050050000001</v>
      </c>
      <c r="AJ2065" s="149">
        <v>5.3053053053000001</v>
      </c>
      <c r="AK2065" s="149">
        <v>30.8308308308</v>
      </c>
      <c r="AL2065" s="149" t="s">
        <v>3450</v>
      </c>
      <c r="AM2065" s="149">
        <v>0.60060060059999998</v>
      </c>
      <c r="AN2065" s="149" t="s">
        <v>3450</v>
      </c>
      <c r="AO2065" s="149">
        <v>9.2092092092000009</v>
      </c>
      <c r="AP2065" s="149">
        <v>8.5085085085000003</v>
      </c>
      <c r="AQ2065" s="149" t="s">
        <v>3450</v>
      </c>
    </row>
    <row r="2066" spans="1:43" x14ac:dyDescent="0.2">
      <c r="A2066" s="145">
        <v>6433</v>
      </c>
      <c r="B2066" s="109" t="s">
        <v>345</v>
      </c>
      <c r="C2066" s="110">
        <v>284</v>
      </c>
      <c r="D2066" s="131">
        <v>11.811023622</v>
      </c>
      <c r="E2066" s="110">
        <v>17.650714729600001</v>
      </c>
      <c r="F2066" s="131">
        <v>5.9859154930000003</v>
      </c>
      <c r="G2066" s="131">
        <v>26.760563380299999</v>
      </c>
      <c r="H2066" s="131">
        <v>55.281690140800002</v>
      </c>
      <c r="I2066" s="131">
        <v>17.957746478899999</v>
      </c>
      <c r="J2066" s="131">
        <v>3.6101083032000001</v>
      </c>
      <c r="K2066" s="131">
        <v>0</v>
      </c>
      <c r="L2066" s="131">
        <v>10.8303249097</v>
      </c>
      <c r="M2066" s="131">
        <v>0</v>
      </c>
      <c r="N2066" s="110">
        <v>106</v>
      </c>
      <c r="O2066" s="131">
        <v>2.6698113208000001</v>
      </c>
      <c r="P2066" s="146">
        <v>16.09</v>
      </c>
      <c r="Q2066" s="131">
        <v>2.6608910891000002</v>
      </c>
      <c r="R2066" s="110">
        <v>9</v>
      </c>
      <c r="S2066" s="131">
        <v>67.636138613900002</v>
      </c>
      <c r="T2066" s="110">
        <v>-12</v>
      </c>
      <c r="U2066" s="131">
        <v>28.279702970300001</v>
      </c>
      <c r="V2066" s="131">
        <v>1.4232673267</v>
      </c>
      <c r="W2066" s="147">
        <v>121</v>
      </c>
      <c r="X2066" s="147">
        <v>74</v>
      </c>
      <c r="Y2066" s="147">
        <v>32</v>
      </c>
      <c r="Z2066" s="147">
        <v>15</v>
      </c>
      <c r="AA2066" s="147">
        <v>40</v>
      </c>
      <c r="AB2066" s="147">
        <v>27</v>
      </c>
      <c r="AC2066" s="147">
        <v>4</v>
      </c>
      <c r="AD2066" s="147">
        <v>9</v>
      </c>
      <c r="AE2066" s="148">
        <v>0</v>
      </c>
      <c r="AF2066" s="131">
        <v>11.406844106499999</v>
      </c>
      <c r="AG2066" s="149" t="s">
        <v>3449</v>
      </c>
      <c r="AH2066" s="149">
        <v>31.948051948100002</v>
      </c>
      <c r="AI2066" s="149">
        <v>8.5714285714000003</v>
      </c>
      <c r="AJ2066" s="149">
        <v>5.4545454544999998</v>
      </c>
      <c r="AK2066" s="149">
        <v>30.389610389600001</v>
      </c>
      <c r="AL2066" s="149" t="s">
        <v>3450</v>
      </c>
      <c r="AM2066" s="149">
        <v>4.1558441557999997</v>
      </c>
      <c r="AN2066" s="149" t="s">
        <v>3450</v>
      </c>
      <c r="AO2066" s="149">
        <v>10.1298701299</v>
      </c>
      <c r="AP2066" s="149">
        <v>9.3506493505999995</v>
      </c>
      <c r="AQ2066" s="149" t="s">
        <v>3450</v>
      </c>
    </row>
    <row r="2067" spans="1:43" x14ac:dyDescent="0.2">
      <c r="A2067" s="145">
        <v>6434</v>
      </c>
      <c r="B2067" s="109" t="s">
        <v>344</v>
      </c>
      <c r="C2067" s="110">
        <v>312</v>
      </c>
      <c r="D2067" s="131">
        <v>-3.7037037037</v>
      </c>
      <c r="E2067" s="110">
        <v>19.872611464999999</v>
      </c>
      <c r="F2067" s="131">
        <v>5.1282051282000003</v>
      </c>
      <c r="G2067" s="131">
        <v>25.320512820499999</v>
      </c>
      <c r="H2067" s="131">
        <v>57.692307692299998</v>
      </c>
      <c r="I2067" s="131">
        <v>16.987179487199999</v>
      </c>
      <c r="J2067" s="131">
        <v>6.4205457464000002</v>
      </c>
      <c r="K2067" s="131">
        <v>3.2102728732000001</v>
      </c>
      <c r="L2067" s="131">
        <v>3.2102728732000001</v>
      </c>
      <c r="M2067" s="131">
        <v>9.6308186195999994</v>
      </c>
      <c r="N2067" s="110">
        <v>120</v>
      </c>
      <c r="O2067" s="131">
        <v>2.5499999999999998</v>
      </c>
      <c r="P2067" s="146">
        <v>15.7</v>
      </c>
      <c r="Q2067" s="131">
        <v>2.8698979591999998</v>
      </c>
      <c r="R2067" s="110">
        <v>7</v>
      </c>
      <c r="S2067" s="131">
        <v>55.038265306100001</v>
      </c>
      <c r="T2067" s="110">
        <v>15</v>
      </c>
      <c r="U2067" s="131">
        <v>40.497448979600001</v>
      </c>
      <c r="V2067" s="131">
        <v>1.5943877551000001</v>
      </c>
      <c r="W2067" s="147">
        <v>122</v>
      </c>
      <c r="X2067" s="147">
        <v>58</v>
      </c>
      <c r="Y2067" s="147">
        <v>38</v>
      </c>
      <c r="Z2067" s="147">
        <v>26</v>
      </c>
      <c r="AA2067" s="147">
        <v>41</v>
      </c>
      <c r="AB2067" s="147">
        <v>21</v>
      </c>
      <c r="AC2067" s="147">
        <v>8</v>
      </c>
      <c r="AD2067" s="147">
        <v>12</v>
      </c>
      <c r="AE2067" s="148">
        <v>1.2903225806</v>
      </c>
      <c r="AF2067" s="131">
        <v>0</v>
      </c>
      <c r="AG2067" s="149" t="s">
        <v>3449</v>
      </c>
      <c r="AH2067" s="149">
        <v>40.588235294100002</v>
      </c>
      <c r="AI2067" s="149">
        <v>4.1176470588000003</v>
      </c>
      <c r="AJ2067" s="149">
        <v>6.2745098039</v>
      </c>
      <c r="AK2067" s="149">
        <v>16.078431372499999</v>
      </c>
      <c r="AL2067" s="149" t="s">
        <v>3450</v>
      </c>
      <c r="AM2067" s="149">
        <v>6.6666666667000003</v>
      </c>
      <c r="AN2067" s="149" t="s">
        <v>3450</v>
      </c>
      <c r="AO2067" s="149">
        <v>17.8431372549</v>
      </c>
      <c r="AP2067" s="149">
        <v>8.4313725490000007</v>
      </c>
      <c r="AQ2067" s="149" t="s">
        <v>3450</v>
      </c>
    </row>
    <row r="2068" spans="1:43" x14ac:dyDescent="0.2">
      <c r="A2068" s="145">
        <v>6435</v>
      </c>
      <c r="B2068" s="109" t="s">
        <v>343</v>
      </c>
      <c r="C2068" s="110">
        <v>496</v>
      </c>
      <c r="D2068" s="131">
        <v>6.8965517241000001</v>
      </c>
      <c r="E2068" s="110">
        <v>28.653957250099999</v>
      </c>
      <c r="F2068" s="131">
        <v>4.0322580644999997</v>
      </c>
      <c r="G2068" s="131">
        <v>26.6129032258</v>
      </c>
      <c r="H2068" s="131">
        <v>54.2338709677</v>
      </c>
      <c r="I2068" s="131">
        <v>19.1532258065</v>
      </c>
      <c r="J2068" s="131">
        <v>2.0242914980000002</v>
      </c>
      <c r="K2068" s="131">
        <v>0</v>
      </c>
      <c r="L2068" s="131">
        <v>2.0242914980000002</v>
      </c>
      <c r="M2068" s="131">
        <v>4.0485829960000004</v>
      </c>
      <c r="N2068" s="110">
        <v>188</v>
      </c>
      <c r="O2068" s="131">
        <v>2.5797872339999999</v>
      </c>
      <c r="P2068" s="146">
        <v>17.309999999999999</v>
      </c>
      <c r="Q2068" s="131">
        <v>2.4769585253000002</v>
      </c>
      <c r="R2068" s="110">
        <v>2</v>
      </c>
      <c r="S2068" s="131">
        <v>48.963133640599999</v>
      </c>
      <c r="T2068" s="110">
        <v>5</v>
      </c>
      <c r="U2068" s="131">
        <v>48.387096774200003</v>
      </c>
      <c r="V2068" s="131">
        <v>0.17281105990000001</v>
      </c>
      <c r="W2068" s="147">
        <v>98</v>
      </c>
      <c r="X2068" s="147">
        <v>59</v>
      </c>
      <c r="Y2068" s="147">
        <v>22</v>
      </c>
      <c r="Z2068" s="147">
        <v>17</v>
      </c>
      <c r="AA2068" s="147">
        <v>39</v>
      </c>
      <c r="AB2068" s="147">
        <v>20</v>
      </c>
      <c r="AC2068" s="147">
        <v>9</v>
      </c>
      <c r="AD2068" s="147">
        <v>10</v>
      </c>
      <c r="AE2068" s="148">
        <v>3.1111111111</v>
      </c>
      <c r="AF2068" s="131">
        <v>4.0404040404000003</v>
      </c>
      <c r="AG2068" s="131">
        <v>1.63</v>
      </c>
      <c r="AH2068" s="149">
        <v>19.867549668900001</v>
      </c>
      <c r="AI2068" s="149">
        <v>7.0198675496999998</v>
      </c>
      <c r="AJ2068" s="149">
        <v>9.9337748343999994</v>
      </c>
      <c r="AK2068" s="149">
        <v>15.231788079499999</v>
      </c>
      <c r="AL2068" s="149" t="s">
        <v>3450</v>
      </c>
      <c r="AM2068" s="149">
        <v>8.6092715232000003</v>
      </c>
      <c r="AN2068" s="149" t="s">
        <v>3450</v>
      </c>
      <c r="AO2068" s="149">
        <v>21.721854304600001</v>
      </c>
      <c r="AP2068" s="149">
        <v>17.615894039699999</v>
      </c>
      <c r="AQ2068" s="149" t="s">
        <v>3450</v>
      </c>
    </row>
    <row r="2069" spans="1:43" x14ac:dyDescent="0.2">
      <c r="A2069" s="145">
        <v>6436</v>
      </c>
      <c r="B2069" s="109" t="s">
        <v>342</v>
      </c>
      <c r="C2069" s="110">
        <v>11132</v>
      </c>
      <c r="D2069" s="131">
        <v>-5.3869635499999999E-2</v>
      </c>
      <c r="E2069" s="110">
        <v>321.17714945180001</v>
      </c>
      <c r="F2069" s="131">
        <v>28.162055336000002</v>
      </c>
      <c r="G2069" s="131">
        <v>21.092346388799999</v>
      </c>
      <c r="H2069" s="131">
        <v>58.183614804199998</v>
      </c>
      <c r="I2069" s="131">
        <v>20.724038806999999</v>
      </c>
      <c r="J2069" s="131">
        <v>3.4833869238999999</v>
      </c>
      <c r="K2069" s="131">
        <v>1.7863522687</v>
      </c>
      <c r="L2069" s="131">
        <v>10.986066452299999</v>
      </c>
      <c r="M2069" s="131">
        <v>10.718113612</v>
      </c>
      <c r="N2069" s="110">
        <v>5195</v>
      </c>
      <c r="O2069" s="131">
        <v>2.0985563041000002</v>
      </c>
      <c r="P2069" s="146">
        <v>34.659999999999997</v>
      </c>
      <c r="Q2069" s="131">
        <v>12.7383015598</v>
      </c>
      <c r="R2069" s="110">
        <v>58</v>
      </c>
      <c r="S2069" s="131">
        <v>49.508954361599997</v>
      </c>
      <c r="T2069" s="110">
        <v>-48</v>
      </c>
      <c r="U2069" s="131">
        <v>36.192952050800002</v>
      </c>
      <c r="V2069" s="131">
        <v>1.5597920276999999</v>
      </c>
      <c r="W2069" s="147">
        <v>8765</v>
      </c>
      <c r="X2069" s="147">
        <v>96</v>
      </c>
      <c r="Y2069" s="147">
        <v>5706</v>
      </c>
      <c r="Z2069" s="147">
        <v>2963</v>
      </c>
      <c r="AA2069" s="147">
        <v>761</v>
      </c>
      <c r="AB2069" s="147">
        <v>42</v>
      </c>
      <c r="AC2069" s="147">
        <v>218</v>
      </c>
      <c r="AD2069" s="147">
        <v>501</v>
      </c>
      <c r="AE2069" s="148">
        <v>4.4589864555999998</v>
      </c>
      <c r="AF2069" s="131">
        <v>0</v>
      </c>
      <c r="AG2069" s="149">
        <v>8.9600000000000009</v>
      </c>
      <c r="AH2069" s="149">
        <v>18.2746773145</v>
      </c>
      <c r="AI2069" s="149">
        <v>4.0579440988000002</v>
      </c>
      <c r="AJ2069" s="149">
        <v>11.6909648064</v>
      </c>
      <c r="AK2069" s="149">
        <v>13.093137710100001</v>
      </c>
      <c r="AL2069" s="149" t="s">
        <v>3450</v>
      </c>
      <c r="AM2069" s="149">
        <v>4.7079580277000002</v>
      </c>
      <c r="AN2069" s="149" t="s">
        <v>3450</v>
      </c>
      <c r="AO2069" s="149">
        <v>31.952827560599999</v>
      </c>
      <c r="AP2069" s="149">
        <v>16.027486303300002</v>
      </c>
      <c r="AQ2069" s="149" t="s">
        <v>3450</v>
      </c>
    </row>
    <row r="2070" spans="1:43" x14ac:dyDescent="0.2">
      <c r="A2070" s="145">
        <v>6437</v>
      </c>
      <c r="B2070" s="109" t="s">
        <v>341</v>
      </c>
      <c r="C2070" s="110">
        <v>1222</v>
      </c>
      <c r="D2070" s="131">
        <v>-3.3227848100999999</v>
      </c>
      <c r="E2070" s="110">
        <v>67.253714914699998</v>
      </c>
      <c r="F2070" s="131">
        <v>8.4288052373000006</v>
      </c>
      <c r="G2070" s="131">
        <v>21.112929623599999</v>
      </c>
      <c r="H2070" s="131">
        <v>56.792144026199999</v>
      </c>
      <c r="I2070" s="131">
        <v>22.094926350200002</v>
      </c>
      <c r="J2070" s="131">
        <v>1.6194331984000001</v>
      </c>
      <c r="K2070" s="131">
        <v>1.6194331984000001</v>
      </c>
      <c r="L2070" s="131">
        <v>12.955465587000001</v>
      </c>
      <c r="M2070" s="131">
        <v>9.7165991903000002</v>
      </c>
      <c r="N2070" s="110">
        <v>526</v>
      </c>
      <c r="O2070" s="131">
        <v>2.2889733840000002</v>
      </c>
      <c r="P2070" s="146">
        <v>18.170000000000002</v>
      </c>
      <c r="Q2070" s="131">
        <v>4.7435190291999998</v>
      </c>
      <c r="R2070" s="110">
        <v>-12</v>
      </c>
      <c r="S2070" s="131">
        <v>59.293987865399998</v>
      </c>
      <c r="T2070" s="110">
        <v>-3</v>
      </c>
      <c r="U2070" s="131">
        <v>30.336458907899999</v>
      </c>
      <c r="V2070" s="131">
        <v>5.6260341975000001</v>
      </c>
      <c r="W2070" s="147">
        <v>498</v>
      </c>
      <c r="X2070" s="147">
        <v>79</v>
      </c>
      <c r="Y2070" s="147">
        <v>127</v>
      </c>
      <c r="Z2070" s="147">
        <v>292</v>
      </c>
      <c r="AA2070" s="147">
        <v>136</v>
      </c>
      <c r="AB2070" s="147">
        <v>30</v>
      </c>
      <c r="AC2070" s="147">
        <v>34</v>
      </c>
      <c r="AD2070" s="147">
        <v>72</v>
      </c>
      <c r="AE2070" s="148">
        <v>3.8226299693999999</v>
      </c>
      <c r="AF2070" s="131">
        <v>0</v>
      </c>
      <c r="AG2070" s="149">
        <v>4.8899999999999997</v>
      </c>
      <c r="AH2070" s="149">
        <v>29.677088672499998</v>
      </c>
      <c r="AI2070" s="149">
        <v>4.5105074320999998</v>
      </c>
      <c r="AJ2070" s="149">
        <v>9.6873398257000005</v>
      </c>
      <c r="AK2070" s="149">
        <v>27.831881086599999</v>
      </c>
      <c r="AL2070" s="149" t="s">
        <v>3450</v>
      </c>
      <c r="AM2070" s="149">
        <v>4.6642747308999999</v>
      </c>
      <c r="AN2070" s="149" t="s">
        <v>3450</v>
      </c>
      <c r="AO2070" s="149">
        <v>11.635058944100001</v>
      </c>
      <c r="AP2070" s="149">
        <v>11.993849308</v>
      </c>
      <c r="AQ2070" s="149" t="s">
        <v>3450</v>
      </c>
    </row>
    <row r="2071" spans="1:43" x14ac:dyDescent="0.2">
      <c r="A2071" s="145">
        <v>6451</v>
      </c>
      <c r="B2071" s="109" t="s">
        <v>340</v>
      </c>
      <c r="C2071" s="110">
        <v>1558</v>
      </c>
      <c r="D2071" s="131">
        <v>1.9633507853000001</v>
      </c>
      <c r="E2071" s="110">
        <v>329.38689217759998</v>
      </c>
      <c r="F2071" s="131">
        <v>24.197689345299999</v>
      </c>
      <c r="G2071" s="131">
        <v>21.501925545599999</v>
      </c>
      <c r="H2071" s="131">
        <v>60.911424903700002</v>
      </c>
      <c r="I2071" s="131">
        <v>17.586649550699999</v>
      </c>
      <c r="J2071" s="131">
        <v>1.9224607497999999</v>
      </c>
      <c r="K2071" s="131">
        <v>1.9224607497999999</v>
      </c>
      <c r="L2071" s="131">
        <v>5.1265619993999998</v>
      </c>
      <c r="M2071" s="131">
        <v>13.4572252483</v>
      </c>
      <c r="N2071" s="110">
        <v>692</v>
      </c>
      <c r="O2071" s="131">
        <v>2.2369942197000001</v>
      </c>
      <c r="P2071" s="146">
        <v>4.7300000000000004</v>
      </c>
      <c r="Q2071" s="131">
        <v>30.7855626327</v>
      </c>
      <c r="R2071" s="110">
        <v>29</v>
      </c>
      <c r="S2071" s="131">
        <v>45.859872611500002</v>
      </c>
      <c r="T2071" s="110">
        <v>-21</v>
      </c>
      <c r="U2071" s="131">
        <v>22.505307855600002</v>
      </c>
      <c r="V2071" s="131">
        <v>0.8492569002</v>
      </c>
      <c r="W2071" s="147">
        <v>849</v>
      </c>
      <c r="X2071" s="147">
        <v>22</v>
      </c>
      <c r="Y2071" s="147">
        <v>436</v>
      </c>
      <c r="Z2071" s="147">
        <v>391</v>
      </c>
      <c r="AA2071" s="147">
        <v>108</v>
      </c>
      <c r="AB2071" s="147">
        <v>7</v>
      </c>
      <c r="AC2071" s="147">
        <v>38</v>
      </c>
      <c r="AD2071" s="147">
        <v>63</v>
      </c>
      <c r="AE2071" s="148">
        <v>0.9102730819</v>
      </c>
      <c r="AF2071" s="131">
        <v>0</v>
      </c>
      <c r="AG2071" s="149">
        <v>3.77</v>
      </c>
      <c r="AH2071" s="149">
        <v>28.266666666700001</v>
      </c>
      <c r="AI2071" s="149">
        <v>3.2666666666999999</v>
      </c>
      <c r="AJ2071" s="149">
        <v>19.133333333300001</v>
      </c>
      <c r="AK2071" s="149">
        <v>18.333333333300001</v>
      </c>
      <c r="AL2071" s="149" t="s">
        <v>3450</v>
      </c>
      <c r="AM2071" s="149">
        <v>5.8666666666999996</v>
      </c>
      <c r="AN2071" s="149" t="s">
        <v>3450</v>
      </c>
      <c r="AO2071" s="149">
        <v>7</v>
      </c>
      <c r="AP2071" s="149">
        <v>17.8</v>
      </c>
      <c r="AQ2071" s="149" t="s">
        <v>3450</v>
      </c>
    </row>
    <row r="2072" spans="1:43" x14ac:dyDescent="0.2">
      <c r="A2072" s="145">
        <v>6452</v>
      </c>
      <c r="B2072" s="109" t="s">
        <v>339</v>
      </c>
      <c r="C2072" s="110">
        <v>1898</v>
      </c>
      <c r="D2072" s="131">
        <v>-0.15781167809999999</v>
      </c>
      <c r="E2072" s="110">
        <v>221.47024504079999</v>
      </c>
      <c r="F2072" s="131">
        <v>26.448893572199999</v>
      </c>
      <c r="G2072" s="131">
        <v>21.0748155954</v>
      </c>
      <c r="H2072" s="131">
        <v>61.749209694400001</v>
      </c>
      <c r="I2072" s="131">
        <v>17.175974710199998</v>
      </c>
      <c r="J2072" s="131">
        <v>1.5852047556</v>
      </c>
      <c r="K2072" s="131">
        <v>1.0568031704</v>
      </c>
      <c r="L2072" s="131">
        <v>10.0396301189</v>
      </c>
      <c r="M2072" s="131">
        <v>6.3408190224999998</v>
      </c>
      <c r="N2072" s="110">
        <v>800</v>
      </c>
      <c r="O2072" s="131">
        <v>2.3312499999999998</v>
      </c>
      <c r="P2072" s="146">
        <v>8.57</v>
      </c>
      <c r="Q2072" s="131">
        <v>15.911730545899999</v>
      </c>
      <c r="R2072" s="110">
        <v>3</v>
      </c>
      <c r="S2072" s="131">
        <v>27.7584204413</v>
      </c>
      <c r="T2072" s="110">
        <v>-7</v>
      </c>
      <c r="U2072" s="131">
        <v>54.355400696899999</v>
      </c>
      <c r="V2072" s="131">
        <v>1.9744483158999999</v>
      </c>
      <c r="W2072" s="147">
        <v>1150</v>
      </c>
      <c r="X2072" s="147">
        <v>38</v>
      </c>
      <c r="Y2072" s="147">
        <v>771</v>
      </c>
      <c r="Z2072" s="147">
        <v>341</v>
      </c>
      <c r="AA2072" s="147">
        <v>97</v>
      </c>
      <c r="AB2072" s="147">
        <v>8</v>
      </c>
      <c r="AC2072" s="147">
        <v>27</v>
      </c>
      <c r="AD2072" s="147">
        <v>62</v>
      </c>
      <c r="AE2072" s="148">
        <v>0.66740823140000005</v>
      </c>
      <c r="AF2072" s="131">
        <v>11.2119594234</v>
      </c>
      <c r="AG2072" s="131">
        <v>5.25</v>
      </c>
      <c r="AH2072" s="149">
        <v>29.124236252500001</v>
      </c>
      <c r="AI2072" s="149">
        <v>6.2118126272999996</v>
      </c>
      <c r="AJ2072" s="149">
        <v>14.1547861507</v>
      </c>
      <c r="AK2072" s="149">
        <v>12.4745417515</v>
      </c>
      <c r="AL2072" s="149" t="s">
        <v>3450</v>
      </c>
      <c r="AM2072" s="149">
        <v>8.4521384928999996</v>
      </c>
      <c r="AN2072" s="149" t="s">
        <v>3450</v>
      </c>
      <c r="AO2072" s="149">
        <v>9.2158859470000003</v>
      </c>
      <c r="AP2072" s="149">
        <v>19.908350305500001</v>
      </c>
      <c r="AQ2072" s="149" t="s">
        <v>3450</v>
      </c>
    </row>
    <row r="2073" spans="1:43" x14ac:dyDescent="0.2">
      <c r="A2073" s="145">
        <v>6453</v>
      </c>
      <c r="B2073" s="109" t="s">
        <v>338</v>
      </c>
      <c r="C2073" s="110">
        <v>266</v>
      </c>
      <c r="D2073" s="131">
        <v>-1.8450184502</v>
      </c>
      <c r="E2073" s="110">
        <v>27.766179540700001</v>
      </c>
      <c r="F2073" s="131">
        <v>15.789473684200001</v>
      </c>
      <c r="G2073" s="131">
        <v>23.684210526299999</v>
      </c>
      <c r="H2073" s="131">
        <v>51.503759398500002</v>
      </c>
      <c r="I2073" s="131">
        <v>24.812030075199999</v>
      </c>
      <c r="J2073" s="131">
        <v>0</v>
      </c>
      <c r="K2073" s="131">
        <v>0</v>
      </c>
      <c r="L2073" s="131">
        <v>3.717472119</v>
      </c>
      <c r="M2073" s="131">
        <v>7.4349442378999999</v>
      </c>
      <c r="N2073" s="110">
        <v>116</v>
      </c>
      <c r="O2073" s="131">
        <v>2.2844827585999998</v>
      </c>
      <c r="P2073" s="146">
        <v>9.58</v>
      </c>
      <c r="Q2073" s="131">
        <v>2.1966527196999999</v>
      </c>
      <c r="R2073" s="110">
        <v>5</v>
      </c>
      <c r="S2073" s="131">
        <v>45.920502092100001</v>
      </c>
      <c r="T2073" s="110">
        <v>-5</v>
      </c>
      <c r="U2073" s="131">
        <v>51.882845188300003</v>
      </c>
      <c r="V2073" s="131">
        <v>0</v>
      </c>
      <c r="W2073" s="147" t="s">
        <v>3449</v>
      </c>
      <c r="X2073" s="147">
        <v>18</v>
      </c>
      <c r="Y2073" s="147" t="s">
        <v>3449</v>
      </c>
      <c r="Z2073" s="147">
        <v>23</v>
      </c>
      <c r="AA2073" s="147" t="s">
        <v>3449</v>
      </c>
      <c r="AB2073" s="147">
        <v>10</v>
      </c>
      <c r="AC2073" s="147" t="s">
        <v>3449</v>
      </c>
      <c r="AD2073" s="147">
        <v>11</v>
      </c>
      <c r="AE2073" s="148">
        <v>0</v>
      </c>
      <c r="AF2073" s="131">
        <v>0</v>
      </c>
      <c r="AG2073" s="149">
        <v>3.31</v>
      </c>
      <c r="AH2073" s="149">
        <v>21.938775510199999</v>
      </c>
      <c r="AI2073" s="149">
        <v>3.5714285713999998</v>
      </c>
      <c r="AJ2073" s="149">
        <v>16.326530612199999</v>
      </c>
      <c r="AK2073" s="149">
        <v>12.244897959199999</v>
      </c>
      <c r="AL2073" s="149" t="s">
        <v>3450</v>
      </c>
      <c r="AM2073" s="149">
        <v>12.244897959199999</v>
      </c>
      <c r="AN2073" s="149" t="s">
        <v>3450</v>
      </c>
      <c r="AO2073" s="149">
        <v>7.1428571428999996</v>
      </c>
      <c r="AP2073" s="149">
        <v>26.530612244899999</v>
      </c>
      <c r="AQ2073" s="149" t="s">
        <v>3450</v>
      </c>
    </row>
    <row r="2074" spans="1:43" x14ac:dyDescent="0.2">
      <c r="A2074" s="145">
        <v>6454</v>
      </c>
      <c r="B2074" s="109" t="s">
        <v>337</v>
      </c>
      <c r="C2074" s="110">
        <v>2652</v>
      </c>
      <c r="D2074" s="131">
        <v>4</v>
      </c>
      <c r="E2074" s="110">
        <v>1245.0704225351999</v>
      </c>
      <c r="F2074" s="131">
        <v>26.583710407200002</v>
      </c>
      <c r="G2074" s="131">
        <v>19.117647058799999</v>
      </c>
      <c r="H2074" s="131">
        <v>59.653092006000001</v>
      </c>
      <c r="I2074" s="131">
        <v>21.229260935100001</v>
      </c>
      <c r="J2074" s="131">
        <v>3.4123222749000002</v>
      </c>
      <c r="K2074" s="131">
        <v>1.1374407582999999</v>
      </c>
      <c r="L2074" s="131">
        <v>12.1327014218</v>
      </c>
      <c r="M2074" s="131">
        <v>6.4454976303000002</v>
      </c>
      <c r="N2074" s="110">
        <v>1252</v>
      </c>
      <c r="O2074" s="131">
        <v>2.0926517572000001</v>
      </c>
      <c r="P2074" s="146">
        <v>2.13</v>
      </c>
      <c r="Q2074" s="131">
        <v>30.092592592599999</v>
      </c>
      <c r="R2074" s="110">
        <v>16</v>
      </c>
      <c r="S2074" s="131">
        <v>10.648148148100001</v>
      </c>
      <c r="T2074" s="110">
        <v>-4</v>
      </c>
      <c r="U2074" s="131">
        <v>59.259259259300002</v>
      </c>
      <c r="V2074" s="131">
        <v>0</v>
      </c>
      <c r="W2074" s="147">
        <v>683</v>
      </c>
      <c r="X2074" s="147">
        <v>10</v>
      </c>
      <c r="Y2074" s="147">
        <v>209</v>
      </c>
      <c r="Z2074" s="147">
        <v>464</v>
      </c>
      <c r="AA2074" s="147">
        <v>152</v>
      </c>
      <c r="AB2074" s="147">
        <v>5</v>
      </c>
      <c r="AC2074" s="147">
        <v>21</v>
      </c>
      <c r="AD2074" s="147">
        <v>126</v>
      </c>
      <c r="AE2074" s="148">
        <v>1.6901408451</v>
      </c>
      <c r="AF2074" s="131">
        <v>0</v>
      </c>
      <c r="AG2074" s="131">
        <v>5.83</v>
      </c>
      <c r="AH2074" s="149">
        <v>34.566666666700002</v>
      </c>
      <c r="AI2074" s="149">
        <v>2.5333333332999999</v>
      </c>
      <c r="AJ2074" s="149">
        <v>16.166666666699999</v>
      </c>
      <c r="AK2074" s="149">
        <v>9.9666666667000001</v>
      </c>
      <c r="AL2074" s="149" t="s">
        <v>3450</v>
      </c>
      <c r="AM2074" s="149">
        <v>11.1</v>
      </c>
      <c r="AN2074" s="149" t="s">
        <v>3450</v>
      </c>
      <c r="AO2074" s="149">
        <v>7.0333333332999999</v>
      </c>
      <c r="AP2074" s="149">
        <v>18.633333333300001</v>
      </c>
      <c r="AQ2074" s="149" t="s">
        <v>3450</v>
      </c>
    </row>
    <row r="2075" spans="1:43" x14ac:dyDescent="0.2">
      <c r="A2075" s="145">
        <v>6455</v>
      </c>
      <c r="B2075" s="109" t="s">
        <v>336</v>
      </c>
      <c r="C2075" s="110">
        <v>4607</v>
      </c>
      <c r="D2075" s="131">
        <v>3.7378968701000002</v>
      </c>
      <c r="E2075" s="110">
        <v>448.15175097280002</v>
      </c>
      <c r="F2075" s="131">
        <v>20.056435858499999</v>
      </c>
      <c r="G2075" s="131">
        <v>20.9029737356</v>
      </c>
      <c r="H2075" s="131">
        <v>56.500976774500003</v>
      </c>
      <c r="I2075" s="131">
        <v>22.5960494899</v>
      </c>
      <c r="J2075" s="131">
        <v>2.8102031993000001</v>
      </c>
      <c r="K2075" s="131">
        <v>3.242542153</v>
      </c>
      <c r="L2075" s="131">
        <v>7.7821011672999996</v>
      </c>
      <c r="M2075" s="131">
        <v>7.5659316904000002</v>
      </c>
      <c r="N2075" s="110">
        <v>2114</v>
      </c>
      <c r="O2075" s="131">
        <v>2.1584673605</v>
      </c>
      <c r="P2075" s="146">
        <v>10.28</v>
      </c>
      <c r="Q2075" s="131">
        <v>15.3470185728</v>
      </c>
      <c r="R2075" s="110">
        <v>29</v>
      </c>
      <c r="S2075" s="131">
        <v>39.7849462366</v>
      </c>
      <c r="T2075" s="110">
        <v>-26</v>
      </c>
      <c r="U2075" s="131">
        <v>43.304007820099997</v>
      </c>
      <c r="V2075" s="131">
        <v>1.5640273705000001</v>
      </c>
      <c r="W2075" s="147">
        <v>1281</v>
      </c>
      <c r="X2075" s="147">
        <v>66</v>
      </c>
      <c r="Y2075" s="147">
        <v>511</v>
      </c>
      <c r="Z2075" s="147">
        <v>704</v>
      </c>
      <c r="AA2075" s="147">
        <v>306</v>
      </c>
      <c r="AB2075" s="147">
        <v>21</v>
      </c>
      <c r="AC2075" s="147">
        <v>58</v>
      </c>
      <c r="AD2075" s="147">
        <v>227</v>
      </c>
      <c r="AE2075" s="148">
        <v>2.0059752454000002</v>
      </c>
      <c r="AF2075" s="131">
        <v>1.7215407789999999</v>
      </c>
      <c r="AG2075" s="149">
        <v>4.16</v>
      </c>
      <c r="AH2075" s="149">
        <v>31.630119983499998</v>
      </c>
      <c r="AI2075" s="149">
        <v>4.0959867603999998</v>
      </c>
      <c r="AJ2075" s="149">
        <v>14.170459247</v>
      </c>
      <c r="AK2075" s="149">
        <v>14.067025237899999</v>
      </c>
      <c r="AL2075" s="149" t="s">
        <v>3450</v>
      </c>
      <c r="AM2075" s="149">
        <v>12.2879602813</v>
      </c>
      <c r="AN2075" s="149" t="s">
        <v>3450</v>
      </c>
      <c r="AO2075" s="149">
        <v>7.0128258171000004</v>
      </c>
      <c r="AP2075" s="149">
        <v>16.404633843599999</v>
      </c>
      <c r="AQ2075" s="149" t="s">
        <v>3450</v>
      </c>
    </row>
    <row r="2076" spans="1:43" x14ac:dyDescent="0.2">
      <c r="A2076" s="145">
        <v>6456</v>
      </c>
      <c r="B2076" s="109" t="s">
        <v>335</v>
      </c>
      <c r="C2076" s="110">
        <v>980</v>
      </c>
      <c r="D2076" s="131">
        <v>2.4033437826999999</v>
      </c>
      <c r="E2076" s="110">
        <v>78.274760383399993</v>
      </c>
      <c r="F2076" s="131">
        <v>9.6938775509999999</v>
      </c>
      <c r="G2076" s="131">
        <v>25.408163265300001</v>
      </c>
      <c r="H2076" s="131">
        <v>57.6530612245</v>
      </c>
      <c r="I2076" s="131">
        <v>16.938775510199999</v>
      </c>
      <c r="J2076" s="131">
        <v>6.1601642710000002</v>
      </c>
      <c r="K2076" s="131">
        <v>3.0800821355000001</v>
      </c>
      <c r="L2076" s="131">
        <v>6.1601642710000002</v>
      </c>
      <c r="M2076" s="131">
        <v>6.1601642710000002</v>
      </c>
      <c r="N2076" s="110">
        <v>404</v>
      </c>
      <c r="O2076" s="131">
        <v>2.3935643564000002</v>
      </c>
      <c r="P2076" s="146">
        <v>12.52</v>
      </c>
      <c r="Q2076" s="131">
        <v>7.3541167066000002</v>
      </c>
      <c r="R2076" s="110">
        <v>7</v>
      </c>
      <c r="S2076" s="131">
        <v>60.911270983199998</v>
      </c>
      <c r="T2076" s="110">
        <v>-13</v>
      </c>
      <c r="U2076" s="131">
        <v>31.734612310199999</v>
      </c>
      <c r="V2076" s="131">
        <v>0</v>
      </c>
      <c r="W2076" s="147">
        <v>255</v>
      </c>
      <c r="X2076" s="147">
        <v>52</v>
      </c>
      <c r="Y2076" s="147">
        <v>47</v>
      </c>
      <c r="Z2076" s="147">
        <v>156</v>
      </c>
      <c r="AA2076" s="147">
        <v>79</v>
      </c>
      <c r="AB2076" s="147">
        <v>20</v>
      </c>
      <c r="AC2076" s="147">
        <v>12</v>
      </c>
      <c r="AD2076" s="147">
        <v>47</v>
      </c>
      <c r="AE2076" s="148">
        <v>2.6369168357000001</v>
      </c>
      <c r="AF2076" s="131">
        <v>1.0504201681000001</v>
      </c>
      <c r="AG2076" s="149">
        <v>2.79</v>
      </c>
      <c r="AH2076" s="149">
        <v>33.482142857100001</v>
      </c>
      <c r="AI2076" s="149">
        <v>2.3214285713999998</v>
      </c>
      <c r="AJ2076" s="149">
        <v>17.5</v>
      </c>
      <c r="AK2076" s="149">
        <v>14.375</v>
      </c>
      <c r="AL2076" s="149" t="s">
        <v>3450</v>
      </c>
      <c r="AM2076" s="149">
        <v>13.482142857099999</v>
      </c>
      <c r="AN2076" s="149" t="s">
        <v>3450</v>
      </c>
      <c r="AO2076" s="149">
        <v>3.9285714286000002</v>
      </c>
      <c r="AP2076" s="149">
        <v>14.464285714300001</v>
      </c>
      <c r="AQ2076" s="149" t="s">
        <v>3450</v>
      </c>
    </row>
    <row r="2077" spans="1:43" x14ac:dyDescent="0.2">
      <c r="A2077" s="145">
        <v>6458</v>
      </c>
      <c r="B2077" s="109" t="s">
        <v>334</v>
      </c>
      <c r="C2077" s="110">
        <v>44588</v>
      </c>
      <c r="D2077" s="131">
        <v>1.7851435875999999</v>
      </c>
      <c r="E2077" s="110">
        <v>1482.8067841703</v>
      </c>
      <c r="F2077" s="131">
        <v>31.613887144500001</v>
      </c>
      <c r="G2077" s="131">
        <v>19.393110253900002</v>
      </c>
      <c r="H2077" s="131">
        <v>62.624472952399998</v>
      </c>
      <c r="I2077" s="131">
        <v>17.982416793799999</v>
      </c>
      <c r="J2077" s="131">
        <v>4.1051639821999997</v>
      </c>
      <c r="K2077" s="131">
        <v>2.018933106</v>
      </c>
      <c r="L2077" s="131">
        <v>10.543317331400001</v>
      </c>
      <c r="M2077" s="131">
        <v>9.2870922877000002</v>
      </c>
      <c r="N2077" s="110">
        <v>21631</v>
      </c>
      <c r="O2077" s="131">
        <v>2.0183532892999998</v>
      </c>
      <c r="P2077" s="146">
        <v>30.07</v>
      </c>
      <c r="Q2077" s="131">
        <v>29.809936645499999</v>
      </c>
      <c r="R2077" s="110">
        <v>94</v>
      </c>
      <c r="S2077" s="131">
        <v>16.338779593200002</v>
      </c>
      <c r="T2077" s="110">
        <v>-66</v>
      </c>
      <c r="U2077" s="131">
        <v>53.617872624199997</v>
      </c>
      <c r="V2077" s="131">
        <v>0.23341113699999999</v>
      </c>
      <c r="W2077" s="147">
        <v>35804</v>
      </c>
      <c r="X2077" s="147">
        <v>100</v>
      </c>
      <c r="Y2077" s="147">
        <v>5522</v>
      </c>
      <c r="Z2077" s="147">
        <v>30182</v>
      </c>
      <c r="AA2077" s="147">
        <v>4175</v>
      </c>
      <c r="AB2077" s="147">
        <v>30</v>
      </c>
      <c r="AC2077" s="147">
        <v>420</v>
      </c>
      <c r="AD2077" s="147">
        <v>3725</v>
      </c>
      <c r="AE2077" s="148">
        <v>1.4763231198</v>
      </c>
      <c r="AF2077" s="131">
        <v>1.8590274821999999</v>
      </c>
      <c r="AG2077" s="149">
        <v>8.77</v>
      </c>
      <c r="AH2077" s="149">
        <v>19.546555657500001</v>
      </c>
      <c r="AI2077" s="149">
        <v>3.033937769</v>
      </c>
      <c r="AJ2077" s="149">
        <v>20.240363131799999</v>
      </c>
      <c r="AK2077" s="149">
        <v>8.7607892942000003</v>
      </c>
      <c r="AL2077" s="149" t="s">
        <v>3450</v>
      </c>
      <c r="AM2077" s="149">
        <v>11.9099696606</v>
      </c>
      <c r="AN2077" s="149" t="s">
        <v>3450</v>
      </c>
      <c r="AO2077" s="149">
        <v>11.844116747799999</v>
      </c>
      <c r="AP2077" s="149">
        <v>24.525506244300001</v>
      </c>
      <c r="AQ2077" s="149" t="s">
        <v>3450</v>
      </c>
    </row>
    <row r="2078" spans="1:43" x14ac:dyDescent="0.2">
      <c r="A2078" s="145">
        <v>6459</v>
      </c>
      <c r="B2078" s="109" t="s">
        <v>333</v>
      </c>
      <c r="C2078" s="110">
        <v>3264</v>
      </c>
      <c r="D2078" s="131">
        <v>3.8828771483</v>
      </c>
      <c r="E2078" s="110">
        <v>368.39729119639998</v>
      </c>
      <c r="F2078" s="131">
        <v>19.699754901999999</v>
      </c>
      <c r="G2078" s="131">
        <v>20.588235294099999</v>
      </c>
      <c r="H2078" s="131">
        <v>56.678921568600003</v>
      </c>
      <c r="I2078" s="131">
        <v>22.732843137300002</v>
      </c>
      <c r="J2078" s="131">
        <v>2.7794935144999999</v>
      </c>
      <c r="K2078" s="131">
        <v>2.7794935144999999</v>
      </c>
      <c r="L2078" s="131">
        <v>11.1179740581</v>
      </c>
      <c r="M2078" s="131">
        <v>6.1766522545000004</v>
      </c>
      <c r="N2078" s="110">
        <v>1451</v>
      </c>
      <c r="O2078" s="131">
        <v>2.2239834596999999</v>
      </c>
      <c r="P2078" s="146">
        <v>8.86</v>
      </c>
      <c r="Q2078" s="131">
        <v>20.856820744099998</v>
      </c>
      <c r="R2078" s="110">
        <v>21</v>
      </c>
      <c r="S2078" s="131">
        <v>26.2683201804</v>
      </c>
      <c r="T2078" s="110">
        <v>-15</v>
      </c>
      <c r="U2078" s="131">
        <v>52.085682074399998</v>
      </c>
      <c r="V2078" s="131">
        <v>0.7891770011</v>
      </c>
      <c r="W2078" s="147">
        <v>1342</v>
      </c>
      <c r="X2078" s="147">
        <v>28</v>
      </c>
      <c r="Y2078" s="147">
        <v>373</v>
      </c>
      <c r="Z2078" s="147">
        <v>941</v>
      </c>
      <c r="AA2078" s="147">
        <v>271</v>
      </c>
      <c r="AB2078" s="147">
        <v>7</v>
      </c>
      <c r="AC2078" s="147">
        <v>45</v>
      </c>
      <c r="AD2078" s="147">
        <v>219</v>
      </c>
      <c r="AE2078" s="148">
        <v>2.7727546715</v>
      </c>
      <c r="AF2078" s="131">
        <v>3.4055727554000002</v>
      </c>
      <c r="AG2078" s="149">
        <v>3.8</v>
      </c>
      <c r="AH2078" s="149">
        <v>30.363506771200001</v>
      </c>
      <c r="AI2078" s="149">
        <v>4.0152055119999996</v>
      </c>
      <c r="AJ2078" s="149">
        <v>17.0586837729</v>
      </c>
      <c r="AK2078" s="149">
        <v>7.7215490615000002</v>
      </c>
      <c r="AL2078" s="149" t="s">
        <v>3450</v>
      </c>
      <c r="AM2078" s="149">
        <v>15.8469945355</v>
      </c>
      <c r="AN2078" s="149" t="s">
        <v>3450</v>
      </c>
      <c r="AO2078" s="149">
        <v>6.2722736992000003</v>
      </c>
      <c r="AP2078" s="149">
        <v>18.6029935852</v>
      </c>
      <c r="AQ2078" s="149" t="s">
        <v>3450</v>
      </c>
    </row>
    <row r="2079" spans="1:43" x14ac:dyDescent="0.2">
      <c r="A2079" s="145">
        <v>6461</v>
      </c>
      <c r="B2079" s="109" t="s">
        <v>332</v>
      </c>
      <c r="C2079" s="110">
        <v>5083</v>
      </c>
      <c r="D2079" s="131">
        <v>5.3471502591000002</v>
      </c>
      <c r="E2079" s="110">
        <v>960.86956521740001</v>
      </c>
      <c r="F2079" s="131">
        <v>25.260672831000001</v>
      </c>
      <c r="G2079" s="131">
        <v>22.349006492200001</v>
      </c>
      <c r="H2079" s="131">
        <v>57.6824709817</v>
      </c>
      <c r="I2079" s="131">
        <v>19.968522526099999</v>
      </c>
      <c r="J2079" s="131">
        <v>1.7851829813</v>
      </c>
      <c r="K2079" s="131">
        <v>1.3884756520999999</v>
      </c>
      <c r="L2079" s="131">
        <v>8.1325002478999995</v>
      </c>
      <c r="M2079" s="131">
        <v>7.7357929187999996</v>
      </c>
      <c r="N2079" s="110">
        <v>2125</v>
      </c>
      <c r="O2079" s="131">
        <v>2.3614117647000001</v>
      </c>
      <c r="P2079" s="146">
        <v>5.29</v>
      </c>
      <c r="Q2079" s="131">
        <v>37.969924812000002</v>
      </c>
      <c r="R2079" s="110">
        <v>45</v>
      </c>
      <c r="S2079" s="131">
        <v>50.187969924800001</v>
      </c>
      <c r="T2079" s="110">
        <v>-43</v>
      </c>
      <c r="U2079" s="131">
        <v>8.6466165414000002</v>
      </c>
      <c r="V2079" s="131">
        <v>3.1954887217999999</v>
      </c>
      <c r="W2079" s="147">
        <v>4736</v>
      </c>
      <c r="X2079" s="147">
        <v>45</v>
      </c>
      <c r="Y2079" s="147">
        <v>1350</v>
      </c>
      <c r="Z2079" s="147">
        <v>3341</v>
      </c>
      <c r="AA2079" s="147">
        <v>354</v>
      </c>
      <c r="AB2079" s="147">
        <v>10</v>
      </c>
      <c r="AC2079" s="147">
        <v>68</v>
      </c>
      <c r="AD2079" s="147">
        <v>276</v>
      </c>
      <c r="AE2079" s="148">
        <v>1.1489361702000001</v>
      </c>
      <c r="AF2079" s="131">
        <v>4.4408558740000004</v>
      </c>
      <c r="AG2079" s="149">
        <v>4.5</v>
      </c>
      <c r="AH2079" s="149">
        <v>23.4221311475</v>
      </c>
      <c r="AI2079" s="149">
        <v>8.5860655737999991</v>
      </c>
      <c r="AJ2079" s="149">
        <v>19.364754098399999</v>
      </c>
      <c r="AK2079" s="149">
        <v>10.348360655700001</v>
      </c>
      <c r="AL2079" s="149" t="s">
        <v>3450</v>
      </c>
      <c r="AM2079" s="149">
        <v>11.5163934426</v>
      </c>
      <c r="AN2079" s="149" t="s">
        <v>3450</v>
      </c>
      <c r="AO2079" s="149">
        <v>7.2540983606999996</v>
      </c>
      <c r="AP2079" s="149">
        <v>18.893442622999999</v>
      </c>
      <c r="AQ2079" s="149" t="s">
        <v>3450</v>
      </c>
    </row>
    <row r="2080" spans="1:43" x14ac:dyDescent="0.2">
      <c r="A2080" s="145">
        <v>6487</v>
      </c>
      <c r="B2080" s="109" t="s">
        <v>331</v>
      </c>
      <c r="C2080" s="110">
        <v>17017</v>
      </c>
      <c r="D2080" s="131">
        <v>10.342368045600001</v>
      </c>
      <c r="E2080" s="110">
        <v>136.89164186310001</v>
      </c>
      <c r="F2080" s="131">
        <v>16.571663630500002</v>
      </c>
      <c r="G2080" s="131">
        <v>24.216959511100001</v>
      </c>
      <c r="H2080" s="131">
        <v>59.957689369500002</v>
      </c>
      <c r="I2080" s="131">
        <v>15.825351119500001</v>
      </c>
      <c r="J2080" s="131">
        <v>3.2934395859999999</v>
      </c>
      <c r="K2080" s="131">
        <v>2.2348340048000002</v>
      </c>
      <c r="L2080" s="131">
        <v>8.8805245978999992</v>
      </c>
      <c r="M2080" s="131">
        <v>6.0575763812999996</v>
      </c>
      <c r="N2080" s="110">
        <v>7126</v>
      </c>
      <c r="O2080" s="131">
        <v>2.3661240528</v>
      </c>
      <c r="P2080" s="146">
        <v>124.31</v>
      </c>
      <c r="Q2080" s="131">
        <v>6.3756230905000004</v>
      </c>
      <c r="R2080" s="110">
        <v>191</v>
      </c>
      <c r="S2080" s="131">
        <v>54.429972664399997</v>
      </c>
      <c r="T2080" s="110">
        <v>-180</v>
      </c>
      <c r="U2080" s="131">
        <v>38.888888888899999</v>
      </c>
      <c r="V2080" s="131">
        <v>0.30551535619999998</v>
      </c>
      <c r="W2080" s="147">
        <v>7044</v>
      </c>
      <c r="X2080" s="147">
        <v>373</v>
      </c>
      <c r="Y2080" s="147">
        <v>2815</v>
      </c>
      <c r="Z2080" s="147">
        <v>3856</v>
      </c>
      <c r="AA2080" s="147">
        <v>1098</v>
      </c>
      <c r="AB2080" s="147">
        <v>141</v>
      </c>
      <c r="AC2080" s="147">
        <v>230</v>
      </c>
      <c r="AD2080" s="147">
        <v>727</v>
      </c>
      <c r="AE2080" s="148">
        <v>1.3779765502000001</v>
      </c>
      <c r="AF2080" s="131">
        <v>2.7799136452000002</v>
      </c>
      <c r="AG2080" s="149">
        <v>3.41</v>
      </c>
      <c r="AH2080" s="149">
        <v>24.6393972013</v>
      </c>
      <c r="AI2080" s="149">
        <v>4.5263724434999997</v>
      </c>
      <c r="AJ2080" s="149">
        <v>14.020452099</v>
      </c>
      <c r="AK2080" s="149">
        <v>15.064585575900001</v>
      </c>
      <c r="AL2080" s="149" t="s">
        <v>3450</v>
      </c>
      <c r="AM2080" s="149">
        <v>9.1442411195000002</v>
      </c>
      <c r="AN2080" s="149" t="s">
        <v>3450</v>
      </c>
      <c r="AO2080" s="149">
        <v>10.4359526372</v>
      </c>
      <c r="AP2080" s="149">
        <v>21.856835306800001</v>
      </c>
      <c r="AQ2080" s="149" t="s">
        <v>3450</v>
      </c>
    </row>
    <row r="2081" spans="1:43" x14ac:dyDescent="0.2">
      <c r="A2081" s="145">
        <v>6504</v>
      </c>
      <c r="B2081" s="109" t="s">
        <v>330</v>
      </c>
      <c r="C2081" s="110">
        <v>445</v>
      </c>
      <c r="D2081" s="131">
        <v>-1.766004415</v>
      </c>
      <c r="E2081" s="110">
        <v>34.6843335931</v>
      </c>
      <c r="F2081" s="131">
        <v>6.5168539326000001</v>
      </c>
      <c r="G2081" s="131">
        <v>22.022471910099998</v>
      </c>
      <c r="H2081" s="131">
        <v>52.808988763999999</v>
      </c>
      <c r="I2081" s="131">
        <v>25.168539325800001</v>
      </c>
      <c r="J2081" s="131">
        <v>2.2547914318000002</v>
      </c>
      <c r="K2081" s="131">
        <v>0</v>
      </c>
      <c r="L2081" s="131">
        <v>6.7643742953999997</v>
      </c>
      <c r="M2081" s="131">
        <v>18.0383314543</v>
      </c>
      <c r="N2081" s="110">
        <v>200</v>
      </c>
      <c r="O2081" s="131">
        <v>2.1749999999999998</v>
      </c>
      <c r="P2081" s="146">
        <v>12.83</v>
      </c>
      <c r="Q2081" s="131">
        <v>3.0326594089999999</v>
      </c>
      <c r="R2081" s="110">
        <v>6</v>
      </c>
      <c r="S2081" s="131">
        <v>55.6765163297</v>
      </c>
      <c r="T2081" s="110">
        <v>4</v>
      </c>
      <c r="U2081" s="131">
        <v>40.9020217729</v>
      </c>
      <c r="V2081" s="131">
        <v>0.38880248830000003</v>
      </c>
      <c r="W2081" s="147">
        <v>301</v>
      </c>
      <c r="X2081" s="147">
        <v>42</v>
      </c>
      <c r="Y2081" s="147">
        <v>116</v>
      </c>
      <c r="Z2081" s="147">
        <v>143</v>
      </c>
      <c r="AA2081" s="147">
        <v>60</v>
      </c>
      <c r="AB2081" s="147">
        <v>21</v>
      </c>
      <c r="AC2081" s="147">
        <v>13</v>
      </c>
      <c r="AD2081" s="147">
        <v>26</v>
      </c>
      <c r="AE2081" s="148">
        <v>3.1847133757999999</v>
      </c>
      <c r="AF2081" s="131">
        <v>2.2988505746999999</v>
      </c>
      <c r="AG2081" s="149">
        <v>4.5199999999999996</v>
      </c>
      <c r="AH2081" s="149">
        <v>25.074183976299999</v>
      </c>
      <c r="AI2081" s="149">
        <v>7.2700296735999999</v>
      </c>
      <c r="AJ2081" s="149">
        <v>10.237388724000001</v>
      </c>
      <c r="AK2081" s="149">
        <v>37.388724035599999</v>
      </c>
      <c r="AL2081" s="149" t="s">
        <v>3450</v>
      </c>
      <c r="AM2081" s="149">
        <v>4.0059347180999998</v>
      </c>
      <c r="AN2081" s="149" t="s">
        <v>3450</v>
      </c>
      <c r="AO2081" s="149">
        <v>6.3798219585</v>
      </c>
      <c r="AP2081" s="149">
        <v>9.6439169139000001</v>
      </c>
      <c r="AQ2081" s="149" t="s">
        <v>3450</v>
      </c>
    </row>
    <row r="2082" spans="1:43" x14ac:dyDescent="0.2">
      <c r="A2082" s="145">
        <v>6511</v>
      </c>
      <c r="B2082" s="109" t="s">
        <v>329</v>
      </c>
      <c r="C2082" s="110">
        <v>644</v>
      </c>
      <c r="D2082" s="131">
        <v>-3.4482758621</v>
      </c>
      <c r="E2082" s="110">
        <v>22.306892968500001</v>
      </c>
      <c r="F2082" s="131">
        <v>7.7639751552999998</v>
      </c>
      <c r="G2082" s="131">
        <v>22.670807453399998</v>
      </c>
      <c r="H2082" s="131">
        <v>53.8819875776</v>
      </c>
      <c r="I2082" s="131">
        <v>23.447204968899999</v>
      </c>
      <c r="J2082" s="131">
        <v>3.0464584920000002</v>
      </c>
      <c r="K2082" s="131">
        <v>3.0464584920000002</v>
      </c>
      <c r="L2082" s="131">
        <v>9.1393754759999997</v>
      </c>
      <c r="M2082" s="131">
        <v>7.61614623</v>
      </c>
      <c r="N2082" s="110">
        <v>312</v>
      </c>
      <c r="O2082" s="131">
        <v>2.0224358973999998</v>
      </c>
      <c r="P2082" s="146">
        <v>28.87</v>
      </c>
      <c r="Q2082" s="131">
        <v>3.2917532918000001</v>
      </c>
      <c r="R2082" s="110">
        <v>10</v>
      </c>
      <c r="S2082" s="131">
        <v>45.495495495500002</v>
      </c>
      <c r="T2082" s="110">
        <v>11</v>
      </c>
      <c r="U2082" s="131">
        <v>50.796950797000001</v>
      </c>
      <c r="V2082" s="131">
        <v>0.41580041579999999</v>
      </c>
      <c r="W2082" s="147">
        <v>219</v>
      </c>
      <c r="X2082" s="147">
        <v>54</v>
      </c>
      <c r="Y2082" s="147">
        <v>76</v>
      </c>
      <c r="Z2082" s="147">
        <v>89</v>
      </c>
      <c r="AA2082" s="147">
        <v>75</v>
      </c>
      <c r="AB2082" s="147">
        <v>19</v>
      </c>
      <c r="AC2082" s="147">
        <v>16</v>
      </c>
      <c r="AD2082" s="147">
        <v>40</v>
      </c>
      <c r="AE2082" s="148">
        <v>0.2155172414</v>
      </c>
      <c r="AF2082" s="131">
        <v>1.3927576602</v>
      </c>
      <c r="AG2082" s="131">
        <v>6.58</v>
      </c>
      <c r="AH2082" s="149">
        <v>36.858475894199998</v>
      </c>
      <c r="AI2082" s="149">
        <v>3.5769828926999998</v>
      </c>
      <c r="AJ2082" s="149">
        <v>12.597200622100001</v>
      </c>
      <c r="AK2082" s="149">
        <v>23.950233281500001</v>
      </c>
      <c r="AL2082" s="149" t="s">
        <v>3450</v>
      </c>
      <c r="AM2082" s="149">
        <v>4.6656298600000001</v>
      </c>
      <c r="AN2082" s="149" t="s">
        <v>3450</v>
      </c>
      <c r="AO2082" s="149">
        <v>5.5987558320000002</v>
      </c>
      <c r="AP2082" s="149">
        <v>11.9751166407</v>
      </c>
      <c r="AQ2082" s="149" t="s">
        <v>3450</v>
      </c>
    </row>
    <row r="2083" spans="1:43" x14ac:dyDescent="0.2">
      <c r="A2083" s="145">
        <v>6512</v>
      </c>
      <c r="B2083" s="109" t="s">
        <v>328</v>
      </c>
      <c r="C2083" s="110">
        <v>10667</v>
      </c>
      <c r="D2083" s="131">
        <v>-1.3411024787000001</v>
      </c>
      <c r="E2083" s="110">
        <v>85.513868847200001</v>
      </c>
      <c r="F2083" s="131">
        <v>19.405643573599999</v>
      </c>
      <c r="G2083" s="131">
        <v>19.808755976400001</v>
      </c>
      <c r="H2083" s="131">
        <v>57.166963532399997</v>
      </c>
      <c r="I2083" s="131">
        <v>23.024280491199999</v>
      </c>
      <c r="J2083" s="131">
        <v>4.6871338177000004</v>
      </c>
      <c r="K2083" s="131">
        <v>3.2809936724000002</v>
      </c>
      <c r="L2083" s="131">
        <v>6.9369580502000003</v>
      </c>
      <c r="M2083" s="131">
        <v>12.6552613077</v>
      </c>
      <c r="N2083" s="110">
        <v>5048</v>
      </c>
      <c r="O2083" s="131">
        <v>2.0699286845999998</v>
      </c>
      <c r="P2083" s="146">
        <v>124.74</v>
      </c>
      <c r="Q2083" s="131">
        <v>6.0508787417000001</v>
      </c>
      <c r="R2083" s="110">
        <v>109</v>
      </c>
      <c r="S2083" s="131">
        <v>42.484551801599999</v>
      </c>
      <c r="T2083" s="110">
        <v>-70</v>
      </c>
      <c r="U2083" s="131">
        <v>50.686140759200001</v>
      </c>
      <c r="V2083" s="131">
        <v>0.77842869749999999</v>
      </c>
      <c r="W2083" s="147">
        <v>5442</v>
      </c>
      <c r="X2083" s="147">
        <v>306</v>
      </c>
      <c r="Y2083" s="147">
        <v>2415</v>
      </c>
      <c r="Z2083" s="147">
        <v>2721</v>
      </c>
      <c r="AA2083" s="147">
        <v>891</v>
      </c>
      <c r="AB2083" s="147">
        <v>119</v>
      </c>
      <c r="AC2083" s="147">
        <v>205</v>
      </c>
      <c r="AD2083" s="147">
        <v>567</v>
      </c>
      <c r="AE2083" s="148">
        <v>1.6154830454</v>
      </c>
      <c r="AF2083" s="131">
        <v>2.5127966495999998</v>
      </c>
      <c r="AG2083" s="149">
        <v>7.27</v>
      </c>
      <c r="AH2083" s="149">
        <v>26.118462507899999</v>
      </c>
      <c r="AI2083" s="149">
        <v>3.1085906321999999</v>
      </c>
      <c r="AJ2083" s="149">
        <v>17.118252468000001</v>
      </c>
      <c r="AK2083" s="149">
        <v>21.140516698199999</v>
      </c>
      <c r="AL2083" s="149" t="s">
        <v>3450</v>
      </c>
      <c r="AM2083" s="149">
        <v>6.1016593153000001</v>
      </c>
      <c r="AN2083" s="149" t="s">
        <v>3450</v>
      </c>
      <c r="AO2083" s="149">
        <v>10.5019953791</v>
      </c>
      <c r="AP2083" s="149">
        <v>15.7424910733</v>
      </c>
      <c r="AQ2083" s="149" t="s">
        <v>3450</v>
      </c>
    </row>
    <row r="2084" spans="1:43" x14ac:dyDescent="0.2">
      <c r="A2084" s="145">
        <v>6601</v>
      </c>
      <c r="B2084" s="109" t="s">
        <v>327</v>
      </c>
      <c r="C2084" s="110">
        <v>1169</v>
      </c>
      <c r="D2084" s="131">
        <v>0.94991364420000002</v>
      </c>
      <c r="E2084" s="110">
        <v>398.97610921500001</v>
      </c>
      <c r="F2084" s="131">
        <v>16.424294268600001</v>
      </c>
      <c r="G2084" s="131">
        <v>25.919589392599999</v>
      </c>
      <c r="H2084" s="131">
        <v>60.393498716899998</v>
      </c>
      <c r="I2084" s="131">
        <v>13.686911890499999</v>
      </c>
      <c r="J2084" s="131">
        <v>2.5499362516000001</v>
      </c>
      <c r="K2084" s="131">
        <v>1.6999575011000001</v>
      </c>
      <c r="L2084" s="131">
        <v>5.0998725032000003</v>
      </c>
      <c r="M2084" s="131">
        <v>3.3999150021000002</v>
      </c>
      <c r="N2084" s="110">
        <v>411</v>
      </c>
      <c r="O2084" s="131">
        <v>2.8272506083</v>
      </c>
      <c r="P2084" s="146">
        <v>2.93</v>
      </c>
      <c r="Q2084" s="131">
        <v>20.138888888899999</v>
      </c>
      <c r="R2084" s="110">
        <v>12</v>
      </c>
      <c r="S2084" s="131">
        <v>42.013888888899999</v>
      </c>
      <c r="T2084" s="110">
        <v>-14</v>
      </c>
      <c r="U2084" s="131">
        <v>23.263888888899999</v>
      </c>
      <c r="V2084" s="131">
        <v>14.583333333300001</v>
      </c>
      <c r="W2084" s="147">
        <v>484</v>
      </c>
      <c r="X2084" s="147">
        <v>8</v>
      </c>
      <c r="Y2084" s="147">
        <v>183</v>
      </c>
      <c r="Z2084" s="147">
        <v>293</v>
      </c>
      <c r="AA2084" s="147">
        <v>54</v>
      </c>
      <c r="AB2084" s="147">
        <v>4</v>
      </c>
      <c r="AC2084" s="147">
        <v>16</v>
      </c>
      <c r="AD2084" s="147">
        <v>34</v>
      </c>
      <c r="AE2084" s="148">
        <v>0</v>
      </c>
      <c r="AF2084" s="131">
        <v>5.9880239520999998</v>
      </c>
      <c r="AG2084" s="149">
        <v>10.39</v>
      </c>
      <c r="AH2084" s="149">
        <v>20.719844358</v>
      </c>
      <c r="AI2084" s="149">
        <v>11.3570038911</v>
      </c>
      <c r="AJ2084" s="149">
        <v>9.1926070038999992</v>
      </c>
      <c r="AK2084" s="149">
        <v>18.458171206199999</v>
      </c>
      <c r="AL2084" s="149">
        <v>7.2957198400000006E-2</v>
      </c>
      <c r="AM2084" s="149">
        <v>5.4717898832999996</v>
      </c>
      <c r="AN2084" s="149">
        <v>0.97276264589999994</v>
      </c>
      <c r="AO2084" s="149">
        <v>4.3774319066</v>
      </c>
      <c r="AP2084" s="149">
        <v>20.695525291799999</v>
      </c>
      <c r="AQ2084" s="149">
        <v>6.4202334629999998</v>
      </c>
    </row>
    <row r="2085" spans="1:43" x14ac:dyDescent="0.2">
      <c r="A2085" s="145">
        <v>6602</v>
      </c>
      <c r="B2085" s="109" t="s">
        <v>326</v>
      </c>
      <c r="C2085" s="110">
        <v>2387</v>
      </c>
      <c r="D2085" s="131">
        <v>2.5784271593999999</v>
      </c>
      <c r="E2085" s="110">
        <v>616.79586563309999</v>
      </c>
      <c r="F2085" s="131">
        <v>32.0067029744</v>
      </c>
      <c r="G2085" s="131">
        <v>24.172601591999999</v>
      </c>
      <c r="H2085" s="131">
        <v>58.776707163799998</v>
      </c>
      <c r="I2085" s="131">
        <v>17.050691244199999</v>
      </c>
      <c r="J2085" s="131">
        <v>2.5052192067000001</v>
      </c>
      <c r="K2085" s="131">
        <v>3.7578288099999999</v>
      </c>
      <c r="L2085" s="131">
        <v>11.6910229645</v>
      </c>
      <c r="M2085" s="131">
        <v>5.8455114823000001</v>
      </c>
      <c r="N2085" s="110">
        <v>750</v>
      </c>
      <c r="O2085" s="131">
        <v>2.9306666667000001</v>
      </c>
      <c r="P2085" s="146">
        <v>3.87</v>
      </c>
      <c r="Q2085" s="131">
        <v>31.1518324607</v>
      </c>
      <c r="R2085" s="110">
        <v>11</v>
      </c>
      <c r="S2085" s="131">
        <v>63.874345549700003</v>
      </c>
      <c r="T2085" s="110">
        <v>-10</v>
      </c>
      <c r="U2085" s="131">
        <v>4.9738219895000002</v>
      </c>
      <c r="V2085" s="131">
        <v>0</v>
      </c>
      <c r="W2085" s="147">
        <v>429</v>
      </c>
      <c r="X2085" s="147">
        <v>50</v>
      </c>
      <c r="Y2085" s="147">
        <v>29</v>
      </c>
      <c r="Z2085" s="147">
        <v>350</v>
      </c>
      <c r="AA2085" s="147">
        <v>115</v>
      </c>
      <c r="AB2085" s="147">
        <v>10</v>
      </c>
      <c r="AC2085" s="147">
        <v>16</v>
      </c>
      <c r="AD2085" s="147">
        <v>89</v>
      </c>
      <c r="AE2085" s="148">
        <v>0.66592674809999997</v>
      </c>
      <c r="AF2085" s="131">
        <v>1.2214983713000001</v>
      </c>
      <c r="AG2085" s="131">
        <v>2.37</v>
      </c>
      <c r="AH2085" s="149">
        <v>36.949705255200001</v>
      </c>
      <c r="AI2085" s="149">
        <v>7.4125172457000001</v>
      </c>
      <c r="AJ2085" s="149">
        <v>4.6030352439</v>
      </c>
      <c r="AK2085" s="149">
        <v>15.8785902421</v>
      </c>
      <c r="AL2085" s="149">
        <v>1.2166060454000001</v>
      </c>
      <c r="AM2085" s="149">
        <v>7.7887871566999998</v>
      </c>
      <c r="AN2085" s="149">
        <v>1.580333626</v>
      </c>
      <c r="AO2085" s="149">
        <v>5.0671014674999997</v>
      </c>
      <c r="AP2085" s="149">
        <v>16.568418412100002</v>
      </c>
      <c r="AQ2085" s="149">
        <v>2.0318575190999999</v>
      </c>
    </row>
    <row r="2086" spans="1:43" x14ac:dyDescent="0.2">
      <c r="A2086" s="145">
        <v>6603</v>
      </c>
      <c r="B2086" s="109" t="s">
        <v>325</v>
      </c>
      <c r="C2086" s="110">
        <v>1712</v>
      </c>
      <c r="D2086" s="131">
        <v>-1.6091954022999999</v>
      </c>
      <c r="E2086" s="110">
        <v>370.56277056279998</v>
      </c>
      <c r="F2086" s="131">
        <v>17.172897196299999</v>
      </c>
      <c r="G2086" s="131">
        <v>22.955607476600001</v>
      </c>
      <c r="H2086" s="131">
        <v>60.922897196299999</v>
      </c>
      <c r="I2086" s="131">
        <v>16.1214953271</v>
      </c>
      <c r="J2086" s="131">
        <v>5.7653502449999996</v>
      </c>
      <c r="K2086" s="131">
        <v>1.1530700490000001</v>
      </c>
      <c r="L2086" s="131">
        <v>9.2245603920000008</v>
      </c>
      <c r="M2086" s="131">
        <v>5.1888152205000004</v>
      </c>
      <c r="N2086" s="110">
        <v>659</v>
      </c>
      <c r="O2086" s="131">
        <v>2.5766312595</v>
      </c>
      <c r="P2086" s="146">
        <v>4.62</v>
      </c>
      <c r="Q2086" s="131">
        <v>14.623655914</v>
      </c>
      <c r="R2086" s="110">
        <v>0</v>
      </c>
      <c r="S2086" s="131">
        <v>63.655913978500003</v>
      </c>
      <c r="T2086" s="110">
        <v>-9</v>
      </c>
      <c r="U2086" s="131">
        <v>15.053763440899999</v>
      </c>
      <c r="V2086" s="131">
        <v>6.6666666667000003</v>
      </c>
      <c r="W2086" s="147">
        <v>196</v>
      </c>
      <c r="X2086" s="147">
        <v>31</v>
      </c>
      <c r="Y2086" s="147">
        <v>18</v>
      </c>
      <c r="Z2086" s="147">
        <v>147</v>
      </c>
      <c r="AA2086" s="147">
        <v>84</v>
      </c>
      <c r="AB2086" s="147">
        <v>7</v>
      </c>
      <c r="AC2086" s="147">
        <v>10</v>
      </c>
      <c r="AD2086" s="147">
        <v>67</v>
      </c>
      <c r="AE2086" s="148">
        <v>0.2688172043</v>
      </c>
      <c r="AF2086" s="131">
        <v>0</v>
      </c>
      <c r="AG2086" s="149">
        <v>3.7</v>
      </c>
      <c r="AH2086" s="149">
        <v>11.185819070899999</v>
      </c>
      <c r="AI2086" s="149">
        <v>4.9307253464</v>
      </c>
      <c r="AJ2086" s="149">
        <v>18.317033414800001</v>
      </c>
      <c r="AK2086" s="149">
        <v>15.4034229829</v>
      </c>
      <c r="AL2086" s="149">
        <v>0.32599836999999998</v>
      </c>
      <c r="AM2086" s="149">
        <v>6.8459657702000003</v>
      </c>
      <c r="AN2086" s="149">
        <v>0.1833740831</v>
      </c>
      <c r="AO2086" s="149">
        <v>8.7000814995999995</v>
      </c>
      <c r="AP2086" s="149">
        <v>26.9763651182</v>
      </c>
      <c r="AQ2086" s="149">
        <v>5.4604726976000002</v>
      </c>
    </row>
    <row r="2087" spans="1:43" x14ac:dyDescent="0.2">
      <c r="A2087" s="145">
        <v>6604</v>
      </c>
      <c r="B2087" s="109" t="s">
        <v>324</v>
      </c>
      <c r="C2087" s="110">
        <v>1401</v>
      </c>
      <c r="D2087" s="131">
        <v>1.6690856313</v>
      </c>
      <c r="E2087" s="110">
        <v>270.98646034820001</v>
      </c>
      <c r="F2087" s="131">
        <v>11.920057102099999</v>
      </c>
      <c r="G2087" s="131">
        <v>22.0556745182</v>
      </c>
      <c r="H2087" s="131">
        <v>61.2419700214</v>
      </c>
      <c r="I2087" s="131">
        <v>16.7023554604</v>
      </c>
      <c r="J2087" s="131">
        <v>2.1299254526000002</v>
      </c>
      <c r="K2087" s="131">
        <v>0</v>
      </c>
      <c r="L2087" s="131">
        <v>3.5498757542999999</v>
      </c>
      <c r="M2087" s="131">
        <v>6.3897763577999998</v>
      </c>
      <c r="N2087" s="110">
        <v>490</v>
      </c>
      <c r="O2087" s="131">
        <v>2.8448979591999999</v>
      </c>
      <c r="P2087" s="146">
        <v>5.17</v>
      </c>
      <c r="Q2087" s="131">
        <v>21.663442939999999</v>
      </c>
      <c r="R2087" s="110">
        <v>27</v>
      </c>
      <c r="S2087" s="131">
        <v>68.858800773699997</v>
      </c>
      <c r="T2087" s="110">
        <v>-27</v>
      </c>
      <c r="U2087" s="131">
        <v>9.0909090909000003</v>
      </c>
      <c r="V2087" s="131">
        <v>0.38684719540000001</v>
      </c>
      <c r="W2087" s="147">
        <v>218</v>
      </c>
      <c r="X2087" s="147">
        <v>62</v>
      </c>
      <c r="Y2087" s="147">
        <v>45</v>
      </c>
      <c r="Z2087" s="147">
        <v>111</v>
      </c>
      <c r="AA2087" s="147">
        <v>78</v>
      </c>
      <c r="AB2087" s="147">
        <v>13</v>
      </c>
      <c r="AC2087" s="147">
        <v>15</v>
      </c>
      <c r="AD2087" s="147">
        <v>50</v>
      </c>
      <c r="AE2087" s="148">
        <v>0.54644808739999995</v>
      </c>
      <c r="AF2087" s="131">
        <v>0</v>
      </c>
      <c r="AG2087" s="131">
        <v>0.99</v>
      </c>
      <c r="AH2087" s="149">
        <v>18.985453189099999</v>
      </c>
      <c r="AI2087" s="149">
        <v>17.325624766899999</v>
      </c>
      <c r="AJ2087" s="149">
        <v>9.2129802312999995</v>
      </c>
      <c r="AK2087" s="149">
        <v>11.0966057441</v>
      </c>
      <c r="AL2087" s="149">
        <v>0.1491980604</v>
      </c>
      <c r="AM2087" s="149">
        <v>7.0123088400000002</v>
      </c>
      <c r="AN2087" s="149">
        <v>0.31704587839999998</v>
      </c>
      <c r="AO2087" s="149">
        <v>3.3196568444999999</v>
      </c>
      <c r="AP2087" s="149">
        <v>25.307720999600001</v>
      </c>
      <c r="AQ2087" s="149">
        <v>5.5762775083999996</v>
      </c>
    </row>
    <row r="2088" spans="1:43" x14ac:dyDescent="0.2">
      <c r="A2088" s="145">
        <v>6605</v>
      </c>
      <c r="B2088" s="109" t="s">
        <v>323</v>
      </c>
      <c r="C2088" s="110">
        <v>2277</v>
      </c>
      <c r="D2088" s="131">
        <v>3.7357630979000001</v>
      </c>
      <c r="E2088" s="110">
        <v>455.4</v>
      </c>
      <c r="F2088" s="131">
        <v>23.012736056200001</v>
      </c>
      <c r="G2088" s="131">
        <v>21.1682037769</v>
      </c>
      <c r="H2088" s="131">
        <v>58.366271409699998</v>
      </c>
      <c r="I2088" s="131">
        <v>20.465524813399998</v>
      </c>
      <c r="J2088" s="131">
        <v>3.0594405594</v>
      </c>
      <c r="K2088" s="131">
        <v>3.9335664335999998</v>
      </c>
      <c r="L2088" s="131">
        <v>7.8671328670999996</v>
      </c>
      <c r="M2088" s="131">
        <v>3.4965034964999999</v>
      </c>
      <c r="N2088" s="110">
        <v>874</v>
      </c>
      <c r="O2088" s="131">
        <v>2.5743707094000001</v>
      </c>
      <c r="P2088" s="146">
        <v>5</v>
      </c>
      <c r="Q2088" s="131">
        <v>23.306772908399999</v>
      </c>
      <c r="R2088" s="110">
        <v>24</v>
      </c>
      <c r="S2088" s="131">
        <v>73.306772908400006</v>
      </c>
      <c r="T2088" s="110">
        <v>-23</v>
      </c>
      <c r="U2088" s="131">
        <v>3.3864541833000001</v>
      </c>
      <c r="V2088" s="131">
        <v>0</v>
      </c>
      <c r="W2088" s="147">
        <v>627</v>
      </c>
      <c r="X2088" s="147">
        <v>88</v>
      </c>
      <c r="Y2088" s="147">
        <v>201</v>
      </c>
      <c r="Z2088" s="147">
        <v>338</v>
      </c>
      <c r="AA2088" s="147">
        <v>150</v>
      </c>
      <c r="AB2088" s="147">
        <v>13</v>
      </c>
      <c r="AC2088" s="147">
        <v>29</v>
      </c>
      <c r="AD2088" s="147">
        <v>108</v>
      </c>
      <c r="AE2088" s="148">
        <v>0.57251908399999996</v>
      </c>
      <c r="AF2088" s="131">
        <v>11.7381489842</v>
      </c>
      <c r="AG2088" s="149">
        <v>3.22</v>
      </c>
      <c r="AH2088" s="149">
        <v>19.158758656100002</v>
      </c>
      <c r="AI2088" s="149">
        <v>16.042575019200001</v>
      </c>
      <c r="AJ2088" s="149">
        <v>9.1177224929000005</v>
      </c>
      <c r="AK2088" s="149">
        <v>12.182610925900001</v>
      </c>
      <c r="AL2088" s="149">
        <v>0.48730443699999998</v>
      </c>
      <c r="AM2088" s="149">
        <v>4.5268017440000001</v>
      </c>
      <c r="AN2088" s="149">
        <v>0.3334188253</v>
      </c>
      <c r="AO2088" s="149">
        <v>4.8602205694</v>
      </c>
      <c r="AP2088" s="149">
        <v>26.083611182399999</v>
      </c>
      <c r="AQ2088" s="149">
        <v>4.5268017440000001</v>
      </c>
    </row>
    <row r="2089" spans="1:43" x14ac:dyDescent="0.2">
      <c r="A2089" s="145">
        <v>6606</v>
      </c>
      <c r="B2089" s="109" t="s">
        <v>322</v>
      </c>
      <c r="C2089" s="110">
        <v>3380</v>
      </c>
      <c r="D2089" s="131">
        <v>6.7930489731000003</v>
      </c>
      <c r="E2089" s="110">
        <v>775.2293577982</v>
      </c>
      <c r="F2089" s="131">
        <v>36.893491124299999</v>
      </c>
      <c r="G2089" s="131">
        <v>27.8698224852</v>
      </c>
      <c r="H2089" s="131">
        <v>58.786982248500003</v>
      </c>
      <c r="I2089" s="131">
        <v>13.3431952663</v>
      </c>
      <c r="J2089" s="131">
        <v>3.8922155689000002</v>
      </c>
      <c r="K2089" s="131">
        <v>1.497005988</v>
      </c>
      <c r="L2089" s="131">
        <v>9.2814371257000001</v>
      </c>
      <c r="M2089" s="131">
        <v>2.9940119759999999</v>
      </c>
      <c r="N2089" s="110">
        <v>1081</v>
      </c>
      <c r="O2089" s="131">
        <v>2.9232192414</v>
      </c>
      <c r="P2089" s="146">
        <v>4.3600000000000003</v>
      </c>
      <c r="Q2089" s="131">
        <v>42.922374429199998</v>
      </c>
      <c r="R2089" s="110">
        <v>42</v>
      </c>
      <c r="S2089" s="131">
        <v>40.182648401800002</v>
      </c>
      <c r="T2089" s="110">
        <v>-37</v>
      </c>
      <c r="U2089" s="131">
        <v>15.525114155300001</v>
      </c>
      <c r="V2089" s="131">
        <v>1.3698630137000001</v>
      </c>
      <c r="W2089" s="147">
        <v>1293</v>
      </c>
      <c r="X2089" s="147">
        <v>7</v>
      </c>
      <c r="Y2089" s="147">
        <v>360</v>
      </c>
      <c r="Z2089" s="147">
        <v>926</v>
      </c>
      <c r="AA2089" s="147">
        <v>153</v>
      </c>
      <c r="AB2089" s="147">
        <v>4</v>
      </c>
      <c r="AC2089" s="147">
        <v>15</v>
      </c>
      <c r="AD2089" s="147">
        <v>134</v>
      </c>
      <c r="AE2089" s="148">
        <v>0.79365079370000002</v>
      </c>
      <c r="AF2089" s="131">
        <v>1.2040939193</v>
      </c>
      <c r="AG2089" s="131">
        <v>3.42</v>
      </c>
      <c r="AH2089" s="149">
        <v>24.305375227199999</v>
      </c>
      <c r="AI2089" s="149">
        <v>6.9332640873000004</v>
      </c>
      <c r="AJ2089" s="149">
        <v>11.996883926300001</v>
      </c>
      <c r="AK2089" s="149">
        <v>16.670994546900001</v>
      </c>
      <c r="AL2089" s="149">
        <v>0.59724746819999996</v>
      </c>
      <c r="AM2089" s="149">
        <v>6.4269021032999998</v>
      </c>
      <c r="AN2089" s="149">
        <v>0.3635419372</v>
      </c>
      <c r="AO2089" s="149">
        <v>3.8042066995999999</v>
      </c>
      <c r="AP2089" s="149">
        <v>22.656452869399999</v>
      </c>
      <c r="AQ2089" s="149">
        <v>4.1677486366999998</v>
      </c>
    </row>
    <row r="2090" spans="1:43" x14ac:dyDescent="0.2">
      <c r="A2090" s="145">
        <v>6607</v>
      </c>
      <c r="B2090" s="109" t="s">
        <v>321</v>
      </c>
      <c r="C2090" s="110">
        <v>10244</v>
      </c>
      <c r="D2090" s="131">
        <v>6.3096720630999998</v>
      </c>
      <c r="E2090" s="110">
        <v>791.04247104249998</v>
      </c>
      <c r="F2090" s="131">
        <v>21.798125732100001</v>
      </c>
      <c r="G2090" s="131">
        <v>22.0421710269</v>
      </c>
      <c r="H2090" s="131">
        <v>58.639203436199999</v>
      </c>
      <c r="I2090" s="131">
        <v>19.318625536900001</v>
      </c>
      <c r="J2090" s="131">
        <v>3.4183025686000001</v>
      </c>
      <c r="K2090" s="131">
        <v>2.0509815412000001</v>
      </c>
      <c r="L2090" s="131">
        <v>9.1805840413999995</v>
      </c>
      <c r="M2090" s="131">
        <v>6.7389393494999998</v>
      </c>
      <c r="N2090" s="110">
        <v>3812</v>
      </c>
      <c r="O2090" s="131">
        <v>2.6070304302</v>
      </c>
      <c r="P2090" s="146">
        <v>12.95</v>
      </c>
      <c r="Q2090" s="131">
        <v>21.2027756361</v>
      </c>
      <c r="R2090" s="110">
        <v>70</v>
      </c>
      <c r="S2090" s="131">
        <v>58.982266769500001</v>
      </c>
      <c r="T2090" s="110">
        <v>-56</v>
      </c>
      <c r="U2090" s="131">
        <v>16.499614494999999</v>
      </c>
      <c r="V2090" s="131">
        <v>3.3153430995000002</v>
      </c>
      <c r="W2090" s="147">
        <v>2674</v>
      </c>
      <c r="X2090" s="147">
        <v>249</v>
      </c>
      <c r="Y2090" s="147">
        <v>376</v>
      </c>
      <c r="Z2090" s="147">
        <v>2049</v>
      </c>
      <c r="AA2090" s="147">
        <v>516</v>
      </c>
      <c r="AB2090" s="147">
        <v>34</v>
      </c>
      <c r="AC2090" s="147">
        <v>69</v>
      </c>
      <c r="AD2090" s="147">
        <v>413</v>
      </c>
      <c r="AE2090" s="148">
        <v>0.16252612029999999</v>
      </c>
      <c r="AF2090" s="131">
        <v>4.6967123013999998</v>
      </c>
      <c r="AG2090" s="149">
        <v>2.65</v>
      </c>
      <c r="AH2090" s="149">
        <v>16.318480181799998</v>
      </c>
      <c r="AI2090" s="149">
        <v>14.7784650341</v>
      </c>
      <c r="AJ2090" s="149">
        <v>14.636455440500001</v>
      </c>
      <c r="AK2090" s="149">
        <v>12.780863418299999</v>
      </c>
      <c r="AL2090" s="149">
        <v>0.61221913660000005</v>
      </c>
      <c r="AM2090" s="149">
        <v>5.0366069174000003</v>
      </c>
      <c r="AN2090" s="149">
        <v>0.37553648070000001</v>
      </c>
      <c r="AO2090" s="149">
        <v>4.4906589244999999</v>
      </c>
      <c r="AP2090" s="149">
        <v>23.9554405453</v>
      </c>
      <c r="AQ2090" s="149">
        <v>5.1502145923000002</v>
      </c>
    </row>
    <row r="2091" spans="1:43" x14ac:dyDescent="0.2">
      <c r="A2091" s="145">
        <v>6608</v>
      </c>
      <c r="B2091" s="109" t="s">
        <v>320</v>
      </c>
      <c r="C2091" s="110">
        <v>22621</v>
      </c>
      <c r="D2091" s="131">
        <v>14.501923466299999</v>
      </c>
      <c r="E2091" s="110">
        <v>8378.1481481482006</v>
      </c>
      <c r="F2091" s="131">
        <v>37.040802793899999</v>
      </c>
      <c r="G2091" s="131">
        <v>20.763891958799999</v>
      </c>
      <c r="H2091" s="131">
        <v>64.957340524299994</v>
      </c>
      <c r="I2091" s="131">
        <v>14.2787675169</v>
      </c>
      <c r="J2091" s="131">
        <v>5.2796202223000002</v>
      </c>
      <c r="K2091" s="131">
        <v>3.0612923978</v>
      </c>
      <c r="L2091" s="131">
        <v>11.8458705828</v>
      </c>
      <c r="M2091" s="131">
        <v>4.9246877704000003</v>
      </c>
      <c r="N2091" s="110">
        <v>9584</v>
      </c>
      <c r="O2091" s="131">
        <v>2.2530258765000002</v>
      </c>
      <c r="P2091" s="146">
        <v>2.7</v>
      </c>
      <c r="Q2091" s="131">
        <v>84.905660377399997</v>
      </c>
      <c r="R2091" s="110">
        <v>12</v>
      </c>
      <c r="S2091" s="131">
        <v>4.9056603774000003</v>
      </c>
      <c r="T2091" s="110">
        <v>-9</v>
      </c>
      <c r="U2091" s="131">
        <v>8.6792452830000002</v>
      </c>
      <c r="V2091" s="131">
        <v>1.5094339622999999</v>
      </c>
      <c r="W2091" s="147">
        <v>25675</v>
      </c>
      <c r="X2091" s="147">
        <v>19</v>
      </c>
      <c r="Y2091" s="147">
        <v>3704</v>
      </c>
      <c r="Z2091" s="147">
        <v>21952</v>
      </c>
      <c r="AA2091" s="147">
        <v>2817</v>
      </c>
      <c r="AB2091" s="147">
        <v>5</v>
      </c>
      <c r="AC2091" s="147">
        <v>396</v>
      </c>
      <c r="AD2091" s="147">
        <v>2416</v>
      </c>
      <c r="AE2091" s="148">
        <v>0.42084527220000001</v>
      </c>
      <c r="AF2091" s="131">
        <v>7.9691977077000002</v>
      </c>
      <c r="AG2091" s="149">
        <v>7.78</v>
      </c>
      <c r="AH2091" s="149">
        <v>14.730824202000001</v>
      </c>
      <c r="AI2091" s="149">
        <v>7.7713196760000001</v>
      </c>
      <c r="AJ2091" s="149">
        <v>14.6698427823</v>
      </c>
      <c r="AK2091" s="149">
        <v>10.88708909</v>
      </c>
      <c r="AL2091" s="149">
        <v>0.66126727009999997</v>
      </c>
      <c r="AM2091" s="149">
        <v>5.2120057170000003</v>
      </c>
      <c r="AN2091" s="149">
        <v>0.47641734159999999</v>
      </c>
      <c r="AO2091" s="149">
        <v>10.1000476417</v>
      </c>
      <c r="AP2091" s="149">
        <v>28.699380657500001</v>
      </c>
      <c r="AQ2091" s="149">
        <v>5.2177227250999998</v>
      </c>
    </row>
    <row r="2092" spans="1:43" x14ac:dyDescent="0.2">
      <c r="A2092" s="145">
        <v>6609</v>
      </c>
      <c r="B2092" s="109" t="s">
        <v>319</v>
      </c>
      <c r="C2092" s="110">
        <v>986</v>
      </c>
      <c r="D2092" s="131">
        <v>15.863689776699999</v>
      </c>
      <c r="E2092" s="110">
        <v>225.11415525109999</v>
      </c>
      <c r="F2092" s="131">
        <v>21.6024340771</v>
      </c>
      <c r="G2092" s="131">
        <v>25.659229208900001</v>
      </c>
      <c r="H2092" s="131">
        <v>57.809330628799998</v>
      </c>
      <c r="I2092" s="131">
        <v>16.531440162300001</v>
      </c>
      <c r="J2092" s="131">
        <v>4.0816326530999998</v>
      </c>
      <c r="K2092" s="131">
        <v>3.0612244897999998</v>
      </c>
      <c r="L2092" s="131">
        <v>10.204081632699999</v>
      </c>
      <c r="M2092" s="131">
        <v>5.1020408162999997</v>
      </c>
      <c r="N2092" s="110">
        <v>341</v>
      </c>
      <c r="O2092" s="131">
        <v>2.8651026392999999</v>
      </c>
      <c r="P2092" s="146">
        <v>4.38</v>
      </c>
      <c r="Q2092" s="131">
        <v>11.337868480699999</v>
      </c>
      <c r="R2092" s="110">
        <v>-4</v>
      </c>
      <c r="S2092" s="131">
        <v>55.102040816299997</v>
      </c>
      <c r="T2092" s="110">
        <v>-1</v>
      </c>
      <c r="U2092" s="131">
        <v>28.798185941</v>
      </c>
      <c r="V2092" s="131">
        <v>4.7619047619000003</v>
      </c>
      <c r="W2092" s="147">
        <v>236</v>
      </c>
      <c r="X2092" s="147">
        <v>28</v>
      </c>
      <c r="Y2092" s="147">
        <v>32</v>
      </c>
      <c r="Z2092" s="147">
        <v>176</v>
      </c>
      <c r="AA2092" s="147">
        <v>57</v>
      </c>
      <c r="AB2092" s="147">
        <v>11</v>
      </c>
      <c r="AC2092" s="147">
        <v>10</v>
      </c>
      <c r="AD2092" s="147">
        <v>36</v>
      </c>
      <c r="AE2092" s="148">
        <v>0.2421307506</v>
      </c>
      <c r="AF2092" s="131">
        <v>8.3682008367999998</v>
      </c>
      <c r="AG2092" s="149">
        <v>0.82</v>
      </c>
      <c r="AH2092" s="149">
        <v>23.2514177694</v>
      </c>
      <c r="AI2092" s="149">
        <v>9.1277342694999994</v>
      </c>
      <c r="AJ2092" s="149">
        <v>9.1277342694999994</v>
      </c>
      <c r="AK2092" s="149">
        <v>13.610586011300001</v>
      </c>
      <c r="AL2092" s="149">
        <v>1.8633540372999999</v>
      </c>
      <c r="AM2092" s="149">
        <v>6.7782878747000002</v>
      </c>
      <c r="AN2092" s="149">
        <v>0.18903591680000001</v>
      </c>
      <c r="AO2092" s="149">
        <v>5.5900621118</v>
      </c>
      <c r="AP2092" s="149">
        <v>26.9511207129</v>
      </c>
      <c r="AQ2092" s="149">
        <v>1.9173642992</v>
      </c>
    </row>
    <row r="2093" spans="1:43" x14ac:dyDescent="0.2">
      <c r="A2093" s="145">
        <v>6610</v>
      </c>
      <c r="B2093" s="109" t="s">
        <v>318</v>
      </c>
      <c r="C2093" s="110">
        <v>791</v>
      </c>
      <c r="D2093" s="131">
        <v>20.395738204000001</v>
      </c>
      <c r="E2093" s="110">
        <v>170.10752688170001</v>
      </c>
      <c r="F2093" s="131">
        <v>30.0884955752</v>
      </c>
      <c r="G2093" s="131">
        <v>27.054361567600001</v>
      </c>
      <c r="H2093" s="131">
        <v>57.395701643499997</v>
      </c>
      <c r="I2093" s="131">
        <v>15.5499367889</v>
      </c>
      <c r="J2093" s="131">
        <v>1.2578616352000001</v>
      </c>
      <c r="K2093" s="131">
        <v>2.5157232704000001</v>
      </c>
      <c r="L2093" s="131">
        <v>1.2578616352000001</v>
      </c>
      <c r="M2093" s="131">
        <v>11.320754717</v>
      </c>
      <c r="N2093" s="110">
        <v>282</v>
      </c>
      <c r="O2093" s="131">
        <v>2.7269503546</v>
      </c>
      <c r="P2093" s="146">
        <v>4.6500000000000004</v>
      </c>
      <c r="Q2093" s="131">
        <v>16.059957173400001</v>
      </c>
      <c r="R2093" s="110">
        <v>11</v>
      </c>
      <c r="S2093" s="131">
        <v>64.453961456100004</v>
      </c>
      <c r="T2093" s="110">
        <v>-15</v>
      </c>
      <c r="U2093" s="131">
        <v>19.271948608100001</v>
      </c>
      <c r="V2093" s="131">
        <v>0.2141327623</v>
      </c>
      <c r="W2093" s="147" t="s">
        <v>3449</v>
      </c>
      <c r="X2093" s="147">
        <v>25</v>
      </c>
      <c r="Y2093" s="147" t="s">
        <v>3449</v>
      </c>
      <c r="Z2093" s="147">
        <v>60</v>
      </c>
      <c r="AA2093" s="147" t="s">
        <v>3449</v>
      </c>
      <c r="AB2093" s="147">
        <v>7</v>
      </c>
      <c r="AC2093" s="147" t="s">
        <v>3449</v>
      </c>
      <c r="AD2093" s="147">
        <v>34</v>
      </c>
      <c r="AE2093" s="148">
        <v>0.56818181820000002</v>
      </c>
      <c r="AF2093" s="131">
        <v>2.5412960610000002</v>
      </c>
      <c r="AG2093" s="131">
        <v>1.1299999999999999</v>
      </c>
      <c r="AH2093" s="149">
        <v>29.371316306499999</v>
      </c>
      <c r="AI2093" s="149">
        <v>5.6974459724999997</v>
      </c>
      <c r="AJ2093" s="149">
        <v>8.2023575638999997</v>
      </c>
      <c r="AK2093" s="149">
        <v>15.422396856600001</v>
      </c>
      <c r="AL2093" s="149">
        <v>1.2770137525</v>
      </c>
      <c r="AM2093" s="149">
        <v>5.0589390962999996</v>
      </c>
      <c r="AN2093" s="149">
        <v>0.78585461690000002</v>
      </c>
      <c r="AO2093" s="149">
        <v>6.1394891945000003</v>
      </c>
      <c r="AP2093" s="149">
        <v>25.196463654199999</v>
      </c>
      <c r="AQ2093" s="149">
        <v>1.9646365422000001</v>
      </c>
    </row>
    <row r="2094" spans="1:43" x14ac:dyDescent="0.2">
      <c r="A2094" s="145">
        <v>6611</v>
      </c>
      <c r="B2094" s="109" t="s">
        <v>317</v>
      </c>
      <c r="C2094" s="110">
        <v>1698</v>
      </c>
      <c r="D2094" s="131">
        <v>47.652173912999999</v>
      </c>
      <c r="E2094" s="110">
        <v>315.61338289960003</v>
      </c>
      <c r="F2094" s="131">
        <v>21.083627797399998</v>
      </c>
      <c r="G2094" s="131">
        <v>29.799764428700001</v>
      </c>
      <c r="H2094" s="131">
        <v>58.951707891600002</v>
      </c>
      <c r="I2094" s="131">
        <v>11.2485276796</v>
      </c>
      <c r="J2094" s="131">
        <v>2.9550827423000001</v>
      </c>
      <c r="K2094" s="131">
        <v>2.9550827423000001</v>
      </c>
      <c r="L2094" s="131">
        <v>8.8652482270000004</v>
      </c>
      <c r="M2094" s="131">
        <v>4.1371158391999998</v>
      </c>
      <c r="N2094" s="110">
        <v>548</v>
      </c>
      <c r="O2094" s="131">
        <v>3.0419708028999999</v>
      </c>
      <c r="P2094" s="146">
        <v>5.38</v>
      </c>
      <c r="Q2094" s="131">
        <v>11.338289962799999</v>
      </c>
      <c r="R2094" s="110">
        <v>15</v>
      </c>
      <c r="S2094" s="131">
        <v>52.044609665400003</v>
      </c>
      <c r="T2094" s="110">
        <v>-17</v>
      </c>
      <c r="U2094" s="131">
        <v>32.342007434899998</v>
      </c>
      <c r="V2094" s="131">
        <v>4.2750929368000001</v>
      </c>
      <c r="W2094" s="147">
        <v>134</v>
      </c>
      <c r="X2094" s="147">
        <v>7</v>
      </c>
      <c r="Y2094" s="147">
        <v>18</v>
      </c>
      <c r="Z2094" s="147">
        <v>109</v>
      </c>
      <c r="AA2094" s="147">
        <v>68</v>
      </c>
      <c r="AB2094" s="147">
        <v>5</v>
      </c>
      <c r="AC2094" s="147">
        <v>11</v>
      </c>
      <c r="AD2094" s="147">
        <v>52</v>
      </c>
      <c r="AE2094" s="148">
        <v>0.99009900989999999</v>
      </c>
      <c r="AF2094" s="131">
        <v>0</v>
      </c>
      <c r="AG2094" s="149">
        <v>3.68</v>
      </c>
      <c r="AH2094" s="149">
        <v>10.5558388577</v>
      </c>
      <c r="AI2094" s="149">
        <v>7.0627231005000004</v>
      </c>
      <c r="AJ2094" s="149">
        <v>10.122386537500001</v>
      </c>
      <c r="AK2094" s="149">
        <v>19.428862825100001</v>
      </c>
      <c r="AL2094" s="149">
        <v>1.2748597654</v>
      </c>
      <c r="AM2094" s="149">
        <v>6.0428352881</v>
      </c>
      <c r="AN2094" s="149">
        <v>0.38245792960000002</v>
      </c>
      <c r="AO2094" s="149">
        <v>7.8021417644</v>
      </c>
      <c r="AP2094" s="149">
        <v>24.324324324300001</v>
      </c>
      <c r="AQ2094" s="149">
        <v>10.912799592000001</v>
      </c>
    </row>
    <row r="2095" spans="1:43" x14ac:dyDescent="0.2">
      <c r="A2095" s="145">
        <v>6612</v>
      </c>
      <c r="B2095" s="109" t="s">
        <v>316</v>
      </c>
      <c r="C2095" s="110">
        <v>12504</v>
      </c>
      <c r="D2095" s="131">
        <v>20.2307692308</v>
      </c>
      <c r="E2095" s="110">
        <v>3020.2898550724999</v>
      </c>
      <c r="F2095" s="131">
        <v>34.189059501000003</v>
      </c>
      <c r="G2095" s="131">
        <v>22.760716570700001</v>
      </c>
      <c r="H2095" s="131">
        <v>55.902111324400003</v>
      </c>
      <c r="I2095" s="131">
        <v>21.337172104899999</v>
      </c>
      <c r="J2095" s="131">
        <v>3.7218334075000001</v>
      </c>
      <c r="K2095" s="131">
        <v>2.1036449694999999</v>
      </c>
      <c r="L2095" s="131">
        <v>10.9227719568</v>
      </c>
      <c r="M2095" s="131">
        <v>15.2109713176</v>
      </c>
      <c r="N2095" s="110">
        <v>4677</v>
      </c>
      <c r="O2095" s="131">
        <v>2.5432969852</v>
      </c>
      <c r="P2095" s="146">
        <v>4.1399999999999997</v>
      </c>
      <c r="Q2095" s="131">
        <v>83.091787439599997</v>
      </c>
      <c r="R2095" s="110">
        <v>19</v>
      </c>
      <c r="S2095" s="131">
        <v>10.144927536200001</v>
      </c>
      <c r="T2095" s="110">
        <v>-14</v>
      </c>
      <c r="U2095" s="131">
        <v>5.7971014493000004</v>
      </c>
      <c r="V2095" s="131">
        <v>0.96618357489999995</v>
      </c>
      <c r="W2095" s="147">
        <v>5006</v>
      </c>
      <c r="X2095" s="147">
        <v>0</v>
      </c>
      <c r="Y2095" s="147">
        <v>315</v>
      </c>
      <c r="Z2095" s="147">
        <v>4691</v>
      </c>
      <c r="AA2095" s="147">
        <v>704</v>
      </c>
      <c r="AB2095" s="147">
        <v>0</v>
      </c>
      <c r="AC2095" s="147">
        <v>61</v>
      </c>
      <c r="AD2095" s="147">
        <v>643</v>
      </c>
      <c r="AE2095" s="148">
        <v>0.42553191489999997</v>
      </c>
      <c r="AF2095" s="131">
        <v>18.630922272799999</v>
      </c>
      <c r="AG2095" s="149">
        <v>3.36</v>
      </c>
      <c r="AH2095" s="149">
        <v>29.9288109666</v>
      </c>
      <c r="AI2095" s="149">
        <v>7.6425251515000001</v>
      </c>
      <c r="AJ2095" s="149">
        <v>10.8401482615</v>
      </c>
      <c r="AK2095" s="149">
        <v>12.631640877800001</v>
      </c>
      <c r="AL2095" s="149">
        <v>0.5677472495</v>
      </c>
      <c r="AM2095" s="149">
        <v>7.7660763664000001</v>
      </c>
      <c r="AN2095" s="149">
        <v>0.2059186915</v>
      </c>
      <c r="AO2095" s="149">
        <v>4.9655821616000004</v>
      </c>
      <c r="AP2095" s="149">
        <v>20.0300052951</v>
      </c>
      <c r="AQ2095" s="149">
        <v>3.7741954462999998</v>
      </c>
    </row>
    <row r="2096" spans="1:43" x14ac:dyDescent="0.2">
      <c r="A2096" s="145">
        <v>6613</v>
      </c>
      <c r="B2096" s="109" t="s">
        <v>315</v>
      </c>
      <c r="C2096" s="110">
        <v>8674</v>
      </c>
      <c r="D2096" s="131">
        <v>7.7247888723000004</v>
      </c>
      <c r="E2096" s="110">
        <v>6776.5625</v>
      </c>
      <c r="F2096" s="131">
        <v>36.407655061100002</v>
      </c>
      <c r="G2096" s="131">
        <v>22.008300668699999</v>
      </c>
      <c r="H2096" s="131">
        <v>61.5632925986</v>
      </c>
      <c r="I2096" s="131">
        <v>16.428406732799999</v>
      </c>
      <c r="J2096" s="131">
        <v>3.9120929697000002</v>
      </c>
      <c r="K2096" s="131">
        <v>2.7614773904000001</v>
      </c>
      <c r="L2096" s="131">
        <v>10.010355540200001</v>
      </c>
      <c r="M2096" s="131">
        <v>6.3283856862999999</v>
      </c>
      <c r="N2096" s="110">
        <v>3517</v>
      </c>
      <c r="O2096" s="131">
        <v>2.4174011942</v>
      </c>
      <c r="P2096" s="146">
        <v>1.28</v>
      </c>
      <c r="Q2096" s="131">
        <v>88.095238095200003</v>
      </c>
      <c r="R2096" s="110">
        <v>12</v>
      </c>
      <c r="S2096" s="131">
        <v>8.7301587301999994</v>
      </c>
      <c r="T2096" s="110">
        <v>-10</v>
      </c>
      <c r="U2096" s="131">
        <v>3.1746031746000001</v>
      </c>
      <c r="V2096" s="131">
        <v>0</v>
      </c>
      <c r="W2096" s="147">
        <v>2881</v>
      </c>
      <c r="X2096" s="147">
        <v>6</v>
      </c>
      <c r="Y2096" s="147">
        <v>918</v>
      </c>
      <c r="Z2096" s="147">
        <v>1957</v>
      </c>
      <c r="AA2096" s="147" t="s">
        <v>3449</v>
      </c>
      <c r="AB2096" s="147" t="s">
        <v>3449</v>
      </c>
      <c r="AC2096" s="147">
        <v>115</v>
      </c>
      <c r="AD2096" s="147">
        <v>599</v>
      </c>
      <c r="AE2096" s="148">
        <v>0.32638714540000002</v>
      </c>
      <c r="AF2096" s="131">
        <v>3.4451079466999999</v>
      </c>
      <c r="AG2096" s="149">
        <v>6.95</v>
      </c>
      <c r="AH2096" s="149">
        <v>15.852529823099999</v>
      </c>
      <c r="AI2096" s="149">
        <v>9.4302756067000004</v>
      </c>
      <c r="AJ2096" s="149">
        <v>13.775195392800001</v>
      </c>
      <c r="AK2096" s="149">
        <v>12.165775401099999</v>
      </c>
      <c r="AL2096" s="149">
        <v>0.48848210609999998</v>
      </c>
      <c r="AM2096" s="149">
        <v>4.9876593994</v>
      </c>
      <c r="AN2096" s="149">
        <v>0.32394076510000003</v>
      </c>
      <c r="AO2096" s="149">
        <v>7.6254627724999997</v>
      </c>
      <c r="AP2096" s="149">
        <v>26.588852324099999</v>
      </c>
      <c r="AQ2096" s="149">
        <v>6.0828877004999997</v>
      </c>
    </row>
    <row r="2097" spans="1:43" x14ac:dyDescent="0.2">
      <c r="A2097" s="145">
        <v>6614</v>
      </c>
      <c r="B2097" s="109" t="s">
        <v>314</v>
      </c>
      <c r="C2097" s="110">
        <v>1188</v>
      </c>
      <c r="D2097" s="131">
        <v>17.2754195459</v>
      </c>
      <c r="E2097" s="110">
        <v>303.83631713559998</v>
      </c>
      <c r="F2097" s="131">
        <v>23.6531986532</v>
      </c>
      <c r="G2097" s="131">
        <v>22.979797979800001</v>
      </c>
      <c r="H2097" s="131">
        <v>56.818181818200003</v>
      </c>
      <c r="I2097" s="131">
        <v>20.202020202</v>
      </c>
      <c r="J2097" s="131">
        <v>4.2247570765000004</v>
      </c>
      <c r="K2097" s="131">
        <v>1.6899028305999999</v>
      </c>
      <c r="L2097" s="131">
        <v>9.2944655681999997</v>
      </c>
      <c r="M2097" s="131">
        <v>3.3798056611999998</v>
      </c>
      <c r="N2097" s="110">
        <v>436</v>
      </c>
      <c r="O2097" s="131">
        <v>2.6995412844</v>
      </c>
      <c r="P2097" s="146">
        <v>3.91</v>
      </c>
      <c r="Q2097" s="131">
        <v>15.345268542199999</v>
      </c>
      <c r="R2097" s="110">
        <v>9</v>
      </c>
      <c r="S2097" s="131">
        <v>73.657289002599995</v>
      </c>
      <c r="T2097" s="110">
        <v>-4</v>
      </c>
      <c r="U2097" s="131">
        <v>9.4629156010000006</v>
      </c>
      <c r="V2097" s="131">
        <v>1.5345268541999999</v>
      </c>
      <c r="W2097" s="147">
        <v>169</v>
      </c>
      <c r="X2097" s="147">
        <v>36</v>
      </c>
      <c r="Y2097" s="147">
        <v>41</v>
      </c>
      <c r="Z2097" s="147">
        <v>92</v>
      </c>
      <c r="AA2097" s="147">
        <v>89</v>
      </c>
      <c r="AB2097" s="147">
        <v>12</v>
      </c>
      <c r="AC2097" s="147">
        <v>17</v>
      </c>
      <c r="AD2097" s="147">
        <v>60</v>
      </c>
      <c r="AE2097" s="148">
        <v>1.1152416356999999</v>
      </c>
      <c r="AF2097" s="131">
        <v>0</v>
      </c>
      <c r="AG2097" s="131">
        <v>0.85</v>
      </c>
      <c r="AH2097" s="149">
        <v>24.903167008400001</v>
      </c>
      <c r="AI2097" s="149">
        <v>6.3568010935999997</v>
      </c>
      <c r="AJ2097" s="149">
        <v>9.9339257233999998</v>
      </c>
      <c r="AK2097" s="149">
        <v>18.318523581699999</v>
      </c>
      <c r="AL2097" s="149">
        <v>1.0708589656</v>
      </c>
      <c r="AM2097" s="149">
        <v>7.1314650261999999</v>
      </c>
      <c r="AN2097" s="149">
        <v>0.77466393259999999</v>
      </c>
      <c r="AO2097" s="149">
        <v>5.3315105947000001</v>
      </c>
      <c r="AP2097" s="149">
        <v>23.650034176399998</v>
      </c>
      <c r="AQ2097" s="149">
        <v>1.0480747322999999</v>
      </c>
    </row>
    <row r="2098" spans="1:43" x14ac:dyDescent="0.2">
      <c r="A2098" s="145">
        <v>6615</v>
      </c>
      <c r="B2098" s="109" t="s">
        <v>313</v>
      </c>
      <c r="C2098" s="110">
        <v>1709</v>
      </c>
      <c r="D2098" s="131">
        <v>4.3982895540999998</v>
      </c>
      <c r="E2098" s="110">
        <v>248.04063860670001</v>
      </c>
      <c r="F2098" s="131">
        <v>32.182562902299999</v>
      </c>
      <c r="G2098" s="131">
        <v>25.746050321799999</v>
      </c>
      <c r="H2098" s="131">
        <v>59.566998244600001</v>
      </c>
      <c r="I2098" s="131">
        <v>14.686951433600001</v>
      </c>
      <c r="J2098" s="131">
        <v>4.0911747515999997</v>
      </c>
      <c r="K2098" s="131">
        <v>1.1689070719000001</v>
      </c>
      <c r="L2098" s="131">
        <v>5.2600818235000002</v>
      </c>
      <c r="M2098" s="131">
        <v>2.9222676797</v>
      </c>
      <c r="N2098" s="110">
        <v>575</v>
      </c>
      <c r="O2098" s="131">
        <v>2.8747826086999999</v>
      </c>
      <c r="P2098" s="146">
        <v>6.89</v>
      </c>
      <c r="Q2098" s="131">
        <v>10.204081632699999</v>
      </c>
      <c r="R2098" s="110">
        <v>21</v>
      </c>
      <c r="S2098" s="131">
        <v>64.431486880500003</v>
      </c>
      <c r="T2098" s="110">
        <v>-20</v>
      </c>
      <c r="U2098" s="131">
        <v>24.9271137026</v>
      </c>
      <c r="V2098" s="131">
        <v>0.43731778430000001</v>
      </c>
      <c r="W2098" s="147">
        <v>208</v>
      </c>
      <c r="X2098" s="147">
        <v>38</v>
      </c>
      <c r="Y2098" s="147">
        <v>31</v>
      </c>
      <c r="Z2098" s="147">
        <v>139</v>
      </c>
      <c r="AA2098" s="147">
        <v>88</v>
      </c>
      <c r="AB2098" s="147">
        <v>13</v>
      </c>
      <c r="AC2098" s="147">
        <v>15</v>
      </c>
      <c r="AD2098" s="147">
        <v>60</v>
      </c>
      <c r="AE2098" s="148">
        <v>0.3076923077</v>
      </c>
      <c r="AF2098" s="131">
        <v>0</v>
      </c>
      <c r="AG2098" s="149">
        <v>0.82</v>
      </c>
      <c r="AH2098" s="149">
        <v>22.5781096483</v>
      </c>
      <c r="AI2098" s="149">
        <v>10.0216152486</v>
      </c>
      <c r="AJ2098" s="149">
        <v>10.7290233838</v>
      </c>
      <c r="AK2098" s="149">
        <v>12.438593043799999</v>
      </c>
      <c r="AL2098" s="149">
        <v>0.43230497150000002</v>
      </c>
      <c r="AM2098" s="149">
        <v>6.1701709569999998</v>
      </c>
      <c r="AN2098" s="149">
        <v>0.39300451959999999</v>
      </c>
      <c r="AO2098" s="149">
        <v>6.3273727647999998</v>
      </c>
      <c r="AP2098" s="149">
        <v>24.582432698000002</v>
      </c>
      <c r="AQ2098" s="149">
        <v>4.3230497150999998</v>
      </c>
    </row>
    <row r="2099" spans="1:43" x14ac:dyDescent="0.2">
      <c r="A2099" s="145">
        <v>6616</v>
      </c>
      <c r="B2099" s="109" t="s">
        <v>312</v>
      </c>
      <c r="C2099" s="110">
        <v>8299</v>
      </c>
      <c r="D2099" s="131">
        <v>8.8964702795000008</v>
      </c>
      <c r="E2099" s="110">
        <v>1356.045751634</v>
      </c>
      <c r="F2099" s="131">
        <v>28.268466080300001</v>
      </c>
      <c r="G2099" s="131">
        <v>24.774069165</v>
      </c>
      <c r="H2099" s="131">
        <v>56.368237137000001</v>
      </c>
      <c r="I2099" s="131">
        <v>18.857693697999999</v>
      </c>
      <c r="J2099" s="131">
        <v>2.6661819062999998</v>
      </c>
      <c r="K2099" s="131">
        <v>1.9390413864</v>
      </c>
      <c r="L2099" s="131">
        <v>7.2714051991000002</v>
      </c>
      <c r="M2099" s="131">
        <v>5.9383142459</v>
      </c>
      <c r="N2099" s="110">
        <v>2785</v>
      </c>
      <c r="O2099" s="131">
        <v>2.9170556553</v>
      </c>
      <c r="P2099" s="146">
        <v>6.12</v>
      </c>
      <c r="Q2099" s="131">
        <v>58.373983739800003</v>
      </c>
      <c r="R2099" s="110">
        <v>58</v>
      </c>
      <c r="S2099" s="131">
        <v>36.910569105699999</v>
      </c>
      <c r="T2099" s="110">
        <v>-52</v>
      </c>
      <c r="U2099" s="131">
        <v>4.0650406504000003</v>
      </c>
      <c r="V2099" s="131">
        <v>0.6504065041</v>
      </c>
      <c r="W2099" s="147">
        <v>4515</v>
      </c>
      <c r="X2099" s="147">
        <v>23</v>
      </c>
      <c r="Y2099" s="147">
        <v>1076</v>
      </c>
      <c r="Z2099" s="147">
        <v>3416</v>
      </c>
      <c r="AA2099" s="147">
        <v>692</v>
      </c>
      <c r="AB2099" s="147">
        <v>10</v>
      </c>
      <c r="AC2099" s="147">
        <v>83</v>
      </c>
      <c r="AD2099" s="147">
        <v>599</v>
      </c>
      <c r="AE2099" s="148">
        <v>0.70036540800000002</v>
      </c>
      <c r="AF2099" s="131">
        <v>7.5067683977000002</v>
      </c>
      <c r="AG2099" s="149">
        <v>1.51</v>
      </c>
      <c r="AH2099" s="149">
        <v>36.613193460700003</v>
      </c>
      <c r="AI2099" s="149">
        <v>12.1099582679</v>
      </c>
      <c r="AJ2099" s="149">
        <v>6.3899843026000003</v>
      </c>
      <c r="AK2099" s="149">
        <v>14.7708564646</v>
      </c>
      <c r="AL2099" s="149">
        <v>0.1952601554</v>
      </c>
      <c r="AM2099" s="149">
        <v>7.5845170182999997</v>
      </c>
      <c r="AN2099" s="149">
        <v>0.6355526628</v>
      </c>
      <c r="AO2099" s="149">
        <v>3.2237068799999999</v>
      </c>
      <c r="AP2099" s="149">
        <v>14.7019411157</v>
      </c>
      <c r="AQ2099" s="149">
        <v>2.7221562847</v>
      </c>
    </row>
    <row r="2100" spans="1:43" x14ac:dyDescent="0.2">
      <c r="A2100" s="145">
        <v>6617</v>
      </c>
      <c r="B2100" s="109" t="s">
        <v>311</v>
      </c>
      <c r="C2100" s="110">
        <v>5598</v>
      </c>
      <c r="D2100" s="131">
        <v>14.9486652977</v>
      </c>
      <c r="E2100" s="110">
        <v>1529.5081967213</v>
      </c>
      <c r="F2100" s="131">
        <v>35.387638442300002</v>
      </c>
      <c r="G2100" s="131">
        <v>22.382993926400001</v>
      </c>
      <c r="H2100" s="131">
        <v>56.1093247588</v>
      </c>
      <c r="I2100" s="131">
        <v>21.507681314799999</v>
      </c>
      <c r="J2100" s="131">
        <v>4.2964554243000004</v>
      </c>
      <c r="K2100" s="131">
        <v>2.3272466880999998</v>
      </c>
      <c r="L2100" s="131">
        <v>10.7411385607</v>
      </c>
      <c r="M2100" s="131">
        <v>10.7411385607</v>
      </c>
      <c r="N2100" s="110">
        <v>2057</v>
      </c>
      <c r="O2100" s="131">
        <v>2.6300437529999998</v>
      </c>
      <c r="P2100" s="146">
        <v>3.66</v>
      </c>
      <c r="Q2100" s="131">
        <v>77.989130434800003</v>
      </c>
      <c r="R2100" s="110">
        <v>35</v>
      </c>
      <c r="S2100" s="131">
        <v>17.663043478300001</v>
      </c>
      <c r="T2100" s="110">
        <v>-24</v>
      </c>
      <c r="U2100" s="131">
        <v>4.0760869565000002</v>
      </c>
      <c r="V2100" s="131">
        <v>0.27173913039999997</v>
      </c>
      <c r="W2100" s="147">
        <v>2092</v>
      </c>
      <c r="X2100" s="147">
        <v>6</v>
      </c>
      <c r="Y2100" s="147">
        <v>64</v>
      </c>
      <c r="Z2100" s="147">
        <v>2022</v>
      </c>
      <c r="AA2100" s="147" t="s">
        <v>3449</v>
      </c>
      <c r="AB2100" s="147" t="s">
        <v>3449</v>
      </c>
      <c r="AC2100" s="147">
        <v>20</v>
      </c>
      <c r="AD2100" s="147">
        <v>247</v>
      </c>
      <c r="AE2100" s="148">
        <v>1.1457921769999999</v>
      </c>
      <c r="AF2100" s="131">
        <v>3.6159826433000002</v>
      </c>
      <c r="AG2100" s="149">
        <v>1.85</v>
      </c>
      <c r="AH2100" s="149">
        <v>41.818533067200001</v>
      </c>
      <c r="AI2100" s="149">
        <v>8.1911262799000006</v>
      </c>
      <c r="AJ2100" s="149">
        <v>6.1819820979999998</v>
      </c>
      <c r="AK2100" s="149">
        <v>15.107218752</v>
      </c>
      <c r="AL2100" s="149">
        <v>0.63107733919999998</v>
      </c>
      <c r="AM2100" s="149">
        <v>7.1607959301999999</v>
      </c>
      <c r="AN2100" s="149">
        <v>0.23826389340000001</v>
      </c>
      <c r="AO2100" s="149">
        <v>2.7110567325999999</v>
      </c>
      <c r="AP2100" s="149">
        <v>13.3620967223</v>
      </c>
      <c r="AQ2100" s="149">
        <v>3.2391010368000002</v>
      </c>
    </row>
    <row r="2101" spans="1:43" x14ac:dyDescent="0.2">
      <c r="A2101" s="145">
        <v>6618</v>
      </c>
      <c r="B2101" s="109" t="s">
        <v>310</v>
      </c>
      <c r="C2101" s="110">
        <v>4631</v>
      </c>
      <c r="D2101" s="131">
        <v>10.5514442588</v>
      </c>
      <c r="E2101" s="110">
        <v>1671.8411552347</v>
      </c>
      <c r="F2101" s="131">
        <v>17.339667458400001</v>
      </c>
      <c r="G2101" s="131">
        <v>24.616713452799999</v>
      </c>
      <c r="H2101" s="131">
        <v>57.244655581899998</v>
      </c>
      <c r="I2101" s="131">
        <v>18.138630965200001</v>
      </c>
      <c r="J2101" s="131">
        <v>2.5926326024000002</v>
      </c>
      <c r="K2101" s="131">
        <v>1.9444744517999999</v>
      </c>
      <c r="L2101" s="131">
        <v>6.6976342227999996</v>
      </c>
      <c r="M2101" s="131">
        <v>6.4815815059000004</v>
      </c>
      <c r="N2101" s="110">
        <v>1621</v>
      </c>
      <c r="O2101" s="131">
        <v>2.8056755088999998</v>
      </c>
      <c r="P2101" s="146">
        <v>2.77</v>
      </c>
      <c r="Q2101" s="131">
        <v>43.4782608696</v>
      </c>
      <c r="R2101" s="110">
        <v>33</v>
      </c>
      <c r="S2101" s="131">
        <v>47.1014492754</v>
      </c>
      <c r="T2101" s="110">
        <v>-35</v>
      </c>
      <c r="U2101" s="131">
        <v>8.3333333333000006</v>
      </c>
      <c r="V2101" s="131">
        <v>1.0869565216999999</v>
      </c>
      <c r="W2101" s="147">
        <v>1026</v>
      </c>
      <c r="X2101" s="147">
        <v>17</v>
      </c>
      <c r="Y2101" s="147">
        <v>73</v>
      </c>
      <c r="Z2101" s="147">
        <v>936</v>
      </c>
      <c r="AA2101" s="147">
        <v>248</v>
      </c>
      <c r="AB2101" s="147">
        <v>5</v>
      </c>
      <c r="AC2101" s="147">
        <v>27</v>
      </c>
      <c r="AD2101" s="147">
        <v>216</v>
      </c>
      <c r="AE2101" s="148">
        <v>0.1107419712</v>
      </c>
      <c r="AF2101" s="131">
        <v>0.43308791679999997</v>
      </c>
      <c r="AG2101" s="131">
        <v>2.12</v>
      </c>
      <c r="AH2101" s="149">
        <v>19.270961396600001</v>
      </c>
      <c r="AI2101" s="149">
        <v>11.0154905336</v>
      </c>
      <c r="AJ2101" s="149">
        <v>12.2080157364</v>
      </c>
      <c r="AK2101" s="149">
        <v>10.0196705188</v>
      </c>
      <c r="AL2101" s="149">
        <v>0.90361445780000005</v>
      </c>
      <c r="AM2101" s="149">
        <v>6.2085074993999996</v>
      </c>
      <c r="AN2101" s="149">
        <v>0.25817555939999998</v>
      </c>
      <c r="AO2101" s="149">
        <v>6.3007130563000002</v>
      </c>
      <c r="AP2101" s="149">
        <v>25.737644455400002</v>
      </c>
      <c r="AQ2101" s="149">
        <v>6.1408900910000002</v>
      </c>
    </row>
    <row r="2102" spans="1:43" x14ac:dyDescent="0.2">
      <c r="A2102" s="145">
        <v>6619</v>
      </c>
      <c r="B2102" s="109" t="s">
        <v>309</v>
      </c>
      <c r="C2102" s="110">
        <v>2186</v>
      </c>
      <c r="D2102" s="131">
        <v>20.706791827699998</v>
      </c>
      <c r="E2102" s="110">
        <v>797.81021897810001</v>
      </c>
      <c r="F2102" s="131">
        <v>28.4080512351</v>
      </c>
      <c r="G2102" s="131">
        <v>23.2387923147</v>
      </c>
      <c r="H2102" s="131">
        <v>58.691674290900004</v>
      </c>
      <c r="I2102" s="131">
        <v>18.069533394299999</v>
      </c>
      <c r="J2102" s="131">
        <v>3.2603632976000001</v>
      </c>
      <c r="K2102" s="131">
        <v>2.3288309268999998</v>
      </c>
      <c r="L2102" s="131">
        <v>8.3837913366999999</v>
      </c>
      <c r="M2102" s="131">
        <v>5.1234280391000002</v>
      </c>
      <c r="N2102" s="110">
        <v>769</v>
      </c>
      <c r="O2102" s="131">
        <v>2.7867360207999998</v>
      </c>
      <c r="P2102" s="146">
        <v>2.74</v>
      </c>
      <c r="Q2102" s="131">
        <v>33.571428571399998</v>
      </c>
      <c r="R2102" s="110">
        <v>13</v>
      </c>
      <c r="S2102" s="131">
        <v>61.071428571399998</v>
      </c>
      <c r="T2102" s="110">
        <v>-12</v>
      </c>
      <c r="U2102" s="131">
        <v>3.9285714286000002</v>
      </c>
      <c r="V2102" s="131">
        <v>1.4285714286</v>
      </c>
      <c r="W2102" s="147">
        <v>329</v>
      </c>
      <c r="X2102" s="147">
        <v>51</v>
      </c>
      <c r="Y2102" s="147">
        <v>32</v>
      </c>
      <c r="Z2102" s="147">
        <v>246</v>
      </c>
      <c r="AA2102" s="147">
        <v>123</v>
      </c>
      <c r="AB2102" s="147">
        <v>9</v>
      </c>
      <c r="AC2102" s="147">
        <v>16</v>
      </c>
      <c r="AD2102" s="147">
        <v>98</v>
      </c>
      <c r="AE2102" s="148">
        <v>0.77777777780000001</v>
      </c>
      <c r="AF2102" s="131">
        <v>19.797199420599998</v>
      </c>
      <c r="AG2102" s="149">
        <v>1.28</v>
      </c>
      <c r="AH2102" s="149">
        <v>34.6148328791</v>
      </c>
      <c r="AI2102" s="149">
        <v>10.1850523598</v>
      </c>
      <c r="AJ2102" s="149">
        <v>5.2933581982</v>
      </c>
      <c r="AK2102" s="149">
        <v>14.216037871199999</v>
      </c>
      <c r="AL2102" s="149">
        <v>0.35862860419999998</v>
      </c>
      <c r="AM2102" s="149">
        <v>5.3507387748999999</v>
      </c>
      <c r="AN2102" s="149">
        <v>0.87505379429999997</v>
      </c>
      <c r="AO2102" s="149">
        <v>4.2748529622999998</v>
      </c>
      <c r="AP2102" s="149">
        <v>19.810644097000001</v>
      </c>
      <c r="AQ2102" s="149">
        <v>2.9694448429000002</v>
      </c>
    </row>
    <row r="2103" spans="1:43" x14ac:dyDescent="0.2">
      <c r="A2103" s="145">
        <v>6620</v>
      </c>
      <c r="B2103" s="109" t="s">
        <v>308</v>
      </c>
      <c r="C2103" s="110">
        <v>1867</v>
      </c>
      <c r="D2103" s="131">
        <v>26.404874746099999</v>
      </c>
      <c r="E2103" s="110">
        <v>217.09302325580001</v>
      </c>
      <c r="F2103" s="131">
        <v>28.441349759000001</v>
      </c>
      <c r="G2103" s="131">
        <v>22.710230316000001</v>
      </c>
      <c r="H2103" s="131">
        <v>60.685591858599999</v>
      </c>
      <c r="I2103" s="131">
        <v>16.604177825400001</v>
      </c>
      <c r="J2103" s="131">
        <v>2.1441972660999999</v>
      </c>
      <c r="K2103" s="131">
        <v>1.6081479496</v>
      </c>
      <c r="L2103" s="131">
        <v>5.3604931654000003</v>
      </c>
      <c r="M2103" s="131">
        <v>11.2570356473</v>
      </c>
      <c r="N2103" s="110">
        <v>628</v>
      </c>
      <c r="O2103" s="131">
        <v>2.8089171975</v>
      </c>
      <c r="P2103" s="146">
        <v>8.6</v>
      </c>
      <c r="Q2103" s="131">
        <v>9.4186046512000008</v>
      </c>
      <c r="R2103" s="110">
        <v>13</v>
      </c>
      <c r="S2103" s="131">
        <v>61.279069767400003</v>
      </c>
      <c r="T2103" s="110">
        <v>-24</v>
      </c>
      <c r="U2103" s="131">
        <v>26.046511627899999</v>
      </c>
      <c r="V2103" s="131">
        <v>3.2558139535000001</v>
      </c>
      <c r="W2103" s="147">
        <v>676</v>
      </c>
      <c r="X2103" s="147">
        <v>98</v>
      </c>
      <c r="Y2103" s="147">
        <v>338</v>
      </c>
      <c r="Z2103" s="147">
        <v>240</v>
      </c>
      <c r="AA2103" s="147">
        <v>85</v>
      </c>
      <c r="AB2103" s="147">
        <v>19</v>
      </c>
      <c r="AC2103" s="147">
        <v>12</v>
      </c>
      <c r="AD2103" s="147">
        <v>54</v>
      </c>
      <c r="AE2103" s="148">
        <v>0.27322404369999997</v>
      </c>
      <c r="AF2103" s="131">
        <v>3.7614185922000001</v>
      </c>
      <c r="AG2103" s="131">
        <v>2.15</v>
      </c>
      <c r="AH2103" s="149">
        <v>19.296304492099999</v>
      </c>
      <c r="AI2103" s="149">
        <v>8.7630006638999998</v>
      </c>
      <c r="AJ2103" s="149">
        <v>11.927417570299999</v>
      </c>
      <c r="AK2103" s="149">
        <v>15.9548572693</v>
      </c>
      <c r="AL2103" s="149">
        <v>0.26554547470000001</v>
      </c>
      <c r="AM2103" s="149">
        <v>4.9568488604000001</v>
      </c>
      <c r="AN2103" s="149">
        <v>6.6386368700000004E-2</v>
      </c>
      <c r="AO2103" s="149">
        <v>7.5016596592000004</v>
      </c>
      <c r="AP2103" s="149">
        <v>20.712547023700001</v>
      </c>
      <c r="AQ2103" s="149">
        <v>7.2803717636999998</v>
      </c>
    </row>
    <row r="2104" spans="1:43" x14ac:dyDescent="0.2">
      <c r="A2104" s="145">
        <v>6621</v>
      </c>
      <c r="B2104" s="109" t="s">
        <v>307</v>
      </c>
      <c r="C2104" s="110">
        <v>203951</v>
      </c>
      <c r="D2104" s="131">
        <v>8.7912732703999996</v>
      </c>
      <c r="E2104" s="110">
        <v>12810.992462312</v>
      </c>
      <c r="F2104" s="131">
        <v>47.954655775200003</v>
      </c>
      <c r="G2104" s="131">
        <v>17.897436148899999</v>
      </c>
      <c r="H2104" s="131">
        <v>66.272290893399997</v>
      </c>
      <c r="I2104" s="131">
        <v>15.8302729577</v>
      </c>
      <c r="J2104" s="131">
        <v>4.9436994939999996</v>
      </c>
      <c r="K2104" s="131">
        <v>2.2820866059</v>
      </c>
      <c r="L2104" s="131">
        <v>11.4104330296</v>
      </c>
      <c r="M2104" s="131">
        <v>6.5308094014</v>
      </c>
      <c r="N2104" s="110">
        <v>90640</v>
      </c>
      <c r="O2104" s="131">
        <v>2.1008053839</v>
      </c>
      <c r="P2104" s="146">
        <v>15.92</v>
      </c>
      <c r="Q2104" s="131">
        <v>92.133417243500006</v>
      </c>
      <c r="R2104" s="110">
        <v>22</v>
      </c>
      <c r="S2104" s="131">
        <v>1.5103838892000001</v>
      </c>
      <c r="T2104" s="110">
        <v>-17</v>
      </c>
      <c r="U2104" s="131">
        <v>3.1466331026000001</v>
      </c>
      <c r="V2104" s="131">
        <v>3.2095657646000002</v>
      </c>
      <c r="W2104" s="147">
        <v>186620</v>
      </c>
      <c r="X2104" s="147">
        <v>38</v>
      </c>
      <c r="Y2104" s="147">
        <v>10039</v>
      </c>
      <c r="Z2104" s="147">
        <v>176543</v>
      </c>
      <c r="AA2104" s="147">
        <v>22483</v>
      </c>
      <c r="AB2104" s="147">
        <v>15</v>
      </c>
      <c r="AC2104" s="147">
        <v>1503</v>
      </c>
      <c r="AD2104" s="147">
        <v>20965</v>
      </c>
      <c r="AE2104" s="148">
        <v>0.6130163501</v>
      </c>
      <c r="AF2104" s="131">
        <v>3.4904362047999999</v>
      </c>
      <c r="AG2104" s="131">
        <v>7.41</v>
      </c>
      <c r="AH2104" s="149">
        <v>15.1254331395</v>
      </c>
      <c r="AI2104" s="149">
        <v>5.4053780217999998</v>
      </c>
      <c r="AJ2104" s="149">
        <v>17.868143224800001</v>
      </c>
      <c r="AK2104" s="149">
        <v>12.6160104561</v>
      </c>
      <c r="AL2104" s="149">
        <v>0.6557883645</v>
      </c>
      <c r="AM2104" s="149">
        <v>5.0114997264000003</v>
      </c>
      <c r="AN2104" s="149">
        <v>0.2244219741</v>
      </c>
      <c r="AO2104" s="149">
        <v>10.043516585900001</v>
      </c>
      <c r="AP2104" s="149">
        <v>25.996980688600001</v>
      </c>
      <c r="AQ2104" s="149">
        <v>5.0375894142000002</v>
      </c>
    </row>
    <row r="2105" spans="1:43" x14ac:dyDescent="0.2">
      <c r="A2105" s="145">
        <v>6622</v>
      </c>
      <c r="B2105" s="109" t="s">
        <v>306</v>
      </c>
      <c r="C2105" s="110">
        <v>2840</v>
      </c>
      <c r="D2105" s="131">
        <v>4.9131880309999998</v>
      </c>
      <c r="E2105" s="110">
        <v>989.54703832749999</v>
      </c>
      <c r="F2105" s="131">
        <v>32.676056338000002</v>
      </c>
      <c r="G2105" s="131">
        <v>22.852112676099999</v>
      </c>
      <c r="H2105" s="131">
        <v>59.190140845099997</v>
      </c>
      <c r="I2105" s="131">
        <v>17.957746478899999</v>
      </c>
      <c r="J2105" s="131">
        <v>2.8459622910000002</v>
      </c>
      <c r="K2105" s="131">
        <v>1.4229811455000001</v>
      </c>
      <c r="L2105" s="131">
        <v>4.6246887229000002</v>
      </c>
      <c r="M2105" s="131">
        <v>4.6246887229000002</v>
      </c>
      <c r="N2105" s="110">
        <v>918</v>
      </c>
      <c r="O2105" s="131">
        <v>2.9564270153000001</v>
      </c>
      <c r="P2105" s="146">
        <v>2.87</v>
      </c>
      <c r="Q2105" s="131">
        <v>54.804270462600002</v>
      </c>
      <c r="R2105" s="110">
        <v>28</v>
      </c>
      <c r="S2105" s="131">
        <v>37.010676156599999</v>
      </c>
      <c r="T2105" s="110">
        <v>-26</v>
      </c>
      <c r="U2105" s="131">
        <v>8.1850533807999994</v>
      </c>
      <c r="V2105" s="131">
        <v>0</v>
      </c>
      <c r="W2105" s="147">
        <v>860</v>
      </c>
      <c r="X2105" s="147">
        <v>11</v>
      </c>
      <c r="Y2105" s="147">
        <v>367</v>
      </c>
      <c r="Z2105" s="147">
        <v>482</v>
      </c>
      <c r="AA2105" s="147" t="s">
        <v>3449</v>
      </c>
      <c r="AB2105" s="147" t="s">
        <v>3449</v>
      </c>
      <c r="AC2105" s="147">
        <v>15</v>
      </c>
      <c r="AD2105" s="147">
        <v>103</v>
      </c>
      <c r="AE2105" s="148">
        <v>0.38535645470000002</v>
      </c>
      <c r="AF2105" s="131">
        <v>0.35984166969999998</v>
      </c>
      <c r="AG2105" s="149">
        <v>0.65</v>
      </c>
      <c r="AH2105" s="149">
        <v>25.789473684200001</v>
      </c>
      <c r="AI2105" s="149">
        <v>9.1387559808999992</v>
      </c>
      <c r="AJ2105" s="149">
        <v>9.2464114832999993</v>
      </c>
      <c r="AK2105" s="149">
        <v>15.574162679400001</v>
      </c>
      <c r="AL2105" s="149">
        <v>1.1483253589</v>
      </c>
      <c r="AM2105" s="149">
        <v>6.2559808612000003</v>
      </c>
      <c r="AN2105" s="149">
        <v>0.34688995220000002</v>
      </c>
      <c r="AO2105" s="149">
        <v>2.7870813396999998</v>
      </c>
      <c r="AP2105" s="149">
        <v>22.787081339699998</v>
      </c>
      <c r="AQ2105" s="149">
        <v>4.1746411483000001</v>
      </c>
    </row>
    <row r="2106" spans="1:43" x14ac:dyDescent="0.2">
      <c r="A2106" s="145">
        <v>6623</v>
      </c>
      <c r="B2106" s="109" t="s">
        <v>305</v>
      </c>
      <c r="C2106" s="110">
        <v>12275</v>
      </c>
      <c r="D2106" s="131">
        <v>7.3458679492999996</v>
      </c>
      <c r="E2106" s="110">
        <v>2802.5114155250999</v>
      </c>
      <c r="F2106" s="131">
        <v>41.083503055000001</v>
      </c>
      <c r="G2106" s="131">
        <v>25.287169042799999</v>
      </c>
      <c r="H2106" s="131">
        <v>59.617107943000001</v>
      </c>
      <c r="I2106" s="131">
        <v>15.095723014300001</v>
      </c>
      <c r="J2106" s="131">
        <v>3.4367073070999998</v>
      </c>
      <c r="K2106" s="131">
        <v>1.8820063825</v>
      </c>
      <c r="L2106" s="131">
        <v>8.9190737256000006</v>
      </c>
      <c r="M2106" s="131">
        <v>5.8914982406999998</v>
      </c>
      <c r="N2106" s="110">
        <v>4494</v>
      </c>
      <c r="O2106" s="131">
        <v>2.6028037383</v>
      </c>
      <c r="P2106" s="146">
        <v>4.38</v>
      </c>
      <c r="Q2106" s="131">
        <v>83.715596330300002</v>
      </c>
      <c r="R2106" s="110">
        <v>76</v>
      </c>
      <c r="S2106" s="131">
        <v>14.2201834862</v>
      </c>
      <c r="T2106" s="110">
        <v>-74</v>
      </c>
      <c r="U2106" s="131">
        <v>2.0642201834999998</v>
      </c>
      <c r="V2106" s="131">
        <v>0</v>
      </c>
      <c r="W2106" s="147" t="s">
        <v>3449</v>
      </c>
      <c r="X2106" s="147" t="s">
        <v>3449</v>
      </c>
      <c r="Y2106" s="147">
        <v>292</v>
      </c>
      <c r="Z2106" s="147">
        <v>11858</v>
      </c>
      <c r="AA2106" s="147" t="s">
        <v>3449</v>
      </c>
      <c r="AB2106" s="147" t="s">
        <v>3449</v>
      </c>
      <c r="AC2106" s="147">
        <v>60</v>
      </c>
      <c r="AD2106" s="147">
        <v>638</v>
      </c>
      <c r="AE2106" s="148">
        <v>0.41224970550000001</v>
      </c>
      <c r="AF2106" s="131">
        <v>9.7271453301000008</v>
      </c>
      <c r="AG2106" s="149">
        <v>4.41</v>
      </c>
      <c r="AH2106" s="149">
        <v>14.6544876886</v>
      </c>
      <c r="AI2106" s="149">
        <v>8.4017297678999991</v>
      </c>
      <c r="AJ2106" s="149">
        <v>16.415144294400001</v>
      </c>
      <c r="AK2106" s="149">
        <v>15.695878563200001</v>
      </c>
      <c r="AL2106" s="149">
        <v>0.68396434559999997</v>
      </c>
      <c r="AM2106" s="149">
        <v>6.6851998941000002</v>
      </c>
      <c r="AN2106" s="149">
        <v>0.20739564029999999</v>
      </c>
      <c r="AO2106" s="149">
        <v>5.2599064513</v>
      </c>
      <c r="AP2106" s="149">
        <v>24.7595093107</v>
      </c>
      <c r="AQ2106" s="149">
        <v>5.5246668432000003</v>
      </c>
    </row>
    <row r="2107" spans="1:43" x14ac:dyDescent="0.2">
      <c r="A2107" s="145">
        <v>6624</v>
      </c>
      <c r="B2107" s="109" t="s">
        <v>304</v>
      </c>
      <c r="C2107" s="110">
        <v>483</v>
      </c>
      <c r="D2107" s="131">
        <v>8.2959641255999994</v>
      </c>
      <c r="E2107" s="110">
        <v>146.80851063829999</v>
      </c>
      <c r="F2107" s="131">
        <v>18.633540372700001</v>
      </c>
      <c r="G2107" s="131">
        <v>24.844720496899999</v>
      </c>
      <c r="H2107" s="131">
        <v>58.1780538302</v>
      </c>
      <c r="I2107" s="131">
        <v>16.977225672900001</v>
      </c>
      <c r="J2107" s="131">
        <v>2.0833333333000001</v>
      </c>
      <c r="K2107" s="131">
        <v>0</v>
      </c>
      <c r="L2107" s="131">
        <v>10.416666666699999</v>
      </c>
      <c r="M2107" s="131">
        <v>2.0833333333000001</v>
      </c>
      <c r="N2107" s="110">
        <v>161</v>
      </c>
      <c r="O2107" s="131">
        <v>2.9937888198999998</v>
      </c>
      <c r="P2107" s="146">
        <v>3.29</v>
      </c>
      <c r="Q2107" s="131">
        <v>8.1504702194000007</v>
      </c>
      <c r="R2107" s="110">
        <v>6</v>
      </c>
      <c r="S2107" s="131">
        <v>59.247648902800002</v>
      </c>
      <c r="T2107" s="110">
        <v>-7</v>
      </c>
      <c r="U2107" s="131">
        <v>30.7210031348</v>
      </c>
      <c r="V2107" s="131">
        <v>1.8808777429000001</v>
      </c>
      <c r="W2107" s="147">
        <v>103</v>
      </c>
      <c r="X2107" s="147">
        <v>31</v>
      </c>
      <c r="Y2107" s="147">
        <v>19</v>
      </c>
      <c r="Z2107" s="147">
        <v>53</v>
      </c>
      <c r="AA2107" s="147">
        <v>42</v>
      </c>
      <c r="AB2107" s="147">
        <v>11</v>
      </c>
      <c r="AC2107" s="147">
        <v>7</v>
      </c>
      <c r="AD2107" s="147">
        <v>24</v>
      </c>
      <c r="AE2107" s="148">
        <v>2.0833333333000001</v>
      </c>
      <c r="AF2107" s="131">
        <v>0</v>
      </c>
      <c r="AG2107" s="149" t="s">
        <v>3449</v>
      </c>
      <c r="AH2107" s="149">
        <v>19.334112149500001</v>
      </c>
      <c r="AI2107" s="149">
        <v>10.455607476599999</v>
      </c>
      <c r="AJ2107" s="149">
        <v>12.616822429899999</v>
      </c>
      <c r="AK2107" s="149">
        <v>11.0397196262</v>
      </c>
      <c r="AL2107" s="149">
        <v>0</v>
      </c>
      <c r="AM2107" s="149">
        <v>7.5350467290000003</v>
      </c>
      <c r="AN2107" s="149">
        <v>3.3878504672999998</v>
      </c>
      <c r="AO2107" s="149">
        <v>12.3247663551</v>
      </c>
      <c r="AP2107" s="149">
        <v>15.011682242999999</v>
      </c>
      <c r="AQ2107" s="149">
        <v>3.8551401868999999</v>
      </c>
    </row>
    <row r="2108" spans="1:43" x14ac:dyDescent="0.2">
      <c r="A2108" s="145">
        <v>6625</v>
      </c>
      <c r="B2108" s="109" t="s">
        <v>303</v>
      </c>
      <c r="C2108" s="110">
        <v>1047</v>
      </c>
      <c r="D2108" s="131">
        <v>11.7395944504</v>
      </c>
      <c r="E2108" s="110">
        <v>727.08333333329995</v>
      </c>
      <c r="F2108" s="131">
        <v>27.5071633238</v>
      </c>
      <c r="G2108" s="131">
        <v>25.787965616000001</v>
      </c>
      <c r="H2108" s="131">
        <v>53.963705826199998</v>
      </c>
      <c r="I2108" s="131">
        <v>20.248328557800001</v>
      </c>
      <c r="J2108" s="131">
        <v>4.7415836889999996</v>
      </c>
      <c r="K2108" s="131">
        <v>4.7415836889999996</v>
      </c>
      <c r="L2108" s="131">
        <v>8.5348506401000002</v>
      </c>
      <c r="M2108" s="131">
        <v>9.4831673778999992</v>
      </c>
      <c r="N2108" s="110">
        <v>340</v>
      </c>
      <c r="O2108" s="131">
        <v>2.9235294118000001</v>
      </c>
      <c r="P2108" s="146">
        <v>1.44</v>
      </c>
      <c r="Q2108" s="131">
        <v>28.965517241400001</v>
      </c>
      <c r="R2108" s="110">
        <v>11</v>
      </c>
      <c r="S2108" s="131">
        <v>57.241379310299997</v>
      </c>
      <c r="T2108" s="110">
        <v>-6</v>
      </c>
      <c r="U2108" s="131">
        <v>11.724137931</v>
      </c>
      <c r="V2108" s="131">
        <v>2.0689655172000001</v>
      </c>
      <c r="W2108" s="147">
        <v>199</v>
      </c>
      <c r="X2108" s="147">
        <v>5</v>
      </c>
      <c r="Y2108" s="147">
        <v>16</v>
      </c>
      <c r="Z2108" s="147">
        <v>178</v>
      </c>
      <c r="AA2108" s="147">
        <v>56</v>
      </c>
      <c r="AB2108" s="147">
        <v>4</v>
      </c>
      <c r="AC2108" s="147">
        <v>10</v>
      </c>
      <c r="AD2108" s="147">
        <v>42</v>
      </c>
      <c r="AE2108" s="148">
        <v>0.49627791560000001</v>
      </c>
      <c r="AF2108" s="131">
        <v>0.96525096529999999</v>
      </c>
      <c r="AG2108" s="131">
        <v>0.85</v>
      </c>
      <c r="AH2108" s="149">
        <v>21.6241443684</v>
      </c>
      <c r="AI2108" s="149">
        <v>6.3161169882000001</v>
      </c>
      <c r="AJ2108" s="149">
        <v>8.7429993777000004</v>
      </c>
      <c r="AK2108" s="149">
        <v>13.036714374600001</v>
      </c>
      <c r="AL2108" s="149">
        <v>0.37336652149999999</v>
      </c>
      <c r="AM2108" s="149">
        <v>10.2364654636</v>
      </c>
      <c r="AN2108" s="149">
        <v>4.8848786558999997</v>
      </c>
      <c r="AO2108" s="149">
        <v>5.2582451773000001</v>
      </c>
      <c r="AP2108" s="149">
        <v>25.7622899813</v>
      </c>
      <c r="AQ2108" s="149">
        <v>1.5556938395</v>
      </c>
    </row>
    <row r="2109" spans="1:43" x14ac:dyDescent="0.2">
      <c r="A2109" s="145">
        <v>6626</v>
      </c>
      <c r="B2109" s="109" t="s">
        <v>302</v>
      </c>
      <c r="C2109" s="110">
        <v>1241</v>
      </c>
      <c r="D2109" s="131">
        <v>8.1010452962000006</v>
      </c>
      <c r="E2109" s="110">
        <v>109.3392070485</v>
      </c>
      <c r="F2109" s="131">
        <v>21.998388396500001</v>
      </c>
      <c r="G2109" s="131">
        <v>22.5624496374</v>
      </c>
      <c r="H2109" s="131">
        <v>56.647864625300002</v>
      </c>
      <c r="I2109" s="131">
        <v>20.789685737300001</v>
      </c>
      <c r="J2109" s="131">
        <v>2.3809523810000002</v>
      </c>
      <c r="K2109" s="131">
        <v>1.5873015873</v>
      </c>
      <c r="L2109" s="131">
        <v>6.3492063492000002</v>
      </c>
      <c r="M2109" s="131">
        <v>6.3492063492000002</v>
      </c>
      <c r="N2109" s="110">
        <v>433</v>
      </c>
      <c r="O2109" s="131">
        <v>2.8383371824000001</v>
      </c>
      <c r="P2109" s="146">
        <v>11.35</v>
      </c>
      <c r="Q2109" s="131">
        <v>8.1057268722</v>
      </c>
      <c r="R2109" s="110">
        <v>18</v>
      </c>
      <c r="S2109" s="131">
        <v>54.977973568300001</v>
      </c>
      <c r="T2109" s="110">
        <v>-19</v>
      </c>
      <c r="U2109" s="131">
        <v>36.740088105700003</v>
      </c>
      <c r="V2109" s="131">
        <v>0.17621145369999999</v>
      </c>
      <c r="W2109" s="147">
        <v>379</v>
      </c>
      <c r="X2109" s="147">
        <v>73</v>
      </c>
      <c r="Y2109" s="147">
        <v>58</v>
      </c>
      <c r="Z2109" s="147">
        <v>248</v>
      </c>
      <c r="AA2109" s="147">
        <v>105</v>
      </c>
      <c r="AB2109" s="147">
        <v>20</v>
      </c>
      <c r="AC2109" s="147">
        <v>15</v>
      </c>
      <c r="AD2109" s="147">
        <v>70</v>
      </c>
      <c r="AE2109" s="148">
        <v>0.5649717514</v>
      </c>
      <c r="AF2109" s="131">
        <v>0</v>
      </c>
      <c r="AG2109" s="149">
        <v>1.49</v>
      </c>
      <c r="AH2109" s="149">
        <v>29.156075241500002</v>
      </c>
      <c r="AI2109" s="149">
        <v>6.7869852567000004</v>
      </c>
      <c r="AJ2109" s="149">
        <v>4.8551093034999999</v>
      </c>
      <c r="AK2109" s="149">
        <v>20.1321809863</v>
      </c>
      <c r="AL2109" s="149">
        <v>1.804778851</v>
      </c>
      <c r="AM2109" s="149">
        <v>8.0579562786000007</v>
      </c>
      <c r="AN2109" s="149">
        <v>1.626842908</v>
      </c>
      <c r="AO2109" s="149">
        <v>2.7198779867999998</v>
      </c>
      <c r="AP2109" s="149">
        <v>19.191662430099999</v>
      </c>
      <c r="AQ2109" s="149">
        <v>2.9740721911999999</v>
      </c>
    </row>
    <row r="2110" spans="1:43" x14ac:dyDescent="0.2">
      <c r="A2110" s="145">
        <v>6627</v>
      </c>
      <c r="B2110" s="109" t="s">
        <v>301</v>
      </c>
      <c r="C2110" s="110">
        <v>684</v>
      </c>
      <c r="D2110" s="131">
        <v>13.2450331126</v>
      </c>
      <c r="E2110" s="110">
        <v>178.59007832899999</v>
      </c>
      <c r="F2110" s="131">
        <v>13.742690058499999</v>
      </c>
      <c r="G2110" s="131">
        <v>19.883040935699999</v>
      </c>
      <c r="H2110" s="131">
        <v>58.040935672499998</v>
      </c>
      <c r="I2110" s="131">
        <v>22.0760233918</v>
      </c>
      <c r="J2110" s="131">
        <v>1.446131598</v>
      </c>
      <c r="K2110" s="131">
        <v>1.446131598</v>
      </c>
      <c r="L2110" s="131">
        <v>7.2306579899000001</v>
      </c>
      <c r="M2110" s="131">
        <v>1.446131598</v>
      </c>
      <c r="N2110" s="110">
        <v>229</v>
      </c>
      <c r="O2110" s="131">
        <v>2.9781659389000001</v>
      </c>
      <c r="P2110" s="146">
        <v>3.83</v>
      </c>
      <c r="Q2110" s="131">
        <v>10.4712041885</v>
      </c>
      <c r="R2110" s="110">
        <v>-9</v>
      </c>
      <c r="S2110" s="131">
        <v>79.842931937200007</v>
      </c>
      <c r="T2110" s="110">
        <v>6</v>
      </c>
      <c r="U2110" s="131">
        <v>8.9005235601999999</v>
      </c>
      <c r="V2110" s="131">
        <v>0.78534031410000005</v>
      </c>
      <c r="W2110" s="147">
        <v>121</v>
      </c>
      <c r="X2110" s="147">
        <v>37</v>
      </c>
      <c r="Y2110" s="147">
        <v>13</v>
      </c>
      <c r="Z2110" s="147">
        <v>71</v>
      </c>
      <c r="AA2110" s="147">
        <v>47</v>
      </c>
      <c r="AB2110" s="147">
        <v>7</v>
      </c>
      <c r="AC2110" s="147">
        <v>7</v>
      </c>
      <c r="AD2110" s="147">
        <v>33</v>
      </c>
      <c r="AE2110" s="148">
        <v>0.79681274899999999</v>
      </c>
      <c r="AF2110" s="131">
        <v>0</v>
      </c>
      <c r="AG2110" s="149" t="s">
        <v>3449</v>
      </c>
      <c r="AH2110" s="149">
        <v>17.7179305457</v>
      </c>
      <c r="AI2110" s="149">
        <v>23.281360737100002</v>
      </c>
      <c r="AJ2110" s="149">
        <v>7.6187101346999997</v>
      </c>
      <c r="AK2110" s="149">
        <v>13.217576187100001</v>
      </c>
      <c r="AL2110" s="149">
        <v>0.31892274980000002</v>
      </c>
      <c r="AM2110" s="149">
        <v>5.7760453579000002</v>
      </c>
      <c r="AN2110" s="149">
        <v>0.2480510276</v>
      </c>
      <c r="AO2110" s="149">
        <v>3.6498936924000001</v>
      </c>
      <c r="AP2110" s="149">
        <v>23.281360737100002</v>
      </c>
      <c r="AQ2110" s="149">
        <v>3.7916371367999999</v>
      </c>
    </row>
    <row r="2111" spans="1:43" x14ac:dyDescent="0.2">
      <c r="A2111" s="145">
        <v>6628</v>
      </c>
      <c r="B2111" s="109" t="s">
        <v>300</v>
      </c>
      <c r="C2111" s="110">
        <v>33377</v>
      </c>
      <c r="D2111" s="131">
        <v>16.576438126500001</v>
      </c>
      <c r="E2111" s="110">
        <v>6997.2746331237004</v>
      </c>
      <c r="F2111" s="131">
        <v>35.021122329699999</v>
      </c>
      <c r="G2111" s="131">
        <v>23.5491506127</v>
      </c>
      <c r="H2111" s="131">
        <v>61.128921113300002</v>
      </c>
      <c r="I2111" s="131">
        <v>15.321928273999999</v>
      </c>
      <c r="J2111" s="131">
        <v>4.1674216344000001</v>
      </c>
      <c r="K2111" s="131">
        <v>1.9931146947</v>
      </c>
      <c r="L2111" s="131">
        <v>12.1096817056</v>
      </c>
      <c r="M2111" s="131">
        <v>6.3115298664999999</v>
      </c>
      <c r="N2111" s="110">
        <v>13061</v>
      </c>
      <c r="O2111" s="131">
        <v>2.4972819844999998</v>
      </c>
      <c r="P2111" s="146">
        <v>4.7699999999999996</v>
      </c>
      <c r="Q2111" s="131">
        <v>88.016528925599999</v>
      </c>
      <c r="R2111" s="110">
        <v>30</v>
      </c>
      <c r="S2111" s="131">
        <v>5.1652892562000003</v>
      </c>
      <c r="T2111" s="110">
        <v>-22</v>
      </c>
      <c r="U2111" s="131">
        <v>6.4049586776999998</v>
      </c>
      <c r="V2111" s="131">
        <v>0.41322314049999997</v>
      </c>
      <c r="W2111" s="147">
        <v>19560</v>
      </c>
      <c r="X2111" s="147">
        <v>36</v>
      </c>
      <c r="Y2111" s="147">
        <v>2224</v>
      </c>
      <c r="Z2111" s="147">
        <v>17300</v>
      </c>
      <c r="AA2111" s="147" t="s">
        <v>3449</v>
      </c>
      <c r="AB2111" s="147" t="s">
        <v>3449</v>
      </c>
      <c r="AC2111" s="147">
        <v>310</v>
      </c>
      <c r="AD2111" s="147">
        <v>1524</v>
      </c>
      <c r="AE2111" s="148">
        <v>0.27925350770000001</v>
      </c>
      <c r="AF2111" s="131">
        <v>12.8670715672</v>
      </c>
      <c r="AG2111" s="131">
        <v>5.26</v>
      </c>
      <c r="AH2111" s="149">
        <v>12.165567061400001</v>
      </c>
      <c r="AI2111" s="149">
        <v>8.5011869912000009</v>
      </c>
      <c r="AJ2111" s="149">
        <v>17.162581378100001</v>
      </c>
      <c r="AK2111" s="149">
        <v>13.5957821762</v>
      </c>
      <c r="AL2111" s="149">
        <v>0.9612443745</v>
      </c>
      <c r="AM2111" s="149">
        <v>5.0057529019000002</v>
      </c>
      <c r="AN2111" s="149">
        <v>0.4354728303</v>
      </c>
      <c r="AO2111" s="149">
        <v>6.8991130335999999</v>
      </c>
      <c r="AP2111" s="149">
        <v>23.908769170300001</v>
      </c>
      <c r="AQ2111" s="149">
        <v>9.3735890826000006</v>
      </c>
    </row>
    <row r="2112" spans="1:43" x14ac:dyDescent="0.2">
      <c r="A2112" s="145">
        <v>6629</v>
      </c>
      <c r="B2112" s="109" t="s">
        <v>299</v>
      </c>
      <c r="C2112" s="110">
        <v>2116</v>
      </c>
      <c r="D2112" s="131">
        <v>10.785340314100001</v>
      </c>
      <c r="E2112" s="110">
        <v>304.46043165470002</v>
      </c>
      <c r="F2112" s="131">
        <v>19.5179584121</v>
      </c>
      <c r="G2112" s="131">
        <v>23.534971644599999</v>
      </c>
      <c r="H2112" s="131">
        <v>56.568998109600003</v>
      </c>
      <c r="I2112" s="131">
        <v>19.8960302457</v>
      </c>
      <c r="J2112" s="131">
        <v>2.8255238991999998</v>
      </c>
      <c r="K2112" s="131">
        <v>0.94184129969999997</v>
      </c>
      <c r="L2112" s="131">
        <v>8.4765716977000007</v>
      </c>
      <c r="M2112" s="131">
        <v>6.5928890981999997</v>
      </c>
      <c r="N2112" s="110">
        <v>804</v>
      </c>
      <c r="O2112" s="131">
        <v>2.6194029850999998</v>
      </c>
      <c r="P2112" s="146">
        <v>6.95</v>
      </c>
      <c r="Q2112" s="131">
        <v>14.553314121</v>
      </c>
      <c r="R2112" s="110">
        <v>17</v>
      </c>
      <c r="S2112" s="131">
        <v>80.5475504323</v>
      </c>
      <c r="T2112" s="110">
        <v>-22</v>
      </c>
      <c r="U2112" s="131">
        <v>3.3141210375000001</v>
      </c>
      <c r="V2112" s="131">
        <v>1.5850144092</v>
      </c>
      <c r="W2112" s="147">
        <v>830</v>
      </c>
      <c r="X2112" s="147">
        <v>79</v>
      </c>
      <c r="Y2112" s="147">
        <v>289</v>
      </c>
      <c r="Z2112" s="147">
        <v>462</v>
      </c>
      <c r="AA2112" s="147">
        <v>180</v>
      </c>
      <c r="AB2112" s="147">
        <v>19</v>
      </c>
      <c r="AC2112" s="147">
        <v>48</v>
      </c>
      <c r="AD2112" s="147">
        <v>113</v>
      </c>
      <c r="AE2112" s="148">
        <v>0.43715846990000001</v>
      </c>
      <c r="AF2112" s="131">
        <v>1.8682858476999999</v>
      </c>
      <c r="AG2112" s="131">
        <v>1.6</v>
      </c>
      <c r="AH2112" s="149">
        <v>20.2000597193</v>
      </c>
      <c r="AI2112" s="149">
        <v>10.0627052852</v>
      </c>
      <c r="AJ2112" s="149">
        <v>6.8378620483999999</v>
      </c>
      <c r="AK2112" s="149">
        <v>17.6619886533</v>
      </c>
      <c r="AL2112" s="149">
        <v>1.1645267243999999</v>
      </c>
      <c r="AM2112" s="149">
        <v>4.8820543446000002</v>
      </c>
      <c r="AN2112" s="149">
        <v>1.7318602568000001</v>
      </c>
      <c r="AO2112" s="149">
        <v>5.9868617498000001</v>
      </c>
      <c r="AP2112" s="149">
        <v>24.962675425499999</v>
      </c>
      <c r="AQ2112" s="149">
        <v>3.5980889818000001</v>
      </c>
    </row>
    <row r="2113" spans="1:43" x14ac:dyDescent="0.2">
      <c r="A2113" s="145">
        <v>6630</v>
      </c>
      <c r="B2113" s="109" t="s">
        <v>298</v>
      </c>
      <c r="C2113" s="110">
        <v>25745</v>
      </c>
      <c r="D2113" s="131">
        <v>19.699646643099999</v>
      </c>
      <c r="E2113" s="110">
        <v>2590.0402414486998</v>
      </c>
      <c r="F2113" s="131">
        <v>43.740532142200003</v>
      </c>
      <c r="G2113" s="131">
        <v>22.8044280443</v>
      </c>
      <c r="H2113" s="131">
        <v>60.838997863700001</v>
      </c>
      <c r="I2113" s="131">
        <v>16.356574092100001</v>
      </c>
      <c r="J2113" s="131">
        <v>4.3137254902000004</v>
      </c>
      <c r="K2113" s="131">
        <v>1.9607843137000001</v>
      </c>
      <c r="L2113" s="131">
        <v>12.980392156900001</v>
      </c>
      <c r="M2113" s="131">
        <v>5.9215686275000001</v>
      </c>
      <c r="N2113" s="110">
        <v>9574</v>
      </c>
      <c r="O2113" s="131">
        <v>2.5650720701999998</v>
      </c>
      <c r="P2113" s="146">
        <v>9.94</v>
      </c>
      <c r="Q2113" s="131">
        <v>59.090909090899999</v>
      </c>
      <c r="R2113" s="110">
        <v>77</v>
      </c>
      <c r="S2113" s="131">
        <v>35.757575757600002</v>
      </c>
      <c r="T2113" s="110">
        <v>-72</v>
      </c>
      <c r="U2113" s="131">
        <v>4.2424242424000003</v>
      </c>
      <c r="V2113" s="131">
        <v>0.90909090910000001</v>
      </c>
      <c r="W2113" s="147">
        <v>23190</v>
      </c>
      <c r="X2113" s="147">
        <v>55</v>
      </c>
      <c r="Y2113" s="147">
        <v>4714</v>
      </c>
      <c r="Z2113" s="147">
        <v>18421</v>
      </c>
      <c r="AA2113" s="147">
        <v>1835</v>
      </c>
      <c r="AB2113" s="147">
        <v>8</v>
      </c>
      <c r="AC2113" s="147">
        <v>300</v>
      </c>
      <c r="AD2113" s="147">
        <v>1527</v>
      </c>
      <c r="AE2113" s="148">
        <v>0.66654149460000001</v>
      </c>
      <c r="AF2113" s="131">
        <v>23.691186215999998</v>
      </c>
      <c r="AG2113" s="131">
        <v>7.13</v>
      </c>
      <c r="AH2113" s="149">
        <v>12.4537903884</v>
      </c>
      <c r="AI2113" s="149">
        <v>7.7656152479999996</v>
      </c>
      <c r="AJ2113" s="149">
        <v>16.988333573399998</v>
      </c>
      <c r="AK2113" s="149">
        <v>17.4300254453</v>
      </c>
      <c r="AL2113" s="149">
        <v>1.0970281819000001</v>
      </c>
      <c r="AM2113" s="149">
        <v>3.6559604397999999</v>
      </c>
      <c r="AN2113" s="149">
        <v>0.53291084550000001</v>
      </c>
      <c r="AO2113" s="149">
        <v>7.5735753037000002</v>
      </c>
      <c r="AP2113" s="149">
        <v>21.5588842479</v>
      </c>
      <c r="AQ2113" s="149">
        <v>8.6105910028999997</v>
      </c>
    </row>
    <row r="2114" spans="1:43" x14ac:dyDescent="0.2">
      <c r="A2114" s="145">
        <v>6631</v>
      </c>
      <c r="B2114" s="109" t="s">
        <v>297</v>
      </c>
      <c r="C2114" s="110">
        <v>19058</v>
      </c>
      <c r="D2114" s="131">
        <v>8.0263008729000003</v>
      </c>
      <c r="E2114" s="110">
        <v>6758.1560283688004</v>
      </c>
      <c r="F2114" s="131">
        <v>36.000629656800001</v>
      </c>
      <c r="G2114" s="131">
        <v>21.817609402900001</v>
      </c>
      <c r="H2114" s="131">
        <v>58.678770070299997</v>
      </c>
      <c r="I2114" s="131">
        <v>19.503620526799999</v>
      </c>
      <c r="J2114" s="131">
        <v>4.7867024353999996</v>
      </c>
      <c r="K2114" s="131">
        <v>2.6826574088999999</v>
      </c>
      <c r="L2114" s="131">
        <v>12.7294724107</v>
      </c>
      <c r="M2114" s="131">
        <v>8.7843879859000005</v>
      </c>
      <c r="N2114" s="110">
        <v>7740</v>
      </c>
      <c r="O2114" s="131">
        <v>2.3971576227</v>
      </c>
      <c r="P2114" s="146">
        <v>2.82</v>
      </c>
      <c r="Q2114" s="131">
        <v>77.304964538999997</v>
      </c>
      <c r="R2114" s="110">
        <v>26</v>
      </c>
      <c r="S2114" s="131">
        <v>6.0283687943000004</v>
      </c>
      <c r="T2114" s="110">
        <v>-19</v>
      </c>
      <c r="U2114" s="131">
        <v>13.1205673759</v>
      </c>
      <c r="V2114" s="131">
        <v>3.5460992908</v>
      </c>
      <c r="W2114" s="147" t="s">
        <v>3449</v>
      </c>
      <c r="X2114" s="147" t="s">
        <v>3449</v>
      </c>
      <c r="Y2114" s="147">
        <v>872</v>
      </c>
      <c r="Z2114" s="147">
        <v>3788</v>
      </c>
      <c r="AA2114" s="147" t="s">
        <v>3449</v>
      </c>
      <c r="AB2114" s="147" t="s">
        <v>3449</v>
      </c>
      <c r="AC2114" s="147">
        <v>100</v>
      </c>
      <c r="AD2114" s="147">
        <v>585</v>
      </c>
      <c r="AE2114" s="148">
        <v>0.2016846601</v>
      </c>
      <c r="AF2114" s="131">
        <v>0.3161722085</v>
      </c>
      <c r="AG2114" s="149">
        <v>6.51</v>
      </c>
      <c r="AH2114" s="149">
        <v>12.8334608518</v>
      </c>
      <c r="AI2114" s="149">
        <v>7.1512369294000004</v>
      </c>
      <c r="AJ2114" s="149">
        <v>16.704922213700002</v>
      </c>
      <c r="AK2114" s="149">
        <v>14.998724815099999</v>
      </c>
      <c r="AL2114" s="149">
        <v>0.76001020149999998</v>
      </c>
      <c r="AM2114" s="149">
        <v>4.7742922724000003</v>
      </c>
      <c r="AN2114" s="149">
        <v>0.35960214229999998</v>
      </c>
      <c r="AO2114" s="149">
        <v>7.2047946952000004</v>
      </c>
      <c r="AP2114" s="149">
        <v>23.093598571800001</v>
      </c>
      <c r="AQ2114" s="149">
        <v>8.5896454985999995</v>
      </c>
    </row>
    <row r="2115" spans="1:43" x14ac:dyDescent="0.2">
      <c r="A2115" s="145">
        <v>6632</v>
      </c>
      <c r="B2115" s="109" t="s">
        <v>296</v>
      </c>
      <c r="C2115" s="110">
        <v>3099</v>
      </c>
      <c r="D2115" s="131">
        <v>7.1947423037</v>
      </c>
      <c r="E2115" s="110">
        <v>1220.0787401575001</v>
      </c>
      <c r="F2115" s="131">
        <v>24.814456276200001</v>
      </c>
      <c r="G2115" s="131">
        <v>21.8457566957</v>
      </c>
      <c r="H2115" s="131">
        <v>58.535011294</v>
      </c>
      <c r="I2115" s="131">
        <v>19.619232010299999</v>
      </c>
      <c r="J2115" s="131">
        <v>4.5521053486999996</v>
      </c>
      <c r="K2115" s="131">
        <v>1.9509022922999999</v>
      </c>
      <c r="L2115" s="131">
        <v>9.4293610794999996</v>
      </c>
      <c r="M2115" s="131">
        <v>4.5521053486999996</v>
      </c>
      <c r="N2115" s="110">
        <v>1200</v>
      </c>
      <c r="O2115" s="131">
        <v>2.5575000000000001</v>
      </c>
      <c r="P2115" s="146">
        <v>2.54</v>
      </c>
      <c r="Q2115" s="131">
        <v>26.953125</v>
      </c>
      <c r="R2115" s="110">
        <v>11</v>
      </c>
      <c r="S2115" s="131">
        <v>69.53125</v>
      </c>
      <c r="T2115" s="110">
        <v>-11</v>
      </c>
      <c r="U2115" s="131">
        <v>3.125</v>
      </c>
      <c r="V2115" s="131">
        <v>0.390625</v>
      </c>
      <c r="W2115" s="147">
        <v>1670</v>
      </c>
      <c r="X2115" s="147">
        <v>75</v>
      </c>
      <c r="Y2115" s="147">
        <v>668</v>
      </c>
      <c r="Z2115" s="147">
        <v>927</v>
      </c>
      <c r="AA2115" s="147">
        <v>213</v>
      </c>
      <c r="AB2115" s="147">
        <v>8</v>
      </c>
      <c r="AC2115" s="147">
        <v>41</v>
      </c>
      <c r="AD2115" s="147">
        <v>164</v>
      </c>
      <c r="AE2115" s="148">
        <v>0.65789473679999999</v>
      </c>
      <c r="AF2115" s="131">
        <v>0</v>
      </c>
      <c r="AG2115" s="149">
        <v>3.6</v>
      </c>
      <c r="AH2115" s="149">
        <v>14.9798051794</v>
      </c>
      <c r="AI2115" s="149">
        <v>10.5369446424</v>
      </c>
      <c r="AJ2115" s="149">
        <v>9.1945830363999992</v>
      </c>
      <c r="AK2115" s="149">
        <v>17.640769778999999</v>
      </c>
      <c r="AL2115" s="149">
        <v>0.35637918750000003</v>
      </c>
      <c r="AM2115" s="149">
        <v>6.4029460679000003</v>
      </c>
      <c r="AN2115" s="149">
        <v>0.1069137562</v>
      </c>
      <c r="AO2115" s="149">
        <v>6.0346875742000003</v>
      </c>
      <c r="AP2115" s="149">
        <v>26.823473509100001</v>
      </c>
      <c r="AQ2115" s="149">
        <v>5.9396531243000004</v>
      </c>
    </row>
    <row r="2116" spans="1:43" x14ac:dyDescent="0.2">
      <c r="A2116" s="145">
        <v>6633</v>
      </c>
      <c r="B2116" s="109" t="s">
        <v>295</v>
      </c>
      <c r="C2116" s="110">
        <v>10620</v>
      </c>
      <c r="D2116" s="131">
        <v>6.3701923077</v>
      </c>
      <c r="E2116" s="110">
        <v>1815.3846153846</v>
      </c>
      <c r="F2116" s="131">
        <v>22.429378531099999</v>
      </c>
      <c r="G2116" s="131">
        <v>25.1789077213</v>
      </c>
      <c r="H2116" s="131">
        <v>60.1883239171</v>
      </c>
      <c r="I2116" s="131">
        <v>14.6327683616</v>
      </c>
      <c r="J2116" s="131">
        <v>3.9479249894000001</v>
      </c>
      <c r="K2116" s="131">
        <v>2.4439535649000002</v>
      </c>
      <c r="L2116" s="131">
        <v>7.4258589087000004</v>
      </c>
      <c r="M2116" s="131">
        <v>5.0759035578000002</v>
      </c>
      <c r="N2116" s="110">
        <v>3643</v>
      </c>
      <c r="O2116" s="131">
        <v>2.8775734284999999</v>
      </c>
      <c r="P2116" s="146">
        <v>5.85</v>
      </c>
      <c r="Q2116" s="131">
        <v>51.374570446699998</v>
      </c>
      <c r="R2116" s="110">
        <v>106</v>
      </c>
      <c r="S2116" s="131">
        <v>44.501718213099998</v>
      </c>
      <c r="T2116" s="110">
        <v>-105</v>
      </c>
      <c r="U2116" s="131">
        <v>3.6082474226999999</v>
      </c>
      <c r="V2116" s="131">
        <v>0.51546391749999998</v>
      </c>
      <c r="W2116" s="147">
        <v>15075</v>
      </c>
      <c r="X2116" s="147">
        <v>28</v>
      </c>
      <c r="Y2116" s="147">
        <v>7678</v>
      </c>
      <c r="Z2116" s="147">
        <v>7369</v>
      </c>
      <c r="AA2116" s="147">
        <v>950</v>
      </c>
      <c r="AB2116" s="147">
        <v>12</v>
      </c>
      <c r="AC2116" s="147">
        <v>205</v>
      </c>
      <c r="AD2116" s="147">
        <v>733</v>
      </c>
      <c r="AE2116" s="148">
        <v>0.2253944403</v>
      </c>
      <c r="AF2116" s="131">
        <v>0.84135738989999997</v>
      </c>
      <c r="AG2116" s="149">
        <v>3.65</v>
      </c>
      <c r="AH2116" s="149">
        <v>18.773014203100001</v>
      </c>
      <c r="AI2116" s="149">
        <v>11.4742240926</v>
      </c>
      <c r="AJ2116" s="149">
        <v>11.497238295600001</v>
      </c>
      <c r="AK2116" s="149">
        <v>14.025512888</v>
      </c>
      <c r="AL2116" s="149">
        <v>0.5063124671</v>
      </c>
      <c r="AM2116" s="149">
        <v>5.9310889005999998</v>
      </c>
      <c r="AN2116" s="149">
        <v>0.18411362440000001</v>
      </c>
      <c r="AO2116" s="149">
        <v>4.8033929511000002</v>
      </c>
      <c r="AP2116" s="149">
        <v>24.000526038899999</v>
      </c>
      <c r="AQ2116" s="149">
        <v>6.8845344554999999</v>
      </c>
    </row>
    <row r="2117" spans="1:43" x14ac:dyDescent="0.2">
      <c r="A2117" s="145">
        <v>6634</v>
      </c>
      <c r="B2117" s="109" t="s">
        <v>294</v>
      </c>
      <c r="C2117" s="110">
        <v>3775</v>
      </c>
      <c r="D2117" s="131">
        <v>3.3963297727000001</v>
      </c>
      <c r="E2117" s="110">
        <v>1165.1234567900999</v>
      </c>
      <c r="F2117" s="131">
        <v>50.410596026500002</v>
      </c>
      <c r="G2117" s="131">
        <v>24.291390728500001</v>
      </c>
      <c r="H2117" s="131">
        <v>58.357615893999998</v>
      </c>
      <c r="I2117" s="131">
        <v>17.3509933775</v>
      </c>
      <c r="J2117" s="131">
        <v>2.3510971786999999</v>
      </c>
      <c r="K2117" s="131">
        <v>0.52246603970000005</v>
      </c>
      <c r="L2117" s="131">
        <v>6.0083594566</v>
      </c>
      <c r="M2117" s="131">
        <v>7.3145245559000003</v>
      </c>
      <c r="N2117" s="110">
        <v>1239</v>
      </c>
      <c r="O2117" s="131">
        <v>2.7949959645</v>
      </c>
      <c r="P2117" s="146">
        <v>3.24</v>
      </c>
      <c r="Q2117" s="131">
        <v>70.461538461499998</v>
      </c>
      <c r="R2117" s="110">
        <v>35</v>
      </c>
      <c r="S2117" s="131">
        <v>15.3846153846</v>
      </c>
      <c r="T2117" s="110">
        <v>-30</v>
      </c>
      <c r="U2117" s="131">
        <v>13.2307692308</v>
      </c>
      <c r="V2117" s="131">
        <v>0.9230769231</v>
      </c>
      <c r="W2117" s="147">
        <v>700</v>
      </c>
      <c r="X2117" s="147">
        <v>13</v>
      </c>
      <c r="Y2117" s="147">
        <v>24</v>
      </c>
      <c r="Z2117" s="147">
        <v>663</v>
      </c>
      <c r="AA2117" s="147" t="s">
        <v>3449</v>
      </c>
      <c r="AB2117" s="147" t="s">
        <v>3449</v>
      </c>
      <c r="AC2117" s="147">
        <v>14</v>
      </c>
      <c r="AD2117" s="147">
        <v>156</v>
      </c>
      <c r="AE2117" s="148">
        <v>0.46326935800000002</v>
      </c>
      <c r="AF2117" s="131">
        <v>5.5415617128000001</v>
      </c>
      <c r="AG2117" s="149">
        <v>0.64</v>
      </c>
      <c r="AH2117" s="149">
        <v>30.020308206900001</v>
      </c>
      <c r="AI2117" s="149">
        <v>7.6454425994999999</v>
      </c>
      <c r="AJ2117" s="149">
        <v>9.5090192331000001</v>
      </c>
      <c r="AK2117" s="149">
        <v>13.630390634299999</v>
      </c>
      <c r="AL2117" s="149">
        <v>0.88400430060000001</v>
      </c>
      <c r="AM2117" s="149">
        <v>7.0720344045000001</v>
      </c>
      <c r="AN2117" s="149">
        <v>0.1194600406</v>
      </c>
      <c r="AO2117" s="149">
        <v>4.1452634094</v>
      </c>
      <c r="AP2117" s="149">
        <v>20.989129136300001</v>
      </c>
      <c r="AQ2117" s="149">
        <v>4.3722374865999996</v>
      </c>
    </row>
    <row r="2118" spans="1:43" x14ac:dyDescent="0.2">
      <c r="A2118" s="145">
        <v>6635</v>
      </c>
      <c r="B2118" s="109" t="s">
        <v>293</v>
      </c>
      <c r="C2118" s="110">
        <v>723</v>
      </c>
      <c r="D2118" s="131">
        <v>16.2379421222</v>
      </c>
      <c r="E2118" s="110">
        <v>153.5031847134</v>
      </c>
      <c r="F2118" s="131">
        <v>20.055325034599999</v>
      </c>
      <c r="G2118" s="131">
        <v>20.885200553299999</v>
      </c>
      <c r="H2118" s="131">
        <v>56.293222683300002</v>
      </c>
      <c r="I2118" s="131">
        <v>22.821576763500001</v>
      </c>
      <c r="J2118" s="131">
        <v>1.3927576602</v>
      </c>
      <c r="K2118" s="131">
        <v>1.3927576602</v>
      </c>
      <c r="L2118" s="131">
        <v>12.534818941499999</v>
      </c>
      <c r="M2118" s="131">
        <v>22.284122562699999</v>
      </c>
      <c r="N2118" s="110">
        <v>231</v>
      </c>
      <c r="O2118" s="131">
        <v>2.7532467532</v>
      </c>
      <c r="P2118" s="146">
        <v>4.71</v>
      </c>
      <c r="Q2118" s="131">
        <v>12.7118644068</v>
      </c>
      <c r="R2118" s="110">
        <v>11</v>
      </c>
      <c r="S2118" s="131">
        <v>68.008474576300003</v>
      </c>
      <c r="T2118" s="110">
        <v>-13</v>
      </c>
      <c r="U2118" s="131">
        <v>18.644067796600002</v>
      </c>
      <c r="V2118" s="131">
        <v>0.63559322029999998</v>
      </c>
      <c r="W2118" s="147">
        <v>212</v>
      </c>
      <c r="X2118" s="147">
        <v>21</v>
      </c>
      <c r="Y2118" s="147">
        <v>10</v>
      </c>
      <c r="Z2118" s="147">
        <v>181</v>
      </c>
      <c r="AA2118" s="147">
        <v>51</v>
      </c>
      <c r="AB2118" s="147">
        <v>9</v>
      </c>
      <c r="AC2118" s="147">
        <v>7</v>
      </c>
      <c r="AD2118" s="147">
        <v>35</v>
      </c>
      <c r="AE2118" s="148">
        <v>0.37735849059999999</v>
      </c>
      <c r="AF2118" s="131">
        <v>8.7336244540999992</v>
      </c>
      <c r="AG2118" s="149">
        <v>1.68</v>
      </c>
      <c r="AH2118" s="149">
        <v>18.32</v>
      </c>
      <c r="AI2118" s="149">
        <v>8.2799999999999994</v>
      </c>
      <c r="AJ2118" s="149">
        <v>8.2799999999999994</v>
      </c>
      <c r="AK2118" s="149">
        <v>13.8</v>
      </c>
      <c r="AL2118" s="149">
        <v>0.52</v>
      </c>
      <c r="AM2118" s="149">
        <v>3.92</v>
      </c>
      <c r="AN2118" s="149">
        <v>2.2799999999999998</v>
      </c>
      <c r="AO2118" s="149">
        <v>7.36</v>
      </c>
      <c r="AP2118" s="149">
        <v>30.68</v>
      </c>
      <c r="AQ2118" s="149">
        <v>2.68</v>
      </c>
    </row>
    <row r="2119" spans="1:43" x14ac:dyDescent="0.2">
      <c r="A2119" s="145">
        <v>6636</v>
      </c>
      <c r="B2119" s="109" t="s">
        <v>292</v>
      </c>
      <c r="C2119" s="110">
        <v>2468</v>
      </c>
      <c r="D2119" s="131">
        <v>21.516494337800001</v>
      </c>
      <c r="E2119" s="110">
        <v>924.34456928839995</v>
      </c>
      <c r="F2119" s="131">
        <v>23.1766612642</v>
      </c>
      <c r="G2119" s="131">
        <v>23.136142625600002</v>
      </c>
      <c r="H2119" s="131">
        <v>59.319286871999999</v>
      </c>
      <c r="I2119" s="131">
        <v>17.544570502399999</v>
      </c>
      <c r="J2119" s="131">
        <v>6.0777957861000003</v>
      </c>
      <c r="K2119" s="131">
        <v>2.0259319286999999</v>
      </c>
      <c r="L2119" s="131">
        <v>14.9918962723</v>
      </c>
      <c r="M2119" s="131">
        <v>2.4311183143999999</v>
      </c>
      <c r="N2119" s="110">
        <v>986</v>
      </c>
      <c r="O2119" s="131">
        <v>2.4929006084999998</v>
      </c>
      <c r="P2119" s="146">
        <v>2.67</v>
      </c>
      <c r="Q2119" s="131">
        <v>21.132075471699999</v>
      </c>
      <c r="R2119" s="110">
        <v>5</v>
      </c>
      <c r="S2119" s="131">
        <v>74.3396226415</v>
      </c>
      <c r="T2119" s="110">
        <v>-9</v>
      </c>
      <c r="U2119" s="131">
        <v>4.5283018867999996</v>
      </c>
      <c r="V2119" s="131">
        <v>0</v>
      </c>
      <c r="W2119" s="147">
        <v>1128</v>
      </c>
      <c r="X2119" s="147">
        <v>22</v>
      </c>
      <c r="Y2119" s="147">
        <v>40</v>
      </c>
      <c r="Z2119" s="147">
        <v>1066</v>
      </c>
      <c r="AA2119" s="147">
        <v>120</v>
      </c>
      <c r="AB2119" s="147">
        <v>6</v>
      </c>
      <c r="AC2119" s="147">
        <v>13</v>
      </c>
      <c r="AD2119" s="147">
        <v>101</v>
      </c>
      <c r="AE2119" s="148">
        <v>0</v>
      </c>
      <c r="AF2119" s="131">
        <v>0</v>
      </c>
      <c r="AG2119" s="149">
        <v>3.77</v>
      </c>
      <c r="AH2119" s="149">
        <v>15.8511979823</v>
      </c>
      <c r="AI2119" s="149">
        <v>8.1588902900000004</v>
      </c>
      <c r="AJ2119" s="149">
        <v>9.4199243379999995</v>
      </c>
      <c r="AK2119" s="149">
        <v>15.4854981084</v>
      </c>
      <c r="AL2119" s="149">
        <v>0.6935687264</v>
      </c>
      <c r="AM2119" s="149">
        <v>8.0327868852000002</v>
      </c>
      <c r="AN2119" s="149">
        <v>0.95838587639999995</v>
      </c>
      <c r="AO2119" s="149">
        <v>3.5939470365999999</v>
      </c>
      <c r="AP2119" s="149">
        <v>31.0718789407</v>
      </c>
      <c r="AQ2119" s="149">
        <v>4.8549810845000003</v>
      </c>
    </row>
    <row r="2120" spans="1:43" x14ac:dyDescent="0.2">
      <c r="A2120" s="145">
        <v>6637</v>
      </c>
      <c r="B2120" s="109" t="s">
        <v>291</v>
      </c>
      <c r="C2120" s="110">
        <v>541</v>
      </c>
      <c r="D2120" s="131">
        <v>15.845824411100001</v>
      </c>
      <c r="E2120" s="110">
        <v>110.183299389</v>
      </c>
      <c r="F2120" s="131">
        <v>27.3567467652</v>
      </c>
      <c r="G2120" s="131">
        <v>18.484288354899999</v>
      </c>
      <c r="H2120" s="131">
        <v>65.804066543399998</v>
      </c>
      <c r="I2120" s="131">
        <v>15.7116451017</v>
      </c>
      <c r="J2120" s="131">
        <v>9.2421441774000002</v>
      </c>
      <c r="K2120" s="131">
        <v>1.8484288355</v>
      </c>
      <c r="L2120" s="131">
        <v>9.2421441774000002</v>
      </c>
      <c r="M2120" s="131">
        <v>3.6968576710000001</v>
      </c>
      <c r="N2120" s="110">
        <v>193</v>
      </c>
      <c r="O2120" s="131">
        <v>2.7202072539</v>
      </c>
      <c r="P2120" s="146">
        <v>4.91</v>
      </c>
      <c r="Q2120" s="131">
        <v>13.590263691700001</v>
      </c>
      <c r="R2120" s="110">
        <v>-37</v>
      </c>
      <c r="S2120" s="131">
        <v>53.144016227199998</v>
      </c>
      <c r="T2120" s="110">
        <v>4</v>
      </c>
      <c r="U2120" s="131">
        <v>21.095334685600001</v>
      </c>
      <c r="V2120" s="131">
        <v>12.1703853955</v>
      </c>
      <c r="W2120" s="147">
        <v>133</v>
      </c>
      <c r="X2120" s="147">
        <v>39</v>
      </c>
      <c r="Y2120" s="147">
        <v>45</v>
      </c>
      <c r="Z2120" s="147">
        <v>49</v>
      </c>
      <c r="AA2120" s="147">
        <v>39</v>
      </c>
      <c r="AB2120" s="147">
        <v>8</v>
      </c>
      <c r="AC2120" s="147">
        <v>5</v>
      </c>
      <c r="AD2120" s="147">
        <v>26</v>
      </c>
      <c r="AE2120" s="148">
        <v>0.88888888889999995</v>
      </c>
      <c r="AF2120" s="131">
        <v>0</v>
      </c>
      <c r="AG2120" s="149">
        <v>1.85</v>
      </c>
      <c r="AH2120" s="149">
        <v>29.7216699801</v>
      </c>
      <c r="AI2120" s="149">
        <v>5.3677932406000002</v>
      </c>
      <c r="AJ2120" s="149">
        <v>7.6043737575000003</v>
      </c>
      <c r="AK2120" s="149">
        <v>10.039761431400001</v>
      </c>
      <c r="AL2120" s="149">
        <v>0</v>
      </c>
      <c r="AM2120" s="149">
        <v>5.7654075547000003</v>
      </c>
      <c r="AN2120" s="149">
        <v>0.19880715709999999</v>
      </c>
      <c r="AO2120" s="149">
        <v>5.8151093438999997</v>
      </c>
      <c r="AP2120" s="149">
        <v>28.827037773400001</v>
      </c>
      <c r="AQ2120" s="149">
        <v>4.4234592445000001</v>
      </c>
    </row>
    <row r="2121" spans="1:43" x14ac:dyDescent="0.2">
      <c r="A2121" s="145">
        <v>6638</v>
      </c>
      <c r="B2121" s="109" t="s">
        <v>290</v>
      </c>
      <c r="C2121" s="110">
        <v>4273</v>
      </c>
      <c r="D2121" s="131">
        <v>18.694444444399998</v>
      </c>
      <c r="E2121" s="110">
        <v>225.84566596190001</v>
      </c>
      <c r="F2121" s="131">
        <v>25.930259770700001</v>
      </c>
      <c r="G2121" s="131">
        <v>26.491926047300002</v>
      </c>
      <c r="H2121" s="131">
        <v>59.3494032296</v>
      </c>
      <c r="I2121" s="131">
        <v>14.1586707231</v>
      </c>
      <c r="J2121" s="131">
        <v>1.6548463357000001</v>
      </c>
      <c r="K2121" s="131">
        <v>1.1820330968999999</v>
      </c>
      <c r="L2121" s="131">
        <v>7.0921985815999999</v>
      </c>
      <c r="M2121" s="131">
        <v>4.4917257683000003</v>
      </c>
      <c r="N2121" s="110">
        <v>1363</v>
      </c>
      <c r="O2121" s="131">
        <v>2.9567131328</v>
      </c>
      <c r="P2121" s="146">
        <v>18.920000000000002</v>
      </c>
      <c r="Q2121" s="131">
        <v>19.460602855600001</v>
      </c>
      <c r="R2121" s="110">
        <v>71</v>
      </c>
      <c r="S2121" s="131">
        <v>59.545214172400001</v>
      </c>
      <c r="T2121" s="110">
        <v>-76</v>
      </c>
      <c r="U2121" s="131">
        <v>18.508725542000001</v>
      </c>
      <c r="V2121" s="131">
        <v>2.4854574298999998</v>
      </c>
      <c r="W2121" s="147">
        <v>9424</v>
      </c>
      <c r="X2121" s="147">
        <v>252</v>
      </c>
      <c r="Y2121" s="147">
        <v>4312</v>
      </c>
      <c r="Z2121" s="147">
        <v>4860</v>
      </c>
      <c r="AA2121" s="147">
        <v>766</v>
      </c>
      <c r="AB2121" s="147">
        <v>43</v>
      </c>
      <c r="AC2121" s="147">
        <v>228</v>
      </c>
      <c r="AD2121" s="147">
        <v>495</v>
      </c>
      <c r="AE2121" s="148">
        <v>0.12345679010000001</v>
      </c>
      <c r="AF2121" s="131">
        <v>0.73010464829999999</v>
      </c>
      <c r="AG2121" s="149">
        <v>1.86</v>
      </c>
      <c r="AH2121" s="149">
        <v>21.523933572099999</v>
      </c>
      <c r="AI2121" s="149">
        <v>8.8977531749000001</v>
      </c>
      <c r="AJ2121" s="149">
        <v>8.9710192119999999</v>
      </c>
      <c r="AK2121" s="149">
        <v>13.562357538300001</v>
      </c>
      <c r="AL2121" s="149">
        <v>1.0664278736999999</v>
      </c>
      <c r="AM2121" s="149">
        <v>7.8069032888000001</v>
      </c>
      <c r="AN2121" s="149">
        <v>0.26864213609999998</v>
      </c>
      <c r="AO2121" s="149">
        <v>4.5343536307000001</v>
      </c>
      <c r="AP2121" s="149">
        <v>25.3419081732</v>
      </c>
      <c r="AQ2121" s="149">
        <v>5.7880169325999997</v>
      </c>
    </row>
    <row r="2122" spans="1:43" x14ac:dyDescent="0.2">
      <c r="A2122" s="145">
        <v>6639</v>
      </c>
      <c r="B2122" s="109" t="s">
        <v>289</v>
      </c>
      <c r="C2122" s="110">
        <v>955</v>
      </c>
      <c r="D2122" s="131">
        <v>31.361760660200002</v>
      </c>
      <c r="E2122" s="110">
        <v>324.82993197280001</v>
      </c>
      <c r="F2122" s="131">
        <v>18.4293193717</v>
      </c>
      <c r="G2122" s="131">
        <v>22.513089005200001</v>
      </c>
      <c r="H2122" s="131">
        <v>57.382198952899998</v>
      </c>
      <c r="I2122" s="131">
        <v>20.104712041900001</v>
      </c>
      <c r="J2122" s="131">
        <v>4.4247787610999998</v>
      </c>
      <c r="K2122" s="131">
        <v>2.2123893804999999</v>
      </c>
      <c r="L2122" s="131">
        <v>15.4867256637</v>
      </c>
      <c r="M2122" s="131">
        <v>12.1681415929</v>
      </c>
      <c r="N2122" s="110">
        <v>322</v>
      </c>
      <c r="O2122" s="131">
        <v>2.8136645963000002</v>
      </c>
      <c r="P2122" s="146">
        <v>2.94</v>
      </c>
      <c r="Q2122" s="131">
        <v>12.6279863481</v>
      </c>
      <c r="R2122" s="110">
        <v>14</v>
      </c>
      <c r="S2122" s="131">
        <v>83.276450511899995</v>
      </c>
      <c r="T2122" s="110">
        <v>-11</v>
      </c>
      <c r="U2122" s="131">
        <v>4.0955631399000003</v>
      </c>
      <c r="V2122" s="131">
        <v>0</v>
      </c>
      <c r="W2122" s="147">
        <v>149</v>
      </c>
      <c r="X2122" s="147">
        <v>44</v>
      </c>
      <c r="Y2122" s="147">
        <v>8</v>
      </c>
      <c r="Z2122" s="147">
        <v>97</v>
      </c>
      <c r="AA2122" s="147">
        <v>36</v>
      </c>
      <c r="AB2122" s="147">
        <v>14</v>
      </c>
      <c r="AC2122" s="147">
        <v>4</v>
      </c>
      <c r="AD2122" s="147">
        <v>18</v>
      </c>
      <c r="AE2122" s="148">
        <v>0.27397260270000001</v>
      </c>
      <c r="AF2122" s="131">
        <v>1.2165450122000001</v>
      </c>
      <c r="AG2122" s="149" t="s">
        <v>3449</v>
      </c>
      <c r="AH2122" s="149">
        <v>24.042145593899999</v>
      </c>
      <c r="AI2122" s="149">
        <v>16.3793103448</v>
      </c>
      <c r="AJ2122" s="149">
        <v>6.0983397190000002</v>
      </c>
      <c r="AK2122" s="149">
        <v>14.1123882503</v>
      </c>
      <c r="AL2122" s="149">
        <v>0.67049808430000002</v>
      </c>
      <c r="AM2122" s="149">
        <v>3.3844189017000001</v>
      </c>
      <c r="AN2122" s="149">
        <v>0.41507024269999998</v>
      </c>
      <c r="AO2122" s="149">
        <v>5.6194125159999997</v>
      </c>
      <c r="AP2122" s="149">
        <v>24.7445721584</v>
      </c>
      <c r="AQ2122" s="149">
        <v>2.7458492976</v>
      </c>
    </row>
    <row r="2123" spans="1:43" x14ac:dyDescent="0.2">
      <c r="A2123" s="145">
        <v>6640</v>
      </c>
      <c r="B2123" s="109" t="s">
        <v>288</v>
      </c>
      <c r="C2123" s="110">
        <v>14182</v>
      </c>
      <c r="D2123" s="131">
        <v>4.5561781185000001</v>
      </c>
      <c r="E2123" s="110">
        <v>3712.5654450262</v>
      </c>
      <c r="F2123" s="131">
        <v>34.1841771259</v>
      </c>
      <c r="G2123" s="131">
        <v>20.977295162899999</v>
      </c>
      <c r="H2123" s="131">
        <v>60.040896911600001</v>
      </c>
      <c r="I2123" s="131">
        <v>18.9818079255</v>
      </c>
      <c r="J2123" s="131">
        <v>3.4624081402</v>
      </c>
      <c r="K2123" s="131">
        <v>2.8264556245999999</v>
      </c>
      <c r="L2123" s="131">
        <v>9.7512719049999994</v>
      </c>
      <c r="M2123" s="131">
        <v>6.9248162804</v>
      </c>
      <c r="N2123" s="110">
        <v>5638</v>
      </c>
      <c r="O2123" s="131">
        <v>2.4647037957000002</v>
      </c>
      <c r="P2123" s="146">
        <v>3.82</v>
      </c>
      <c r="Q2123" s="131">
        <v>71.875</v>
      </c>
      <c r="R2123" s="110">
        <v>34</v>
      </c>
      <c r="S2123" s="131">
        <v>22.65625</v>
      </c>
      <c r="T2123" s="110">
        <v>-34</v>
      </c>
      <c r="U2123" s="131">
        <v>4.4270833332999997</v>
      </c>
      <c r="V2123" s="131">
        <v>1.0416666667000001</v>
      </c>
      <c r="W2123" s="147">
        <v>5862</v>
      </c>
      <c r="X2123" s="147">
        <v>14</v>
      </c>
      <c r="Y2123" s="147">
        <v>1256</v>
      </c>
      <c r="Z2123" s="147">
        <v>4592</v>
      </c>
      <c r="AA2123" s="147">
        <v>716</v>
      </c>
      <c r="AB2123" s="147">
        <v>5</v>
      </c>
      <c r="AC2123" s="147">
        <v>103</v>
      </c>
      <c r="AD2123" s="147">
        <v>608</v>
      </c>
      <c r="AE2123" s="148">
        <v>0.23633212540000001</v>
      </c>
      <c r="AF2123" s="131">
        <v>1.8451493860999999</v>
      </c>
      <c r="AG2123" s="149">
        <v>6.59</v>
      </c>
      <c r="AH2123" s="149">
        <v>20.942333939899999</v>
      </c>
      <c r="AI2123" s="149">
        <v>9.2868516833000001</v>
      </c>
      <c r="AJ2123" s="149">
        <v>12.326546860800001</v>
      </c>
      <c r="AK2123" s="149">
        <v>16.6145359418</v>
      </c>
      <c r="AL2123" s="149">
        <v>0.85020473159999999</v>
      </c>
      <c r="AM2123" s="149">
        <v>5.8917197451999996</v>
      </c>
      <c r="AN2123" s="149">
        <v>0.41230664239999998</v>
      </c>
      <c r="AO2123" s="149">
        <v>4.6946087352000001</v>
      </c>
      <c r="AP2123" s="149">
        <v>21.556528662400002</v>
      </c>
      <c r="AQ2123" s="149">
        <v>5.3429253867000002</v>
      </c>
    </row>
    <row r="2124" spans="1:43" x14ac:dyDescent="0.2">
      <c r="A2124" s="145">
        <v>6641</v>
      </c>
      <c r="B2124" s="109" t="s">
        <v>287</v>
      </c>
      <c r="C2124" s="110">
        <v>2520</v>
      </c>
      <c r="D2124" s="131">
        <v>15.3318077803</v>
      </c>
      <c r="E2124" s="110">
        <v>734.69387755100001</v>
      </c>
      <c r="F2124" s="131">
        <v>21.785714285699999</v>
      </c>
      <c r="G2124" s="131">
        <v>24.166666666699999</v>
      </c>
      <c r="H2124" s="131">
        <v>60.198412698399999</v>
      </c>
      <c r="I2124" s="131">
        <v>15.6349206349</v>
      </c>
      <c r="J2124" s="131">
        <v>1.1949810795</v>
      </c>
      <c r="K2124" s="131">
        <v>0.79665405300000003</v>
      </c>
      <c r="L2124" s="131">
        <v>9.9581756622000004</v>
      </c>
      <c r="M2124" s="131">
        <v>4.3815972914000003</v>
      </c>
      <c r="N2124" s="110">
        <v>877</v>
      </c>
      <c r="O2124" s="131">
        <v>2.8415051310999999</v>
      </c>
      <c r="P2124" s="146">
        <v>3.43</v>
      </c>
      <c r="Q2124" s="131">
        <v>26.376811594199999</v>
      </c>
      <c r="R2124" s="110">
        <v>12</v>
      </c>
      <c r="S2124" s="131">
        <v>66.376811594200007</v>
      </c>
      <c r="T2124" s="110">
        <v>-13</v>
      </c>
      <c r="U2124" s="131">
        <v>7.2463768116000002</v>
      </c>
      <c r="V2124" s="131">
        <v>0</v>
      </c>
      <c r="W2124" s="147">
        <v>529</v>
      </c>
      <c r="X2124" s="147">
        <v>143</v>
      </c>
      <c r="Y2124" s="147">
        <v>76</v>
      </c>
      <c r="Z2124" s="147">
        <v>310</v>
      </c>
      <c r="AA2124" s="147">
        <v>126</v>
      </c>
      <c r="AB2124" s="147">
        <v>9</v>
      </c>
      <c r="AC2124" s="147">
        <v>17</v>
      </c>
      <c r="AD2124" s="147">
        <v>100</v>
      </c>
      <c r="AE2124" s="148">
        <v>0.50100200399999995</v>
      </c>
      <c r="AF2124" s="131">
        <v>7.8772802652999996</v>
      </c>
      <c r="AG2124" s="149">
        <v>3.6</v>
      </c>
      <c r="AH2124" s="149">
        <v>32.087775592600003</v>
      </c>
      <c r="AI2124" s="149">
        <v>9.3779111893000007</v>
      </c>
      <c r="AJ2124" s="149">
        <v>6.2415898974999999</v>
      </c>
      <c r="AK2124" s="149">
        <v>8.7879101542000004</v>
      </c>
      <c r="AL2124" s="149">
        <v>0.38298312800000001</v>
      </c>
      <c r="AM2124" s="149">
        <v>6.5107131767000004</v>
      </c>
      <c r="AN2124" s="149">
        <v>0.41403581410000001</v>
      </c>
      <c r="AO2124" s="149">
        <v>4.6889555947000003</v>
      </c>
      <c r="AP2124" s="149">
        <v>27.264258358300001</v>
      </c>
      <c r="AQ2124" s="149">
        <v>2.6291274195000001</v>
      </c>
    </row>
    <row r="2125" spans="1:43" x14ac:dyDescent="0.2">
      <c r="A2125" s="145">
        <v>6642</v>
      </c>
      <c r="B2125" s="109" t="s">
        <v>286</v>
      </c>
      <c r="C2125" s="110">
        <v>2577</v>
      </c>
      <c r="D2125" s="131">
        <v>-3.7714712472</v>
      </c>
      <c r="E2125" s="110">
        <v>583.03167420809996</v>
      </c>
      <c r="F2125" s="131">
        <v>28.909584788499998</v>
      </c>
      <c r="G2125" s="131">
        <v>23.282887078000002</v>
      </c>
      <c r="H2125" s="131">
        <v>58.168412883199998</v>
      </c>
      <c r="I2125" s="131">
        <v>18.5487000388</v>
      </c>
      <c r="J2125" s="131">
        <v>3.1614305473000002</v>
      </c>
      <c r="K2125" s="131">
        <v>1.9758940921000001</v>
      </c>
      <c r="L2125" s="131">
        <v>6.7180399131000001</v>
      </c>
      <c r="M2125" s="131">
        <v>3.9517881842000002</v>
      </c>
      <c r="N2125" s="110">
        <v>866</v>
      </c>
      <c r="O2125" s="131">
        <v>2.9249422633000002</v>
      </c>
      <c r="P2125" s="146">
        <v>4.42</v>
      </c>
      <c r="Q2125" s="131">
        <v>55.304740406299999</v>
      </c>
      <c r="R2125" s="110">
        <v>39</v>
      </c>
      <c r="S2125" s="131">
        <v>38.826185101599997</v>
      </c>
      <c r="T2125" s="110">
        <v>-32</v>
      </c>
      <c r="U2125" s="131">
        <v>5.8690744921000002</v>
      </c>
      <c r="V2125" s="131">
        <v>0</v>
      </c>
      <c r="W2125" s="147">
        <v>544</v>
      </c>
      <c r="X2125" s="147">
        <v>24</v>
      </c>
      <c r="Y2125" s="147">
        <v>77</v>
      </c>
      <c r="Z2125" s="147">
        <v>443</v>
      </c>
      <c r="AA2125" s="147">
        <v>142</v>
      </c>
      <c r="AB2125" s="147">
        <v>4</v>
      </c>
      <c r="AC2125" s="147">
        <v>11</v>
      </c>
      <c r="AD2125" s="147">
        <v>127</v>
      </c>
      <c r="AE2125" s="148">
        <v>1.3489208633000001</v>
      </c>
      <c r="AF2125" s="131">
        <v>2.7955271564999999</v>
      </c>
      <c r="AG2125" s="149">
        <v>0.44</v>
      </c>
      <c r="AH2125" s="149">
        <v>42.001593988400003</v>
      </c>
      <c r="AI2125" s="149">
        <v>3.5978595012999999</v>
      </c>
      <c r="AJ2125" s="149">
        <v>4.2240692246</v>
      </c>
      <c r="AK2125" s="149">
        <v>18.9229192759</v>
      </c>
      <c r="AL2125" s="149">
        <v>0.1821701013</v>
      </c>
      <c r="AM2125" s="149">
        <v>5.9546851873</v>
      </c>
      <c r="AN2125" s="149">
        <v>0.4554252533</v>
      </c>
      <c r="AO2125" s="149">
        <v>3.8028008653000001</v>
      </c>
      <c r="AP2125" s="149">
        <v>16.771034953899999</v>
      </c>
      <c r="AQ2125" s="149">
        <v>2.5845383125999999</v>
      </c>
    </row>
    <row r="2126" spans="1:43" x14ac:dyDescent="0.2">
      <c r="A2126" s="145">
        <v>6643</v>
      </c>
      <c r="B2126" s="109" t="s">
        <v>285</v>
      </c>
      <c r="C2126" s="110">
        <v>34958</v>
      </c>
      <c r="D2126" s="131">
        <v>6.4364876385000001</v>
      </c>
      <c r="E2126" s="110">
        <v>4545.9037711313003</v>
      </c>
      <c r="F2126" s="131">
        <v>43.826877967800002</v>
      </c>
      <c r="G2126" s="131">
        <v>22.355397906099999</v>
      </c>
      <c r="H2126" s="131">
        <v>62.569368957000002</v>
      </c>
      <c r="I2126" s="131">
        <v>15.0752331369</v>
      </c>
      <c r="J2126" s="131">
        <v>3.9283717329000001</v>
      </c>
      <c r="K2126" s="131">
        <v>2.6093564064999999</v>
      </c>
      <c r="L2126" s="131">
        <v>10.666819596</v>
      </c>
      <c r="M2126" s="131">
        <v>5.5341295215999997</v>
      </c>
      <c r="N2126" s="110">
        <v>13095</v>
      </c>
      <c r="O2126" s="131">
        <v>2.5655593738000002</v>
      </c>
      <c r="P2126" s="146">
        <v>7.69</v>
      </c>
      <c r="Q2126" s="131">
        <v>72.786458333300004</v>
      </c>
      <c r="R2126" s="110">
        <v>67</v>
      </c>
      <c r="S2126" s="131">
        <v>13.151041666699999</v>
      </c>
      <c r="T2126" s="110">
        <v>-59</v>
      </c>
      <c r="U2126" s="131">
        <v>9.6354166666999994</v>
      </c>
      <c r="V2126" s="131">
        <v>4.4270833332999997</v>
      </c>
      <c r="W2126" s="147">
        <v>20547</v>
      </c>
      <c r="X2126" s="147">
        <v>14</v>
      </c>
      <c r="Y2126" s="147">
        <v>5476</v>
      </c>
      <c r="Z2126" s="147">
        <v>15057</v>
      </c>
      <c r="AA2126" s="147">
        <v>1884</v>
      </c>
      <c r="AB2126" s="147">
        <v>5</v>
      </c>
      <c r="AC2126" s="147">
        <v>415</v>
      </c>
      <c r="AD2126" s="147">
        <v>1464</v>
      </c>
      <c r="AE2126" s="148">
        <v>0.26668490150000002</v>
      </c>
      <c r="AF2126" s="131">
        <v>0.42696117500000003</v>
      </c>
      <c r="AG2126" s="149">
        <v>8.44</v>
      </c>
      <c r="AH2126" s="149">
        <v>9.6332441366000001</v>
      </c>
      <c r="AI2126" s="149">
        <v>5.9097189428999997</v>
      </c>
      <c r="AJ2126" s="149">
        <v>21.080154607600001</v>
      </c>
      <c r="AK2126" s="149">
        <v>15.7231054445</v>
      </c>
      <c r="AL2126" s="149">
        <v>1.1385697046000001</v>
      </c>
      <c r="AM2126" s="149">
        <v>3.6885460936999999</v>
      </c>
      <c r="AN2126" s="149">
        <v>0.37952323490000001</v>
      </c>
      <c r="AO2126" s="149">
        <v>7.2808996625000004</v>
      </c>
      <c r="AP2126" s="149">
        <v>21.300522937499998</v>
      </c>
      <c r="AQ2126" s="149">
        <v>11.446910471000001</v>
      </c>
    </row>
    <row r="2127" spans="1:43" x14ac:dyDescent="0.2">
      <c r="A2127" s="145">
        <v>6644</v>
      </c>
      <c r="B2127" s="109" t="s">
        <v>284</v>
      </c>
      <c r="C2127" s="110">
        <v>13411</v>
      </c>
      <c r="D2127" s="131">
        <v>3.5838418166000001</v>
      </c>
      <c r="E2127" s="110">
        <v>1277.2380952381</v>
      </c>
      <c r="F2127" s="131">
        <v>41.734397136699997</v>
      </c>
      <c r="G2127" s="131">
        <v>25.866825740100001</v>
      </c>
      <c r="H2127" s="131">
        <v>58.526582656000002</v>
      </c>
      <c r="I2127" s="131">
        <v>15.6065916039</v>
      </c>
      <c r="J2127" s="131">
        <v>3.7253660171999998</v>
      </c>
      <c r="K2127" s="131">
        <v>2.3097269307000001</v>
      </c>
      <c r="L2127" s="131">
        <v>8.7173564802999994</v>
      </c>
      <c r="M2127" s="131">
        <v>8.0467905971999993</v>
      </c>
      <c r="N2127" s="110">
        <v>4769</v>
      </c>
      <c r="O2127" s="131">
        <v>2.6070455022000001</v>
      </c>
      <c r="P2127" s="146">
        <v>10.5</v>
      </c>
      <c r="Q2127" s="131">
        <v>32.319391635000002</v>
      </c>
      <c r="R2127" s="110">
        <v>42</v>
      </c>
      <c r="S2127" s="131">
        <v>29.087452471500001</v>
      </c>
      <c r="T2127" s="110">
        <v>-35</v>
      </c>
      <c r="U2127" s="131">
        <v>37.832699619800003</v>
      </c>
      <c r="V2127" s="131">
        <v>0.76045627380000003</v>
      </c>
      <c r="W2127" s="147">
        <v>4315</v>
      </c>
      <c r="X2127" s="147">
        <v>31</v>
      </c>
      <c r="Y2127" s="147">
        <v>414</v>
      </c>
      <c r="Z2127" s="147">
        <v>3870</v>
      </c>
      <c r="AA2127" s="147">
        <v>736</v>
      </c>
      <c r="AB2127" s="147">
        <v>14</v>
      </c>
      <c r="AC2127" s="147">
        <v>97</v>
      </c>
      <c r="AD2127" s="147">
        <v>625</v>
      </c>
      <c r="AE2127" s="148">
        <v>0.26114530870000002</v>
      </c>
      <c r="AF2127" s="131">
        <v>4.4264385925000003</v>
      </c>
      <c r="AG2127" s="149">
        <v>5.04</v>
      </c>
      <c r="AH2127" s="149">
        <v>16.5715380195</v>
      </c>
      <c r="AI2127" s="149">
        <v>8.4773031985999996</v>
      </c>
      <c r="AJ2127" s="149">
        <v>12.940049798900001</v>
      </c>
      <c r="AK2127" s="149">
        <v>14.039456042899999</v>
      </c>
      <c r="AL2127" s="149">
        <v>0.45202068569999998</v>
      </c>
      <c r="AM2127" s="149">
        <v>4.5661750622000001</v>
      </c>
      <c r="AN2127" s="149">
        <v>0.40988316409999997</v>
      </c>
      <c r="AO2127" s="149">
        <v>5.2556981421</v>
      </c>
      <c r="AP2127" s="149">
        <v>29.906148247499999</v>
      </c>
      <c r="AQ2127" s="149">
        <v>5.4817084850000004</v>
      </c>
    </row>
    <row r="2128" spans="1:43" x14ac:dyDescent="0.2">
      <c r="A2128" s="145">
        <v>6645</v>
      </c>
      <c r="B2128" s="109" t="s">
        <v>283</v>
      </c>
      <c r="C2128" s="110">
        <v>11887</v>
      </c>
      <c r="D2128" s="131">
        <v>18.834349695099998</v>
      </c>
      <c r="E2128" s="110">
        <v>1828.7692307692</v>
      </c>
      <c r="F2128" s="131">
        <v>27.542693699000001</v>
      </c>
      <c r="G2128" s="131">
        <v>24.741314040500001</v>
      </c>
      <c r="H2128" s="131">
        <v>57.272650794999997</v>
      </c>
      <c r="I2128" s="131">
        <v>17.986035164499999</v>
      </c>
      <c r="J2128" s="131">
        <v>2.6384101450999999</v>
      </c>
      <c r="K2128" s="131">
        <v>1.7873100983000001</v>
      </c>
      <c r="L2128" s="131">
        <v>7.4045704072999996</v>
      </c>
      <c r="M2128" s="131">
        <v>12.7665007022</v>
      </c>
      <c r="N2128" s="110">
        <v>3915</v>
      </c>
      <c r="O2128" s="131">
        <v>2.9088122605</v>
      </c>
      <c r="P2128" s="146">
        <v>6.5</v>
      </c>
      <c r="Q2128" s="131">
        <v>50.3067484663</v>
      </c>
      <c r="R2128" s="110">
        <v>68</v>
      </c>
      <c r="S2128" s="131">
        <v>33.282208589</v>
      </c>
      <c r="T2128" s="110">
        <v>-63</v>
      </c>
      <c r="U2128" s="131">
        <v>13.803680981599999</v>
      </c>
      <c r="V2128" s="131">
        <v>2.6073619631999998</v>
      </c>
      <c r="W2128" s="147">
        <v>2450</v>
      </c>
      <c r="X2128" s="147">
        <v>35</v>
      </c>
      <c r="Y2128" s="147">
        <v>271</v>
      </c>
      <c r="Z2128" s="147">
        <v>2144</v>
      </c>
      <c r="AA2128" s="147">
        <v>490</v>
      </c>
      <c r="AB2128" s="147">
        <v>7</v>
      </c>
      <c r="AC2128" s="147">
        <v>58</v>
      </c>
      <c r="AD2128" s="147">
        <v>425</v>
      </c>
      <c r="AE2128" s="148">
        <v>0.2315886985</v>
      </c>
      <c r="AF2128" s="131">
        <v>3.2928942808000001</v>
      </c>
      <c r="AG2128" s="149">
        <v>2.2599999999999998</v>
      </c>
      <c r="AH2128" s="149">
        <v>28.547032089199998</v>
      </c>
      <c r="AI2128" s="149">
        <v>10.4117890098</v>
      </c>
      <c r="AJ2128" s="149">
        <v>8.6599641923000004</v>
      </c>
      <c r="AK2128" s="149">
        <v>12.6952210439</v>
      </c>
      <c r="AL2128" s="149">
        <v>0.60046825510000001</v>
      </c>
      <c r="AM2128" s="149">
        <v>8.3900289216000008</v>
      </c>
      <c r="AN2128" s="149">
        <v>0.3856218152</v>
      </c>
      <c r="AO2128" s="149">
        <v>3.8810081256000002</v>
      </c>
      <c r="AP2128" s="149">
        <v>21.655419363699998</v>
      </c>
      <c r="AQ2128" s="149">
        <v>3.057430106</v>
      </c>
    </row>
    <row r="2129" spans="1:43" x14ac:dyDescent="0.2">
      <c r="A2129" s="145">
        <v>6702</v>
      </c>
      <c r="B2129" s="109" t="s">
        <v>282</v>
      </c>
      <c r="C2129" s="110">
        <v>925</v>
      </c>
      <c r="D2129" s="131">
        <v>7.3085846867999997</v>
      </c>
      <c r="E2129" s="110">
        <v>74.898785425100002</v>
      </c>
      <c r="F2129" s="131">
        <v>8.4324324324000006</v>
      </c>
      <c r="G2129" s="131">
        <v>22.270270270299999</v>
      </c>
      <c r="H2129" s="131">
        <v>58.702702702700002</v>
      </c>
      <c r="I2129" s="131">
        <v>19.027027026999999</v>
      </c>
      <c r="J2129" s="131">
        <v>3.2626427406</v>
      </c>
      <c r="K2129" s="131">
        <v>1.0875475802000001</v>
      </c>
      <c r="L2129" s="131">
        <v>9.7879282218999997</v>
      </c>
      <c r="M2129" s="131">
        <v>6.5252854812000001</v>
      </c>
      <c r="N2129" s="110">
        <v>373</v>
      </c>
      <c r="O2129" s="131">
        <v>2.4611260054000001</v>
      </c>
      <c r="P2129" s="146">
        <v>12.35</v>
      </c>
      <c r="Q2129" s="131">
        <v>8.6038961039000004</v>
      </c>
      <c r="R2129" s="110">
        <v>39</v>
      </c>
      <c r="S2129" s="131">
        <v>49.512987013</v>
      </c>
      <c r="T2129" s="110">
        <v>-29</v>
      </c>
      <c r="U2129" s="131">
        <v>41.314935064899998</v>
      </c>
      <c r="V2129" s="131">
        <v>0.56818181820000002</v>
      </c>
      <c r="W2129" s="147">
        <v>384</v>
      </c>
      <c r="X2129" s="147">
        <v>37</v>
      </c>
      <c r="Y2129" s="147">
        <v>280</v>
      </c>
      <c r="Z2129" s="147">
        <v>67</v>
      </c>
      <c r="AA2129" s="147">
        <v>58</v>
      </c>
      <c r="AB2129" s="147">
        <v>13</v>
      </c>
      <c r="AC2129" s="147">
        <v>11</v>
      </c>
      <c r="AD2129" s="147">
        <v>34</v>
      </c>
      <c r="AE2129" s="148">
        <v>2.9213483145999999</v>
      </c>
      <c r="AF2129" s="131">
        <v>1.0928961748999999</v>
      </c>
      <c r="AG2129" s="149">
        <v>0.66</v>
      </c>
      <c r="AH2129" s="149">
        <v>8.7431693988999992</v>
      </c>
      <c r="AI2129" s="149">
        <v>16.575591985399999</v>
      </c>
      <c r="AJ2129" s="149">
        <v>19.854280509999999</v>
      </c>
      <c r="AK2129" s="149">
        <v>16.2112932605</v>
      </c>
      <c r="AL2129" s="149">
        <v>20.947176684900001</v>
      </c>
      <c r="AM2129" s="149" t="s">
        <v>3450</v>
      </c>
      <c r="AN2129" s="149" t="s">
        <v>3450</v>
      </c>
      <c r="AO2129" s="149" t="s">
        <v>3450</v>
      </c>
      <c r="AP2129" s="149">
        <v>17.668488160300001</v>
      </c>
      <c r="AQ2129" s="149" t="s">
        <v>3450</v>
      </c>
    </row>
    <row r="2130" spans="1:43" x14ac:dyDescent="0.2">
      <c r="A2130" s="145">
        <v>6703</v>
      </c>
      <c r="B2130" s="109" t="s">
        <v>281</v>
      </c>
      <c r="C2130" s="110">
        <v>261</v>
      </c>
      <c r="D2130" s="131">
        <v>-3.6900369004</v>
      </c>
      <c r="E2130" s="110">
        <v>19.261992619899999</v>
      </c>
      <c r="F2130" s="131">
        <v>4.9808429118999999</v>
      </c>
      <c r="G2130" s="131">
        <v>19.157088122600001</v>
      </c>
      <c r="H2130" s="131">
        <v>63.601532567</v>
      </c>
      <c r="I2130" s="131">
        <v>17.241379310300001</v>
      </c>
      <c r="J2130" s="131">
        <v>7.6481835564000002</v>
      </c>
      <c r="K2130" s="131">
        <v>3.8240917782000001</v>
      </c>
      <c r="L2130" s="131">
        <v>19.120458890999998</v>
      </c>
      <c r="M2130" s="131">
        <v>7.6481835564000002</v>
      </c>
      <c r="N2130" s="110">
        <v>111</v>
      </c>
      <c r="O2130" s="131">
        <v>2.3333333333000001</v>
      </c>
      <c r="P2130" s="146">
        <v>13.55</v>
      </c>
      <c r="Q2130" s="131">
        <v>2.4390243902000002</v>
      </c>
      <c r="R2130" s="110">
        <v>10</v>
      </c>
      <c r="S2130" s="131">
        <v>65.336289726499999</v>
      </c>
      <c r="T2130" s="110">
        <v>-7</v>
      </c>
      <c r="U2130" s="131">
        <v>32.0768662232</v>
      </c>
      <c r="V2130" s="131">
        <v>0.14781965999999999</v>
      </c>
      <c r="W2130" s="147">
        <v>100</v>
      </c>
      <c r="X2130" s="147">
        <v>62</v>
      </c>
      <c r="Y2130" s="147">
        <v>22</v>
      </c>
      <c r="Z2130" s="147">
        <v>16</v>
      </c>
      <c r="AA2130" s="147">
        <v>37</v>
      </c>
      <c r="AB2130" s="147">
        <v>20</v>
      </c>
      <c r="AC2130" s="147">
        <v>5</v>
      </c>
      <c r="AD2130" s="147">
        <v>12</v>
      </c>
      <c r="AE2130" s="148">
        <v>2.34375</v>
      </c>
      <c r="AF2130" s="131">
        <v>0</v>
      </c>
      <c r="AG2130" s="149" t="s">
        <v>3449</v>
      </c>
      <c r="AH2130" s="149">
        <v>1.7094017094</v>
      </c>
      <c r="AI2130" s="149">
        <v>23.076923076900002</v>
      </c>
      <c r="AJ2130" s="149">
        <v>17.948717948700001</v>
      </c>
      <c r="AK2130" s="149">
        <v>31.623931623899999</v>
      </c>
      <c r="AL2130" s="149">
        <v>9.8290598291000002</v>
      </c>
      <c r="AM2130" s="149" t="s">
        <v>3450</v>
      </c>
      <c r="AN2130" s="149" t="s">
        <v>3450</v>
      </c>
      <c r="AO2130" s="149" t="s">
        <v>3450</v>
      </c>
      <c r="AP2130" s="149">
        <v>15.811965812</v>
      </c>
      <c r="AQ2130" s="149" t="s">
        <v>3450</v>
      </c>
    </row>
    <row r="2131" spans="1:43" x14ac:dyDescent="0.2">
      <c r="A2131" s="145">
        <v>6704</v>
      </c>
      <c r="B2131" s="109" t="s">
        <v>280</v>
      </c>
      <c r="C2131" s="110">
        <v>483</v>
      </c>
      <c r="D2131" s="131">
        <v>11.547344110899999</v>
      </c>
      <c r="E2131" s="110">
        <v>90.960451977399998</v>
      </c>
      <c r="F2131" s="131">
        <v>8.4886128363999998</v>
      </c>
      <c r="G2131" s="131">
        <v>23.602484472</v>
      </c>
      <c r="H2131" s="131">
        <v>61.283643892299999</v>
      </c>
      <c r="I2131" s="131">
        <v>15.113871635600001</v>
      </c>
      <c r="J2131" s="131">
        <v>2.0746887966999998</v>
      </c>
      <c r="K2131" s="131">
        <v>0</v>
      </c>
      <c r="L2131" s="131">
        <v>6.2240663899999999</v>
      </c>
      <c r="M2131" s="131">
        <v>6.2240663899999999</v>
      </c>
      <c r="N2131" s="110">
        <v>195</v>
      </c>
      <c r="O2131" s="131">
        <v>2.441025641</v>
      </c>
      <c r="P2131" s="146">
        <v>5.31</v>
      </c>
      <c r="Q2131" s="131">
        <v>5.3130929791000003</v>
      </c>
      <c r="R2131" s="110">
        <v>6</v>
      </c>
      <c r="S2131" s="131">
        <v>42.504743832999999</v>
      </c>
      <c r="T2131" s="110">
        <v>0</v>
      </c>
      <c r="U2131" s="131">
        <v>51.992409867200003</v>
      </c>
      <c r="V2131" s="131">
        <v>0.18975332070000001</v>
      </c>
      <c r="W2131" s="147">
        <v>46</v>
      </c>
      <c r="X2131" s="147">
        <v>27</v>
      </c>
      <c r="Y2131" s="147">
        <v>6</v>
      </c>
      <c r="Z2131" s="147">
        <v>13</v>
      </c>
      <c r="AA2131" s="147" t="s">
        <v>3449</v>
      </c>
      <c r="AB2131" s="147">
        <v>9</v>
      </c>
      <c r="AC2131" s="147" t="s">
        <v>3449</v>
      </c>
      <c r="AD2131" s="147">
        <v>8</v>
      </c>
      <c r="AE2131" s="148">
        <v>2.3364485981000001</v>
      </c>
      <c r="AF2131" s="131">
        <v>0</v>
      </c>
      <c r="AG2131" s="149" t="s">
        <v>3449</v>
      </c>
      <c r="AH2131" s="149">
        <v>2.6865671642</v>
      </c>
      <c r="AI2131" s="149">
        <v>36.119402985100002</v>
      </c>
      <c r="AJ2131" s="149">
        <v>22.388059701500001</v>
      </c>
      <c r="AK2131" s="149">
        <v>13.432835820899999</v>
      </c>
      <c r="AL2131" s="149">
        <v>14.626865671599999</v>
      </c>
      <c r="AM2131" s="149" t="s">
        <v>3450</v>
      </c>
      <c r="AN2131" s="149" t="s">
        <v>3450</v>
      </c>
      <c r="AO2131" s="149" t="s">
        <v>3450</v>
      </c>
      <c r="AP2131" s="149">
        <v>10.7462686567</v>
      </c>
      <c r="AQ2131" s="149" t="s">
        <v>3450</v>
      </c>
    </row>
    <row r="2132" spans="1:43" x14ac:dyDescent="0.2">
      <c r="A2132" s="145">
        <v>6706</v>
      </c>
      <c r="B2132" s="109" t="s">
        <v>279</v>
      </c>
      <c r="C2132" s="110">
        <v>437</v>
      </c>
      <c r="D2132" s="131">
        <v>2.5821596244</v>
      </c>
      <c r="E2132" s="110">
        <v>68.388106416300005</v>
      </c>
      <c r="F2132" s="131">
        <v>5.2631578947</v>
      </c>
      <c r="G2132" s="131">
        <v>23.112128146500002</v>
      </c>
      <c r="H2132" s="131">
        <v>56.750572082399998</v>
      </c>
      <c r="I2132" s="131">
        <v>20.137299771199999</v>
      </c>
      <c r="J2132" s="131">
        <v>2.3174971031</v>
      </c>
      <c r="K2132" s="131">
        <v>0</v>
      </c>
      <c r="L2132" s="131">
        <v>9.2699884125000001</v>
      </c>
      <c r="M2132" s="131">
        <v>2.3174971031</v>
      </c>
      <c r="N2132" s="110">
        <v>182</v>
      </c>
      <c r="O2132" s="131">
        <v>2.3791208790999998</v>
      </c>
      <c r="P2132" s="146">
        <v>6.39</v>
      </c>
      <c r="Q2132" s="131">
        <v>2.9548989113999999</v>
      </c>
      <c r="R2132" s="110">
        <v>2</v>
      </c>
      <c r="S2132" s="131">
        <v>51.944012441700004</v>
      </c>
      <c r="T2132" s="110">
        <v>-2</v>
      </c>
      <c r="U2132" s="131">
        <v>44.790046656299999</v>
      </c>
      <c r="V2132" s="131">
        <v>0.31104199069999999</v>
      </c>
      <c r="W2132" s="147">
        <v>143</v>
      </c>
      <c r="X2132" s="147">
        <v>28</v>
      </c>
      <c r="Y2132" s="147">
        <v>93</v>
      </c>
      <c r="Z2132" s="147">
        <v>22</v>
      </c>
      <c r="AA2132" s="147">
        <v>30</v>
      </c>
      <c r="AB2132" s="147">
        <v>10</v>
      </c>
      <c r="AC2132" s="147">
        <v>7</v>
      </c>
      <c r="AD2132" s="147">
        <v>13</v>
      </c>
      <c r="AE2132" s="148">
        <v>0.49751243779999998</v>
      </c>
      <c r="AF2132" s="131">
        <v>6.9767441860000003</v>
      </c>
      <c r="AG2132" s="149">
        <v>2.35</v>
      </c>
      <c r="AH2132" s="149">
        <v>4.7794117646999998</v>
      </c>
      <c r="AI2132" s="149">
        <v>19.485294117599999</v>
      </c>
      <c r="AJ2132" s="149">
        <v>31.617647058799999</v>
      </c>
      <c r="AK2132" s="149">
        <v>11.029411764700001</v>
      </c>
      <c r="AL2132" s="149">
        <v>15.4411764706</v>
      </c>
      <c r="AM2132" s="149" t="s">
        <v>3450</v>
      </c>
      <c r="AN2132" s="149" t="s">
        <v>3450</v>
      </c>
      <c r="AO2132" s="149" t="s">
        <v>3450</v>
      </c>
      <c r="AP2132" s="149">
        <v>17.6470588235</v>
      </c>
      <c r="AQ2132" s="149" t="s">
        <v>3450</v>
      </c>
    </row>
    <row r="2133" spans="1:43" x14ac:dyDescent="0.2">
      <c r="A2133" s="145">
        <v>6708</v>
      </c>
      <c r="B2133" s="109" t="s">
        <v>278</v>
      </c>
      <c r="C2133" s="110">
        <v>3552</v>
      </c>
      <c r="D2133" s="131">
        <v>17.227722772300002</v>
      </c>
      <c r="E2133" s="110">
        <v>164.8259860789</v>
      </c>
      <c r="F2133" s="131">
        <v>21.3963963964</v>
      </c>
      <c r="G2133" s="131">
        <v>24.0709459459</v>
      </c>
      <c r="H2133" s="131">
        <v>58.8963963964</v>
      </c>
      <c r="I2133" s="131">
        <v>17.0326576577</v>
      </c>
      <c r="J2133" s="131">
        <v>3.6769905246999999</v>
      </c>
      <c r="K2133" s="131">
        <v>3.6769905246999999</v>
      </c>
      <c r="L2133" s="131">
        <v>14.4251166737</v>
      </c>
      <c r="M2133" s="131">
        <v>8.7682081741999998</v>
      </c>
      <c r="N2133" s="110">
        <v>1527</v>
      </c>
      <c r="O2133" s="131">
        <v>2.3051735429</v>
      </c>
      <c r="P2133" s="146">
        <v>21.55</v>
      </c>
      <c r="Q2133" s="131">
        <v>9.3488372092999992</v>
      </c>
      <c r="R2133" s="110">
        <v>40</v>
      </c>
      <c r="S2133" s="131">
        <v>43.488372093000002</v>
      </c>
      <c r="T2133" s="110">
        <v>-35</v>
      </c>
      <c r="U2133" s="131">
        <v>46.372093023300003</v>
      </c>
      <c r="V2133" s="131">
        <v>0.79069767440000005</v>
      </c>
      <c r="W2133" s="147">
        <v>930</v>
      </c>
      <c r="X2133" s="147">
        <v>59</v>
      </c>
      <c r="Y2133" s="147">
        <v>361</v>
      </c>
      <c r="Z2133" s="147">
        <v>510</v>
      </c>
      <c r="AA2133" s="147">
        <v>203</v>
      </c>
      <c r="AB2133" s="147">
        <v>27</v>
      </c>
      <c r="AC2133" s="147">
        <v>47</v>
      </c>
      <c r="AD2133" s="147">
        <v>129</v>
      </c>
      <c r="AE2133" s="148">
        <v>4.0916530277999996</v>
      </c>
      <c r="AF2133" s="131">
        <v>9.8607888630999998</v>
      </c>
      <c r="AG2133" s="149">
        <v>4.8899999999999997</v>
      </c>
      <c r="AH2133" s="149">
        <v>4.3374925727999996</v>
      </c>
      <c r="AI2133" s="149">
        <v>13.131313131300001</v>
      </c>
      <c r="AJ2133" s="149">
        <v>37.730243612599999</v>
      </c>
      <c r="AK2133" s="149">
        <v>20.083184789099999</v>
      </c>
      <c r="AL2133" s="149">
        <v>10.3980986334</v>
      </c>
      <c r="AM2133" s="149" t="s">
        <v>3450</v>
      </c>
      <c r="AN2133" s="149" t="s">
        <v>3450</v>
      </c>
      <c r="AO2133" s="149" t="s">
        <v>3450</v>
      </c>
      <c r="AP2133" s="149">
        <v>14.319667260799999</v>
      </c>
      <c r="AQ2133" s="149" t="s">
        <v>3450</v>
      </c>
    </row>
    <row r="2134" spans="1:43" x14ac:dyDescent="0.2">
      <c r="A2134" s="145">
        <v>6709</v>
      </c>
      <c r="B2134" s="109" t="s">
        <v>277</v>
      </c>
      <c r="C2134" s="110">
        <v>3298</v>
      </c>
      <c r="D2134" s="131">
        <v>9.0247933883999991</v>
      </c>
      <c r="E2134" s="110">
        <v>167.07193515700001</v>
      </c>
      <c r="F2134" s="131">
        <v>13.8568829594</v>
      </c>
      <c r="G2134" s="131">
        <v>22.680412371100001</v>
      </c>
      <c r="H2134" s="131">
        <v>57.883565797499998</v>
      </c>
      <c r="I2134" s="131">
        <v>19.436021831400002</v>
      </c>
      <c r="J2134" s="131">
        <v>5.1421657592000001</v>
      </c>
      <c r="K2134" s="131">
        <v>2.4198427102000002</v>
      </c>
      <c r="L2134" s="131">
        <v>9.9818511796999996</v>
      </c>
      <c r="M2134" s="131">
        <v>8.7719298246000008</v>
      </c>
      <c r="N2134" s="110">
        <v>1382</v>
      </c>
      <c r="O2134" s="131">
        <v>2.3465991317000001</v>
      </c>
      <c r="P2134" s="146">
        <v>19.739999999999998</v>
      </c>
      <c r="Q2134" s="131">
        <v>7.4936708861000003</v>
      </c>
      <c r="R2134" s="110">
        <v>39</v>
      </c>
      <c r="S2134" s="131">
        <v>53.316455696200002</v>
      </c>
      <c r="T2134" s="110">
        <v>-37</v>
      </c>
      <c r="U2134" s="131">
        <v>38.4303797468</v>
      </c>
      <c r="V2134" s="131">
        <v>0.75949367089999997</v>
      </c>
      <c r="W2134" s="147">
        <v>862</v>
      </c>
      <c r="X2134" s="147">
        <v>87</v>
      </c>
      <c r="Y2134" s="147">
        <v>296</v>
      </c>
      <c r="Z2134" s="147">
        <v>479</v>
      </c>
      <c r="AA2134" s="147">
        <v>199</v>
      </c>
      <c r="AB2134" s="147">
        <v>34</v>
      </c>
      <c r="AC2134" s="147">
        <v>45</v>
      </c>
      <c r="AD2134" s="147">
        <v>120</v>
      </c>
      <c r="AE2134" s="148">
        <v>1.7777777777999999</v>
      </c>
      <c r="AF2134" s="131">
        <v>0.30627871359999997</v>
      </c>
      <c r="AG2134" s="149">
        <v>2.69</v>
      </c>
      <c r="AH2134" s="149">
        <v>6.5884980457999998</v>
      </c>
      <c r="AI2134" s="149">
        <v>14.182021217200001</v>
      </c>
      <c r="AJ2134" s="149">
        <v>30.9324399777</v>
      </c>
      <c r="AK2134" s="149">
        <v>21.4963707426</v>
      </c>
      <c r="AL2134" s="149">
        <v>11.8927973199</v>
      </c>
      <c r="AM2134" s="149" t="s">
        <v>3450</v>
      </c>
      <c r="AN2134" s="149" t="s">
        <v>3450</v>
      </c>
      <c r="AO2134" s="149" t="s">
        <v>3450</v>
      </c>
      <c r="AP2134" s="149">
        <v>14.9078726968</v>
      </c>
      <c r="AQ2134" s="149" t="s">
        <v>3450</v>
      </c>
    </row>
    <row r="2135" spans="1:43" x14ac:dyDescent="0.2">
      <c r="A2135" s="145">
        <v>6710</v>
      </c>
      <c r="B2135" s="109" t="s">
        <v>276</v>
      </c>
      <c r="C2135" s="110">
        <v>2653</v>
      </c>
      <c r="D2135" s="131">
        <v>11.940928270000001</v>
      </c>
      <c r="E2135" s="110">
        <v>195.79335793359999</v>
      </c>
      <c r="F2135" s="131">
        <v>15.680361854499999</v>
      </c>
      <c r="G2135" s="131">
        <v>22.314361100599999</v>
      </c>
      <c r="H2135" s="131">
        <v>60.497549943499997</v>
      </c>
      <c r="I2135" s="131">
        <v>17.1880889559</v>
      </c>
      <c r="J2135" s="131">
        <v>4.9382716048999997</v>
      </c>
      <c r="K2135" s="131">
        <v>4.9382716048999997</v>
      </c>
      <c r="L2135" s="131">
        <v>10.6362773029</v>
      </c>
      <c r="M2135" s="131">
        <v>5.6980056980000002</v>
      </c>
      <c r="N2135" s="110">
        <v>1130</v>
      </c>
      <c r="O2135" s="131">
        <v>2.3088495574999999</v>
      </c>
      <c r="P2135" s="146">
        <v>13.55</v>
      </c>
      <c r="Q2135" s="131">
        <v>8.1798084009000007</v>
      </c>
      <c r="R2135" s="110">
        <v>31</v>
      </c>
      <c r="S2135" s="131">
        <v>55.784819454699999</v>
      </c>
      <c r="T2135" s="110">
        <v>-29</v>
      </c>
      <c r="U2135" s="131">
        <v>35.740604274100001</v>
      </c>
      <c r="V2135" s="131">
        <v>0.29476787030000001</v>
      </c>
      <c r="W2135" s="147">
        <v>957</v>
      </c>
      <c r="X2135" s="147">
        <v>38</v>
      </c>
      <c r="Y2135" s="147">
        <v>444</v>
      </c>
      <c r="Z2135" s="147">
        <v>475</v>
      </c>
      <c r="AA2135" s="147">
        <v>159</v>
      </c>
      <c r="AB2135" s="147">
        <v>14</v>
      </c>
      <c r="AC2135" s="147">
        <v>29</v>
      </c>
      <c r="AD2135" s="147">
        <v>116</v>
      </c>
      <c r="AE2135" s="148">
        <v>2.7515723269999999</v>
      </c>
      <c r="AF2135" s="131">
        <v>4.6475600310000003</v>
      </c>
      <c r="AG2135" s="149">
        <v>2.91</v>
      </c>
      <c r="AH2135" s="149">
        <v>6.6666666667000003</v>
      </c>
      <c r="AI2135" s="149">
        <v>20.138888888899999</v>
      </c>
      <c r="AJ2135" s="149">
        <v>31.319444444399998</v>
      </c>
      <c r="AK2135" s="149">
        <v>12.777777777800001</v>
      </c>
      <c r="AL2135" s="149">
        <v>13.0555555556</v>
      </c>
      <c r="AM2135" s="149" t="s">
        <v>3450</v>
      </c>
      <c r="AN2135" s="149" t="s">
        <v>3450</v>
      </c>
      <c r="AO2135" s="149" t="s">
        <v>3450</v>
      </c>
      <c r="AP2135" s="149">
        <v>16.041666666699999</v>
      </c>
      <c r="AQ2135" s="149" t="s">
        <v>3450</v>
      </c>
    </row>
    <row r="2136" spans="1:43" x14ac:dyDescent="0.2">
      <c r="A2136" s="145">
        <v>6711</v>
      </c>
      <c r="B2136" s="109" t="s">
        <v>275</v>
      </c>
      <c r="C2136" s="110">
        <v>12566</v>
      </c>
      <c r="D2136" s="131">
        <v>7.9646017698999998</v>
      </c>
      <c r="E2136" s="110">
        <v>571.96176604460004</v>
      </c>
      <c r="F2136" s="131">
        <v>28.744230463200001</v>
      </c>
      <c r="G2136" s="131">
        <v>19.886996657600001</v>
      </c>
      <c r="H2136" s="131">
        <v>58.634410313499998</v>
      </c>
      <c r="I2136" s="131">
        <v>21.478593028799999</v>
      </c>
      <c r="J2136" s="131">
        <v>4.3567807351000001</v>
      </c>
      <c r="K2136" s="131">
        <v>2.2972116602999999</v>
      </c>
      <c r="L2136" s="131">
        <v>8.3967046894999999</v>
      </c>
      <c r="M2136" s="131">
        <v>10.218631178700001</v>
      </c>
      <c r="N2136" s="110">
        <v>5891</v>
      </c>
      <c r="O2136" s="131">
        <v>2.0942115091</v>
      </c>
      <c r="P2136" s="146">
        <v>21.97</v>
      </c>
      <c r="Q2136" s="131">
        <v>20.172648796000001</v>
      </c>
      <c r="R2136" s="110">
        <v>96</v>
      </c>
      <c r="S2136" s="131">
        <v>36.937755565700002</v>
      </c>
      <c r="T2136" s="110">
        <v>-90</v>
      </c>
      <c r="U2136" s="131">
        <v>41.980917764700003</v>
      </c>
      <c r="V2136" s="131">
        <v>0.90867787369999997</v>
      </c>
      <c r="W2136" s="147">
        <v>12965</v>
      </c>
      <c r="X2136" s="147">
        <v>56</v>
      </c>
      <c r="Y2136" s="147">
        <v>3440</v>
      </c>
      <c r="Z2136" s="147">
        <v>9469</v>
      </c>
      <c r="AA2136" s="147">
        <v>1302</v>
      </c>
      <c r="AB2136" s="147">
        <v>18</v>
      </c>
      <c r="AC2136" s="147">
        <v>188</v>
      </c>
      <c r="AD2136" s="147">
        <v>1096</v>
      </c>
      <c r="AE2136" s="148">
        <v>1.8336511661999999</v>
      </c>
      <c r="AF2136" s="131">
        <v>3.6435643564000002</v>
      </c>
      <c r="AG2136" s="149">
        <v>7.52</v>
      </c>
      <c r="AH2136" s="149">
        <v>6.3959066197999999</v>
      </c>
      <c r="AI2136" s="149">
        <v>16.645346977900001</v>
      </c>
      <c r="AJ2136" s="149">
        <v>33.738407419300003</v>
      </c>
      <c r="AK2136" s="149">
        <v>8.9382795011000002</v>
      </c>
      <c r="AL2136" s="149">
        <v>12.583946274400001</v>
      </c>
      <c r="AM2136" s="149" t="s">
        <v>3450</v>
      </c>
      <c r="AN2136" s="149" t="s">
        <v>3450</v>
      </c>
      <c r="AO2136" s="149" t="s">
        <v>3450</v>
      </c>
      <c r="AP2136" s="149">
        <v>21.6981132075</v>
      </c>
      <c r="AQ2136" s="149" t="s">
        <v>3450</v>
      </c>
    </row>
    <row r="2137" spans="1:43" x14ac:dyDescent="0.2">
      <c r="A2137" s="145">
        <v>6712</v>
      </c>
      <c r="B2137" s="109" t="s">
        <v>274</v>
      </c>
      <c r="C2137" s="110">
        <v>1381</v>
      </c>
      <c r="D2137" s="131">
        <v>2.0694752402000001</v>
      </c>
      <c r="E2137" s="110">
        <v>110.7457898958</v>
      </c>
      <c r="F2137" s="131">
        <v>13.9029688631</v>
      </c>
      <c r="G2137" s="131">
        <v>21.868211441</v>
      </c>
      <c r="H2137" s="131">
        <v>57.711803041300001</v>
      </c>
      <c r="I2137" s="131">
        <v>20.419985517699999</v>
      </c>
      <c r="J2137" s="131">
        <v>1.4625228519</v>
      </c>
      <c r="K2137" s="131">
        <v>1.4625228519</v>
      </c>
      <c r="L2137" s="131">
        <v>8.0438756855999998</v>
      </c>
      <c r="M2137" s="131">
        <v>6.5813528335999996</v>
      </c>
      <c r="N2137" s="110">
        <v>544</v>
      </c>
      <c r="O2137" s="131">
        <v>2.4908088235000001</v>
      </c>
      <c r="P2137" s="146">
        <v>12.47</v>
      </c>
      <c r="Q2137" s="131">
        <v>8.9371980676000007</v>
      </c>
      <c r="R2137" s="110">
        <v>29</v>
      </c>
      <c r="S2137" s="131">
        <v>47.423510467</v>
      </c>
      <c r="T2137" s="110">
        <v>-30</v>
      </c>
      <c r="U2137" s="131">
        <v>43.236714975799998</v>
      </c>
      <c r="V2137" s="131">
        <v>0.40257648950000002</v>
      </c>
      <c r="W2137" s="147">
        <v>634</v>
      </c>
      <c r="X2137" s="147">
        <v>54</v>
      </c>
      <c r="Y2137" s="147">
        <v>261</v>
      </c>
      <c r="Z2137" s="147">
        <v>319</v>
      </c>
      <c r="AA2137" s="147">
        <v>103</v>
      </c>
      <c r="AB2137" s="147">
        <v>18</v>
      </c>
      <c r="AC2137" s="147">
        <v>28</v>
      </c>
      <c r="AD2137" s="147">
        <v>57</v>
      </c>
      <c r="AE2137" s="148">
        <v>1.1627906977</v>
      </c>
      <c r="AF2137" s="131">
        <v>0</v>
      </c>
      <c r="AG2137" s="149">
        <v>1.99</v>
      </c>
      <c r="AH2137" s="149">
        <v>4.7263681591999998</v>
      </c>
      <c r="AI2137" s="149">
        <v>24.626865671600001</v>
      </c>
      <c r="AJ2137" s="149">
        <v>20.024875621900001</v>
      </c>
      <c r="AK2137" s="149">
        <v>13.8059701493</v>
      </c>
      <c r="AL2137" s="149">
        <v>20.771144278600001</v>
      </c>
      <c r="AM2137" s="149" t="s">
        <v>3450</v>
      </c>
      <c r="AN2137" s="149" t="s">
        <v>3450</v>
      </c>
      <c r="AO2137" s="149" t="s">
        <v>3450</v>
      </c>
      <c r="AP2137" s="149">
        <v>16.044776119400002</v>
      </c>
      <c r="AQ2137" s="149" t="s">
        <v>3450</v>
      </c>
    </row>
    <row r="2138" spans="1:43" x14ac:dyDescent="0.2">
      <c r="A2138" s="145">
        <v>6713</v>
      </c>
      <c r="B2138" s="109" t="s">
        <v>273</v>
      </c>
      <c r="C2138" s="110">
        <v>119</v>
      </c>
      <c r="D2138" s="131">
        <v>1.7094017094</v>
      </c>
      <c r="E2138" s="110">
        <v>35.9516616314</v>
      </c>
      <c r="F2138" s="131">
        <v>6.7226890756</v>
      </c>
      <c r="G2138" s="131">
        <v>15.1260504202</v>
      </c>
      <c r="H2138" s="131">
        <v>52.941176470599999</v>
      </c>
      <c r="I2138" s="131">
        <v>31.932773109199999</v>
      </c>
      <c r="J2138" s="131">
        <v>16.597510373399999</v>
      </c>
      <c r="K2138" s="131">
        <v>8.2987551866999993</v>
      </c>
      <c r="L2138" s="131">
        <v>24.8962655602</v>
      </c>
      <c r="M2138" s="131">
        <v>8.2987551866999993</v>
      </c>
      <c r="N2138" s="110">
        <v>55</v>
      </c>
      <c r="O2138" s="131">
        <v>2.1636363635999998</v>
      </c>
      <c r="P2138" s="146">
        <v>3.31</v>
      </c>
      <c r="Q2138" s="131">
        <v>4.1916167665000001</v>
      </c>
      <c r="R2138" s="110">
        <v>0</v>
      </c>
      <c r="S2138" s="131">
        <v>54.790419161700001</v>
      </c>
      <c r="T2138" s="110">
        <v>0</v>
      </c>
      <c r="U2138" s="131">
        <v>41.017964071900003</v>
      </c>
      <c r="V2138" s="131">
        <v>0</v>
      </c>
      <c r="W2138" s="147" t="s">
        <v>3449</v>
      </c>
      <c r="X2138" s="147">
        <v>17</v>
      </c>
      <c r="Y2138" s="147">
        <v>7</v>
      </c>
      <c r="Z2138" s="147" t="s">
        <v>3449</v>
      </c>
      <c r="AA2138" s="147" t="s">
        <v>3449</v>
      </c>
      <c r="AB2138" s="147">
        <v>7</v>
      </c>
      <c r="AC2138" s="147" t="s">
        <v>3449</v>
      </c>
      <c r="AD2138" s="147" t="s">
        <v>3449</v>
      </c>
      <c r="AE2138" s="148">
        <v>4.2857142857000001</v>
      </c>
      <c r="AF2138" s="131">
        <v>0</v>
      </c>
      <c r="AG2138" s="149" t="s">
        <v>3449</v>
      </c>
      <c r="AH2138" s="149">
        <v>0</v>
      </c>
      <c r="AI2138" s="149">
        <v>20</v>
      </c>
      <c r="AJ2138" s="149">
        <v>0</v>
      </c>
      <c r="AK2138" s="149">
        <v>71.428571428599994</v>
      </c>
      <c r="AL2138" s="149">
        <v>0</v>
      </c>
      <c r="AM2138" s="149" t="s">
        <v>3450</v>
      </c>
      <c r="AN2138" s="149" t="s">
        <v>3450</v>
      </c>
      <c r="AO2138" s="149" t="s">
        <v>3450</v>
      </c>
      <c r="AP2138" s="149">
        <v>8.5714285714000003</v>
      </c>
      <c r="AQ2138" s="149" t="s">
        <v>3450</v>
      </c>
    </row>
    <row r="2139" spans="1:43" x14ac:dyDescent="0.2">
      <c r="A2139" s="145">
        <v>6715</v>
      </c>
      <c r="B2139" s="109" t="s">
        <v>272</v>
      </c>
      <c r="C2139" s="110">
        <v>523</v>
      </c>
      <c r="D2139" s="131">
        <v>-5.0816696915000001</v>
      </c>
      <c r="E2139" s="110">
        <v>53.6960985626</v>
      </c>
      <c r="F2139" s="131">
        <v>3.8240917782000001</v>
      </c>
      <c r="G2139" s="131">
        <v>19.311663479900002</v>
      </c>
      <c r="H2139" s="131">
        <v>58.508604206500003</v>
      </c>
      <c r="I2139" s="131">
        <v>22.179732313599999</v>
      </c>
      <c r="J2139" s="131">
        <v>3.9100684262000001</v>
      </c>
      <c r="K2139" s="131">
        <v>0</v>
      </c>
      <c r="L2139" s="131">
        <v>1.9550342131</v>
      </c>
      <c r="M2139" s="131">
        <v>13.685239491700001</v>
      </c>
      <c r="N2139" s="110">
        <v>208</v>
      </c>
      <c r="O2139" s="131">
        <v>2.4951923077</v>
      </c>
      <c r="P2139" s="146">
        <v>9.74</v>
      </c>
      <c r="Q2139" s="131">
        <v>3.5860655738</v>
      </c>
      <c r="R2139" s="110">
        <v>5</v>
      </c>
      <c r="S2139" s="131">
        <v>43.852459016399997</v>
      </c>
      <c r="T2139" s="110">
        <v>-9</v>
      </c>
      <c r="U2139" s="131">
        <v>52.151639344300001</v>
      </c>
      <c r="V2139" s="131">
        <v>0.40983606560000002</v>
      </c>
      <c r="W2139" s="147">
        <v>77</v>
      </c>
      <c r="X2139" s="147">
        <v>35</v>
      </c>
      <c r="Y2139" s="147">
        <v>17</v>
      </c>
      <c r="Z2139" s="147">
        <v>25</v>
      </c>
      <c r="AA2139" s="147">
        <v>40</v>
      </c>
      <c r="AB2139" s="147">
        <v>11</v>
      </c>
      <c r="AC2139" s="147">
        <v>9</v>
      </c>
      <c r="AD2139" s="147">
        <v>20</v>
      </c>
      <c r="AE2139" s="148">
        <v>4.6875</v>
      </c>
      <c r="AF2139" s="131">
        <v>18.367346938800001</v>
      </c>
      <c r="AG2139" s="149">
        <v>2.6</v>
      </c>
      <c r="AH2139" s="149">
        <v>2.6315789474</v>
      </c>
      <c r="AI2139" s="149">
        <v>17.5438596491</v>
      </c>
      <c r="AJ2139" s="149">
        <v>30.116959064300001</v>
      </c>
      <c r="AK2139" s="149">
        <v>18.421052631599999</v>
      </c>
      <c r="AL2139" s="149">
        <v>15.789473684200001</v>
      </c>
      <c r="AM2139" s="149" t="s">
        <v>3450</v>
      </c>
      <c r="AN2139" s="149" t="s">
        <v>3450</v>
      </c>
      <c r="AO2139" s="149" t="s">
        <v>3450</v>
      </c>
      <c r="AP2139" s="149">
        <v>15.4970760234</v>
      </c>
      <c r="AQ2139" s="149" t="s">
        <v>3450</v>
      </c>
    </row>
    <row r="2140" spans="1:43" x14ac:dyDescent="0.2">
      <c r="A2140" s="145">
        <v>6716</v>
      </c>
      <c r="B2140" s="109" t="s">
        <v>271</v>
      </c>
      <c r="C2140" s="110">
        <v>105</v>
      </c>
      <c r="D2140" s="131">
        <v>-14.634146341499999</v>
      </c>
      <c r="E2140" s="110">
        <v>44.871794871799999</v>
      </c>
      <c r="F2140" s="131">
        <v>14.285714285699999</v>
      </c>
      <c r="G2140" s="131">
        <v>20</v>
      </c>
      <c r="H2140" s="131">
        <v>55.238095238100001</v>
      </c>
      <c r="I2140" s="131">
        <v>24.761904761899999</v>
      </c>
      <c r="J2140" s="131">
        <v>0</v>
      </c>
      <c r="K2140" s="131">
        <v>0</v>
      </c>
      <c r="L2140" s="131">
        <v>18.867924528300001</v>
      </c>
      <c r="M2140" s="131">
        <v>9.4339622641999998</v>
      </c>
      <c r="N2140" s="110">
        <v>46</v>
      </c>
      <c r="O2140" s="131">
        <v>2.2826086957</v>
      </c>
      <c r="P2140" s="146">
        <v>2.34</v>
      </c>
      <c r="Q2140" s="131">
        <v>7.6271186441000003</v>
      </c>
      <c r="R2140" s="110">
        <v>3</v>
      </c>
      <c r="S2140" s="131">
        <v>39.406779661000002</v>
      </c>
      <c r="T2140" s="110">
        <v>-2</v>
      </c>
      <c r="U2140" s="131">
        <v>52.542372881399999</v>
      </c>
      <c r="V2140" s="131">
        <v>0.42372881359999998</v>
      </c>
      <c r="W2140" s="147">
        <v>16</v>
      </c>
      <c r="X2140" s="147">
        <v>7</v>
      </c>
      <c r="Y2140" s="147">
        <v>0</v>
      </c>
      <c r="Z2140" s="147">
        <v>9</v>
      </c>
      <c r="AA2140" s="147" t="s">
        <v>3449</v>
      </c>
      <c r="AB2140" s="147" t="s">
        <v>3449</v>
      </c>
      <c r="AC2140" s="147">
        <v>0</v>
      </c>
      <c r="AD2140" s="147">
        <v>7</v>
      </c>
      <c r="AE2140" s="148">
        <v>1.5873015873</v>
      </c>
      <c r="AF2140" s="131">
        <v>0</v>
      </c>
      <c r="AG2140" s="149" t="s">
        <v>3449</v>
      </c>
      <c r="AH2140" s="149">
        <v>1</v>
      </c>
      <c r="AI2140" s="149">
        <v>30</v>
      </c>
      <c r="AJ2140" s="149">
        <v>24</v>
      </c>
      <c r="AK2140" s="149">
        <v>11</v>
      </c>
      <c r="AL2140" s="149">
        <v>17</v>
      </c>
      <c r="AM2140" s="149" t="s">
        <v>3450</v>
      </c>
      <c r="AN2140" s="149" t="s">
        <v>3450</v>
      </c>
      <c r="AO2140" s="149" t="s">
        <v>3450</v>
      </c>
      <c r="AP2140" s="149">
        <v>17</v>
      </c>
      <c r="AQ2140" s="149" t="s">
        <v>3450</v>
      </c>
    </row>
    <row r="2141" spans="1:43" x14ac:dyDescent="0.2">
      <c r="A2141" s="145">
        <v>6718</v>
      </c>
      <c r="B2141" s="109" t="s">
        <v>270</v>
      </c>
      <c r="C2141" s="110">
        <v>434</v>
      </c>
      <c r="D2141" s="131">
        <v>16.666666666699999</v>
      </c>
      <c r="E2141" s="110">
        <v>53.7128712871</v>
      </c>
      <c r="F2141" s="131">
        <v>8.0645161289999994</v>
      </c>
      <c r="G2141" s="131">
        <v>18.894009216600001</v>
      </c>
      <c r="H2141" s="131">
        <v>55.529953917100002</v>
      </c>
      <c r="I2141" s="131">
        <v>25.576036866399999</v>
      </c>
      <c r="J2141" s="131">
        <v>7.0093457943999997</v>
      </c>
      <c r="K2141" s="131">
        <v>2.3364485981000001</v>
      </c>
      <c r="L2141" s="131">
        <v>18.691588785</v>
      </c>
      <c r="M2141" s="131">
        <v>16.355140186900002</v>
      </c>
      <c r="N2141" s="110">
        <v>196</v>
      </c>
      <c r="O2141" s="131">
        <v>2.1989795918000001</v>
      </c>
      <c r="P2141" s="146">
        <v>8.08</v>
      </c>
      <c r="Q2141" s="131">
        <v>4.5905707195999996</v>
      </c>
      <c r="R2141" s="110">
        <v>0</v>
      </c>
      <c r="S2141" s="131">
        <v>45.781637717099997</v>
      </c>
      <c r="T2141" s="110">
        <v>2</v>
      </c>
      <c r="U2141" s="131">
        <v>49.627791563300001</v>
      </c>
      <c r="V2141" s="131">
        <v>0</v>
      </c>
      <c r="W2141" s="147">
        <v>70</v>
      </c>
      <c r="X2141" s="147">
        <v>29</v>
      </c>
      <c r="Y2141" s="147">
        <v>12</v>
      </c>
      <c r="Z2141" s="147">
        <v>29</v>
      </c>
      <c r="AA2141" s="147">
        <v>33</v>
      </c>
      <c r="AB2141" s="147">
        <v>9</v>
      </c>
      <c r="AC2141" s="147">
        <v>9</v>
      </c>
      <c r="AD2141" s="147">
        <v>15</v>
      </c>
      <c r="AE2141" s="148">
        <v>0.78125</v>
      </c>
      <c r="AF2141" s="131">
        <v>7.1428571428999996</v>
      </c>
      <c r="AG2141" s="149" t="s">
        <v>3449</v>
      </c>
      <c r="AH2141" s="149">
        <v>3.3333333333000001</v>
      </c>
      <c r="AI2141" s="149">
        <v>19.6296296296</v>
      </c>
      <c r="AJ2141" s="149">
        <v>10.3703703704</v>
      </c>
      <c r="AK2141" s="149">
        <v>38.518518518500002</v>
      </c>
      <c r="AL2141" s="149">
        <v>5.9259259258999997</v>
      </c>
      <c r="AM2141" s="149" t="s">
        <v>3450</v>
      </c>
      <c r="AN2141" s="149" t="s">
        <v>3450</v>
      </c>
      <c r="AO2141" s="149" t="s">
        <v>3450</v>
      </c>
      <c r="AP2141" s="149">
        <v>22.222222222199999</v>
      </c>
      <c r="AQ2141" s="149" t="s">
        <v>3450</v>
      </c>
    </row>
    <row r="2142" spans="1:43" x14ac:dyDescent="0.2">
      <c r="A2142" s="145">
        <v>6719</v>
      </c>
      <c r="B2142" s="109" t="s">
        <v>269</v>
      </c>
      <c r="C2142" s="110">
        <v>352</v>
      </c>
      <c r="D2142" s="131">
        <v>-8.8082901553999999</v>
      </c>
      <c r="E2142" s="110">
        <v>19.730941703999999</v>
      </c>
      <c r="F2142" s="131">
        <v>2.5568181818000002</v>
      </c>
      <c r="G2142" s="131">
        <v>18.181818181800001</v>
      </c>
      <c r="H2142" s="131">
        <v>59.090909090899999</v>
      </c>
      <c r="I2142" s="131">
        <v>22.727272727300001</v>
      </c>
      <c r="J2142" s="131">
        <v>2.8248587570999999</v>
      </c>
      <c r="K2142" s="131">
        <v>2.8248587570999999</v>
      </c>
      <c r="L2142" s="131">
        <v>8.4745762712000001</v>
      </c>
      <c r="M2142" s="131">
        <v>8.4745762712000001</v>
      </c>
      <c r="N2142" s="110">
        <v>156</v>
      </c>
      <c r="O2142" s="131">
        <v>2.25</v>
      </c>
      <c r="P2142" s="146">
        <v>17.84</v>
      </c>
      <c r="Q2142" s="131">
        <v>2.9758562605000001</v>
      </c>
      <c r="R2142" s="110">
        <v>13</v>
      </c>
      <c r="S2142" s="131">
        <v>47.2768107805</v>
      </c>
      <c r="T2142" s="110">
        <v>4</v>
      </c>
      <c r="U2142" s="131">
        <v>49.1858506457</v>
      </c>
      <c r="V2142" s="131">
        <v>0.56148231329999998</v>
      </c>
      <c r="W2142" s="147">
        <v>98</v>
      </c>
      <c r="X2142" s="147">
        <v>39</v>
      </c>
      <c r="Y2142" s="147">
        <v>27</v>
      </c>
      <c r="Z2142" s="147">
        <v>32</v>
      </c>
      <c r="AA2142" s="147" t="s">
        <v>3449</v>
      </c>
      <c r="AB2142" s="147">
        <v>13</v>
      </c>
      <c r="AC2142" s="147" t="s">
        <v>3449</v>
      </c>
      <c r="AD2142" s="147">
        <v>12</v>
      </c>
      <c r="AE2142" s="148">
        <v>1.9900497511999999</v>
      </c>
      <c r="AF2142" s="131">
        <v>11.3314447592</v>
      </c>
      <c r="AG2142" s="149">
        <v>2.25</v>
      </c>
      <c r="AH2142" s="149">
        <v>12.4137931034</v>
      </c>
      <c r="AI2142" s="149">
        <v>23.448275862100001</v>
      </c>
      <c r="AJ2142" s="149">
        <v>16.551724137899999</v>
      </c>
      <c r="AK2142" s="149">
        <v>24.827586206900001</v>
      </c>
      <c r="AL2142" s="149">
        <v>7.9310344828000003</v>
      </c>
      <c r="AM2142" s="149" t="s">
        <v>3450</v>
      </c>
      <c r="AN2142" s="149" t="s">
        <v>3450</v>
      </c>
      <c r="AO2142" s="149" t="s">
        <v>3450</v>
      </c>
      <c r="AP2142" s="149">
        <v>14.8275862069</v>
      </c>
      <c r="AQ2142" s="149" t="s">
        <v>3450</v>
      </c>
    </row>
    <row r="2143" spans="1:43" x14ac:dyDescent="0.2">
      <c r="A2143" s="145">
        <v>6721</v>
      </c>
      <c r="B2143" s="109" t="s">
        <v>268</v>
      </c>
      <c r="C2143" s="110">
        <v>674</v>
      </c>
      <c r="D2143" s="131">
        <v>22.1014492754</v>
      </c>
      <c r="E2143" s="110">
        <v>356.61375661379998</v>
      </c>
      <c r="F2143" s="131">
        <v>11.275964391700001</v>
      </c>
      <c r="G2143" s="131">
        <v>20.771513353100001</v>
      </c>
      <c r="H2143" s="131">
        <v>58.753709198800003</v>
      </c>
      <c r="I2143" s="131">
        <v>20.474777448099999</v>
      </c>
      <c r="J2143" s="131">
        <v>4.5766590388999999</v>
      </c>
      <c r="K2143" s="131">
        <v>3.0511060258999998</v>
      </c>
      <c r="L2143" s="131">
        <v>16.7810831426</v>
      </c>
      <c r="M2143" s="131">
        <v>0</v>
      </c>
      <c r="N2143" s="110">
        <v>268</v>
      </c>
      <c r="O2143" s="131">
        <v>2.5149253731000001</v>
      </c>
      <c r="P2143" s="146">
        <v>1.89</v>
      </c>
      <c r="Q2143" s="131">
        <v>15.0259067358</v>
      </c>
      <c r="R2143" s="110">
        <v>5</v>
      </c>
      <c r="S2143" s="131">
        <v>66.8393782383</v>
      </c>
      <c r="T2143" s="110">
        <v>-2</v>
      </c>
      <c r="U2143" s="131">
        <v>18.1347150259</v>
      </c>
      <c r="V2143" s="131">
        <v>0</v>
      </c>
      <c r="W2143" s="147">
        <v>176</v>
      </c>
      <c r="X2143" s="147">
        <v>18</v>
      </c>
      <c r="Y2143" s="147">
        <v>60</v>
      </c>
      <c r="Z2143" s="147">
        <v>98</v>
      </c>
      <c r="AA2143" s="147">
        <v>39</v>
      </c>
      <c r="AB2143" s="147">
        <v>7</v>
      </c>
      <c r="AC2143" s="147">
        <v>11</v>
      </c>
      <c r="AD2143" s="147">
        <v>21</v>
      </c>
      <c r="AE2143" s="148">
        <v>5.7057057056999998</v>
      </c>
      <c r="AF2143" s="131">
        <v>0</v>
      </c>
      <c r="AG2143" s="149" t="s">
        <v>3449</v>
      </c>
      <c r="AH2143" s="149">
        <v>5.4325955734000004</v>
      </c>
      <c r="AI2143" s="149">
        <v>15.4929577465</v>
      </c>
      <c r="AJ2143" s="149">
        <v>23.541247484900001</v>
      </c>
      <c r="AK2143" s="149">
        <v>16.700201207199999</v>
      </c>
      <c r="AL2143" s="149">
        <v>20.120724346100001</v>
      </c>
      <c r="AM2143" s="149" t="s">
        <v>3450</v>
      </c>
      <c r="AN2143" s="149" t="s">
        <v>3450</v>
      </c>
      <c r="AO2143" s="149" t="s">
        <v>3450</v>
      </c>
      <c r="AP2143" s="149">
        <v>18.712273641900001</v>
      </c>
      <c r="AQ2143" s="149" t="s">
        <v>3450</v>
      </c>
    </row>
    <row r="2144" spans="1:43" x14ac:dyDescent="0.2">
      <c r="A2144" s="145">
        <v>6722</v>
      </c>
      <c r="B2144" s="109" t="s">
        <v>267</v>
      </c>
      <c r="C2144" s="110">
        <v>269</v>
      </c>
      <c r="D2144" s="131">
        <v>3.8610038609999999</v>
      </c>
      <c r="E2144" s="110">
        <v>34.223918575100001</v>
      </c>
      <c r="F2144" s="131">
        <v>4.4609665427999996</v>
      </c>
      <c r="G2144" s="131">
        <v>19.702602230499998</v>
      </c>
      <c r="H2144" s="131">
        <v>60.223048327100003</v>
      </c>
      <c r="I2144" s="131">
        <v>20.074349442399999</v>
      </c>
      <c r="J2144" s="131">
        <v>3.7807183365000001</v>
      </c>
      <c r="K2144" s="131">
        <v>0</v>
      </c>
      <c r="L2144" s="131">
        <v>18.903591682399998</v>
      </c>
      <c r="M2144" s="131">
        <v>3.7807183365000001</v>
      </c>
      <c r="N2144" s="110">
        <v>114</v>
      </c>
      <c r="O2144" s="131">
        <v>2.3245614035000002</v>
      </c>
      <c r="P2144" s="146">
        <v>7.86</v>
      </c>
      <c r="Q2144" s="131">
        <v>3.2828282828000002</v>
      </c>
      <c r="R2144" s="110">
        <v>6</v>
      </c>
      <c r="S2144" s="131">
        <v>46.338383838399999</v>
      </c>
      <c r="T2144" s="110">
        <v>4</v>
      </c>
      <c r="U2144" s="131">
        <v>50.378787878799997</v>
      </c>
      <c r="V2144" s="131">
        <v>0</v>
      </c>
      <c r="W2144" s="147">
        <v>76</v>
      </c>
      <c r="X2144" s="147">
        <v>39</v>
      </c>
      <c r="Y2144" s="147">
        <v>24</v>
      </c>
      <c r="Z2144" s="147">
        <v>13</v>
      </c>
      <c r="AA2144" s="147" t="s">
        <v>3449</v>
      </c>
      <c r="AB2144" s="147">
        <v>13</v>
      </c>
      <c r="AC2144" s="147" t="s">
        <v>3449</v>
      </c>
      <c r="AD2144" s="147">
        <v>5</v>
      </c>
      <c r="AE2144" s="148">
        <v>3.7313432835999998</v>
      </c>
      <c r="AF2144" s="131">
        <v>3.7735849056999999</v>
      </c>
      <c r="AG2144" s="149" t="s">
        <v>3449</v>
      </c>
      <c r="AH2144" s="149">
        <v>2.3364485981000001</v>
      </c>
      <c r="AI2144" s="149">
        <v>23.3644859813</v>
      </c>
      <c r="AJ2144" s="149">
        <v>14.018691588799999</v>
      </c>
      <c r="AK2144" s="149">
        <v>18.2242990654</v>
      </c>
      <c r="AL2144" s="149">
        <v>30.373831775700001</v>
      </c>
      <c r="AM2144" s="149" t="s">
        <v>3450</v>
      </c>
      <c r="AN2144" s="149" t="s">
        <v>3450</v>
      </c>
      <c r="AO2144" s="149" t="s">
        <v>3450</v>
      </c>
      <c r="AP2144" s="149">
        <v>11.682242990700001</v>
      </c>
      <c r="AQ2144" s="149" t="s">
        <v>3450</v>
      </c>
    </row>
    <row r="2145" spans="1:43" x14ac:dyDescent="0.2">
      <c r="A2145" s="145">
        <v>6724</v>
      </c>
      <c r="B2145" s="109" t="s">
        <v>266</v>
      </c>
      <c r="C2145" s="110">
        <v>431</v>
      </c>
      <c r="D2145" s="131">
        <v>-11.680327868899999</v>
      </c>
      <c r="E2145" s="110">
        <v>57.390146471400001</v>
      </c>
      <c r="F2145" s="131">
        <v>15.777262180999999</v>
      </c>
      <c r="G2145" s="131">
        <v>13.9211136891</v>
      </c>
      <c r="H2145" s="131">
        <v>65.197215777300002</v>
      </c>
      <c r="I2145" s="131">
        <v>20.881670533600001</v>
      </c>
      <c r="J2145" s="131">
        <v>6.9444444444000002</v>
      </c>
      <c r="K2145" s="131">
        <v>2.3148148148000001</v>
      </c>
      <c r="L2145" s="131">
        <v>6.9444444444000002</v>
      </c>
      <c r="M2145" s="131">
        <v>11.5740740741</v>
      </c>
      <c r="N2145" s="110">
        <v>204</v>
      </c>
      <c r="O2145" s="131">
        <v>2.0784313724999999</v>
      </c>
      <c r="P2145" s="146">
        <v>7.51</v>
      </c>
      <c r="Q2145" s="131">
        <v>7.4369189906999997</v>
      </c>
      <c r="R2145" s="110">
        <v>22</v>
      </c>
      <c r="S2145" s="131">
        <v>29.8804780876</v>
      </c>
      <c r="T2145" s="110">
        <v>-14</v>
      </c>
      <c r="U2145" s="131">
        <v>61.487383798099998</v>
      </c>
      <c r="V2145" s="131">
        <v>1.1952191235</v>
      </c>
      <c r="W2145" s="147">
        <v>118</v>
      </c>
      <c r="X2145" s="147">
        <v>16</v>
      </c>
      <c r="Y2145" s="147">
        <v>27</v>
      </c>
      <c r="Z2145" s="147">
        <v>75</v>
      </c>
      <c r="AA2145" s="147">
        <v>42</v>
      </c>
      <c r="AB2145" s="147">
        <v>5</v>
      </c>
      <c r="AC2145" s="147">
        <v>6</v>
      </c>
      <c r="AD2145" s="147">
        <v>31</v>
      </c>
      <c r="AE2145" s="148">
        <v>4.2801556420000004</v>
      </c>
      <c r="AF2145" s="131">
        <v>0</v>
      </c>
      <c r="AG2145" s="149">
        <v>5.77</v>
      </c>
      <c r="AH2145" s="149">
        <v>4.8387096773999998</v>
      </c>
      <c r="AI2145" s="149">
        <v>7.7419354838999999</v>
      </c>
      <c r="AJ2145" s="149">
        <v>15.161290322599999</v>
      </c>
      <c r="AK2145" s="149">
        <v>50.645161290300003</v>
      </c>
      <c r="AL2145" s="149">
        <v>8.7096774194000002</v>
      </c>
      <c r="AM2145" s="149" t="s">
        <v>3450</v>
      </c>
      <c r="AN2145" s="149" t="s">
        <v>3450</v>
      </c>
      <c r="AO2145" s="149" t="s">
        <v>3450</v>
      </c>
      <c r="AP2145" s="149">
        <v>12.9032258065</v>
      </c>
      <c r="AQ2145" s="149" t="s">
        <v>3450</v>
      </c>
    </row>
    <row r="2146" spans="1:43" x14ac:dyDescent="0.2">
      <c r="A2146" s="145">
        <v>6729</v>
      </c>
      <c r="B2146" s="109" t="s">
        <v>265</v>
      </c>
      <c r="C2146" s="110">
        <v>7071</v>
      </c>
      <c r="D2146" s="131">
        <v>6.5070040669000004</v>
      </c>
      <c r="E2146" s="110">
        <v>99.535472972999997</v>
      </c>
      <c r="F2146" s="131">
        <v>15.4575024749</v>
      </c>
      <c r="G2146" s="131">
        <v>21.722528638099998</v>
      </c>
      <c r="H2146" s="131">
        <v>58.181303917400001</v>
      </c>
      <c r="I2146" s="131">
        <v>20.096167444500001</v>
      </c>
      <c r="J2146" s="131">
        <v>2.8453549580000002</v>
      </c>
      <c r="K2146" s="131">
        <v>2.9876227058999998</v>
      </c>
      <c r="L2146" s="131">
        <v>9.8164746051999998</v>
      </c>
      <c r="M2146" s="131">
        <v>7.5401906388000004</v>
      </c>
      <c r="N2146" s="110">
        <v>2948</v>
      </c>
      <c r="O2146" s="131">
        <v>2.3453188601999999</v>
      </c>
      <c r="P2146" s="146">
        <v>71.040000000000006</v>
      </c>
      <c r="Q2146" s="131">
        <v>7.1639690359000001</v>
      </c>
      <c r="R2146" s="110">
        <v>143</v>
      </c>
      <c r="S2146" s="131">
        <v>35.932441942300002</v>
      </c>
      <c r="T2146" s="110">
        <v>-112</v>
      </c>
      <c r="U2146" s="131">
        <v>56.396903588999997</v>
      </c>
      <c r="V2146" s="131">
        <v>0.5066854328</v>
      </c>
      <c r="W2146" s="147">
        <v>3247</v>
      </c>
      <c r="X2146" s="147">
        <v>171</v>
      </c>
      <c r="Y2146" s="147">
        <v>1822</v>
      </c>
      <c r="Z2146" s="147">
        <v>1254</v>
      </c>
      <c r="AA2146" s="147">
        <v>477</v>
      </c>
      <c r="AB2146" s="147">
        <v>65</v>
      </c>
      <c r="AC2146" s="147">
        <v>128</v>
      </c>
      <c r="AD2146" s="147">
        <v>284</v>
      </c>
      <c r="AE2146" s="148">
        <v>2.3435267219</v>
      </c>
      <c r="AF2146" s="131">
        <v>7.9387990761999996</v>
      </c>
      <c r="AG2146" s="149">
        <v>2.13</v>
      </c>
      <c r="AH2146" s="149">
        <v>5.7757941717000003</v>
      </c>
      <c r="AI2146" s="149">
        <v>19.768968233100001</v>
      </c>
      <c r="AJ2146" s="149">
        <v>30.795484379099999</v>
      </c>
      <c r="AK2146" s="149">
        <v>14.8595431872</v>
      </c>
      <c r="AL2146" s="149">
        <v>14.8595431872</v>
      </c>
      <c r="AM2146" s="149" t="s">
        <v>3450</v>
      </c>
      <c r="AN2146" s="149" t="s">
        <v>3450</v>
      </c>
      <c r="AO2146" s="149" t="s">
        <v>3450</v>
      </c>
      <c r="AP2146" s="149">
        <v>13.940666841700001</v>
      </c>
      <c r="AQ2146" s="149" t="s">
        <v>3450</v>
      </c>
    </row>
    <row r="2147" spans="1:43" x14ac:dyDescent="0.2">
      <c r="A2147" s="145">
        <v>6730</v>
      </c>
      <c r="B2147" s="109" t="s">
        <v>264</v>
      </c>
      <c r="C2147" s="110">
        <v>3205</v>
      </c>
      <c r="D2147" s="131">
        <v>5.9504132231</v>
      </c>
      <c r="E2147" s="110">
        <v>68.644249303899997</v>
      </c>
      <c r="F2147" s="131">
        <v>6.9890795631999998</v>
      </c>
      <c r="G2147" s="131">
        <v>23.556942277699999</v>
      </c>
      <c r="H2147" s="131">
        <v>57.067082683300001</v>
      </c>
      <c r="I2147" s="131">
        <v>19.375975039</v>
      </c>
      <c r="J2147" s="131">
        <v>4.0580614951999996</v>
      </c>
      <c r="K2147" s="131">
        <v>2.4972686125000001</v>
      </c>
      <c r="L2147" s="131">
        <v>10.3012330264</v>
      </c>
      <c r="M2147" s="131">
        <v>7.1796472608000004</v>
      </c>
      <c r="N2147" s="110">
        <v>1321</v>
      </c>
      <c r="O2147" s="131">
        <v>2.4027252082000001</v>
      </c>
      <c r="P2147" s="146">
        <v>46.69</v>
      </c>
      <c r="Q2147" s="131">
        <v>4.8006858123000002</v>
      </c>
      <c r="R2147" s="110">
        <v>50</v>
      </c>
      <c r="S2147" s="131">
        <v>46.720960137200002</v>
      </c>
      <c r="T2147" s="110">
        <v>0</v>
      </c>
      <c r="U2147" s="131">
        <v>47.942563223299999</v>
      </c>
      <c r="V2147" s="131">
        <v>0.53579082730000005</v>
      </c>
      <c r="W2147" s="147">
        <v>979</v>
      </c>
      <c r="X2147" s="147">
        <v>161</v>
      </c>
      <c r="Y2147" s="147">
        <v>332</v>
      </c>
      <c r="Z2147" s="147">
        <v>486</v>
      </c>
      <c r="AA2147" s="147">
        <v>236</v>
      </c>
      <c r="AB2147" s="147">
        <v>65</v>
      </c>
      <c r="AC2147" s="147">
        <v>50</v>
      </c>
      <c r="AD2147" s="147">
        <v>121</v>
      </c>
      <c r="AE2147" s="148">
        <v>0.51746442429999995</v>
      </c>
      <c r="AF2147" s="131">
        <v>3.4602076125000001</v>
      </c>
      <c r="AG2147" s="149">
        <v>1.69</v>
      </c>
      <c r="AH2147" s="149">
        <v>3.4313725490000002</v>
      </c>
      <c r="AI2147" s="149">
        <v>23.202614379100002</v>
      </c>
      <c r="AJ2147" s="149">
        <v>27.941176470599999</v>
      </c>
      <c r="AK2147" s="149">
        <v>15.8496732026</v>
      </c>
      <c r="AL2147" s="149">
        <v>13.6710239651</v>
      </c>
      <c r="AM2147" s="149" t="s">
        <v>3450</v>
      </c>
      <c r="AN2147" s="149" t="s">
        <v>3450</v>
      </c>
      <c r="AO2147" s="149" t="s">
        <v>3450</v>
      </c>
      <c r="AP2147" s="149">
        <v>15.904139433599999</v>
      </c>
      <c r="AQ2147" s="149" t="s">
        <v>3450</v>
      </c>
    </row>
    <row r="2148" spans="1:43" x14ac:dyDescent="0.2">
      <c r="A2148" s="145">
        <v>6741</v>
      </c>
      <c r="B2148" s="109" t="s">
        <v>263</v>
      </c>
      <c r="C2148" s="110">
        <v>322</v>
      </c>
      <c r="D2148" s="131">
        <v>-2.1276595745</v>
      </c>
      <c r="E2148" s="110">
        <v>27.5684931507</v>
      </c>
      <c r="F2148" s="131">
        <v>2.1739130434999998</v>
      </c>
      <c r="G2148" s="131">
        <v>22.670807453399998</v>
      </c>
      <c r="H2148" s="131">
        <v>58.695652173900001</v>
      </c>
      <c r="I2148" s="131">
        <v>18.633540372700001</v>
      </c>
      <c r="J2148" s="131">
        <v>0</v>
      </c>
      <c r="K2148" s="131">
        <v>0</v>
      </c>
      <c r="L2148" s="131">
        <v>9.3896713614999996</v>
      </c>
      <c r="M2148" s="131">
        <v>6.2597809076999997</v>
      </c>
      <c r="N2148" s="110">
        <v>126</v>
      </c>
      <c r="O2148" s="131">
        <v>2.5317460317</v>
      </c>
      <c r="P2148" s="146">
        <v>11.68</v>
      </c>
      <c r="Q2148" s="131">
        <v>4.2844901457000004</v>
      </c>
      <c r="R2148" s="110">
        <v>8</v>
      </c>
      <c r="S2148" s="131">
        <v>68.123393316199994</v>
      </c>
      <c r="T2148" s="110">
        <v>2</v>
      </c>
      <c r="U2148" s="131">
        <v>26.3924592973</v>
      </c>
      <c r="V2148" s="131">
        <v>1.1996572407999999</v>
      </c>
      <c r="W2148" s="147">
        <v>95</v>
      </c>
      <c r="X2148" s="147">
        <v>67</v>
      </c>
      <c r="Y2148" s="147">
        <v>5</v>
      </c>
      <c r="Z2148" s="147">
        <v>23</v>
      </c>
      <c r="AA2148" s="147" t="s">
        <v>3449</v>
      </c>
      <c r="AB2148" s="147">
        <v>28</v>
      </c>
      <c r="AC2148" s="147" t="s">
        <v>3449</v>
      </c>
      <c r="AD2148" s="147">
        <v>11</v>
      </c>
      <c r="AE2148" s="148">
        <v>0</v>
      </c>
      <c r="AF2148" s="131">
        <v>0</v>
      </c>
      <c r="AG2148" s="149" t="s">
        <v>3449</v>
      </c>
      <c r="AH2148" s="149">
        <v>6.9090909090999997</v>
      </c>
      <c r="AI2148" s="149">
        <v>31.636363636399999</v>
      </c>
      <c r="AJ2148" s="149">
        <v>21.4545454545</v>
      </c>
      <c r="AK2148" s="149">
        <v>22.909090909100001</v>
      </c>
      <c r="AL2148" s="149">
        <v>5.8181818182000002</v>
      </c>
      <c r="AM2148" s="149" t="s">
        <v>3450</v>
      </c>
      <c r="AN2148" s="149" t="s">
        <v>3450</v>
      </c>
      <c r="AO2148" s="149" t="s">
        <v>3450</v>
      </c>
      <c r="AP2148" s="149">
        <v>11.272727272699999</v>
      </c>
      <c r="AQ2148" s="149" t="s">
        <v>3450</v>
      </c>
    </row>
    <row r="2149" spans="1:43" x14ac:dyDescent="0.2">
      <c r="A2149" s="145">
        <v>6742</v>
      </c>
      <c r="B2149" s="109" t="s">
        <v>262</v>
      </c>
      <c r="C2149" s="110">
        <v>1232</v>
      </c>
      <c r="D2149" s="131">
        <v>5.8419243985999998</v>
      </c>
      <c r="E2149" s="110">
        <v>49.858356940500002</v>
      </c>
      <c r="F2149" s="131">
        <v>7.0616883117000002</v>
      </c>
      <c r="G2149" s="131">
        <v>22.564935064899998</v>
      </c>
      <c r="H2149" s="131">
        <v>58.603896103899999</v>
      </c>
      <c r="I2149" s="131">
        <v>18.831168831199999</v>
      </c>
      <c r="J2149" s="131">
        <v>0.80873433080000001</v>
      </c>
      <c r="K2149" s="131">
        <v>0.80873433080000001</v>
      </c>
      <c r="L2149" s="131">
        <v>8.0873433076999994</v>
      </c>
      <c r="M2149" s="131">
        <v>8.8960776384999996</v>
      </c>
      <c r="N2149" s="110">
        <v>505</v>
      </c>
      <c r="O2149" s="131">
        <v>2.4178217821999999</v>
      </c>
      <c r="P2149" s="146">
        <v>24.71</v>
      </c>
      <c r="Q2149" s="131">
        <v>5.5172413792999997</v>
      </c>
      <c r="R2149" s="110">
        <v>57</v>
      </c>
      <c r="S2149" s="131">
        <v>56.8356997972</v>
      </c>
      <c r="T2149" s="110">
        <v>-48</v>
      </c>
      <c r="U2149" s="131">
        <v>37.363083164300001</v>
      </c>
      <c r="V2149" s="131">
        <v>0.28397565920000001</v>
      </c>
      <c r="W2149" s="147">
        <v>513</v>
      </c>
      <c r="X2149" s="147">
        <v>113</v>
      </c>
      <c r="Y2149" s="147">
        <v>265</v>
      </c>
      <c r="Z2149" s="147">
        <v>135</v>
      </c>
      <c r="AA2149" s="147">
        <v>126</v>
      </c>
      <c r="AB2149" s="147">
        <v>42</v>
      </c>
      <c r="AC2149" s="147">
        <v>25</v>
      </c>
      <c r="AD2149" s="147">
        <v>59</v>
      </c>
      <c r="AE2149" s="148">
        <v>2.7687296416999998</v>
      </c>
      <c r="AF2149" s="131">
        <v>0.80128205129999996</v>
      </c>
      <c r="AG2149" s="149">
        <v>1.1299999999999999</v>
      </c>
      <c r="AH2149" s="149">
        <v>9.1883614089000005</v>
      </c>
      <c r="AI2149" s="149">
        <v>20.367534456400001</v>
      </c>
      <c r="AJ2149" s="149">
        <v>19.908116385900001</v>
      </c>
      <c r="AK2149" s="149">
        <v>13.629402756499999</v>
      </c>
      <c r="AL2149" s="149">
        <v>14.548238897399999</v>
      </c>
      <c r="AM2149" s="149" t="s">
        <v>3450</v>
      </c>
      <c r="AN2149" s="149" t="s">
        <v>3450</v>
      </c>
      <c r="AO2149" s="149" t="s">
        <v>3450</v>
      </c>
      <c r="AP2149" s="149">
        <v>22.3583460949</v>
      </c>
      <c r="AQ2149" s="149" t="s">
        <v>3450</v>
      </c>
    </row>
    <row r="2150" spans="1:43" x14ac:dyDescent="0.2">
      <c r="A2150" s="145">
        <v>6743</v>
      </c>
      <c r="B2150" s="109" t="s">
        <v>261</v>
      </c>
      <c r="C2150" s="110">
        <v>1533</v>
      </c>
      <c r="D2150" s="131">
        <v>9.5782701929999998</v>
      </c>
      <c r="E2150" s="110">
        <v>141.68207024029999</v>
      </c>
      <c r="F2150" s="131">
        <v>11.9373776908</v>
      </c>
      <c r="G2150" s="131">
        <v>21.917808219200001</v>
      </c>
      <c r="H2150" s="131">
        <v>57.795172863700003</v>
      </c>
      <c r="I2150" s="131">
        <v>20.287018917200001</v>
      </c>
      <c r="J2150" s="131">
        <v>3.9228506047999998</v>
      </c>
      <c r="K2150" s="131">
        <v>1.3076168683</v>
      </c>
      <c r="L2150" s="131">
        <v>8.4995096436999997</v>
      </c>
      <c r="M2150" s="131">
        <v>6.5380843413000003</v>
      </c>
      <c r="N2150" s="110">
        <v>664</v>
      </c>
      <c r="O2150" s="131">
        <v>2.2771084337</v>
      </c>
      <c r="P2150" s="146">
        <v>10.82</v>
      </c>
      <c r="Q2150" s="131">
        <v>7.6709796673000001</v>
      </c>
      <c r="R2150" s="110">
        <v>20</v>
      </c>
      <c r="S2150" s="131">
        <v>62.1996303142</v>
      </c>
      <c r="T2150" s="110">
        <v>-8</v>
      </c>
      <c r="U2150" s="131">
        <v>30.036968576700001</v>
      </c>
      <c r="V2150" s="131">
        <v>9.2421441800000004E-2</v>
      </c>
      <c r="W2150" s="147">
        <v>1142</v>
      </c>
      <c r="X2150" s="147">
        <v>65</v>
      </c>
      <c r="Y2150" s="147">
        <v>830</v>
      </c>
      <c r="Z2150" s="147">
        <v>247</v>
      </c>
      <c r="AA2150" s="147">
        <v>121</v>
      </c>
      <c r="AB2150" s="147">
        <v>25</v>
      </c>
      <c r="AC2150" s="147">
        <v>33</v>
      </c>
      <c r="AD2150" s="147">
        <v>63</v>
      </c>
      <c r="AE2150" s="148">
        <v>5.4054054053999998</v>
      </c>
      <c r="AF2150" s="131">
        <v>2.6041666666999999</v>
      </c>
      <c r="AG2150" s="149">
        <v>2.1</v>
      </c>
      <c r="AH2150" s="149">
        <v>21.734587251800001</v>
      </c>
      <c r="AI2150" s="149">
        <v>15.047021943600001</v>
      </c>
      <c r="AJ2150" s="149">
        <v>29.989550679200001</v>
      </c>
      <c r="AK2150" s="149">
        <v>7.7324973876999996</v>
      </c>
      <c r="AL2150" s="149">
        <v>8.5684430511999992</v>
      </c>
      <c r="AM2150" s="149" t="s">
        <v>3450</v>
      </c>
      <c r="AN2150" s="149" t="s">
        <v>3450</v>
      </c>
      <c r="AO2150" s="149" t="s">
        <v>3450</v>
      </c>
      <c r="AP2150" s="149">
        <v>16.927899686500002</v>
      </c>
      <c r="AQ2150" s="149" t="s">
        <v>3450</v>
      </c>
    </row>
    <row r="2151" spans="1:43" x14ac:dyDescent="0.2">
      <c r="A2151" s="145">
        <v>6744</v>
      </c>
      <c r="B2151" s="109" t="s">
        <v>260</v>
      </c>
      <c r="C2151" s="110">
        <v>99</v>
      </c>
      <c r="D2151" s="131">
        <v>25.316455696199998</v>
      </c>
      <c r="E2151" s="110">
        <v>24.444444444399998</v>
      </c>
      <c r="F2151" s="131">
        <v>5.0505050505</v>
      </c>
      <c r="G2151" s="131">
        <v>24.242424242399998</v>
      </c>
      <c r="H2151" s="131">
        <v>53.535353535399999</v>
      </c>
      <c r="I2151" s="131">
        <v>22.222222222199999</v>
      </c>
      <c r="J2151" s="131">
        <v>0</v>
      </c>
      <c r="K2151" s="131">
        <v>10.582010582000001</v>
      </c>
      <c r="L2151" s="131">
        <v>10.582010582000001</v>
      </c>
      <c r="M2151" s="131">
        <v>0</v>
      </c>
      <c r="N2151" s="110">
        <v>40</v>
      </c>
      <c r="O2151" s="131">
        <v>2.4750000000000001</v>
      </c>
      <c r="P2151" s="146">
        <v>4.05</v>
      </c>
      <c r="Q2151" s="131">
        <v>3.4567901234999998</v>
      </c>
      <c r="R2151" s="110">
        <v>5</v>
      </c>
      <c r="S2151" s="131">
        <v>70.123456790099993</v>
      </c>
      <c r="T2151" s="110">
        <v>-1</v>
      </c>
      <c r="U2151" s="131">
        <v>23.2098765432</v>
      </c>
      <c r="V2151" s="131">
        <v>3.2098765432</v>
      </c>
      <c r="W2151" s="147" t="s">
        <v>3449</v>
      </c>
      <c r="X2151" s="147">
        <v>15</v>
      </c>
      <c r="Y2151" s="147" t="s">
        <v>3449</v>
      </c>
      <c r="Z2151" s="147">
        <v>6</v>
      </c>
      <c r="AA2151" s="147" t="s">
        <v>3449</v>
      </c>
      <c r="AB2151" s="147">
        <v>5</v>
      </c>
      <c r="AC2151" s="147" t="s">
        <v>3449</v>
      </c>
      <c r="AD2151" s="147" t="s">
        <v>3449</v>
      </c>
      <c r="AE2151" s="148">
        <v>1.8181818182</v>
      </c>
      <c r="AF2151" s="131">
        <v>0</v>
      </c>
      <c r="AG2151" s="149" t="s">
        <v>3449</v>
      </c>
      <c r="AH2151" s="149">
        <v>11.4285714286</v>
      </c>
      <c r="AI2151" s="149">
        <v>30</v>
      </c>
      <c r="AJ2151" s="149">
        <v>14.285714285699999</v>
      </c>
      <c r="AK2151" s="149">
        <v>15.714285714300001</v>
      </c>
      <c r="AL2151" s="149">
        <v>10</v>
      </c>
      <c r="AM2151" s="149" t="s">
        <v>3450</v>
      </c>
      <c r="AN2151" s="149" t="s">
        <v>3450</v>
      </c>
      <c r="AO2151" s="149" t="s">
        <v>3450</v>
      </c>
      <c r="AP2151" s="149">
        <v>18.571428571399998</v>
      </c>
      <c r="AQ2151" s="149" t="s">
        <v>3450</v>
      </c>
    </row>
    <row r="2152" spans="1:43" x14ac:dyDescent="0.2">
      <c r="A2152" s="145">
        <v>6745</v>
      </c>
      <c r="B2152" s="109" t="s">
        <v>259</v>
      </c>
      <c r="C2152" s="110">
        <v>149</v>
      </c>
      <c r="D2152" s="131">
        <v>-9.1463414634000006</v>
      </c>
      <c r="E2152" s="110">
        <v>20.926966292100001</v>
      </c>
      <c r="F2152" s="131">
        <v>3.3557046979999998</v>
      </c>
      <c r="G2152" s="131">
        <v>22.818791946299999</v>
      </c>
      <c r="H2152" s="131">
        <v>65.100671140900005</v>
      </c>
      <c r="I2152" s="131">
        <v>12.0805369128</v>
      </c>
      <c r="J2152" s="131">
        <v>7.0921985815999999</v>
      </c>
      <c r="K2152" s="131">
        <v>0</v>
      </c>
      <c r="L2152" s="131">
        <v>14.1843971631</v>
      </c>
      <c r="M2152" s="131">
        <v>7.0921985815999999</v>
      </c>
      <c r="N2152" s="110">
        <v>55</v>
      </c>
      <c r="O2152" s="131">
        <v>2.6727272727</v>
      </c>
      <c r="P2152" s="146">
        <v>7.12</v>
      </c>
      <c r="Q2152" s="131">
        <v>2.6874115983000002</v>
      </c>
      <c r="R2152" s="110">
        <v>5</v>
      </c>
      <c r="S2152" s="131">
        <v>48.939179632200002</v>
      </c>
      <c r="T2152" s="110">
        <v>-8</v>
      </c>
      <c r="U2152" s="131">
        <v>47.949080622300002</v>
      </c>
      <c r="V2152" s="131">
        <v>0.4243281471</v>
      </c>
      <c r="W2152" s="147">
        <v>49</v>
      </c>
      <c r="X2152" s="147">
        <v>33</v>
      </c>
      <c r="Y2152" s="147">
        <v>4</v>
      </c>
      <c r="Z2152" s="147">
        <v>12</v>
      </c>
      <c r="AA2152" s="147">
        <v>26</v>
      </c>
      <c r="AB2152" s="147">
        <v>13</v>
      </c>
      <c r="AC2152" s="147">
        <v>4</v>
      </c>
      <c r="AD2152" s="147">
        <v>9</v>
      </c>
      <c r="AE2152" s="148">
        <v>0</v>
      </c>
      <c r="AF2152" s="131">
        <v>0</v>
      </c>
      <c r="AG2152" s="149" t="s">
        <v>3449</v>
      </c>
      <c r="AH2152" s="149">
        <v>7.1428571428999996</v>
      </c>
      <c r="AI2152" s="149">
        <v>26.1904761905</v>
      </c>
      <c r="AJ2152" s="149">
        <v>19.841269841300001</v>
      </c>
      <c r="AK2152" s="149">
        <v>7.9365079365</v>
      </c>
      <c r="AL2152" s="149">
        <v>2.3809523810000002</v>
      </c>
      <c r="AM2152" s="149" t="s">
        <v>3450</v>
      </c>
      <c r="AN2152" s="149" t="s">
        <v>3450</v>
      </c>
      <c r="AO2152" s="149" t="s">
        <v>3450</v>
      </c>
      <c r="AP2152" s="149">
        <v>36.507936507899998</v>
      </c>
      <c r="AQ2152" s="149" t="s">
        <v>3450</v>
      </c>
    </row>
    <row r="2153" spans="1:43" x14ac:dyDescent="0.2">
      <c r="A2153" s="145">
        <v>6748</v>
      </c>
      <c r="B2153" s="109" t="s">
        <v>258</v>
      </c>
      <c r="C2153" s="110">
        <v>504</v>
      </c>
      <c r="D2153" s="131">
        <v>-6.3197026021999996</v>
      </c>
      <c r="E2153" s="110">
        <v>36.977256052800001</v>
      </c>
      <c r="F2153" s="131">
        <v>5.5555555555999998</v>
      </c>
      <c r="G2153" s="131">
        <v>20.4365079365</v>
      </c>
      <c r="H2153" s="131">
        <v>54.761904761899999</v>
      </c>
      <c r="I2153" s="131">
        <v>24.801587301600001</v>
      </c>
      <c r="J2153" s="131">
        <v>3.9761431412000001</v>
      </c>
      <c r="K2153" s="131">
        <v>1.9880715706000001</v>
      </c>
      <c r="L2153" s="131">
        <v>7.9522862823000002</v>
      </c>
      <c r="M2153" s="131">
        <v>13.916500994</v>
      </c>
      <c r="N2153" s="110">
        <v>217</v>
      </c>
      <c r="O2153" s="131">
        <v>2.2626728110999998</v>
      </c>
      <c r="P2153" s="146">
        <v>13.63</v>
      </c>
      <c r="Q2153" s="131">
        <v>3.5976505140000001</v>
      </c>
      <c r="R2153" s="110">
        <v>8</v>
      </c>
      <c r="S2153" s="131">
        <v>53.744493392099997</v>
      </c>
      <c r="T2153" s="110">
        <v>8</v>
      </c>
      <c r="U2153" s="131">
        <v>41.5565345081</v>
      </c>
      <c r="V2153" s="131">
        <v>1.1013215859000001</v>
      </c>
      <c r="W2153" s="147">
        <v>437</v>
      </c>
      <c r="X2153" s="147">
        <v>38</v>
      </c>
      <c r="Y2153" s="147">
        <v>328</v>
      </c>
      <c r="Z2153" s="147">
        <v>71</v>
      </c>
      <c r="AA2153" s="147">
        <v>53</v>
      </c>
      <c r="AB2153" s="147">
        <v>18</v>
      </c>
      <c r="AC2153" s="147">
        <v>12</v>
      </c>
      <c r="AD2153" s="147">
        <v>23</v>
      </c>
      <c r="AE2153" s="148">
        <v>3.2490974728999999</v>
      </c>
      <c r="AF2153" s="131">
        <v>0</v>
      </c>
      <c r="AG2153" s="149" t="s">
        <v>3449</v>
      </c>
      <c r="AH2153" s="149">
        <v>23.192771084299999</v>
      </c>
      <c r="AI2153" s="149">
        <v>14.156626506</v>
      </c>
      <c r="AJ2153" s="149">
        <v>23.192771084299999</v>
      </c>
      <c r="AK2153" s="149">
        <v>14.156626506</v>
      </c>
      <c r="AL2153" s="149">
        <v>11.445783132500001</v>
      </c>
      <c r="AM2153" s="149" t="s">
        <v>3450</v>
      </c>
      <c r="AN2153" s="149" t="s">
        <v>3450</v>
      </c>
      <c r="AO2153" s="149" t="s">
        <v>3450</v>
      </c>
      <c r="AP2153" s="149">
        <v>13.8554216867</v>
      </c>
      <c r="AQ2153" s="149" t="s">
        <v>3450</v>
      </c>
    </row>
    <row r="2154" spans="1:43" x14ac:dyDescent="0.2">
      <c r="A2154" s="145">
        <v>6750</v>
      </c>
      <c r="B2154" s="109" t="s">
        <v>257</v>
      </c>
      <c r="C2154" s="110">
        <v>672</v>
      </c>
      <c r="D2154" s="131">
        <v>-1.3215859030999999</v>
      </c>
      <c r="E2154" s="110">
        <v>54.281098546000003</v>
      </c>
      <c r="F2154" s="131">
        <v>8.1845238094999999</v>
      </c>
      <c r="G2154" s="131">
        <v>19.494047619</v>
      </c>
      <c r="H2154" s="131">
        <v>60.119047619</v>
      </c>
      <c r="I2154" s="131">
        <v>20.386904761899999</v>
      </c>
      <c r="J2154" s="131">
        <v>0</v>
      </c>
      <c r="K2154" s="131">
        <v>1.4869888475999999</v>
      </c>
      <c r="L2154" s="131">
        <v>11.8959107807</v>
      </c>
      <c r="M2154" s="131">
        <v>1.4869888475999999</v>
      </c>
      <c r="N2154" s="110">
        <v>290</v>
      </c>
      <c r="O2154" s="131">
        <v>2.3034482759000001</v>
      </c>
      <c r="P2154" s="146">
        <v>12.38</v>
      </c>
      <c r="Q2154" s="131">
        <v>4.6004842615000001</v>
      </c>
      <c r="R2154" s="110">
        <v>8</v>
      </c>
      <c r="S2154" s="131">
        <v>62.711864406799997</v>
      </c>
      <c r="T2154" s="110">
        <v>-3</v>
      </c>
      <c r="U2154" s="131">
        <v>32.203389830500001</v>
      </c>
      <c r="V2154" s="131">
        <v>0.4842615012</v>
      </c>
      <c r="W2154" s="147">
        <v>215</v>
      </c>
      <c r="X2154" s="147">
        <v>43</v>
      </c>
      <c r="Y2154" s="147">
        <v>75</v>
      </c>
      <c r="Z2154" s="147">
        <v>97</v>
      </c>
      <c r="AA2154" s="147">
        <v>48</v>
      </c>
      <c r="AB2154" s="147">
        <v>18</v>
      </c>
      <c r="AC2154" s="147">
        <v>11</v>
      </c>
      <c r="AD2154" s="147">
        <v>19</v>
      </c>
      <c r="AE2154" s="148">
        <v>2.0348837208999999</v>
      </c>
      <c r="AF2154" s="131">
        <v>19.578313253000001</v>
      </c>
      <c r="AG2154" s="149">
        <v>1.04</v>
      </c>
      <c r="AH2154" s="149">
        <v>5.6818181817999998</v>
      </c>
      <c r="AI2154" s="149">
        <v>14.5454545455</v>
      </c>
      <c r="AJ2154" s="149">
        <v>37.5</v>
      </c>
      <c r="AK2154" s="149">
        <v>8.8636363635999995</v>
      </c>
      <c r="AL2154" s="149">
        <v>13.4090909091</v>
      </c>
      <c r="AM2154" s="149" t="s">
        <v>3450</v>
      </c>
      <c r="AN2154" s="149" t="s">
        <v>3450</v>
      </c>
      <c r="AO2154" s="149" t="s">
        <v>3450</v>
      </c>
      <c r="AP2154" s="149">
        <v>20</v>
      </c>
      <c r="AQ2154" s="149" t="s">
        <v>3450</v>
      </c>
    </row>
    <row r="2155" spans="1:43" x14ac:dyDescent="0.2">
      <c r="A2155" s="145">
        <v>6751</v>
      </c>
      <c r="B2155" s="109" t="s">
        <v>256</v>
      </c>
      <c r="C2155" s="110">
        <v>583</v>
      </c>
      <c r="D2155" s="131">
        <v>-1.8518518519</v>
      </c>
      <c r="E2155" s="110">
        <v>31.9452054795</v>
      </c>
      <c r="F2155" s="131">
        <v>6.3464837049999998</v>
      </c>
      <c r="G2155" s="131">
        <v>20.583190394500001</v>
      </c>
      <c r="H2155" s="131">
        <v>56.603773584899997</v>
      </c>
      <c r="I2155" s="131">
        <v>22.813036020599998</v>
      </c>
      <c r="J2155" s="131">
        <v>1.6863406407999999</v>
      </c>
      <c r="K2155" s="131">
        <v>5.0590219224000004</v>
      </c>
      <c r="L2155" s="131">
        <v>6.7453625631999996</v>
      </c>
      <c r="M2155" s="131">
        <v>10.118043844900001</v>
      </c>
      <c r="N2155" s="110">
        <v>256</v>
      </c>
      <c r="O2155" s="131">
        <v>2.23046875</v>
      </c>
      <c r="P2155" s="146">
        <v>18.25</v>
      </c>
      <c r="Q2155" s="131">
        <v>3.8925438595999999</v>
      </c>
      <c r="R2155" s="110">
        <v>14</v>
      </c>
      <c r="S2155" s="131">
        <v>65.460526315799996</v>
      </c>
      <c r="T2155" s="110">
        <v>19</v>
      </c>
      <c r="U2155" s="131">
        <v>30.0438596491</v>
      </c>
      <c r="V2155" s="131">
        <v>0.60307017539999996</v>
      </c>
      <c r="W2155" s="147">
        <v>208</v>
      </c>
      <c r="X2155" s="147">
        <v>60</v>
      </c>
      <c r="Y2155" s="147">
        <v>48</v>
      </c>
      <c r="Z2155" s="147">
        <v>100</v>
      </c>
      <c r="AA2155" s="147">
        <v>74</v>
      </c>
      <c r="AB2155" s="147">
        <v>27</v>
      </c>
      <c r="AC2155" s="147">
        <v>12</v>
      </c>
      <c r="AD2155" s="147">
        <v>35</v>
      </c>
      <c r="AE2155" s="148">
        <v>1.4005602240999999</v>
      </c>
      <c r="AF2155" s="131">
        <v>0</v>
      </c>
      <c r="AG2155" s="149">
        <v>1.33</v>
      </c>
      <c r="AH2155" s="149">
        <v>10.098522167500001</v>
      </c>
      <c r="AI2155" s="149">
        <v>22.4137931034</v>
      </c>
      <c r="AJ2155" s="149">
        <v>17.980295566500001</v>
      </c>
      <c r="AK2155" s="149">
        <v>15.5172413793</v>
      </c>
      <c r="AL2155" s="149">
        <v>14.7783251232</v>
      </c>
      <c r="AM2155" s="149" t="s">
        <v>3450</v>
      </c>
      <c r="AN2155" s="149" t="s">
        <v>3450</v>
      </c>
      <c r="AO2155" s="149" t="s">
        <v>3450</v>
      </c>
      <c r="AP2155" s="149">
        <v>19.211822660100001</v>
      </c>
      <c r="AQ2155" s="149" t="s">
        <v>3450</v>
      </c>
    </row>
    <row r="2156" spans="1:43" x14ac:dyDescent="0.2">
      <c r="A2156" s="145">
        <v>6753</v>
      </c>
      <c r="B2156" s="109" t="s">
        <v>255</v>
      </c>
      <c r="C2156" s="110">
        <v>494</v>
      </c>
      <c r="D2156" s="131">
        <v>1.6460905349999999</v>
      </c>
      <c r="E2156" s="110">
        <v>29.2654028436</v>
      </c>
      <c r="F2156" s="131">
        <v>7.6923076923</v>
      </c>
      <c r="G2156" s="131">
        <v>19.4331983806</v>
      </c>
      <c r="H2156" s="131">
        <v>57.489878542500001</v>
      </c>
      <c r="I2156" s="131">
        <v>23.076923076900002</v>
      </c>
      <c r="J2156" s="131">
        <v>6.0240963855</v>
      </c>
      <c r="K2156" s="131">
        <v>2.0080321285</v>
      </c>
      <c r="L2156" s="131">
        <v>10.0401606426</v>
      </c>
      <c r="M2156" s="131">
        <v>8.0321285141000001</v>
      </c>
      <c r="N2156" s="110">
        <v>212</v>
      </c>
      <c r="O2156" s="131">
        <v>2.3160377358000002</v>
      </c>
      <c r="P2156" s="146">
        <v>16.88</v>
      </c>
      <c r="Q2156" s="131">
        <v>3.1971580817</v>
      </c>
      <c r="R2156" s="110">
        <v>9</v>
      </c>
      <c r="S2156" s="131">
        <v>60.5091770278</v>
      </c>
      <c r="T2156" s="110">
        <v>16</v>
      </c>
      <c r="U2156" s="131">
        <v>36.116044997000003</v>
      </c>
      <c r="V2156" s="131">
        <v>0.17761989340000001</v>
      </c>
      <c r="W2156" s="147">
        <v>195</v>
      </c>
      <c r="X2156" s="147">
        <v>120</v>
      </c>
      <c r="Y2156" s="147">
        <v>29</v>
      </c>
      <c r="Z2156" s="147">
        <v>46</v>
      </c>
      <c r="AA2156" s="147">
        <v>70</v>
      </c>
      <c r="AB2156" s="147">
        <v>38</v>
      </c>
      <c r="AC2156" s="147">
        <v>9</v>
      </c>
      <c r="AD2156" s="147">
        <v>23</v>
      </c>
      <c r="AE2156" s="148">
        <v>0.77220077220000005</v>
      </c>
      <c r="AF2156" s="131">
        <v>0</v>
      </c>
      <c r="AG2156" s="149" t="s">
        <v>3449</v>
      </c>
      <c r="AH2156" s="149">
        <v>24.083769633500001</v>
      </c>
      <c r="AI2156" s="149">
        <v>18.586387434599999</v>
      </c>
      <c r="AJ2156" s="149">
        <v>14.3979057592</v>
      </c>
      <c r="AK2156" s="149">
        <v>20.157068062800001</v>
      </c>
      <c r="AL2156" s="149">
        <v>6.5445026178000001</v>
      </c>
      <c r="AM2156" s="149" t="s">
        <v>3450</v>
      </c>
      <c r="AN2156" s="149" t="s">
        <v>3450</v>
      </c>
      <c r="AO2156" s="149" t="s">
        <v>3450</v>
      </c>
      <c r="AP2156" s="149">
        <v>16.2303664921</v>
      </c>
      <c r="AQ2156" s="149" t="s">
        <v>3450</v>
      </c>
    </row>
    <row r="2157" spans="1:43" x14ac:dyDescent="0.2">
      <c r="A2157" s="145">
        <v>6754</v>
      </c>
      <c r="B2157" s="109" t="s">
        <v>254</v>
      </c>
      <c r="C2157" s="110">
        <v>1883</v>
      </c>
      <c r="D2157" s="131">
        <v>13.1610576923</v>
      </c>
      <c r="E2157" s="110">
        <v>92.349190779799997</v>
      </c>
      <c r="F2157" s="131">
        <v>15.4009559214</v>
      </c>
      <c r="G2157" s="131">
        <v>20.8178438662</v>
      </c>
      <c r="H2157" s="131">
        <v>62.1348911312</v>
      </c>
      <c r="I2157" s="131">
        <v>17.047265002700001</v>
      </c>
      <c r="J2157" s="131">
        <v>2.6809651474999998</v>
      </c>
      <c r="K2157" s="131">
        <v>2.6809651474999998</v>
      </c>
      <c r="L2157" s="131">
        <v>9.6514745307999998</v>
      </c>
      <c r="M2157" s="131">
        <v>8.0428954424000008</v>
      </c>
      <c r="N2157" s="110">
        <v>817</v>
      </c>
      <c r="O2157" s="131">
        <v>2.2741738065999999</v>
      </c>
      <c r="P2157" s="146">
        <v>20.39</v>
      </c>
      <c r="Q2157" s="131">
        <v>6.1304561058999996</v>
      </c>
      <c r="R2157" s="110">
        <v>23</v>
      </c>
      <c r="S2157" s="131">
        <v>50.809220205999999</v>
      </c>
      <c r="T2157" s="110">
        <v>-15</v>
      </c>
      <c r="U2157" s="131">
        <v>42.520843550800002</v>
      </c>
      <c r="V2157" s="131">
        <v>0.5394801373</v>
      </c>
      <c r="W2157" s="147">
        <v>1952</v>
      </c>
      <c r="X2157" s="147">
        <v>57</v>
      </c>
      <c r="Y2157" s="147">
        <v>1199</v>
      </c>
      <c r="Z2157" s="147">
        <v>696</v>
      </c>
      <c r="AA2157" s="147">
        <v>178</v>
      </c>
      <c r="AB2157" s="147">
        <v>24</v>
      </c>
      <c r="AC2157" s="147">
        <v>54</v>
      </c>
      <c r="AD2157" s="147">
        <v>100</v>
      </c>
      <c r="AE2157" s="148">
        <v>1.25</v>
      </c>
      <c r="AF2157" s="131">
        <v>0.53879310339999997</v>
      </c>
      <c r="AG2157" s="149">
        <v>1.41</v>
      </c>
      <c r="AH2157" s="149">
        <v>11.420345489400001</v>
      </c>
      <c r="AI2157" s="149">
        <v>17.178502879100002</v>
      </c>
      <c r="AJ2157" s="149">
        <v>33.877159309</v>
      </c>
      <c r="AK2157" s="149">
        <v>10.0767754319</v>
      </c>
      <c r="AL2157" s="149">
        <v>11.2284069098</v>
      </c>
      <c r="AM2157" s="149" t="s">
        <v>3450</v>
      </c>
      <c r="AN2157" s="149" t="s">
        <v>3450</v>
      </c>
      <c r="AO2157" s="149" t="s">
        <v>3450</v>
      </c>
      <c r="AP2157" s="149">
        <v>16.2188099808</v>
      </c>
      <c r="AQ2157" s="149" t="s">
        <v>3450</v>
      </c>
    </row>
    <row r="2158" spans="1:43" x14ac:dyDescent="0.2">
      <c r="A2158" s="145">
        <v>6757</v>
      </c>
      <c r="B2158" s="109" t="s">
        <v>253</v>
      </c>
      <c r="C2158" s="110">
        <v>2632</v>
      </c>
      <c r="D2158" s="131">
        <v>5.28</v>
      </c>
      <c r="E2158" s="110">
        <v>83.107041364099999</v>
      </c>
      <c r="F2158" s="131">
        <v>8.282674772</v>
      </c>
      <c r="G2158" s="131">
        <v>20.3647416413</v>
      </c>
      <c r="H2158" s="131">
        <v>59.156534954400001</v>
      </c>
      <c r="I2158" s="131">
        <v>20.478723404299998</v>
      </c>
      <c r="J2158" s="131">
        <v>4.1976722000000004</v>
      </c>
      <c r="K2158" s="131">
        <v>1.5264262545</v>
      </c>
      <c r="L2158" s="131">
        <v>13.356229727200001</v>
      </c>
      <c r="M2158" s="131">
        <v>6.1057050181000001</v>
      </c>
      <c r="N2158" s="110">
        <v>1175</v>
      </c>
      <c r="O2158" s="131">
        <v>2.2127659573999998</v>
      </c>
      <c r="P2158" s="146">
        <v>31.67</v>
      </c>
      <c r="Q2158" s="131">
        <v>5.4471032745999999</v>
      </c>
      <c r="R2158" s="110">
        <v>42</v>
      </c>
      <c r="S2158" s="131">
        <v>42.380352644799999</v>
      </c>
      <c r="T2158" s="110">
        <v>9</v>
      </c>
      <c r="U2158" s="131">
        <v>50.661209067999998</v>
      </c>
      <c r="V2158" s="131">
        <v>1.5113350126</v>
      </c>
      <c r="W2158" s="147">
        <v>1742</v>
      </c>
      <c r="X2158" s="147">
        <v>91</v>
      </c>
      <c r="Y2158" s="147">
        <v>528</v>
      </c>
      <c r="Z2158" s="147">
        <v>1123</v>
      </c>
      <c r="AA2158" s="147">
        <v>290</v>
      </c>
      <c r="AB2158" s="147">
        <v>37</v>
      </c>
      <c r="AC2158" s="147">
        <v>55</v>
      </c>
      <c r="AD2158" s="147">
        <v>198</v>
      </c>
      <c r="AE2158" s="148">
        <v>1.2534818941999999</v>
      </c>
      <c r="AF2158" s="131">
        <v>19.937451133700002</v>
      </c>
      <c r="AG2158" s="149">
        <v>1.84</v>
      </c>
      <c r="AH2158" s="149">
        <v>8.7991145544999991</v>
      </c>
      <c r="AI2158" s="149">
        <v>20.143884892100001</v>
      </c>
      <c r="AJ2158" s="149">
        <v>32.429441062499997</v>
      </c>
      <c r="AK2158" s="149">
        <v>9.0758162701000007</v>
      </c>
      <c r="AL2158" s="149">
        <v>12.728278915300001</v>
      </c>
      <c r="AM2158" s="149" t="s">
        <v>3450</v>
      </c>
      <c r="AN2158" s="149" t="s">
        <v>3450</v>
      </c>
      <c r="AO2158" s="149" t="s">
        <v>3450</v>
      </c>
      <c r="AP2158" s="149">
        <v>16.8234643055</v>
      </c>
      <c r="AQ2158" s="149" t="s">
        <v>3450</v>
      </c>
    </row>
    <row r="2159" spans="1:43" x14ac:dyDescent="0.2">
      <c r="A2159" s="145">
        <v>6758</v>
      </c>
      <c r="B2159" s="109" t="s">
        <v>252</v>
      </c>
      <c r="C2159" s="110">
        <v>221</v>
      </c>
      <c r="D2159" s="131">
        <v>0</v>
      </c>
      <c r="E2159" s="110">
        <v>14.5778364116</v>
      </c>
      <c r="F2159" s="131">
        <v>4.9773755656000001</v>
      </c>
      <c r="G2159" s="131">
        <v>19.004524886900001</v>
      </c>
      <c r="H2159" s="131">
        <v>58.823529411800003</v>
      </c>
      <c r="I2159" s="131">
        <v>22.171945701399999</v>
      </c>
      <c r="J2159" s="131">
        <v>0</v>
      </c>
      <c r="K2159" s="131">
        <v>0</v>
      </c>
      <c r="L2159" s="131">
        <v>18.140589569199999</v>
      </c>
      <c r="M2159" s="131">
        <v>13.6054421769</v>
      </c>
      <c r="N2159" s="110">
        <v>92</v>
      </c>
      <c r="O2159" s="131">
        <v>2.4021739129999999</v>
      </c>
      <c r="P2159" s="146">
        <v>15.16</v>
      </c>
      <c r="Q2159" s="131">
        <v>3.6327608982999999</v>
      </c>
      <c r="R2159" s="110">
        <v>18</v>
      </c>
      <c r="S2159" s="131">
        <v>49.867899603700003</v>
      </c>
      <c r="T2159" s="110">
        <v>8</v>
      </c>
      <c r="U2159" s="131">
        <v>45.046235138699998</v>
      </c>
      <c r="V2159" s="131">
        <v>1.4531043592999999</v>
      </c>
      <c r="W2159" s="147">
        <v>80</v>
      </c>
      <c r="X2159" s="147">
        <v>55</v>
      </c>
      <c r="Y2159" s="147">
        <v>7</v>
      </c>
      <c r="Z2159" s="147">
        <v>18</v>
      </c>
      <c r="AA2159" s="147" t="s">
        <v>3449</v>
      </c>
      <c r="AB2159" s="147">
        <v>21</v>
      </c>
      <c r="AC2159" s="147" t="s">
        <v>3449</v>
      </c>
      <c r="AD2159" s="147">
        <v>11</v>
      </c>
      <c r="AE2159" s="148">
        <v>3.6496350364999999</v>
      </c>
      <c r="AF2159" s="131">
        <v>0</v>
      </c>
      <c r="AG2159" s="149" t="s">
        <v>3449</v>
      </c>
      <c r="AH2159" s="149">
        <v>1.5706806283000001</v>
      </c>
      <c r="AI2159" s="149">
        <v>30.890052356000002</v>
      </c>
      <c r="AJ2159" s="149">
        <v>13.0890052356</v>
      </c>
      <c r="AK2159" s="149">
        <v>28.795811518299999</v>
      </c>
      <c r="AL2159" s="149">
        <v>9.4240837695999993</v>
      </c>
      <c r="AM2159" s="149" t="s">
        <v>3450</v>
      </c>
      <c r="AN2159" s="149" t="s">
        <v>3450</v>
      </c>
      <c r="AO2159" s="149" t="s">
        <v>3450</v>
      </c>
      <c r="AP2159" s="149">
        <v>16.2303664921</v>
      </c>
      <c r="AQ2159" s="149" t="s">
        <v>3450</v>
      </c>
    </row>
    <row r="2160" spans="1:43" x14ac:dyDescent="0.2">
      <c r="A2160" s="145">
        <v>6759</v>
      </c>
      <c r="B2160" s="109" t="s">
        <v>251</v>
      </c>
      <c r="C2160" s="110">
        <v>123</v>
      </c>
      <c r="D2160" s="131">
        <v>-16.326530612199999</v>
      </c>
      <c r="E2160" s="110">
        <v>9.1178650852000001</v>
      </c>
      <c r="F2160" s="131">
        <v>1.6260162601999999</v>
      </c>
      <c r="G2160" s="131">
        <v>9.7560975610000007</v>
      </c>
      <c r="H2160" s="131">
        <v>60.975609756099999</v>
      </c>
      <c r="I2160" s="131">
        <v>29.2682926829</v>
      </c>
      <c r="J2160" s="131">
        <v>0</v>
      </c>
      <c r="K2160" s="131">
        <v>0</v>
      </c>
      <c r="L2160" s="131">
        <v>0</v>
      </c>
      <c r="M2160" s="131">
        <v>32.128514056199997</v>
      </c>
      <c r="N2160" s="110">
        <v>58</v>
      </c>
      <c r="O2160" s="131">
        <v>2.0862068965999998</v>
      </c>
      <c r="P2160" s="146">
        <v>13.49</v>
      </c>
      <c r="Q2160" s="131">
        <v>2.2222222222000001</v>
      </c>
      <c r="R2160" s="110">
        <v>2</v>
      </c>
      <c r="S2160" s="131">
        <v>38.444444444399998</v>
      </c>
      <c r="T2160" s="110">
        <v>44</v>
      </c>
      <c r="U2160" s="131">
        <v>56.740740740699998</v>
      </c>
      <c r="V2160" s="131">
        <v>2.5925925926</v>
      </c>
      <c r="W2160" s="147" t="s">
        <v>3449</v>
      </c>
      <c r="X2160" s="147">
        <v>31</v>
      </c>
      <c r="Y2160" s="147" t="s">
        <v>3449</v>
      </c>
      <c r="Z2160" s="147">
        <v>13</v>
      </c>
      <c r="AA2160" s="147" t="s">
        <v>3449</v>
      </c>
      <c r="AB2160" s="147">
        <v>12</v>
      </c>
      <c r="AC2160" s="147" t="s">
        <v>3449</v>
      </c>
      <c r="AD2160" s="147">
        <v>7</v>
      </c>
      <c r="AE2160" s="148">
        <v>1.2987012987</v>
      </c>
      <c r="AF2160" s="131">
        <v>0</v>
      </c>
      <c r="AG2160" s="149" t="s">
        <v>3449</v>
      </c>
      <c r="AH2160" s="149">
        <v>8</v>
      </c>
      <c r="AI2160" s="149">
        <v>29</v>
      </c>
      <c r="AJ2160" s="149">
        <v>15</v>
      </c>
      <c r="AK2160" s="149">
        <v>30</v>
      </c>
      <c r="AL2160" s="149">
        <v>6</v>
      </c>
      <c r="AM2160" s="149" t="s">
        <v>3450</v>
      </c>
      <c r="AN2160" s="149" t="s">
        <v>3450</v>
      </c>
      <c r="AO2160" s="149" t="s">
        <v>3450</v>
      </c>
      <c r="AP2160" s="149">
        <v>12</v>
      </c>
      <c r="AQ2160" s="149" t="s">
        <v>3450</v>
      </c>
    </row>
    <row r="2161" spans="1:43" x14ac:dyDescent="0.2">
      <c r="A2161" s="145">
        <v>6771</v>
      </c>
      <c r="B2161" s="109" t="s">
        <v>250</v>
      </c>
      <c r="C2161" s="110">
        <v>1902</v>
      </c>
      <c r="D2161" s="131">
        <v>12.8113879004</v>
      </c>
      <c r="E2161" s="110">
        <v>179.43396226420001</v>
      </c>
      <c r="F2161" s="131">
        <v>11.0410094637</v>
      </c>
      <c r="G2161" s="131">
        <v>23.133543638300001</v>
      </c>
      <c r="H2161" s="131">
        <v>55.625657202900001</v>
      </c>
      <c r="I2161" s="131">
        <v>21.240799158800002</v>
      </c>
      <c r="J2161" s="131">
        <v>5.3304904050999999</v>
      </c>
      <c r="K2161" s="131">
        <v>1.066098081</v>
      </c>
      <c r="L2161" s="131">
        <v>10.6609808102</v>
      </c>
      <c r="M2161" s="131">
        <v>6.9296375266999997</v>
      </c>
      <c r="N2161" s="110">
        <v>788</v>
      </c>
      <c r="O2161" s="131">
        <v>2.3781725888</v>
      </c>
      <c r="P2161" s="146">
        <v>10.6</v>
      </c>
      <c r="Q2161" s="131">
        <v>12.957746478900001</v>
      </c>
      <c r="R2161" s="110">
        <v>54</v>
      </c>
      <c r="S2161" s="131">
        <v>64.037558685400001</v>
      </c>
      <c r="T2161" s="110">
        <v>-57</v>
      </c>
      <c r="U2161" s="131">
        <v>22.159624413100001</v>
      </c>
      <c r="V2161" s="131">
        <v>0.84507042249999997</v>
      </c>
      <c r="W2161" s="147">
        <v>1189</v>
      </c>
      <c r="X2161" s="147">
        <v>69</v>
      </c>
      <c r="Y2161" s="147">
        <v>720</v>
      </c>
      <c r="Z2161" s="147">
        <v>400</v>
      </c>
      <c r="AA2161" s="147">
        <v>139</v>
      </c>
      <c r="AB2161" s="147">
        <v>17</v>
      </c>
      <c r="AC2161" s="147">
        <v>30</v>
      </c>
      <c r="AD2161" s="147">
        <v>92</v>
      </c>
      <c r="AE2161" s="148">
        <v>2.9933481152999999</v>
      </c>
      <c r="AF2161" s="131">
        <v>4.9126637554999997</v>
      </c>
      <c r="AG2161" s="149">
        <v>2.59</v>
      </c>
      <c r="AH2161" s="149">
        <v>10.610687022900001</v>
      </c>
      <c r="AI2161" s="149">
        <v>46.106870229000002</v>
      </c>
      <c r="AJ2161" s="149">
        <v>15.419847328199999</v>
      </c>
      <c r="AK2161" s="149">
        <v>12.1374045802</v>
      </c>
      <c r="AL2161" s="149">
        <v>7.4809160305000004</v>
      </c>
      <c r="AM2161" s="149" t="s">
        <v>3450</v>
      </c>
      <c r="AN2161" s="149" t="s">
        <v>3450</v>
      </c>
      <c r="AO2161" s="149" t="s">
        <v>3450</v>
      </c>
      <c r="AP2161" s="149">
        <v>8.2442748092000002</v>
      </c>
      <c r="AQ2161" s="149" t="s">
        <v>3450</v>
      </c>
    </row>
    <row r="2162" spans="1:43" x14ac:dyDescent="0.2">
      <c r="A2162" s="145">
        <v>6773</v>
      </c>
      <c r="B2162" s="109" t="s">
        <v>249</v>
      </c>
      <c r="C2162" s="110">
        <v>117</v>
      </c>
      <c r="D2162" s="131">
        <v>-15.827338129499999</v>
      </c>
      <c r="E2162" s="110">
        <v>22.986247544200001</v>
      </c>
      <c r="F2162" s="131">
        <v>7.6923076923</v>
      </c>
      <c r="G2162" s="131">
        <v>5.9829059829000002</v>
      </c>
      <c r="H2162" s="131">
        <v>58.119658119699999</v>
      </c>
      <c r="I2162" s="131">
        <v>35.897435897400001</v>
      </c>
      <c r="J2162" s="131">
        <v>0</v>
      </c>
      <c r="K2162" s="131">
        <v>8.3333333333000006</v>
      </c>
      <c r="L2162" s="131">
        <v>8.3333333333000006</v>
      </c>
      <c r="M2162" s="131">
        <v>25</v>
      </c>
      <c r="N2162" s="110">
        <v>61</v>
      </c>
      <c r="O2162" s="131">
        <v>1.9180327869</v>
      </c>
      <c r="P2162" s="146">
        <v>5.09</v>
      </c>
      <c r="Q2162" s="131">
        <v>5.0980392157000001</v>
      </c>
      <c r="R2162" s="110">
        <v>3</v>
      </c>
      <c r="S2162" s="131">
        <v>55.6862745098</v>
      </c>
      <c r="T2162" s="110">
        <v>1</v>
      </c>
      <c r="U2162" s="131">
        <v>38.431372549000002</v>
      </c>
      <c r="V2162" s="131">
        <v>0.7843137255</v>
      </c>
      <c r="W2162" s="147" t="s">
        <v>3449</v>
      </c>
      <c r="X2162" s="147">
        <v>25</v>
      </c>
      <c r="Y2162" s="147" t="s">
        <v>3449</v>
      </c>
      <c r="Z2162" s="147">
        <v>17</v>
      </c>
      <c r="AA2162" s="147" t="s">
        <v>3449</v>
      </c>
      <c r="AB2162" s="147">
        <v>8</v>
      </c>
      <c r="AC2162" s="147" t="s">
        <v>3449</v>
      </c>
      <c r="AD2162" s="147">
        <v>7</v>
      </c>
      <c r="AE2162" s="148">
        <v>5.2631578947</v>
      </c>
      <c r="AF2162" s="131">
        <v>0</v>
      </c>
      <c r="AG2162" s="149" t="s">
        <v>3449</v>
      </c>
      <c r="AH2162" s="149">
        <v>12.195121951200001</v>
      </c>
      <c r="AI2162" s="149">
        <v>30.487804877999999</v>
      </c>
      <c r="AJ2162" s="149">
        <v>21.951219512200002</v>
      </c>
      <c r="AK2162" s="149">
        <v>19.512195122000001</v>
      </c>
      <c r="AL2162" s="149">
        <v>10.975609756100001</v>
      </c>
      <c r="AM2162" s="149" t="s">
        <v>3450</v>
      </c>
      <c r="AN2162" s="149" t="s">
        <v>3450</v>
      </c>
      <c r="AO2162" s="149" t="s">
        <v>3450</v>
      </c>
      <c r="AP2162" s="149">
        <v>4.8780487805000003</v>
      </c>
      <c r="AQ2162" s="149" t="s">
        <v>3450</v>
      </c>
    </row>
    <row r="2163" spans="1:43" x14ac:dyDescent="0.2">
      <c r="A2163" s="145">
        <v>6774</v>
      </c>
      <c r="B2163" s="109" t="s">
        <v>248</v>
      </c>
      <c r="C2163" s="110">
        <v>1217</v>
      </c>
      <c r="D2163" s="131">
        <v>-6.3846153846</v>
      </c>
      <c r="E2163" s="110">
        <v>135.0721420644</v>
      </c>
      <c r="F2163" s="131">
        <v>10.9285127362</v>
      </c>
      <c r="G2163" s="131">
        <v>18.1594083813</v>
      </c>
      <c r="H2163" s="131">
        <v>51.766639276900001</v>
      </c>
      <c r="I2163" s="131">
        <v>30.073952341799998</v>
      </c>
      <c r="J2163" s="131">
        <v>0.81900081899999999</v>
      </c>
      <c r="K2163" s="131">
        <v>3.276003276</v>
      </c>
      <c r="L2163" s="131">
        <v>1.638001638</v>
      </c>
      <c r="M2163" s="131">
        <v>15.561015561</v>
      </c>
      <c r="N2163" s="110">
        <v>570</v>
      </c>
      <c r="O2163" s="131">
        <v>2.1070175439000001</v>
      </c>
      <c r="P2163" s="146">
        <v>9.01</v>
      </c>
      <c r="Q2163" s="131">
        <v>20.066518847000001</v>
      </c>
      <c r="R2163" s="110">
        <v>71</v>
      </c>
      <c r="S2163" s="131">
        <v>41.352549889099997</v>
      </c>
      <c r="T2163" s="110">
        <v>-42</v>
      </c>
      <c r="U2163" s="131">
        <v>38.0266075388</v>
      </c>
      <c r="V2163" s="131">
        <v>0.55432372510000005</v>
      </c>
      <c r="W2163" s="147">
        <v>1668</v>
      </c>
      <c r="X2163" s="147">
        <v>46</v>
      </c>
      <c r="Y2163" s="147">
        <v>880</v>
      </c>
      <c r="Z2163" s="147">
        <v>742</v>
      </c>
      <c r="AA2163" s="147">
        <v>106</v>
      </c>
      <c r="AB2163" s="147">
        <v>10</v>
      </c>
      <c r="AC2163" s="147">
        <v>18</v>
      </c>
      <c r="AD2163" s="147">
        <v>78</v>
      </c>
      <c r="AE2163" s="148">
        <v>1.7416545718000001</v>
      </c>
      <c r="AF2163" s="131">
        <v>1.6515276631</v>
      </c>
      <c r="AG2163" s="131">
        <v>3.51</v>
      </c>
      <c r="AH2163" s="149">
        <v>6.0643564355999997</v>
      </c>
      <c r="AI2163" s="149">
        <v>35.148514851500003</v>
      </c>
      <c r="AJ2163" s="149">
        <v>26.485148514900001</v>
      </c>
      <c r="AK2163" s="149">
        <v>13.7376237624</v>
      </c>
      <c r="AL2163" s="149">
        <v>9.4059405941000005</v>
      </c>
      <c r="AM2163" s="149" t="s">
        <v>3450</v>
      </c>
      <c r="AN2163" s="149" t="s">
        <v>3450</v>
      </c>
      <c r="AO2163" s="149" t="s">
        <v>3450</v>
      </c>
      <c r="AP2163" s="149">
        <v>9.1584158416000001</v>
      </c>
      <c r="AQ2163" s="149" t="s">
        <v>3450</v>
      </c>
    </row>
    <row r="2164" spans="1:43" x14ac:dyDescent="0.2">
      <c r="A2164" s="145">
        <v>6775</v>
      </c>
      <c r="B2164" s="109" t="s">
        <v>247</v>
      </c>
      <c r="C2164" s="110">
        <v>652</v>
      </c>
      <c r="D2164" s="131">
        <v>-4.2584434655000001</v>
      </c>
      <c r="E2164" s="110">
        <v>48.011782032399999</v>
      </c>
      <c r="F2164" s="131">
        <v>10.5828220859</v>
      </c>
      <c r="G2164" s="131">
        <v>16.257668711699999</v>
      </c>
      <c r="H2164" s="131">
        <v>51.9938650307</v>
      </c>
      <c r="I2164" s="131">
        <v>31.748466257699999</v>
      </c>
      <c r="J2164" s="131">
        <v>0</v>
      </c>
      <c r="K2164" s="131">
        <v>1.5174506829000001</v>
      </c>
      <c r="L2164" s="131">
        <v>6.0698027314000003</v>
      </c>
      <c r="M2164" s="131">
        <v>13.6570561457</v>
      </c>
      <c r="N2164" s="110">
        <v>328</v>
      </c>
      <c r="O2164" s="131">
        <v>1.9542682926999999</v>
      </c>
      <c r="P2164" s="146">
        <v>13.58</v>
      </c>
      <c r="Q2164" s="131">
        <v>6.9066862600999999</v>
      </c>
      <c r="R2164" s="110">
        <v>12</v>
      </c>
      <c r="S2164" s="131">
        <v>47.097722263000001</v>
      </c>
      <c r="T2164" s="110">
        <v>-2</v>
      </c>
      <c r="U2164" s="131">
        <v>44.011756061699998</v>
      </c>
      <c r="V2164" s="131">
        <v>1.9838354150999999</v>
      </c>
      <c r="W2164" s="147">
        <v>328</v>
      </c>
      <c r="X2164" s="147">
        <v>41</v>
      </c>
      <c r="Y2164" s="147">
        <v>214</v>
      </c>
      <c r="Z2164" s="147">
        <v>73</v>
      </c>
      <c r="AA2164" s="147">
        <v>55</v>
      </c>
      <c r="AB2164" s="147">
        <v>13</v>
      </c>
      <c r="AC2164" s="147">
        <v>19</v>
      </c>
      <c r="AD2164" s="147">
        <v>23</v>
      </c>
      <c r="AE2164" s="148">
        <v>4.9217002237000003</v>
      </c>
      <c r="AF2164" s="131">
        <v>6.0422960725000001</v>
      </c>
      <c r="AG2164" s="131">
        <v>4.05</v>
      </c>
      <c r="AH2164" s="149">
        <v>11.6228070175</v>
      </c>
      <c r="AI2164" s="149">
        <v>22.149122807000001</v>
      </c>
      <c r="AJ2164" s="149">
        <v>19.9561403509</v>
      </c>
      <c r="AK2164" s="149">
        <v>30.4824561404</v>
      </c>
      <c r="AL2164" s="149">
        <v>3.9473684211000002</v>
      </c>
      <c r="AM2164" s="149" t="s">
        <v>3450</v>
      </c>
      <c r="AN2164" s="149" t="s">
        <v>3450</v>
      </c>
      <c r="AO2164" s="149" t="s">
        <v>3450</v>
      </c>
      <c r="AP2164" s="149">
        <v>11.842105263200001</v>
      </c>
      <c r="AQ2164" s="149" t="s">
        <v>3450</v>
      </c>
    </row>
    <row r="2165" spans="1:43" x14ac:dyDescent="0.2">
      <c r="A2165" s="145">
        <v>6778</v>
      </c>
      <c r="B2165" s="109" t="s">
        <v>246</v>
      </c>
      <c r="C2165" s="110">
        <v>648</v>
      </c>
      <c r="D2165" s="131">
        <v>-2.4096385541999998</v>
      </c>
      <c r="E2165" s="110">
        <v>47.3338203068</v>
      </c>
      <c r="F2165" s="131">
        <v>4.3209876542999996</v>
      </c>
      <c r="G2165" s="131">
        <v>19.2901234568</v>
      </c>
      <c r="H2165" s="131">
        <v>52.777777777799997</v>
      </c>
      <c r="I2165" s="131">
        <v>27.932098765399999</v>
      </c>
      <c r="J2165" s="131">
        <v>0</v>
      </c>
      <c r="K2165" s="131">
        <v>1.5302218822</v>
      </c>
      <c r="L2165" s="131">
        <v>12.2417750574</v>
      </c>
      <c r="M2165" s="131">
        <v>12.2417750574</v>
      </c>
      <c r="N2165" s="110">
        <v>281</v>
      </c>
      <c r="O2165" s="131">
        <v>2.2918149466000002</v>
      </c>
      <c r="P2165" s="146">
        <v>13.69</v>
      </c>
      <c r="Q2165" s="131">
        <v>13.2749817651</v>
      </c>
      <c r="R2165" s="110">
        <v>90</v>
      </c>
      <c r="S2165" s="131">
        <v>44.3471918308</v>
      </c>
      <c r="T2165" s="110">
        <v>-4</v>
      </c>
      <c r="U2165" s="131">
        <v>28.008752735200002</v>
      </c>
      <c r="V2165" s="131">
        <v>14.3690736689</v>
      </c>
      <c r="W2165" s="147">
        <v>282</v>
      </c>
      <c r="X2165" s="147">
        <v>43</v>
      </c>
      <c r="Y2165" s="147">
        <v>119</v>
      </c>
      <c r="Z2165" s="147">
        <v>120</v>
      </c>
      <c r="AA2165" s="147">
        <v>52</v>
      </c>
      <c r="AB2165" s="147">
        <v>11</v>
      </c>
      <c r="AC2165" s="147">
        <v>10</v>
      </c>
      <c r="AD2165" s="147">
        <v>31</v>
      </c>
      <c r="AE2165" s="148">
        <v>2.9585798817</v>
      </c>
      <c r="AF2165" s="131">
        <v>3.0349013657000001</v>
      </c>
      <c r="AG2165" s="131">
        <v>2.2799999999999998</v>
      </c>
      <c r="AH2165" s="149">
        <v>17.611336032400001</v>
      </c>
      <c r="AI2165" s="149">
        <v>43.117408906900003</v>
      </c>
      <c r="AJ2165" s="149">
        <v>8.9068825911000005</v>
      </c>
      <c r="AK2165" s="149">
        <v>18.825910931199999</v>
      </c>
      <c r="AL2165" s="149">
        <v>3.8461538462</v>
      </c>
      <c r="AM2165" s="149" t="s">
        <v>3450</v>
      </c>
      <c r="AN2165" s="149" t="s">
        <v>3450</v>
      </c>
      <c r="AO2165" s="149" t="s">
        <v>3450</v>
      </c>
      <c r="AP2165" s="149">
        <v>7.6923076923</v>
      </c>
      <c r="AQ2165" s="149" t="s">
        <v>3450</v>
      </c>
    </row>
    <row r="2166" spans="1:43" x14ac:dyDescent="0.2">
      <c r="A2166" s="145">
        <v>6781</v>
      </c>
      <c r="B2166" s="109" t="s">
        <v>245</v>
      </c>
      <c r="C2166" s="110">
        <v>721</v>
      </c>
      <c r="D2166" s="131">
        <v>6.4992614476000004</v>
      </c>
      <c r="E2166" s="110">
        <v>62.048192771099998</v>
      </c>
      <c r="F2166" s="131">
        <v>4.4382801664000002</v>
      </c>
      <c r="G2166" s="131">
        <v>25.104022191399999</v>
      </c>
      <c r="H2166" s="131">
        <v>56.033287101200003</v>
      </c>
      <c r="I2166" s="131">
        <v>18.862690707399999</v>
      </c>
      <c r="J2166" s="131">
        <v>6.8728522336999998</v>
      </c>
      <c r="K2166" s="131">
        <v>4.1237113401999999</v>
      </c>
      <c r="L2166" s="131">
        <v>8.2474226803999997</v>
      </c>
      <c r="M2166" s="131">
        <v>9.6219931270999997</v>
      </c>
      <c r="N2166" s="110">
        <v>286</v>
      </c>
      <c r="O2166" s="131">
        <v>2.5</v>
      </c>
      <c r="P2166" s="146">
        <v>11.62</v>
      </c>
      <c r="Q2166" s="131">
        <v>5.0129645634999997</v>
      </c>
      <c r="R2166" s="110">
        <v>14</v>
      </c>
      <c r="S2166" s="131">
        <v>57.044079515999996</v>
      </c>
      <c r="T2166" s="110">
        <v>-8</v>
      </c>
      <c r="U2166" s="131">
        <v>37.683664649999997</v>
      </c>
      <c r="V2166" s="131">
        <v>0.2592912705</v>
      </c>
      <c r="W2166" s="147">
        <v>156</v>
      </c>
      <c r="X2166" s="147">
        <v>57</v>
      </c>
      <c r="Y2166" s="147">
        <v>18</v>
      </c>
      <c r="Z2166" s="147">
        <v>81</v>
      </c>
      <c r="AA2166" s="147">
        <v>50</v>
      </c>
      <c r="AB2166" s="147">
        <v>15</v>
      </c>
      <c r="AC2166" s="147">
        <v>10</v>
      </c>
      <c r="AD2166" s="147">
        <v>25</v>
      </c>
      <c r="AE2166" s="148">
        <v>2.1276595745</v>
      </c>
      <c r="AF2166" s="131">
        <v>5.4570259208999996</v>
      </c>
      <c r="AG2166" s="149" t="s">
        <v>3449</v>
      </c>
      <c r="AH2166" s="149">
        <v>9.8393574296999997</v>
      </c>
      <c r="AI2166" s="149">
        <v>30.120481927699998</v>
      </c>
      <c r="AJ2166" s="149">
        <v>20.8835341365</v>
      </c>
      <c r="AK2166" s="149">
        <v>9.0361445783000001</v>
      </c>
      <c r="AL2166" s="149">
        <v>15.2610441767</v>
      </c>
      <c r="AM2166" s="149" t="s">
        <v>3450</v>
      </c>
      <c r="AN2166" s="149" t="s">
        <v>3450</v>
      </c>
      <c r="AO2166" s="149" t="s">
        <v>3450</v>
      </c>
      <c r="AP2166" s="149">
        <v>14.859437751</v>
      </c>
      <c r="AQ2166" s="149" t="s">
        <v>3450</v>
      </c>
    </row>
    <row r="2167" spans="1:43" x14ac:dyDescent="0.2">
      <c r="A2167" s="145">
        <v>6782</v>
      </c>
      <c r="B2167" s="109" t="s">
        <v>244</v>
      </c>
      <c r="C2167" s="110">
        <v>1043</v>
      </c>
      <c r="D2167" s="131">
        <v>14.113785558</v>
      </c>
      <c r="E2167" s="110">
        <v>99.808612440199994</v>
      </c>
      <c r="F2167" s="131">
        <v>7.2866730584999999</v>
      </c>
      <c r="G2167" s="131">
        <v>21.188878235899999</v>
      </c>
      <c r="H2167" s="131">
        <v>60.019175455400003</v>
      </c>
      <c r="I2167" s="131">
        <v>18.791946308699998</v>
      </c>
      <c r="J2167" s="131">
        <v>2.9225523623999998</v>
      </c>
      <c r="K2167" s="131">
        <v>5.8451047247999997</v>
      </c>
      <c r="L2167" s="131">
        <v>11.690209449599999</v>
      </c>
      <c r="M2167" s="131">
        <v>5.8451047247999997</v>
      </c>
      <c r="N2167" s="110">
        <v>454</v>
      </c>
      <c r="O2167" s="131">
        <v>2.2577092511000001</v>
      </c>
      <c r="P2167" s="146">
        <v>10.45</v>
      </c>
      <c r="Q2167" s="131">
        <v>7.4498567334999999</v>
      </c>
      <c r="R2167" s="110">
        <v>38</v>
      </c>
      <c r="S2167" s="131">
        <v>57.593123209200002</v>
      </c>
      <c r="T2167" s="110">
        <v>-30</v>
      </c>
      <c r="U2167" s="131">
        <v>33.524355300899998</v>
      </c>
      <c r="V2167" s="131">
        <v>1.4326647563999999</v>
      </c>
      <c r="W2167" s="147">
        <v>400</v>
      </c>
      <c r="X2167" s="147">
        <v>30</v>
      </c>
      <c r="Y2167" s="147">
        <v>257</v>
      </c>
      <c r="Z2167" s="147">
        <v>113</v>
      </c>
      <c r="AA2167" s="147">
        <v>66</v>
      </c>
      <c r="AB2167" s="147">
        <v>10</v>
      </c>
      <c r="AC2167" s="147">
        <v>14</v>
      </c>
      <c r="AD2167" s="147">
        <v>42</v>
      </c>
      <c r="AE2167" s="148">
        <v>2.2514071295</v>
      </c>
      <c r="AF2167" s="131">
        <v>0</v>
      </c>
      <c r="AG2167" s="131">
        <v>1.58</v>
      </c>
      <c r="AH2167" s="149">
        <v>30.5013927577</v>
      </c>
      <c r="AI2167" s="149">
        <v>17.5487465181</v>
      </c>
      <c r="AJ2167" s="149">
        <v>11.281337047399999</v>
      </c>
      <c r="AK2167" s="149">
        <v>14.7632311978</v>
      </c>
      <c r="AL2167" s="149">
        <v>7.6601671308999997</v>
      </c>
      <c r="AM2167" s="149" t="s">
        <v>3450</v>
      </c>
      <c r="AN2167" s="149" t="s">
        <v>3450</v>
      </c>
      <c r="AO2167" s="149" t="s">
        <v>3450</v>
      </c>
      <c r="AP2167" s="149">
        <v>18.245125348199998</v>
      </c>
      <c r="AQ2167" s="149" t="s">
        <v>3450</v>
      </c>
    </row>
    <row r="2168" spans="1:43" x14ac:dyDescent="0.2">
      <c r="A2168" s="145">
        <v>6783</v>
      </c>
      <c r="B2168" s="109" t="s">
        <v>243</v>
      </c>
      <c r="C2168" s="110">
        <v>303</v>
      </c>
      <c r="D2168" s="131">
        <v>-0.98039215690000003</v>
      </c>
      <c r="E2168" s="110">
        <v>48.949919224600002</v>
      </c>
      <c r="F2168" s="131">
        <v>6.9306930693000002</v>
      </c>
      <c r="G2168" s="131">
        <v>21.122112211200001</v>
      </c>
      <c r="H2168" s="131">
        <v>60.726072607299997</v>
      </c>
      <c r="I2168" s="131">
        <v>18.151815181500002</v>
      </c>
      <c r="J2168" s="131">
        <v>3.3500837521000002</v>
      </c>
      <c r="K2168" s="131">
        <v>0</v>
      </c>
      <c r="L2168" s="131">
        <v>3.3500837521000002</v>
      </c>
      <c r="M2168" s="131">
        <v>10.050251256299999</v>
      </c>
      <c r="N2168" s="110">
        <v>121</v>
      </c>
      <c r="O2168" s="131">
        <v>2.5041322313999999</v>
      </c>
      <c r="P2168" s="146">
        <v>6.19</v>
      </c>
      <c r="Q2168" s="131">
        <v>7.5320512821000003</v>
      </c>
      <c r="R2168" s="110">
        <v>11</v>
      </c>
      <c r="S2168" s="131">
        <v>29.967948717900001</v>
      </c>
      <c r="T2168" s="110">
        <v>4</v>
      </c>
      <c r="U2168" s="131">
        <v>59.935897435900003</v>
      </c>
      <c r="V2168" s="131">
        <v>2.5641025641000001</v>
      </c>
      <c r="W2168" s="147">
        <v>179</v>
      </c>
      <c r="X2168" s="147">
        <v>25</v>
      </c>
      <c r="Y2168" s="147">
        <v>114</v>
      </c>
      <c r="Z2168" s="147">
        <v>40</v>
      </c>
      <c r="AA2168" s="147">
        <v>30</v>
      </c>
      <c r="AB2168" s="147">
        <v>7</v>
      </c>
      <c r="AC2168" s="147">
        <v>7</v>
      </c>
      <c r="AD2168" s="147">
        <v>16</v>
      </c>
      <c r="AE2168" s="148">
        <v>6.6225165562999999</v>
      </c>
      <c r="AF2168" s="131">
        <v>3.4129692832999998</v>
      </c>
      <c r="AG2168" s="149" t="s">
        <v>3449</v>
      </c>
      <c r="AH2168" s="149">
        <v>6.5384615385</v>
      </c>
      <c r="AI2168" s="149">
        <v>58.846153846199996</v>
      </c>
      <c r="AJ2168" s="149">
        <v>10.7692307692</v>
      </c>
      <c r="AK2168" s="149">
        <v>6.5384615385</v>
      </c>
      <c r="AL2168" s="149">
        <v>6.1538461538</v>
      </c>
      <c r="AM2168" s="149" t="s">
        <v>3450</v>
      </c>
      <c r="AN2168" s="149" t="s">
        <v>3450</v>
      </c>
      <c r="AO2168" s="149" t="s">
        <v>3450</v>
      </c>
      <c r="AP2168" s="149">
        <v>11.1538461538</v>
      </c>
      <c r="AQ2168" s="149" t="s">
        <v>3450</v>
      </c>
    </row>
    <row r="2169" spans="1:43" x14ac:dyDescent="0.2">
      <c r="A2169" s="145">
        <v>6784</v>
      </c>
      <c r="B2169" s="109" t="s">
        <v>242</v>
      </c>
      <c r="C2169" s="110">
        <v>2379</v>
      </c>
      <c r="D2169" s="131">
        <v>10.4456824513</v>
      </c>
      <c r="E2169" s="110">
        <v>129.01301518439999</v>
      </c>
      <c r="F2169" s="131">
        <v>10.6767549391</v>
      </c>
      <c r="G2169" s="131">
        <v>22.698612862499999</v>
      </c>
      <c r="H2169" s="131">
        <v>57.040773434199998</v>
      </c>
      <c r="I2169" s="131">
        <v>20.260613703200001</v>
      </c>
      <c r="J2169" s="131">
        <v>3.8216560510000002</v>
      </c>
      <c r="K2169" s="131">
        <v>1.6985138004</v>
      </c>
      <c r="L2169" s="131">
        <v>11.889596602999999</v>
      </c>
      <c r="M2169" s="131">
        <v>10.615711252700001</v>
      </c>
      <c r="N2169" s="110">
        <v>1042</v>
      </c>
      <c r="O2169" s="131">
        <v>2.2504798464000002</v>
      </c>
      <c r="P2169" s="146">
        <v>18.440000000000001</v>
      </c>
      <c r="Q2169" s="131">
        <v>9.3275488068999994</v>
      </c>
      <c r="R2169" s="110">
        <v>71</v>
      </c>
      <c r="S2169" s="131">
        <v>48.318872017399997</v>
      </c>
      <c r="T2169" s="110">
        <v>-66</v>
      </c>
      <c r="U2169" s="131">
        <v>42.190889370900003</v>
      </c>
      <c r="V2169" s="131">
        <v>0.1626898048</v>
      </c>
      <c r="W2169" s="147">
        <v>923</v>
      </c>
      <c r="X2169" s="147">
        <v>85</v>
      </c>
      <c r="Y2169" s="147">
        <v>444</v>
      </c>
      <c r="Z2169" s="147">
        <v>394</v>
      </c>
      <c r="AA2169" s="147">
        <v>170</v>
      </c>
      <c r="AB2169" s="147">
        <v>30</v>
      </c>
      <c r="AC2169" s="147">
        <v>45</v>
      </c>
      <c r="AD2169" s="147">
        <v>95</v>
      </c>
      <c r="AE2169" s="148">
        <v>3.0502885408</v>
      </c>
      <c r="AF2169" s="131">
        <v>10.425716767999999</v>
      </c>
      <c r="AG2169" s="131">
        <v>2.06</v>
      </c>
      <c r="AH2169" s="149">
        <v>15.6812339332</v>
      </c>
      <c r="AI2169" s="149">
        <v>18.8946015424</v>
      </c>
      <c r="AJ2169" s="149">
        <v>20.886889460199999</v>
      </c>
      <c r="AK2169" s="149">
        <v>19.3444730077</v>
      </c>
      <c r="AL2169" s="149">
        <v>9.1902313625000005</v>
      </c>
      <c r="AM2169" s="149" t="s">
        <v>3450</v>
      </c>
      <c r="AN2169" s="149" t="s">
        <v>3450</v>
      </c>
      <c r="AO2169" s="149" t="s">
        <v>3450</v>
      </c>
      <c r="AP2169" s="149">
        <v>16.002570694100001</v>
      </c>
      <c r="AQ2169" s="149" t="s">
        <v>3450</v>
      </c>
    </row>
    <row r="2170" spans="1:43" x14ac:dyDescent="0.2">
      <c r="A2170" s="145">
        <v>6785</v>
      </c>
      <c r="B2170" s="109" t="s">
        <v>241</v>
      </c>
      <c r="C2170" s="110">
        <v>772</v>
      </c>
      <c r="D2170" s="131">
        <v>7.0735090153</v>
      </c>
      <c r="E2170" s="110">
        <v>93.917274939199999</v>
      </c>
      <c r="F2170" s="131">
        <v>7.2538860103999996</v>
      </c>
      <c r="G2170" s="131">
        <v>20.9844559585</v>
      </c>
      <c r="H2170" s="131">
        <v>55.051813471499997</v>
      </c>
      <c r="I2170" s="131">
        <v>23.963730569900001</v>
      </c>
      <c r="J2170" s="131">
        <v>1.3012361744000001</v>
      </c>
      <c r="K2170" s="131">
        <v>3.9037085231000002</v>
      </c>
      <c r="L2170" s="131">
        <v>6.5061808717999998</v>
      </c>
      <c r="M2170" s="131">
        <v>9.1086532206000008</v>
      </c>
      <c r="N2170" s="110">
        <v>323</v>
      </c>
      <c r="O2170" s="131">
        <v>2.3591331269000002</v>
      </c>
      <c r="P2170" s="146">
        <v>8.2200000000000006</v>
      </c>
      <c r="Q2170" s="131">
        <v>9.9508599509</v>
      </c>
      <c r="R2170" s="110">
        <v>32</v>
      </c>
      <c r="S2170" s="131">
        <v>52.334152334199999</v>
      </c>
      <c r="T2170" s="110">
        <v>-15</v>
      </c>
      <c r="U2170" s="131">
        <v>37.714987714999999</v>
      </c>
      <c r="V2170" s="131">
        <v>0</v>
      </c>
      <c r="W2170" s="147">
        <v>235</v>
      </c>
      <c r="X2170" s="147">
        <v>29</v>
      </c>
      <c r="Y2170" s="147">
        <v>151</v>
      </c>
      <c r="Z2170" s="147">
        <v>55</v>
      </c>
      <c r="AA2170" s="147">
        <v>45</v>
      </c>
      <c r="AB2170" s="147">
        <v>9</v>
      </c>
      <c r="AC2170" s="147">
        <v>8</v>
      </c>
      <c r="AD2170" s="147">
        <v>28</v>
      </c>
      <c r="AE2170" s="148">
        <v>2.0671834625000001</v>
      </c>
      <c r="AF2170" s="131">
        <v>1.2787723785</v>
      </c>
      <c r="AG2170" s="149">
        <v>1.96</v>
      </c>
      <c r="AH2170" s="149">
        <v>10.851419031700001</v>
      </c>
      <c r="AI2170" s="149">
        <v>27.3789649416</v>
      </c>
      <c r="AJ2170" s="149">
        <v>24.2070116861</v>
      </c>
      <c r="AK2170" s="149">
        <v>13.5225375626</v>
      </c>
      <c r="AL2170" s="149">
        <v>11.3522537563</v>
      </c>
      <c r="AM2170" s="149" t="s">
        <v>3450</v>
      </c>
      <c r="AN2170" s="149" t="s">
        <v>3450</v>
      </c>
      <c r="AO2170" s="149" t="s">
        <v>3450</v>
      </c>
      <c r="AP2170" s="149">
        <v>12.6878130217</v>
      </c>
      <c r="AQ2170" s="149" t="s">
        <v>3450</v>
      </c>
    </row>
    <row r="2171" spans="1:43" x14ac:dyDescent="0.2">
      <c r="A2171" s="145">
        <v>6787</v>
      </c>
      <c r="B2171" s="109" t="s">
        <v>240</v>
      </c>
      <c r="C2171" s="110">
        <v>179</v>
      </c>
      <c r="D2171" s="131">
        <v>6.5476190475999996</v>
      </c>
      <c r="E2171" s="110">
        <v>31.569664903</v>
      </c>
      <c r="F2171" s="131">
        <v>6.1452513966</v>
      </c>
      <c r="G2171" s="131">
        <v>20.670391061499998</v>
      </c>
      <c r="H2171" s="131">
        <v>49.720670391100001</v>
      </c>
      <c r="I2171" s="131">
        <v>29.608938547499999</v>
      </c>
      <c r="J2171" s="131">
        <v>5.6338028169000003</v>
      </c>
      <c r="K2171" s="131">
        <v>11.267605633800001</v>
      </c>
      <c r="L2171" s="131">
        <v>11.267605633800001</v>
      </c>
      <c r="M2171" s="131">
        <v>5.6338028169000003</v>
      </c>
      <c r="N2171" s="110">
        <v>78</v>
      </c>
      <c r="O2171" s="131">
        <v>2.2948717949000002</v>
      </c>
      <c r="P2171" s="146">
        <v>5.67</v>
      </c>
      <c r="Q2171" s="131">
        <v>5.1236749117000002</v>
      </c>
      <c r="R2171" s="110">
        <v>11</v>
      </c>
      <c r="S2171" s="131">
        <v>62.367491166100002</v>
      </c>
      <c r="T2171" s="110">
        <v>-6</v>
      </c>
      <c r="U2171" s="131">
        <v>31.448763250900001</v>
      </c>
      <c r="V2171" s="131">
        <v>1.0600706714000001</v>
      </c>
      <c r="W2171" s="147" t="s">
        <v>3449</v>
      </c>
      <c r="X2171" s="147">
        <v>19</v>
      </c>
      <c r="Y2171" s="147" t="s">
        <v>3449</v>
      </c>
      <c r="Z2171" s="147">
        <v>17</v>
      </c>
      <c r="AA2171" s="147" t="s">
        <v>3449</v>
      </c>
      <c r="AB2171" s="147">
        <v>6</v>
      </c>
      <c r="AC2171" s="147" t="s">
        <v>3449</v>
      </c>
      <c r="AD2171" s="147">
        <v>12</v>
      </c>
      <c r="AE2171" s="148">
        <v>4.2553191489</v>
      </c>
      <c r="AF2171" s="131">
        <v>5.4347826087</v>
      </c>
      <c r="AG2171" s="149" t="s">
        <v>3449</v>
      </c>
      <c r="AH2171" s="149">
        <v>16.129032258100001</v>
      </c>
      <c r="AI2171" s="149">
        <v>28.3870967742</v>
      </c>
      <c r="AJ2171" s="149">
        <v>12.258064516099999</v>
      </c>
      <c r="AK2171" s="149">
        <v>21.290322580600002</v>
      </c>
      <c r="AL2171" s="149">
        <v>8.3870967741999998</v>
      </c>
      <c r="AM2171" s="149" t="s">
        <v>3450</v>
      </c>
      <c r="AN2171" s="149" t="s">
        <v>3450</v>
      </c>
      <c r="AO2171" s="149" t="s">
        <v>3450</v>
      </c>
      <c r="AP2171" s="149">
        <v>13.548387096800001</v>
      </c>
      <c r="AQ2171" s="149" t="s">
        <v>3450</v>
      </c>
    </row>
    <row r="2172" spans="1:43" x14ac:dyDescent="0.2">
      <c r="A2172" s="145">
        <v>6789</v>
      </c>
      <c r="B2172" s="109" t="s">
        <v>239</v>
      </c>
      <c r="C2172" s="110">
        <v>349</v>
      </c>
      <c r="D2172" s="131">
        <v>-1.4124293784999999</v>
      </c>
      <c r="E2172" s="110">
        <v>44.858611825200001</v>
      </c>
      <c r="F2172" s="131">
        <v>7.7363896847999998</v>
      </c>
      <c r="G2172" s="131">
        <v>16.045845272200001</v>
      </c>
      <c r="H2172" s="131">
        <v>54.727793696299997</v>
      </c>
      <c r="I2172" s="131">
        <v>29.226361031500002</v>
      </c>
      <c r="J2172" s="131">
        <v>0</v>
      </c>
      <c r="K2172" s="131">
        <v>2.8612303290000001</v>
      </c>
      <c r="L2172" s="131">
        <v>5.7224606581000002</v>
      </c>
      <c r="M2172" s="131">
        <v>14.3061516452</v>
      </c>
      <c r="N2172" s="110">
        <v>157</v>
      </c>
      <c r="O2172" s="131">
        <v>2.1974522293000001</v>
      </c>
      <c r="P2172" s="146">
        <v>7.78</v>
      </c>
      <c r="Q2172" s="131">
        <v>8.6340206185999993</v>
      </c>
      <c r="R2172" s="110">
        <v>16</v>
      </c>
      <c r="S2172" s="131">
        <v>53.092783505200003</v>
      </c>
      <c r="T2172" s="110">
        <v>-5</v>
      </c>
      <c r="U2172" s="131">
        <v>25.3865979381</v>
      </c>
      <c r="V2172" s="131">
        <v>12.8865979381</v>
      </c>
      <c r="W2172" s="147">
        <v>120</v>
      </c>
      <c r="X2172" s="147">
        <v>30</v>
      </c>
      <c r="Y2172" s="147">
        <v>24</v>
      </c>
      <c r="Z2172" s="147">
        <v>66</v>
      </c>
      <c r="AA2172" s="147">
        <v>41</v>
      </c>
      <c r="AB2172" s="147">
        <v>13</v>
      </c>
      <c r="AC2172" s="147">
        <v>9</v>
      </c>
      <c r="AD2172" s="147">
        <v>19</v>
      </c>
      <c r="AE2172" s="148">
        <v>1.8348623852999999</v>
      </c>
      <c r="AF2172" s="131">
        <v>5.5401662050000002</v>
      </c>
      <c r="AG2172" s="149" t="s">
        <v>3449</v>
      </c>
      <c r="AH2172" s="149">
        <v>8.8235294117999992</v>
      </c>
      <c r="AI2172" s="149">
        <v>22.6890756303</v>
      </c>
      <c r="AJ2172" s="149">
        <v>31.512605042000001</v>
      </c>
      <c r="AK2172" s="149">
        <v>24.3697478992</v>
      </c>
      <c r="AL2172" s="149">
        <v>4.2016806723000002</v>
      </c>
      <c r="AM2172" s="149" t="s">
        <v>3450</v>
      </c>
      <c r="AN2172" s="149" t="s">
        <v>3450</v>
      </c>
      <c r="AO2172" s="149" t="s">
        <v>3450</v>
      </c>
      <c r="AP2172" s="149">
        <v>8.4033613445000004</v>
      </c>
      <c r="AQ2172" s="149" t="s">
        <v>3450</v>
      </c>
    </row>
    <row r="2173" spans="1:43" x14ac:dyDescent="0.2">
      <c r="A2173" s="145">
        <v>6790</v>
      </c>
      <c r="B2173" s="109" t="s">
        <v>238</v>
      </c>
      <c r="C2173" s="110">
        <v>1696</v>
      </c>
      <c r="D2173" s="131">
        <v>1.7396520696</v>
      </c>
      <c r="E2173" s="110">
        <v>84.842421210599994</v>
      </c>
      <c r="F2173" s="131">
        <v>8.6084905660000004</v>
      </c>
      <c r="G2173" s="131">
        <v>22.641509434</v>
      </c>
      <c r="H2173" s="131">
        <v>56.0731132075</v>
      </c>
      <c r="I2173" s="131">
        <v>21.2853773585</v>
      </c>
      <c r="J2173" s="131">
        <v>2.9577048211000001</v>
      </c>
      <c r="K2173" s="131">
        <v>2.3661638568000001</v>
      </c>
      <c r="L2173" s="131">
        <v>10.0561963916</v>
      </c>
      <c r="M2173" s="131">
        <v>5.3238686779000002</v>
      </c>
      <c r="N2173" s="110">
        <v>705</v>
      </c>
      <c r="O2173" s="131">
        <v>2.3617021277000001</v>
      </c>
      <c r="P2173" s="146">
        <v>19.989999999999998</v>
      </c>
      <c r="Q2173" s="131">
        <v>5.8587881822999996</v>
      </c>
      <c r="R2173" s="110">
        <v>36</v>
      </c>
      <c r="S2173" s="131">
        <v>45.518277416099998</v>
      </c>
      <c r="T2173" s="110">
        <v>-31</v>
      </c>
      <c r="U2173" s="131">
        <v>48.272408612900001</v>
      </c>
      <c r="V2173" s="131">
        <v>0.35052578870000001</v>
      </c>
      <c r="W2173" s="147">
        <v>273</v>
      </c>
      <c r="X2173" s="147">
        <v>53</v>
      </c>
      <c r="Y2173" s="147">
        <v>93</v>
      </c>
      <c r="Z2173" s="147">
        <v>127</v>
      </c>
      <c r="AA2173" s="147">
        <v>106</v>
      </c>
      <c r="AB2173" s="147">
        <v>20</v>
      </c>
      <c r="AC2173" s="147">
        <v>27</v>
      </c>
      <c r="AD2173" s="147">
        <v>59</v>
      </c>
      <c r="AE2173" s="148">
        <v>0.93131548310000001</v>
      </c>
      <c r="AF2173" s="131">
        <v>5.3635280095000004</v>
      </c>
      <c r="AG2173" s="149">
        <v>2.02</v>
      </c>
      <c r="AH2173" s="149">
        <v>7.5558982267000001</v>
      </c>
      <c r="AI2173" s="149">
        <v>18.4271395528</v>
      </c>
      <c r="AJ2173" s="149">
        <v>49.344641480299998</v>
      </c>
      <c r="AK2173" s="149">
        <v>9.3292212799000005</v>
      </c>
      <c r="AL2173" s="149">
        <v>4.7031611410999998</v>
      </c>
      <c r="AM2173" s="149" t="s">
        <v>3450</v>
      </c>
      <c r="AN2173" s="149" t="s">
        <v>3450</v>
      </c>
      <c r="AO2173" s="149" t="s">
        <v>3450</v>
      </c>
      <c r="AP2173" s="149">
        <v>10.639938319200001</v>
      </c>
      <c r="AQ2173" s="149" t="s">
        <v>3450</v>
      </c>
    </row>
    <row r="2174" spans="1:43" x14ac:dyDescent="0.2">
      <c r="A2174" s="145">
        <v>6792</v>
      </c>
      <c r="B2174" s="109" t="s">
        <v>237</v>
      </c>
      <c r="C2174" s="110">
        <v>388</v>
      </c>
      <c r="D2174" s="131">
        <v>7.182320442</v>
      </c>
      <c r="E2174" s="110">
        <v>43.255295429199997</v>
      </c>
      <c r="F2174" s="131">
        <v>6.7010309277999998</v>
      </c>
      <c r="G2174" s="131">
        <v>21.9072164948</v>
      </c>
      <c r="H2174" s="131">
        <v>55.927835051499997</v>
      </c>
      <c r="I2174" s="131">
        <v>22.164948453600001</v>
      </c>
      <c r="J2174" s="131">
        <v>0</v>
      </c>
      <c r="K2174" s="131">
        <v>2.5542784162999999</v>
      </c>
      <c r="L2174" s="131">
        <v>5.1085568326999997</v>
      </c>
      <c r="M2174" s="131">
        <v>7.6628352489999996</v>
      </c>
      <c r="N2174" s="110">
        <v>154</v>
      </c>
      <c r="O2174" s="131">
        <v>2.5</v>
      </c>
      <c r="P2174" s="146">
        <v>8.9700000000000006</v>
      </c>
      <c r="Q2174" s="131">
        <v>6.7039106144999998</v>
      </c>
      <c r="R2174" s="110">
        <v>18</v>
      </c>
      <c r="S2174" s="131">
        <v>64.692737430199998</v>
      </c>
      <c r="T2174" s="110">
        <v>4</v>
      </c>
      <c r="U2174" s="131">
        <v>28.379888268199998</v>
      </c>
      <c r="V2174" s="131">
        <v>0.22346368720000001</v>
      </c>
      <c r="W2174" s="147">
        <v>94</v>
      </c>
      <c r="X2174" s="147">
        <v>37</v>
      </c>
      <c r="Y2174" s="147">
        <v>27</v>
      </c>
      <c r="Z2174" s="147">
        <v>30</v>
      </c>
      <c r="AA2174" s="147">
        <v>33</v>
      </c>
      <c r="AB2174" s="147">
        <v>14</v>
      </c>
      <c r="AC2174" s="147">
        <v>5</v>
      </c>
      <c r="AD2174" s="147">
        <v>14</v>
      </c>
      <c r="AE2174" s="148">
        <v>2.4038461538</v>
      </c>
      <c r="AF2174" s="131">
        <v>7.7319587628999997</v>
      </c>
      <c r="AG2174" s="149" t="s">
        <v>3449</v>
      </c>
      <c r="AH2174" s="149">
        <v>9.4155844155999997</v>
      </c>
      <c r="AI2174" s="149">
        <v>31.818181818199999</v>
      </c>
      <c r="AJ2174" s="149">
        <v>26.948051948100002</v>
      </c>
      <c r="AK2174" s="149">
        <v>22.727272727300001</v>
      </c>
      <c r="AL2174" s="149">
        <v>4.8701298701000004</v>
      </c>
      <c r="AM2174" s="149" t="s">
        <v>3450</v>
      </c>
      <c r="AN2174" s="149" t="s">
        <v>3450</v>
      </c>
      <c r="AO2174" s="149" t="s">
        <v>3450</v>
      </c>
      <c r="AP2174" s="149">
        <v>4.2207792207999999</v>
      </c>
      <c r="AQ2174" s="149" t="s">
        <v>3450</v>
      </c>
    </row>
    <row r="2175" spans="1:43" x14ac:dyDescent="0.2">
      <c r="A2175" s="145">
        <v>6793</v>
      </c>
      <c r="B2175" s="109" t="s">
        <v>236</v>
      </c>
      <c r="C2175" s="110">
        <v>182</v>
      </c>
      <c r="D2175" s="131">
        <v>-10.784313725500001</v>
      </c>
      <c r="E2175" s="110">
        <v>35.6862745098</v>
      </c>
      <c r="F2175" s="131">
        <v>4.3956043956000004</v>
      </c>
      <c r="G2175" s="131">
        <v>19.2307692308</v>
      </c>
      <c r="H2175" s="131">
        <v>57.142857142899999</v>
      </c>
      <c r="I2175" s="131">
        <v>23.626373626399999</v>
      </c>
      <c r="J2175" s="131">
        <v>10.8695652174</v>
      </c>
      <c r="K2175" s="131">
        <v>0</v>
      </c>
      <c r="L2175" s="131">
        <v>10.8695652174</v>
      </c>
      <c r="M2175" s="131">
        <v>21.7391304348</v>
      </c>
      <c r="N2175" s="110">
        <v>81</v>
      </c>
      <c r="O2175" s="131">
        <v>2.2222222222000001</v>
      </c>
      <c r="P2175" s="146">
        <v>5.0999999999999996</v>
      </c>
      <c r="Q2175" s="131">
        <v>6.0546875</v>
      </c>
      <c r="R2175" s="110">
        <v>6</v>
      </c>
      <c r="S2175" s="131">
        <v>59.1796875</v>
      </c>
      <c r="T2175" s="110">
        <v>-4</v>
      </c>
      <c r="U2175" s="131">
        <v>34.5703125</v>
      </c>
      <c r="V2175" s="131">
        <v>0.1953125</v>
      </c>
      <c r="W2175" s="147">
        <v>51</v>
      </c>
      <c r="X2175" s="147">
        <v>18</v>
      </c>
      <c r="Y2175" s="147">
        <v>22</v>
      </c>
      <c r="Z2175" s="147">
        <v>11</v>
      </c>
      <c r="AA2175" s="147">
        <v>20</v>
      </c>
      <c r="AB2175" s="147">
        <v>7</v>
      </c>
      <c r="AC2175" s="147">
        <v>6</v>
      </c>
      <c r="AD2175" s="147">
        <v>7</v>
      </c>
      <c r="AE2175" s="148">
        <v>1.0638297872</v>
      </c>
      <c r="AF2175" s="131">
        <v>0</v>
      </c>
      <c r="AG2175" s="149" t="s">
        <v>3449</v>
      </c>
      <c r="AH2175" s="149">
        <v>15.3225806452</v>
      </c>
      <c r="AI2175" s="149">
        <v>33.870967741900003</v>
      </c>
      <c r="AJ2175" s="149">
        <v>16.129032258100001</v>
      </c>
      <c r="AK2175" s="149">
        <v>14.5161290323</v>
      </c>
      <c r="AL2175" s="149">
        <v>8.0645161289999994</v>
      </c>
      <c r="AM2175" s="149" t="s">
        <v>3450</v>
      </c>
      <c r="AN2175" s="149" t="s">
        <v>3450</v>
      </c>
      <c r="AO2175" s="149" t="s">
        <v>3450</v>
      </c>
      <c r="AP2175" s="149">
        <v>12.0967741935</v>
      </c>
      <c r="AQ2175" s="149" t="s">
        <v>3450</v>
      </c>
    </row>
    <row r="2176" spans="1:43" x14ac:dyDescent="0.2">
      <c r="A2176" s="145">
        <v>6800</v>
      </c>
      <c r="B2176" s="109" t="s">
        <v>235</v>
      </c>
      <c r="C2176" s="110">
        <v>6563</v>
      </c>
      <c r="D2176" s="131">
        <v>-1.85434425</v>
      </c>
      <c r="E2176" s="110">
        <v>444.64769647700001</v>
      </c>
      <c r="F2176" s="131">
        <v>18.3909797349</v>
      </c>
      <c r="G2176" s="131">
        <v>17.3548682005</v>
      </c>
      <c r="H2176" s="131">
        <v>58.7688557062</v>
      </c>
      <c r="I2176" s="131">
        <v>23.8762760933</v>
      </c>
      <c r="J2176" s="131">
        <v>4.0782418246000001</v>
      </c>
      <c r="K2176" s="131">
        <v>1.3594139414999999</v>
      </c>
      <c r="L2176" s="131">
        <v>8.1564836493000001</v>
      </c>
      <c r="M2176" s="131">
        <v>11.7815874934</v>
      </c>
      <c r="N2176" s="110">
        <v>3243</v>
      </c>
      <c r="O2176" s="131">
        <v>1.9765649089999999</v>
      </c>
      <c r="P2176" s="146">
        <v>14.76</v>
      </c>
      <c r="Q2176" s="131">
        <v>24.611223799899999</v>
      </c>
      <c r="R2176" s="110">
        <v>105</v>
      </c>
      <c r="S2176" s="131">
        <v>34.415145368499999</v>
      </c>
      <c r="T2176" s="110">
        <v>-91</v>
      </c>
      <c r="U2176" s="131">
        <v>39.959432048700002</v>
      </c>
      <c r="V2176" s="131">
        <v>1.0141987830000001</v>
      </c>
      <c r="W2176" s="147">
        <v>6913</v>
      </c>
      <c r="X2176" s="147">
        <v>54</v>
      </c>
      <c r="Y2176" s="147">
        <v>1519</v>
      </c>
      <c r="Z2176" s="147">
        <v>5340</v>
      </c>
      <c r="AA2176" s="147">
        <v>821</v>
      </c>
      <c r="AB2176" s="147">
        <v>20</v>
      </c>
      <c r="AC2176" s="147">
        <v>106</v>
      </c>
      <c r="AD2176" s="147">
        <v>695</v>
      </c>
      <c r="AE2176" s="148">
        <v>4.4966275294000004</v>
      </c>
      <c r="AF2176" s="131">
        <v>3.0841533265000001</v>
      </c>
      <c r="AG2176" s="131">
        <v>5.65</v>
      </c>
      <c r="AH2176" s="149">
        <v>12.175168431199999</v>
      </c>
      <c r="AI2176" s="149">
        <v>26.8046198268</v>
      </c>
      <c r="AJ2176" s="149">
        <v>26.0346487007</v>
      </c>
      <c r="AK2176" s="149">
        <v>9.2396535130000004</v>
      </c>
      <c r="AL2176" s="149">
        <v>8.5659287776999999</v>
      </c>
      <c r="AM2176" s="149" t="s">
        <v>3450</v>
      </c>
      <c r="AN2176" s="149" t="s">
        <v>3450</v>
      </c>
      <c r="AO2176" s="149" t="s">
        <v>3450</v>
      </c>
      <c r="AP2176" s="149">
        <v>17.1799807507</v>
      </c>
      <c r="AQ2176" s="149" t="s">
        <v>3450</v>
      </c>
    </row>
    <row r="2177" spans="1:43" x14ac:dyDescent="0.2">
      <c r="A2177" s="145">
        <v>6806</v>
      </c>
      <c r="B2177" s="109" t="s">
        <v>234</v>
      </c>
      <c r="C2177" s="110">
        <v>559</v>
      </c>
      <c r="D2177" s="131">
        <v>1.8214936248</v>
      </c>
      <c r="E2177" s="110">
        <v>61.092896174899998</v>
      </c>
      <c r="F2177" s="131">
        <v>7.1556350626</v>
      </c>
      <c r="G2177" s="131">
        <v>18.425760286199999</v>
      </c>
      <c r="H2177" s="131">
        <v>56.887298747800003</v>
      </c>
      <c r="I2177" s="131">
        <v>24.686940966000002</v>
      </c>
      <c r="J2177" s="131">
        <v>7.2793448590000001</v>
      </c>
      <c r="K2177" s="131">
        <v>0</v>
      </c>
      <c r="L2177" s="131">
        <v>16.378525932700001</v>
      </c>
      <c r="M2177" s="131">
        <v>5.4595086441999996</v>
      </c>
      <c r="N2177" s="110">
        <v>238</v>
      </c>
      <c r="O2177" s="131">
        <v>2.3151260504</v>
      </c>
      <c r="P2177" s="146">
        <v>9.15</v>
      </c>
      <c r="Q2177" s="131">
        <v>6.3387978142000003</v>
      </c>
      <c r="R2177" s="110">
        <v>14</v>
      </c>
      <c r="S2177" s="131">
        <v>55.846994535500002</v>
      </c>
      <c r="T2177" s="110">
        <v>-13</v>
      </c>
      <c r="U2177" s="131">
        <v>37.595628415299998</v>
      </c>
      <c r="V2177" s="131">
        <v>0.21857923500000001</v>
      </c>
      <c r="W2177" s="147">
        <v>241</v>
      </c>
      <c r="X2177" s="147">
        <v>31</v>
      </c>
      <c r="Y2177" s="147">
        <v>182</v>
      </c>
      <c r="Z2177" s="147">
        <v>28</v>
      </c>
      <c r="AA2177" s="147">
        <v>35</v>
      </c>
      <c r="AB2177" s="147">
        <v>11</v>
      </c>
      <c r="AC2177" s="147">
        <v>10</v>
      </c>
      <c r="AD2177" s="147">
        <v>14</v>
      </c>
      <c r="AE2177" s="148">
        <v>2.7491408934999999</v>
      </c>
      <c r="AF2177" s="131">
        <v>0</v>
      </c>
      <c r="AG2177" s="131">
        <v>1.67</v>
      </c>
      <c r="AH2177" s="149">
        <v>19.069767441900002</v>
      </c>
      <c r="AI2177" s="149">
        <v>22.7906976744</v>
      </c>
      <c r="AJ2177" s="149">
        <v>17.906976744200001</v>
      </c>
      <c r="AK2177" s="149">
        <v>21.1627906977</v>
      </c>
      <c r="AL2177" s="149">
        <v>9.7674418605</v>
      </c>
      <c r="AM2177" s="149" t="s">
        <v>3450</v>
      </c>
      <c r="AN2177" s="149" t="s">
        <v>3450</v>
      </c>
      <c r="AO2177" s="149" t="s">
        <v>3450</v>
      </c>
      <c r="AP2177" s="149">
        <v>9.3023255813999999</v>
      </c>
      <c r="AQ2177" s="149" t="s">
        <v>3450</v>
      </c>
    </row>
    <row r="2178" spans="1:43" x14ac:dyDescent="0.2">
      <c r="A2178" s="145">
        <v>6807</v>
      </c>
      <c r="B2178" s="109" t="s">
        <v>233</v>
      </c>
      <c r="C2178" s="110">
        <v>1238</v>
      </c>
      <c r="D2178" s="131">
        <v>-5.2792654934999996</v>
      </c>
      <c r="E2178" s="110">
        <v>53.732638888899999</v>
      </c>
      <c r="F2178" s="131">
        <v>9.1276252019000008</v>
      </c>
      <c r="G2178" s="131">
        <v>21.728594507299999</v>
      </c>
      <c r="H2178" s="131">
        <v>52.9886914378</v>
      </c>
      <c r="I2178" s="131">
        <v>25.282714054900001</v>
      </c>
      <c r="J2178" s="131">
        <v>4.0518638573999999</v>
      </c>
      <c r="K2178" s="131">
        <v>0.81037277149999998</v>
      </c>
      <c r="L2178" s="131">
        <v>8.1037277146999998</v>
      </c>
      <c r="M2178" s="131">
        <v>15.397082658</v>
      </c>
      <c r="N2178" s="110">
        <v>538</v>
      </c>
      <c r="O2178" s="131">
        <v>2.2862453532</v>
      </c>
      <c r="P2178" s="146">
        <v>23.04</v>
      </c>
      <c r="Q2178" s="131">
        <v>7.3913043478000002</v>
      </c>
      <c r="R2178" s="110">
        <v>41</v>
      </c>
      <c r="S2178" s="131">
        <v>44.043478260900002</v>
      </c>
      <c r="T2178" s="110">
        <v>-18</v>
      </c>
      <c r="U2178" s="131">
        <v>47.652173912999999</v>
      </c>
      <c r="V2178" s="131">
        <v>0.91304347829999999</v>
      </c>
      <c r="W2178" s="147">
        <v>474</v>
      </c>
      <c r="X2178" s="147">
        <v>149</v>
      </c>
      <c r="Y2178" s="147">
        <v>186</v>
      </c>
      <c r="Z2178" s="147">
        <v>139</v>
      </c>
      <c r="AA2178" s="147">
        <v>96</v>
      </c>
      <c r="AB2178" s="147">
        <v>34</v>
      </c>
      <c r="AC2178" s="147">
        <v>19</v>
      </c>
      <c r="AD2178" s="147">
        <v>43</v>
      </c>
      <c r="AE2178" s="148">
        <v>2.1551724137999999</v>
      </c>
      <c r="AF2178" s="131">
        <v>0.82508250829999996</v>
      </c>
      <c r="AG2178" s="149">
        <v>2.11</v>
      </c>
      <c r="AH2178" s="149">
        <v>13.757961783400001</v>
      </c>
      <c r="AI2178" s="149">
        <v>40.127388535000001</v>
      </c>
      <c r="AJ2178" s="149">
        <v>23.5668789809</v>
      </c>
      <c r="AK2178" s="149">
        <v>11.7197452229</v>
      </c>
      <c r="AL2178" s="149">
        <v>3.8216560510000002</v>
      </c>
      <c r="AM2178" s="149" t="s">
        <v>3450</v>
      </c>
      <c r="AN2178" s="149" t="s">
        <v>3450</v>
      </c>
      <c r="AO2178" s="149" t="s">
        <v>3450</v>
      </c>
      <c r="AP2178" s="149">
        <v>7.0063694268000001</v>
      </c>
      <c r="AQ2178" s="149" t="s">
        <v>3450</v>
      </c>
    </row>
    <row r="2179" spans="1:43" x14ac:dyDescent="0.2">
      <c r="A2179" s="145">
        <v>6808</v>
      </c>
      <c r="B2179" s="109" t="s">
        <v>232</v>
      </c>
      <c r="C2179" s="110">
        <v>1263</v>
      </c>
      <c r="D2179" s="131">
        <v>0.15860428230000001</v>
      </c>
      <c r="E2179" s="110">
        <v>20.453441295499999</v>
      </c>
      <c r="F2179" s="131">
        <v>7.2842438638000004</v>
      </c>
      <c r="G2179" s="131">
        <v>18.289786223299998</v>
      </c>
      <c r="H2179" s="131">
        <v>56.611243072100002</v>
      </c>
      <c r="I2179" s="131">
        <v>25.098970704700001</v>
      </c>
      <c r="J2179" s="131">
        <v>3.1384856807000001</v>
      </c>
      <c r="K2179" s="131">
        <v>1.5692428403000001</v>
      </c>
      <c r="L2179" s="131">
        <v>12.5539427226</v>
      </c>
      <c r="M2179" s="131">
        <v>10.984699882299999</v>
      </c>
      <c r="N2179" s="110">
        <v>585</v>
      </c>
      <c r="O2179" s="131">
        <v>2.1042735043</v>
      </c>
      <c r="P2179" s="146">
        <v>61.75</v>
      </c>
      <c r="Q2179" s="131">
        <v>3.6263558362000001</v>
      </c>
      <c r="R2179" s="110">
        <v>43</v>
      </c>
      <c r="S2179" s="131">
        <v>42.884895580399998</v>
      </c>
      <c r="T2179" s="110">
        <v>95</v>
      </c>
      <c r="U2179" s="131">
        <v>52.096486967799997</v>
      </c>
      <c r="V2179" s="131">
        <v>1.3922616157000001</v>
      </c>
      <c r="W2179" s="147">
        <v>645</v>
      </c>
      <c r="X2179" s="147">
        <v>205</v>
      </c>
      <c r="Y2179" s="147">
        <v>91</v>
      </c>
      <c r="Z2179" s="147">
        <v>349</v>
      </c>
      <c r="AA2179" s="147">
        <v>163</v>
      </c>
      <c r="AB2179" s="147">
        <v>69</v>
      </c>
      <c r="AC2179" s="147">
        <v>28</v>
      </c>
      <c r="AD2179" s="147">
        <v>66</v>
      </c>
      <c r="AE2179" s="148">
        <v>2.4221453287000001</v>
      </c>
      <c r="AF2179" s="131">
        <v>1.5349194167</v>
      </c>
      <c r="AG2179" s="149">
        <v>2.1</v>
      </c>
      <c r="AH2179" s="149">
        <v>4.4823906083000002</v>
      </c>
      <c r="AI2179" s="149">
        <v>33.297758804700003</v>
      </c>
      <c r="AJ2179" s="149">
        <v>21.558164354300001</v>
      </c>
      <c r="AK2179" s="149">
        <v>14.3009605123</v>
      </c>
      <c r="AL2179" s="149">
        <v>10.245464247599999</v>
      </c>
      <c r="AM2179" s="149" t="s">
        <v>3450</v>
      </c>
      <c r="AN2179" s="149" t="s">
        <v>3450</v>
      </c>
      <c r="AO2179" s="149" t="s">
        <v>3450</v>
      </c>
      <c r="AP2179" s="149">
        <v>16.1152614728</v>
      </c>
      <c r="AQ2179" s="149" t="s">
        <v>3450</v>
      </c>
    </row>
    <row r="2180" spans="1:43" x14ac:dyDescent="0.2">
      <c r="A2180" s="145">
        <v>6809</v>
      </c>
      <c r="B2180" s="109" t="s">
        <v>231</v>
      </c>
      <c r="C2180" s="110">
        <v>1085</v>
      </c>
      <c r="D2180" s="131">
        <v>-6.0606060605999996</v>
      </c>
      <c r="E2180" s="110">
        <v>26.5086733447</v>
      </c>
      <c r="F2180" s="131">
        <v>8.3870967741999998</v>
      </c>
      <c r="G2180" s="131">
        <v>17.788018433200001</v>
      </c>
      <c r="H2180" s="131">
        <v>55.4838709677</v>
      </c>
      <c r="I2180" s="131">
        <v>26.728110599099999</v>
      </c>
      <c r="J2180" s="131">
        <v>5.5045871560000004</v>
      </c>
      <c r="K2180" s="131">
        <v>1.8348623852999999</v>
      </c>
      <c r="L2180" s="131">
        <v>9.1743119265999997</v>
      </c>
      <c r="M2180" s="131">
        <v>11.009174311900001</v>
      </c>
      <c r="N2180" s="110">
        <v>504</v>
      </c>
      <c r="O2180" s="131">
        <v>2.1289682540000001</v>
      </c>
      <c r="P2180" s="146">
        <v>40.93</v>
      </c>
      <c r="Q2180" s="131">
        <v>4.0547142158999998</v>
      </c>
      <c r="R2180" s="110">
        <v>52</v>
      </c>
      <c r="S2180" s="131">
        <v>56.301905227200002</v>
      </c>
      <c r="T2180" s="110">
        <v>2</v>
      </c>
      <c r="U2180" s="131">
        <v>39.618954567700001</v>
      </c>
      <c r="V2180" s="131">
        <v>2.4425989299999999E-2</v>
      </c>
      <c r="W2180" s="147">
        <v>782</v>
      </c>
      <c r="X2180" s="147">
        <v>136</v>
      </c>
      <c r="Y2180" s="147">
        <v>472</v>
      </c>
      <c r="Z2180" s="147">
        <v>174</v>
      </c>
      <c r="AA2180" s="147">
        <v>115</v>
      </c>
      <c r="AB2180" s="147">
        <v>47</v>
      </c>
      <c r="AC2180" s="147">
        <v>14</v>
      </c>
      <c r="AD2180" s="147">
        <v>54</v>
      </c>
      <c r="AE2180" s="148">
        <v>3.8690476189999998</v>
      </c>
      <c r="AF2180" s="131">
        <v>4.5289855071999998</v>
      </c>
      <c r="AG2180" s="149">
        <v>2.37</v>
      </c>
      <c r="AH2180" s="149">
        <v>8.3900226756999992</v>
      </c>
      <c r="AI2180" s="149">
        <v>37.868480725600001</v>
      </c>
      <c r="AJ2180" s="149">
        <v>19.387755102</v>
      </c>
      <c r="AK2180" s="149">
        <v>18.707482993199999</v>
      </c>
      <c r="AL2180" s="149">
        <v>4.1950113378999996</v>
      </c>
      <c r="AM2180" s="149" t="s">
        <v>3450</v>
      </c>
      <c r="AN2180" s="149" t="s">
        <v>3450</v>
      </c>
      <c r="AO2180" s="149" t="s">
        <v>3450</v>
      </c>
      <c r="AP2180" s="149">
        <v>11.4512471655</v>
      </c>
      <c r="AQ2180" s="149" t="s">
        <v>3450</v>
      </c>
    </row>
    <row r="2181" spans="1:43" x14ac:dyDescent="0.2">
      <c r="A2181" s="145">
        <v>6810</v>
      </c>
      <c r="B2181" s="109" t="s">
        <v>230</v>
      </c>
      <c r="C2181" s="110">
        <v>1142</v>
      </c>
      <c r="D2181" s="131">
        <v>-3.952901598</v>
      </c>
      <c r="E2181" s="110">
        <v>36.755712906299998</v>
      </c>
      <c r="F2181" s="131">
        <v>5.9544658494</v>
      </c>
      <c r="G2181" s="131">
        <v>21.3660245184</v>
      </c>
      <c r="H2181" s="131">
        <v>54.0280210158</v>
      </c>
      <c r="I2181" s="131">
        <v>24.6059544658</v>
      </c>
      <c r="J2181" s="131">
        <v>1.7361111111</v>
      </c>
      <c r="K2181" s="131">
        <v>1.7361111111</v>
      </c>
      <c r="L2181" s="131">
        <v>2.6041666666999999</v>
      </c>
      <c r="M2181" s="131">
        <v>10.416666666699999</v>
      </c>
      <c r="N2181" s="110">
        <v>497</v>
      </c>
      <c r="O2181" s="131">
        <v>2.2937625755000002</v>
      </c>
      <c r="P2181" s="146">
        <v>31.07</v>
      </c>
      <c r="Q2181" s="131">
        <v>4.9469964663999999</v>
      </c>
      <c r="R2181" s="110">
        <v>38</v>
      </c>
      <c r="S2181" s="131">
        <v>48.988114359100003</v>
      </c>
      <c r="T2181" s="110">
        <v>4</v>
      </c>
      <c r="U2181" s="131">
        <v>45.583038869299997</v>
      </c>
      <c r="V2181" s="131">
        <v>0.4818503052</v>
      </c>
      <c r="W2181" s="147">
        <v>396</v>
      </c>
      <c r="X2181" s="147">
        <v>102</v>
      </c>
      <c r="Y2181" s="147">
        <v>67</v>
      </c>
      <c r="Z2181" s="147">
        <v>227</v>
      </c>
      <c r="AA2181" s="147">
        <v>104</v>
      </c>
      <c r="AB2181" s="147">
        <v>41</v>
      </c>
      <c r="AC2181" s="147">
        <v>22</v>
      </c>
      <c r="AD2181" s="147">
        <v>41</v>
      </c>
      <c r="AE2181" s="148">
        <v>0.63694267520000003</v>
      </c>
      <c r="AF2181" s="131">
        <v>2.5510204081999999</v>
      </c>
      <c r="AG2181" s="149">
        <v>1.46</v>
      </c>
      <c r="AH2181" s="149">
        <v>13.773796192600001</v>
      </c>
      <c r="AI2181" s="149">
        <v>27.659574468100001</v>
      </c>
      <c r="AJ2181" s="149">
        <v>16.3493840985</v>
      </c>
      <c r="AK2181" s="149">
        <v>20.268756998899999</v>
      </c>
      <c r="AL2181" s="149">
        <v>9.1825307950999999</v>
      </c>
      <c r="AM2181" s="149" t="s">
        <v>3450</v>
      </c>
      <c r="AN2181" s="149" t="s">
        <v>3450</v>
      </c>
      <c r="AO2181" s="149" t="s">
        <v>3450</v>
      </c>
      <c r="AP2181" s="149">
        <v>12.7659574468</v>
      </c>
      <c r="AQ2181" s="149" t="s">
        <v>3450</v>
      </c>
    </row>
    <row r="2182" spans="1:43" x14ac:dyDescent="0.2">
      <c r="P2182" s="146"/>
    </row>
    <row r="2183" spans="1:43" x14ac:dyDescent="0.2">
      <c r="A2183" s="150" t="s">
        <v>3405</v>
      </c>
    </row>
    <row r="2184" spans="1:43" x14ac:dyDescent="0.2">
      <c r="A2184" s="109" t="s">
        <v>3454</v>
      </c>
    </row>
    <row r="2185" spans="1:43" x14ac:dyDescent="0.2">
      <c r="A2185" s="145"/>
    </row>
    <row r="2186" spans="1:43" x14ac:dyDescent="0.2">
      <c r="A2186" s="151" t="s">
        <v>3409</v>
      </c>
    </row>
    <row r="2187" spans="1:43" x14ac:dyDescent="0.2">
      <c r="A2187" s="109" t="s">
        <v>3455</v>
      </c>
    </row>
    <row r="2188" spans="1:43" x14ac:dyDescent="0.2">
      <c r="A2188" s="109" t="s">
        <v>3456</v>
      </c>
    </row>
    <row r="2190" spans="1:43" x14ac:dyDescent="0.2">
      <c r="A2190" s="109" t="s">
        <v>3457</v>
      </c>
    </row>
    <row r="2191" spans="1:43" x14ac:dyDescent="0.2">
      <c r="A2191" s="145"/>
    </row>
    <row r="2192" spans="1:43" x14ac:dyDescent="0.2">
      <c r="A2192" s="145" t="s">
        <v>3458</v>
      </c>
    </row>
    <row r="2193" spans="1:1" x14ac:dyDescent="0.2">
      <c r="A2193" s="152"/>
    </row>
    <row r="2194" spans="1:1" x14ac:dyDescent="0.2">
      <c r="A2194" s="153" t="s">
        <v>3459</v>
      </c>
    </row>
    <row r="2195" spans="1:1" x14ac:dyDescent="0.2">
      <c r="A2195" s="153"/>
    </row>
    <row r="2196" spans="1:1" x14ac:dyDescent="0.2">
      <c r="A2196" s="109" t="s">
        <v>2382</v>
      </c>
    </row>
    <row r="2197" spans="1:1" x14ac:dyDescent="0.2">
      <c r="A2197" s="109" t="s">
        <v>2385</v>
      </c>
    </row>
  </sheetData>
  <sheetProtection algorithmName="SHA-512" hashValue="qN5fTcjy93DA9e849tPEtdrZepr6YmXB9525I2ubdWyYyrbGUv8LM5fIlQtGTwWW2S87O8VOxuG+pJMRGLcsrQ==" saltValue="zAnfZR0sLWBuBtyzh8D4hw==" spinCount="100000" sheet="1" objects="1" scenarios="1"/>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4598B-76AD-BF45-9655-098C93B270CB}">
  <dimension ref="A1:I2290"/>
  <sheetViews>
    <sheetView workbookViewId="0">
      <selection activeCell="D117" sqref="D117"/>
    </sheetView>
  </sheetViews>
  <sheetFormatPr baseColWidth="10" defaultRowHeight="15" x14ac:dyDescent="0.2"/>
  <sheetData>
    <row r="1" spans="1:9" x14ac:dyDescent="0.2">
      <c r="A1" t="s">
        <v>2383</v>
      </c>
      <c r="B1" t="s">
        <v>3463</v>
      </c>
      <c r="C1" t="s">
        <v>120</v>
      </c>
      <c r="D1" t="s">
        <v>3464</v>
      </c>
      <c r="E1" t="s">
        <v>2387</v>
      </c>
      <c r="F1" t="s">
        <v>2388</v>
      </c>
      <c r="G1" t="s">
        <v>2389</v>
      </c>
      <c r="H1" t="s">
        <v>2390</v>
      </c>
      <c r="I1" t="s">
        <v>2391</v>
      </c>
    </row>
    <row r="2" spans="1:9" x14ac:dyDescent="0.2">
      <c r="A2" t="s">
        <v>1231</v>
      </c>
      <c r="B2">
        <v>254</v>
      </c>
      <c r="C2">
        <v>18</v>
      </c>
      <c r="D2">
        <v>99</v>
      </c>
      <c r="E2">
        <f>IFERROR(INDEX(Gemeinde_Kennzahlen!A:C,MATCH(A2,Gemeinde_Kennzahlen!B:B,),3),0)</f>
        <v>4624</v>
      </c>
      <c r="F2">
        <f>IFERROR(ROUND(INDEX(Gemeinde_Kennzahlen!A:Q,MATCH(A2,Gemeinde_Kennzahlen!B:B,),16)*INDEX(Gemeinde_Kennzahlen!A:Q,MATCH(A2,Gemeinde_Kennzahlen!B:B,),17),2),"Siedlungsfläche in ha")</f>
        <v>428.87</v>
      </c>
      <c r="G2">
        <f t="shared" ref="G2:G17" si="0">B2/E2*50</f>
        <v>2.7465397923875434</v>
      </c>
      <c r="H2">
        <f t="shared" ref="H2:H17" si="1">C2/E2*750</f>
        <v>2.9195501730103803</v>
      </c>
      <c r="I2">
        <f t="shared" ref="I2:I17" si="2">D2/E2*500</f>
        <v>10.705017301038062</v>
      </c>
    </row>
    <row r="3" spans="1:9" x14ac:dyDescent="0.2">
      <c r="A3" t="s">
        <v>1733</v>
      </c>
      <c r="B3">
        <v>213</v>
      </c>
      <c r="C3">
        <v>16</v>
      </c>
      <c r="D3">
        <v>53</v>
      </c>
      <c r="E3">
        <f>IFERROR(INDEX(Gemeinde_Kennzahlen!A:C,MATCH(A3,Gemeinde_Kennzahlen!B:B,),3),0)</f>
        <v>9453</v>
      </c>
      <c r="F3">
        <f>IFERROR(ROUND(INDEX(Gemeinde_Kennzahlen!A:Q,MATCH(A3,Gemeinde_Kennzahlen!B:B,),16)*INDEX(Gemeinde_Kennzahlen!A:Q,MATCH(A3,Gemeinde_Kennzahlen!B:B,),17),2),"Siedlungsfläche in ha")</f>
        <v>688.95</v>
      </c>
      <c r="G3">
        <f t="shared" si="0"/>
        <v>1.1266264677880038</v>
      </c>
      <c r="H3">
        <f t="shared" si="1"/>
        <v>1.2694382735639478</v>
      </c>
      <c r="I3">
        <f t="shared" si="2"/>
        <v>2.8033428541203849</v>
      </c>
    </row>
    <row r="4" spans="1:9" x14ac:dyDescent="0.2">
      <c r="A4" t="s">
        <v>1233</v>
      </c>
      <c r="B4">
        <v>86</v>
      </c>
      <c r="C4">
        <v>7</v>
      </c>
      <c r="D4">
        <v>34</v>
      </c>
      <c r="E4">
        <f>IFERROR(INDEX(Gemeinde_Kennzahlen!A:C,MATCH(A4,Gemeinde_Kennzahlen!B:B,),3),0)</f>
        <v>1523</v>
      </c>
      <c r="F4">
        <f>IFERROR(ROUND(INDEX(Gemeinde_Kennzahlen!A:Q,MATCH(A4,Gemeinde_Kennzahlen!B:B,),16)*INDEX(Gemeinde_Kennzahlen!A:Q,MATCH(A4,Gemeinde_Kennzahlen!B:B,),17),2),"Siedlungsfläche in ha")</f>
        <v>227.01</v>
      </c>
      <c r="G4">
        <f t="shared" si="0"/>
        <v>2.8233749179251477</v>
      </c>
      <c r="H4">
        <f t="shared" si="1"/>
        <v>3.447143795141169</v>
      </c>
      <c r="I4">
        <f t="shared" si="2"/>
        <v>11.162179908076165</v>
      </c>
    </row>
    <row r="5" spans="1:9" x14ac:dyDescent="0.2">
      <c r="A5" t="s">
        <v>1268</v>
      </c>
      <c r="B5">
        <v>121</v>
      </c>
      <c r="C5">
        <v>10</v>
      </c>
      <c r="D5">
        <v>34</v>
      </c>
      <c r="E5">
        <f>IFERROR(INDEX(Gemeinde_Kennzahlen!A:C,MATCH(A5,Gemeinde_Kennzahlen!B:B,),3),0)</f>
        <v>2327</v>
      </c>
      <c r="F5">
        <f>IFERROR(ROUND(INDEX(Gemeinde_Kennzahlen!A:Q,MATCH(A5,Gemeinde_Kennzahlen!B:B,),16)*INDEX(Gemeinde_Kennzahlen!A:Q,MATCH(A5,Gemeinde_Kennzahlen!B:B,),17),2),"Siedlungsfläche in ha")</f>
        <v>343.02</v>
      </c>
      <c r="G5">
        <f t="shared" si="0"/>
        <v>2.5999140524280189</v>
      </c>
      <c r="H5">
        <f t="shared" si="1"/>
        <v>3.2230339492909326</v>
      </c>
      <c r="I5">
        <f t="shared" si="2"/>
        <v>7.3055436183927798</v>
      </c>
    </row>
    <row r="6" spans="1:9" x14ac:dyDescent="0.2">
      <c r="A6" t="s">
        <v>3392</v>
      </c>
      <c r="B6">
        <v>95</v>
      </c>
      <c r="C6">
        <v>17</v>
      </c>
      <c r="D6">
        <v>14</v>
      </c>
      <c r="E6">
        <f>IFERROR(INDEX(Gemeinde_Kennzahlen!A:C,MATCH(A6,Gemeinde_Kennzahlen!B:B,),3),0)</f>
        <v>10185</v>
      </c>
      <c r="F6">
        <f>IFERROR(ROUND(INDEX(Gemeinde_Kennzahlen!A:Q,MATCH(A6,Gemeinde_Kennzahlen!B:B,),16)*INDEX(Gemeinde_Kennzahlen!A:Q,MATCH(A6,Gemeinde_Kennzahlen!B:B,),17),2),"Siedlungsfläche in ha")</f>
        <v>722.9</v>
      </c>
      <c r="G6">
        <f t="shared" si="0"/>
        <v>0.46637211585665195</v>
      </c>
      <c r="H6">
        <f t="shared" si="1"/>
        <v>1.251840942562592</v>
      </c>
      <c r="I6">
        <f t="shared" si="2"/>
        <v>0.6872852233676976</v>
      </c>
    </row>
    <row r="7" spans="1:9" x14ac:dyDescent="0.2">
      <c r="A7" t="s">
        <v>1205</v>
      </c>
      <c r="B7">
        <v>264</v>
      </c>
      <c r="C7">
        <v>24</v>
      </c>
      <c r="D7">
        <v>24</v>
      </c>
      <c r="E7">
        <f>IFERROR(INDEX(Gemeinde_Kennzahlen!A:C,MATCH(A7,Gemeinde_Kennzahlen!B:B,),3),0)</f>
        <v>10862</v>
      </c>
      <c r="F7">
        <f>IFERROR(ROUND(INDEX(Gemeinde_Kennzahlen!A:Q,MATCH(A7,Gemeinde_Kennzahlen!B:B,),16)*INDEX(Gemeinde_Kennzahlen!A:Q,MATCH(A7,Gemeinde_Kennzahlen!B:B,),17),2),"Siedlungsfläche in ha")</f>
        <v>640.02</v>
      </c>
      <c r="G7">
        <f t="shared" si="0"/>
        <v>1.2152458110845148</v>
      </c>
      <c r="H7">
        <f t="shared" si="1"/>
        <v>1.6571533787516111</v>
      </c>
      <c r="I7">
        <f t="shared" si="2"/>
        <v>1.1047689191677408</v>
      </c>
    </row>
    <row r="8" spans="1:9" x14ac:dyDescent="0.2">
      <c r="A8" t="s">
        <v>1219</v>
      </c>
      <c r="B8">
        <v>99</v>
      </c>
      <c r="C8">
        <v>9</v>
      </c>
      <c r="D8">
        <v>29</v>
      </c>
      <c r="E8">
        <f>IFERROR(INDEX(Gemeinde_Kennzahlen!A:C,MATCH(A8,Gemeinde_Kennzahlen!B:B,),3),0)</f>
        <v>1555</v>
      </c>
      <c r="F8">
        <f>IFERROR(ROUND(INDEX(Gemeinde_Kennzahlen!A:Q,MATCH(A8,Gemeinde_Kennzahlen!B:B,),16)*INDEX(Gemeinde_Kennzahlen!A:Q,MATCH(A8,Gemeinde_Kennzahlen!B:B,),17),2),"Siedlungsfläche in ha")</f>
        <v>218.09</v>
      </c>
      <c r="G8">
        <f t="shared" si="0"/>
        <v>3.1832797427652735</v>
      </c>
      <c r="H8">
        <f t="shared" si="1"/>
        <v>4.340836012861736</v>
      </c>
      <c r="I8">
        <f t="shared" si="2"/>
        <v>9.32475884244373</v>
      </c>
    </row>
    <row r="9" spans="1:9" x14ac:dyDescent="0.2">
      <c r="A9" t="s">
        <v>378</v>
      </c>
      <c r="B9">
        <v>48</v>
      </c>
      <c r="C9">
        <v>13</v>
      </c>
      <c r="D9">
        <v>74</v>
      </c>
      <c r="E9">
        <f>IFERROR(INDEX(Gemeinde_Kennzahlen!A:C,MATCH(A9,Gemeinde_Kennzahlen!B:B,),3),0)</f>
        <v>2717</v>
      </c>
      <c r="F9">
        <f>IFERROR(ROUND(INDEX(Gemeinde_Kennzahlen!A:Q,MATCH(A9,Gemeinde_Kennzahlen!B:B,),16)*INDEX(Gemeinde_Kennzahlen!A:Q,MATCH(A9,Gemeinde_Kennzahlen!B:B,),17),2),"Siedlungsfläche in ha")</f>
        <v>435</v>
      </c>
      <c r="G9">
        <f t="shared" si="0"/>
        <v>0.8833271991166729</v>
      </c>
      <c r="H9">
        <f t="shared" si="1"/>
        <v>3.5885167464114831</v>
      </c>
      <c r="I9">
        <f t="shared" si="2"/>
        <v>13.617960986382039</v>
      </c>
    </row>
    <row r="10" spans="1:9" x14ac:dyDescent="0.2">
      <c r="A10" t="s">
        <v>354</v>
      </c>
      <c r="B10">
        <v>105</v>
      </c>
      <c r="C10">
        <v>10</v>
      </c>
      <c r="D10">
        <v>4</v>
      </c>
      <c r="E10">
        <f>IFERROR(INDEX(Gemeinde_Kennzahlen!A:C,MATCH(A10,Gemeinde_Kennzahlen!B:B,),3),0)</f>
        <v>5765</v>
      </c>
      <c r="F10">
        <f>IFERROR(ROUND(INDEX(Gemeinde_Kennzahlen!A:Q,MATCH(A10,Gemeinde_Kennzahlen!B:B,),16)*INDEX(Gemeinde_Kennzahlen!A:Q,MATCH(A10,Gemeinde_Kennzahlen!B:B,),17),2),"Siedlungsfläche in ha")</f>
        <v>200.98</v>
      </c>
      <c r="G10">
        <f t="shared" si="0"/>
        <v>0.9106678230702514</v>
      </c>
      <c r="H10">
        <f t="shared" si="1"/>
        <v>1.3009540329575022</v>
      </c>
      <c r="I10">
        <f t="shared" si="2"/>
        <v>0.3469210754553339</v>
      </c>
    </row>
    <row r="11" spans="1:9" x14ac:dyDescent="0.2">
      <c r="A11" t="s">
        <v>1973</v>
      </c>
      <c r="B11">
        <v>13</v>
      </c>
      <c r="C11">
        <v>7</v>
      </c>
      <c r="D11">
        <v>10</v>
      </c>
      <c r="E11">
        <f>IFERROR(INDEX(Gemeinde_Kennzahlen!A:C,MATCH(A11,Gemeinde_Kennzahlen!B:B,),3),0)</f>
        <v>1069</v>
      </c>
      <c r="F11">
        <f>IFERROR(ROUND(INDEX(Gemeinde_Kennzahlen!A:Q,MATCH(A11,Gemeinde_Kennzahlen!B:B,),16)*INDEX(Gemeinde_Kennzahlen!A:Q,MATCH(A11,Gemeinde_Kennzahlen!B:B,),17),2),"Siedlungsfläche in ha")</f>
        <v>167.05</v>
      </c>
      <c r="G11">
        <f t="shared" si="0"/>
        <v>0.60804490177736203</v>
      </c>
      <c r="H11">
        <f t="shared" si="1"/>
        <v>4.9111318989710009</v>
      </c>
      <c r="I11">
        <f t="shared" si="2"/>
        <v>4.677268475210477</v>
      </c>
    </row>
    <row r="12" spans="1:9" x14ac:dyDescent="0.2">
      <c r="A12" t="s">
        <v>3389</v>
      </c>
      <c r="B12">
        <v>65</v>
      </c>
      <c r="C12">
        <v>9</v>
      </c>
      <c r="D12">
        <v>22</v>
      </c>
      <c r="E12">
        <f>IFERROR(INDEX(Gemeinde_Kennzahlen!A:C,MATCH(A12,Gemeinde_Kennzahlen!B:B,),3),0)</f>
        <v>4431</v>
      </c>
      <c r="F12">
        <f>IFERROR(ROUND(INDEX(Gemeinde_Kennzahlen!A:Q,MATCH(A12,Gemeinde_Kennzahlen!B:B,),16)*INDEX(Gemeinde_Kennzahlen!A:Q,MATCH(A12,Gemeinde_Kennzahlen!B:B,),17),2),"Siedlungsfläche in ha")</f>
        <v>346.86</v>
      </c>
      <c r="G12">
        <f t="shared" si="0"/>
        <v>0.73346874294741593</v>
      </c>
      <c r="H12">
        <f t="shared" si="1"/>
        <v>1.5233581584292486</v>
      </c>
      <c r="I12">
        <f t="shared" si="2"/>
        <v>2.4825095915143311</v>
      </c>
    </row>
    <row r="13" spans="1:9" x14ac:dyDescent="0.2">
      <c r="A13" t="s">
        <v>3390</v>
      </c>
      <c r="B13">
        <v>50</v>
      </c>
      <c r="C13">
        <v>9</v>
      </c>
      <c r="D13">
        <v>44</v>
      </c>
      <c r="E13">
        <f>IFERROR(INDEX(Gemeinde_Kennzahlen!A:C,MATCH(A13,Gemeinde_Kennzahlen!B:B,),3),0)</f>
        <v>640</v>
      </c>
      <c r="F13">
        <f>IFERROR(ROUND(INDEX(Gemeinde_Kennzahlen!A:Q,MATCH(A13,Gemeinde_Kennzahlen!B:B,),16)*INDEX(Gemeinde_Kennzahlen!A:Q,MATCH(A13,Gemeinde_Kennzahlen!B:B,),17),2),"Siedlungsfläche in ha")</f>
        <v>114.93</v>
      </c>
      <c r="G13">
        <f t="shared" si="0"/>
        <v>3.90625</v>
      </c>
      <c r="H13">
        <f t="shared" si="1"/>
        <v>10.546875</v>
      </c>
      <c r="I13">
        <f t="shared" si="2"/>
        <v>34.375</v>
      </c>
    </row>
    <row r="14" spans="1:9" x14ac:dyDescent="0.2">
      <c r="A14" t="s">
        <v>447</v>
      </c>
      <c r="B14">
        <v>3</v>
      </c>
      <c r="C14">
        <v>0</v>
      </c>
      <c r="D14">
        <v>5</v>
      </c>
      <c r="E14">
        <f>IFERROR(INDEX(Gemeinde_Kennzahlen!A:C,MATCH(A14,Gemeinde_Kennzahlen!B:B,),3),0)</f>
        <v>1669</v>
      </c>
      <c r="F14">
        <f>IFERROR(ROUND(INDEX(Gemeinde_Kennzahlen!A:Q,MATCH(A14,Gemeinde_Kennzahlen!B:B,),16)*INDEX(Gemeinde_Kennzahlen!A:Q,MATCH(A14,Gemeinde_Kennzahlen!B:B,),17),2),"Siedlungsfläche in ha")</f>
        <v>184</v>
      </c>
      <c r="G14">
        <f t="shared" si="0"/>
        <v>8.9874176153385263E-2</v>
      </c>
      <c r="H14">
        <f t="shared" si="1"/>
        <v>0</v>
      </c>
      <c r="I14">
        <f t="shared" si="2"/>
        <v>1.4979029358897544</v>
      </c>
    </row>
    <row r="15" spans="1:9" x14ac:dyDescent="0.2">
      <c r="A15" t="s">
        <v>879</v>
      </c>
      <c r="B15">
        <v>8</v>
      </c>
      <c r="C15">
        <v>1</v>
      </c>
      <c r="D15">
        <v>25</v>
      </c>
      <c r="E15">
        <f>IFERROR(INDEX(Gemeinde_Kennzahlen!A:C,MATCH(A15,Gemeinde_Kennzahlen!B:B,),3),0)</f>
        <v>1770</v>
      </c>
      <c r="F15">
        <f>IFERROR(ROUND(INDEX(Gemeinde_Kennzahlen!A:Q,MATCH(A15,Gemeinde_Kennzahlen!B:B,),16)*INDEX(Gemeinde_Kennzahlen!A:Q,MATCH(A15,Gemeinde_Kennzahlen!B:B,),17),2),"Siedlungsfläche in ha")</f>
        <v>258.77999999999997</v>
      </c>
      <c r="G15">
        <f t="shared" si="0"/>
        <v>0.22598870056497175</v>
      </c>
      <c r="H15">
        <f t="shared" si="1"/>
        <v>0.42372881355932207</v>
      </c>
      <c r="I15">
        <f t="shared" si="2"/>
        <v>7.0621468926553668</v>
      </c>
    </row>
    <row r="16" spans="1:9" x14ac:dyDescent="0.2">
      <c r="A16" t="s">
        <v>1975</v>
      </c>
      <c r="B16">
        <v>7</v>
      </c>
      <c r="C16">
        <v>5</v>
      </c>
      <c r="D16">
        <v>4</v>
      </c>
      <c r="E16">
        <f>IFERROR(INDEX(Gemeinde_Kennzahlen!A:C,MATCH(A16,Gemeinde_Kennzahlen!B:B,),3),0)</f>
        <v>254</v>
      </c>
      <c r="F16">
        <f>IFERROR(ROUND(INDEX(Gemeinde_Kennzahlen!A:Q,MATCH(A16,Gemeinde_Kennzahlen!B:B,),16)*INDEX(Gemeinde_Kennzahlen!A:Q,MATCH(A16,Gemeinde_Kennzahlen!B:B,),17),2),"Siedlungsfläche in ha")</f>
        <v>98</v>
      </c>
      <c r="G16">
        <f t="shared" si="0"/>
        <v>1.3779527559055118</v>
      </c>
      <c r="H16">
        <f t="shared" si="1"/>
        <v>14.763779527559056</v>
      </c>
      <c r="I16">
        <f t="shared" si="2"/>
        <v>7.8740157480314963</v>
      </c>
    </row>
    <row r="17" spans="1:9" x14ac:dyDescent="0.2">
      <c r="A17" t="s">
        <v>1206</v>
      </c>
      <c r="B17">
        <v>68</v>
      </c>
      <c r="C17">
        <v>8</v>
      </c>
      <c r="D17">
        <v>46</v>
      </c>
      <c r="E17">
        <f>IFERROR(INDEX(Gemeinde_Kennzahlen!A:C,MATCH(A17,Gemeinde_Kennzahlen!B:B,),3),0)</f>
        <v>1437</v>
      </c>
      <c r="F17">
        <f>IFERROR(ROUND(INDEX(Gemeinde_Kennzahlen!A:Q,MATCH(A17,Gemeinde_Kennzahlen!B:B,),16)*INDEX(Gemeinde_Kennzahlen!A:Q,MATCH(A17,Gemeinde_Kennzahlen!B:B,),17),2),"Siedlungsfläche in ha")</f>
        <v>204.04</v>
      </c>
      <c r="G17">
        <f t="shared" si="0"/>
        <v>2.3660403618649966</v>
      </c>
      <c r="H17">
        <f t="shared" si="1"/>
        <v>4.1753653444676413</v>
      </c>
      <c r="I17">
        <f t="shared" si="2"/>
        <v>16.005567153792622</v>
      </c>
    </row>
    <row r="18" spans="1:9" x14ac:dyDescent="0.2">
      <c r="A18" t="s">
        <v>1266</v>
      </c>
      <c r="B18">
        <v>58</v>
      </c>
      <c r="C18">
        <v>6</v>
      </c>
      <c r="D18">
        <v>25</v>
      </c>
      <c r="E18">
        <f>IFERROR(INDEX(Gemeinde_Kennzahlen!A:C,MATCH(A18,Gemeinde_Kennzahlen!B:B,),3),0)</f>
        <v>3493</v>
      </c>
      <c r="F18">
        <f>IFERROR(ROUND(INDEX(Gemeinde_Kennzahlen!A:Q,MATCH(A18,Gemeinde_Kennzahlen!B:B,),16)*INDEX(Gemeinde_Kennzahlen!A:Q,MATCH(A18,Gemeinde_Kennzahlen!B:B,),17),2),"Siedlungsfläche in ha")</f>
        <v>338.07</v>
      </c>
      <c r="G18">
        <f t="shared" ref="G18:G81" si="3">B18/E18*50</f>
        <v>0.83023189235614092</v>
      </c>
      <c r="H18">
        <f t="shared" ref="H18:H81" si="4">C18/E18*750</f>
        <v>1.2882908674491842</v>
      </c>
      <c r="I18">
        <f t="shared" ref="I18:I81" si="5">D18/E18*500</f>
        <v>3.5785857429144001</v>
      </c>
    </row>
    <row r="19" spans="1:9" x14ac:dyDescent="0.2">
      <c r="A19" t="s">
        <v>2444</v>
      </c>
      <c r="B19">
        <v>49</v>
      </c>
      <c r="C19">
        <v>3</v>
      </c>
      <c r="D19">
        <v>14</v>
      </c>
      <c r="E19">
        <f>IFERROR(INDEX(Gemeinde_Kennzahlen!A:C,MATCH(A19,Gemeinde_Kennzahlen!B:B,),3),0)</f>
        <v>898</v>
      </c>
      <c r="F19">
        <f>IFERROR(ROUND(INDEX(Gemeinde_Kennzahlen!A:Q,MATCH(A19,Gemeinde_Kennzahlen!B:B,),16)*INDEX(Gemeinde_Kennzahlen!A:Q,MATCH(A19,Gemeinde_Kennzahlen!B:B,),17),2),"Siedlungsfläche in ha")</f>
        <v>185.92</v>
      </c>
      <c r="G19">
        <f t="shared" si="3"/>
        <v>2.7282850779510022</v>
      </c>
      <c r="H19">
        <f t="shared" si="4"/>
        <v>2.5055679287305122</v>
      </c>
      <c r="I19">
        <f t="shared" si="5"/>
        <v>7.7951002227171493</v>
      </c>
    </row>
    <row r="20" spans="1:9" x14ac:dyDescent="0.2">
      <c r="A20" t="s">
        <v>782</v>
      </c>
      <c r="B20">
        <v>6</v>
      </c>
      <c r="C20">
        <v>4</v>
      </c>
      <c r="D20">
        <v>19</v>
      </c>
      <c r="E20">
        <f>IFERROR(INDEX(Gemeinde_Kennzahlen!A:C,MATCH(A20,Gemeinde_Kennzahlen!B:B,),3),0)</f>
        <v>508</v>
      </c>
      <c r="F20">
        <f>IFERROR(ROUND(INDEX(Gemeinde_Kennzahlen!A:Q,MATCH(A20,Gemeinde_Kennzahlen!B:B,),16)*INDEX(Gemeinde_Kennzahlen!A:Q,MATCH(A20,Gemeinde_Kennzahlen!B:B,),17),2),"Siedlungsfläche in ha")</f>
        <v>140</v>
      </c>
      <c r="G20">
        <f t="shared" si="3"/>
        <v>0.59055118110236215</v>
      </c>
      <c r="H20">
        <f t="shared" si="4"/>
        <v>5.9055118110236222</v>
      </c>
      <c r="I20">
        <f t="shared" si="5"/>
        <v>18.700787401574804</v>
      </c>
    </row>
    <row r="21" spans="1:9" x14ac:dyDescent="0.2">
      <c r="A21" t="s">
        <v>1261</v>
      </c>
      <c r="B21">
        <v>37</v>
      </c>
      <c r="C21">
        <v>2</v>
      </c>
      <c r="D21">
        <v>10</v>
      </c>
      <c r="E21">
        <f>IFERROR(INDEX(Gemeinde_Kennzahlen!A:C,MATCH(A21,Gemeinde_Kennzahlen!B:B,),3),0)</f>
        <v>979</v>
      </c>
      <c r="F21">
        <f>IFERROR(ROUND(INDEX(Gemeinde_Kennzahlen!A:Q,MATCH(A21,Gemeinde_Kennzahlen!B:B,),16)*INDEX(Gemeinde_Kennzahlen!A:Q,MATCH(A21,Gemeinde_Kennzahlen!B:B,),17),2),"Siedlungsfläche in ha")</f>
        <v>99.03</v>
      </c>
      <c r="G21">
        <f t="shared" si="3"/>
        <v>1.8896833503575077</v>
      </c>
      <c r="H21">
        <f t="shared" si="4"/>
        <v>1.5321756894790604</v>
      </c>
      <c r="I21">
        <f t="shared" si="5"/>
        <v>5.1072522982635338</v>
      </c>
    </row>
    <row r="22" spans="1:9" x14ac:dyDescent="0.2">
      <c r="A22" t="s">
        <v>451</v>
      </c>
      <c r="B22">
        <v>13</v>
      </c>
      <c r="C22">
        <v>3</v>
      </c>
      <c r="D22">
        <v>4</v>
      </c>
      <c r="E22">
        <f>IFERROR(INDEX(Gemeinde_Kennzahlen!A:C,MATCH(A22,Gemeinde_Kennzahlen!B:B,),3),0)</f>
        <v>320</v>
      </c>
      <c r="F22">
        <f>IFERROR(ROUND(INDEX(Gemeinde_Kennzahlen!A:Q,MATCH(A22,Gemeinde_Kennzahlen!B:B,),16)*INDEX(Gemeinde_Kennzahlen!A:Q,MATCH(A22,Gemeinde_Kennzahlen!B:B,),17),2),"Siedlungsfläche in ha")</f>
        <v>24.01</v>
      </c>
      <c r="G22">
        <f t="shared" si="3"/>
        <v>2.03125</v>
      </c>
      <c r="H22">
        <f t="shared" si="4"/>
        <v>7.03125</v>
      </c>
      <c r="I22">
        <f t="shared" si="5"/>
        <v>6.25</v>
      </c>
    </row>
    <row r="23" spans="1:9" x14ac:dyDescent="0.2">
      <c r="A23" t="s">
        <v>1761</v>
      </c>
      <c r="B23">
        <v>28</v>
      </c>
      <c r="C23">
        <v>2</v>
      </c>
      <c r="D23">
        <v>13</v>
      </c>
      <c r="E23">
        <f>IFERROR(INDEX(Gemeinde_Kennzahlen!A:C,MATCH(A23,Gemeinde_Kennzahlen!B:B,),3),0)</f>
        <v>3486</v>
      </c>
      <c r="F23">
        <f>IFERROR(ROUND(INDEX(Gemeinde_Kennzahlen!A:Q,MATCH(A23,Gemeinde_Kennzahlen!B:B,),16)*INDEX(Gemeinde_Kennzahlen!A:Q,MATCH(A23,Gemeinde_Kennzahlen!B:B,),17),2),"Siedlungsfläche in ha")</f>
        <v>172.98</v>
      </c>
      <c r="G23">
        <f t="shared" si="3"/>
        <v>0.40160642570281119</v>
      </c>
      <c r="H23">
        <f t="shared" si="4"/>
        <v>0.43029259896729771</v>
      </c>
      <c r="I23">
        <f t="shared" si="5"/>
        <v>1.8646012621916237</v>
      </c>
    </row>
    <row r="24" spans="1:9" x14ac:dyDescent="0.2">
      <c r="A24" t="s">
        <v>2084</v>
      </c>
      <c r="B24">
        <v>190</v>
      </c>
      <c r="C24">
        <v>20</v>
      </c>
      <c r="D24">
        <v>33</v>
      </c>
      <c r="E24">
        <f>IFERROR(INDEX(Gemeinde_Kennzahlen!A:C,MATCH(A24,Gemeinde_Kennzahlen!B:B,),3),0)</f>
        <v>3810</v>
      </c>
      <c r="F24">
        <f>IFERROR(ROUND(INDEX(Gemeinde_Kennzahlen!A:Q,MATCH(A24,Gemeinde_Kennzahlen!B:B,),16)*INDEX(Gemeinde_Kennzahlen!A:Q,MATCH(A24,Gemeinde_Kennzahlen!B:B,),17),2),"Siedlungsfläche in ha")</f>
        <v>306.89</v>
      </c>
      <c r="G24">
        <f t="shared" si="3"/>
        <v>2.4934383202099739</v>
      </c>
      <c r="H24">
        <f t="shared" si="4"/>
        <v>3.9370078740157481</v>
      </c>
      <c r="I24">
        <f t="shared" si="5"/>
        <v>4.3307086614173231</v>
      </c>
    </row>
    <row r="25" spans="1:9" x14ac:dyDescent="0.2">
      <c r="A25" t="s">
        <v>1260</v>
      </c>
      <c r="B25">
        <v>48</v>
      </c>
      <c r="C25">
        <v>2</v>
      </c>
      <c r="D25">
        <v>16</v>
      </c>
      <c r="E25">
        <f>IFERROR(INDEX(Gemeinde_Kennzahlen!A:C,MATCH(A25,Gemeinde_Kennzahlen!B:B,),3),0)</f>
        <v>2019</v>
      </c>
      <c r="F25">
        <f>IFERROR(ROUND(INDEX(Gemeinde_Kennzahlen!A:Q,MATCH(A25,Gemeinde_Kennzahlen!B:B,),16)*INDEX(Gemeinde_Kennzahlen!A:Q,MATCH(A25,Gemeinde_Kennzahlen!B:B,),17),2),"Siedlungsfläche in ha")</f>
        <v>238.06</v>
      </c>
      <c r="G25">
        <f t="shared" si="3"/>
        <v>1.1887072808320951</v>
      </c>
      <c r="H25">
        <f t="shared" si="4"/>
        <v>0.74294205052005935</v>
      </c>
      <c r="I25">
        <f t="shared" si="5"/>
        <v>3.96235760277365</v>
      </c>
    </row>
    <row r="26" spans="1:9" x14ac:dyDescent="0.2">
      <c r="A26" t="s">
        <v>457</v>
      </c>
      <c r="B26">
        <v>78</v>
      </c>
      <c r="C26">
        <v>10</v>
      </c>
      <c r="D26">
        <v>5</v>
      </c>
      <c r="E26">
        <f>IFERROR(INDEX(Gemeinde_Kennzahlen!A:C,MATCH(A26,Gemeinde_Kennzahlen!B:B,),3),0)</f>
        <v>3172</v>
      </c>
      <c r="F26">
        <f>IFERROR(ROUND(INDEX(Gemeinde_Kennzahlen!A:Q,MATCH(A26,Gemeinde_Kennzahlen!B:B,),16)*INDEX(Gemeinde_Kennzahlen!A:Q,MATCH(A26,Gemeinde_Kennzahlen!B:B,),17),2),"Siedlungsfläche in ha")</f>
        <v>295.04000000000002</v>
      </c>
      <c r="G26">
        <f t="shared" si="3"/>
        <v>1.2295081967213115</v>
      </c>
      <c r="H26">
        <f t="shared" si="4"/>
        <v>2.3644388398486758</v>
      </c>
      <c r="I26">
        <f t="shared" si="5"/>
        <v>0.78814627994955866</v>
      </c>
    </row>
    <row r="27" spans="1:9" x14ac:dyDescent="0.2">
      <c r="A27" t="s">
        <v>1213</v>
      </c>
      <c r="B27">
        <v>18</v>
      </c>
      <c r="C27">
        <v>7</v>
      </c>
      <c r="D27">
        <v>19</v>
      </c>
      <c r="E27">
        <f>IFERROR(INDEX(Gemeinde_Kennzahlen!A:C,MATCH(A27,Gemeinde_Kennzahlen!B:B,),3),0)</f>
        <v>1344</v>
      </c>
      <c r="F27">
        <f>IFERROR(ROUND(INDEX(Gemeinde_Kennzahlen!A:Q,MATCH(A27,Gemeinde_Kennzahlen!B:B,),16)*INDEX(Gemeinde_Kennzahlen!A:Q,MATCH(A27,Gemeinde_Kennzahlen!B:B,),17),2),"Siedlungsfläche in ha")</f>
        <v>223.03</v>
      </c>
      <c r="G27">
        <f t="shared" si="3"/>
        <v>0.6696428571428571</v>
      </c>
      <c r="H27">
        <f t="shared" si="4"/>
        <v>3.90625</v>
      </c>
      <c r="I27">
        <f t="shared" si="5"/>
        <v>7.0684523809523814</v>
      </c>
    </row>
    <row r="28" spans="1:9" x14ac:dyDescent="0.2">
      <c r="A28" t="s">
        <v>2077</v>
      </c>
      <c r="B28">
        <v>243</v>
      </c>
      <c r="C28">
        <v>19</v>
      </c>
      <c r="D28">
        <v>21</v>
      </c>
      <c r="E28">
        <f>IFERROR(INDEX(Gemeinde_Kennzahlen!A:C,MATCH(A28,Gemeinde_Kennzahlen!B:B,),3),0)</f>
        <v>2279</v>
      </c>
      <c r="F28">
        <f>IFERROR(ROUND(INDEX(Gemeinde_Kennzahlen!A:Q,MATCH(A28,Gemeinde_Kennzahlen!B:B,),16)*INDEX(Gemeinde_Kennzahlen!A:Q,MATCH(A28,Gemeinde_Kennzahlen!B:B,),17),2),"Siedlungsfläche in ha")</f>
        <v>230.15</v>
      </c>
      <c r="G28">
        <f t="shared" si="3"/>
        <v>5.3312856516015801</v>
      </c>
      <c r="H28">
        <f t="shared" si="4"/>
        <v>6.2527424308907422</v>
      </c>
      <c r="I28">
        <f t="shared" si="5"/>
        <v>4.6072838964458089</v>
      </c>
    </row>
    <row r="29" spans="1:9" x14ac:dyDescent="0.2">
      <c r="A29" t="s">
        <v>885</v>
      </c>
      <c r="B29">
        <v>94</v>
      </c>
      <c r="C29">
        <v>21</v>
      </c>
      <c r="D29">
        <v>87</v>
      </c>
      <c r="E29">
        <f>IFERROR(INDEX(Gemeinde_Kennzahlen!A:C,MATCH(A29,Gemeinde_Kennzahlen!B:B,),3),0)</f>
        <v>43279</v>
      </c>
      <c r="F29">
        <f>IFERROR(ROUND(INDEX(Gemeinde_Kennzahlen!A:Q,MATCH(A29,Gemeinde_Kennzahlen!B:B,),16)*INDEX(Gemeinde_Kennzahlen!A:Q,MATCH(A29,Gemeinde_Kennzahlen!B:B,),17),2),"Siedlungsfläche in ha")</f>
        <v>1552.23</v>
      </c>
      <c r="G29">
        <f t="shared" si="3"/>
        <v>0.10859770327410521</v>
      </c>
      <c r="H29">
        <f t="shared" si="4"/>
        <v>0.3639178354398207</v>
      </c>
      <c r="I29">
        <f t="shared" si="5"/>
        <v>1.0051064026433143</v>
      </c>
    </row>
    <row r="30" spans="1:9" x14ac:dyDescent="0.2">
      <c r="A30" t="s">
        <v>449</v>
      </c>
      <c r="B30">
        <v>66</v>
      </c>
      <c r="C30">
        <v>3</v>
      </c>
      <c r="D30">
        <v>20</v>
      </c>
      <c r="E30">
        <f>IFERROR(INDEX(Gemeinde_Kennzahlen!A:C,MATCH(A30,Gemeinde_Kennzahlen!B:B,),3),0)</f>
        <v>656</v>
      </c>
      <c r="F30">
        <f>IFERROR(ROUND(INDEX(Gemeinde_Kennzahlen!A:Q,MATCH(A30,Gemeinde_Kennzahlen!B:B,),16)*INDEX(Gemeinde_Kennzahlen!A:Q,MATCH(A30,Gemeinde_Kennzahlen!B:B,),17),2),"Siedlungsfläche in ha")</f>
        <v>189.95</v>
      </c>
      <c r="G30">
        <f t="shared" si="3"/>
        <v>5.0304878048780495</v>
      </c>
      <c r="H30">
        <f t="shared" si="4"/>
        <v>3.4298780487804876</v>
      </c>
      <c r="I30">
        <f t="shared" si="5"/>
        <v>15.24390243902439</v>
      </c>
    </row>
    <row r="31" spans="1:9" x14ac:dyDescent="0.2">
      <c r="A31" t="s">
        <v>1196</v>
      </c>
      <c r="B31">
        <v>189</v>
      </c>
      <c r="C31">
        <v>14</v>
      </c>
      <c r="D31">
        <v>26</v>
      </c>
      <c r="E31">
        <f>IFERROR(INDEX(Gemeinde_Kennzahlen!A:C,MATCH(A31,Gemeinde_Kennzahlen!B:B,),3),0)</f>
        <v>3145</v>
      </c>
      <c r="F31">
        <f>IFERROR(ROUND(INDEX(Gemeinde_Kennzahlen!A:Q,MATCH(A31,Gemeinde_Kennzahlen!B:B,),16)*INDEX(Gemeinde_Kennzahlen!A:Q,MATCH(A31,Gemeinde_Kennzahlen!B:B,),17),2),"Siedlungsfläche in ha")</f>
        <v>328.15</v>
      </c>
      <c r="G31">
        <f t="shared" si="3"/>
        <v>3.0047694753577106</v>
      </c>
      <c r="H31">
        <f t="shared" si="4"/>
        <v>3.3386327503974562</v>
      </c>
      <c r="I31">
        <f t="shared" si="5"/>
        <v>4.1335453100158981</v>
      </c>
    </row>
    <row r="32" spans="1:9" x14ac:dyDescent="0.2">
      <c r="A32" t="s">
        <v>1734</v>
      </c>
      <c r="B32">
        <v>237</v>
      </c>
      <c r="C32">
        <v>11</v>
      </c>
      <c r="D32">
        <v>35</v>
      </c>
      <c r="E32">
        <f>IFERROR(INDEX(Gemeinde_Kennzahlen!A:C,MATCH(A32,Gemeinde_Kennzahlen!B:B,),3),0)</f>
        <v>18626</v>
      </c>
      <c r="F32">
        <f>IFERROR(ROUND(INDEX(Gemeinde_Kennzahlen!A:Q,MATCH(A32,Gemeinde_Kennzahlen!B:B,),16)*INDEX(Gemeinde_Kennzahlen!A:Q,MATCH(A32,Gemeinde_Kennzahlen!B:B,),17),2),"Siedlungsfläche in ha")</f>
        <v>875.52</v>
      </c>
      <c r="G32">
        <f t="shared" si="3"/>
        <v>0.63620745194888861</v>
      </c>
      <c r="H32">
        <f t="shared" si="4"/>
        <v>0.44292923869859341</v>
      </c>
      <c r="I32">
        <f t="shared" si="5"/>
        <v>0.93954686996671322</v>
      </c>
    </row>
    <row r="33" spans="1:9" x14ac:dyDescent="0.2">
      <c r="A33" t="s">
        <v>1248</v>
      </c>
      <c r="B33">
        <v>28</v>
      </c>
      <c r="C33">
        <v>6</v>
      </c>
      <c r="D33">
        <v>15</v>
      </c>
      <c r="E33">
        <f>IFERROR(INDEX(Gemeinde_Kennzahlen!A:C,MATCH(A33,Gemeinde_Kennzahlen!B:B,),3),0)</f>
        <v>903</v>
      </c>
      <c r="F33">
        <f>IFERROR(ROUND(INDEX(Gemeinde_Kennzahlen!A:Q,MATCH(A33,Gemeinde_Kennzahlen!B:B,),16)*INDEX(Gemeinde_Kennzahlen!A:Q,MATCH(A33,Gemeinde_Kennzahlen!B:B,),17),2),"Siedlungsfläche in ha")</f>
        <v>180</v>
      </c>
      <c r="G33">
        <f t="shared" si="3"/>
        <v>1.5503875968992249</v>
      </c>
      <c r="H33">
        <f t="shared" si="4"/>
        <v>4.9833887043189371</v>
      </c>
      <c r="I33">
        <f t="shared" si="5"/>
        <v>8.3056478405315612</v>
      </c>
    </row>
    <row r="34" spans="1:9" x14ac:dyDescent="0.2">
      <c r="A34" t="s">
        <v>785</v>
      </c>
      <c r="B34">
        <v>13</v>
      </c>
      <c r="C34">
        <v>8</v>
      </c>
      <c r="D34">
        <v>21</v>
      </c>
      <c r="E34">
        <f>IFERROR(INDEX(Gemeinde_Kennzahlen!A:C,MATCH(A34,Gemeinde_Kennzahlen!B:B,),3),0)</f>
        <v>1146</v>
      </c>
      <c r="F34">
        <f>IFERROR(ROUND(INDEX(Gemeinde_Kennzahlen!A:Q,MATCH(A34,Gemeinde_Kennzahlen!B:B,),16)*INDEX(Gemeinde_Kennzahlen!A:Q,MATCH(A34,Gemeinde_Kennzahlen!B:B,),17),2),"Siedlungsfläche in ha")</f>
        <v>146.97999999999999</v>
      </c>
      <c r="G34">
        <f t="shared" si="3"/>
        <v>0.56719022687609066</v>
      </c>
      <c r="H34">
        <f t="shared" si="4"/>
        <v>5.2356020942408374</v>
      </c>
      <c r="I34">
        <f t="shared" si="5"/>
        <v>9.1623036649214651</v>
      </c>
    </row>
    <row r="35" spans="1:9" x14ac:dyDescent="0.2">
      <c r="A35" t="s">
        <v>1230</v>
      </c>
      <c r="B35">
        <v>36</v>
      </c>
      <c r="C35">
        <v>3</v>
      </c>
      <c r="D35">
        <v>28</v>
      </c>
      <c r="E35">
        <f>IFERROR(INDEX(Gemeinde_Kennzahlen!A:C,MATCH(A35,Gemeinde_Kennzahlen!B:B,),3),0)</f>
        <v>841</v>
      </c>
      <c r="F35">
        <f>IFERROR(ROUND(INDEX(Gemeinde_Kennzahlen!A:Q,MATCH(A35,Gemeinde_Kennzahlen!B:B,),16)*INDEX(Gemeinde_Kennzahlen!A:Q,MATCH(A35,Gemeinde_Kennzahlen!B:B,),17),2),"Siedlungsfläche in ha")</f>
        <v>151.87</v>
      </c>
      <c r="G35">
        <f t="shared" si="3"/>
        <v>2.140309155766944</v>
      </c>
      <c r="H35">
        <f t="shared" si="4"/>
        <v>2.6753864447086801</v>
      </c>
      <c r="I35">
        <f t="shared" si="5"/>
        <v>16.646848989298455</v>
      </c>
    </row>
    <row r="36" spans="1:9" x14ac:dyDescent="0.2">
      <c r="A36" t="s">
        <v>469</v>
      </c>
      <c r="B36">
        <v>109</v>
      </c>
      <c r="C36">
        <v>4</v>
      </c>
      <c r="D36">
        <v>27</v>
      </c>
      <c r="E36">
        <f>IFERROR(INDEX(Gemeinde_Kennzahlen!A:C,MATCH(A36,Gemeinde_Kennzahlen!B:B,),3),0)</f>
        <v>10175</v>
      </c>
      <c r="F36">
        <f>IFERROR(ROUND(INDEX(Gemeinde_Kennzahlen!A:Q,MATCH(A36,Gemeinde_Kennzahlen!B:B,),16)*INDEX(Gemeinde_Kennzahlen!A:Q,MATCH(A36,Gemeinde_Kennzahlen!B:B,),17),2),"Siedlungsfläche in ha")</f>
        <v>268.74</v>
      </c>
      <c r="G36">
        <f t="shared" si="3"/>
        <v>0.53562653562653562</v>
      </c>
      <c r="H36">
        <f t="shared" si="4"/>
        <v>0.29484029484029484</v>
      </c>
      <c r="I36">
        <f t="shared" si="5"/>
        <v>1.3267813267813269</v>
      </c>
    </row>
    <row r="37" spans="1:9" x14ac:dyDescent="0.2">
      <c r="A37" t="s">
        <v>1787</v>
      </c>
      <c r="B37">
        <v>51</v>
      </c>
      <c r="C37">
        <v>7</v>
      </c>
      <c r="D37">
        <v>14</v>
      </c>
      <c r="E37">
        <f>IFERROR(INDEX(Gemeinde_Kennzahlen!A:C,MATCH(A37,Gemeinde_Kennzahlen!B:B,),3),0)</f>
        <v>1957</v>
      </c>
      <c r="F37">
        <f>IFERROR(ROUND(INDEX(Gemeinde_Kennzahlen!A:Q,MATCH(A37,Gemeinde_Kennzahlen!B:B,),16)*INDEX(Gemeinde_Kennzahlen!A:Q,MATCH(A37,Gemeinde_Kennzahlen!B:B,),17),2),"Siedlungsfläche in ha")</f>
        <v>129.03</v>
      </c>
      <c r="G37">
        <f t="shared" si="3"/>
        <v>1.3030148185998978</v>
      </c>
      <c r="H37">
        <f t="shared" si="4"/>
        <v>2.6826775677056718</v>
      </c>
      <c r="I37">
        <f t="shared" si="5"/>
        <v>3.5769034236075625</v>
      </c>
    </row>
    <row r="38" spans="1:9" x14ac:dyDescent="0.2">
      <c r="A38" t="s">
        <v>1314</v>
      </c>
      <c r="B38">
        <v>33</v>
      </c>
      <c r="C38">
        <v>5</v>
      </c>
      <c r="D38">
        <v>24</v>
      </c>
      <c r="E38">
        <f>IFERROR(INDEX(Gemeinde_Kennzahlen!A:C,MATCH(A38,Gemeinde_Kennzahlen!B:B,),3),0)</f>
        <v>8561</v>
      </c>
      <c r="F38">
        <f>IFERROR(ROUND(INDEX(Gemeinde_Kennzahlen!A:Q,MATCH(A38,Gemeinde_Kennzahlen!B:B,),16)*INDEX(Gemeinde_Kennzahlen!A:Q,MATCH(A38,Gemeinde_Kennzahlen!B:B,),17),2),"Siedlungsfläche in ha")</f>
        <v>389.86</v>
      </c>
      <c r="G38">
        <f t="shared" si="3"/>
        <v>0.19273449363392126</v>
      </c>
      <c r="H38">
        <f t="shared" si="4"/>
        <v>0.43803294007709381</v>
      </c>
      <c r="I38">
        <f t="shared" si="5"/>
        <v>1.4017054082467002</v>
      </c>
    </row>
    <row r="39" spans="1:9" x14ac:dyDescent="0.2">
      <c r="A39" t="s">
        <v>1223</v>
      </c>
      <c r="B39">
        <v>8</v>
      </c>
      <c r="C39">
        <v>2</v>
      </c>
      <c r="D39">
        <v>18</v>
      </c>
      <c r="E39">
        <f>IFERROR(INDEX(Gemeinde_Kennzahlen!A:C,MATCH(A39,Gemeinde_Kennzahlen!B:B,),3),0)</f>
        <v>681</v>
      </c>
      <c r="F39">
        <f>IFERROR(ROUND(INDEX(Gemeinde_Kennzahlen!A:Q,MATCH(A39,Gemeinde_Kennzahlen!B:B,),16)*INDEX(Gemeinde_Kennzahlen!A:Q,MATCH(A39,Gemeinde_Kennzahlen!B:B,),17),2),"Siedlungsfläche in ha")</f>
        <v>99.01</v>
      </c>
      <c r="G39">
        <f t="shared" si="3"/>
        <v>0.58737151248164465</v>
      </c>
      <c r="H39">
        <f t="shared" si="4"/>
        <v>2.2026431718061672</v>
      </c>
      <c r="I39">
        <f t="shared" si="5"/>
        <v>13.215859030837004</v>
      </c>
    </row>
    <row r="40" spans="1:9" x14ac:dyDescent="0.2">
      <c r="A40" t="s">
        <v>2445</v>
      </c>
      <c r="B40">
        <v>4</v>
      </c>
      <c r="C40">
        <v>1</v>
      </c>
      <c r="D40">
        <v>7</v>
      </c>
      <c r="E40">
        <f>IFERROR(INDEX(Gemeinde_Kennzahlen!A:C,MATCH(A40,Gemeinde_Kennzahlen!B:B,),3),0)</f>
        <v>581</v>
      </c>
      <c r="F40">
        <f>IFERROR(ROUND(INDEX(Gemeinde_Kennzahlen!A:Q,MATCH(A40,Gemeinde_Kennzahlen!B:B,),16)*INDEX(Gemeinde_Kennzahlen!A:Q,MATCH(A40,Gemeinde_Kennzahlen!B:B,),17),2),"Siedlungsfläche in ha")</f>
        <v>153.83000000000001</v>
      </c>
      <c r="G40">
        <f t="shared" si="3"/>
        <v>0.34423407917383825</v>
      </c>
      <c r="H40">
        <f t="shared" si="4"/>
        <v>1.2908777969018934</v>
      </c>
      <c r="I40">
        <f t="shared" si="5"/>
        <v>6.024096385542169</v>
      </c>
    </row>
    <row r="41" spans="1:9" x14ac:dyDescent="0.2">
      <c r="A41" t="s">
        <v>1181</v>
      </c>
      <c r="B41">
        <v>3</v>
      </c>
      <c r="C41">
        <v>0</v>
      </c>
      <c r="D41">
        <v>2</v>
      </c>
      <c r="E41">
        <f>IFERROR(INDEX(Gemeinde_Kennzahlen!A:C,MATCH(A41,Gemeinde_Kennzahlen!B:B,),3),0)</f>
        <v>355</v>
      </c>
      <c r="F41">
        <f>IFERROR(ROUND(INDEX(Gemeinde_Kennzahlen!A:Q,MATCH(A41,Gemeinde_Kennzahlen!B:B,),16)*INDEX(Gemeinde_Kennzahlen!A:Q,MATCH(A41,Gemeinde_Kennzahlen!B:B,),17),2),"Siedlungsfläche in ha")</f>
        <v>75</v>
      </c>
      <c r="G41">
        <f t="shared" si="3"/>
        <v>0.42253521126760557</v>
      </c>
      <c r="H41">
        <f t="shared" si="4"/>
        <v>0</v>
      </c>
      <c r="I41">
        <f t="shared" si="5"/>
        <v>2.8169014084507045</v>
      </c>
    </row>
    <row r="42" spans="1:9" x14ac:dyDescent="0.2">
      <c r="A42" t="s">
        <v>2092</v>
      </c>
      <c r="B42">
        <v>83</v>
      </c>
      <c r="C42">
        <v>15</v>
      </c>
      <c r="D42">
        <v>5</v>
      </c>
      <c r="E42">
        <f>IFERROR(INDEX(Gemeinde_Kennzahlen!A:C,MATCH(A42,Gemeinde_Kennzahlen!B:B,),3),0)</f>
        <v>1281</v>
      </c>
      <c r="F42">
        <f>IFERROR(ROUND(INDEX(Gemeinde_Kennzahlen!A:Q,MATCH(A42,Gemeinde_Kennzahlen!B:B,),16)*INDEX(Gemeinde_Kennzahlen!A:Q,MATCH(A42,Gemeinde_Kennzahlen!B:B,),17),2),"Siedlungsfläche in ha")</f>
        <v>133.09</v>
      </c>
      <c r="G42">
        <f t="shared" si="3"/>
        <v>3.239656518345043</v>
      </c>
      <c r="H42">
        <f t="shared" si="4"/>
        <v>8.7822014051522252</v>
      </c>
      <c r="I42">
        <f t="shared" si="5"/>
        <v>1.9516003122560499</v>
      </c>
    </row>
    <row r="43" spans="1:9" x14ac:dyDescent="0.2">
      <c r="A43" t="s">
        <v>1179</v>
      </c>
      <c r="B43">
        <v>49</v>
      </c>
      <c r="C43">
        <v>3</v>
      </c>
      <c r="D43">
        <v>17</v>
      </c>
      <c r="E43">
        <f>IFERROR(INDEX(Gemeinde_Kennzahlen!A:C,MATCH(A43,Gemeinde_Kennzahlen!B:B,),3),0)</f>
        <v>1207</v>
      </c>
      <c r="F43">
        <f>IFERROR(ROUND(INDEX(Gemeinde_Kennzahlen!A:Q,MATCH(A43,Gemeinde_Kennzahlen!B:B,),16)*INDEX(Gemeinde_Kennzahlen!A:Q,MATCH(A43,Gemeinde_Kennzahlen!B:B,),17),2),"Siedlungsfläche in ha")</f>
        <v>188.99</v>
      </c>
      <c r="G43">
        <f t="shared" si="3"/>
        <v>2.0298260149130076</v>
      </c>
      <c r="H43">
        <f t="shared" si="4"/>
        <v>1.8641259320629662</v>
      </c>
      <c r="I43">
        <f t="shared" si="5"/>
        <v>7.042253521126761</v>
      </c>
    </row>
    <row r="44" spans="1:9" x14ac:dyDescent="0.2">
      <c r="A44" t="s">
        <v>1259</v>
      </c>
      <c r="B44">
        <v>39</v>
      </c>
      <c r="C44">
        <v>6</v>
      </c>
      <c r="D44">
        <v>17</v>
      </c>
      <c r="E44">
        <f>IFERROR(INDEX(Gemeinde_Kennzahlen!A:C,MATCH(A44,Gemeinde_Kennzahlen!B:B,),3),0)</f>
        <v>4757</v>
      </c>
      <c r="F44">
        <f>IFERROR(ROUND(INDEX(Gemeinde_Kennzahlen!A:Q,MATCH(A44,Gemeinde_Kennzahlen!B:B,),16)*INDEX(Gemeinde_Kennzahlen!A:Q,MATCH(A44,Gemeinde_Kennzahlen!B:B,),17),2),"Siedlungsfläche in ha")</f>
        <v>364.11</v>
      </c>
      <c r="G44">
        <f t="shared" si="3"/>
        <v>0.40992221988648303</v>
      </c>
      <c r="H44">
        <f t="shared" si="4"/>
        <v>0.94597435358419169</v>
      </c>
      <c r="I44">
        <f t="shared" si="5"/>
        <v>1.7868404456590288</v>
      </c>
    </row>
    <row r="45" spans="1:9" x14ac:dyDescent="0.2">
      <c r="A45" t="s">
        <v>873</v>
      </c>
      <c r="B45">
        <v>25</v>
      </c>
      <c r="C45">
        <v>5</v>
      </c>
      <c r="D45">
        <v>37</v>
      </c>
      <c r="E45">
        <f>IFERROR(INDEX(Gemeinde_Kennzahlen!A:C,MATCH(A45,Gemeinde_Kennzahlen!B:B,),3),0)</f>
        <v>2889</v>
      </c>
      <c r="F45">
        <f>IFERROR(ROUND(INDEX(Gemeinde_Kennzahlen!A:Q,MATCH(A45,Gemeinde_Kennzahlen!B:B,),16)*INDEX(Gemeinde_Kennzahlen!A:Q,MATCH(A45,Gemeinde_Kennzahlen!B:B,),17),2),"Siedlungsfläche in ha")</f>
        <v>438.53</v>
      </c>
      <c r="G45">
        <f t="shared" si="3"/>
        <v>0.43267566632052618</v>
      </c>
      <c r="H45">
        <f t="shared" si="4"/>
        <v>1.2980269989615785</v>
      </c>
      <c r="I45">
        <f t="shared" si="5"/>
        <v>6.4035998615437872</v>
      </c>
    </row>
    <row r="46" spans="1:9" x14ac:dyDescent="0.2">
      <c r="A46" t="s">
        <v>1982</v>
      </c>
      <c r="B46">
        <v>40</v>
      </c>
      <c r="C46">
        <v>5</v>
      </c>
      <c r="D46">
        <v>9</v>
      </c>
      <c r="E46">
        <f>IFERROR(INDEX(Gemeinde_Kennzahlen!A:C,MATCH(A46,Gemeinde_Kennzahlen!B:B,),3),0)</f>
        <v>2259</v>
      </c>
      <c r="F46">
        <f>IFERROR(ROUND(INDEX(Gemeinde_Kennzahlen!A:Q,MATCH(A46,Gemeinde_Kennzahlen!B:B,),16)*INDEX(Gemeinde_Kennzahlen!A:Q,MATCH(A46,Gemeinde_Kennzahlen!B:B,),17),2),"Siedlungsfläche in ha")</f>
        <v>226.9</v>
      </c>
      <c r="G46">
        <f t="shared" si="3"/>
        <v>0.88534749889331554</v>
      </c>
      <c r="H46">
        <f t="shared" si="4"/>
        <v>1.6600265604249667</v>
      </c>
      <c r="I46">
        <f t="shared" si="5"/>
        <v>1.9920318725099602</v>
      </c>
    </row>
    <row r="47" spans="1:9" x14ac:dyDescent="0.2">
      <c r="A47" t="s">
        <v>2453</v>
      </c>
      <c r="B47">
        <v>163</v>
      </c>
      <c r="C47">
        <v>6</v>
      </c>
      <c r="D47">
        <v>37</v>
      </c>
      <c r="E47">
        <f>IFERROR(INDEX(Gemeinde_Kennzahlen!A:C,MATCH(A47,Gemeinde_Kennzahlen!B:B,),3),0)</f>
        <v>1184</v>
      </c>
      <c r="F47">
        <f>IFERROR(ROUND(INDEX(Gemeinde_Kennzahlen!A:Q,MATCH(A47,Gemeinde_Kennzahlen!B:B,),16)*INDEX(Gemeinde_Kennzahlen!A:Q,MATCH(A47,Gemeinde_Kennzahlen!B:B,),17),2),"Siedlungsfläche in ha")</f>
        <v>175.92</v>
      </c>
      <c r="G47">
        <f t="shared" si="3"/>
        <v>6.8834459459459456</v>
      </c>
      <c r="H47">
        <f t="shared" si="4"/>
        <v>3.8006756756756759</v>
      </c>
      <c r="I47">
        <f t="shared" si="5"/>
        <v>15.625</v>
      </c>
    </row>
    <row r="48" spans="1:9" x14ac:dyDescent="0.2">
      <c r="A48" t="s">
        <v>1313</v>
      </c>
      <c r="B48">
        <v>52</v>
      </c>
      <c r="C48">
        <v>3</v>
      </c>
      <c r="D48">
        <v>11</v>
      </c>
      <c r="E48">
        <f>IFERROR(INDEX(Gemeinde_Kennzahlen!A:C,MATCH(A48,Gemeinde_Kennzahlen!B:B,),3),0)</f>
        <v>1556</v>
      </c>
      <c r="F48">
        <f>IFERROR(ROUND(INDEX(Gemeinde_Kennzahlen!A:Q,MATCH(A48,Gemeinde_Kennzahlen!B:B,),16)*INDEX(Gemeinde_Kennzahlen!A:Q,MATCH(A48,Gemeinde_Kennzahlen!B:B,),17),2),"Siedlungsfläche in ha")</f>
        <v>140.05000000000001</v>
      </c>
      <c r="G48">
        <f t="shared" si="3"/>
        <v>1.6709511568123392</v>
      </c>
      <c r="H48">
        <f t="shared" si="4"/>
        <v>1.4460154241645244</v>
      </c>
      <c r="I48">
        <f t="shared" si="5"/>
        <v>3.5347043701799485</v>
      </c>
    </row>
    <row r="49" spans="1:9" x14ac:dyDescent="0.2">
      <c r="A49" t="s">
        <v>2090</v>
      </c>
      <c r="B49">
        <v>67</v>
      </c>
      <c r="C49">
        <v>11</v>
      </c>
      <c r="D49">
        <v>4</v>
      </c>
      <c r="E49">
        <f>IFERROR(INDEX(Gemeinde_Kennzahlen!A:C,MATCH(A49,Gemeinde_Kennzahlen!B:B,),3),0)</f>
        <v>3624</v>
      </c>
      <c r="F49">
        <f>IFERROR(ROUND(INDEX(Gemeinde_Kennzahlen!A:Q,MATCH(A49,Gemeinde_Kennzahlen!B:B,),16)*INDEX(Gemeinde_Kennzahlen!A:Q,MATCH(A49,Gemeinde_Kennzahlen!B:B,),17),2),"Siedlungsfläche in ha")</f>
        <v>282.98</v>
      </c>
      <c r="G49">
        <f t="shared" si="3"/>
        <v>0.92439293598233996</v>
      </c>
      <c r="H49">
        <f t="shared" si="4"/>
        <v>2.2764900662251657</v>
      </c>
      <c r="I49">
        <f t="shared" si="5"/>
        <v>0.55187637969094927</v>
      </c>
    </row>
    <row r="50" spans="1:9" x14ac:dyDescent="0.2">
      <c r="A50" t="s">
        <v>328</v>
      </c>
      <c r="B50">
        <v>16</v>
      </c>
      <c r="C50">
        <v>5</v>
      </c>
      <c r="D50">
        <v>16</v>
      </c>
      <c r="E50">
        <f>IFERROR(INDEX(Gemeinde_Kennzahlen!A:C,MATCH(A50,Gemeinde_Kennzahlen!B:B,),3),0)</f>
        <v>10667</v>
      </c>
      <c r="F50">
        <f>IFERROR(ROUND(INDEX(Gemeinde_Kennzahlen!A:Q,MATCH(A50,Gemeinde_Kennzahlen!B:B,),16)*INDEX(Gemeinde_Kennzahlen!A:Q,MATCH(A50,Gemeinde_Kennzahlen!B:B,),17),2),"Siedlungsfläche in ha")</f>
        <v>754.79</v>
      </c>
      <c r="G50">
        <f t="shared" si="3"/>
        <v>7.4997656323239889E-2</v>
      </c>
      <c r="H50">
        <f t="shared" si="4"/>
        <v>0.35155151401518703</v>
      </c>
      <c r="I50">
        <f t="shared" si="5"/>
        <v>0.74997656323239892</v>
      </c>
    </row>
    <row r="51" spans="1:9" x14ac:dyDescent="0.2">
      <c r="A51" t="s">
        <v>331</v>
      </c>
      <c r="B51">
        <v>29</v>
      </c>
      <c r="C51">
        <v>3</v>
      </c>
      <c r="D51">
        <v>7</v>
      </c>
      <c r="E51">
        <f>IFERROR(INDEX(Gemeinde_Kennzahlen!A:C,MATCH(A51,Gemeinde_Kennzahlen!B:B,),3),0)</f>
        <v>17017</v>
      </c>
      <c r="F51">
        <f>IFERROR(ROUND(INDEX(Gemeinde_Kennzahlen!A:Q,MATCH(A51,Gemeinde_Kennzahlen!B:B,),16)*INDEX(Gemeinde_Kennzahlen!A:Q,MATCH(A51,Gemeinde_Kennzahlen!B:B,),17),2),"Siedlungsfläche in ha")</f>
        <v>792.55</v>
      </c>
      <c r="G51">
        <f t="shared" si="3"/>
        <v>8.5208908738320502E-2</v>
      </c>
      <c r="H51">
        <f t="shared" si="4"/>
        <v>0.13222072045601457</v>
      </c>
      <c r="I51">
        <f t="shared" si="5"/>
        <v>0.20567667626491157</v>
      </c>
    </row>
    <row r="52" spans="1:9" x14ac:dyDescent="0.2">
      <c r="A52" t="s">
        <v>1969</v>
      </c>
      <c r="B52">
        <v>105</v>
      </c>
      <c r="C52">
        <v>8</v>
      </c>
      <c r="D52">
        <v>10</v>
      </c>
      <c r="E52">
        <f>IFERROR(INDEX(Gemeinde_Kennzahlen!A:C,MATCH(A52,Gemeinde_Kennzahlen!B:B,),3),0)</f>
        <v>2324</v>
      </c>
      <c r="F52">
        <f>IFERROR(ROUND(INDEX(Gemeinde_Kennzahlen!A:Q,MATCH(A52,Gemeinde_Kennzahlen!B:B,),16)*INDEX(Gemeinde_Kennzahlen!A:Q,MATCH(A52,Gemeinde_Kennzahlen!B:B,),17),2),"Siedlungsfläche in ha")</f>
        <v>240.04</v>
      </c>
      <c r="G52">
        <f t="shared" si="3"/>
        <v>2.2590361445783134</v>
      </c>
      <c r="H52">
        <f t="shared" si="4"/>
        <v>2.5817555938037868</v>
      </c>
      <c r="I52">
        <f t="shared" si="5"/>
        <v>2.1514629948364887</v>
      </c>
    </row>
    <row r="53" spans="1:9" x14ac:dyDescent="0.2">
      <c r="A53" t="s">
        <v>1964</v>
      </c>
      <c r="B53">
        <v>60</v>
      </c>
      <c r="C53">
        <v>8</v>
      </c>
      <c r="D53">
        <v>15</v>
      </c>
      <c r="E53">
        <f>IFERROR(INDEX(Gemeinde_Kennzahlen!A:C,MATCH(A53,Gemeinde_Kennzahlen!B:B,),3),0)</f>
        <v>6817</v>
      </c>
      <c r="F53">
        <f>IFERROR(ROUND(INDEX(Gemeinde_Kennzahlen!A:Q,MATCH(A53,Gemeinde_Kennzahlen!B:B,),16)*INDEX(Gemeinde_Kennzahlen!A:Q,MATCH(A53,Gemeinde_Kennzahlen!B:B,),17),2),"Siedlungsfläche in ha")</f>
        <v>544.95000000000005</v>
      </c>
      <c r="G53">
        <f t="shared" si="3"/>
        <v>0.440076279888514</v>
      </c>
      <c r="H53">
        <f t="shared" si="4"/>
        <v>0.88015255977702789</v>
      </c>
      <c r="I53">
        <f t="shared" si="5"/>
        <v>1.1001906997212851</v>
      </c>
    </row>
    <row r="54" spans="1:9" x14ac:dyDescent="0.2">
      <c r="A54" t="s">
        <v>1226</v>
      </c>
      <c r="B54">
        <v>110</v>
      </c>
      <c r="C54">
        <v>5</v>
      </c>
      <c r="D54">
        <v>8</v>
      </c>
      <c r="E54">
        <f>IFERROR(INDEX(Gemeinde_Kennzahlen!A:C,MATCH(A54,Gemeinde_Kennzahlen!B:B,),3),0)</f>
        <v>2147</v>
      </c>
      <c r="F54">
        <f>IFERROR(ROUND(INDEX(Gemeinde_Kennzahlen!A:Q,MATCH(A54,Gemeinde_Kennzahlen!B:B,),16)*INDEX(Gemeinde_Kennzahlen!A:Q,MATCH(A54,Gemeinde_Kennzahlen!B:B,),17),2),"Siedlungsfläche in ha")</f>
        <v>177.98</v>
      </c>
      <c r="G54">
        <f t="shared" si="3"/>
        <v>2.5617140195621797</v>
      </c>
      <c r="H54">
        <f t="shared" si="4"/>
        <v>1.7466231951560318</v>
      </c>
      <c r="I54">
        <f t="shared" si="5"/>
        <v>1.8630647414997672</v>
      </c>
    </row>
    <row r="55" spans="1:9" x14ac:dyDescent="0.2">
      <c r="A55" t="s">
        <v>530</v>
      </c>
      <c r="B55">
        <v>25</v>
      </c>
      <c r="C55">
        <v>5</v>
      </c>
      <c r="D55">
        <v>11</v>
      </c>
      <c r="E55">
        <f>IFERROR(INDEX(Gemeinde_Kennzahlen!A:C,MATCH(A55,Gemeinde_Kennzahlen!B:B,),3),0)</f>
        <v>3456</v>
      </c>
      <c r="F55">
        <f>IFERROR(ROUND(INDEX(Gemeinde_Kennzahlen!A:Q,MATCH(A55,Gemeinde_Kennzahlen!B:B,),16)*INDEX(Gemeinde_Kennzahlen!A:Q,MATCH(A55,Gemeinde_Kennzahlen!B:B,),17),2),"Siedlungsfläche in ha")</f>
        <v>329.23</v>
      </c>
      <c r="G55">
        <f t="shared" si="3"/>
        <v>0.36168981481481483</v>
      </c>
      <c r="H55">
        <f t="shared" si="4"/>
        <v>1.0850694444444444</v>
      </c>
      <c r="I55">
        <f t="shared" si="5"/>
        <v>1.5914351851851851</v>
      </c>
    </row>
    <row r="56" spans="1:9" x14ac:dyDescent="0.2">
      <c r="A56" t="s">
        <v>3465</v>
      </c>
      <c r="B56">
        <v>7</v>
      </c>
      <c r="C56">
        <v>0</v>
      </c>
      <c r="D56">
        <v>0</v>
      </c>
      <c r="E56">
        <f>IFERROR(INDEX(Gemeinde_Kennzahlen!A:C,MATCH(A56,Gemeinde_Kennzahlen!B:B,),3),0)</f>
        <v>0</v>
      </c>
      <c r="F56" t="str">
        <f>IFERROR(ROUND(INDEX(Gemeinde_Kennzahlen!A:Q,MATCH(A56,Gemeinde_Kennzahlen!B:B,),16)*INDEX(Gemeinde_Kennzahlen!A:Q,MATCH(A56,Gemeinde_Kennzahlen!B:B,),17),2),"Siedlungsfläche in ha")</f>
        <v>Siedlungsfläche in ha</v>
      </c>
      <c r="G56" t="e">
        <f t="shared" si="3"/>
        <v>#DIV/0!</v>
      </c>
      <c r="H56" t="e">
        <f t="shared" si="4"/>
        <v>#DIV/0!</v>
      </c>
      <c r="I56" t="e">
        <f t="shared" si="5"/>
        <v>#DIV/0!</v>
      </c>
    </row>
    <row r="57" spans="1:9" x14ac:dyDescent="0.2">
      <c r="A57" t="s">
        <v>1663</v>
      </c>
      <c r="B57">
        <v>27</v>
      </c>
      <c r="C57">
        <v>1</v>
      </c>
      <c r="D57">
        <v>7</v>
      </c>
      <c r="E57">
        <f>IFERROR(INDEX(Gemeinde_Kennzahlen!A:C,MATCH(A57,Gemeinde_Kennzahlen!B:B,),3),0)</f>
        <v>2538</v>
      </c>
      <c r="F57">
        <f>IFERROR(ROUND(INDEX(Gemeinde_Kennzahlen!A:Q,MATCH(A57,Gemeinde_Kennzahlen!B:B,),16)*INDEX(Gemeinde_Kennzahlen!A:Q,MATCH(A57,Gemeinde_Kennzahlen!B:B,),17),2),"Siedlungsfläche in ha")</f>
        <v>235.96</v>
      </c>
      <c r="G57">
        <f t="shared" si="3"/>
        <v>0.53191489361702127</v>
      </c>
      <c r="H57">
        <f t="shared" si="4"/>
        <v>0.29550827423167852</v>
      </c>
      <c r="I57">
        <f t="shared" si="5"/>
        <v>1.3790386130811663</v>
      </c>
    </row>
    <row r="58" spans="1:9" x14ac:dyDescent="0.2">
      <c r="A58" t="s">
        <v>783</v>
      </c>
      <c r="B58">
        <v>8</v>
      </c>
      <c r="C58">
        <v>1</v>
      </c>
      <c r="D58">
        <v>33</v>
      </c>
      <c r="E58">
        <f>IFERROR(INDEX(Gemeinde_Kennzahlen!A:C,MATCH(A58,Gemeinde_Kennzahlen!B:B,),3),0)</f>
        <v>2609</v>
      </c>
      <c r="F58">
        <f>IFERROR(ROUND(INDEX(Gemeinde_Kennzahlen!A:Q,MATCH(A58,Gemeinde_Kennzahlen!B:B,),16)*INDEX(Gemeinde_Kennzahlen!A:Q,MATCH(A58,Gemeinde_Kennzahlen!B:B,),17),2),"Siedlungsfläche in ha")</f>
        <v>233.96</v>
      </c>
      <c r="G58">
        <f t="shared" si="3"/>
        <v>0.15331544653123802</v>
      </c>
      <c r="H58">
        <f t="shared" si="4"/>
        <v>0.28746646224607131</v>
      </c>
      <c r="I58">
        <f t="shared" si="5"/>
        <v>6.3242621694135677</v>
      </c>
    </row>
    <row r="59" spans="1:9" x14ac:dyDescent="0.2">
      <c r="A59" t="s">
        <v>366</v>
      </c>
      <c r="B59">
        <v>10</v>
      </c>
      <c r="C59">
        <v>4</v>
      </c>
      <c r="D59">
        <v>2</v>
      </c>
      <c r="E59">
        <f>IFERROR(INDEX(Gemeinde_Kennzahlen!A:C,MATCH(A59,Gemeinde_Kennzahlen!B:B,),3),0)</f>
        <v>363</v>
      </c>
      <c r="F59">
        <f>IFERROR(ROUND(INDEX(Gemeinde_Kennzahlen!A:Q,MATCH(A59,Gemeinde_Kennzahlen!B:B,),16)*INDEX(Gemeinde_Kennzahlen!A:Q,MATCH(A59,Gemeinde_Kennzahlen!B:B,),17),2),"Siedlungsfläche in ha")</f>
        <v>56.95</v>
      </c>
      <c r="G59">
        <f t="shared" si="3"/>
        <v>1.3774104683195594</v>
      </c>
      <c r="H59">
        <f t="shared" si="4"/>
        <v>8.2644628099173563</v>
      </c>
      <c r="I59">
        <f t="shared" si="5"/>
        <v>2.7548209366391188</v>
      </c>
    </row>
    <row r="60" spans="1:9" x14ac:dyDescent="0.2">
      <c r="A60" t="s">
        <v>1782</v>
      </c>
      <c r="B60">
        <v>196</v>
      </c>
      <c r="C60">
        <v>11</v>
      </c>
      <c r="D60">
        <v>25</v>
      </c>
      <c r="E60">
        <f>IFERROR(INDEX(Gemeinde_Kennzahlen!A:C,MATCH(A60,Gemeinde_Kennzahlen!B:B,),3),0)</f>
        <v>16106</v>
      </c>
      <c r="F60">
        <f>IFERROR(ROUND(INDEX(Gemeinde_Kennzahlen!A:Q,MATCH(A60,Gemeinde_Kennzahlen!B:B,),16)*INDEX(Gemeinde_Kennzahlen!A:Q,MATCH(A60,Gemeinde_Kennzahlen!B:B,),17),2),"Siedlungsfläche in ha")</f>
        <v>581.59</v>
      </c>
      <c r="G60">
        <f t="shared" si="3"/>
        <v>0.60846889358003231</v>
      </c>
      <c r="H60">
        <f t="shared" si="4"/>
        <v>0.51223146653421081</v>
      </c>
      <c r="I60">
        <f t="shared" si="5"/>
        <v>0.77610828262759224</v>
      </c>
    </row>
    <row r="61" spans="1:9" x14ac:dyDescent="0.2">
      <c r="A61" t="s">
        <v>1879</v>
      </c>
      <c r="B61">
        <v>18</v>
      </c>
      <c r="C61">
        <v>8</v>
      </c>
      <c r="D61">
        <v>7</v>
      </c>
      <c r="E61">
        <f>IFERROR(INDEX(Gemeinde_Kennzahlen!A:C,MATCH(A61,Gemeinde_Kennzahlen!B:B,),3),0)</f>
        <v>1929</v>
      </c>
      <c r="F61">
        <f>IFERROR(ROUND(INDEX(Gemeinde_Kennzahlen!A:Q,MATCH(A61,Gemeinde_Kennzahlen!B:B,),16)*INDEX(Gemeinde_Kennzahlen!A:Q,MATCH(A61,Gemeinde_Kennzahlen!B:B,),17),2),"Siedlungsfläche in ha")</f>
        <v>270.2</v>
      </c>
      <c r="G61">
        <f t="shared" si="3"/>
        <v>0.46656298600311047</v>
      </c>
      <c r="H61">
        <f t="shared" si="4"/>
        <v>3.1104199066874028</v>
      </c>
      <c r="I61">
        <f t="shared" si="5"/>
        <v>1.8144116122343183</v>
      </c>
    </row>
    <row r="62" spans="1:9" x14ac:dyDescent="0.2">
      <c r="A62" t="s">
        <v>446</v>
      </c>
      <c r="B62">
        <v>4</v>
      </c>
      <c r="C62">
        <v>3</v>
      </c>
      <c r="D62">
        <v>7</v>
      </c>
      <c r="E62">
        <f>IFERROR(INDEX(Gemeinde_Kennzahlen!A:C,MATCH(A62,Gemeinde_Kennzahlen!B:B,),3),0)</f>
        <v>1421</v>
      </c>
      <c r="F62">
        <f>IFERROR(ROUND(INDEX(Gemeinde_Kennzahlen!A:Q,MATCH(A62,Gemeinde_Kennzahlen!B:B,),16)*INDEX(Gemeinde_Kennzahlen!A:Q,MATCH(A62,Gemeinde_Kennzahlen!B:B,),17),2),"Siedlungsfläche in ha")</f>
        <v>182.91</v>
      </c>
      <c r="G62">
        <f t="shared" si="3"/>
        <v>0.14074595355383532</v>
      </c>
      <c r="H62">
        <f t="shared" si="4"/>
        <v>1.5833919774806475</v>
      </c>
      <c r="I62">
        <f t="shared" si="5"/>
        <v>2.4630541871921183</v>
      </c>
    </row>
    <row r="63" spans="1:9" x14ac:dyDescent="0.2">
      <c r="A63" t="s">
        <v>1874</v>
      </c>
      <c r="B63">
        <v>27</v>
      </c>
      <c r="C63">
        <v>1</v>
      </c>
      <c r="D63">
        <v>11</v>
      </c>
      <c r="E63">
        <f>IFERROR(INDEX(Gemeinde_Kennzahlen!A:C,MATCH(A63,Gemeinde_Kennzahlen!B:B,),3),0)</f>
        <v>4351</v>
      </c>
      <c r="F63">
        <f>IFERROR(ROUND(INDEX(Gemeinde_Kennzahlen!A:Q,MATCH(A63,Gemeinde_Kennzahlen!B:B,),16)*INDEX(Gemeinde_Kennzahlen!A:Q,MATCH(A63,Gemeinde_Kennzahlen!B:B,),17),2),"Siedlungsfläche in ha")</f>
        <v>310.17</v>
      </c>
      <c r="G63">
        <f t="shared" si="3"/>
        <v>0.31027350034474832</v>
      </c>
      <c r="H63">
        <f t="shared" si="4"/>
        <v>0.17237416685819351</v>
      </c>
      <c r="I63">
        <f t="shared" si="5"/>
        <v>1.2640772236267526</v>
      </c>
    </row>
    <row r="64" spans="1:9" x14ac:dyDescent="0.2">
      <c r="A64" t="s">
        <v>854</v>
      </c>
      <c r="B64">
        <v>8</v>
      </c>
      <c r="C64">
        <v>4</v>
      </c>
      <c r="D64">
        <v>24</v>
      </c>
      <c r="E64">
        <f>IFERROR(INDEX(Gemeinde_Kennzahlen!A:C,MATCH(A64,Gemeinde_Kennzahlen!B:B,),3),0)</f>
        <v>661</v>
      </c>
      <c r="F64">
        <f>IFERROR(ROUND(INDEX(Gemeinde_Kennzahlen!A:Q,MATCH(A64,Gemeinde_Kennzahlen!B:B,),16)*INDEX(Gemeinde_Kennzahlen!A:Q,MATCH(A64,Gemeinde_Kennzahlen!B:B,),17),2),"Siedlungsfläche in ha")</f>
        <v>110.11</v>
      </c>
      <c r="G64">
        <f t="shared" si="3"/>
        <v>0.60514372163388808</v>
      </c>
      <c r="H64">
        <f t="shared" si="4"/>
        <v>4.5385779122541603</v>
      </c>
      <c r="I64">
        <f t="shared" si="5"/>
        <v>18.154311649016641</v>
      </c>
    </row>
    <row r="65" spans="1:9" x14ac:dyDescent="0.2">
      <c r="A65" t="s">
        <v>1795</v>
      </c>
      <c r="B65">
        <v>17</v>
      </c>
      <c r="C65">
        <v>2</v>
      </c>
      <c r="D65">
        <v>14</v>
      </c>
      <c r="E65">
        <f>IFERROR(INDEX(Gemeinde_Kennzahlen!A:C,MATCH(A65,Gemeinde_Kennzahlen!B:B,),3),0)</f>
        <v>431</v>
      </c>
      <c r="F65">
        <f>IFERROR(ROUND(INDEX(Gemeinde_Kennzahlen!A:Q,MATCH(A65,Gemeinde_Kennzahlen!B:B,),16)*INDEX(Gemeinde_Kennzahlen!A:Q,MATCH(A65,Gemeinde_Kennzahlen!B:B,),17),2),"Siedlungsfläche in ha")</f>
        <v>86.02</v>
      </c>
      <c r="G65">
        <f t="shared" si="3"/>
        <v>1.9721577726218096</v>
      </c>
      <c r="H65">
        <f t="shared" si="4"/>
        <v>3.4802784222737819</v>
      </c>
      <c r="I65">
        <f t="shared" si="5"/>
        <v>16.241299303944317</v>
      </c>
    </row>
    <row r="66" spans="1:9" x14ac:dyDescent="0.2">
      <c r="A66" t="s">
        <v>1732</v>
      </c>
      <c r="B66">
        <v>204</v>
      </c>
      <c r="C66">
        <v>20</v>
      </c>
      <c r="D66">
        <v>33</v>
      </c>
      <c r="E66">
        <f>IFERROR(INDEX(Gemeinde_Kennzahlen!A:C,MATCH(A66,Gemeinde_Kennzahlen!B:B,),3),0)</f>
        <v>12511</v>
      </c>
      <c r="F66">
        <f>IFERROR(ROUND(INDEX(Gemeinde_Kennzahlen!A:Q,MATCH(A66,Gemeinde_Kennzahlen!B:B,),16)*INDEX(Gemeinde_Kennzahlen!A:Q,MATCH(A66,Gemeinde_Kennzahlen!B:B,),17),2),"Siedlungsfläche in ha")</f>
        <v>429.41</v>
      </c>
      <c r="G66">
        <f t="shared" si="3"/>
        <v>0.81528255135480776</v>
      </c>
      <c r="H66">
        <f t="shared" si="4"/>
        <v>1.1989449284629525</v>
      </c>
      <c r="I66">
        <f t="shared" si="5"/>
        <v>1.318839421309248</v>
      </c>
    </row>
    <row r="67" spans="1:9" x14ac:dyDescent="0.2">
      <c r="A67" t="s">
        <v>1180</v>
      </c>
      <c r="B67">
        <v>23</v>
      </c>
      <c r="C67">
        <v>1</v>
      </c>
      <c r="D67">
        <v>7</v>
      </c>
      <c r="E67">
        <f>IFERROR(INDEX(Gemeinde_Kennzahlen!A:C,MATCH(A67,Gemeinde_Kennzahlen!B:B,),3),0)</f>
        <v>1121</v>
      </c>
      <c r="F67">
        <f>IFERROR(ROUND(INDEX(Gemeinde_Kennzahlen!A:Q,MATCH(A67,Gemeinde_Kennzahlen!B:B,),16)*INDEX(Gemeinde_Kennzahlen!A:Q,MATCH(A67,Gemeinde_Kennzahlen!B:B,),17),2),"Siedlungsfläche in ha")</f>
        <v>114.04</v>
      </c>
      <c r="G67">
        <f t="shared" si="3"/>
        <v>1.0258697591436219</v>
      </c>
      <c r="H67">
        <f t="shared" si="4"/>
        <v>0.6690454950936664</v>
      </c>
      <c r="I67">
        <f t="shared" si="5"/>
        <v>3.1222123104371096</v>
      </c>
    </row>
    <row r="68" spans="1:9" x14ac:dyDescent="0.2">
      <c r="A68" t="s">
        <v>513</v>
      </c>
      <c r="B68">
        <v>21</v>
      </c>
      <c r="C68">
        <v>3</v>
      </c>
      <c r="D68">
        <v>6</v>
      </c>
      <c r="E68">
        <f>IFERROR(INDEX(Gemeinde_Kennzahlen!A:C,MATCH(A68,Gemeinde_Kennzahlen!B:B,),3),0)</f>
        <v>4642</v>
      </c>
      <c r="F68">
        <f>IFERROR(ROUND(INDEX(Gemeinde_Kennzahlen!A:Q,MATCH(A68,Gemeinde_Kennzahlen!B:B,),16)*INDEX(Gemeinde_Kennzahlen!A:Q,MATCH(A68,Gemeinde_Kennzahlen!B:B,),17),2),"Siedlungsfläche in ha")</f>
        <v>305.02999999999997</v>
      </c>
      <c r="G68">
        <f t="shared" si="3"/>
        <v>0.22619560534252475</v>
      </c>
      <c r="H68">
        <f t="shared" si="4"/>
        <v>0.48470486859112449</v>
      </c>
      <c r="I68">
        <f t="shared" si="5"/>
        <v>0.64627315812149932</v>
      </c>
    </row>
    <row r="69" spans="1:9" x14ac:dyDescent="0.2">
      <c r="A69" t="s">
        <v>1783</v>
      </c>
      <c r="B69">
        <v>11</v>
      </c>
      <c r="C69">
        <v>4</v>
      </c>
      <c r="D69">
        <v>5</v>
      </c>
      <c r="E69">
        <f>IFERROR(INDEX(Gemeinde_Kennzahlen!A:C,MATCH(A69,Gemeinde_Kennzahlen!B:B,),3),0)</f>
        <v>405</v>
      </c>
      <c r="F69">
        <f>IFERROR(ROUND(INDEX(Gemeinde_Kennzahlen!A:Q,MATCH(A69,Gemeinde_Kennzahlen!B:B,),16)*INDEX(Gemeinde_Kennzahlen!A:Q,MATCH(A69,Gemeinde_Kennzahlen!B:B,),17),2),"Siedlungsfläche in ha")</f>
        <v>109.97</v>
      </c>
      <c r="G69">
        <f t="shared" si="3"/>
        <v>1.3580246913580247</v>
      </c>
      <c r="H69">
        <f t="shared" si="4"/>
        <v>7.4074074074074074</v>
      </c>
      <c r="I69">
        <f t="shared" si="5"/>
        <v>6.1728395061728394</v>
      </c>
    </row>
    <row r="70" spans="1:9" x14ac:dyDescent="0.2">
      <c r="A70" t="s">
        <v>878</v>
      </c>
      <c r="B70">
        <v>5</v>
      </c>
      <c r="C70">
        <v>2</v>
      </c>
      <c r="D70">
        <v>7</v>
      </c>
      <c r="E70">
        <f>IFERROR(INDEX(Gemeinde_Kennzahlen!A:C,MATCH(A70,Gemeinde_Kennzahlen!B:B,),3),0)</f>
        <v>2075</v>
      </c>
      <c r="F70">
        <f>IFERROR(ROUND(INDEX(Gemeinde_Kennzahlen!A:Q,MATCH(A70,Gemeinde_Kennzahlen!B:B,),16)*INDEX(Gemeinde_Kennzahlen!A:Q,MATCH(A70,Gemeinde_Kennzahlen!B:B,),17),2),"Siedlungsfläche in ha")</f>
        <v>172.05</v>
      </c>
      <c r="G70">
        <f t="shared" si="3"/>
        <v>0.12048192771084339</v>
      </c>
      <c r="H70">
        <f t="shared" si="4"/>
        <v>0.72289156626506024</v>
      </c>
      <c r="I70">
        <f t="shared" si="5"/>
        <v>1.6867469879518071</v>
      </c>
    </row>
    <row r="71" spans="1:9" x14ac:dyDescent="0.2">
      <c r="A71" t="s">
        <v>1183</v>
      </c>
      <c r="B71">
        <v>40</v>
      </c>
      <c r="C71">
        <v>1</v>
      </c>
      <c r="D71">
        <v>21</v>
      </c>
      <c r="E71">
        <f>IFERROR(INDEX(Gemeinde_Kennzahlen!A:C,MATCH(A71,Gemeinde_Kennzahlen!B:B,),3),0)</f>
        <v>1728</v>
      </c>
      <c r="F71">
        <f>IFERROR(ROUND(INDEX(Gemeinde_Kennzahlen!A:Q,MATCH(A71,Gemeinde_Kennzahlen!B:B,),16)*INDEX(Gemeinde_Kennzahlen!A:Q,MATCH(A71,Gemeinde_Kennzahlen!B:B,),17),2),"Siedlungsfläche in ha")</f>
        <v>223</v>
      </c>
      <c r="G71">
        <f t="shared" si="3"/>
        <v>1.1574074074074074</v>
      </c>
      <c r="H71">
        <f t="shared" si="4"/>
        <v>0.43402777777777773</v>
      </c>
      <c r="I71">
        <f t="shared" si="5"/>
        <v>6.0763888888888893</v>
      </c>
    </row>
    <row r="72" spans="1:9" x14ac:dyDescent="0.2">
      <c r="A72" t="s">
        <v>776</v>
      </c>
      <c r="B72">
        <v>56</v>
      </c>
      <c r="C72">
        <v>4</v>
      </c>
      <c r="D72">
        <v>26</v>
      </c>
      <c r="E72">
        <f>IFERROR(INDEX(Gemeinde_Kennzahlen!A:C,MATCH(A72,Gemeinde_Kennzahlen!B:B,),3),0)</f>
        <v>7879</v>
      </c>
      <c r="F72">
        <f>IFERROR(ROUND(INDEX(Gemeinde_Kennzahlen!A:Q,MATCH(A72,Gemeinde_Kennzahlen!B:B,),16)*INDEX(Gemeinde_Kennzahlen!A:Q,MATCH(A72,Gemeinde_Kennzahlen!B:B,),17),2),"Siedlungsfläche in ha")</f>
        <v>447.72</v>
      </c>
      <c r="G72">
        <f t="shared" si="3"/>
        <v>0.35537504759487243</v>
      </c>
      <c r="H72">
        <f t="shared" si="4"/>
        <v>0.38075897956593474</v>
      </c>
      <c r="I72">
        <f t="shared" si="5"/>
        <v>1.6499555781190507</v>
      </c>
    </row>
    <row r="73" spans="1:9" x14ac:dyDescent="0.2">
      <c r="A73" t="s">
        <v>877</v>
      </c>
      <c r="B73">
        <v>18</v>
      </c>
      <c r="C73">
        <v>4</v>
      </c>
      <c r="D73">
        <v>17</v>
      </c>
      <c r="E73">
        <f>IFERROR(INDEX(Gemeinde_Kennzahlen!A:C,MATCH(A73,Gemeinde_Kennzahlen!B:B,),3),0)</f>
        <v>1481</v>
      </c>
      <c r="F73">
        <f>IFERROR(ROUND(INDEX(Gemeinde_Kennzahlen!A:Q,MATCH(A73,Gemeinde_Kennzahlen!B:B,),16)*INDEX(Gemeinde_Kennzahlen!A:Q,MATCH(A73,Gemeinde_Kennzahlen!B:B,),17),2),"Siedlungsfläche in ha")</f>
        <v>265.86</v>
      </c>
      <c r="G73">
        <f t="shared" si="3"/>
        <v>0.60769750168804859</v>
      </c>
      <c r="H73">
        <f t="shared" si="4"/>
        <v>2.0256583389601621</v>
      </c>
      <c r="I73">
        <f t="shared" si="5"/>
        <v>5.7393652937204589</v>
      </c>
    </row>
    <row r="74" spans="1:9" x14ac:dyDescent="0.2">
      <c r="A74" t="s">
        <v>1269</v>
      </c>
      <c r="B74">
        <v>80</v>
      </c>
      <c r="C74">
        <v>2</v>
      </c>
      <c r="D74">
        <v>20</v>
      </c>
      <c r="E74">
        <f>IFERROR(INDEX(Gemeinde_Kennzahlen!A:C,MATCH(A74,Gemeinde_Kennzahlen!B:B,),3),0)</f>
        <v>1283</v>
      </c>
      <c r="F74">
        <f>IFERROR(ROUND(INDEX(Gemeinde_Kennzahlen!A:Q,MATCH(A74,Gemeinde_Kennzahlen!B:B,),16)*INDEX(Gemeinde_Kennzahlen!A:Q,MATCH(A74,Gemeinde_Kennzahlen!B:B,),17),2),"Siedlungsfläche in ha")</f>
        <v>261.89</v>
      </c>
      <c r="G74">
        <f t="shared" si="3"/>
        <v>3.1176929072486361</v>
      </c>
      <c r="H74">
        <f t="shared" si="4"/>
        <v>1.1691348402182384</v>
      </c>
      <c r="I74">
        <f t="shared" si="5"/>
        <v>7.7942322681215899</v>
      </c>
    </row>
    <row r="75" spans="1:9" x14ac:dyDescent="0.2">
      <c r="A75" t="s">
        <v>1246</v>
      </c>
      <c r="B75">
        <v>11</v>
      </c>
      <c r="C75">
        <v>1</v>
      </c>
      <c r="D75">
        <v>7</v>
      </c>
      <c r="E75">
        <f>IFERROR(INDEX(Gemeinde_Kennzahlen!A:C,MATCH(A75,Gemeinde_Kennzahlen!B:B,),3),0)</f>
        <v>171</v>
      </c>
      <c r="F75">
        <f>IFERROR(ROUND(INDEX(Gemeinde_Kennzahlen!A:Q,MATCH(A75,Gemeinde_Kennzahlen!B:B,),16)*INDEX(Gemeinde_Kennzahlen!A:Q,MATCH(A75,Gemeinde_Kennzahlen!B:B,),17),2),"Siedlungsfläche in ha")</f>
        <v>44.02</v>
      </c>
      <c r="G75">
        <f t="shared" si="3"/>
        <v>3.2163742690058479</v>
      </c>
      <c r="H75">
        <f t="shared" si="4"/>
        <v>4.3859649122807012</v>
      </c>
      <c r="I75">
        <f t="shared" si="5"/>
        <v>20.467836257309941</v>
      </c>
    </row>
    <row r="76" spans="1:9" x14ac:dyDescent="0.2">
      <c r="A76" t="s">
        <v>1296</v>
      </c>
      <c r="B76">
        <v>106</v>
      </c>
      <c r="C76">
        <v>6</v>
      </c>
      <c r="D76">
        <v>14</v>
      </c>
      <c r="E76">
        <f>IFERROR(INDEX(Gemeinde_Kennzahlen!A:C,MATCH(A76,Gemeinde_Kennzahlen!B:B,),3),0)</f>
        <v>3545</v>
      </c>
      <c r="F76">
        <f>IFERROR(ROUND(INDEX(Gemeinde_Kennzahlen!A:Q,MATCH(A76,Gemeinde_Kennzahlen!B:B,),16)*INDEX(Gemeinde_Kennzahlen!A:Q,MATCH(A76,Gemeinde_Kennzahlen!B:B,),17),2),"Siedlungsfläche in ha")</f>
        <v>288.25</v>
      </c>
      <c r="G76">
        <f t="shared" si="3"/>
        <v>1.4950634696755993</v>
      </c>
      <c r="H76">
        <f t="shared" si="4"/>
        <v>1.2693935119887165</v>
      </c>
      <c r="I76">
        <f t="shared" si="5"/>
        <v>1.9746121297602257</v>
      </c>
    </row>
    <row r="77" spans="1:9" x14ac:dyDescent="0.2">
      <c r="A77" t="s">
        <v>1735</v>
      </c>
      <c r="B77">
        <v>54</v>
      </c>
      <c r="C77">
        <v>15</v>
      </c>
      <c r="D77">
        <v>34</v>
      </c>
      <c r="E77">
        <f>IFERROR(INDEX(Gemeinde_Kennzahlen!A:C,MATCH(A77,Gemeinde_Kennzahlen!B:B,),3),0)</f>
        <v>2087</v>
      </c>
      <c r="F77">
        <f>IFERROR(ROUND(INDEX(Gemeinde_Kennzahlen!A:Q,MATCH(A77,Gemeinde_Kennzahlen!B:B,),16)*INDEX(Gemeinde_Kennzahlen!A:Q,MATCH(A77,Gemeinde_Kennzahlen!B:B,),17),2),"Siedlungsfläche in ha")</f>
        <v>126.08</v>
      </c>
      <c r="G77">
        <f t="shared" si="3"/>
        <v>1.2937230474365118</v>
      </c>
      <c r="H77">
        <f t="shared" si="4"/>
        <v>5.3905126976521327</v>
      </c>
      <c r="I77">
        <f t="shared" si="5"/>
        <v>8.1456636320076665</v>
      </c>
    </row>
    <row r="78" spans="1:9" x14ac:dyDescent="0.2">
      <c r="A78" t="s">
        <v>1749</v>
      </c>
      <c r="B78">
        <v>48</v>
      </c>
      <c r="C78">
        <v>6</v>
      </c>
      <c r="D78">
        <v>12</v>
      </c>
      <c r="E78">
        <f>IFERROR(INDEX(Gemeinde_Kennzahlen!A:C,MATCH(A78,Gemeinde_Kennzahlen!B:B,),3),0)</f>
        <v>6295</v>
      </c>
      <c r="F78">
        <f>IFERROR(ROUND(INDEX(Gemeinde_Kennzahlen!A:Q,MATCH(A78,Gemeinde_Kennzahlen!B:B,),16)*INDEX(Gemeinde_Kennzahlen!A:Q,MATCH(A78,Gemeinde_Kennzahlen!B:B,),17),2),"Siedlungsfläche in ha")</f>
        <v>294.97000000000003</v>
      </c>
      <c r="G78">
        <f t="shared" si="3"/>
        <v>0.38125496425734712</v>
      </c>
      <c r="H78">
        <f t="shared" si="4"/>
        <v>0.71485305798252585</v>
      </c>
      <c r="I78">
        <f t="shared" si="5"/>
        <v>0.95313741064336777</v>
      </c>
    </row>
    <row r="79" spans="1:9" x14ac:dyDescent="0.2">
      <c r="A79" t="s">
        <v>2224</v>
      </c>
      <c r="B79">
        <v>3948</v>
      </c>
      <c r="C79">
        <v>251</v>
      </c>
      <c r="D79">
        <v>951</v>
      </c>
      <c r="E79">
        <f>IFERROR(INDEX(Gemeinde_Kennzahlen!A:C,MATCH(A79,Gemeinde_Kennzahlen!B:B,),3),0)</f>
        <v>420217</v>
      </c>
      <c r="F79">
        <f>IFERROR(ROUND(INDEX(Gemeinde_Kennzahlen!A:Q,MATCH(A79,Gemeinde_Kennzahlen!B:B,),16)*INDEX(Gemeinde_Kennzahlen!A:Q,MATCH(A79,Gemeinde_Kennzahlen!B:B,),17),2),"Siedlungsfläche in ha")</f>
        <v>5449.24</v>
      </c>
      <c r="G79">
        <f t="shared" si="3"/>
        <v>0.469757292065766</v>
      </c>
      <c r="H79">
        <f t="shared" si="4"/>
        <v>0.44798282791986044</v>
      </c>
      <c r="I79">
        <f t="shared" si="5"/>
        <v>1.1315582187298467</v>
      </c>
    </row>
    <row r="80" spans="1:9" x14ac:dyDescent="0.2">
      <c r="A80" t="s">
        <v>467</v>
      </c>
      <c r="B80">
        <v>4</v>
      </c>
      <c r="C80">
        <v>2</v>
      </c>
      <c r="D80">
        <v>7</v>
      </c>
      <c r="E80">
        <f>IFERROR(INDEX(Gemeinde_Kennzahlen!A:C,MATCH(A80,Gemeinde_Kennzahlen!B:B,),3),0)</f>
        <v>300</v>
      </c>
      <c r="F80">
        <f>IFERROR(ROUND(INDEX(Gemeinde_Kennzahlen!A:Q,MATCH(A80,Gemeinde_Kennzahlen!B:B,),16)*INDEX(Gemeinde_Kennzahlen!A:Q,MATCH(A80,Gemeinde_Kennzahlen!B:B,),17),2),"Siedlungsfläche in ha")</f>
        <v>96.89</v>
      </c>
      <c r="G80">
        <f t="shared" si="3"/>
        <v>0.66666666666666674</v>
      </c>
      <c r="H80">
        <f t="shared" si="4"/>
        <v>5</v>
      </c>
      <c r="I80">
        <f t="shared" si="5"/>
        <v>11.666666666666668</v>
      </c>
    </row>
    <row r="81" spans="1:9" x14ac:dyDescent="0.2">
      <c r="A81" t="s">
        <v>1182</v>
      </c>
      <c r="B81">
        <v>46</v>
      </c>
      <c r="C81">
        <v>5</v>
      </c>
      <c r="D81">
        <v>20</v>
      </c>
      <c r="E81">
        <f>IFERROR(INDEX(Gemeinde_Kennzahlen!A:C,MATCH(A81,Gemeinde_Kennzahlen!B:B,),3),0)</f>
        <v>2046</v>
      </c>
      <c r="F81">
        <f>IFERROR(ROUND(INDEX(Gemeinde_Kennzahlen!A:Q,MATCH(A81,Gemeinde_Kennzahlen!B:B,),16)*INDEX(Gemeinde_Kennzahlen!A:Q,MATCH(A81,Gemeinde_Kennzahlen!B:B,),17),2),"Siedlungsfläche in ha")</f>
        <v>143.91</v>
      </c>
      <c r="G81">
        <f t="shared" si="3"/>
        <v>1.1241446725317694</v>
      </c>
      <c r="H81">
        <f t="shared" si="4"/>
        <v>1.8328445747800586</v>
      </c>
      <c r="I81">
        <f t="shared" si="5"/>
        <v>4.8875855327468232</v>
      </c>
    </row>
    <row r="82" spans="1:9" x14ac:dyDescent="0.2">
      <c r="A82" t="s">
        <v>406</v>
      </c>
      <c r="B82">
        <v>18</v>
      </c>
      <c r="C82">
        <v>1</v>
      </c>
      <c r="D82">
        <v>13</v>
      </c>
      <c r="E82">
        <f>IFERROR(INDEX(Gemeinde_Kennzahlen!A:C,MATCH(A82,Gemeinde_Kennzahlen!B:B,),3),0)</f>
        <v>292</v>
      </c>
      <c r="F82">
        <f>IFERROR(ROUND(INDEX(Gemeinde_Kennzahlen!A:Q,MATCH(A82,Gemeinde_Kennzahlen!B:B,),16)*INDEX(Gemeinde_Kennzahlen!A:Q,MATCH(A82,Gemeinde_Kennzahlen!B:B,),17),2),"Siedlungsfläche in ha")</f>
        <v>37.99</v>
      </c>
      <c r="G82">
        <f t="shared" ref="G82:G145" si="6">B82/E82*50</f>
        <v>3.0821917808219177</v>
      </c>
      <c r="H82">
        <f t="shared" ref="H82:H145" si="7">C82/E82*750</f>
        <v>2.5684931506849313</v>
      </c>
      <c r="I82">
        <f t="shared" ref="I82:I145" si="8">D82/E82*500</f>
        <v>22.260273972602739</v>
      </c>
    </row>
    <row r="83" spans="1:9" x14ac:dyDescent="0.2">
      <c r="A83" t="s">
        <v>459</v>
      </c>
      <c r="B83">
        <v>6</v>
      </c>
      <c r="C83">
        <v>0</v>
      </c>
      <c r="D83">
        <v>2</v>
      </c>
      <c r="E83">
        <f>IFERROR(INDEX(Gemeinde_Kennzahlen!A:C,MATCH(A83,Gemeinde_Kennzahlen!B:B,),3),0)</f>
        <v>200</v>
      </c>
      <c r="F83">
        <f>IFERROR(ROUND(INDEX(Gemeinde_Kennzahlen!A:Q,MATCH(A83,Gemeinde_Kennzahlen!B:B,),16)*INDEX(Gemeinde_Kennzahlen!A:Q,MATCH(A83,Gemeinde_Kennzahlen!B:B,),17),2),"Siedlungsfläche in ha")</f>
        <v>69</v>
      </c>
      <c r="G83">
        <f t="shared" si="6"/>
        <v>1.5</v>
      </c>
      <c r="H83">
        <f t="shared" si="7"/>
        <v>0</v>
      </c>
      <c r="I83">
        <f t="shared" si="8"/>
        <v>5</v>
      </c>
    </row>
    <row r="84" spans="1:9" x14ac:dyDescent="0.2">
      <c r="A84" t="s">
        <v>362</v>
      </c>
      <c r="B84">
        <v>19</v>
      </c>
      <c r="C84">
        <v>9</v>
      </c>
      <c r="D84">
        <v>7</v>
      </c>
      <c r="E84">
        <f>IFERROR(INDEX(Gemeinde_Kennzahlen!A:C,MATCH(A84,Gemeinde_Kennzahlen!B:B,),3),0)</f>
        <v>2235</v>
      </c>
      <c r="F84">
        <f>IFERROR(ROUND(INDEX(Gemeinde_Kennzahlen!A:Q,MATCH(A84,Gemeinde_Kennzahlen!B:B,),16)*INDEX(Gemeinde_Kennzahlen!A:Q,MATCH(A84,Gemeinde_Kennzahlen!B:B,),17),2),"Siedlungsfläche in ha")</f>
        <v>154.9</v>
      </c>
      <c r="G84">
        <f t="shared" si="6"/>
        <v>0.42505592841163314</v>
      </c>
      <c r="H84">
        <f t="shared" si="7"/>
        <v>3.0201342281879198</v>
      </c>
      <c r="I84">
        <f t="shared" si="8"/>
        <v>1.5659955257270695</v>
      </c>
    </row>
    <row r="85" spans="1:9" x14ac:dyDescent="0.2">
      <c r="A85" t="s">
        <v>832</v>
      </c>
      <c r="B85">
        <v>352</v>
      </c>
      <c r="C85">
        <v>40</v>
      </c>
      <c r="D85">
        <v>89</v>
      </c>
      <c r="E85">
        <f>IFERROR(INDEX(Gemeinde_Kennzahlen!A:C,MATCH(A85,Gemeinde_Kennzahlen!B:B,),3),0)</f>
        <v>62615</v>
      </c>
      <c r="F85">
        <f>IFERROR(ROUND(INDEX(Gemeinde_Kennzahlen!A:Q,MATCH(A85,Gemeinde_Kennzahlen!B:B,),16)*INDEX(Gemeinde_Kennzahlen!A:Q,MATCH(A85,Gemeinde_Kennzahlen!B:B,),17),2),"Siedlungsfläche in ha")</f>
        <v>1417.07</v>
      </c>
      <c r="G85">
        <f t="shared" si="6"/>
        <v>0.28108280763395355</v>
      </c>
      <c r="H85">
        <f t="shared" si="7"/>
        <v>0.47911842210332989</v>
      </c>
      <c r="I85">
        <f t="shared" si="8"/>
        <v>0.71069232611993927</v>
      </c>
    </row>
    <row r="86" spans="1:9" x14ac:dyDescent="0.2">
      <c r="A86" t="s">
        <v>2096</v>
      </c>
      <c r="B86">
        <v>60</v>
      </c>
      <c r="C86">
        <v>17</v>
      </c>
      <c r="D86">
        <v>6</v>
      </c>
      <c r="E86">
        <f>IFERROR(INDEX(Gemeinde_Kennzahlen!A:C,MATCH(A86,Gemeinde_Kennzahlen!B:B,),3),0)</f>
        <v>3352</v>
      </c>
      <c r="F86">
        <f>IFERROR(ROUND(INDEX(Gemeinde_Kennzahlen!A:Q,MATCH(A86,Gemeinde_Kennzahlen!B:B,),16)*INDEX(Gemeinde_Kennzahlen!A:Q,MATCH(A86,Gemeinde_Kennzahlen!B:B,),17),2),"Siedlungsfläche in ha")</f>
        <v>217.93</v>
      </c>
      <c r="G86">
        <f t="shared" si="6"/>
        <v>0.8949880668257757</v>
      </c>
      <c r="H86">
        <f t="shared" si="7"/>
        <v>3.8036992840095469</v>
      </c>
      <c r="I86">
        <f t="shared" si="8"/>
        <v>0.8949880668257757</v>
      </c>
    </row>
    <row r="87" spans="1:9" x14ac:dyDescent="0.2">
      <c r="A87" t="s">
        <v>1297</v>
      </c>
      <c r="B87">
        <v>193</v>
      </c>
      <c r="C87">
        <v>26</v>
      </c>
      <c r="D87">
        <v>11</v>
      </c>
      <c r="E87">
        <f>IFERROR(INDEX(Gemeinde_Kennzahlen!A:C,MATCH(A87,Gemeinde_Kennzahlen!B:B,),3),0)</f>
        <v>2606</v>
      </c>
      <c r="F87">
        <f>IFERROR(ROUND(INDEX(Gemeinde_Kennzahlen!A:Q,MATCH(A87,Gemeinde_Kennzahlen!B:B,),16)*INDEX(Gemeinde_Kennzahlen!A:Q,MATCH(A87,Gemeinde_Kennzahlen!B:B,),17),2),"Siedlungsfläche in ha")</f>
        <v>277.16000000000003</v>
      </c>
      <c r="G87">
        <f t="shared" si="6"/>
        <v>3.7029930928626249</v>
      </c>
      <c r="H87">
        <f t="shared" si="7"/>
        <v>7.4827321565617808</v>
      </c>
      <c r="I87">
        <f t="shared" si="8"/>
        <v>2.1105141980046049</v>
      </c>
    </row>
    <row r="88" spans="1:9" x14ac:dyDescent="0.2">
      <c r="A88" t="s">
        <v>2449</v>
      </c>
      <c r="B88">
        <v>8</v>
      </c>
      <c r="C88">
        <v>0</v>
      </c>
      <c r="D88">
        <v>11</v>
      </c>
      <c r="E88">
        <f>IFERROR(INDEX(Gemeinde_Kennzahlen!A:C,MATCH(A88,Gemeinde_Kennzahlen!B:B,),3),0)</f>
        <v>4209</v>
      </c>
      <c r="F88">
        <f>IFERROR(ROUND(INDEX(Gemeinde_Kennzahlen!A:Q,MATCH(A88,Gemeinde_Kennzahlen!B:B,),16)*INDEX(Gemeinde_Kennzahlen!A:Q,MATCH(A88,Gemeinde_Kennzahlen!B:B,),17),2),"Siedlungsfläche in ha")</f>
        <v>347.04</v>
      </c>
      <c r="G88">
        <f t="shared" si="6"/>
        <v>9.5034449988120689E-2</v>
      </c>
      <c r="H88">
        <f t="shared" si="7"/>
        <v>0</v>
      </c>
      <c r="I88">
        <f t="shared" si="8"/>
        <v>1.3067236873366594</v>
      </c>
    </row>
    <row r="89" spans="1:9" x14ac:dyDescent="0.2">
      <c r="A89" t="s">
        <v>465</v>
      </c>
      <c r="B89">
        <v>0</v>
      </c>
      <c r="C89">
        <v>2</v>
      </c>
      <c r="D89">
        <v>1</v>
      </c>
      <c r="E89">
        <f>IFERROR(INDEX(Gemeinde_Kennzahlen!A:C,MATCH(A89,Gemeinde_Kennzahlen!B:B,),3),0)</f>
        <v>74</v>
      </c>
      <c r="F89">
        <f>IFERROR(ROUND(INDEX(Gemeinde_Kennzahlen!A:Q,MATCH(A89,Gemeinde_Kennzahlen!B:B,),16)*INDEX(Gemeinde_Kennzahlen!A:Q,MATCH(A89,Gemeinde_Kennzahlen!B:B,),17),2),"Siedlungsfläche in ha")</f>
        <v>32.03</v>
      </c>
      <c r="G89">
        <f t="shared" si="6"/>
        <v>0</v>
      </c>
      <c r="H89">
        <f t="shared" si="7"/>
        <v>20.27027027027027</v>
      </c>
      <c r="I89">
        <f t="shared" si="8"/>
        <v>6.756756756756757</v>
      </c>
    </row>
    <row r="90" spans="1:9" x14ac:dyDescent="0.2">
      <c r="A90" t="s">
        <v>461</v>
      </c>
      <c r="B90">
        <v>26</v>
      </c>
      <c r="C90">
        <v>2</v>
      </c>
      <c r="D90">
        <v>3</v>
      </c>
      <c r="E90">
        <f>IFERROR(INDEX(Gemeinde_Kennzahlen!A:C,MATCH(A90,Gemeinde_Kennzahlen!B:B,),3),0)</f>
        <v>6737</v>
      </c>
      <c r="F90">
        <f>IFERROR(ROUND(INDEX(Gemeinde_Kennzahlen!A:Q,MATCH(A90,Gemeinde_Kennzahlen!B:B,),16)*INDEX(Gemeinde_Kennzahlen!A:Q,MATCH(A90,Gemeinde_Kennzahlen!B:B,),17),2),"Siedlungsfläche in ha")</f>
        <v>425.35</v>
      </c>
      <c r="G90">
        <f t="shared" si="6"/>
        <v>0.19296422740092029</v>
      </c>
      <c r="H90">
        <f t="shared" si="7"/>
        <v>0.22265103161644648</v>
      </c>
      <c r="I90">
        <f t="shared" si="8"/>
        <v>0.2226510316164465</v>
      </c>
    </row>
    <row r="91" spans="1:9" x14ac:dyDescent="0.2">
      <c r="A91" t="s">
        <v>1750</v>
      </c>
      <c r="B91">
        <v>24</v>
      </c>
      <c r="C91">
        <v>4</v>
      </c>
      <c r="D91">
        <v>2</v>
      </c>
      <c r="E91">
        <f>IFERROR(INDEX(Gemeinde_Kennzahlen!A:C,MATCH(A91,Gemeinde_Kennzahlen!B:B,),3),0)</f>
        <v>3657</v>
      </c>
      <c r="F91">
        <f>IFERROR(ROUND(INDEX(Gemeinde_Kennzahlen!A:Q,MATCH(A91,Gemeinde_Kennzahlen!B:B,),16)*INDEX(Gemeinde_Kennzahlen!A:Q,MATCH(A91,Gemeinde_Kennzahlen!B:B,),17),2),"Siedlungsfläche in ha")</f>
        <v>226.03</v>
      </c>
      <c r="G91">
        <f t="shared" si="6"/>
        <v>0.3281378178835111</v>
      </c>
      <c r="H91">
        <f t="shared" si="7"/>
        <v>0.82034454470877771</v>
      </c>
      <c r="I91">
        <f t="shared" si="8"/>
        <v>0.27344818156959255</v>
      </c>
    </row>
    <row r="92" spans="1:9" x14ac:dyDescent="0.2">
      <c r="A92" t="s">
        <v>462</v>
      </c>
      <c r="B92">
        <v>6</v>
      </c>
      <c r="C92">
        <v>2</v>
      </c>
      <c r="D92">
        <v>10</v>
      </c>
      <c r="E92">
        <f>IFERROR(INDEX(Gemeinde_Kennzahlen!A:C,MATCH(A92,Gemeinde_Kennzahlen!B:B,),3),0)</f>
        <v>8837</v>
      </c>
      <c r="F92">
        <f>IFERROR(ROUND(INDEX(Gemeinde_Kennzahlen!A:Q,MATCH(A92,Gemeinde_Kennzahlen!B:B,),16)*INDEX(Gemeinde_Kennzahlen!A:Q,MATCH(A92,Gemeinde_Kennzahlen!B:B,),17),2),"Siedlungsfläche in ha")</f>
        <v>429.65</v>
      </c>
      <c r="G92">
        <f t="shared" si="6"/>
        <v>3.394817245671608E-2</v>
      </c>
      <c r="H92">
        <f t="shared" si="7"/>
        <v>0.1697408622835804</v>
      </c>
      <c r="I92">
        <f t="shared" si="8"/>
        <v>0.56580287427860132</v>
      </c>
    </row>
    <row r="93" spans="1:9" x14ac:dyDescent="0.2">
      <c r="A93" t="s">
        <v>3466</v>
      </c>
      <c r="B93">
        <v>0</v>
      </c>
      <c r="C93">
        <v>0</v>
      </c>
      <c r="D93">
        <v>0</v>
      </c>
      <c r="E93">
        <f>IFERROR(INDEX(Gemeinde_Kennzahlen!A:C,MATCH(A93,Gemeinde_Kennzahlen!B:B,),3),0)</f>
        <v>0</v>
      </c>
      <c r="F93" t="str">
        <f>IFERROR(ROUND(INDEX(Gemeinde_Kennzahlen!A:Q,MATCH(A93,Gemeinde_Kennzahlen!B:B,),16)*INDEX(Gemeinde_Kennzahlen!A:Q,MATCH(A93,Gemeinde_Kennzahlen!B:B,),17),2),"Siedlungsfläche in ha")</f>
        <v>Siedlungsfläche in ha</v>
      </c>
      <c r="G93" t="e">
        <f t="shared" si="6"/>
        <v>#DIV/0!</v>
      </c>
      <c r="H93" t="e">
        <f t="shared" si="7"/>
        <v>#DIV/0!</v>
      </c>
      <c r="I93" t="e">
        <f t="shared" si="8"/>
        <v>#DIV/0!</v>
      </c>
    </row>
    <row r="94" spans="1:9" x14ac:dyDescent="0.2">
      <c r="A94" t="s">
        <v>1199</v>
      </c>
      <c r="B94">
        <v>18</v>
      </c>
      <c r="C94">
        <v>4</v>
      </c>
      <c r="D94">
        <v>15</v>
      </c>
      <c r="E94">
        <f>IFERROR(INDEX(Gemeinde_Kennzahlen!A:C,MATCH(A94,Gemeinde_Kennzahlen!B:B,),3),0)</f>
        <v>1591</v>
      </c>
      <c r="F94">
        <f>IFERROR(ROUND(INDEX(Gemeinde_Kennzahlen!A:Q,MATCH(A94,Gemeinde_Kennzahlen!B:B,),16)*INDEX(Gemeinde_Kennzahlen!A:Q,MATCH(A94,Gemeinde_Kennzahlen!B:B,),17),2),"Siedlungsfläche in ha")</f>
        <v>160.11000000000001</v>
      </c>
      <c r="G94">
        <f t="shared" si="6"/>
        <v>0.56568196103079826</v>
      </c>
      <c r="H94">
        <f t="shared" si="7"/>
        <v>1.8856065367693275</v>
      </c>
      <c r="I94">
        <f t="shared" si="8"/>
        <v>4.7140163419233181</v>
      </c>
    </row>
    <row r="95" spans="1:9" x14ac:dyDescent="0.2">
      <c r="A95" t="s">
        <v>1794</v>
      </c>
      <c r="B95">
        <v>45</v>
      </c>
      <c r="C95">
        <v>3</v>
      </c>
      <c r="D95">
        <v>4</v>
      </c>
      <c r="E95">
        <f>IFERROR(INDEX(Gemeinde_Kennzahlen!A:C,MATCH(A95,Gemeinde_Kennzahlen!B:B,),3),0)</f>
        <v>528</v>
      </c>
      <c r="F95">
        <f>IFERROR(ROUND(INDEX(Gemeinde_Kennzahlen!A:Q,MATCH(A95,Gemeinde_Kennzahlen!B:B,),16)*INDEX(Gemeinde_Kennzahlen!A:Q,MATCH(A95,Gemeinde_Kennzahlen!B:B,),17),2),"Siedlungsfläche in ha")</f>
        <v>109.87</v>
      </c>
      <c r="G95">
        <f t="shared" si="6"/>
        <v>4.2613636363636358</v>
      </c>
      <c r="H95">
        <f t="shared" si="7"/>
        <v>4.2613636363636367</v>
      </c>
      <c r="I95">
        <f t="shared" si="8"/>
        <v>3.7878787878787881</v>
      </c>
    </row>
    <row r="96" spans="1:9" x14ac:dyDescent="0.2">
      <c r="A96" t="s">
        <v>1784</v>
      </c>
      <c r="B96">
        <v>21</v>
      </c>
      <c r="C96">
        <v>4</v>
      </c>
      <c r="D96">
        <v>9</v>
      </c>
      <c r="E96">
        <f>IFERROR(INDEX(Gemeinde_Kennzahlen!A:C,MATCH(A96,Gemeinde_Kennzahlen!B:B,),3),0)</f>
        <v>702</v>
      </c>
      <c r="F96">
        <f>IFERROR(ROUND(INDEX(Gemeinde_Kennzahlen!A:Q,MATCH(A96,Gemeinde_Kennzahlen!B:B,),16)*INDEX(Gemeinde_Kennzahlen!A:Q,MATCH(A96,Gemeinde_Kennzahlen!B:B,),17),2),"Siedlungsfläche in ha")</f>
        <v>63.05</v>
      </c>
      <c r="G96">
        <f t="shared" si="6"/>
        <v>1.4957264957264957</v>
      </c>
      <c r="H96">
        <f t="shared" si="7"/>
        <v>4.2735042735042734</v>
      </c>
      <c r="I96">
        <f t="shared" si="8"/>
        <v>6.4102564102564097</v>
      </c>
    </row>
    <row r="97" spans="1:9" x14ac:dyDescent="0.2">
      <c r="A97" t="s">
        <v>1791</v>
      </c>
      <c r="B97">
        <v>16</v>
      </c>
      <c r="C97">
        <v>4</v>
      </c>
      <c r="D97">
        <v>2</v>
      </c>
      <c r="E97">
        <f>IFERROR(INDEX(Gemeinde_Kennzahlen!A:C,MATCH(A97,Gemeinde_Kennzahlen!B:B,),3),0)</f>
        <v>150</v>
      </c>
      <c r="F97">
        <f>IFERROR(ROUND(INDEX(Gemeinde_Kennzahlen!A:Q,MATCH(A97,Gemeinde_Kennzahlen!B:B,),16)*INDEX(Gemeinde_Kennzahlen!A:Q,MATCH(A97,Gemeinde_Kennzahlen!B:B,),17),2),"Siedlungsfläche in ha")</f>
        <v>62.06</v>
      </c>
      <c r="G97">
        <f t="shared" si="6"/>
        <v>5.3333333333333339</v>
      </c>
      <c r="H97">
        <f t="shared" si="7"/>
        <v>20</v>
      </c>
      <c r="I97">
        <f t="shared" si="8"/>
        <v>6.666666666666667</v>
      </c>
    </row>
    <row r="98" spans="1:9" x14ac:dyDescent="0.2">
      <c r="A98" t="s">
        <v>1970</v>
      </c>
      <c r="B98">
        <v>1</v>
      </c>
      <c r="C98">
        <v>1</v>
      </c>
      <c r="D98">
        <v>9</v>
      </c>
      <c r="E98">
        <f>IFERROR(INDEX(Gemeinde_Kennzahlen!A:C,MATCH(A98,Gemeinde_Kennzahlen!B:B,),3),0)</f>
        <v>1252</v>
      </c>
      <c r="F98">
        <f>IFERROR(ROUND(INDEX(Gemeinde_Kennzahlen!A:Q,MATCH(A98,Gemeinde_Kennzahlen!B:B,),16)*INDEX(Gemeinde_Kennzahlen!A:Q,MATCH(A98,Gemeinde_Kennzahlen!B:B,),17),2),"Siedlungsfläche in ha")</f>
        <v>185.98</v>
      </c>
      <c r="G98">
        <f t="shared" si="6"/>
        <v>3.9936102236421724E-2</v>
      </c>
      <c r="H98">
        <f t="shared" si="7"/>
        <v>0.59904153354632583</v>
      </c>
      <c r="I98">
        <f t="shared" si="8"/>
        <v>3.5942492012779552</v>
      </c>
    </row>
    <row r="99" spans="1:9" x14ac:dyDescent="0.2">
      <c r="A99" t="s">
        <v>1746</v>
      </c>
      <c r="B99">
        <v>58</v>
      </c>
      <c r="C99">
        <v>8</v>
      </c>
      <c r="D99">
        <v>6</v>
      </c>
      <c r="E99">
        <f>IFERROR(INDEX(Gemeinde_Kennzahlen!A:C,MATCH(A99,Gemeinde_Kennzahlen!B:B,),3),0)</f>
        <v>10458</v>
      </c>
      <c r="F99">
        <f>IFERROR(ROUND(INDEX(Gemeinde_Kennzahlen!A:Q,MATCH(A99,Gemeinde_Kennzahlen!B:B,),16)*INDEX(Gemeinde_Kennzahlen!A:Q,MATCH(A99,Gemeinde_Kennzahlen!B:B,),17),2),"Siedlungsfläche in ha")</f>
        <v>434.82</v>
      </c>
      <c r="G99">
        <f t="shared" si="6"/>
        <v>0.27729967489003632</v>
      </c>
      <c r="H99">
        <f t="shared" si="7"/>
        <v>0.57372346528973039</v>
      </c>
      <c r="I99">
        <f t="shared" si="8"/>
        <v>0.28686173264486514</v>
      </c>
    </row>
    <row r="100" spans="1:9" x14ac:dyDescent="0.2">
      <c r="A100" t="s">
        <v>868</v>
      </c>
      <c r="B100">
        <v>19</v>
      </c>
      <c r="C100">
        <v>2</v>
      </c>
      <c r="D100">
        <v>25</v>
      </c>
      <c r="E100">
        <f>IFERROR(INDEX(Gemeinde_Kennzahlen!A:C,MATCH(A100,Gemeinde_Kennzahlen!B:B,),3),0)</f>
        <v>1020</v>
      </c>
      <c r="F100">
        <f>IFERROR(ROUND(INDEX(Gemeinde_Kennzahlen!A:Q,MATCH(A100,Gemeinde_Kennzahlen!B:B,),16)*INDEX(Gemeinde_Kennzahlen!A:Q,MATCH(A100,Gemeinde_Kennzahlen!B:B,),17),2),"Siedlungsfläche in ha")</f>
        <v>205.81</v>
      </c>
      <c r="G100">
        <f t="shared" si="6"/>
        <v>0.93137254901960786</v>
      </c>
      <c r="H100">
        <f t="shared" si="7"/>
        <v>1.4705882352941175</v>
      </c>
      <c r="I100">
        <f t="shared" si="8"/>
        <v>12.254901960784313</v>
      </c>
    </row>
    <row r="101" spans="1:9" x14ac:dyDescent="0.2">
      <c r="A101" t="s">
        <v>876</v>
      </c>
      <c r="B101">
        <v>1</v>
      </c>
      <c r="C101">
        <v>0</v>
      </c>
      <c r="D101">
        <v>7</v>
      </c>
      <c r="E101">
        <f>IFERROR(INDEX(Gemeinde_Kennzahlen!A:C,MATCH(A101,Gemeinde_Kennzahlen!B:B,),3),0)</f>
        <v>106</v>
      </c>
      <c r="F101">
        <f>IFERROR(ROUND(INDEX(Gemeinde_Kennzahlen!A:Q,MATCH(A101,Gemeinde_Kennzahlen!B:B,),16)*INDEX(Gemeinde_Kennzahlen!A:Q,MATCH(A101,Gemeinde_Kennzahlen!B:B,),17),2),"Siedlungsfläche in ha")</f>
        <v>74.959999999999994</v>
      </c>
      <c r="G101">
        <f t="shared" si="6"/>
        <v>0.47169811320754718</v>
      </c>
      <c r="H101">
        <f t="shared" si="7"/>
        <v>0</v>
      </c>
      <c r="I101">
        <f t="shared" si="8"/>
        <v>33.018867924528301</v>
      </c>
    </row>
    <row r="102" spans="1:9" x14ac:dyDescent="0.2">
      <c r="A102" t="s">
        <v>1315</v>
      </c>
      <c r="B102">
        <v>56</v>
      </c>
      <c r="C102">
        <v>4</v>
      </c>
      <c r="D102">
        <v>4</v>
      </c>
      <c r="E102">
        <f>IFERROR(INDEX(Gemeinde_Kennzahlen!A:C,MATCH(A102,Gemeinde_Kennzahlen!B:B,),3),0)</f>
        <v>4889</v>
      </c>
      <c r="F102">
        <f>IFERROR(ROUND(INDEX(Gemeinde_Kennzahlen!A:Q,MATCH(A102,Gemeinde_Kennzahlen!B:B,),16)*INDEX(Gemeinde_Kennzahlen!A:Q,MATCH(A102,Gemeinde_Kennzahlen!B:B,),17),2),"Siedlungsfläche in ha")</f>
        <v>307.88</v>
      </c>
      <c r="G102">
        <f t="shared" si="6"/>
        <v>0.57271425649417051</v>
      </c>
      <c r="H102">
        <f t="shared" si="7"/>
        <v>0.61362241767232562</v>
      </c>
      <c r="I102">
        <f t="shared" si="8"/>
        <v>0.40908161178155045</v>
      </c>
    </row>
    <row r="103" spans="1:9" x14ac:dyDescent="0.2">
      <c r="A103" t="s">
        <v>1241</v>
      </c>
      <c r="B103">
        <v>3</v>
      </c>
      <c r="C103">
        <v>0</v>
      </c>
      <c r="D103">
        <v>7</v>
      </c>
      <c r="E103">
        <f>IFERROR(INDEX(Gemeinde_Kennzahlen!A:C,MATCH(A103,Gemeinde_Kennzahlen!B:B,),3),0)</f>
        <v>80</v>
      </c>
      <c r="F103">
        <f>IFERROR(ROUND(INDEX(Gemeinde_Kennzahlen!A:Q,MATCH(A103,Gemeinde_Kennzahlen!B:B,),16)*INDEX(Gemeinde_Kennzahlen!A:Q,MATCH(A103,Gemeinde_Kennzahlen!B:B,),17),2),"Siedlungsfläche in ha")</f>
        <v>29.01</v>
      </c>
      <c r="G103">
        <f t="shared" si="6"/>
        <v>1.875</v>
      </c>
      <c r="H103">
        <f t="shared" si="7"/>
        <v>0</v>
      </c>
      <c r="I103">
        <f t="shared" si="8"/>
        <v>43.75</v>
      </c>
    </row>
    <row r="104" spans="1:9" x14ac:dyDescent="0.2">
      <c r="A104" t="s">
        <v>1751</v>
      </c>
      <c r="B104">
        <v>143</v>
      </c>
      <c r="C104">
        <v>17</v>
      </c>
      <c r="D104">
        <v>20</v>
      </c>
      <c r="E104">
        <f>IFERROR(INDEX(Gemeinde_Kennzahlen!A:C,MATCH(A104,Gemeinde_Kennzahlen!B:B,),3),0)</f>
        <v>4186</v>
      </c>
      <c r="F104">
        <f>IFERROR(ROUND(INDEX(Gemeinde_Kennzahlen!A:Q,MATCH(A104,Gemeinde_Kennzahlen!B:B,),16)*INDEX(Gemeinde_Kennzahlen!A:Q,MATCH(A104,Gemeinde_Kennzahlen!B:B,),17),2),"Siedlungsfläche in ha")</f>
        <v>273.93</v>
      </c>
      <c r="G104">
        <f t="shared" si="6"/>
        <v>1.7080745341614907</v>
      </c>
      <c r="H104">
        <f t="shared" si="7"/>
        <v>3.0458671763019591</v>
      </c>
      <c r="I104">
        <f t="shared" si="8"/>
        <v>2.3889154323936936</v>
      </c>
    </row>
    <row r="105" spans="1:9" x14ac:dyDescent="0.2">
      <c r="A105" t="s">
        <v>1312</v>
      </c>
      <c r="B105">
        <v>154</v>
      </c>
      <c r="C105">
        <v>11</v>
      </c>
      <c r="D105">
        <v>13</v>
      </c>
      <c r="E105">
        <f>IFERROR(INDEX(Gemeinde_Kennzahlen!A:C,MATCH(A105,Gemeinde_Kennzahlen!B:B,),3),0)</f>
        <v>2949</v>
      </c>
      <c r="F105">
        <f>IFERROR(ROUND(INDEX(Gemeinde_Kennzahlen!A:Q,MATCH(A105,Gemeinde_Kennzahlen!B:B,),16)*INDEX(Gemeinde_Kennzahlen!A:Q,MATCH(A105,Gemeinde_Kennzahlen!B:B,),17),2),"Siedlungsfläche in ha")</f>
        <v>233.3</v>
      </c>
      <c r="G105">
        <f t="shared" si="6"/>
        <v>2.6110545947778911</v>
      </c>
      <c r="H105">
        <f t="shared" si="7"/>
        <v>2.7975584944048832</v>
      </c>
      <c r="I105">
        <f t="shared" si="8"/>
        <v>2.204136995591726</v>
      </c>
    </row>
    <row r="106" spans="1:9" x14ac:dyDescent="0.2">
      <c r="A106" t="s">
        <v>1967</v>
      </c>
      <c r="B106">
        <v>21</v>
      </c>
      <c r="C106">
        <v>4</v>
      </c>
      <c r="D106">
        <v>17</v>
      </c>
      <c r="E106">
        <f>IFERROR(INDEX(Gemeinde_Kennzahlen!A:C,MATCH(A106,Gemeinde_Kennzahlen!B:B,),3),0)</f>
        <v>3040</v>
      </c>
      <c r="F106">
        <f>IFERROR(ROUND(INDEX(Gemeinde_Kennzahlen!A:Q,MATCH(A106,Gemeinde_Kennzahlen!B:B,),16)*INDEX(Gemeinde_Kennzahlen!A:Q,MATCH(A106,Gemeinde_Kennzahlen!B:B,),17),2),"Siedlungsfläche in ha")</f>
        <v>248.52</v>
      </c>
      <c r="G106">
        <f t="shared" si="6"/>
        <v>0.34539473684210525</v>
      </c>
      <c r="H106">
        <f t="shared" si="7"/>
        <v>0.98684210526315785</v>
      </c>
      <c r="I106">
        <f t="shared" si="8"/>
        <v>2.7960526315789473</v>
      </c>
    </row>
    <row r="107" spans="1:9" x14ac:dyDescent="0.2">
      <c r="A107" t="s">
        <v>2094</v>
      </c>
      <c r="B107">
        <v>50</v>
      </c>
      <c r="C107">
        <v>5</v>
      </c>
      <c r="D107">
        <v>9</v>
      </c>
      <c r="E107">
        <f>IFERROR(INDEX(Gemeinde_Kennzahlen!A:C,MATCH(A107,Gemeinde_Kennzahlen!B:B,),3),0)</f>
        <v>6940</v>
      </c>
      <c r="F107">
        <f>IFERROR(ROUND(INDEX(Gemeinde_Kennzahlen!A:Q,MATCH(A107,Gemeinde_Kennzahlen!B:B,),16)*INDEX(Gemeinde_Kennzahlen!A:Q,MATCH(A107,Gemeinde_Kennzahlen!B:B,),17),2),"Siedlungsfläche in ha")</f>
        <v>328.91</v>
      </c>
      <c r="G107">
        <f t="shared" si="6"/>
        <v>0.36023054755043227</v>
      </c>
      <c r="H107">
        <f t="shared" si="7"/>
        <v>0.54034582132564835</v>
      </c>
      <c r="I107">
        <f t="shared" si="8"/>
        <v>0.64841498559077804</v>
      </c>
    </row>
    <row r="108" spans="1:9" x14ac:dyDescent="0.2">
      <c r="A108" t="s">
        <v>265</v>
      </c>
      <c r="B108">
        <v>12</v>
      </c>
      <c r="C108">
        <v>1</v>
      </c>
      <c r="D108">
        <v>5</v>
      </c>
      <c r="E108">
        <f>IFERROR(INDEX(Gemeinde_Kennzahlen!A:C,MATCH(A108,Gemeinde_Kennzahlen!B:B,),3),0)</f>
        <v>7071</v>
      </c>
      <c r="F108">
        <f>IFERROR(ROUND(INDEX(Gemeinde_Kennzahlen!A:Q,MATCH(A108,Gemeinde_Kennzahlen!B:B,),16)*INDEX(Gemeinde_Kennzahlen!A:Q,MATCH(A108,Gemeinde_Kennzahlen!B:B,),17),2),"Siedlungsfläche in ha")</f>
        <v>508.93</v>
      </c>
      <c r="G108">
        <f t="shared" si="6"/>
        <v>8.4853627492575301E-2</v>
      </c>
      <c r="H108">
        <f t="shared" si="7"/>
        <v>0.10606703436571913</v>
      </c>
      <c r="I108">
        <f t="shared" si="8"/>
        <v>0.35355678121906375</v>
      </c>
    </row>
    <row r="109" spans="1:9" x14ac:dyDescent="0.2">
      <c r="A109" t="s">
        <v>375</v>
      </c>
      <c r="B109">
        <v>2</v>
      </c>
      <c r="C109">
        <v>1</v>
      </c>
      <c r="D109">
        <v>6</v>
      </c>
      <c r="E109">
        <f>IFERROR(INDEX(Gemeinde_Kennzahlen!A:C,MATCH(A109,Gemeinde_Kennzahlen!B:B,),3),0)</f>
        <v>7814</v>
      </c>
      <c r="F109">
        <f>IFERROR(ROUND(INDEX(Gemeinde_Kennzahlen!A:Q,MATCH(A109,Gemeinde_Kennzahlen!B:B,),16)*INDEX(Gemeinde_Kennzahlen!A:Q,MATCH(A109,Gemeinde_Kennzahlen!B:B,),17),2),"Siedlungsfläche in ha")</f>
        <v>335.95</v>
      </c>
      <c r="G109">
        <f t="shared" si="6"/>
        <v>1.2797542871768619E-2</v>
      </c>
      <c r="H109">
        <f t="shared" si="7"/>
        <v>9.5981571538264643E-2</v>
      </c>
      <c r="I109">
        <f t="shared" si="8"/>
        <v>0.38392628615305857</v>
      </c>
    </row>
    <row r="110" spans="1:9" x14ac:dyDescent="0.2">
      <c r="A110" t="s">
        <v>1177</v>
      </c>
      <c r="B110">
        <v>22</v>
      </c>
      <c r="C110">
        <v>4</v>
      </c>
      <c r="D110">
        <v>5</v>
      </c>
      <c r="E110">
        <f>IFERROR(INDEX(Gemeinde_Kennzahlen!A:C,MATCH(A110,Gemeinde_Kennzahlen!B:B,),3),0)</f>
        <v>1165</v>
      </c>
      <c r="F110">
        <f>IFERROR(ROUND(INDEX(Gemeinde_Kennzahlen!A:Q,MATCH(A110,Gemeinde_Kennzahlen!B:B,),16)*INDEX(Gemeinde_Kennzahlen!A:Q,MATCH(A110,Gemeinde_Kennzahlen!B:B,),17),2),"Siedlungsfläche in ha")</f>
        <v>167.12</v>
      </c>
      <c r="G110">
        <f t="shared" si="6"/>
        <v>0.94420600858369097</v>
      </c>
      <c r="H110">
        <f t="shared" si="7"/>
        <v>2.5751072961373391</v>
      </c>
      <c r="I110">
        <f t="shared" si="8"/>
        <v>2.1459227467811157</v>
      </c>
    </row>
    <row r="111" spans="1:9" x14ac:dyDescent="0.2">
      <c r="A111" t="s">
        <v>2237</v>
      </c>
      <c r="B111">
        <v>809</v>
      </c>
      <c r="C111">
        <v>28</v>
      </c>
      <c r="D111">
        <v>162</v>
      </c>
      <c r="E111">
        <f>IFERROR(INDEX(Gemeinde_Kennzahlen!A:C,MATCH(A111,Gemeinde_Kennzahlen!B:B,),3),0)</f>
        <v>113173</v>
      </c>
      <c r="F111">
        <f>IFERROR(ROUND(INDEX(Gemeinde_Kennzahlen!A:Q,MATCH(A111,Gemeinde_Kennzahlen!B:B,),16)*INDEX(Gemeinde_Kennzahlen!A:Q,MATCH(A111,Gemeinde_Kennzahlen!B:B,),17),2),"Siedlungsfläche in ha")</f>
        <v>2286.3200000000002</v>
      </c>
      <c r="G111">
        <f t="shared" si="6"/>
        <v>0.3574174052114904</v>
      </c>
      <c r="H111">
        <f t="shared" si="7"/>
        <v>0.18555662569694187</v>
      </c>
      <c r="I111">
        <f t="shared" si="8"/>
        <v>0.71571841340248998</v>
      </c>
    </row>
    <row r="112" spans="1:9" x14ac:dyDescent="0.2">
      <c r="A112" t="s">
        <v>437</v>
      </c>
      <c r="B112">
        <v>60</v>
      </c>
      <c r="C112">
        <v>3</v>
      </c>
      <c r="D112">
        <v>8</v>
      </c>
      <c r="E112">
        <f>IFERROR(INDEX(Gemeinde_Kennzahlen!A:C,MATCH(A112,Gemeinde_Kennzahlen!B:B,),3),0)</f>
        <v>1319</v>
      </c>
      <c r="F112">
        <f>IFERROR(ROUND(INDEX(Gemeinde_Kennzahlen!A:Q,MATCH(A112,Gemeinde_Kennzahlen!B:B,),16)*INDEX(Gemeinde_Kennzahlen!A:Q,MATCH(A112,Gemeinde_Kennzahlen!B:B,),17),2),"Siedlungsfläche in ha")</f>
        <v>92</v>
      </c>
      <c r="G112">
        <f t="shared" si="6"/>
        <v>2.2744503411675514</v>
      </c>
      <c r="H112">
        <f t="shared" si="7"/>
        <v>1.7058377558756634</v>
      </c>
      <c r="I112">
        <f t="shared" si="8"/>
        <v>3.0326004548900682</v>
      </c>
    </row>
    <row r="113" spans="1:9" x14ac:dyDescent="0.2">
      <c r="A113" t="s">
        <v>1616</v>
      </c>
      <c r="B113">
        <v>51</v>
      </c>
      <c r="C113">
        <v>4</v>
      </c>
      <c r="D113">
        <v>2</v>
      </c>
      <c r="E113">
        <f>IFERROR(INDEX(Gemeinde_Kennzahlen!A:C,MATCH(A113,Gemeinde_Kennzahlen!B:B,),3),0)</f>
        <v>3621</v>
      </c>
      <c r="F113">
        <f>IFERROR(ROUND(INDEX(Gemeinde_Kennzahlen!A:Q,MATCH(A113,Gemeinde_Kennzahlen!B:B,),16)*INDEX(Gemeinde_Kennzahlen!A:Q,MATCH(A113,Gemeinde_Kennzahlen!B:B,),17),2),"Siedlungsfläche in ha")</f>
        <v>232.72</v>
      </c>
      <c r="G113">
        <f t="shared" si="6"/>
        <v>0.70422535211267612</v>
      </c>
      <c r="H113">
        <f t="shared" si="7"/>
        <v>0.82850041425020715</v>
      </c>
      <c r="I113">
        <f t="shared" si="8"/>
        <v>0.27616680475006905</v>
      </c>
    </row>
    <row r="114" spans="1:9" x14ac:dyDescent="0.2">
      <c r="A114" t="s">
        <v>778</v>
      </c>
      <c r="B114">
        <v>52</v>
      </c>
      <c r="C114">
        <v>6</v>
      </c>
      <c r="D114">
        <v>31</v>
      </c>
      <c r="E114">
        <f>IFERROR(INDEX(Gemeinde_Kennzahlen!A:C,MATCH(A114,Gemeinde_Kennzahlen!B:B,),3),0)</f>
        <v>5136</v>
      </c>
      <c r="F114">
        <f>IFERROR(ROUND(INDEX(Gemeinde_Kennzahlen!A:Q,MATCH(A114,Gemeinde_Kennzahlen!B:B,),16)*INDEX(Gemeinde_Kennzahlen!A:Q,MATCH(A114,Gemeinde_Kennzahlen!B:B,),17),2),"Siedlungsfläche in ha")</f>
        <v>438.76</v>
      </c>
      <c r="G114">
        <f t="shared" si="6"/>
        <v>0.50623052959501558</v>
      </c>
      <c r="H114">
        <f t="shared" si="7"/>
        <v>0.87616822429906538</v>
      </c>
      <c r="I114">
        <f t="shared" si="8"/>
        <v>3.0179127725856696</v>
      </c>
    </row>
    <row r="115" spans="1:9" x14ac:dyDescent="0.2">
      <c r="A115" t="s">
        <v>454</v>
      </c>
      <c r="B115">
        <v>12</v>
      </c>
      <c r="C115">
        <v>2</v>
      </c>
      <c r="D115">
        <v>7</v>
      </c>
      <c r="E115">
        <f>IFERROR(INDEX(Gemeinde_Kennzahlen!A:C,MATCH(A115,Gemeinde_Kennzahlen!B:B,),3),0)</f>
        <v>134</v>
      </c>
      <c r="F115">
        <f>IFERROR(ROUND(INDEX(Gemeinde_Kennzahlen!A:Q,MATCH(A115,Gemeinde_Kennzahlen!B:B,),16)*INDEX(Gemeinde_Kennzahlen!A:Q,MATCH(A115,Gemeinde_Kennzahlen!B:B,),17),2),"Siedlungsfläche in ha")</f>
        <v>28</v>
      </c>
      <c r="G115">
        <f t="shared" si="6"/>
        <v>4.4776119402985071</v>
      </c>
      <c r="H115">
        <f t="shared" si="7"/>
        <v>11.194029850746269</v>
      </c>
      <c r="I115">
        <f t="shared" si="8"/>
        <v>26.119402985074625</v>
      </c>
    </row>
    <row r="116" spans="1:9" x14ac:dyDescent="0.2">
      <c r="A116" t="s">
        <v>768</v>
      </c>
      <c r="B116">
        <v>5</v>
      </c>
      <c r="C116">
        <v>3</v>
      </c>
      <c r="D116">
        <v>2</v>
      </c>
      <c r="E116">
        <f>IFERROR(INDEX(Gemeinde_Kennzahlen!A:C,MATCH(A116,Gemeinde_Kennzahlen!B:B,),3),0)</f>
        <v>1142</v>
      </c>
      <c r="F116">
        <f>IFERROR(ROUND(INDEX(Gemeinde_Kennzahlen!A:Q,MATCH(A116,Gemeinde_Kennzahlen!B:B,),16)*INDEX(Gemeinde_Kennzahlen!A:Q,MATCH(A116,Gemeinde_Kennzahlen!B:B,),17),2),"Siedlungsfläche in ha")</f>
        <v>205.03</v>
      </c>
      <c r="G116">
        <f t="shared" si="6"/>
        <v>0.21891418563922943</v>
      </c>
      <c r="H116">
        <f t="shared" si="7"/>
        <v>1.9702276707530648</v>
      </c>
      <c r="I116">
        <f t="shared" si="8"/>
        <v>0.87565674255691772</v>
      </c>
    </row>
    <row r="117" spans="1:9" x14ac:dyDescent="0.2">
      <c r="A117" t="s">
        <v>1222</v>
      </c>
      <c r="B117">
        <v>136</v>
      </c>
      <c r="C117">
        <v>8</v>
      </c>
      <c r="D117">
        <v>7</v>
      </c>
      <c r="E117">
        <f>IFERROR(INDEX(Gemeinde_Kennzahlen!A:C,MATCH(A117,Gemeinde_Kennzahlen!B:B,),3),0)</f>
        <v>702</v>
      </c>
      <c r="F117">
        <f>IFERROR(ROUND(INDEX(Gemeinde_Kennzahlen!A:Q,MATCH(A117,Gemeinde_Kennzahlen!B:B,),16)*INDEX(Gemeinde_Kennzahlen!A:Q,MATCH(A117,Gemeinde_Kennzahlen!B:B,),17),2),"Siedlungsfläche in ha")</f>
        <v>77.040000000000006</v>
      </c>
      <c r="G117">
        <f t="shared" si="6"/>
        <v>9.6866096866096854</v>
      </c>
      <c r="H117">
        <f t="shared" si="7"/>
        <v>8.5470085470085468</v>
      </c>
      <c r="I117">
        <f t="shared" si="8"/>
        <v>4.9857549857549861</v>
      </c>
    </row>
    <row r="118" spans="1:9" x14ac:dyDescent="0.2">
      <c r="A118" t="s">
        <v>1225</v>
      </c>
      <c r="B118">
        <v>12</v>
      </c>
      <c r="C118">
        <v>0</v>
      </c>
      <c r="D118">
        <v>1</v>
      </c>
      <c r="E118">
        <f>IFERROR(INDEX(Gemeinde_Kennzahlen!A:C,MATCH(A118,Gemeinde_Kennzahlen!B:B,),3),0)</f>
        <v>2913</v>
      </c>
      <c r="F118">
        <f>IFERROR(ROUND(INDEX(Gemeinde_Kennzahlen!A:Q,MATCH(A118,Gemeinde_Kennzahlen!B:B,),16)*INDEX(Gemeinde_Kennzahlen!A:Q,MATCH(A118,Gemeinde_Kennzahlen!B:B,),17),2),"Siedlungsfläche in ha")</f>
        <v>218.69</v>
      </c>
      <c r="G118">
        <f t="shared" si="6"/>
        <v>0.20597322348094746</v>
      </c>
      <c r="H118">
        <f t="shared" si="7"/>
        <v>0</v>
      </c>
      <c r="I118">
        <f t="shared" si="8"/>
        <v>0.17164435290078958</v>
      </c>
    </row>
    <row r="119" spans="1:9" x14ac:dyDescent="0.2">
      <c r="A119" t="s">
        <v>3388</v>
      </c>
      <c r="B119">
        <v>31</v>
      </c>
      <c r="C119">
        <v>2</v>
      </c>
      <c r="D119">
        <v>4</v>
      </c>
      <c r="E119">
        <f>IFERROR(INDEX(Gemeinde_Kennzahlen!A:C,MATCH(A119,Gemeinde_Kennzahlen!B:B,),3),0)</f>
        <v>679</v>
      </c>
      <c r="F119">
        <f>IFERROR(ROUND(INDEX(Gemeinde_Kennzahlen!A:Q,MATCH(A119,Gemeinde_Kennzahlen!B:B,),16)*INDEX(Gemeinde_Kennzahlen!A:Q,MATCH(A119,Gemeinde_Kennzahlen!B:B,),17),2),"Siedlungsfläche in ha")</f>
        <v>82.08</v>
      </c>
      <c r="G119">
        <f t="shared" si="6"/>
        <v>2.2827687776141383</v>
      </c>
      <c r="H119">
        <f t="shared" si="7"/>
        <v>2.2091310751104567</v>
      </c>
      <c r="I119">
        <f t="shared" si="8"/>
        <v>2.9455081001472752</v>
      </c>
    </row>
    <row r="120" spans="1:9" x14ac:dyDescent="0.2">
      <c r="A120" t="s">
        <v>667</v>
      </c>
      <c r="B120">
        <v>728</v>
      </c>
      <c r="C120">
        <v>37</v>
      </c>
      <c r="D120">
        <v>75</v>
      </c>
      <c r="E120">
        <f>IFERROR(INDEX(Gemeinde_Kennzahlen!A:C,MATCH(A120,Gemeinde_Kennzahlen!B:B,),3),0)</f>
        <v>139408</v>
      </c>
      <c r="F120">
        <f>IFERROR(ROUND(INDEX(Gemeinde_Kennzahlen!A:Q,MATCH(A120,Gemeinde_Kennzahlen!B:B,),16)*INDEX(Gemeinde_Kennzahlen!A:Q,MATCH(A120,Gemeinde_Kennzahlen!B:B,),17),2),"Siedlungsfläche in ha")</f>
        <v>1849.45</v>
      </c>
      <c r="G120">
        <f t="shared" si="6"/>
        <v>0.26110409732583495</v>
      </c>
      <c r="H120">
        <f t="shared" si="7"/>
        <v>0.19905600826351427</v>
      </c>
      <c r="I120">
        <f t="shared" si="8"/>
        <v>0.2689946057615058</v>
      </c>
    </row>
    <row r="121" spans="1:9" x14ac:dyDescent="0.2">
      <c r="A121" t="s">
        <v>1966</v>
      </c>
      <c r="B121">
        <v>11</v>
      </c>
      <c r="C121">
        <v>3</v>
      </c>
      <c r="D121">
        <v>5</v>
      </c>
      <c r="E121">
        <f>IFERROR(INDEX(Gemeinde_Kennzahlen!A:C,MATCH(A121,Gemeinde_Kennzahlen!B:B,),3),0)</f>
        <v>970</v>
      </c>
      <c r="F121">
        <f>IFERROR(ROUND(INDEX(Gemeinde_Kennzahlen!A:Q,MATCH(A121,Gemeinde_Kennzahlen!B:B,),16)*INDEX(Gemeinde_Kennzahlen!A:Q,MATCH(A121,Gemeinde_Kennzahlen!B:B,),17),2),"Siedlungsfläche in ha")</f>
        <v>85.01</v>
      </c>
      <c r="G121">
        <f t="shared" si="6"/>
        <v>0.5670103092783505</v>
      </c>
      <c r="H121">
        <f t="shared" si="7"/>
        <v>2.3195876288659791</v>
      </c>
      <c r="I121">
        <f t="shared" si="8"/>
        <v>2.5773195876288661</v>
      </c>
    </row>
    <row r="122" spans="1:9" x14ac:dyDescent="0.2">
      <c r="A122" t="s">
        <v>1800</v>
      </c>
      <c r="B122">
        <v>44</v>
      </c>
      <c r="C122">
        <v>5</v>
      </c>
      <c r="D122">
        <v>3</v>
      </c>
      <c r="E122">
        <f>IFERROR(INDEX(Gemeinde_Kennzahlen!A:C,MATCH(A122,Gemeinde_Kennzahlen!B:B,),3),0)</f>
        <v>1433</v>
      </c>
      <c r="F122">
        <f>IFERROR(ROUND(INDEX(Gemeinde_Kennzahlen!A:Q,MATCH(A122,Gemeinde_Kennzahlen!B:B,),16)*INDEX(Gemeinde_Kennzahlen!A:Q,MATCH(A122,Gemeinde_Kennzahlen!B:B,),17),2),"Siedlungsfläche in ha")</f>
        <v>96.11</v>
      </c>
      <c r="G122">
        <f t="shared" si="6"/>
        <v>1.5352407536636425</v>
      </c>
      <c r="H122">
        <f t="shared" si="7"/>
        <v>2.6168876482902999</v>
      </c>
      <c r="I122">
        <f t="shared" si="8"/>
        <v>1.0467550593161201</v>
      </c>
    </row>
    <row r="123" spans="1:9" x14ac:dyDescent="0.2">
      <c r="A123" t="s">
        <v>1937</v>
      </c>
      <c r="B123">
        <v>39</v>
      </c>
      <c r="C123">
        <v>2</v>
      </c>
      <c r="D123">
        <v>13</v>
      </c>
      <c r="E123">
        <f>IFERROR(INDEX(Gemeinde_Kennzahlen!A:C,MATCH(A123,Gemeinde_Kennzahlen!B:B,),3),0)</f>
        <v>1324</v>
      </c>
      <c r="F123">
        <f>IFERROR(ROUND(INDEX(Gemeinde_Kennzahlen!A:Q,MATCH(A123,Gemeinde_Kennzahlen!B:B,),16)*INDEX(Gemeinde_Kennzahlen!A:Q,MATCH(A123,Gemeinde_Kennzahlen!B:B,),17),2),"Siedlungsfläche in ha")</f>
        <v>142.94999999999999</v>
      </c>
      <c r="G123">
        <f t="shared" si="6"/>
        <v>1.4728096676737161</v>
      </c>
      <c r="H123">
        <f t="shared" si="7"/>
        <v>1.1329305135951662</v>
      </c>
      <c r="I123">
        <f t="shared" si="8"/>
        <v>4.9093655589123868</v>
      </c>
    </row>
    <row r="124" spans="1:9" x14ac:dyDescent="0.2">
      <c r="A124" t="s">
        <v>880</v>
      </c>
      <c r="B124">
        <v>12</v>
      </c>
      <c r="C124">
        <v>0</v>
      </c>
      <c r="D124">
        <v>13</v>
      </c>
      <c r="E124">
        <f>IFERROR(INDEX(Gemeinde_Kennzahlen!A:C,MATCH(A124,Gemeinde_Kennzahlen!B:B,),3),0)</f>
        <v>1813</v>
      </c>
      <c r="F124">
        <f>IFERROR(ROUND(INDEX(Gemeinde_Kennzahlen!A:Q,MATCH(A124,Gemeinde_Kennzahlen!B:B,),16)*INDEX(Gemeinde_Kennzahlen!A:Q,MATCH(A124,Gemeinde_Kennzahlen!B:B,),17),2),"Siedlungsfläche in ha")</f>
        <v>219.04</v>
      </c>
      <c r="G124">
        <f t="shared" si="6"/>
        <v>0.33094318808604523</v>
      </c>
      <c r="H124">
        <f t="shared" si="7"/>
        <v>0</v>
      </c>
      <c r="I124">
        <f t="shared" si="8"/>
        <v>3.5852178709321567</v>
      </c>
    </row>
    <row r="125" spans="1:9" x14ac:dyDescent="0.2">
      <c r="A125" t="s">
        <v>232</v>
      </c>
      <c r="B125">
        <v>31</v>
      </c>
      <c r="C125">
        <v>3</v>
      </c>
      <c r="D125">
        <v>5</v>
      </c>
      <c r="E125">
        <f>IFERROR(INDEX(Gemeinde_Kennzahlen!A:C,MATCH(A125,Gemeinde_Kennzahlen!B:B,),3),0)</f>
        <v>1263</v>
      </c>
      <c r="F125">
        <f>IFERROR(ROUND(INDEX(Gemeinde_Kennzahlen!A:Q,MATCH(A125,Gemeinde_Kennzahlen!B:B,),16)*INDEX(Gemeinde_Kennzahlen!A:Q,MATCH(A125,Gemeinde_Kennzahlen!B:B,),17),2),"Siedlungsfläche in ha")</f>
        <v>223.93</v>
      </c>
      <c r="G125">
        <f t="shared" si="6"/>
        <v>1.227236737925574</v>
      </c>
      <c r="H125">
        <f t="shared" si="7"/>
        <v>1.7814726840855108</v>
      </c>
      <c r="I125">
        <f t="shared" si="8"/>
        <v>1.9794140934283451</v>
      </c>
    </row>
    <row r="126" spans="1:9" x14ac:dyDescent="0.2">
      <c r="A126" t="s">
        <v>1792</v>
      </c>
      <c r="B126">
        <v>24</v>
      </c>
      <c r="C126">
        <v>3</v>
      </c>
      <c r="D126">
        <v>10</v>
      </c>
      <c r="E126">
        <f>IFERROR(INDEX(Gemeinde_Kennzahlen!A:C,MATCH(A126,Gemeinde_Kennzahlen!B:B,),3),0)</f>
        <v>474</v>
      </c>
      <c r="F126">
        <f>IFERROR(ROUND(INDEX(Gemeinde_Kennzahlen!A:Q,MATCH(A126,Gemeinde_Kennzahlen!B:B,),16)*INDEX(Gemeinde_Kennzahlen!A:Q,MATCH(A126,Gemeinde_Kennzahlen!B:B,),17),2),"Siedlungsfläche in ha")</f>
        <v>48.01</v>
      </c>
      <c r="G126">
        <f t="shared" si="6"/>
        <v>2.5316455696202533</v>
      </c>
      <c r="H126">
        <f t="shared" si="7"/>
        <v>4.7468354430379742</v>
      </c>
      <c r="I126">
        <f t="shared" si="8"/>
        <v>10.548523206751055</v>
      </c>
    </row>
    <row r="127" spans="1:9" x14ac:dyDescent="0.2">
      <c r="A127" t="s">
        <v>1185</v>
      </c>
      <c r="B127">
        <v>3</v>
      </c>
      <c r="C127">
        <v>1</v>
      </c>
      <c r="D127">
        <v>3</v>
      </c>
      <c r="E127">
        <f>IFERROR(INDEX(Gemeinde_Kennzahlen!A:C,MATCH(A127,Gemeinde_Kennzahlen!B:B,),3),0)</f>
        <v>2705</v>
      </c>
      <c r="F127">
        <f>IFERROR(ROUND(INDEX(Gemeinde_Kennzahlen!A:Q,MATCH(A127,Gemeinde_Kennzahlen!B:B,),16)*INDEX(Gemeinde_Kennzahlen!A:Q,MATCH(A127,Gemeinde_Kennzahlen!B:B,),17),2),"Siedlungsfläche in ha")</f>
        <v>147.86000000000001</v>
      </c>
      <c r="G127">
        <f t="shared" si="6"/>
        <v>5.5452865064695003E-2</v>
      </c>
      <c r="H127">
        <f t="shared" si="7"/>
        <v>0.27726432532347506</v>
      </c>
      <c r="I127">
        <f t="shared" si="8"/>
        <v>0.55452865064695001</v>
      </c>
    </row>
    <row r="128" spans="1:9" x14ac:dyDescent="0.2">
      <c r="A128" t="s">
        <v>767</v>
      </c>
      <c r="B128">
        <v>101</v>
      </c>
      <c r="C128">
        <v>10</v>
      </c>
      <c r="D128">
        <v>4</v>
      </c>
      <c r="E128">
        <f>IFERROR(INDEX(Gemeinde_Kennzahlen!A:C,MATCH(A128,Gemeinde_Kennzahlen!B:B,),3),0)</f>
        <v>1433</v>
      </c>
      <c r="F128">
        <f>IFERROR(ROUND(INDEX(Gemeinde_Kennzahlen!A:Q,MATCH(A128,Gemeinde_Kennzahlen!B:B,),16)*INDEX(Gemeinde_Kennzahlen!A:Q,MATCH(A128,Gemeinde_Kennzahlen!B:B,),17),2),"Siedlungsfläche in ha")</f>
        <v>220.96</v>
      </c>
      <c r="G128">
        <f t="shared" si="6"/>
        <v>3.5240753663642712</v>
      </c>
      <c r="H128">
        <f t="shared" si="7"/>
        <v>5.2337752965805997</v>
      </c>
      <c r="I128">
        <f t="shared" si="8"/>
        <v>1.3956734124214933</v>
      </c>
    </row>
    <row r="129" spans="1:9" x14ac:dyDescent="0.2">
      <c r="A129" t="s">
        <v>1968</v>
      </c>
      <c r="B129">
        <v>11</v>
      </c>
      <c r="C129">
        <v>1</v>
      </c>
      <c r="D129">
        <v>3</v>
      </c>
      <c r="E129">
        <f>IFERROR(INDEX(Gemeinde_Kennzahlen!A:C,MATCH(A129,Gemeinde_Kennzahlen!B:B,),3),0)</f>
        <v>1330</v>
      </c>
      <c r="F129">
        <f>IFERROR(ROUND(INDEX(Gemeinde_Kennzahlen!A:Q,MATCH(A129,Gemeinde_Kennzahlen!B:B,),16)*INDEX(Gemeinde_Kennzahlen!A:Q,MATCH(A129,Gemeinde_Kennzahlen!B:B,),17),2),"Siedlungsfläche in ha")</f>
        <v>148.07</v>
      </c>
      <c r="G129">
        <f t="shared" si="6"/>
        <v>0.41353383458646614</v>
      </c>
      <c r="H129">
        <f t="shared" si="7"/>
        <v>0.56390977443609025</v>
      </c>
      <c r="I129">
        <f t="shared" si="8"/>
        <v>1.1278195488721805</v>
      </c>
    </row>
    <row r="130" spans="1:9" x14ac:dyDescent="0.2">
      <c r="A130" t="s">
        <v>1944</v>
      </c>
      <c r="B130">
        <v>13</v>
      </c>
      <c r="C130">
        <v>0</v>
      </c>
      <c r="D130">
        <v>3</v>
      </c>
      <c r="E130">
        <f>IFERROR(INDEX(Gemeinde_Kennzahlen!A:C,MATCH(A130,Gemeinde_Kennzahlen!B:B,),3),0)</f>
        <v>2473</v>
      </c>
      <c r="F130">
        <f>IFERROR(ROUND(INDEX(Gemeinde_Kennzahlen!A:Q,MATCH(A130,Gemeinde_Kennzahlen!B:B,),16)*INDEX(Gemeinde_Kennzahlen!A:Q,MATCH(A130,Gemeinde_Kennzahlen!B:B,),17),2),"Siedlungsfläche in ha")</f>
        <v>211.18</v>
      </c>
      <c r="G130">
        <f t="shared" si="6"/>
        <v>0.26283865750101093</v>
      </c>
      <c r="H130">
        <f t="shared" si="7"/>
        <v>0</v>
      </c>
      <c r="I130">
        <f t="shared" si="8"/>
        <v>0.60655074807925591</v>
      </c>
    </row>
    <row r="131" spans="1:9" x14ac:dyDescent="0.2">
      <c r="A131" t="s">
        <v>1687</v>
      </c>
      <c r="B131">
        <v>11</v>
      </c>
      <c r="C131">
        <v>1</v>
      </c>
      <c r="D131">
        <v>8</v>
      </c>
      <c r="E131">
        <f>IFERROR(INDEX(Gemeinde_Kennzahlen!A:C,MATCH(A131,Gemeinde_Kennzahlen!B:B,),3),0)</f>
        <v>1559</v>
      </c>
      <c r="F131">
        <f>IFERROR(ROUND(INDEX(Gemeinde_Kennzahlen!A:Q,MATCH(A131,Gemeinde_Kennzahlen!B:B,),16)*INDEX(Gemeinde_Kennzahlen!A:Q,MATCH(A131,Gemeinde_Kennzahlen!B:B,),17),2),"Siedlungsfläche in ha")</f>
        <v>148.88</v>
      </c>
      <c r="G131">
        <f t="shared" si="6"/>
        <v>0.3527902501603592</v>
      </c>
      <c r="H131">
        <f t="shared" si="7"/>
        <v>0.48107761385503522</v>
      </c>
      <c r="I131">
        <f t="shared" si="8"/>
        <v>2.5657472738935212</v>
      </c>
    </row>
    <row r="132" spans="1:9" x14ac:dyDescent="0.2">
      <c r="A132" t="s">
        <v>2454</v>
      </c>
      <c r="B132">
        <v>18</v>
      </c>
      <c r="C132">
        <v>3</v>
      </c>
      <c r="D132">
        <v>6</v>
      </c>
      <c r="E132">
        <f>IFERROR(INDEX(Gemeinde_Kennzahlen!A:C,MATCH(A132,Gemeinde_Kennzahlen!B:B,),3),0)</f>
        <v>10365</v>
      </c>
      <c r="F132">
        <f>IFERROR(ROUND(INDEX(Gemeinde_Kennzahlen!A:Q,MATCH(A132,Gemeinde_Kennzahlen!B:B,),16)*INDEX(Gemeinde_Kennzahlen!A:Q,MATCH(A132,Gemeinde_Kennzahlen!B:B,),17),2),"Siedlungsfläche in ha")</f>
        <v>598.6</v>
      </c>
      <c r="G132">
        <f t="shared" si="6"/>
        <v>8.6830680173661356E-2</v>
      </c>
      <c r="H132">
        <f t="shared" si="7"/>
        <v>0.21707670043415339</v>
      </c>
      <c r="I132">
        <f t="shared" si="8"/>
        <v>0.28943560057887119</v>
      </c>
    </row>
    <row r="133" spans="1:9" x14ac:dyDescent="0.2">
      <c r="A133" t="s">
        <v>769</v>
      </c>
      <c r="B133">
        <v>35</v>
      </c>
      <c r="C133">
        <v>4</v>
      </c>
      <c r="D133">
        <v>4</v>
      </c>
      <c r="E133">
        <f>IFERROR(INDEX(Gemeinde_Kennzahlen!A:C,MATCH(A133,Gemeinde_Kennzahlen!B:B,),3),0)</f>
        <v>7555</v>
      </c>
      <c r="F133">
        <f>IFERROR(ROUND(INDEX(Gemeinde_Kennzahlen!A:Q,MATCH(A133,Gemeinde_Kennzahlen!B:B,),16)*INDEX(Gemeinde_Kennzahlen!A:Q,MATCH(A133,Gemeinde_Kennzahlen!B:B,),17),2),"Siedlungsfläche in ha")</f>
        <v>630.21</v>
      </c>
      <c r="G133">
        <f t="shared" si="6"/>
        <v>0.23163467902051621</v>
      </c>
      <c r="H133">
        <f t="shared" si="7"/>
        <v>0.39708802117802783</v>
      </c>
      <c r="I133">
        <f t="shared" si="8"/>
        <v>0.26472534745201853</v>
      </c>
    </row>
    <row r="134" spans="1:9" x14ac:dyDescent="0.2">
      <c r="A134" t="s">
        <v>1905</v>
      </c>
      <c r="B134">
        <v>38</v>
      </c>
      <c r="C134">
        <v>1</v>
      </c>
      <c r="D134">
        <v>13</v>
      </c>
      <c r="E134">
        <f>IFERROR(INDEX(Gemeinde_Kennzahlen!A:C,MATCH(A134,Gemeinde_Kennzahlen!B:B,),3),0)</f>
        <v>5026</v>
      </c>
      <c r="F134">
        <f>IFERROR(ROUND(INDEX(Gemeinde_Kennzahlen!A:Q,MATCH(A134,Gemeinde_Kennzahlen!B:B,),16)*INDEX(Gemeinde_Kennzahlen!A:Q,MATCH(A134,Gemeinde_Kennzahlen!B:B,),17),2),"Siedlungsfläche in ha")</f>
        <v>304.79000000000002</v>
      </c>
      <c r="G134">
        <f t="shared" si="6"/>
        <v>0.37803422204536408</v>
      </c>
      <c r="H134">
        <f t="shared" si="7"/>
        <v>0.14922403501790688</v>
      </c>
      <c r="I134">
        <f t="shared" si="8"/>
        <v>1.2932749701551931</v>
      </c>
    </row>
    <row r="135" spans="1:9" x14ac:dyDescent="0.2">
      <c r="A135" t="s">
        <v>789</v>
      </c>
      <c r="B135">
        <v>3</v>
      </c>
      <c r="C135">
        <v>1</v>
      </c>
      <c r="D135">
        <v>8</v>
      </c>
      <c r="E135">
        <f>IFERROR(INDEX(Gemeinde_Kennzahlen!A:C,MATCH(A135,Gemeinde_Kennzahlen!B:B,),3),0)</f>
        <v>6092</v>
      </c>
      <c r="F135">
        <f>IFERROR(ROUND(INDEX(Gemeinde_Kennzahlen!A:Q,MATCH(A135,Gemeinde_Kennzahlen!B:B,),16)*INDEX(Gemeinde_Kennzahlen!A:Q,MATCH(A135,Gemeinde_Kennzahlen!B:B,),17),2),"Siedlungsfläche in ha")</f>
        <v>324.83</v>
      </c>
      <c r="G135">
        <f t="shared" si="6"/>
        <v>2.4622455679579776E-2</v>
      </c>
      <c r="H135">
        <f t="shared" si="7"/>
        <v>0.12311227839789887</v>
      </c>
      <c r="I135">
        <f t="shared" si="8"/>
        <v>0.65659881812212728</v>
      </c>
    </row>
    <row r="136" spans="1:9" x14ac:dyDescent="0.2">
      <c r="A136" t="s">
        <v>1797</v>
      </c>
      <c r="B136">
        <v>8</v>
      </c>
      <c r="C136">
        <v>5</v>
      </c>
      <c r="D136">
        <v>5</v>
      </c>
      <c r="E136">
        <f>IFERROR(INDEX(Gemeinde_Kennzahlen!A:C,MATCH(A136,Gemeinde_Kennzahlen!B:B,),3),0)</f>
        <v>3845</v>
      </c>
      <c r="F136">
        <f>IFERROR(ROUND(INDEX(Gemeinde_Kennzahlen!A:Q,MATCH(A136,Gemeinde_Kennzahlen!B:B,),16)*INDEX(Gemeinde_Kennzahlen!A:Q,MATCH(A136,Gemeinde_Kennzahlen!B:B,),17),2),"Siedlungsfläche in ha")</f>
        <v>222.15</v>
      </c>
      <c r="G136">
        <f t="shared" si="6"/>
        <v>0.10403120936280884</v>
      </c>
      <c r="H136">
        <f t="shared" si="7"/>
        <v>0.97529258777633288</v>
      </c>
      <c r="I136">
        <f t="shared" si="8"/>
        <v>0.65019505851755532</v>
      </c>
    </row>
    <row r="137" spans="1:9" x14ac:dyDescent="0.2">
      <c r="A137" t="s">
        <v>1216</v>
      </c>
      <c r="B137">
        <v>10</v>
      </c>
      <c r="C137">
        <v>0</v>
      </c>
      <c r="D137">
        <v>4</v>
      </c>
      <c r="E137">
        <f>IFERROR(INDEX(Gemeinde_Kennzahlen!A:C,MATCH(A137,Gemeinde_Kennzahlen!B:B,),3),0)</f>
        <v>151</v>
      </c>
      <c r="F137">
        <f>IFERROR(ROUND(INDEX(Gemeinde_Kennzahlen!A:Q,MATCH(A137,Gemeinde_Kennzahlen!B:B,),16)*INDEX(Gemeinde_Kennzahlen!A:Q,MATCH(A137,Gemeinde_Kennzahlen!B:B,),17),2),"Siedlungsfläche in ha")</f>
        <v>32.979999999999997</v>
      </c>
      <c r="G137">
        <f t="shared" si="6"/>
        <v>3.3112582781456954</v>
      </c>
      <c r="H137">
        <f t="shared" si="7"/>
        <v>0</v>
      </c>
      <c r="I137">
        <f t="shared" si="8"/>
        <v>13.245033112582782</v>
      </c>
    </row>
    <row r="138" spans="1:9" x14ac:dyDescent="0.2">
      <c r="A138" t="s">
        <v>359</v>
      </c>
      <c r="B138">
        <v>6</v>
      </c>
      <c r="C138">
        <v>4</v>
      </c>
      <c r="D138">
        <v>6</v>
      </c>
      <c r="E138">
        <f>IFERROR(INDEX(Gemeinde_Kennzahlen!A:C,MATCH(A138,Gemeinde_Kennzahlen!B:B,),3),0)</f>
        <v>1314</v>
      </c>
      <c r="F138">
        <f>IFERROR(ROUND(INDEX(Gemeinde_Kennzahlen!A:Q,MATCH(A138,Gemeinde_Kennzahlen!B:B,),16)*INDEX(Gemeinde_Kennzahlen!A:Q,MATCH(A138,Gemeinde_Kennzahlen!B:B,),17),2),"Siedlungsfläche in ha")</f>
        <v>62</v>
      </c>
      <c r="G138">
        <f t="shared" si="6"/>
        <v>0.22831050228310501</v>
      </c>
      <c r="H138">
        <f t="shared" si="7"/>
        <v>2.2831050228310499</v>
      </c>
      <c r="I138">
        <f t="shared" si="8"/>
        <v>2.2831050228310499</v>
      </c>
    </row>
    <row r="139" spans="1:9" x14ac:dyDescent="0.2">
      <c r="A139" t="s">
        <v>409</v>
      </c>
      <c r="B139">
        <v>6</v>
      </c>
      <c r="C139">
        <v>1</v>
      </c>
      <c r="D139">
        <v>1</v>
      </c>
      <c r="E139">
        <f>IFERROR(INDEX(Gemeinde_Kennzahlen!A:C,MATCH(A139,Gemeinde_Kennzahlen!B:B,),3),0)</f>
        <v>425</v>
      </c>
      <c r="F139">
        <f>IFERROR(ROUND(INDEX(Gemeinde_Kennzahlen!A:Q,MATCH(A139,Gemeinde_Kennzahlen!B:B,),16)*INDEX(Gemeinde_Kennzahlen!A:Q,MATCH(A139,Gemeinde_Kennzahlen!B:B,),17),2),"Siedlungsfläche in ha")</f>
        <v>52.99</v>
      </c>
      <c r="G139">
        <f t="shared" si="6"/>
        <v>0.70588235294117652</v>
      </c>
      <c r="H139">
        <f t="shared" si="7"/>
        <v>1.7647058823529411</v>
      </c>
      <c r="I139">
        <f t="shared" si="8"/>
        <v>1.1764705882352939</v>
      </c>
    </row>
    <row r="140" spans="1:9" x14ac:dyDescent="0.2">
      <c r="A140" t="s">
        <v>1965</v>
      </c>
      <c r="B140">
        <v>9</v>
      </c>
      <c r="C140">
        <v>2</v>
      </c>
      <c r="D140">
        <v>2</v>
      </c>
      <c r="E140">
        <f>IFERROR(INDEX(Gemeinde_Kennzahlen!A:C,MATCH(A140,Gemeinde_Kennzahlen!B:B,),3),0)</f>
        <v>823</v>
      </c>
      <c r="F140">
        <f>IFERROR(ROUND(INDEX(Gemeinde_Kennzahlen!A:Q,MATCH(A140,Gemeinde_Kennzahlen!B:B,),16)*INDEX(Gemeinde_Kennzahlen!A:Q,MATCH(A140,Gemeinde_Kennzahlen!B:B,),17),2),"Siedlungsfläche in ha")</f>
        <v>75.900000000000006</v>
      </c>
      <c r="G140">
        <f t="shared" si="6"/>
        <v>0.54678007290400976</v>
      </c>
      <c r="H140">
        <f t="shared" si="7"/>
        <v>1.8226002430133657</v>
      </c>
      <c r="I140">
        <f t="shared" si="8"/>
        <v>1.215066828675577</v>
      </c>
    </row>
    <row r="141" spans="1:9" x14ac:dyDescent="0.2">
      <c r="A141" t="s">
        <v>458</v>
      </c>
      <c r="B141">
        <v>8</v>
      </c>
      <c r="C141">
        <v>0</v>
      </c>
      <c r="D141">
        <v>1</v>
      </c>
      <c r="E141">
        <f>IFERROR(INDEX(Gemeinde_Kennzahlen!A:C,MATCH(A141,Gemeinde_Kennzahlen!B:B,),3),0)</f>
        <v>711</v>
      </c>
      <c r="F141">
        <f>IFERROR(ROUND(INDEX(Gemeinde_Kennzahlen!A:Q,MATCH(A141,Gemeinde_Kennzahlen!B:B,),16)*INDEX(Gemeinde_Kennzahlen!A:Q,MATCH(A141,Gemeinde_Kennzahlen!B:B,),17),2),"Siedlungsfläche in ha")</f>
        <v>82.97</v>
      </c>
      <c r="G141">
        <f t="shared" si="6"/>
        <v>0.56258790436005623</v>
      </c>
      <c r="H141">
        <f t="shared" si="7"/>
        <v>0</v>
      </c>
      <c r="I141">
        <f t="shared" si="8"/>
        <v>0.70323488045007032</v>
      </c>
    </row>
    <row r="142" spans="1:9" x14ac:dyDescent="0.2">
      <c r="A142" t="s">
        <v>1351</v>
      </c>
      <c r="B142">
        <v>43</v>
      </c>
      <c r="C142">
        <v>5</v>
      </c>
      <c r="D142">
        <v>15</v>
      </c>
      <c r="E142">
        <f>IFERROR(INDEX(Gemeinde_Kennzahlen!A:C,MATCH(A142,Gemeinde_Kennzahlen!B:B,),3),0)</f>
        <v>2184</v>
      </c>
      <c r="F142">
        <f>IFERROR(ROUND(INDEX(Gemeinde_Kennzahlen!A:Q,MATCH(A142,Gemeinde_Kennzahlen!B:B,),16)*INDEX(Gemeinde_Kennzahlen!A:Q,MATCH(A142,Gemeinde_Kennzahlen!B:B,),17),2),"Siedlungsfläche in ha")</f>
        <v>130.07</v>
      </c>
      <c r="G142">
        <f t="shared" si="6"/>
        <v>0.98443223443223438</v>
      </c>
      <c r="H142">
        <f t="shared" si="7"/>
        <v>1.7170329670329672</v>
      </c>
      <c r="I142">
        <f t="shared" si="8"/>
        <v>3.4340659340659339</v>
      </c>
    </row>
    <row r="143" spans="1:9" x14ac:dyDescent="0.2">
      <c r="A143" t="s">
        <v>1747</v>
      </c>
      <c r="B143">
        <v>61</v>
      </c>
      <c r="C143">
        <v>7</v>
      </c>
      <c r="D143">
        <v>9</v>
      </c>
      <c r="E143">
        <f>IFERROR(INDEX(Gemeinde_Kennzahlen!A:C,MATCH(A143,Gemeinde_Kennzahlen!B:B,),3),0)</f>
        <v>5170</v>
      </c>
      <c r="F143">
        <f>IFERROR(ROUND(INDEX(Gemeinde_Kennzahlen!A:Q,MATCH(A143,Gemeinde_Kennzahlen!B:B,),16)*INDEX(Gemeinde_Kennzahlen!A:Q,MATCH(A143,Gemeinde_Kennzahlen!B:B,),17),2),"Siedlungsfläche in ha")</f>
        <v>196.11</v>
      </c>
      <c r="G143">
        <f t="shared" si="6"/>
        <v>0.58994197292069639</v>
      </c>
      <c r="H143">
        <f t="shared" si="7"/>
        <v>1.0154738878143132</v>
      </c>
      <c r="I143">
        <f t="shared" si="8"/>
        <v>0.87040618955512572</v>
      </c>
    </row>
    <row r="144" spans="1:9" x14ac:dyDescent="0.2">
      <c r="A144" t="s">
        <v>1962</v>
      </c>
      <c r="B144">
        <v>33</v>
      </c>
      <c r="C144">
        <v>1</v>
      </c>
      <c r="D144">
        <v>4</v>
      </c>
      <c r="E144">
        <f>IFERROR(INDEX(Gemeinde_Kennzahlen!A:C,MATCH(A144,Gemeinde_Kennzahlen!B:B,),3),0)</f>
        <v>1676</v>
      </c>
      <c r="F144">
        <f>IFERROR(ROUND(INDEX(Gemeinde_Kennzahlen!A:Q,MATCH(A144,Gemeinde_Kennzahlen!B:B,),16)*INDEX(Gemeinde_Kennzahlen!A:Q,MATCH(A144,Gemeinde_Kennzahlen!B:B,),17),2),"Siedlungsfläche in ha")</f>
        <v>173</v>
      </c>
      <c r="G144">
        <f t="shared" si="6"/>
        <v>0.98448687350835318</v>
      </c>
      <c r="H144">
        <f t="shared" si="7"/>
        <v>0.44749403341288785</v>
      </c>
      <c r="I144">
        <f t="shared" si="8"/>
        <v>1.1933174224343677</v>
      </c>
    </row>
    <row r="145" spans="1:9" x14ac:dyDescent="0.2">
      <c r="A145" t="s">
        <v>1220</v>
      </c>
      <c r="B145">
        <v>24</v>
      </c>
      <c r="C145">
        <v>3</v>
      </c>
      <c r="D145">
        <v>8</v>
      </c>
      <c r="E145">
        <f>IFERROR(INDEX(Gemeinde_Kennzahlen!A:C,MATCH(A145,Gemeinde_Kennzahlen!B:B,),3),0)</f>
        <v>1177</v>
      </c>
      <c r="F145">
        <f>IFERROR(ROUND(INDEX(Gemeinde_Kennzahlen!A:Q,MATCH(A145,Gemeinde_Kennzahlen!B:B,),16)*INDEX(Gemeinde_Kennzahlen!A:Q,MATCH(A145,Gemeinde_Kennzahlen!B:B,),17),2),"Siedlungsfläche in ha")</f>
        <v>127.31</v>
      </c>
      <c r="G145">
        <f t="shared" si="6"/>
        <v>1.0195412064570943</v>
      </c>
      <c r="H145">
        <f t="shared" si="7"/>
        <v>1.9116397621070518</v>
      </c>
      <c r="I145">
        <f t="shared" si="8"/>
        <v>3.3984706881903146</v>
      </c>
    </row>
    <row r="146" spans="1:9" x14ac:dyDescent="0.2">
      <c r="A146" t="s">
        <v>1752</v>
      </c>
      <c r="B146">
        <v>39</v>
      </c>
      <c r="C146">
        <v>1</v>
      </c>
      <c r="D146">
        <v>2</v>
      </c>
      <c r="E146">
        <f>IFERROR(INDEX(Gemeinde_Kennzahlen!A:C,MATCH(A146,Gemeinde_Kennzahlen!B:B,),3),0)</f>
        <v>6053</v>
      </c>
      <c r="F146">
        <f>IFERROR(ROUND(INDEX(Gemeinde_Kennzahlen!A:Q,MATCH(A146,Gemeinde_Kennzahlen!B:B,),16)*INDEX(Gemeinde_Kennzahlen!A:Q,MATCH(A146,Gemeinde_Kennzahlen!B:B,),17),2),"Siedlungsfläche in ha")</f>
        <v>283.74</v>
      </c>
      <c r="G146">
        <f t="shared" ref="G146:G209" si="9">B146/E146*50</f>
        <v>0.32215430365108211</v>
      </c>
      <c r="H146">
        <f t="shared" ref="H146:H209" si="10">C146/E146*750</f>
        <v>0.12390550140426235</v>
      </c>
      <c r="I146">
        <f t="shared" ref="I146:I209" si="11">D146/E146*500</f>
        <v>0.16520733520568312</v>
      </c>
    </row>
    <row r="147" spans="1:9" x14ac:dyDescent="0.2">
      <c r="A147" t="s">
        <v>1232</v>
      </c>
      <c r="B147">
        <v>4</v>
      </c>
      <c r="C147">
        <v>1</v>
      </c>
      <c r="D147">
        <v>2</v>
      </c>
      <c r="E147">
        <f>IFERROR(INDEX(Gemeinde_Kennzahlen!A:C,MATCH(A147,Gemeinde_Kennzahlen!B:B,),3),0)</f>
        <v>772</v>
      </c>
      <c r="F147">
        <f>IFERROR(ROUND(INDEX(Gemeinde_Kennzahlen!A:Q,MATCH(A147,Gemeinde_Kennzahlen!B:B,),16)*INDEX(Gemeinde_Kennzahlen!A:Q,MATCH(A147,Gemeinde_Kennzahlen!B:B,),17),2),"Siedlungsfläche in ha")</f>
        <v>65.150000000000006</v>
      </c>
      <c r="G147">
        <f t="shared" si="9"/>
        <v>0.2590673575129534</v>
      </c>
      <c r="H147">
        <f t="shared" si="10"/>
        <v>0.97150259067357514</v>
      </c>
      <c r="I147">
        <f t="shared" si="11"/>
        <v>1.2953367875647668</v>
      </c>
    </row>
    <row r="148" spans="1:9" x14ac:dyDescent="0.2">
      <c r="A148" t="s">
        <v>1880</v>
      </c>
      <c r="B148">
        <v>26</v>
      </c>
      <c r="C148">
        <v>3</v>
      </c>
      <c r="D148">
        <v>6</v>
      </c>
      <c r="E148">
        <f>IFERROR(INDEX(Gemeinde_Kennzahlen!A:C,MATCH(A148,Gemeinde_Kennzahlen!B:B,),3),0)</f>
        <v>3280</v>
      </c>
      <c r="F148">
        <f>IFERROR(ROUND(INDEX(Gemeinde_Kennzahlen!A:Q,MATCH(A148,Gemeinde_Kennzahlen!B:B,),16)*INDEX(Gemeinde_Kennzahlen!A:Q,MATCH(A148,Gemeinde_Kennzahlen!B:B,),17),2),"Siedlungsfläche in ha")</f>
        <v>209.74</v>
      </c>
      <c r="G148">
        <f t="shared" si="9"/>
        <v>0.39634146341463417</v>
      </c>
      <c r="H148">
        <f t="shared" si="10"/>
        <v>0.68597560975609762</v>
      </c>
      <c r="I148">
        <f t="shared" si="11"/>
        <v>0.91463414634146345</v>
      </c>
    </row>
    <row r="149" spans="1:9" x14ac:dyDescent="0.2">
      <c r="A149" t="s">
        <v>3467</v>
      </c>
      <c r="B149">
        <v>7</v>
      </c>
      <c r="C149">
        <v>0</v>
      </c>
      <c r="D149">
        <v>0</v>
      </c>
      <c r="E149">
        <f>IFERROR(INDEX(Gemeinde_Kennzahlen!A:C,MATCH(A149,Gemeinde_Kennzahlen!B:B,),3),0)</f>
        <v>0</v>
      </c>
      <c r="F149" t="str">
        <f>IFERROR(ROUND(INDEX(Gemeinde_Kennzahlen!A:Q,MATCH(A149,Gemeinde_Kennzahlen!B:B,),16)*INDEX(Gemeinde_Kennzahlen!A:Q,MATCH(A149,Gemeinde_Kennzahlen!B:B,),17),2),"Siedlungsfläche in ha")</f>
        <v>Siedlungsfläche in ha</v>
      </c>
      <c r="G149" t="e">
        <f t="shared" si="9"/>
        <v>#DIV/0!</v>
      </c>
      <c r="H149" t="e">
        <f t="shared" si="10"/>
        <v>#DIV/0!</v>
      </c>
      <c r="I149" t="e">
        <f t="shared" si="11"/>
        <v>#DIV/0!</v>
      </c>
    </row>
    <row r="150" spans="1:9" x14ac:dyDescent="0.2">
      <c r="A150" t="s">
        <v>349</v>
      </c>
      <c r="B150">
        <v>372</v>
      </c>
      <c r="C150">
        <v>18</v>
      </c>
      <c r="D150">
        <v>3</v>
      </c>
      <c r="E150">
        <f>IFERROR(INDEX(Gemeinde_Kennzahlen!A:C,MATCH(A150,Gemeinde_Kennzahlen!B:B,),3),0)</f>
        <v>37494</v>
      </c>
      <c r="F150">
        <f>IFERROR(ROUND(INDEX(Gemeinde_Kennzahlen!A:Q,MATCH(A150,Gemeinde_Kennzahlen!B:B,),16)*INDEX(Gemeinde_Kennzahlen!A:Q,MATCH(A150,Gemeinde_Kennzahlen!B:B,),17),2),"Siedlungsfläche in ha")</f>
        <v>926.67</v>
      </c>
      <c r="G150">
        <f t="shared" si="9"/>
        <v>0.49607937269963198</v>
      </c>
      <c r="H150">
        <f t="shared" si="10"/>
        <v>0.36005760921747476</v>
      </c>
      <c r="I150">
        <f t="shared" si="11"/>
        <v>4.0006401024163862E-2</v>
      </c>
    </row>
    <row r="151" spans="1:9" x14ac:dyDescent="0.2">
      <c r="A151" t="s">
        <v>1922</v>
      </c>
      <c r="B151">
        <v>119</v>
      </c>
      <c r="C151">
        <v>10</v>
      </c>
      <c r="D151">
        <v>18</v>
      </c>
      <c r="E151">
        <f>IFERROR(INDEX(Gemeinde_Kennzahlen!A:C,MATCH(A151,Gemeinde_Kennzahlen!B:B,),3),0)</f>
        <v>4829</v>
      </c>
      <c r="F151">
        <f>IFERROR(ROUND(INDEX(Gemeinde_Kennzahlen!A:Q,MATCH(A151,Gemeinde_Kennzahlen!B:B,),16)*INDEX(Gemeinde_Kennzahlen!A:Q,MATCH(A151,Gemeinde_Kennzahlen!B:B,),17),2),"Siedlungsfläche in ha")</f>
        <v>260.33</v>
      </c>
      <c r="G151">
        <f t="shared" si="9"/>
        <v>1.2321391592462207</v>
      </c>
      <c r="H151">
        <f t="shared" si="10"/>
        <v>1.553116587285152</v>
      </c>
      <c r="I151">
        <f t="shared" si="11"/>
        <v>1.8637399047421825</v>
      </c>
    </row>
    <row r="152" spans="1:9" x14ac:dyDescent="0.2">
      <c r="A152" t="s">
        <v>448</v>
      </c>
      <c r="B152">
        <v>12</v>
      </c>
      <c r="C152">
        <v>1</v>
      </c>
      <c r="D152">
        <v>13</v>
      </c>
      <c r="E152">
        <f>IFERROR(INDEX(Gemeinde_Kennzahlen!A:C,MATCH(A152,Gemeinde_Kennzahlen!B:B,),3),0)</f>
        <v>4094</v>
      </c>
      <c r="F152">
        <f>IFERROR(ROUND(INDEX(Gemeinde_Kennzahlen!A:Q,MATCH(A152,Gemeinde_Kennzahlen!B:B,),16)*INDEX(Gemeinde_Kennzahlen!A:Q,MATCH(A152,Gemeinde_Kennzahlen!B:B,),17),2),"Siedlungsfläche in ha")</f>
        <v>256.56</v>
      </c>
      <c r="G152">
        <f t="shared" si="9"/>
        <v>0.14655593551538837</v>
      </c>
      <c r="H152">
        <f t="shared" si="10"/>
        <v>0.18319491939423546</v>
      </c>
      <c r="I152">
        <f t="shared" si="11"/>
        <v>1.5876893014167073</v>
      </c>
    </row>
    <row r="153" spans="1:9" x14ac:dyDescent="0.2">
      <c r="A153" t="s">
        <v>1675</v>
      </c>
      <c r="B153">
        <v>22</v>
      </c>
      <c r="C153">
        <v>5</v>
      </c>
      <c r="D153">
        <v>9</v>
      </c>
      <c r="E153">
        <f>IFERROR(INDEX(Gemeinde_Kennzahlen!A:C,MATCH(A153,Gemeinde_Kennzahlen!B:B,),3),0)</f>
        <v>643</v>
      </c>
      <c r="F153">
        <f>IFERROR(ROUND(INDEX(Gemeinde_Kennzahlen!A:Q,MATCH(A153,Gemeinde_Kennzahlen!B:B,),16)*INDEX(Gemeinde_Kennzahlen!A:Q,MATCH(A153,Gemeinde_Kennzahlen!B:B,),17),2),"Siedlungsfläche in ha")</f>
        <v>94.95</v>
      </c>
      <c r="G153">
        <f t="shared" si="9"/>
        <v>1.7107309486780715</v>
      </c>
      <c r="H153">
        <f t="shared" si="10"/>
        <v>5.8320373250388808</v>
      </c>
      <c r="I153">
        <f t="shared" si="11"/>
        <v>6.9984447900466558</v>
      </c>
    </row>
    <row r="154" spans="1:9" x14ac:dyDescent="0.2">
      <c r="A154" t="s">
        <v>438</v>
      </c>
      <c r="B154">
        <v>29</v>
      </c>
      <c r="C154">
        <v>3</v>
      </c>
      <c r="D154">
        <v>9</v>
      </c>
      <c r="E154">
        <f>IFERROR(INDEX(Gemeinde_Kennzahlen!A:C,MATCH(A154,Gemeinde_Kennzahlen!B:B,),3),0)</f>
        <v>3932</v>
      </c>
      <c r="F154">
        <f>IFERROR(ROUND(INDEX(Gemeinde_Kennzahlen!A:Q,MATCH(A154,Gemeinde_Kennzahlen!B:B,),16)*INDEX(Gemeinde_Kennzahlen!A:Q,MATCH(A154,Gemeinde_Kennzahlen!B:B,),17),2),"Siedlungsfläche in ha")</f>
        <v>341.12</v>
      </c>
      <c r="G154">
        <f t="shared" si="9"/>
        <v>0.36876907426246186</v>
      </c>
      <c r="H154">
        <f t="shared" si="10"/>
        <v>0.57222787385554419</v>
      </c>
      <c r="I154">
        <f t="shared" si="11"/>
        <v>1.1444557477110886</v>
      </c>
    </row>
    <row r="155" spans="1:9" x14ac:dyDescent="0.2">
      <c r="A155" t="s">
        <v>1963</v>
      </c>
      <c r="B155">
        <v>20</v>
      </c>
      <c r="C155">
        <v>1</v>
      </c>
      <c r="D155">
        <v>6</v>
      </c>
      <c r="E155">
        <f>IFERROR(INDEX(Gemeinde_Kennzahlen!A:C,MATCH(A155,Gemeinde_Kennzahlen!B:B,),3),0)</f>
        <v>1523</v>
      </c>
      <c r="F155">
        <f>IFERROR(ROUND(INDEX(Gemeinde_Kennzahlen!A:Q,MATCH(A155,Gemeinde_Kennzahlen!B:B,),16)*INDEX(Gemeinde_Kennzahlen!A:Q,MATCH(A155,Gemeinde_Kennzahlen!B:B,),17),2),"Siedlungsfläche in ha")</f>
        <v>163.88</v>
      </c>
      <c r="G155">
        <f t="shared" si="9"/>
        <v>0.65659881812212739</v>
      </c>
      <c r="H155">
        <f t="shared" si="10"/>
        <v>0.49244911359159549</v>
      </c>
      <c r="I155">
        <f t="shared" si="11"/>
        <v>1.969796454366382</v>
      </c>
    </row>
    <row r="156" spans="1:9" x14ac:dyDescent="0.2">
      <c r="A156" t="s">
        <v>1299</v>
      </c>
      <c r="B156">
        <v>91</v>
      </c>
      <c r="C156">
        <v>5</v>
      </c>
      <c r="D156">
        <v>6</v>
      </c>
      <c r="E156">
        <f>IFERROR(INDEX(Gemeinde_Kennzahlen!A:C,MATCH(A156,Gemeinde_Kennzahlen!B:B,),3),0)</f>
        <v>9584</v>
      </c>
      <c r="F156">
        <f>IFERROR(ROUND(INDEX(Gemeinde_Kennzahlen!A:Q,MATCH(A156,Gemeinde_Kennzahlen!B:B,),16)*INDEX(Gemeinde_Kennzahlen!A:Q,MATCH(A156,Gemeinde_Kennzahlen!B:B,),17),2),"Siedlungsfläche in ha")</f>
        <v>459.75</v>
      </c>
      <c r="G156">
        <f t="shared" si="9"/>
        <v>0.47474958263772954</v>
      </c>
      <c r="H156">
        <f t="shared" si="10"/>
        <v>0.39127712854757929</v>
      </c>
      <c r="I156">
        <f t="shared" si="11"/>
        <v>0.31302170283806341</v>
      </c>
    </row>
    <row r="157" spans="1:9" x14ac:dyDescent="0.2">
      <c r="A157" t="s">
        <v>1320</v>
      </c>
      <c r="B157">
        <v>39</v>
      </c>
      <c r="C157">
        <v>3</v>
      </c>
      <c r="D157">
        <v>8</v>
      </c>
      <c r="E157">
        <f>IFERROR(INDEX(Gemeinde_Kennzahlen!A:C,MATCH(A157,Gemeinde_Kennzahlen!B:B,),3),0)</f>
        <v>7147</v>
      </c>
      <c r="F157">
        <f>IFERROR(ROUND(INDEX(Gemeinde_Kennzahlen!A:Q,MATCH(A157,Gemeinde_Kennzahlen!B:B,),16)*INDEX(Gemeinde_Kennzahlen!A:Q,MATCH(A157,Gemeinde_Kennzahlen!B:B,),17),2),"Siedlungsfläche in ha")</f>
        <v>289.83999999999997</v>
      </c>
      <c r="G157">
        <f t="shared" si="9"/>
        <v>0.2728417517839653</v>
      </c>
      <c r="H157">
        <f t="shared" si="10"/>
        <v>0.31481740590457535</v>
      </c>
      <c r="I157">
        <f t="shared" si="11"/>
        <v>0.55967538827480057</v>
      </c>
    </row>
    <row r="158" spans="1:9" x14ac:dyDescent="0.2">
      <c r="A158" t="s">
        <v>367</v>
      </c>
      <c r="B158">
        <v>25</v>
      </c>
      <c r="C158">
        <v>5</v>
      </c>
      <c r="D158">
        <v>12</v>
      </c>
      <c r="E158">
        <f>IFERROR(INDEX(Gemeinde_Kennzahlen!A:C,MATCH(A158,Gemeinde_Kennzahlen!B:B,),3),0)</f>
        <v>435</v>
      </c>
      <c r="F158">
        <f>IFERROR(ROUND(INDEX(Gemeinde_Kennzahlen!A:Q,MATCH(A158,Gemeinde_Kennzahlen!B:B,),16)*INDEX(Gemeinde_Kennzahlen!A:Q,MATCH(A158,Gemeinde_Kennzahlen!B:B,),17),2),"Siedlungsfläche in ha")</f>
        <v>54.09</v>
      </c>
      <c r="G158">
        <f t="shared" si="9"/>
        <v>2.8735632183908044</v>
      </c>
      <c r="H158">
        <f t="shared" si="10"/>
        <v>8.6206896551724128</v>
      </c>
      <c r="I158">
        <f t="shared" si="11"/>
        <v>13.793103448275861</v>
      </c>
    </row>
    <row r="159" spans="1:9" x14ac:dyDescent="0.2">
      <c r="A159" t="s">
        <v>1198</v>
      </c>
      <c r="B159">
        <v>79</v>
      </c>
      <c r="C159">
        <v>13</v>
      </c>
      <c r="D159">
        <v>19</v>
      </c>
      <c r="E159">
        <f>IFERROR(INDEX(Gemeinde_Kennzahlen!A:C,MATCH(A159,Gemeinde_Kennzahlen!B:B,),3),0)</f>
        <v>37082</v>
      </c>
      <c r="F159">
        <f>IFERROR(ROUND(INDEX(Gemeinde_Kennzahlen!A:Q,MATCH(A159,Gemeinde_Kennzahlen!B:B,),16)*INDEX(Gemeinde_Kennzahlen!A:Q,MATCH(A159,Gemeinde_Kennzahlen!B:B,),17),2),"Siedlungsfläche in ha")</f>
        <v>811.2</v>
      </c>
      <c r="G159">
        <f t="shared" si="9"/>
        <v>0.10652068388975783</v>
      </c>
      <c r="H159">
        <f t="shared" si="10"/>
        <v>0.26293080200636426</v>
      </c>
      <c r="I159">
        <f t="shared" si="11"/>
        <v>0.25618898657030365</v>
      </c>
    </row>
    <row r="160" spans="1:9" x14ac:dyDescent="0.2">
      <c r="A160" t="s">
        <v>2432</v>
      </c>
      <c r="B160">
        <v>37</v>
      </c>
      <c r="C160">
        <v>9</v>
      </c>
      <c r="D160">
        <v>10</v>
      </c>
      <c r="E160">
        <f>IFERROR(INDEX(Gemeinde_Kennzahlen!A:C,MATCH(A160,Gemeinde_Kennzahlen!B:B,),3),0)</f>
        <v>9762</v>
      </c>
      <c r="F160">
        <f>IFERROR(ROUND(INDEX(Gemeinde_Kennzahlen!A:Q,MATCH(A160,Gemeinde_Kennzahlen!B:B,),16)*INDEX(Gemeinde_Kennzahlen!A:Q,MATCH(A160,Gemeinde_Kennzahlen!B:B,),17),2),"Siedlungsfläche in ha")</f>
        <v>560.74</v>
      </c>
      <c r="G160">
        <f t="shared" si="9"/>
        <v>0.18951034624052449</v>
      </c>
      <c r="H160">
        <f t="shared" si="10"/>
        <v>0.6914566687154271</v>
      </c>
      <c r="I160">
        <f t="shared" si="11"/>
        <v>0.51219012497439043</v>
      </c>
    </row>
    <row r="161" spans="1:9" x14ac:dyDescent="0.2">
      <c r="A161" t="s">
        <v>3387</v>
      </c>
      <c r="B161">
        <v>12</v>
      </c>
      <c r="C161">
        <v>2</v>
      </c>
      <c r="D161">
        <v>27</v>
      </c>
      <c r="E161">
        <f>IFERROR(INDEX(Gemeinde_Kennzahlen!A:C,MATCH(A161,Gemeinde_Kennzahlen!B:B,),3),0)</f>
        <v>360</v>
      </c>
      <c r="F161">
        <f>IFERROR(ROUND(INDEX(Gemeinde_Kennzahlen!A:Q,MATCH(A161,Gemeinde_Kennzahlen!B:B,),16)*INDEX(Gemeinde_Kennzahlen!A:Q,MATCH(A161,Gemeinde_Kennzahlen!B:B,),17),2),"Siedlungsfläche in ha")</f>
        <v>58.08</v>
      </c>
      <c r="G161">
        <f t="shared" si="9"/>
        <v>1.6666666666666667</v>
      </c>
      <c r="H161">
        <f t="shared" si="10"/>
        <v>4.166666666666667</v>
      </c>
      <c r="I161">
        <f t="shared" si="11"/>
        <v>37.5</v>
      </c>
    </row>
    <row r="162" spans="1:9" x14ac:dyDescent="0.2">
      <c r="A162" t="s">
        <v>388</v>
      </c>
      <c r="B162">
        <v>15</v>
      </c>
      <c r="C162">
        <v>6</v>
      </c>
      <c r="D162">
        <v>7</v>
      </c>
      <c r="E162">
        <f>IFERROR(INDEX(Gemeinde_Kennzahlen!A:C,MATCH(A162,Gemeinde_Kennzahlen!B:B,),3),0)</f>
        <v>1416</v>
      </c>
      <c r="F162">
        <f>IFERROR(ROUND(INDEX(Gemeinde_Kennzahlen!A:Q,MATCH(A162,Gemeinde_Kennzahlen!B:B,),16)*INDEX(Gemeinde_Kennzahlen!A:Q,MATCH(A162,Gemeinde_Kennzahlen!B:B,),17),2),"Siedlungsfläche in ha")</f>
        <v>100.11</v>
      </c>
      <c r="G162">
        <f t="shared" si="9"/>
        <v>0.52966101694915246</v>
      </c>
      <c r="H162">
        <f t="shared" si="10"/>
        <v>3.1779661016949152</v>
      </c>
      <c r="I162">
        <f t="shared" si="11"/>
        <v>2.4717514124293789</v>
      </c>
    </row>
    <row r="163" spans="1:9" x14ac:dyDescent="0.2">
      <c r="A163" t="s">
        <v>779</v>
      </c>
      <c r="B163">
        <v>7</v>
      </c>
      <c r="C163">
        <v>5</v>
      </c>
      <c r="D163">
        <v>20</v>
      </c>
      <c r="E163">
        <f>IFERROR(INDEX(Gemeinde_Kennzahlen!A:C,MATCH(A163,Gemeinde_Kennzahlen!B:B,),3),0)</f>
        <v>1134</v>
      </c>
      <c r="F163">
        <f>IFERROR(ROUND(INDEX(Gemeinde_Kennzahlen!A:Q,MATCH(A163,Gemeinde_Kennzahlen!B:B,),16)*INDEX(Gemeinde_Kennzahlen!A:Q,MATCH(A163,Gemeinde_Kennzahlen!B:B,),17),2),"Siedlungsfläche in ha")</f>
        <v>128.02000000000001</v>
      </c>
      <c r="G163">
        <f t="shared" si="9"/>
        <v>0.30864197530864196</v>
      </c>
      <c r="H163">
        <f t="shared" si="10"/>
        <v>3.3068783068783065</v>
      </c>
      <c r="I163">
        <f t="shared" si="11"/>
        <v>8.8183421516754841</v>
      </c>
    </row>
    <row r="164" spans="1:9" x14ac:dyDescent="0.2">
      <c r="A164" t="s">
        <v>1756</v>
      </c>
      <c r="B164">
        <v>81</v>
      </c>
      <c r="C164">
        <v>7</v>
      </c>
      <c r="D164">
        <v>19</v>
      </c>
      <c r="E164">
        <f>IFERROR(INDEX(Gemeinde_Kennzahlen!A:C,MATCH(A164,Gemeinde_Kennzahlen!B:B,),3),0)</f>
        <v>15239</v>
      </c>
      <c r="F164">
        <f>IFERROR(ROUND(INDEX(Gemeinde_Kennzahlen!A:Q,MATCH(A164,Gemeinde_Kennzahlen!B:B,),16)*INDEX(Gemeinde_Kennzahlen!A:Q,MATCH(A164,Gemeinde_Kennzahlen!B:B,),17),2),"Siedlungsfläche in ha")</f>
        <v>494.84</v>
      </c>
      <c r="G164">
        <f t="shared" si="9"/>
        <v>0.26576547017520835</v>
      </c>
      <c r="H164">
        <f t="shared" si="10"/>
        <v>0.34451079467156637</v>
      </c>
      <c r="I164">
        <f t="shared" si="11"/>
        <v>0.62340048559616779</v>
      </c>
    </row>
    <row r="165" spans="1:9" x14ac:dyDescent="0.2">
      <c r="A165" t="s">
        <v>1798</v>
      </c>
      <c r="B165">
        <v>37</v>
      </c>
      <c r="C165">
        <v>3</v>
      </c>
      <c r="D165">
        <v>3</v>
      </c>
      <c r="E165">
        <f>IFERROR(INDEX(Gemeinde_Kennzahlen!A:C,MATCH(A165,Gemeinde_Kennzahlen!B:B,),3),0)</f>
        <v>3995</v>
      </c>
      <c r="F165">
        <f>IFERROR(ROUND(INDEX(Gemeinde_Kennzahlen!A:Q,MATCH(A165,Gemeinde_Kennzahlen!B:B,),16)*INDEX(Gemeinde_Kennzahlen!A:Q,MATCH(A165,Gemeinde_Kennzahlen!B:B,),17),2),"Siedlungsfläche in ha")</f>
        <v>129.9</v>
      </c>
      <c r="G165">
        <f t="shared" si="9"/>
        <v>0.46307884856070086</v>
      </c>
      <c r="H165">
        <f t="shared" si="10"/>
        <v>0.56320400500625778</v>
      </c>
      <c r="I165">
        <f t="shared" si="11"/>
        <v>0.37546933667083854</v>
      </c>
    </row>
    <row r="166" spans="1:9" x14ac:dyDescent="0.2">
      <c r="A166" t="s">
        <v>1178</v>
      </c>
      <c r="B166">
        <v>9</v>
      </c>
      <c r="C166">
        <v>1</v>
      </c>
      <c r="D166">
        <v>7</v>
      </c>
      <c r="E166">
        <f>IFERROR(INDEX(Gemeinde_Kennzahlen!A:C,MATCH(A166,Gemeinde_Kennzahlen!B:B,),3),0)</f>
        <v>1164</v>
      </c>
      <c r="F166">
        <f>IFERROR(ROUND(INDEX(Gemeinde_Kennzahlen!A:Q,MATCH(A166,Gemeinde_Kennzahlen!B:B,),16)*INDEX(Gemeinde_Kennzahlen!A:Q,MATCH(A166,Gemeinde_Kennzahlen!B:B,),17),2),"Siedlungsfläche in ha")</f>
        <v>102.04</v>
      </c>
      <c r="G166">
        <f t="shared" si="9"/>
        <v>0.38659793814432991</v>
      </c>
      <c r="H166">
        <f t="shared" si="10"/>
        <v>0.64432989690721654</v>
      </c>
      <c r="I166">
        <f t="shared" si="11"/>
        <v>3.006872852233677</v>
      </c>
    </row>
    <row r="167" spans="1:9" x14ac:dyDescent="0.2">
      <c r="A167" t="s">
        <v>604</v>
      </c>
      <c r="B167">
        <v>0</v>
      </c>
      <c r="C167">
        <v>0</v>
      </c>
      <c r="D167">
        <v>4</v>
      </c>
      <c r="E167">
        <f>IFERROR(INDEX(Gemeinde_Kennzahlen!A:C,MATCH(A167,Gemeinde_Kennzahlen!B:B,),3),0)</f>
        <v>2807</v>
      </c>
      <c r="F167">
        <f>IFERROR(ROUND(INDEX(Gemeinde_Kennzahlen!A:Q,MATCH(A167,Gemeinde_Kennzahlen!B:B,),16)*INDEX(Gemeinde_Kennzahlen!A:Q,MATCH(A167,Gemeinde_Kennzahlen!B:B,),17),2),"Siedlungsfläche in ha")</f>
        <v>161.09</v>
      </c>
      <c r="G167">
        <f t="shared" si="9"/>
        <v>0</v>
      </c>
      <c r="H167">
        <f t="shared" si="10"/>
        <v>0</v>
      </c>
      <c r="I167">
        <f t="shared" si="11"/>
        <v>0.71250445315283217</v>
      </c>
    </row>
    <row r="168" spans="1:9" x14ac:dyDescent="0.2">
      <c r="A168" t="s">
        <v>356</v>
      </c>
      <c r="B168">
        <v>16</v>
      </c>
      <c r="C168">
        <v>2</v>
      </c>
      <c r="D168">
        <v>4</v>
      </c>
      <c r="E168">
        <f>IFERROR(INDEX(Gemeinde_Kennzahlen!A:C,MATCH(A168,Gemeinde_Kennzahlen!B:B,),3),0)</f>
        <v>1337</v>
      </c>
      <c r="F168">
        <f>IFERROR(ROUND(INDEX(Gemeinde_Kennzahlen!A:Q,MATCH(A168,Gemeinde_Kennzahlen!B:B,),16)*INDEX(Gemeinde_Kennzahlen!A:Q,MATCH(A168,Gemeinde_Kennzahlen!B:B,),17),2),"Siedlungsfläche in ha")</f>
        <v>99.06</v>
      </c>
      <c r="G168">
        <f t="shared" si="9"/>
        <v>0.59835452505609577</v>
      </c>
      <c r="H168">
        <f t="shared" si="10"/>
        <v>1.1219147344801794</v>
      </c>
      <c r="I168">
        <f t="shared" si="11"/>
        <v>1.4958863126402393</v>
      </c>
    </row>
    <row r="169" spans="1:9" x14ac:dyDescent="0.2">
      <c r="A169" t="s">
        <v>2188</v>
      </c>
      <c r="B169">
        <v>1445</v>
      </c>
      <c r="C169">
        <v>109</v>
      </c>
      <c r="D169">
        <v>8</v>
      </c>
      <c r="E169">
        <f>IFERROR(INDEX(Gemeinde_Kennzahlen!A:C,MATCH(A169,Gemeinde_Kennzahlen!B:B,),3),0)</f>
        <v>134591</v>
      </c>
      <c r="F169">
        <f>IFERROR(ROUND(INDEX(Gemeinde_Kennzahlen!A:Q,MATCH(A169,Gemeinde_Kennzahlen!B:B,),16)*INDEX(Gemeinde_Kennzahlen!A:Q,MATCH(A169,Gemeinde_Kennzahlen!B:B,),17),2),"Siedlungsfläche in ha")</f>
        <v>2324.4499999999998</v>
      </c>
      <c r="G169">
        <f t="shared" si="9"/>
        <v>0.53681152528772358</v>
      </c>
      <c r="H169">
        <f t="shared" si="10"/>
        <v>0.60739573968541727</v>
      </c>
      <c r="I169">
        <f t="shared" si="11"/>
        <v>2.9719669220081579E-2</v>
      </c>
    </row>
    <row r="170" spans="1:9" x14ac:dyDescent="0.2">
      <c r="A170" t="s">
        <v>1291</v>
      </c>
      <c r="B170">
        <v>107</v>
      </c>
      <c r="C170">
        <v>2</v>
      </c>
      <c r="D170">
        <v>14</v>
      </c>
      <c r="E170">
        <f>IFERROR(INDEX(Gemeinde_Kennzahlen!A:C,MATCH(A170,Gemeinde_Kennzahlen!B:B,),3),0)</f>
        <v>8761</v>
      </c>
      <c r="F170">
        <f>IFERROR(ROUND(INDEX(Gemeinde_Kennzahlen!A:Q,MATCH(A170,Gemeinde_Kennzahlen!B:B,),16)*INDEX(Gemeinde_Kennzahlen!A:Q,MATCH(A170,Gemeinde_Kennzahlen!B:B,),17),2),"Siedlungsfläche in ha")</f>
        <v>401</v>
      </c>
      <c r="G170">
        <f t="shared" si="9"/>
        <v>0.61066088346079217</v>
      </c>
      <c r="H170">
        <f t="shared" si="10"/>
        <v>0.17121333181143705</v>
      </c>
      <c r="I170">
        <f t="shared" si="11"/>
        <v>0.79899554845337295</v>
      </c>
    </row>
    <row r="171" spans="1:9" x14ac:dyDescent="0.2">
      <c r="A171" t="s">
        <v>2184</v>
      </c>
      <c r="B171">
        <v>237</v>
      </c>
      <c r="C171">
        <v>18</v>
      </c>
      <c r="D171">
        <v>18</v>
      </c>
      <c r="E171">
        <f>IFERROR(INDEX(Gemeinde_Kennzahlen!A:C,MATCH(A171,Gemeinde_Kennzahlen!B:B,),3),0)</f>
        <v>42044</v>
      </c>
      <c r="F171">
        <f>IFERROR(ROUND(INDEX(Gemeinde_Kennzahlen!A:Q,MATCH(A171,Gemeinde_Kennzahlen!B:B,),16)*INDEX(Gemeinde_Kennzahlen!A:Q,MATCH(A171,Gemeinde_Kennzahlen!B:B,),17),2),"Siedlungsfläche in ha")</f>
        <v>940.08</v>
      </c>
      <c r="G171">
        <f t="shared" si="9"/>
        <v>0.28184758824089051</v>
      </c>
      <c r="H171">
        <f t="shared" si="10"/>
        <v>0.32109218913519172</v>
      </c>
      <c r="I171">
        <f t="shared" si="11"/>
        <v>0.21406145942346114</v>
      </c>
    </row>
    <row r="172" spans="1:9" x14ac:dyDescent="0.2">
      <c r="A172" t="s">
        <v>2081</v>
      </c>
      <c r="B172">
        <v>11</v>
      </c>
      <c r="C172">
        <v>4</v>
      </c>
      <c r="D172">
        <v>14</v>
      </c>
      <c r="E172">
        <f>IFERROR(INDEX(Gemeinde_Kennzahlen!A:C,MATCH(A172,Gemeinde_Kennzahlen!B:B,),3),0)</f>
        <v>648</v>
      </c>
      <c r="F172">
        <f>IFERROR(ROUND(INDEX(Gemeinde_Kennzahlen!A:Q,MATCH(A172,Gemeinde_Kennzahlen!B:B,),16)*INDEX(Gemeinde_Kennzahlen!A:Q,MATCH(A172,Gemeinde_Kennzahlen!B:B,),17),2),"Siedlungsfläche in ha")</f>
        <v>67.09</v>
      </c>
      <c r="G172">
        <f t="shared" si="9"/>
        <v>0.84876543209876543</v>
      </c>
      <c r="H172">
        <f t="shared" si="10"/>
        <v>4.6296296296296298</v>
      </c>
      <c r="I172">
        <f t="shared" si="11"/>
        <v>10.802469135802468</v>
      </c>
    </row>
    <row r="173" spans="1:9" x14ac:dyDescent="0.2">
      <c r="A173" t="s">
        <v>1214</v>
      </c>
      <c r="B173">
        <v>3</v>
      </c>
      <c r="C173">
        <v>0</v>
      </c>
      <c r="D173">
        <v>1</v>
      </c>
      <c r="E173">
        <f>IFERROR(INDEX(Gemeinde_Kennzahlen!A:C,MATCH(A173,Gemeinde_Kennzahlen!B:B,),3),0)</f>
        <v>805</v>
      </c>
      <c r="F173">
        <f>IFERROR(ROUND(INDEX(Gemeinde_Kennzahlen!A:Q,MATCH(A173,Gemeinde_Kennzahlen!B:B,),16)*INDEX(Gemeinde_Kennzahlen!A:Q,MATCH(A173,Gemeinde_Kennzahlen!B:B,),17),2),"Siedlungsfläche in ha")</f>
        <v>116.91</v>
      </c>
      <c r="G173">
        <f t="shared" si="9"/>
        <v>0.18633540372670807</v>
      </c>
      <c r="H173">
        <f t="shared" si="10"/>
        <v>0</v>
      </c>
      <c r="I173">
        <f t="shared" si="11"/>
        <v>0.62111801242236031</v>
      </c>
    </row>
    <row r="174" spans="1:9" x14ac:dyDescent="0.2">
      <c r="A174" t="s">
        <v>1288</v>
      </c>
      <c r="B174">
        <v>40</v>
      </c>
      <c r="C174">
        <v>2</v>
      </c>
      <c r="D174">
        <v>10</v>
      </c>
      <c r="E174">
        <f>IFERROR(INDEX(Gemeinde_Kennzahlen!A:C,MATCH(A174,Gemeinde_Kennzahlen!B:B,),3),0)</f>
        <v>2847</v>
      </c>
      <c r="F174">
        <f>IFERROR(ROUND(INDEX(Gemeinde_Kennzahlen!A:Q,MATCH(A174,Gemeinde_Kennzahlen!B:B,),16)*INDEX(Gemeinde_Kennzahlen!A:Q,MATCH(A174,Gemeinde_Kennzahlen!B:B,),17),2),"Siedlungsfläche in ha")</f>
        <v>186.85</v>
      </c>
      <c r="G174">
        <f t="shared" si="9"/>
        <v>0.70249385317878466</v>
      </c>
      <c r="H174">
        <f t="shared" si="10"/>
        <v>0.52687038988408852</v>
      </c>
      <c r="I174">
        <f t="shared" si="11"/>
        <v>1.7562346329469618</v>
      </c>
    </row>
    <row r="175" spans="1:9" x14ac:dyDescent="0.2">
      <c r="A175" t="s">
        <v>1236</v>
      </c>
      <c r="B175">
        <v>161</v>
      </c>
      <c r="C175">
        <v>15</v>
      </c>
      <c r="D175">
        <v>28</v>
      </c>
      <c r="E175">
        <f>IFERROR(INDEX(Gemeinde_Kennzahlen!A:C,MATCH(A175,Gemeinde_Kennzahlen!B:B,),3),0)</f>
        <v>2912</v>
      </c>
      <c r="F175">
        <f>IFERROR(ROUND(INDEX(Gemeinde_Kennzahlen!A:Q,MATCH(A175,Gemeinde_Kennzahlen!B:B,),16)*INDEX(Gemeinde_Kennzahlen!A:Q,MATCH(A175,Gemeinde_Kennzahlen!B:B,),17),2),"Siedlungsfläche in ha")</f>
        <v>225.18</v>
      </c>
      <c r="G175">
        <f t="shared" si="9"/>
        <v>2.7644230769230766</v>
      </c>
      <c r="H175">
        <f t="shared" si="10"/>
        <v>3.8633241758241756</v>
      </c>
      <c r="I175">
        <f t="shared" si="11"/>
        <v>4.8076923076923084</v>
      </c>
    </row>
    <row r="176" spans="1:9" x14ac:dyDescent="0.2">
      <c r="A176" t="s">
        <v>1225</v>
      </c>
      <c r="B176">
        <v>73</v>
      </c>
      <c r="C176">
        <v>3</v>
      </c>
      <c r="D176">
        <v>4</v>
      </c>
      <c r="E176">
        <f>IFERROR(INDEX(Gemeinde_Kennzahlen!A:C,MATCH(A176,Gemeinde_Kennzahlen!B:B,),3),0)</f>
        <v>2913</v>
      </c>
      <c r="F176">
        <f>IFERROR(ROUND(INDEX(Gemeinde_Kennzahlen!A:Q,MATCH(A176,Gemeinde_Kennzahlen!B:B,),16)*INDEX(Gemeinde_Kennzahlen!A:Q,MATCH(A176,Gemeinde_Kennzahlen!B:B,),17),2),"Siedlungsfläche in ha")</f>
        <v>218.69</v>
      </c>
      <c r="G176">
        <f t="shared" si="9"/>
        <v>1.253003776175764</v>
      </c>
      <c r="H176">
        <f t="shared" si="10"/>
        <v>0.77239958805355302</v>
      </c>
      <c r="I176">
        <f t="shared" si="11"/>
        <v>0.68657741160315833</v>
      </c>
    </row>
    <row r="177" spans="1:9" x14ac:dyDescent="0.2">
      <c r="A177" t="s">
        <v>436</v>
      </c>
      <c r="B177">
        <v>0</v>
      </c>
      <c r="C177">
        <v>0</v>
      </c>
      <c r="D177">
        <v>0</v>
      </c>
      <c r="E177">
        <f>IFERROR(INDEX(Gemeinde_Kennzahlen!A:C,MATCH(A177,Gemeinde_Kennzahlen!B:B,),3),0)</f>
        <v>125</v>
      </c>
      <c r="F177">
        <f>IFERROR(ROUND(INDEX(Gemeinde_Kennzahlen!A:Q,MATCH(A177,Gemeinde_Kennzahlen!B:B,),16)*INDEX(Gemeinde_Kennzahlen!A:Q,MATCH(A177,Gemeinde_Kennzahlen!B:B,),17),2),"Siedlungsfläche in ha")</f>
        <v>34.049999999999997</v>
      </c>
      <c r="G177">
        <f t="shared" si="9"/>
        <v>0</v>
      </c>
      <c r="H177">
        <f t="shared" si="10"/>
        <v>0</v>
      </c>
      <c r="I177">
        <f t="shared" si="11"/>
        <v>0</v>
      </c>
    </row>
    <row r="178" spans="1:9" x14ac:dyDescent="0.2">
      <c r="A178" t="s">
        <v>1774</v>
      </c>
      <c r="B178">
        <v>12</v>
      </c>
      <c r="C178">
        <v>2</v>
      </c>
      <c r="D178">
        <v>7</v>
      </c>
      <c r="E178">
        <f>IFERROR(INDEX(Gemeinde_Kennzahlen!A:C,MATCH(A178,Gemeinde_Kennzahlen!B:B,),3),0)</f>
        <v>177</v>
      </c>
      <c r="F178">
        <f>IFERROR(ROUND(INDEX(Gemeinde_Kennzahlen!A:Q,MATCH(A178,Gemeinde_Kennzahlen!B:B,),16)*INDEX(Gemeinde_Kennzahlen!A:Q,MATCH(A178,Gemeinde_Kennzahlen!B:B,),17),2),"Siedlungsfläche in ha")</f>
        <v>31.97</v>
      </c>
      <c r="G178">
        <f t="shared" si="9"/>
        <v>3.3898305084745761</v>
      </c>
      <c r="H178">
        <f t="shared" si="10"/>
        <v>8.4745762711864412</v>
      </c>
      <c r="I178">
        <f t="shared" si="11"/>
        <v>19.774011299435031</v>
      </c>
    </row>
    <row r="179" spans="1:9" x14ac:dyDescent="0.2">
      <c r="A179" t="s">
        <v>1184</v>
      </c>
      <c r="B179">
        <v>30</v>
      </c>
      <c r="C179">
        <v>3</v>
      </c>
      <c r="D179">
        <v>13</v>
      </c>
      <c r="E179">
        <f>IFERROR(INDEX(Gemeinde_Kennzahlen!A:C,MATCH(A179,Gemeinde_Kennzahlen!B:B,),3),0)</f>
        <v>1370</v>
      </c>
      <c r="F179">
        <f>IFERROR(ROUND(INDEX(Gemeinde_Kennzahlen!A:Q,MATCH(A179,Gemeinde_Kennzahlen!B:B,),16)*INDEX(Gemeinde_Kennzahlen!A:Q,MATCH(A179,Gemeinde_Kennzahlen!B:B,),17),2),"Siedlungsfläche in ha")</f>
        <v>93.06</v>
      </c>
      <c r="G179">
        <f t="shared" si="9"/>
        <v>1.0948905109489051</v>
      </c>
      <c r="H179">
        <f t="shared" si="10"/>
        <v>1.6423357664233578</v>
      </c>
      <c r="I179">
        <f t="shared" si="11"/>
        <v>4.7445255474452548</v>
      </c>
    </row>
    <row r="180" spans="1:9" x14ac:dyDescent="0.2">
      <c r="A180" t="s">
        <v>1292</v>
      </c>
      <c r="B180">
        <v>68</v>
      </c>
      <c r="C180">
        <v>5</v>
      </c>
      <c r="D180">
        <v>4</v>
      </c>
      <c r="E180">
        <f>IFERROR(INDEX(Gemeinde_Kennzahlen!A:C,MATCH(A180,Gemeinde_Kennzahlen!B:B,),3),0)</f>
        <v>4044</v>
      </c>
      <c r="F180">
        <f>IFERROR(ROUND(INDEX(Gemeinde_Kennzahlen!A:Q,MATCH(A180,Gemeinde_Kennzahlen!B:B,),16)*INDEX(Gemeinde_Kennzahlen!A:Q,MATCH(A180,Gemeinde_Kennzahlen!B:B,),17),2),"Siedlungsfläche in ha")</f>
        <v>280.29000000000002</v>
      </c>
      <c r="G180">
        <f t="shared" si="9"/>
        <v>0.84075173095944611</v>
      </c>
      <c r="H180">
        <f t="shared" si="10"/>
        <v>0.92729970326409483</v>
      </c>
      <c r="I180">
        <f t="shared" si="11"/>
        <v>0.4945598417408506</v>
      </c>
    </row>
    <row r="181" spans="1:9" x14ac:dyDescent="0.2">
      <c r="A181" t="s">
        <v>1309</v>
      </c>
      <c r="B181">
        <v>39</v>
      </c>
      <c r="C181">
        <v>6</v>
      </c>
      <c r="D181">
        <v>12</v>
      </c>
      <c r="E181">
        <f>IFERROR(INDEX(Gemeinde_Kennzahlen!A:C,MATCH(A181,Gemeinde_Kennzahlen!B:B,),3),0)</f>
        <v>5705</v>
      </c>
      <c r="F181">
        <f>IFERROR(ROUND(INDEX(Gemeinde_Kennzahlen!A:Q,MATCH(A181,Gemeinde_Kennzahlen!B:B,),16)*INDEX(Gemeinde_Kennzahlen!A:Q,MATCH(A181,Gemeinde_Kennzahlen!B:B,),17),2),"Siedlungsfläche in ha")</f>
        <v>277.24</v>
      </c>
      <c r="G181">
        <f t="shared" si="9"/>
        <v>0.34180543382997369</v>
      </c>
      <c r="H181">
        <f t="shared" si="10"/>
        <v>0.78878177037686237</v>
      </c>
      <c r="I181">
        <f t="shared" si="11"/>
        <v>1.0517090271691498</v>
      </c>
    </row>
    <row r="182" spans="1:9" x14ac:dyDescent="0.2">
      <c r="A182" t="s">
        <v>528</v>
      </c>
      <c r="B182">
        <v>4</v>
      </c>
      <c r="C182">
        <v>2</v>
      </c>
      <c r="D182">
        <v>4</v>
      </c>
      <c r="E182">
        <f>IFERROR(INDEX(Gemeinde_Kennzahlen!A:C,MATCH(A182,Gemeinde_Kennzahlen!B:B,),3),0)</f>
        <v>858</v>
      </c>
      <c r="F182">
        <f>IFERROR(ROUND(INDEX(Gemeinde_Kennzahlen!A:Q,MATCH(A182,Gemeinde_Kennzahlen!B:B,),16)*INDEX(Gemeinde_Kennzahlen!A:Q,MATCH(A182,Gemeinde_Kennzahlen!B:B,),17),2),"Siedlungsfläche in ha")</f>
        <v>131</v>
      </c>
      <c r="G182">
        <f t="shared" si="9"/>
        <v>0.23310023310023309</v>
      </c>
      <c r="H182">
        <f t="shared" si="10"/>
        <v>1.7482517482517483</v>
      </c>
      <c r="I182">
        <f t="shared" si="11"/>
        <v>2.3310023310023311</v>
      </c>
    </row>
    <row r="183" spans="1:9" x14ac:dyDescent="0.2">
      <c r="A183" t="s">
        <v>1197</v>
      </c>
      <c r="B183">
        <v>20</v>
      </c>
      <c r="C183">
        <v>3</v>
      </c>
      <c r="D183">
        <v>9</v>
      </c>
      <c r="E183">
        <f>IFERROR(INDEX(Gemeinde_Kennzahlen!A:C,MATCH(A183,Gemeinde_Kennzahlen!B:B,),3),0)</f>
        <v>1912</v>
      </c>
      <c r="F183">
        <f>IFERROR(ROUND(INDEX(Gemeinde_Kennzahlen!A:Q,MATCH(A183,Gemeinde_Kennzahlen!B:B,),16)*INDEX(Gemeinde_Kennzahlen!A:Q,MATCH(A183,Gemeinde_Kennzahlen!B:B,),17),2),"Siedlungsfläche in ha")</f>
        <v>179.85</v>
      </c>
      <c r="G183">
        <f t="shared" si="9"/>
        <v>0.52301255230125521</v>
      </c>
      <c r="H183">
        <f t="shared" si="10"/>
        <v>1.1767782426778242</v>
      </c>
      <c r="I183">
        <f t="shared" si="11"/>
        <v>2.3535564853556488</v>
      </c>
    </row>
    <row r="184" spans="1:9" x14ac:dyDescent="0.2">
      <c r="A184" t="s">
        <v>1766</v>
      </c>
      <c r="B184">
        <v>140</v>
      </c>
      <c r="C184">
        <v>16</v>
      </c>
      <c r="D184">
        <v>10</v>
      </c>
      <c r="E184">
        <f>IFERROR(INDEX(Gemeinde_Kennzahlen!A:C,MATCH(A184,Gemeinde_Kennzahlen!B:B,),3),0)</f>
        <v>12154</v>
      </c>
      <c r="F184">
        <f>IFERROR(ROUND(INDEX(Gemeinde_Kennzahlen!A:Q,MATCH(A184,Gemeinde_Kennzahlen!B:B,),16)*INDEX(Gemeinde_Kennzahlen!A:Q,MATCH(A184,Gemeinde_Kennzahlen!B:B,),17),2),"Siedlungsfläche in ha")</f>
        <v>409.19</v>
      </c>
      <c r="G184">
        <f t="shared" si="9"/>
        <v>0.57594207668257358</v>
      </c>
      <c r="H184">
        <f t="shared" si="10"/>
        <v>0.98732927431298345</v>
      </c>
      <c r="I184">
        <f t="shared" si="11"/>
        <v>0.41138719763040976</v>
      </c>
    </row>
    <row r="185" spans="1:9" x14ac:dyDescent="0.2">
      <c r="A185" t="s">
        <v>1943</v>
      </c>
      <c r="B185">
        <v>62</v>
      </c>
      <c r="C185">
        <v>4</v>
      </c>
      <c r="D185">
        <v>12</v>
      </c>
      <c r="E185">
        <f>IFERROR(INDEX(Gemeinde_Kennzahlen!A:C,MATCH(A185,Gemeinde_Kennzahlen!B:B,),3),0)</f>
        <v>9320</v>
      </c>
      <c r="F185">
        <f>IFERROR(ROUND(INDEX(Gemeinde_Kennzahlen!A:Q,MATCH(A185,Gemeinde_Kennzahlen!B:B,),16)*INDEX(Gemeinde_Kennzahlen!A:Q,MATCH(A185,Gemeinde_Kennzahlen!B:B,),17),2),"Siedlungsfläche in ha")</f>
        <v>366.85</v>
      </c>
      <c r="G185">
        <f t="shared" si="9"/>
        <v>0.33261802575107297</v>
      </c>
      <c r="H185">
        <f t="shared" si="10"/>
        <v>0.32188841201716739</v>
      </c>
      <c r="I185">
        <f t="shared" si="11"/>
        <v>0.64377682403433478</v>
      </c>
    </row>
    <row r="186" spans="1:9" x14ac:dyDescent="0.2">
      <c r="A186" t="s">
        <v>1370</v>
      </c>
      <c r="B186">
        <v>16</v>
      </c>
      <c r="C186">
        <v>3</v>
      </c>
      <c r="D186">
        <v>16</v>
      </c>
      <c r="E186">
        <f>IFERROR(INDEX(Gemeinde_Kennzahlen!A:C,MATCH(A186,Gemeinde_Kennzahlen!B:B,),3),0)</f>
        <v>2272</v>
      </c>
      <c r="F186">
        <f>IFERROR(ROUND(INDEX(Gemeinde_Kennzahlen!A:Q,MATCH(A186,Gemeinde_Kennzahlen!B:B,),16)*INDEX(Gemeinde_Kennzahlen!A:Q,MATCH(A186,Gemeinde_Kennzahlen!B:B,),17),2),"Siedlungsfläche in ha")</f>
        <v>165.1</v>
      </c>
      <c r="G186">
        <f t="shared" si="9"/>
        <v>0.35211267605633806</v>
      </c>
      <c r="H186">
        <f t="shared" si="10"/>
        <v>0.99031690140845063</v>
      </c>
      <c r="I186">
        <f t="shared" si="11"/>
        <v>3.5211267605633805</v>
      </c>
    </row>
    <row r="187" spans="1:9" x14ac:dyDescent="0.2">
      <c r="A187" t="s">
        <v>392</v>
      </c>
      <c r="B187">
        <v>14</v>
      </c>
      <c r="C187">
        <v>1</v>
      </c>
      <c r="D187">
        <v>0</v>
      </c>
      <c r="E187">
        <f>IFERROR(INDEX(Gemeinde_Kennzahlen!A:C,MATCH(A187,Gemeinde_Kennzahlen!B:B,),3),0)</f>
        <v>1305</v>
      </c>
      <c r="F187">
        <f>IFERROR(ROUND(INDEX(Gemeinde_Kennzahlen!A:Q,MATCH(A187,Gemeinde_Kennzahlen!B:B,),16)*INDEX(Gemeinde_Kennzahlen!A:Q,MATCH(A187,Gemeinde_Kennzahlen!B:B,),17),2),"Siedlungsfläche in ha")</f>
        <v>105.02</v>
      </c>
      <c r="G187">
        <f t="shared" si="9"/>
        <v>0.53639846743295017</v>
      </c>
      <c r="H187">
        <f t="shared" si="10"/>
        <v>0.57471264367816088</v>
      </c>
      <c r="I187">
        <f t="shared" si="11"/>
        <v>0</v>
      </c>
    </row>
    <row r="188" spans="1:9" x14ac:dyDescent="0.2">
      <c r="A188" t="s">
        <v>2087</v>
      </c>
      <c r="B188">
        <v>151</v>
      </c>
      <c r="C188">
        <v>10</v>
      </c>
      <c r="D188">
        <v>13</v>
      </c>
      <c r="E188">
        <f>IFERROR(INDEX(Gemeinde_Kennzahlen!A:C,MATCH(A188,Gemeinde_Kennzahlen!B:B,),3),0)</f>
        <v>3117</v>
      </c>
      <c r="F188">
        <f>IFERROR(ROUND(INDEX(Gemeinde_Kennzahlen!A:Q,MATCH(A188,Gemeinde_Kennzahlen!B:B,),16)*INDEX(Gemeinde_Kennzahlen!A:Q,MATCH(A188,Gemeinde_Kennzahlen!B:B,),17),2),"Siedlungsfläche in ha")</f>
        <v>217.59</v>
      </c>
      <c r="G188">
        <f t="shared" si="9"/>
        <v>2.4222008341353867</v>
      </c>
      <c r="H188">
        <f t="shared" si="10"/>
        <v>2.4061597690086622</v>
      </c>
      <c r="I188">
        <f t="shared" si="11"/>
        <v>2.0853384664741741</v>
      </c>
    </row>
    <row r="189" spans="1:9" x14ac:dyDescent="0.2">
      <c r="A189" t="s">
        <v>1604</v>
      </c>
      <c r="B189">
        <v>2</v>
      </c>
      <c r="C189">
        <v>2</v>
      </c>
      <c r="D189">
        <v>4</v>
      </c>
      <c r="E189">
        <f>IFERROR(INDEX(Gemeinde_Kennzahlen!A:C,MATCH(A189,Gemeinde_Kennzahlen!B:B,),3),0)</f>
        <v>7216</v>
      </c>
      <c r="F189">
        <f>IFERROR(ROUND(INDEX(Gemeinde_Kennzahlen!A:Q,MATCH(A189,Gemeinde_Kennzahlen!B:B,),16)*INDEX(Gemeinde_Kennzahlen!A:Q,MATCH(A189,Gemeinde_Kennzahlen!B:B,),17),2),"Siedlungsfläche in ha")</f>
        <v>332.28</v>
      </c>
      <c r="G189">
        <f t="shared" si="9"/>
        <v>1.385809312638581E-2</v>
      </c>
      <c r="H189">
        <f t="shared" si="10"/>
        <v>0.20787139689578715</v>
      </c>
      <c r="I189">
        <f t="shared" si="11"/>
        <v>0.27716186252771619</v>
      </c>
    </row>
    <row r="190" spans="1:9" x14ac:dyDescent="0.2">
      <c r="A190" t="s">
        <v>3468</v>
      </c>
      <c r="B190">
        <v>10</v>
      </c>
      <c r="C190">
        <v>0</v>
      </c>
      <c r="D190">
        <v>0</v>
      </c>
      <c r="E190">
        <f>IFERROR(INDEX(Gemeinde_Kennzahlen!A:C,MATCH(A190,Gemeinde_Kennzahlen!B:B,),3),0)</f>
        <v>0</v>
      </c>
      <c r="F190" t="str">
        <f>IFERROR(ROUND(INDEX(Gemeinde_Kennzahlen!A:Q,MATCH(A190,Gemeinde_Kennzahlen!B:B,),16)*INDEX(Gemeinde_Kennzahlen!A:Q,MATCH(A190,Gemeinde_Kennzahlen!B:B,),17),2),"Siedlungsfläche in ha")</f>
        <v>Siedlungsfläche in ha</v>
      </c>
      <c r="G190" t="e">
        <f t="shared" si="9"/>
        <v>#DIV/0!</v>
      </c>
      <c r="H190" t="e">
        <f t="shared" si="10"/>
        <v>#DIV/0!</v>
      </c>
      <c r="I190" t="e">
        <f t="shared" si="11"/>
        <v>#DIV/0!</v>
      </c>
    </row>
    <row r="191" spans="1:9" x14ac:dyDescent="0.2">
      <c r="A191" t="s">
        <v>1308</v>
      </c>
      <c r="B191">
        <v>170</v>
      </c>
      <c r="C191">
        <v>9</v>
      </c>
      <c r="D191">
        <v>13</v>
      </c>
      <c r="E191">
        <f>IFERROR(INDEX(Gemeinde_Kennzahlen!A:C,MATCH(A191,Gemeinde_Kennzahlen!B:B,),3),0)</f>
        <v>1823</v>
      </c>
      <c r="F191">
        <f>IFERROR(ROUND(INDEX(Gemeinde_Kennzahlen!A:Q,MATCH(A191,Gemeinde_Kennzahlen!B:B,),16)*INDEX(Gemeinde_Kennzahlen!A:Q,MATCH(A191,Gemeinde_Kennzahlen!B:B,),17),2),"Siedlungsfläche in ha")</f>
        <v>136</v>
      </c>
      <c r="G191">
        <f t="shared" si="9"/>
        <v>4.6626439934174435</v>
      </c>
      <c r="H191">
        <f t="shared" si="10"/>
        <v>3.7026878771256171</v>
      </c>
      <c r="I191">
        <f t="shared" si="11"/>
        <v>3.5655512890839276</v>
      </c>
    </row>
    <row r="192" spans="1:9" x14ac:dyDescent="0.2">
      <c r="A192" t="s">
        <v>468</v>
      </c>
      <c r="B192">
        <v>3</v>
      </c>
      <c r="C192">
        <v>3</v>
      </c>
      <c r="D192">
        <v>6</v>
      </c>
      <c r="E192">
        <f>IFERROR(INDEX(Gemeinde_Kennzahlen!A:C,MATCH(A192,Gemeinde_Kennzahlen!B:B,),3),0)</f>
        <v>2111</v>
      </c>
      <c r="F192">
        <f>IFERROR(ROUND(INDEX(Gemeinde_Kennzahlen!A:Q,MATCH(A192,Gemeinde_Kennzahlen!B:B,),16)*INDEX(Gemeinde_Kennzahlen!A:Q,MATCH(A192,Gemeinde_Kennzahlen!B:B,),17),2),"Siedlungsfläche in ha")</f>
        <v>129.88999999999999</v>
      </c>
      <c r="G192">
        <f t="shared" si="9"/>
        <v>7.105637138796779E-2</v>
      </c>
      <c r="H192">
        <f t="shared" si="10"/>
        <v>1.0658455708195169</v>
      </c>
      <c r="I192">
        <f t="shared" si="11"/>
        <v>1.4211274277593557</v>
      </c>
    </row>
    <row r="193" spans="1:9" x14ac:dyDescent="0.2">
      <c r="A193" t="s">
        <v>1802</v>
      </c>
      <c r="B193">
        <v>80</v>
      </c>
      <c r="C193">
        <v>6</v>
      </c>
      <c r="D193">
        <v>4</v>
      </c>
      <c r="E193">
        <f>IFERROR(INDEX(Gemeinde_Kennzahlen!A:C,MATCH(A193,Gemeinde_Kennzahlen!B:B,),3),0)</f>
        <v>8970</v>
      </c>
      <c r="F193">
        <f>IFERROR(ROUND(INDEX(Gemeinde_Kennzahlen!A:Q,MATCH(A193,Gemeinde_Kennzahlen!B:B,),16)*INDEX(Gemeinde_Kennzahlen!A:Q,MATCH(A193,Gemeinde_Kennzahlen!B:B,),17),2),"Siedlungsfläche in ha")</f>
        <v>392</v>
      </c>
      <c r="G193">
        <f t="shared" si="9"/>
        <v>0.44593088071348941</v>
      </c>
      <c r="H193">
        <f t="shared" si="10"/>
        <v>0.50167224080267558</v>
      </c>
      <c r="I193">
        <f t="shared" si="11"/>
        <v>0.2229654403567447</v>
      </c>
    </row>
    <row r="194" spans="1:9" x14ac:dyDescent="0.2">
      <c r="A194" t="s">
        <v>1234</v>
      </c>
      <c r="B194">
        <v>26</v>
      </c>
      <c r="C194">
        <v>2</v>
      </c>
      <c r="D194">
        <v>25</v>
      </c>
      <c r="E194">
        <f>IFERROR(INDEX(Gemeinde_Kennzahlen!A:C,MATCH(A194,Gemeinde_Kennzahlen!B:B,),3),0)</f>
        <v>1414</v>
      </c>
      <c r="F194">
        <f>IFERROR(ROUND(INDEX(Gemeinde_Kennzahlen!A:Q,MATCH(A194,Gemeinde_Kennzahlen!B:B,),16)*INDEX(Gemeinde_Kennzahlen!A:Q,MATCH(A194,Gemeinde_Kennzahlen!B:B,),17),2),"Siedlungsfläche in ha")</f>
        <v>92.86</v>
      </c>
      <c r="G194">
        <f t="shared" si="9"/>
        <v>0.91937765205091937</v>
      </c>
      <c r="H194">
        <f t="shared" si="10"/>
        <v>1.0608203677510608</v>
      </c>
      <c r="I194">
        <f t="shared" si="11"/>
        <v>8.8401697312588396</v>
      </c>
    </row>
    <row r="195" spans="1:9" x14ac:dyDescent="0.2">
      <c r="A195" t="s">
        <v>1799</v>
      </c>
      <c r="B195">
        <v>15</v>
      </c>
      <c r="C195">
        <v>3</v>
      </c>
      <c r="D195">
        <v>6</v>
      </c>
      <c r="E195">
        <f>IFERROR(INDEX(Gemeinde_Kennzahlen!A:C,MATCH(A195,Gemeinde_Kennzahlen!B:B,),3),0)</f>
        <v>1750</v>
      </c>
      <c r="F195">
        <f>IFERROR(ROUND(INDEX(Gemeinde_Kennzahlen!A:Q,MATCH(A195,Gemeinde_Kennzahlen!B:B,),16)*INDEX(Gemeinde_Kennzahlen!A:Q,MATCH(A195,Gemeinde_Kennzahlen!B:B,),17),2),"Siedlungsfläche in ha")</f>
        <v>77.98</v>
      </c>
      <c r="G195">
        <f t="shared" si="9"/>
        <v>0.4285714285714286</v>
      </c>
      <c r="H195">
        <f t="shared" si="10"/>
        <v>1.2857142857142856</v>
      </c>
      <c r="I195">
        <f t="shared" si="11"/>
        <v>1.7142857142857142</v>
      </c>
    </row>
    <row r="196" spans="1:9" x14ac:dyDescent="0.2">
      <c r="A196" t="s">
        <v>264</v>
      </c>
      <c r="B196">
        <v>10</v>
      </c>
      <c r="C196">
        <v>0</v>
      </c>
      <c r="D196">
        <v>4</v>
      </c>
      <c r="E196">
        <f>IFERROR(INDEX(Gemeinde_Kennzahlen!A:C,MATCH(A196,Gemeinde_Kennzahlen!B:B,),3),0)</f>
        <v>3205</v>
      </c>
      <c r="F196">
        <f>IFERROR(ROUND(INDEX(Gemeinde_Kennzahlen!A:Q,MATCH(A196,Gemeinde_Kennzahlen!B:B,),16)*INDEX(Gemeinde_Kennzahlen!A:Q,MATCH(A196,Gemeinde_Kennzahlen!B:B,),17),2),"Siedlungsfläche in ha")</f>
        <v>224.14</v>
      </c>
      <c r="G196">
        <f t="shared" si="9"/>
        <v>0.15600624024960999</v>
      </c>
      <c r="H196">
        <f t="shared" si="10"/>
        <v>0</v>
      </c>
      <c r="I196">
        <f t="shared" si="11"/>
        <v>0.62402496099843996</v>
      </c>
    </row>
    <row r="197" spans="1:9" x14ac:dyDescent="0.2">
      <c r="A197" t="s">
        <v>3469</v>
      </c>
      <c r="B197">
        <v>0</v>
      </c>
      <c r="C197">
        <v>0</v>
      </c>
      <c r="D197">
        <v>1</v>
      </c>
      <c r="E197">
        <f>IFERROR(INDEX(Gemeinde_Kennzahlen!A:C,MATCH(A197,Gemeinde_Kennzahlen!B:B,),3),0)</f>
        <v>0</v>
      </c>
      <c r="F197" t="str">
        <f>IFERROR(ROUND(INDEX(Gemeinde_Kennzahlen!A:Q,MATCH(A197,Gemeinde_Kennzahlen!B:B,),16)*INDEX(Gemeinde_Kennzahlen!A:Q,MATCH(A197,Gemeinde_Kennzahlen!B:B,),17),2),"Siedlungsfläche in ha")</f>
        <v>Siedlungsfläche in ha</v>
      </c>
      <c r="G197" t="e">
        <f t="shared" si="9"/>
        <v>#DIV/0!</v>
      </c>
      <c r="H197" t="e">
        <f t="shared" si="10"/>
        <v>#DIV/0!</v>
      </c>
      <c r="I197" t="e">
        <f t="shared" si="11"/>
        <v>#DIV/0!</v>
      </c>
    </row>
    <row r="198" spans="1:9" x14ac:dyDescent="0.2">
      <c r="A198" t="s">
        <v>1748</v>
      </c>
      <c r="B198">
        <v>19</v>
      </c>
      <c r="C198">
        <v>9</v>
      </c>
      <c r="D198">
        <v>5</v>
      </c>
      <c r="E198">
        <f>IFERROR(INDEX(Gemeinde_Kennzahlen!A:C,MATCH(A198,Gemeinde_Kennzahlen!B:B,),3),0)</f>
        <v>2111</v>
      </c>
      <c r="F198">
        <f>IFERROR(ROUND(INDEX(Gemeinde_Kennzahlen!A:Q,MATCH(A198,Gemeinde_Kennzahlen!B:B,),16)*INDEX(Gemeinde_Kennzahlen!A:Q,MATCH(A198,Gemeinde_Kennzahlen!B:B,),17),2),"Siedlungsfläche in ha")</f>
        <v>167.93</v>
      </c>
      <c r="G198">
        <f t="shared" si="9"/>
        <v>0.45002368545712934</v>
      </c>
      <c r="H198">
        <f t="shared" si="10"/>
        <v>3.1975367124585503</v>
      </c>
      <c r="I198">
        <f t="shared" si="11"/>
        <v>1.1842728564661298</v>
      </c>
    </row>
    <row r="199" spans="1:9" x14ac:dyDescent="0.2">
      <c r="A199" t="s">
        <v>1753</v>
      </c>
      <c r="B199">
        <v>21</v>
      </c>
      <c r="C199">
        <v>1</v>
      </c>
      <c r="D199">
        <v>1</v>
      </c>
      <c r="E199">
        <f>IFERROR(INDEX(Gemeinde_Kennzahlen!A:C,MATCH(A199,Gemeinde_Kennzahlen!B:B,),3),0)</f>
        <v>2398</v>
      </c>
      <c r="F199">
        <f>IFERROR(ROUND(INDEX(Gemeinde_Kennzahlen!A:Q,MATCH(A199,Gemeinde_Kennzahlen!B:B,),16)*INDEX(Gemeinde_Kennzahlen!A:Q,MATCH(A199,Gemeinde_Kennzahlen!B:B,),17),2),"Siedlungsfläche in ha")</f>
        <v>177.77</v>
      </c>
      <c r="G199">
        <f t="shared" si="9"/>
        <v>0.4378648874061718</v>
      </c>
      <c r="H199">
        <f t="shared" si="10"/>
        <v>0.31276063386155128</v>
      </c>
      <c r="I199">
        <f t="shared" si="11"/>
        <v>0.2085070892410342</v>
      </c>
    </row>
    <row r="200" spans="1:9" x14ac:dyDescent="0.2">
      <c r="A200" t="s">
        <v>1212</v>
      </c>
      <c r="B200">
        <v>3</v>
      </c>
      <c r="C200">
        <v>0</v>
      </c>
      <c r="D200">
        <v>3</v>
      </c>
      <c r="E200">
        <f>IFERROR(INDEX(Gemeinde_Kennzahlen!A:C,MATCH(A200,Gemeinde_Kennzahlen!B:B,),3),0)</f>
        <v>319</v>
      </c>
      <c r="F200">
        <f>IFERROR(ROUND(INDEX(Gemeinde_Kennzahlen!A:Q,MATCH(A200,Gemeinde_Kennzahlen!B:B,),16)*INDEX(Gemeinde_Kennzahlen!A:Q,MATCH(A200,Gemeinde_Kennzahlen!B:B,),17),2),"Siedlungsfläche in ha")</f>
        <v>53.06</v>
      </c>
      <c r="G200">
        <f t="shared" si="9"/>
        <v>0.47021943573667713</v>
      </c>
      <c r="H200">
        <f t="shared" si="10"/>
        <v>0</v>
      </c>
      <c r="I200">
        <f t="shared" si="11"/>
        <v>4.7021943573667713</v>
      </c>
    </row>
    <row r="201" spans="1:9" x14ac:dyDescent="0.2">
      <c r="A201" t="s">
        <v>1244</v>
      </c>
      <c r="B201">
        <v>11</v>
      </c>
      <c r="C201">
        <v>3</v>
      </c>
      <c r="D201">
        <v>18</v>
      </c>
      <c r="E201">
        <f>IFERROR(INDEX(Gemeinde_Kennzahlen!A:C,MATCH(A201,Gemeinde_Kennzahlen!B:B,),3),0)</f>
        <v>906</v>
      </c>
      <c r="F201">
        <f>IFERROR(ROUND(INDEX(Gemeinde_Kennzahlen!A:Q,MATCH(A201,Gemeinde_Kennzahlen!B:B,),16)*INDEX(Gemeinde_Kennzahlen!A:Q,MATCH(A201,Gemeinde_Kennzahlen!B:B,),17),2),"Siedlungsfläche in ha")</f>
        <v>105.84</v>
      </c>
      <c r="G201">
        <f t="shared" si="9"/>
        <v>0.60706401766004414</v>
      </c>
      <c r="H201">
        <f t="shared" si="10"/>
        <v>2.4834437086092715</v>
      </c>
      <c r="I201">
        <f t="shared" si="11"/>
        <v>9.9337748344370862</v>
      </c>
    </row>
    <row r="202" spans="1:9" x14ac:dyDescent="0.2">
      <c r="A202" t="s">
        <v>1267</v>
      </c>
      <c r="B202">
        <v>9</v>
      </c>
      <c r="C202">
        <v>0</v>
      </c>
      <c r="D202">
        <v>8</v>
      </c>
      <c r="E202">
        <f>IFERROR(INDEX(Gemeinde_Kennzahlen!A:C,MATCH(A202,Gemeinde_Kennzahlen!B:B,),3),0)</f>
        <v>1120</v>
      </c>
      <c r="F202">
        <f>IFERROR(ROUND(INDEX(Gemeinde_Kennzahlen!A:Q,MATCH(A202,Gemeinde_Kennzahlen!B:B,),16)*INDEX(Gemeinde_Kennzahlen!A:Q,MATCH(A202,Gemeinde_Kennzahlen!B:B,),17),2),"Siedlungsfläche in ha")</f>
        <v>114.12</v>
      </c>
      <c r="G202">
        <f t="shared" si="9"/>
        <v>0.40178571428571425</v>
      </c>
      <c r="H202">
        <f t="shared" si="10"/>
        <v>0</v>
      </c>
      <c r="I202">
        <f t="shared" si="11"/>
        <v>3.5714285714285712</v>
      </c>
    </row>
    <row r="203" spans="1:9" x14ac:dyDescent="0.2">
      <c r="A203" t="s">
        <v>1980</v>
      </c>
      <c r="B203">
        <v>6</v>
      </c>
      <c r="C203">
        <v>1</v>
      </c>
      <c r="D203">
        <v>7</v>
      </c>
      <c r="E203">
        <f>IFERROR(INDEX(Gemeinde_Kennzahlen!A:C,MATCH(A203,Gemeinde_Kennzahlen!B:B,),3),0)</f>
        <v>789</v>
      </c>
      <c r="F203">
        <f>IFERROR(ROUND(INDEX(Gemeinde_Kennzahlen!A:Q,MATCH(A203,Gemeinde_Kennzahlen!B:B,),16)*INDEX(Gemeinde_Kennzahlen!A:Q,MATCH(A203,Gemeinde_Kennzahlen!B:B,),17),2),"Siedlungsfläche in ha")</f>
        <v>116.38</v>
      </c>
      <c r="G203">
        <f t="shared" si="9"/>
        <v>0.38022813688212925</v>
      </c>
      <c r="H203">
        <f t="shared" si="10"/>
        <v>0.9505703422053231</v>
      </c>
      <c r="I203">
        <f t="shared" si="11"/>
        <v>4.4359949302915087</v>
      </c>
    </row>
    <row r="204" spans="1:9" x14ac:dyDescent="0.2">
      <c r="A204" t="s">
        <v>1247</v>
      </c>
      <c r="B204">
        <v>7</v>
      </c>
      <c r="C204">
        <v>1</v>
      </c>
      <c r="D204">
        <v>10</v>
      </c>
      <c r="E204">
        <f>IFERROR(INDEX(Gemeinde_Kennzahlen!A:C,MATCH(A204,Gemeinde_Kennzahlen!B:B,),3),0)</f>
        <v>2113</v>
      </c>
      <c r="F204">
        <f>IFERROR(ROUND(INDEX(Gemeinde_Kennzahlen!A:Q,MATCH(A204,Gemeinde_Kennzahlen!B:B,),16)*INDEX(Gemeinde_Kennzahlen!A:Q,MATCH(A204,Gemeinde_Kennzahlen!B:B,),17),2),"Siedlungsfläche in ha")</f>
        <v>149.93</v>
      </c>
      <c r="G204">
        <f t="shared" si="9"/>
        <v>0.1656412683388547</v>
      </c>
      <c r="H204">
        <f t="shared" si="10"/>
        <v>0.35494557501183149</v>
      </c>
      <c r="I204">
        <f t="shared" si="11"/>
        <v>2.3663038334122102</v>
      </c>
    </row>
    <row r="205" spans="1:9" x14ac:dyDescent="0.2">
      <c r="A205" t="s">
        <v>1829</v>
      </c>
      <c r="B205">
        <v>47</v>
      </c>
      <c r="C205">
        <v>2</v>
      </c>
      <c r="D205">
        <v>0</v>
      </c>
      <c r="E205">
        <f>IFERROR(INDEX(Gemeinde_Kennzahlen!A:C,MATCH(A205,Gemeinde_Kennzahlen!B:B,),3),0)</f>
        <v>7046</v>
      </c>
      <c r="F205">
        <f>IFERROR(ROUND(INDEX(Gemeinde_Kennzahlen!A:Q,MATCH(A205,Gemeinde_Kennzahlen!B:B,),16)*INDEX(Gemeinde_Kennzahlen!A:Q,MATCH(A205,Gemeinde_Kennzahlen!B:B,),17),2),"Siedlungsfläche in ha")</f>
        <v>315.64999999999998</v>
      </c>
      <c r="G205">
        <f t="shared" si="9"/>
        <v>0.33352256599489072</v>
      </c>
      <c r="H205">
        <f t="shared" si="10"/>
        <v>0.21288674425205789</v>
      </c>
      <c r="I205">
        <f t="shared" si="11"/>
        <v>0</v>
      </c>
    </row>
    <row r="206" spans="1:9" x14ac:dyDescent="0.2">
      <c r="A206" t="s">
        <v>1961</v>
      </c>
      <c r="B206">
        <v>28</v>
      </c>
      <c r="C206">
        <v>9</v>
      </c>
      <c r="D206">
        <v>3</v>
      </c>
      <c r="E206">
        <f>IFERROR(INDEX(Gemeinde_Kennzahlen!A:C,MATCH(A206,Gemeinde_Kennzahlen!B:B,),3),0)</f>
        <v>6744</v>
      </c>
      <c r="F206">
        <f>IFERROR(ROUND(INDEX(Gemeinde_Kennzahlen!A:Q,MATCH(A206,Gemeinde_Kennzahlen!B:B,),16)*INDEX(Gemeinde_Kennzahlen!A:Q,MATCH(A206,Gemeinde_Kennzahlen!B:B,),17),2),"Siedlungsfläche in ha")</f>
        <v>350.84</v>
      </c>
      <c r="G206">
        <f t="shared" si="9"/>
        <v>0.20759193357058123</v>
      </c>
      <c r="H206">
        <f t="shared" si="10"/>
        <v>1.0008896797153026</v>
      </c>
      <c r="I206">
        <f t="shared" si="11"/>
        <v>0.22241992882562275</v>
      </c>
    </row>
    <row r="207" spans="1:9" x14ac:dyDescent="0.2">
      <c r="A207" t="s">
        <v>1221</v>
      </c>
      <c r="B207">
        <v>64</v>
      </c>
      <c r="C207">
        <v>6</v>
      </c>
      <c r="D207">
        <v>2</v>
      </c>
      <c r="E207">
        <f>IFERROR(INDEX(Gemeinde_Kennzahlen!A:C,MATCH(A207,Gemeinde_Kennzahlen!B:B,),3),0)</f>
        <v>1132</v>
      </c>
      <c r="F207">
        <f>IFERROR(ROUND(INDEX(Gemeinde_Kennzahlen!A:Q,MATCH(A207,Gemeinde_Kennzahlen!B:B,),16)*INDEX(Gemeinde_Kennzahlen!A:Q,MATCH(A207,Gemeinde_Kennzahlen!B:B,),17),2),"Siedlungsfläche in ha")</f>
        <v>96.06</v>
      </c>
      <c r="G207">
        <f t="shared" si="9"/>
        <v>2.8268551236749118</v>
      </c>
      <c r="H207">
        <f t="shared" si="10"/>
        <v>3.9752650176678448</v>
      </c>
      <c r="I207">
        <f t="shared" si="11"/>
        <v>0.88339222614840984</v>
      </c>
    </row>
    <row r="208" spans="1:9" x14ac:dyDescent="0.2">
      <c r="A208" t="s">
        <v>506</v>
      </c>
      <c r="B208">
        <v>258</v>
      </c>
      <c r="C208">
        <v>27</v>
      </c>
      <c r="D208">
        <v>15</v>
      </c>
      <c r="E208">
        <f>IFERROR(INDEX(Gemeinde_Kennzahlen!A:C,MATCH(A208,Gemeinde_Kennzahlen!B:B,),3),0)</f>
        <v>25984</v>
      </c>
      <c r="F208">
        <f>IFERROR(ROUND(INDEX(Gemeinde_Kennzahlen!A:Q,MATCH(A208,Gemeinde_Kennzahlen!B:B,),16)*INDEX(Gemeinde_Kennzahlen!A:Q,MATCH(A208,Gemeinde_Kennzahlen!B:B,),17),2),"Siedlungsfläche in ha")</f>
        <v>640.04</v>
      </c>
      <c r="G208">
        <f t="shared" si="9"/>
        <v>0.49645935960591131</v>
      </c>
      <c r="H208">
        <f t="shared" si="10"/>
        <v>0.77932573891625623</v>
      </c>
      <c r="I208">
        <f t="shared" si="11"/>
        <v>0.2886391625615764</v>
      </c>
    </row>
    <row r="209" spans="1:9" x14ac:dyDescent="0.2">
      <c r="A209" t="s">
        <v>1298</v>
      </c>
      <c r="B209">
        <v>65</v>
      </c>
      <c r="C209">
        <v>4</v>
      </c>
      <c r="D209">
        <v>4</v>
      </c>
      <c r="E209">
        <f>IFERROR(INDEX(Gemeinde_Kennzahlen!A:C,MATCH(A209,Gemeinde_Kennzahlen!B:B,),3),0)</f>
        <v>5001</v>
      </c>
      <c r="F209">
        <f>IFERROR(ROUND(INDEX(Gemeinde_Kennzahlen!A:Q,MATCH(A209,Gemeinde_Kennzahlen!B:B,),16)*INDEX(Gemeinde_Kennzahlen!A:Q,MATCH(A209,Gemeinde_Kennzahlen!B:B,),17),2),"Siedlungsfläche in ha")</f>
        <v>241.22</v>
      </c>
      <c r="G209">
        <f t="shared" si="9"/>
        <v>0.64987002599480104</v>
      </c>
      <c r="H209">
        <f t="shared" si="10"/>
        <v>0.59988002399520091</v>
      </c>
      <c r="I209">
        <f t="shared" si="11"/>
        <v>0.3999200159968006</v>
      </c>
    </row>
    <row r="210" spans="1:9" x14ac:dyDescent="0.2">
      <c r="A210" t="s">
        <v>443</v>
      </c>
      <c r="B210">
        <v>30</v>
      </c>
      <c r="C210">
        <v>6</v>
      </c>
      <c r="D210">
        <v>4</v>
      </c>
      <c r="E210">
        <f>IFERROR(INDEX(Gemeinde_Kennzahlen!A:C,MATCH(A210,Gemeinde_Kennzahlen!B:B,),3),0)</f>
        <v>1110</v>
      </c>
      <c r="F210">
        <f>IFERROR(ROUND(INDEX(Gemeinde_Kennzahlen!A:Q,MATCH(A210,Gemeinde_Kennzahlen!B:B,),16)*INDEX(Gemeinde_Kennzahlen!A:Q,MATCH(A210,Gemeinde_Kennzahlen!B:B,),17),2),"Siedlungsfläche in ha")</f>
        <v>149.07</v>
      </c>
      <c r="G210">
        <f t="shared" ref="G210:G273" si="12">B210/E210*50</f>
        <v>1.3513513513513513</v>
      </c>
      <c r="H210">
        <f t="shared" ref="H210:H273" si="13">C210/E210*750</f>
        <v>4.0540540540540544</v>
      </c>
      <c r="I210">
        <f t="shared" ref="I210:I273" si="14">D210/E210*500</f>
        <v>1.8018018018018018</v>
      </c>
    </row>
    <row r="211" spans="1:9" x14ac:dyDescent="0.2">
      <c r="A211" t="s">
        <v>787</v>
      </c>
      <c r="B211">
        <v>0</v>
      </c>
      <c r="C211">
        <v>0</v>
      </c>
      <c r="D211">
        <v>1</v>
      </c>
      <c r="E211">
        <f>IFERROR(INDEX(Gemeinde_Kennzahlen!A:C,MATCH(A211,Gemeinde_Kennzahlen!B:B,),3),0)</f>
        <v>51</v>
      </c>
      <c r="F211">
        <f>IFERROR(ROUND(INDEX(Gemeinde_Kennzahlen!A:Q,MATCH(A211,Gemeinde_Kennzahlen!B:B,),16)*INDEX(Gemeinde_Kennzahlen!A:Q,MATCH(A211,Gemeinde_Kennzahlen!B:B,),17),2),"Siedlungsfläche in ha")</f>
        <v>34.92</v>
      </c>
      <c r="G211">
        <f t="shared" si="12"/>
        <v>0</v>
      </c>
      <c r="H211">
        <f t="shared" si="13"/>
        <v>0</v>
      </c>
      <c r="I211">
        <f t="shared" si="14"/>
        <v>9.8039215686274517</v>
      </c>
    </row>
    <row r="212" spans="1:9" x14ac:dyDescent="0.2">
      <c r="A212" t="s">
        <v>1186</v>
      </c>
      <c r="B212">
        <v>6</v>
      </c>
      <c r="C212">
        <v>0</v>
      </c>
      <c r="D212">
        <v>11</v>
      </c>
      <c r="E212">
        <f>IFERROR(INDEX(Gemeinde_Kennzahlen!A:C,MATCH(A212,Gemeinde_Kennzahlen!B:B,),3),0)</f>
        <v>2116</v>
      </c>
      <c r="F212">
        <f>IFERROR(ROUND(INDEX(Gemeinde_Kennzahlen!A:Q,MATCH(A212,Gemeinde_Kennzahlen!B:B,),16)*INDEX(Gemeinde_Kennzahlen!A:Q,MATCH(A212,Gemeinde_Kennzahlen!B:B,),17),2),"Siedlungsfläche in ha")</f>
        <v>125.06</v>
      </c>
      <c r="G212">
        <f t="shared" si="12"/>
        <v>0.14177693761814747</v>
      </c>
      <c r="H212">
        <f t="shared" si="13"/>
        <v>0</v>
      </c>
      <c r="I212">
        <f t="shared" si="14"/>
        <v>2.5992438563327034</v>
      </c>
    </row>
    <row r="213" spans="1:9" x14ac:dyDescent="0.2">
      <c r="A213" t="s">
        <v>1194</v>
      </c>
      <c r="B213">
        <v>11</v>
      </c>
      <c r="C213">
        <v>0</v>
      </c>
      <c r="D213">
        <v>7</v>
      </c>
      <c r="E213">
        <f>IFERROR(INDEX(Gemeinde_Kennzahlen!A:C,MATCH(A213,Gemeinde_Kennzahlen!B:B,),3),0)</f>
        <v>3310</v>
      </c>
      <c r="F213">
        <f>IFERROR(ROUND(INDEX(Gemeinde_Kennzahlen!A:Q,MATCH(A213,Gemeinde_Kennzahlen!B:B,),16)*INDEX(Gemeinde_Kennzahlen!A:Q,MATCH(A213,Gemeinde_Kennzahlen!B:B,),17),2),"Siedlungsfläche in ha")</f>
        <v>156.96</v>
      </c>
      <c r="G213">
        <f t="shared" si="12"/>
        <v>0.16616314199395771</v>
      </c>
      <c r="H213">
        <f t="shared" si="13"/>
        <v>0</v>
      </c>
      <c r="I213">
        <f t="shared" si="14"/>
        <v>1.0574018126888218</v>
      </c>
    </row>
    <row r="214" spans="1:9" x14ac:dyDescent="0.2">
      <c r="A214" t="s">
        <v>1290</v>
      </c>
      <c r="B214">
        <v>54</v>
      </c>
      <c r="C214">
        <v>1</v>
      </c>
      <c r="D214">
        <v>16</v>
      </c>
      <c r="E214">
        <f>IFERROR(INDEX(Gemeinde_Kennzahlen!A:C,MATCH(A214,Gemeinde_Kennzahlen!B:B,),3),0)</f>
        <v>9100</v>
      </c>
      <c r="F214">
        <f>IFERROR(ROUND(INDEX(Gemeinde_Kennzahlen!A:Q,MATCH(A214,Gemeinde_Kennzahlen!B:B,),16)*INDEX(Gemeinde_Kennzahlen!A:Q,MATCH(A214,Gemeinde_Kennzahlen!B:B,),17),2),"Siedlungsfläche in ha")</f>
        <v>442.79</v>
      </c>
      <c r="G214">
        <f t="shared" si="12"/>
        <v>0.2967032967032967</v>
      </c>
      <c r="H214">
        <f t="shared" si="13"/>
        <v>8.2417582417582416E-2</v>
      </c>
      <c r="I214">
        <f t="shared" si="14"/>
        <v>0.87912087912087911</v>
      </c>
    </row>
    <row r="215" spans="1:9" x14ac:dyDescent="0.2">
      <c r="A215" t="s">
        <v>1272</v>
      </c>
      <c r="B215">
        <v>40</v>
      </c>
      <c r="C215">
        <v>10</v>
      </c>
      <c r="D215">
        <v>29</v>
      </c>
      <c r="E215">
        <f>IFERROR(INDEX(Gemeinde_Kennzahlen!A:C,MATCH(A215,Gemeinde_Kennzahlen!B:B,),3),0)</f>
        <v>2786</v>
      </c>
      <c r="F215">
        <f>IFERROR(ROUND(INDEX(Gemeinde_Kennzahlen!A:Q,MATCH(A215,Gemeinde_Kennzahlen!B:B,),16)*INDEX(Gemeinde_Kennzahlen!A:Q,MATCH(A215,Gemeinde_Kennzahlen!B:B,),17),2),"Siedlungsfläche in ha")</f>
        <v>299.07</v>
      </c>
      <c r="G215">
        <f t="shared" si="12"/>
        <v>0.71787508973438618</v>
      </c>
      <c r="H215">
        <f t="shared" si="13"/>
        <v>2.6920315865039481</v>
      </c>
      <c r="I215">
        <f t="shared" si="14"/>
        <v>5.2045944005743001</v>
      </c>
    </row>
    <row r="216" spans="1:9" x14ac:dyDescent="0.2">
      <c r="A216" t="s">
        <v>1842</v>
      </c>
      <c r="B216">
        <v>54</v>
      </c>
      <c r="C216">
        <v>1</v>
      </c>
      <c r="D216">
        <v>6</v>
      </c>
      <c r="E216">
        <f>IFERROR(INDEX(Gemeinde_Kennzahlen!A:C,MATCH(A216,Gemeinde_Kennzahlen!B:B,),3),0)</f>
        <v>6624</v>
      </c>
      <c r="F216">
        <f>IFERROR(ROUND(INDEX(Gemeinde_Kennzahlen!A:Q,MATCH(A216,Gemeinde_Kennzahlen!B:B,),16)*INDEX(Gemeinde_Kennzahlen!A:Q,MATCH(A216,Gemeinde_Kennzahlen!B:B,),17),2),"Siedlungsfläche in ha")</f>
        <v>379.55</v>
      </c>
      <c r="G216">
        <f t="shared" si="12"/>
        <v>0.40760869565217389</v>
      </c>
      <c r="H216">
        <f t="shared" si="13"/>
        <v>0.11322463768115941</v>
      </c>
      <c r="I216">
        <f t="shared" si="14"/>
        <v>0.45289855072463769</v>
      </c>
    </row>
    <row r="217" spans="1:9" x14ac:dyDescent="0.2">
      <c r="A217" t="s">
        <v>2456</v>
      </c>
      <c r="B217">
        <v>24</v>
      </c>
      <c r="C217">
        <v>5</v>
      </c>
      <c r="D217">
        <v>12</v>
      </c>
      <c r="E217">
        <f>IFERROR(INDEX(Gemeinde_Kennzahlen!A:C,MATCH(A217,Gemeinde_Kennzahlen!B:B,),3),0)</f>
        <v>8795</v>
      </c>
      <c r="F217">
        <f>IFERROR(ROUND(INDEX(Gemeinde_Kennzahlen!A:Q,MATCH(A217,Gemeinde_Kennzahlen!B:B,),16)*INDEX(Gemeinde_Kennzahlen!A:Q,MATCH(A217,Gemeinde_Kennzahlen!B:B,),17),2),"Siedlungsfläche in ha")</f>
        <v>488.35</v>
      </c>
      <c r="G217">
        <f t="shared" si="12"/>
        <v>0.13644115974985788</v>
      </c>
      <c r="H217">
        <f t="shared" si="13"/>
        <v>0.42637862421830586</v>
      </c>
      <c r="I217">
        <f t="shared" si="14"/>
        <v>0.68220579874928933</v>
      </c>
    </row>
    <row r="218" spans="1:9" x14ac:dyDescent="0.2">
      <c r="A218" t="s">
        <v>1785</v>
      </c>
      <c r="B218">
        <v>25</v>
      </c>
      <c r="C218">
        <v>1</v>
      </c>
      <c r="D218">
        <v>4</v>
      </c>
      <c r="E218">
        <f>IFERROR(INDEX(Gemeinde_Kennzahlen!A:C,MATCH(A218,Gemeinde_Kennzahlen!B:B,),3),0)</f>
        <v>830</v>
      </c>
      <c r="F218">
        <f>IFERROR(ROUND(INDEX(Gemeinde_Kennzahlen!A:Q,MATCH(A218,Gemeinde_Kennzahlen!B:B,),16)*INDEX(Gemeinde_Kennzahlen!A:Q,MATCH(A218,Gemeinde_Kennzahlen!B:B,),17),2),"Siedlungsfläche in ha")</f>
        <v>81.900000000000006</v>
      </c>
      <c r="G218">
        <f t="shared" si="12"/>
        <v>1.5060240963855422</v>
      </c>
      <c r="H218">
        <f t="shared" si="13"/>
        <v>0.90361445783132543</v>
      </c>
      <c r="I218">
        <f t="shared" si="14"/>
        <v>2.4096385542168677</v>
      </c>
    </row>
    <row r="219" spans="1:9" x14ac:dyDescent="0.2">
      <c r="A219" t="s">
        <v>1387</v>
      </c>
      <c r="B219">
        <v>457</v>
      </c>
      <c r="C219">
        <v>22</v>
      </c>
      <c r="D219">
        <v>24</v>
      </c>
      <c r="E219">
        <f>IFERROR(INDEX(Gemeinde_Kennzahlen!A:C,MATCH(A219,Gemeinde_Kennzahlen!B:B,),3),0)</f>
        <v>36604</v>
      </c>
      <c r="F219">
        <f>IFERROR(ROUND(INDEX(Gemeinde_Kennzahlen!A:Q,MATCH(A219,Gemeinde_Kennzahlen!B:B,),16)*INDEX(Gemeinde_Kennzahlen!A:Q,MATCH(A219,Gemeinde_Kennzahlen!B:B,),17),2),"Siedlungsfläche in ha")</f>
        <v>1037.52</v>
      </c>
      <c r="G219">
        <f t="shared" si="12"/>
        <v>0.62424871598732379</v>
      </c>
      <c r="H219">
        <f t="shared" si="13"/>
        <v>0.45077040760572612</v>
      </c>
      <c r="I219">
        <f t="shared" si="14"/>
        <v>0.3278330237132554</v>
      </c>
    </row>
    <row r="220" spans="1:9" x14ac:dyDescent="0.2">
      <c r="A220" t="s">
        <v>346</v>
      </c>
      <c r="B220">
        <v>11</v>
      </c>
      <c r="C220">
        <v>3</v>
      </c>
      <c r="D220">
        <v>3</v>
      </c>
      <c r="E220">
        <f>IFERROR(INDEX(Gemeinde_Kennzahlen!A:C,MATCH(A220,Gemeinde_Kennzahlen!B:B,),3),0)</f>
        <v>622</v>
      </c>
      <c r="F220">
        <f>IFERROR(ROUND(INDEX(Gemeinde_Kennzahlen!A:Q,MATCH(A220,Gemeinde_Kennzahlen!B:B,),16)*INDEX(Gemeinde_Kennzahlen!A:Q,MATCH(A220,Gemeinde_Kennzahlen!B:B,),17),2),"Siedlungsfläche in ha")</f>
        <v>95.73</v>
      </c>
      <c r="G220">
        <f t="shared" si="12"/>
        <v>0.88424437299035374</v>
      </c>
      <c r="H220">
        <f t="shared" si="13"/>
        <v>3.6173633440514474</v>
      </c>
      <c r="I220">
        <f t="shared" si="14"/>
        <v>2.411575562700965</v>
      </c>
    </row>
    <row r="221" spans="1:9" x14ac:dyDescent="0.2">
      <c r="A221" t="s">
        <v>1317</v>
      </c>
      <c r="B221">
        <v>29</v>
      </c>
      <c r="C221">
        <v>1</v>
      </c>
      <c r="D221">
        <v>23</v>
      </c>
      <c r="E221">
        <f>IFERROR(INDEX(Gemeinde_Kennzahlen!A:C,MATCH(A221,Gemeinde_Kennzahlen!B:B,),3),0)</f>
        <v>5295</v>
      </c>
      <c r="F221">
        <f>IFERROR(ROUND(INDEX(Gemeinde_Kennzahlen!A:Q,MATCH(A221,Gemeinde_Kennzahlen!B:B,),16)*INDEX(Gemeinde_Kennzahlen!A:Q,MATCH(A221,Gemeinde_Kennzahlen!B:B,),17),2),"Siedlungsfläche in ha")</f>
        <v>284</v>
      </c>
      <c r="G221">
        <f t="shared" si="12"/>
        <v>0.27384324834749763</v>
      </c>
      <c r="H221">
        <f t="shared" si="13"/>
        <v>0.14164305949008499</v>
      </c>
      <c r="I221">
        <f t="shared" si="14"/>
        <v>2.1718602455146363</v>
      </c>
    </row>
    <row r="222" spans="1:9" x14ac:dyDescent="0.2">
      <c r="A222" t="s">
        <v>1974</v>
      </c>
      <c r="B222">
        <v>63</v>
      </c>
      <c r="C222">
        <v>8</v>
      </c>
      <c r="D222">
        <v>7</v>
      </c>
      <c r="E222">
        <f>IFERROR(INDEX(Gemeinde_Kennzahlen!A:C,MATCH(A222,Gemeinde_Kennzahlen!B:B,),3),0)</f>
        <v>1151</v>
      </c>
      <c r="F222">
        <f>IFERROR(ROUND(INDEX(Gemeinde_Kennzahlen!A:Q,MATCH(A222,Gemeinde_Kennzahlen!B:B,),16)*INDEX(Gemeinde_Kennzahlen!A:Q,MATCH(A222,Gemeinde_Kennzahlen!B:B,),17),2),"Siedlungsfläche in ha")</f>
        <v>134.97</v>
      </c>
      <c r="G222">
        <f t="shared" si="12"/>
        <v>2.7367506516072981</v>
      </c>
      <c r="H222">
        <f t="shared" si="13"/>
        <v>5.2128583840139004</v>
      </c>
      <c r="I222">
        <f t="shared" si="14"/>
        <v>3.0408340573414425</v>
      </c>
    </row>
    <row r="223" spans="1:9" x14ac:dyDescent="0.2">
      <c r="A223" t="s">
        <v>1319</v>
      </c>
      <c r="B223">
        <v>1</v>
      </c>
      <c r="C223">
        <v>0</v>
      </c>
      <c r="D223">
        <v>2</v>
      </c>
      <c r="E223">
        <f>IFERROR(INDEX(Gemeinde_Kennzahlen!A:C,MATCH(A223,Gemeinde_Kennzahlen!B:B,),3),0)</f>
        <v>5665</v>
      </c>
      <c r="F223">
        <f>IFERROR(ROUND(INDEX(Gemeinde_Kennzahlen!A:Q,MATCH(A223,Gemeinde_Kennzahlen!B:B,),16)*INDEX(Gemeinde_Kennzahlen!A:Q,MATCH(A223,Gemeinde_Kennzahlen!B:B,),17),2),"Siedlungsfläche in ha")</f>
        <v>422.1</v>
      </c>
      <c r="G223">
        <f t="shared" si="12"/>
        <v>8.8261253309796991E-3</v>
      </c>
      <c r="H223">
        <f t="shared" si="13"/>
        <v>0</v>
      </c>
      <c r="I223">
        <f t="shared" si="14"/>
        <v>0.17652250661959398</v>
      </c>
    </row>
    <row r="224" spans="1:9" x14ac:dyDescent="0.2">
      <c r="A224" t="s">
        <v>1610</v>
      </c>
      <c r="B224">
        <v>63</v>
      </c>
      <c r="C224">
        <v>3</v>
      </c>
      <c r="D224">
        <v>23</v>
      </c>
      <c r="E224">
        <f>IFERROR(INDEX(Gemeinde_Kennzahlen!A:C,MATCH(A224,Gemeinde_Kennzahlen!B:B,),3),0)</f>
        <v>7639</v>
      </c>
      <c r="F224">
        <f>IFERROR(ROUND(INDEX(Gemeinde_Kennzahlen!A:Q,MATCH(A224,Gemeinde_Kennzahlen!B:B,),16)*INDEX(Gemeinde_Kennzahlen!A:Q,MATCH(A224,Gemeinde_Kennzahlen!B:B,),17),2),"Siedlungsfläche in ha")</f>
        <v>356.65</v>
      </c>
      <c r="G224">
        <f t="shared" si="12"/>
        <v>0.41235763843435003</v>
      </c>
      <c r="H224">
        <f t="shared" si="13"/>
        <v>0.29454117031025001</v>
      </c>
      <c r="I224">
        <f t="shared" si="14"/>
        <v>1.505432648252389</v>
      </c>
    </row>
    <row r="225" spans="1:9" x14ac:dyDescent="0.2">
      <c r="A225" t="s">
        <v>231</v>
      </c>
      <c r="B225">
        <v>3</v>
      </c>
      <c r="C225">
        <v>3</v>
      </c>
      <c r="D225">
        <v>4</v>
      </c>
      <c r="E225">
        <f>IFERROR(INDEX(Gemeinde_Kennzahlen!A:C,MATCH(A225,Gemeinde_Kennzahlen!B:B,),3),0)</f>
        <v>1085</v>
      </c>
      <c r="F225">
        <f>IFERROR(ROUND(INDEX(Gemeinde_Kennzahlen!A:Q,MATCH(A225,Gemeinde_Kennzahlen!B:B,),16)*INDEX(Gemeinde_Kennzahlen!A:Q,MATCH(A225,Gemeinde_Kennzahlen!B:B,),17),2),"Siedlungsfläche in ha")</f>
        <v>165.96</v>
      </c>
      <c r="G225">
        <f t="shared" si="12"/>
        <v>0.13824884792626729</v>
      </c>
      <c r="H225">
        <f t="shared" si="13"/>
        <v>2.0737327188940093</v>
      </c>
      <c r="I225">
        <f t="shared" si="14"/>
        <v>1.8433179723502304</v>
      </c>
    </row>
    <row r="226" spans="1:9" x14ac:dyDescent="0.2">
      <c r="A226" t="s">
        <v>1353</v>
      </c>
      <c r="B226">
        <v>39</v>
      </c>
      <c r="C226">
        <v>4</v>
      </c>
      <c r="D226">
        <v>7</v>
      </c>
      <c r="E226">
        <f>IFERROR(INDEX(Gemeinde_Kennzahlen!A:C,MATCH(A226,Gemeinde_Kennzahlen!B:B,),3),0)</f>
        <v>3692</v>
      </c>
      <c r="F226">
        <f>IFERROR(ROUND(INDEX(Gemeinde_Kennzahlen!A:Q,MATCH(A226,Gemeinde_Kennzahlen!B:B,),16)*INDEX(Gemeinde_Kennzahlen!A:Q,MATCH(A226,Gemeinde_Kennzahlen!B:B,),17),2),"Siedlungsfläche in ha")</f>
        <v>155.19</v>
      </c>
      <c r="G226">
        <f t="shared" si="12"/>
        <v>0.528169014084507</v>
      </c>
      <c r="H226">
        <f t="shared" si="13"/>
        <v>0.81256771397616467</v>
      </c>
      <c r="I226">
        <f t="shared" si="14"/>
        <v>0.94799566630552545</v>
      </c>
    </row>
    <row r="227" spans="1:9" x14ac:dyDescent="0.2">
      <c r="A227" t="s">
        <v>1235</v>
      </c>
      <c r="B227">
        <v>16</v>
      </c>
      <c r="C227">
        <v>1</v>
      </c>
      <c r="D227">
        <v>7</v>
      </c>
      <c r="E227">
        <f>IFERROR(INDEX(Gemeinde_Kennzahlen!A:C,MATCH(A227,Gemeinde_Kennzahlen!B:B,),3),0)</f>
        <v>1222</v>
      </c>
      <c r="F227">
        <f>IFERROR(ROUND(INDEX(Gemeinde_Kennzahlen!A:Q,MATCH(A227,Gemeinde_Kennzahlen!B:B,),16)*INDEX(Gemeinde_Kennzahlen!A:Q,MATCH(A227,Gemeinde_Kennzahlen!B:B,),17),2),"Siedlungsfläche in ha")</f>
        <v>56.04</v>
      </c>
      <c r="G227">
        <f t="shared" si="12"/>
        <v>0.65466448445171854</v>
      </c>
      <c r="H227">
        <f t="shared" si="13"/>
        <v>0.61374795417348615</v>
      </c>
      <c r="I227">
        <f t="shared" si="14"/>
        <v>2.8641571194762685</v>
      </c>
    </row>
    <row r="228" spans="1:9" x14ac:dyDescent="0.2">
      <c r="A228" t="s">
        <v>1972</v>
      </c>
      <c r="B228">
        <v>29</v>
      </c>
      <c r="C228">
        <v>4</v>
      </c>
      <c r="D228">
        <v>17</v>
      </c>
      <c r="E228">
        <f>IFERROR(INDEX(Gemeinde_Kennzahlen!A:C,MATCH(A228,Gemeinde_Kennzahlen!B:B,),3),0)</f>
        <v>4639</v>
      </c>
      <c r="F228">
        <f>IFERROR(ROUND(INDEX(Gemeinde_Kennzahlen!A:Q,MATCH(A228,Gemeinde_Kennzahlen!B:B,),16)*INDEX(Gemeinde_Kennzahlen!A:Q,MATCH(A228,Gemeinde_Kennzahlen!B:B,),17),2),"Siedlungsfläche in ha")</f>
        <v>303.7</v>
      </c>
      <c r="G228">
        <f t="shared" si="12"/>
        <v>0.31256736365596033</v>
      </c>
      <c r="H228">
        <f t="shared" si="13"/>
        <v>0.64669109721922824</v>
      </c>
      <c r="I228">
        <f t="shared" si="14"/>
        <v>1.8322914421211467</v>
      </c>
    </row>
    <row r="229" spans="1:9" x14ac:dyDescent="0.2">
      <c r="A229" t="s">
        <v>1878</v>
      </c>
      <c r="B229">
        <v>28</v>
      </c>
      <c r="C229">
        <v>1</v>
      </c>
      <c r="D229">
        <v>5</v>
      </c>
      <c r="E229">
        <f>IFERROR(INDEX(Gemeinde_Kennzahlen!A:C,MATCH(A229,Gemeinde_Kennzahlen!B:B,),3),0)</f>
        <v>1736</v>
      </c>
      <c r="F229">
        <f>IFERROR(ROUND(INDEX(Gemeinde_Kennzahlen!A:Q,MATCH(A229,Gemeinde_Kennzahlen!B:B,),16)*INDEX(Gemeinde_Kennzahlen!A:Q,MATCH(A229,Gemeinde_Kennzahlen!B:B,),17),2),"Siedlungsfläche in ha")</f>
        <v>130.94</v>
      </c>
      <c r="G229">
        <f t="shared" si="12"/>
        <v>0.80645161290322576</v>
      </c>
      <c r="H229">
        <f t="shared" si="13"/>
        <v>0.43202764976958524</v>
      </c>
      <c r="I229">
        <f t="shared" si="14"/>
        <v>1.4400921658986177</v>
      </c>
    </row>
    <row r="230" spans="1:9" x14ac:dyDescent="0.2">
      <c r="A230" t="s">
        <v>364</v>
      </c>
      <c r="B230">
        <v>25</v>
      </c>
      <c r="C230">
        <v>6</v>
      </c>
      <c r="D230">
        <v>1</v>
      </c>
      <c r="E230">
        <f>IFERROR(INDEX(Gemeinde_Kennzahlen!A:C,MATCH(A230,Gemeinde_Kennzahlen!B:B,),3),0)</f>
        <v>1544</v>
      </c>
      <c r="F230">
        <f>IFERROR(ROUND(INDEX(Gemeinde_Kennzahlen!A:Q,MATCH(A230,Gemeinde_Kennzahlen!B:B,),16)*INDEX(Gemeinde_Kennzahlen!A:Q,MATCH(A230,Gemeinde_Kennzahlen!B:B,),17),2),"Siedlungsfläche in ha")</f>
        <v>78.98</v>
      </c>
      <c r="G230">
        <f t="shared" si="12"/>
        <v>0.80958549222797915</v>
      </c>
      <c r="H230">
        <f t="shared" si="13"/>
        <v>2.9145077720207255</v>
      </c>
      <c r="I230">
        <f t="shared" si="14"/>
        <v>0.32383419689119169</v>
      </c>
    </row>
    <row r="231" spans="1:9" x14ac:dyDescent="0.2">
      <c r="A231" t="s">
        <v>1305</v>
      </c>
      <c r="B231">
        <v>29</v>
      </c>
      <c r="C231">
        <v>1</v>
      </c>
      <c r="D231">
        <v>3</v>
      </c>
      <c r="E231">
        <f>IFERROR(INDEX(Gemeinde_Kennzahlen!A:C,MATCH(A231,Gemeinde_Kennzahlen!B:B,),3),0)</f>
        <v>3876</v>
      </c>
      <c r="F231">
        <f>IFERROR(ROUND(INDEX(Gemeinde_Kennzahlen!A:Q,MATCH(A231,Gemeinde_Kennzahlen!B:B,),16)*INDEX(Gemeinde_Kennzahlen!A:Q,MATCH(A231,Gemeinde_Kennzahlen!B:B,),17),2),"Siedlungsfläche in ha")</f>
        <v>188.09</v>
      </c>
      <c r="G231">
        <f t="shared" si="12"/>
        <v>0.37409700722394218</v>
      </c>
      <c r="H231">
        <f t="shared" si="13"/>
        <v>0.19349845201238389</v>
      </c>
      <c r="I231">
        <f t="shared" si="14"/>
        <v>0.38699690402476783</v>
      </c>
    </row>
    <row r="232" spans="1:9" x14ac:dyDescent="0.2">
      <c r="A232" t="s">
        <v>421</v>
      </c>
      <c r="B232">
        <v>14</v>
      </c>
      <c r="C232">
        <v>4</v>
      </c>
      <c r="D232">
        <v>4</v>
      </c>
      <c r="E232">
        <f>IFERROR(INDEX(Gemeinde_Kennzahlen!A:C,MATCH(A232,Gemeinde_Kennzahlen!B:B,),3),0)</f>
        <v>165</v>
      </c>
      <c r="F232">
        <f>IFERROR(ROUND(INDEX(Gemeinde_Kennzahlen!A:Q,MATCH(A232,Gemeinde_Kennzahlen!B:B,),16)*INDEX(Gemeinde_Kennzahlen!A:Q,MATCH(A232,Gemeinde_Kennzahlen!B:B,),17),2),"Siedlungsfläche in ha")</f>
        <v>34.96</v>
      </c>
      <c r="G232">
        <f t="shared" si="12"/>
        <v>4.2424242424242431</v>
      </c>
      <c r="H232">
        <f t="shared" si="13"/>
        <v>18.181818181818183</v>
      </c>
      <c r="I232">
        <f t="shared" si="14"/>
        <v>12.121212121212121</v>
      </c>
    </row>
    <row r="233" spans="1:9" x14ac:dyDescent="0.2">
      <c r="A233" t="s">
        <v>674</v>
      </c>
      <c r="B233">
        <v>32</v>
      </c>
      <c r="C233">
        <v>1</v>
      </c>
      <c r="D233">
        <v>5</v>
      </c>
      <c r="E233">
        <f>IFERROR(INDEX(Gemeinde_Kennzahlen!A:C,MATCH(A233,Gemeinde_Kennzahlen!B:B,),3),0)</f>
        <v>4891</v>
      </c>
      <c r="F233">
        <f>IFERROR(ROUND(INDEX(Gemeinde_Kennzahlen!A:Q,MATCH(A233,Gemeinde_Kennzahlen!B:B,),16)*INDEX(Gemeinde_Kennzahlen!A:Q,MATCH(A233,Gemeinde_Kennzahlen!B:B,),17),2),"Siedlungsfläche in ha")</f>
        <v>275.77</v>
      </c>
      <c r="G233">
        <f t="shared" si="12"/>
        <v>0.32713146595788184</v>
      </c>
      <c r="H233">
        <f t="shared" si="13"/>
        <v>0.15334287466775709</v>
      </c>
      <c r="I233">
        <f t="shared" si="14"/>
        <v>0.51114291555919034</v>
      </c>
    </row>
    <row r="234" spans="1:9" x14ac:dyDescent="0.2">
      <c r="A234" t="s">
        <v>1347</v>
      </c>
      <c r="B234">
        <v>308</v>
      </c>
      <c r="C234">
        <v>29</v>
      </c>
      <c r="D234">
        <v>21</v>
      </c>
      <c r="E234">
        <f>IFERROR(INDEX(Gemeinde_Kennzahlen!A:C,MATCH(A234,Gemeinde_Kennzahlen!B:B,),3),0)</f>
        <v>76090</v>
      </c>
      <c r="F234">
        <f>IFERROR(ROUND(INDEX(Gemeinde_Kennzahlen!A:Q,MATCH(A234,Gemeinde_Kennzahlen!B:B,),16)*INDEX(Gemeinde_Kennzahlen!A:Q,MATCH(A234,Gemeinde_Kennzahlen!B:B,),17),2),"Siedlungsfläche in ha")</f>
        <v>1607.04</v>
      </c>
      <c r="G234">
        <f t="shared" si="12"/>
        <v>0.20239190432382706</v>
      </c>
      <c r="H234">
        <f t="shared" si="13"/>
        <v>0.2858457090287817</v>
      </c>
      <c r="I234">
        <f t="shared" si="14"/>
        <v>0.13799448022079117</v>
      </c>
    </row>
    <row r="235" spans="1:9" x14ac:dyDescent="0.2">
      <c r="A235" t="s">
        <v>1846</v>
      </c>
      <c r="B235">
        <v>77</v>
      </c>
      <c r="C235">
        <v>6</v>
      </c>
      <c r="D235">
        <v>5</v>
      </c>
      <c r="E235">
        <f>IFERROR(INDEX(Gemeinde_Kennzahlen!A:C,MATCH(A235,Gemeinde_Kennzahlen!B:B,),3),0)</f>
        <v>1726</v>
      </c>
      <c r="F235">
        <f>IFERROR(ROUND(INDEX(Gemeinde_Kennzahlen!A:Q,MATCH(A235,Gemeinde_Kennzahlen!B:B,),16)*INDEX(Gemeinde_Kennzahlen!A:Q,MATCH(A235,Gemeinde_Kennzahlen!B:B,),17),2),"Siedlungsfläche in ha")</f>
        <v>119.12</v>
      </c>
      <c r="G235">
        <f t="shared" si="12"/>
        <v>2.2305909617612976</v>
      </c>
      <c r="H235">
        <f t="shared" si="13"/>
        <v>2.6071842410196986</v>
      </c>
      <c r="I235">
        <f t="shared" si="14"/>
        <v>1.4484356894553883</v>
      </c>
    </row>
    <row r="236" spans="1:9" x14ac:dyDescent="0.2">
      <c r="A236" t="s">
        <v>414</v>
      </c>
      <c r="B236">
        <v>2</v>
      </c>
      <c r="C236">
        <v>0</v>
      </c>
      <c r="D236">
        <v>0</v>
      </c>
      <c r="E236">
        <f>IFERROR(INDEX(Gemeinde_Kennzahlen!A:C,MATCH(A236,Gemeinde_Kennzahlen!B:B,),3),0)</f>
        <v>2025</v>
      </c>
      <c r="F236">
        <f>IFERROR(ROUND(INDEX(Gemeinde_Kennzahlen!A:Q,MATCH(A236,Gemeinde_Kennzahlen!B:B,),16)*INDEX(Gemeinde_Kennzahlen!A:Q,MATCH(A236,Gemeinde_Kennzahlen!B:B,),17),2),"Siedlungsfläche in ha")</f>
        <v>162.04</v>
      </c>
      <c r="G236">
        <f t="shared" si="12"/>
        <v>4.938271604938272E-2</v>
      </c>
      <c r="H236">
        <f t="shared" si="13"/>
        <v>0</v>
      </c>
      <c r="I236">
        <f t="shared" si="14"/>
        <v>0</v>
      </c>
    </row>
    <row r="237" spans="1:9" x14ac:dyDescent="0.2">
      <c r="A237" t="s">
        <v>3470</v>
      </c>
      <c r="B237">
        <v>2</v>
      </c>
      <c r="C237">
        <v>0</v>
      </c>
      <c r="D237">
        <v>0</v>
      </c>
      <c r="E237">
        <f>IFERROR(INDEX(Gemeinde_Kennzahlen!A:C,MATCH(A237,Gemeinde_Kennzahlen!B:B,),3),0)</f>
        <v>0</v>
      </c>
      <c r="F237" t="str">
        <f>IFERROR(ROUND(INDEX(Gemeinde_Kennzahlen!A:Q,MATCH(A237,Gemeinde_Kennzahlen!B:B,),16)*INDEX(Gemeinde_Kennzahlen!A:Q,MATCH(A237,Gemeinde_Kennzahlen!B:B,),17),2),"Siedlungsfläche in ha")</f>
        <v>Siedlungsfläche in ha</v>
      </c>
      <c r="G237" t="e">
        <f t="shared" si="12"/>
        <v>#DIV/0!</v>
      </c>
      <c r="H237" t="e">
        <f t="shared" si="13"/>
        <v>#DIV/0!</v>
      </c>
      <c r="I237" t="e">
        <f t="shared" si="14"/>
        <v>#DIV/0!</v>
      </c>
    </row>
    <row r="238" spans="1:9" x14ac:dyDescent="0.2">
      <c r="A238" t="s">
        <v>871</v>
      </c>
      <c r="B238">
        <v>2</v>
      </c>
      <c r="C238">
        <v>0</v>
      </c>
      <c r="D238">
        <v>5</v>
      </c>
      <c r="E238">
        <f>IFERROR(INDEX(Gemeinde_Kennzahlen!A:C,MATCH(A238,Gemeinde_Kennzahlen!B:B,),3),0)</f>
        <v>331</v>
      </c>
      <c r="F238">
        <f>IFERROR(ROUND(INDEX(Gemeinde_Kennzahlen!A:Q,MATCH(A238,Gemeinde_Kennzahlen!B:B,),16)*INDEX(Gemeinde_Kennzahlen!A:Q,MATCH(A238,Gemeinde_Kennzahlen!B:B,),17),2),"Siedlungsfläche in ha")</f>
        <v>56.97</v>
      </c>
      <c r="G238">
        <f t="shared" si="12"/>
        <v>0.30211480362537763</v>
      </c>
      <c r="H238">
        <f t="shared" si="13"/>
        <v>0</v>
      </c>
      <c r="I238">
        <f t="shared" si="14"/>
        <v>7.5528700906344417</v>
      </c>
    </row>
    <row r="239" spans="1:9" x14ac:dyDescent="0.2">
      <c r="A239" t="s">
        <v>420</v>
      </c>
      <c r="B239">
        <v>3</v>
      </c>
      <c r="C239">
        <v>3</v>
      </c>
      <c r="D239">
        <v>3</v>
      </c>
      <c r="E239">
        <f>IFERROR(INDEX(Gemeinde_Kennzahlen!A:C,MATCH(A239,Gemeinde_Kennzahlen!B:B,),3),0)</f>
        <v>1338</v>
      </c>
      <c r="F239">
        <f>IFERROR(ROUND(INDEX(Gemeinde_Kennzahlen!A:Q,MATCH(A239,Gemeinde_Kennzahlen!B:B,),16)*INDEX(Gemeinde_Kennzahlen!A:Q,MATCH(A239,Gemeinde_Kennzahlen!B:B,),17),2),"Siedlungsfläche in ha")</f>
        <v>154.72</v>
      </c>
      <c r="G239">
        <f t="shared" si="12"/>
        <v>0.11210762331838565</v>
      </c>
      <c r="H239">
        <f t="shared" si="13"/>
        <v>1.6816143497757847</v>
      </c>
      <c r="I239">
        <f t="shared" si="14"/>
        <v>1.1210762331838564</v>
      </c>
    </row>
    <row r="240" spans="1:9" x14ac:dyDescent="0.2">
      <c r="A240" t="s">
        <v>1209</v>
      </c>
      <c r="B240">
        <v>10</v>
      </c>
      <c r="C240">
        <v>1</v>
      </c>
      <c r="D240">
        <v>14</v>
      </c>
      <c r="E240">
        <f>IFERROR(INDEX(Gemeinde_Kennzahlen!A:C,MATCH(A240,Gemeinde_Kennzahlen!B:B,),3),0)</f>
        <v>2581</v>
      </c>
      <c r="F240">
        <f>IFERROR(ROUND(INDEX(Gemeinde_Kennzahlen!A:Q,MATCH(A240,Gemeinde_Kennzahlen!B:B,),16)*INDEX(Gemeinde_Kennzahlen!A:Q,MATCH(A240,Gemeinde_Kennzahlen!B:B,),17),2),"Siedlungsfläche in ha")</f>
        <v>142.07</v>
      </c>
      <c r="G240">
        <f t="shared" si="12"/>
        <v>0.19372336303758234</v>
      </c>
      <c r="H240">
        <f t="shared" si="13"/>
        <v>0.29058504455637352</v>
      </c>
      <c r="I240">
        <f t="shared" si="14"/>
        <v>2.7121270825261523</v>
      </c>
    </row>
    <row r="241" spans="1:9" x14ac:dyDescent="0.2">
      <c r="A241" t="s">
        <v>1876</v>
      </c>
      <c r="B241">
        <v>29</v>
      </c>
      <c r="C241">
        <v>2</v>
      </c>
      <c r="D241">
        <v>3</v>
      </c>
      <c r="E241">
        <f>IFERROR(INDEX(Gemeinde_Kennzahlen!A:C,MATCH(A241,Gemeinde_Kennzahlen!B:B,),3),0)</f>
        <v>4206</v>
      </c>
      <c r="F241">
        <f>IFERROR(ROUND(INDEX(Gemeinde_Kennzahlen!A:Q,MATCH(A241,Gemeinde_Kennzahlen!B:B,),16)*INDEX(Gemeinde_Kennzahlen!A:Q,MATCH(A241,Gemeinde_Kennzahlen!B:B,),17),2),"Siedlungsfläche in ha")</f>
        <v>202.84</v>
      </c>
      <c r="G241">
        <f t="shared" si="12"/>
        <v>0.34474560152163575</v>
      </c>
      <c r="H241">
        <f t="shared" si="13"/>
        <v>0.35663338088445079</v>
      </c>
      <c r="I241">
        <f t="shared" si="14"/>
        <v>0.35663338088445079</v>
      </c>
    </row>
    <row r="242" spans="1:9" x14ac:dyDescent="0.2">
      <c r="A242" t="s">
        <v>371</v>
      </c>
      <c r="B242">
        <v>4</v>
      </c>
      <c r="C242">
        <v>0</v>
      </c>
      <c r="D242">
        <v>0</v>
      </c>
      <c r="E242">
        <f>IFERROR(INDEX(Gemeinde_Kennzahlen!A:C,MATCH(A242,Gemeinde_Kennzahlen!B:B,),3),0)</f>
        <v>194</v>
      </c>
      <c r="F242">
        <f>IFERROR(ROUND(INDEX(Gemeinde_Kennzahlen!A:Q,MATCH(A242,Gemeinde_Kennzahlen!B:B,),16)*INDEX(Gemeinde_Kennzahlen!A:Q,MATCH(A242,Gemeinde_Kennzahlen!B:B,),17),2),"Siedlungsfläche in ha")</f>
        <v>30.05</v>
      </c>
      <c r="G242">
        <f t="shared" si="12"/>
        <v>1.0309278350515463</v>
      </c>
      <c r="H242">
        <f t="shared" si="13"/>
        <v>0</v>
      </c>
      <c r="I242">
        <f t="shared" si="14"/>
        <v>0</v>
      </c>
    </row>
    <row r="243" spans="1:9" x14ac:dyDescent="0.2">
      <c r="A243" t="s">
        <v>429</v>
      </c>
      <c r="B243">
        <v>17</v>
      </c>
      <c r="C243">
        <v>1</v>
      </c>
      <c r="D243">
        <v>4</v>
      </c>
      <c r="E243">
        <f>IFERROR(INDEX(Gemeinde_Kennzahlen!A:C,MATCH(A243,Gemeinde_Kennzahlen!B:B,),3),0)</f>
        <v>8731</v>
      </c>
      <c r="F243">
        <f>IFERROR(ROUND(INDEX(Gemeinde_Kennzahlen!A:Q,MATCH(A243,Gemeinde_Kennzahlen!B:B,),16)*INDEX(Gemeinde_Kennzahlen!A:Q,MATCH(A243,Gemeinde_Kennzahlen!B:B,),17),2),"Siedlungsfläche in ha")</f>
        <v>248.67</v>
      </c>
      <c r="G243">
        <f t="shared" si="12"/>
        <v>9.7354254953613564E-2</v>
      </c>
      <c r="H243">
        <f t="shared" si="13"/>
        <v>8.5900813194364906E-2</v>
      </c>
      <c r="I243">
        <f t="shared" si="14"/>
        <v>0.22906883518497309</v>
      </c>
    </row>
    <row r="244" spans="1:9" x14ac:dyDescent="0.2">
      <c r="A244" t="s">
        <v>1813</v>
      </c>
      <c r="B244">
        <v>15</v>
      </c>
      <c r="C244">
        <v>2</v>
      </c>
      <c r="D244">
        <v>2</v>
      </c>
      <c r="E244">
        <f>IFERROR(INDEX(Gemeinde_Kennzahlen!A:C,MATCH(A244,Gemeinde_Kennzahlen!B:B,),3),0)</f>
        <v>1238</v>
      </c>
      <c r="F244">
        <f>IFERROR(ROUND(INDEX(Gemeinde_Kennzahlen!A:Q,MATCH(A244,Gemeinde_Kennzahlen!B:B,),16)*INDEX(Gemeinde_Kennzahlen!A:Q,MATCH(A244,Gemeinde_Kennzahlen!B:B,),17),2),"Siedlungsfläche in ha")</f>
        <v>145.72999999999999</v>
      </c>
      <c r="G244">
        <f t="shared" si="12"/>
        <v>0.60581583198707589</v>
      </c>
      <c r="H244">
        <f t="shared" si="13"/>
        <v>1.211631663974152</v>
      </c>
      <c r="I244">
        <f t="shared" si="14"/>
        <v>0.80775444264943463</v>
      </c>
    </row>
    <row r="245" spans="1:9" x14ac:dyDescent="0.2">
      <c r="A245" t="s">
        <v>1207</v>
      </c>
      <c r="B245">
        <v>13</v>
      </c>
      <c r="C245">
        <v>3</v>
      </c>
      <c r="D245">
        <v>13</v>
      </c>
      <c r="E245">
        <f>IFERROR(INDEX(Gemeinde_Kennzahlen!A:C,MATCH(A245,Gemeinde_Kennzahlen!B:B,),3),0)</f>
        <v>200</v>
      </c>
      <c r="F245">
        <f>IFERROR(ROUND(INDEX(Gemeinde_Kennzahlen!A:Q,MATCH(A245,Gemeinde_Kennzahlen!B:B,),16)*INDEX(Gemeinde_Kennzahlen!A:Q,MATCH(A245,Gemeinde_Kennzahlen!B:B,),17),2),"Siedlungsfläche in ha")</f>
        <v>75.099999999999994</v>
      </c>
      <c r="G245">
        <f t="shared" si="12"/>
        <v>3.25</v>
      </c>
      <c r="H245">
        <f t="shared" si="13"/>
        <v>11.25</v>
      </c>
      <c r="I245">
        <f t="shared" si="14"/>
        <v>32.5</v>
      </c>
    </row>
    <row r="246" spans="1:9" x14ac:dyDescent="0.2">
      <c r="A246" t="s">
        <v>471</v>
      </c>
      <c r="B246">
        <v>19</v>
      </c>
      <c r="C246">
        <v>6</v>
      </c>
      <c r="D246">
        <v>9</v>
      </c>
      <c r="E246">
        <f>IFERROR(INDEX(Gemeinde_Kennzahlen!A:C,MATCH(A246,Gemeinde_Kennzahlen!B:B,),3),0)</f>
        <v>13079</v>
      </c>
      <c r="F246">
        <f>IFERROR(ROUND(INDEX(Gemeinde_Kennzahlen!A:Q,MATCH(A246,Gemeinde_Kennzahlen!B:B,),16)*INDEX(Gemeinde_Kennzahlen!A:Q,MATCH(A246,Gemeinde_Kennzahlen!B:B,),17),2),"Siedlungsfläche in ha")</f>
        <v>439.88</v>
      </c>
      <c r="G246">
        <f t="shared" si="12"/>
        <v>7.2635522593470447E-2</v>
      </c>
      <c r="H246">
        <f t="shared" si="13"/>
        <v>0.34406300175854421</v>
      </c>
      <c r="I246">
        <f t="shared" si="14"/>
        <v>0.34406300175854426</v>
      </c>
    </row>
    <row r="247" spans="1:9" x14ac:dyDescent="0.2">
      <c r="A247" t="s">
        <v>425</v>
      </c>
      <c r="B247">
        <v>9</v>
      </c>
      <c r="C247">
        <v>0</v>
      </c>
      <c r="D247">
        <v>3</v>
      </c>
      <c r="E247">
        <f>IFERROR(INDEX(Gemeinde_Kennzahlen!A:C,MATCH(A247,Gemeinde_Kennzahlen!B:B,),3),0)</f>
        <v>2292</v>
      </c>
      <c r="F247">
        <f>IFERROR(ROUND(INDEX(Gemeinde_Kennzahlen!A:Q,MATCH(A247,Gemeinde_Kennzahlen!B:B,),16)*INDEX(Gemeinde_Kennzahlen!A:Q,MATCH(A247,Gemeinde_Kennzahlen!B:B,),17),2),"Siedlungsfläche in ha")</f>
        <v>134.86000000000001</v>
      </c>
      <c r="G247">
        <f t="shared" si="12"/>
        <v>0.1963350785340314</v>
      </c>
      <c r="H247">
        <f t="shared" si="13"/>
        <v>0</v>
      </c>
      <c r="I247">
        <f t="shared" si="14"/>
        <v>0.65445026178010479</v>
      </c>
    </row>
    <row r="248" spans="1:9" x14ac:dyDescent="0.2">
      <c r="A248" t="s">
        <v>1877</v>
      </c>
      <c r="B248">
        <v>21</v>
      </c>
      <c r="C248">
        <v>4</v>
      </c>
      <c r="D248">
        <v>4</v>
      </c>
      <c r="E248">
        <f>IFERROR(INDEX(Gemeinde_Kennzahlen!A:C,MATCH(A248,Gemeinde_Kennzahlen!B:B,),3),0)</f>
        <v>659</v>
      </c>
      <c r="F248">
        <f>IFERROR(ROUND(INDEX(Gemeinde_Kennzahlen!A:Q,MATCH(A248,Gemeinde_Kennzahlen!B:B,),16)*INDEX(Gemeinde_Kennzahlen!A:Q,MATCH(A248,Gemeinde_Kennzahlen!B:B,),17),2),"Siedlungsfläche in ha")</f>
        <v>78.08</v>
      </c>
      <c r="G248">
        <f t="shared" si="12"/>
        <v>1.5933232169954477</v>
      </c>
      <c r="H248">
        <f t="shared" si="13"/>
        <v>4.5523520485584221</v>
      </c>
      <c r="I248">
        <f t="shared" si="14"/>
        <v>3.0349013657056148</v>
      </c>
    </row>
    <row r="249" spans="1:9" x14ac:dyDescent="0.2">
      <c r="A249" t="s">
        <v>445</v>
      </c>
      <c r="B249">
        <v>1</v>
      </c>
      <c r="C249">
        <v>0</v>
      </c>
      <c r="D249">
        <v>4</v>
      </c>
      <c r="E249">
        <f>IFERROR(INDEX(Gemeinde_Kennzahlen!A:C,MATCH(A249,Gemeinde_Kennzahlen!B:B,),3),0)</f>
        <v>838</v>
      </c>
      <c r="F249">
        <f>IFERROR(ROUND(INDEX(Gemeinde_Kennzahlen!A:Q,MATCH(A249,Gemeinde_Kennzahlen!B:B,),16)*INDEX(Gemeinde_Kennzahlen!A:Q,MATCH(A249,Gemeinde_Kennzahlen!B:B,),17),2),"Siedlungsfläche in ha")</f>
        <v>94.15</v>
      </c>
      <c r="G249">
        <f t="shared" si="12"/>
        <v>5.9665871121718381E-2</v>
      </c>
      <c r="H249">
        <f t="shared" si="13"/>
        <v>0</v>
      </c>
      <c r="I249">
        <f t="shared" si="14"/>
        <v>2.3866348448687353</v>
      </c>
    </row>
    <row r="250" spans="1:9" x14ac:dyDescent="0.2">
      <c r="A250" t="s">
        <v>415</v>
      </c>
      <c r="B250">
        <v>8</v>
      </c>
      <c r="C250">
        <v>4</v>
      </c>
      <c r="D250">
        <v>1</v>
      </c>
      <c r="E250">
        <f>IFERROR(INDEX(Gemeinde_Kennzahlen!A:C,MATCH(A250,Gemeinde_Kennzahlen!B:B,),3),0)</f>
        <v>4748</v>
      </c>
      <c r="F250">
        <f>IFERROR(ROUND(INDEX(Gemeinde_Kennzahlen!A:Q,MATCH(A250,Gemeinde_Kennzahlen!B:B,),16)*INDEX(Gemeinde_Kennzahlen!A:Q,MATCH(A250,Gemeinde_Kennzahlen!B:B,),17),2),"Siedlungsfläche in ha")</f>
        <v>271.29000000000002</v>
      </c>
      <c r="G250">
        <f t="shared" si="12"/>
        <v>8.4245998315080034E-2</v>
      </c>
      <c r="H250">
        <f t="shared" si="13"/>
        <v>0.63184498736310024</v>
      </c>
      <c r="I250">
        <f t="shared" si="14"/>
        <v>0.10530749789385004</v>
      </c>
    </row>
    <row r="251" spans="1:9" x14ac:dyDescent="0.2">
      <c r="A251" t="s">
        <v>1941</v>
      </c>
      <c r="B251">
        <v>26</v>
      </c>
      <c r="C251">
        <v>1</v>
      </c>
      <c r="D251">
        <v>1</v>
      </c>
      <c r="E251">
        <f>IFERROR(INDEX(Gemeinde_Kennzahlen!A:C,MATCH(A251,Gemeinde_Kennzahlen!B:B,),3),0)</f>
        <v>1169</v>
      </c>
      <c r="F251">
        <f>IFERROR(ROUND(INDEX(Gemeinde_Kennzahlen!A:Q,MATCH(A251,Gemeinde_Kennzahlen!B:B,),16)*INDEX(Gemeinde_Kennzahlen!A:Q,MATCH(A251,Gemeinde_Kennzahlen!B:B,),17),2),"Siedlungsfläche in ha")</f>
        <v>120</v>
      </c>
      <c r="G251">
        <f t="shared" si="12"/>
        <v>1.1120615911035072</v>
      </c>
      <c r="H251">
        <f t="shared" si="13"/>
        <v>0.64157399486740796</v>
      </c>
      <c r="I251">
        <f t="shared" si="14"/>
        <v>0.42771599657827203</v>
      </c>
    </row>
    <row r="252" spans="1:9" x14ac:dyDescent="0.2">
      <c r="A252" t="s">
        <v>1981</v>
      </c>
      <c r="B252">
        <v>25</v>
      </c>
      <c r="C252">
        <v>2</v>
      </c>
      <c r="D252">
        <v>4</v>
      </c>
      <c r="E252">
        <f>IFERROR(INDEX(Gemeinde_Kennzahlen!A:C,MATCH(A252,Gemeinde_Kennzahlen!B:B,),3),0)</f>
        <v>1733</v>
      </c>
      <c r="F252">
        <f>IFERROR(ROUND(INDEX(Gemeinde_Kennzahlen!A:Q,MATCH(A252,Gemeinde_Kennzahlen!B:B,),16)*INDEX(Gemeinde_Kennzahlen!A:Q,MATCH(A252,Gemeinde_Kennzahlen!B:B,),17),2),"Siedlungsfläche in ha")</f>
        <v>127.07</v>
      </c>
      <c r="G252">
        <f t="shared" si="12"/>
        <v>0.72129255626081934</v>
      </c>
      <c r="H252">
        <f t="shared" si="13"/>
        <v>0.86555106751298316</v>
      </c>
      <c r="I252">
        <f t="shared" si="14"/>
        <v>1.154068090017311</v>
      </c>
    </row>
    <row r="253" spans="1:9" x14ac:dyDescent="0.2">
      <c r="A253" t="s">
        <v>1939</v>
      </c>
      <c r="B253">
        <v>2</v>
      </c>
      <c r="C253">
        <v>0</v>
      </c>
      <c r="D253">
        <v>3</v>
      </c>
      <c r="E253">
        <f>IFERROR(INDEX(Gemeinde_Kennzahlen!A:C,MATCH(A253,Gemeinde_Kennzahlen!B:B,),3),0)</f>
        <v>905</v>
      </c>
      <c r="F253">
        <f>IFERROR(ROUND(INDEX(Gemeinde_Kennzahlen!A:Q,MATCH(A253,Gemeinde_Kennzahlen!B:B,),16)*INDEX(Gemeinde_Kennzahlen!A:Q,MATCH(A253,Gemeinde_Kennzahlen!B:B,),17),2),"Siedlungsfläche in ha")</f>
        <v>74.92</v>
      </c>
      <c r="G253">
        <f t="shared" si="12"/>
        <v>0.11049723756906078</v>
      </c>
      <c r="H253">
        <f t="shared" si="13"/>
        <v>0</v>
      </c>
      <c r="I253">
        <f t="shared" si="14"/>
        <v>1.6574585635359116</v>
      </c>
    </row>
    <row r="254" spans="1:9" x14ac:dyDescent="0.2">
      <c r="A254" t="s">
        <v>808</v>
      </c>
      <c r="B254">
        <v>23</v>
      </c>
      <c r="C254">
        <v>3</v>
      </c>
      <c r="D254">
        <v>28</v>
      </c>
      <c r="E254">
        <f>IFERROR(INDEX(Gemeinde_Kennzahlen!A:C,MATCH(A254,Gemeinde_Kennzahlen!B:B,),3),0)</f>
        <v>6737</v>
      </c>
      <c r="F254">
        <f>IFERROR(ROUND(INDEX(Gemeinde_Kennzahlen!A:Q,MATCH(A254,Gemeinde_Kennzahlen!B:B,),16)*INDEX(Gemeinde_Kennzahlen!A:Q,MATCH(A254,Gemeinde_Kennzahlen!B:B,),17),2),"Siedlungsfläche in ha")</f>
        <v>259.79000000000002</v>
      </c>
      <c r="G254">
        <f t="shared" si="12"/>
        <v>0.17069912423927563</v>
      </c>
      <c r="H254">
        <f t="shared" si="13"/>
        <v>0.33397654742466976</v>
      </c>
      <c r="I254">
        <f t="shared" si="14"/>
        <v>2.0780762950868339</v>
      </c>
    </row>
    <row r="255" spans="1:9" x14ac:dyDescent="0.2">
      <c r="A255" t="s">
        <v>2179</v>
      </c>
      <c r="B255">
        <v>78</v>
      </c>
      <c r="C255">
        <v>0</v>
      </c>
      <c r="D255">
        <v>3</v>
      </c>
      <c r="E255">
        <f>IFERROR(INDEX(Gemeinde_Kennzahlen!A:C,MATCH(A255,Gemeinde_Kennzahlen!B:B,),3),0)</f>
        <v>9266</v>
      </c>
      <c r="F255">
        <f>IFERROR(ROUND(INDEX(Gemeinde_Kennzahlen!A:Q,MATCH(A255,Gemeinde_Kennzahlen!B:B,),16)*INDEX(Gemeinde_Kennzahlen!A:Q,MATCH(A255,Gemeinde_Kennzahlen!B:B,),17),2),"Siedlungsfläche in ha")</f>
        <v>303.58999999999997</v>
      </c>
      <c r="G255">
        <f t="shared" si="12"/>
        <v>0.42089358946686817</v>
      </c>
      <c r="H255">
        <f t="shared" si="13"/>
        <v>0</v>
      </c>
      <c r="I255">
        <f t="shared" si="14"/>
        <v>0.16188214979494928</v>
      </c>
    </row>
    <row r="256" spans="1:9" x14ac:dyDescent="0.2">
      <c r="A256" t="s">
        <v>514</v>
      </c>
      <c r="B256">
        <v>1</v>
      </c>
      <c r="C256">
        <v>5</v>
      </c>
      <c r="D256">
        <v>1</v>
      </c>
      <c r="E256">
        <f>IFERROR(INDEX(Gemeinde_Kennzahlen!A:C,MATCH(A256,Gemeinde_Kennzahlen!B:B,),3),0)</f>
        <v>1478</v>
      </c>
      <c r="F256">
        <f>IFERROR(ROUND(INDEX(Gemeinde_Kennzahlen!A:Q,MATCH(A256,Gemeinde_Kennzahlen!B:B,),16)*INDEX(Gemeinde_Kennzahlen!A:Q,MATCH(A256,Gemeinde_Kennzahlen!B:B,),17),2),"Siedlungsfläche in ha")</f>
        <v>116.89</v>
      </c>
      <c r="G256">
        <f t="shared" si="12"/>
        <v>3.3829499323410013E-2</v>
      </c>
      <c r="H256">
        <f t="shared" si="13"/>
        <v>2.5372124492557511</v>
      </c>
      <c r="I256">
        <f t="shared" si="14"/>
        <v>0.33829499323410017</v>
      </c>
    </row>
    <row r="257" spans="1:9" x14ac:dyDescent="0.2">
      <c r="A257" t="s">
        <v>1639</v>
      </c>
      <c r="B257">
        <v>4</v>
      </c>
      <c r="C257">
        <v>0</v>
      </c>
      <c r="D257">
        <v>1</v>
      </c>
      <c r="E257">
        <f>IFERROR(INDEX(Gemeinde_Kennzahlen!A:C,MATCH(A257,Gemeinde_Kennzahlen!B:B,),3),0)</f>
        <v>7606</v>
      </c>
      <c r="F257">
        <f>IFERROR(ROUND(INDEX(Gemeinde_Kennzahlen!A:Q,MATCH(A257,Gemeinde_Kennzahlen!B:B,),16)*INDEX(Gemeinde_Kennzahlen!A:Q,MATCH(A257,Gemeinde_Kennzahlen!B:B,),17),2),"Siedlungsfläche in ha")</f>
        <v>417.31</v>
      </c>
      <c r="G257">
        <f t="shared" si="12"/>
        <v>2.6295030239284777E-2</v>
      </c>
      <c r="H257">
        <f t="shared" si="13"/>
        <v>0</v>
      </c>
      <c r="I257">
        <f t="shared" si="14"/>
        <v>6.5737575598211945E-2</v>
      </c>
    </row>
    <row r="258" spans="1:9" x14ac:dyDescent="0.2">
      <c r="A258" t="s">
        <v>1726</v>
      </c>
      <c r="B258">
        <v>67</v>
      </c>
      <c r="C258">
        <v>4</v>
      </c>
      <c r="D258">
        <v>12</v>
      </c>
      <c r="E258">
        <f>IFERROR(INDEX(Gemeinde_Kennzahlen!A:C,MATCH(A258,Gemeinde_Kennzahlen!B:B,),3),0)</f>
        <v>6244</v>
      </c>
      <c r="F258">
        <f>IFERROR(ROUND(INDEX(Gemeinde_Kennzahlen!A:Q,MATCH(A258,Gemeinde_Kennzahlen!B:B,),16)*INDEX(Gemeinde_Kennzahlen!A:Q,MATCH(A258,Gemeinde_Kennzahlen!B:B,),17),2),"Siedlungsfläche in ha")</f>
        <v>203.07</v>
      </c>
      <c r="G258">
        <f t="shared" si="12"/>
        <v>0.53651505445227421</v>
      </c>
      <c r="H258">
        <f t="shared" si="13"/>
        <v>0.48046124279308133</v>
      </c>
      <c r="I258">
        <f t="shared" si="14"/>
        <v>0.96092248558616278</v>
      </c>
    </row>
    <row r="259" spans="1:9" x14ac:dyDescent="0.2">
      <c r="A259" t="s">
        <v>1777</v>
      </c>
      <c r="B259">
        <v>95</v>
      </c>
      <c r="C259">
        <v>11</v>
      </c>
      <c r="D259">
        <v>17</v>
      </c>
      <c r="E259">
        <f>IFERROR(INDEX(Gemeinde_Kennzahlen!A:C,MATCH(A259,Gemeinde_Kennzahlen!B:B,),3),0)</f>
        <v>13300</v>
      </c>
      <c r="F259">
        <f>IFERROR(ROUND(INDEX(Gemeinde_Kennzahlen!A:Q,MATCH(A259,Gemeinde_Kennzahlen!B:B,),16)*INDEX(Gemeinde_Kennzahlen!A:Q,MATCH(A259,Gemeinde_Kennzahlen!B:B,),17),2),"Siedlungsfläche in ha")</f>
        <v>487.51</v>
      </c>
      <c r="G259">
        <f t="shared" si="12"/>
        <v>0.35714285714285715</v>
      </c>
      <c r="H259">
        <f t="shared" si="13"/>
        <v>0.62030075187969924</v>
      </c>
      <c r="I259">
        <f t="shared" si="14"/>
        <v>0.63909774436090228</v>
      </c>
    </row>
    <row r="260" spans="1:9" x14ac:dyDescent="0.2">
      <c r="A260" t="s">
        <v>801</v>
      </c>
      <c r="B260">
        <v>18</v>
      </c>
      <c r="C260">
        <v>2</v>
      </c>
      <c r="D260">
        <v>15</v>
      </c>
      <c r="E260">
        <f>IFERROR(INDEX(Gemeinde_Kennzahlen!A:C,MATCH(A260,Gemeinde_Kennzahlen!B:B,),3),0)</f>
        <v>4508</v>
      </c>
      <c r="F260">
        <f>IFERROR(ROUND(INDEX(Gemeinde_Kennzahlen!A:Q,MATCH(A260,Gemeinde_Kennzahlen!B:B,),16)*INDEX(Gemeinde_Kennzahlen!A:Q,MATCH(A260,Gemeinde_Kennzahlen!B:B,),17),2),"Siedlungsfläche in ha")</f>
        <v>330.73</v>
      </c>
      <c r="G260">
        <f t="shared" si="12"/>
        <v>0.19964507542147292</v>
      </c>
      <c r="H260">
        <f t="shared" si="13"/>
        <v>0.33274179236912155</v>
      </c>
      <c r="I260">
        <f t="shared" si="14"/>
        <v>1.6637089618456078</v>
      </c>
    </row>
    <row r="261" spans="1:9" x14ac:dyDescent="0.2">
      <c r="A261" t="s">
        <v>512</v>
      </c>
      <c r="B261">
        <v>14</v>
      </c>
      <c r="C261">
        <v>3</v>
      </c>
      <c r="D261">
        <v>0</v>
      </c>
      <c r="E261">
        <f>IFERROR(INDEX(Gemeinde_Kennzahlen!A:C,MATCH(A261,Gemeinde_Kennzahlen!B:B,),3),0)</f>
        <v>900</v>
      </c>
      <c r="F261">
        <f>IFERROR(ROUND(INDEX(Gemeinde_Kennzahlen!A:Q,MATCH(A261,Gemeinde_Kennzahlen!B:B,),16)*INDEX(Gemeinde_Kennzahlen!A:Q,MATCH(A261,Gemeinde_Kennzahlen!B:B,),17),2),"Siedlungsfläche in ha")</f>
        <v>108.07</v>
      </c>
      <c r="G261">
        <f t="shared" si="12"/>
        <v>0.77777777777777779</v>
      </c>
      <c r="H261">
        <f t="shared" si="13"/>
        <v>2.5</v>
      </c>
      <c r="I261">
        <f t="shared" si="14"/>
        <v>0</v>
      </c>
    </row>
    <row r="262" spans="1:9" x14ac:dyDescent="0.2">
      <c r="A262" t="s">
        <v>2282</v>
      </c>
      <c r="B262">
        <v>108</v>
      </c>
      <c r="C262">
        <v>9</v>
      </c>
      <c r="D262">
        <v>12</v>
      </c>
      <c r="E262">
        <f>IFERROR(INDEX(Gemeinde_Kennzahlen!A:C,MATCH(A262,Gemeinde_Kennzahlen!B:B,),3),0)</f>
        <v>24624</v>
      </c>
      <c r="F262">
        <f>IFERROR(ROUND(INDEX(Gemeinde_Kennzahlen!A:Q,MATCH(A262,Gemeinde_Kennzahlen!B:B,),16)*INDEX(Gemeinde_Kennzahlen!A:Q,MATCH(A262,Gemeinde_Kennzahlen!B:B,),17),2),"Siedlungsfläche in ha")</f>
        <v>689.16</v>
      </c>
      <c r="G262">
        <f t="shared" si="12"/>
        <v>0.21929824561403508</v>
      </c>
      <c r="H262">
        <f t="shared" si="13"/>
        <v>0.27412280701754382</v>
      </c>
      <c r="I262">
        <f t="shared" si="14"/>
        <v>0.24366471734892786</v>
      </c>
    </row>
    <row r="263" spans="1:9" x14ac:dyDescent="0.2">
      <c r="A263" t="s">
        <v>1582</v>
      </c>
      <c r="B263">
        <v>37</v>
      </c>
      <c r="C263">
        <v>0</v>
      </c>
      <c r="D263">
        <v>4</v>
      </c>
      <c r="E263">
        <f>IFERROR(INDEX(Gemeinde_Kennzahlen!A:C,MATCH(A263,Gemeinde_Kennzahlen!B:B,),3),0)</f>
        <v>2404</v>
      </c>
      <c r="F263">
        <f>IFERROR(ROUND(INDEX(Gemeinde_Kennzahlen!A:Q,MATCH(A263,Gemeinde_Kennzahlen!B:B,),16)*INDEX(Gemeinde_Kennzahlen!A:Q,MATCH(A263,Gemeinde_Kennzahlen!B:B,),17),2),"Siedlungsfläche in ha")</f>
        <v>147.33000000000001</v>
      </c>
      <c r="G263">
        <f t="shared" si="12"/>
        <v>0.76955074875207985</v>
      </c>
      <c r="H263">
        <f t="shared" si="13"/>
        <v>0</v>
      </c>
      <c r="I263">
        <f t="shared" si="14"/>
        <v>0.83194675540765395</v>
      </c>
    </row>
    <row r="264" spans="1:9" x14ac:dyDescent="0.2">
      <c r="A264" t="s">
        <v>453</v>
      </c>
      <c r="B264">
        <v>23</v>
      </c>
      <c r="C264">
        <v>0</v>
      </c>
      <c r="D264">
        <v>11</v>
      </c>
      <c r="E264">
        <f>IFERROR(INDEX(Gemeinde_Kennzahlen!A:C,MATCH(A264,Gemeinde_Kennzahlen!B:B,),3),0)</f>
        <v>492</v>
      </c>
      <c r="F264">
        <f>IFERROR(ROUND(INDEX(Gemeinde_Kennzahlen!A:Q,MATCH(A264,Gemeinde_Kennzahlen!B:B,),16)*INDEX(Gemeinde_Kennzahlen!A:Q,MATCH(A264,Gemeinde_Kennzahlen!B:B,),17),2),"Siedlungsfläche in ha")</f>
        <v>57.02</v>
      </c>
      <c r="G264">
        <f t="shared" si="12"/>
        <v>2.3373983739837398</v>
      </c>
      <c r="H264">
        <f t="shared" si="13"/>
        <v>0</v>
      </c>
      <c r="I264">
        <f t="shared" si="14"/>
        <v>11.178861788617887</v>
      </c>
    </row>
    <row r="265" spans="1:9" x14ac:dyDescent="0.2">
      <c r="A265" t="s">
        <v>1625</v>
      </c>
      <c r="B265">
        <v>92</v>
      </c>
      <c r="C265">
        <v>9</v>
      </c>
      <c r="D265">
        <v>8</v>
      </c>
      <c r="E265">
        <f>IFERROR(INDEX(Gemeinde_Kennzahlen!A:C,MATCH(A265,Gemeinde_Kennzahlen!B:B,),3),0)</f>
        <v>8259</v>
      </c>
      <c r="F265">
        <f>IFERROR(ROUND(INDEX(Gemeinde_Kennzahlen!A:Q,MATCH(A265,Gemeinde_Kennzahlen!B:B,),16)*INDEX(Gemeinde_Kennzahlen!A:Q,MATCH(A265,Gemeinde_Kennzahlen!B:B,),17),2),"Siedlungsfläche in ha")</f>
        <v>351.43</v>
      </c>
      <c r="G265">
        <f t="shared" si="12"/>
        <v>0.55696815595108373</v>
      </c>
      <c r="H265">
        <f t="shared" si="13"/>
        <v>0.81729022884126412</v>
      </c>
      <c r="I265">
        <f t="shared" si="14"/>
        <v>0.48432013560963799</v>
      </c>
    </row>
    <row r="266" spans="1:9" x14ac:dyDescent="0.2">
      <c r="A266" t="s">
        <v>1793</v>
      </c>
      <c r="B266">
        <v>22</v>
      </c>
      <c r="C266">
        <v>1</v>
      </c>
      <c r="D266">
        <v>4</v>
      </c>
      <c r="E266">
        <f>IFERROR(INDEX(Gemeinde_Kennzahlen!A:C,MATCH(A266,Gemeinde_Kennzahlen!B:B,),3),0)</f>
        <v>180</v>
      </c>
      <c r="F266">
        <f>IFERROR(ROUND(INDEX(Gemeinde_Kennzahlen!A:Q,MATCH(A266,Gemeinde_Kennzahlen!B:B,),16)*INDEX(Gemeinde_Kennzahlen!A:Q,MATCH(A266,Gemeinde_Kennzahlen!B:B,),17),2),"Siedlungsfläche in ha")</f>
        <v>48.04</v>
      </c>
      <c r="G266">
        <f t="shared" si="12"/>
        <v>6.1111111111111107</v>
      </c>
      <c r="H266">
        <f t="shared" si="13"/>
        <v>4.166666666666667</v>
      </c>
      <c r="I266">
        <f t="shared" si="14"/>
        <v>11.111111111111111</v>
      </c>
    </row>
    <row r="267" spans="1:9" x14ac:dyDescent="0.2">
      <c r="A267" t="s">
        <v>374</v>
      </c>
      <c r="B267">
        <v>108</v>
      </c>
      <c r="C267">
        <v>12</v>
      </c>
      <c r="D267">
        <v>18</v>
      </c>
      <c r="E267">
        <f>IFERROR(INDEX(Gemeinde_Kennzahlen!A:C,MATCH(A267,Gemeinde_Kennzahlen!B:B,),3),0)</f>
        <v>34710</v>
      </c>
      <c r="F267">
        <f>IFERROR(ROUND(INDEX(Gemeinde_Kennzahlen!A:Q,MATCH(A267,Gemeinde_Kennzahlen!B:B,),16)*INDEX(Gemeinde_Kennzahlen!A:Q,MATCH(A267,Gemeinde_Kennzahlen!B:B,),17),2),"Siedlungsfläche in ha")</f>
        <v>1199.78</v>
      </c>
      <c r="G267">
        <f t="shared" si="12"/>
        <v>0.15557476231633535</v>
      </c>
      <c r="H267">
        <f t="shared" si="13"/>
        <v>0.25929127052722556</v>
      </c>
      <c r="I267">
        <f t="shared" si="14"/>
        <v>0.25929127052722561</v>
      </c>
    </row>
    <row r="268" spans="1:9" x14ac:dyDescent="0.2">
      <c r="A268" t="s">
        <v>744</v>
      </c>
      <c r="B268">
        <v>11</v>
      </c>
      <c r="C268">
        <v>3</v>
      </c>
      <c r="D268">
        <v>3</v>
      </c>
      <c r="E268">
        <f>IFERROR(INDEX(Gemeinde_Kennzahlen!A:C,MATCH(A268,Gemeinde_Kennzahlen!B:B,),3),0)</f>
        <v>3274</v>
      </c>
      <c r="F268">
        <f>IFERROR(ROUND(INDEX(Gemeinde_Kennzahlen!A:Q,MATCH(A268,Gemeinde_Kennzahlen!B:B,),16)*INDEX(Gemeinde_Kennzahlen!A:Q,MATCH(A268,Gemeinde_Kennzahlen!B:B,),17),2),"Siedlungsfläche in ha")</f>
        <v>248.24</v>
      </c>
      <c r="G268">
        <f t="shared" si="12"/>
        <v>0.1679902260232132</v>
      </c>
      <c r="H268">
        <f t="shared" si="13"/>
        <v>0.68723274282223579</v>
      </c>
      <c r="I268">
        <f t="shared" si="14"/>
        <v>0.45815516188149052</v>
      </c>
    </row>
    <row r="269" spans="1:9" x14ac:dyDescent="0.2">
      <c r="A269" t="s">
        <v>342</v>
      </c>
      <c r="B269">
        <v>26</v>
      </c>
      <c r="C269">
        <v>9</v>
      </c>
      <c r="D269">
        <v>5</v>
      </c>
      <c r="E269">
        <f>IFERROR(INDEX(Gemeinde_Kennzahlen!A:C,MATCH(A269,Gemeinde_Kennzahlen!B:B,),3),0)</f>
        <v>11132</v>
      </c>
      <c r="F269">
        <f>IFERROR(ROUND(INDEX(Gemeinde_Kennzahlen!A:Q,MATCH(A269,Gemeinde_Kennzahlen!B:B,),16)*INDEX(Gemeinde_Kennzahlen!A:Q,MATCH(A269,Gemeinde_Kennzahlen!B:B,),17),2),"Siedlungsfläche in ha")</f>
        <v>441.51</v>
      </c>
      <c r="G269">
        <f t="shared" si="12"/>
        <v>0.11678045274883221</v>
      </c>
      <c r="H269">
        <f t="shared" si="13"/>
        <v>0.60636004311893643</v>
      </c>
      <c r="I269">
        <f t="shared" si="14"/>
        <v>0.22457779374775422</v>
      </c>
    </row>
    <row r="270" spans="1:9" x14ac:dyDescent="0.2">
      <c r="A270" t="s">
        <v>1245</v>
      </c>
      <c r="B270">
        <v>10</v>
      </c>
      <c r="C270">
        <v>0</v>
      </c>
      <c r="D270">
        <v>4</v>
      </c>
      <c r="E270">
        <f>IFERROR(INDEX(Gemeinde_Kennzahlen!A:C,MATCH(A270,Gemeinde_Kennzahlen!B:B,),3),0)</f>
        <v>145</v>
      </c>
      <c r="F270">
        <f>IFERROR(ROUND(INDEX(Gemeinde_Kennzahlen!A:Q,MATCH(A270,Gemeinde_Kennzahlen!B:B,),16)*INDEX(Gemeinde_Kennzahlen!A:Q,MATCH(A270,Gemeinde_Kennzahlen!B:B,),17),2),"Siedlungsfläche in ha")</f>
        <v>29.05</v>
      </c>
      <c r="G270">
        <f t="shared" si="12"/>
        <v>3.4482758620689653</v>
      </c>
      <c r="H270">
        <f t="shared" si="13"/>
        <v>0</v>
      </c>
      <c r="I270">
        <f t="shared" si="14"/>
        <v>13.793103448275861</v>
      </c>
    </row>
    <row r="271" spans="1:9" x14ac:dyDescent="0.2">
      <c r="A271" t="s">
        <v>1325</v>
      </c>
      <c r="B271">
        <v>23</v>
      </c>
      <c r="C271">
        <v>3</v>
      </c>
      <c r="D271">
        <v>5</v>
      </c>
      <c r="E271">
        <f>IFERROR(INDEX(Gemeinde_Kennzahlen!A:C,MATCH(A271,Gemeinde_Kennzahlen!B:B,),3),0)</f>
        <v>8979</v>
      </c>
      <c r="F271">
        <f>IFERROR(ROUND(INDEX(Gemeinde_Kennzahlen!A:Q,MATCH(A271,Gemeinde_Kennzahlen!B:B,),16)*INDEX(Gemeinde_Kennzahlen!A:Q,MATCH(A271,Gemeinde_Kennzahlen!B:B,),17),2),"Siedlungsfläche in ha")</f>
        <v>513.74</v>
      </c>
      <c r="G271">
        <f t="shared" si="12"/>
        <v>0.12807662323198574</v>
      </c>
      <c r="H271">
        <f t="shared" si="13"/>
        <v>0.25058469762779817</v>
      </c>
      <c r="I271">
        <f t="shared" si="14"/>
        <v>0.27842744180866469</v>
      </c>
    </row>
    <row r="272" spans="1:9" x14ac:dyDescent="0.2">
      <c r="A272" t="s">
        <v>764</v>
      </c>
      <c r="B272">
        <v>39</v>
      </c>
      <c r="C272">
        <v>4</v>
      </c>
      <c r="D272">
        <v>1</v>
      </c>
      <c r="E272">
        <f>IFERROR(INDEX(Gemeinde_Kennzahlen!A:C,MATCH(A272,Gemeinde_Kennzahlen!B:B,),3),0)</f>
        <v>5763</v>
      </c>
      <c r="F272">
        <f>IFERROR(ROUND(INDEX(Gemeinde_Kennzahlen!A:Q,MATCH(A272,Gemeinde_Kennzahlen!B:B,),16)*INDEX(Gemeinde_Kennzahlen!A:Q,MATCH(A272,Gemeinde_Kennzahlen!B:B,),17),2),"Siedlungsfläche in ha")</f>
        <v>262.67</v>
      </c>
      <c r="G272">
        <f t="shared" si="12"/>
        <v>0.33836543466944302</v>
      </c>
      <c r="H272">
        <f t="shared" si="13"/>
        <v>0.52056220718375845</v>
      </c>
      <c r="I272">
        <f t="shared" si="14"/>
        <v>8.6760367863959742E-2</v>
      </c>
    </row>
    <row r="273" spans="1:9" x14ac:dyDescent="0.2">
      <c r="A273" t="s">
        <v>1951</v>
      </c>
      <c r="B273">
        <v>52</v>
      </c>
      <c r="C273">
        <v>0</v>
      </c>
      <c r="D273">
        <v>4</v>
      </c>
      <c r="E273">
        <f>IFERROR(INDEX(Gemeinde_Kennzahlen!A:C,MATCH(A273,Gemeinde_Kennzahlen!B:B,),3),0)</f>
        <v>3002</v>
      </c>
      <c r="F273">
        <f>IFERROR(ROUND(INDEX(Gemeinde_Kennzahlen!A:Q,MATCH(A273,Gemeinde_Kennzahlen!B:B,),16)*INDEX(Gemeinde_Kennzahlen!A:Q,MATCH(A273,Gemeinde_Kennzahlen!B:B,),17),2),"Siedlungsfläche in ha")</f>
        <v>197.37</v>
      </c>
      <c r="G273">
        <f t="shared" si="12"/>
        <v>0.86608927381745504</v>
      </c>
      <c r="H273">
        <f t="shared" si="13"/>
        <v>0</v>
      </c>
      <c r="I273">
        <f t="shared" si="14"/>
        <v>0.66622251832111923</v>
      </c>
    </row>
    <row r="274" spans="1:9" x14ac:dyDescent="0.2">
      <c r="A274" t="s">
        <v>431</v>
      </c>
      <c r="B274">
        <v>7</v>
      </c>
      <c r="C274">
        <v>0</v>
      </c>
      <c r="D274">
        <v>1</v>
      </c>
      <c r="E274">
        <f>IFERROR(INDEX(Gemeinde_Kennzahlen!A:C,MATCH(A274,Gemeinde_Kennzahlen!B:B,),3),0)</f>
        <v>1100</v>
      </c>
      <c r="F274">
        <f>IFERROR(ROUND(INDEX(Gemeinde_Kennzahlen!A:Q,MATCH(A274,Gemeinde_Kennzahlen!B:B,),16)*INDEX(Gemeinde_Kennzahlen!A:Q,MATCH(A274,Gemeinde_Kennzahlen!B:B,),17),2),"Siedlungsfläche in ha")</f>
        <v>133.81</v>
      </c>
      <c r="G274">
        <f t="shared" ref="G274:G337" si="15">B274/E274*50</f>
        <v>0.31818181818181818</v>
      </c>
      <c r="H274">
        <f t="shared" ref="H274:H337" si="16">C274/E274*750</f>
        <v>0</v>
      </c>
      <c r="I274">
        <f t="shared" ref="I274:I337" si="17">D274/E274*500</f>
        <v>0.45454545454545453</v>
      </c>
    </row>
    <row r="275" spans="1:9" x14ac:dyDescent="0.2">
      <c r="A275" t="s">
        <v>1300</v>
      </c>
      <c r="B275">
        <v>57</v>
      </c>
      <c r="C275">
        <v>2</v>
      </c>
      <c r="D275">
        <v>5</v>
      </c>
      <c r="E275">
        <f>IFERROR(INDEX(Gemeinde_Kennzahlen!A:C,MATCH(A275,Gemeinde_Kennzahlen!B:B,),3),0)</f>
        <v>5218</v>
      </c>
      <c r="F275">
        <f>IFERROR(ROUND(INDEX(Gemeinde_Kennzahlen!A:Q,MATCH(A275,Gemeinde_Kennzahlen!B:B,),16)*INDEX(Gemeinde_Kennzahlen!A:Q,MATCH(A275,Gemeinde_Kennzahlen!B:B,),17),2),"Siedlungsfläche in ha")</f>
        <v>240.57</v>
      </c>
      <c r="G275">
        <f t="shared" si="15"/>
        <v>0.54618627826753552</v>
      </c>
      <c r="H275">
        <f t="shared" si="16"/>
        <v>0.28746646224607131</v>
      </c>
      <c r="I275">
        <f t="shared" si="17"/>
        <v>0.47911077041011885</v>
      </c>
    </row>
    <row r="276" spans="1:9" x14ac:dyDescent="0.2">
      <c r="A276" t="s">
        <v>412</v>
      </c>
      <c r="B276">
        <v>10</v>
      </c>
      <c r="C276">
        <v>3</v>
      </c>
      <c r="D276">
        <v>4</v>
      </c>
      <c r="E276">
        <f>IFERROR(INDEX(Gemeinde_Kennzahlen!A:C,MATCH(A276,Gemeinde_Kennzahlen!B:B,),3),0)</f>
        <v>4257</v>
      </c>
      <c r="F276">
        <f>IFERROR(ROUND(INDEX(Gemeinde_Kennzahlen!A:Q,MATCH(A276,Gemeinde_Kennzahlen!B:B,),16)*INDEX(Gemeinde_Kennzahlen!A:Q,MATCH(A276,Gemeinde_Kennzahlen!B:B,),17),2),"Siedlungsfläche in ha")</f>
        <v>197.24</v>
      </c>
      <c r="G276">
        <f t="shared" si="15"/>
        <v>0.11745360582569886</v>
      </c>
      <c r="H276">
        <f t="shared" si="16"/>
        <v>0.52854122621564481</v>
      </c>
      <c r="I276">
        <f t="shared" si="17"/>
        <v>0.46981442330279544</v>
      </c>
    </row>
    <row r="277" spans="1:9" x14ac:dyDescent="0.2">
      <c r="A277" t="s">
        <v>606</v>
      </c>
      <c r="B277">
        <v>0</v>
      </c>
      <c r="C277">
        <v>0</v>
      </c>
      <c r="D277">
        <v>0</v>
      </c>
      <c r="E277">
        <f>IFERROR(INDEX(Gemeinde_Kennzahlen!A:C,MATCH(A277,Gemeinde_Kennzahlen!B:B,),3),0)</f>
        <v>2719</v>
      </c>
      <c r="F277">
        <f>IFERROR(ROUND(INDEX(Gemeinde_Kennzahlen!A:Q,MATCH(A277,Gemeinde_Kennzahlen!B:B,),16)*INDEX(Gemeinde_Kennzahlen!A:Q,MATCH(A277,Gemeinde_Kennzahlen!B:B,),17),2),"Siedlungsfläche in ha")</f>
        <v>182.16</v>
      </c>
      <c r="G277">
        <f t="shared" si="15"/>
        <v>0</v>
      </c>
      <c r="H277">
        <f t="shared" si="16"/>
        <v>0</v>
      </c>
      <c r="I277">
        <f t="shared" si="17"/>
        <v>0</v>
      </c>
    </row>
    <row r="278" spans="1:9" x14ac:dyDescent="0.2">
      <c r="A278" t="s">
        <v>1664</v>
      </c>
      <c r="B278">
        <v>0</v>
      </c>
      <c r="C278">
        <v>0</v>
      </c>
      <c r="D278">
        <v>1</v>
      </c>
      <c r="E278">
        <f>IFERROR(INDEX(Gemeinde_Kennzahlen!A:C,MATCH(A278,Gemeinde_Kennzahlen!B:B,),3),0)</f>
        <v>1549</v>
      </c>
      <c r="F278">
        <f>IFERROR(ROUND(INDEX(Gemeinde_Kennzahlen!A:Q,MATCH(A278,Gemeinde_Kennzahlen!B:B,),16)*INDEX(Gemeinde_Kennzahlen!A:Q,MATCH(A278,Gemeinde_Kennzahlen!B:B,),17),2),"Siedlungsfläche in ha")</f>
        <v>91.22</v>
      </c>
      <c r="G278">
        <f t="shared" si="15"/>
        <v>0</v>
      </c>
      <c r="H278">
        <f t="shared" si="16"/>
        <v>0</v>
      </c>
      <c r="I278">
        <f t="shared" si="17"/>
        <v>0.32278889606197547</v>
      </c>
    </row>
    <row r="279" spans="1:9" x14ac:dyDescent="0.2">
      <c r="A279" t="s">
        <v>1203</v>
      </c>
      <c r="B279">
        <v>11</v>
      </c>
      <c r="C279">
        <v>1</v>
      </c>
      <c r="D279">
        <v>2</v>
      </c>
      <c r="E279">
        <f>IFERROR(INDEX(Gemeinde_Kennzahlen!A:C,MATCH(A279,Gemeinde_Kennzahlen!B:B,),3),0)</f>
        <v>202</v>
      </c>
      <c r="F279">
        <f>IFERROR(ROUND(INDEX(Gemeinde_Kennzahlen!A:Q,MATCH(A279,Gemeinde_Kennzahlen!B:B,),16)*INDEX(Gemeinde_Kennzahlen!A:Q,MATCH(A279,Gemeinde_Kennzahlen!B:B,),17),2),"Siedlungsfläche in ha")</f>
        <v>37.08</v>
      </c>
      <c r="G279">
        <f t="shared" si="15"/>
        <v>2.722772277227723</v>
      </c>
      <c r="H279">
        <f t="shared" si="16"/>
        <v>3.7128712871287131</v>
      </c>
      <c r="I279">
        <f t="shared" si="17"/>
        <v>4.9504950495049505</v>
      </c>
    </row>
    <row r="280" spans="1:9" x14ac:dyDescent="0.2">
      <c r="A280" t="s">
        <v>1760</v>
      </c>
      <c r="B280">
        <v>8</v>
      </c>
      <c r="C280">
        <v>1</v>
      </c>
      <c r="D280">
        <v>2</v>
      </c>
      <c r="E280">
        <f>IFERROR(INDEX(Gemeinde_Kennzahlen!A:C,MATCH(A280,Gemeinde_Kennzahlen!B:B,),3),0)</f>
        <v>870</v>
      </c>
      <c r="F280">
        <f>IFERROR(ROUND(INDEX(Gemeinde_Kennzahlen!A:Q,MATCH(A280,Gemeinde_Kennzahlen!B:B,),16)*INDEX(Gemeinde_Kennzahlen!A:Q,MATCH(A280,Gemeinde_Kennzahlen!B:B,),17),2),"Siedlungsfläche in ha")</f>
        <v>70.98</v>
      </c>
      <c r="G280">
        <f t="shared" si="15"/>
        <v>0.45977011494252873</v>
      </c>
      <c r="H280">
        <f t="shared" si="16"/>
        <v>0.86206896551724133</v>
      </c>
      <c r="I280">
        <f t="shared" si="17"/>
        <v>1.1494252873563218</v>
      </c>
    </row>
    <row r="281" spans="1:9" x14ac:dyDescent="0.2">
      <c r="A281" t="s">
        <v>657</v>
      </c>
      <c r="B281">
        <v>6</v>
      </c>
      <c r="C281">
        <v>2</v>
      </c>
      <c r="D281">
        <v>1</v>
      </c>
      <c r="E281">
        <f>IFERROR(INDEX(Gemeinde_Kennzahlen!A:C,MATCH(A281,Gemeinde_Kennzahlen!B:B,),3),0)</f>
        <v>2869</v>
      </c>
      <c r="F281">
        <f>IFERROR(ROUND(INDEX(Gemeinde_Kennzahlen!A:Q,MATCH(A281,Gemeinde_Kennzahlen!B:B,),16)*INDEX(Gemeinde_Kennzahlen!A:Q,MATCH(A281,Gemeinde_Kennzahlen!B:B,),17),2),"Siedlungsfläche in ha")</f>
        <v>237.62</v>
      </c>
      <c r="G281">
        <f t="shared" si="15"/>
        <v>0.10456605088881143</v>
      </c>
      <c r="H281">
        <f t="shared" si="16"/>
        <v>0.52283025444405717</v>
      </c>
      <c r="I281">
        <f t="shared" si="17"/>
        <v>0.17427675148135238</v>
      </c>
    </row>
    <row r="282" spans="1:9" x14ac:dyDescent="0.2">
      <c r="A282" t="s">
        <v>3471</v>
      </c>
      <c r="B282">
        <v>1</v>
      </c>
      <c r="C282">
        <v>0</v>
      </c>
      <c r="D282">
        <v>1</v>
      </c>
      <c r="E282">
        <f>IFERROR(INDEX(Gemeinde_Kennzahlen!A:C,MATCH(A282,Gemeinde_Kennzahlen!B:B,),3),0)</f>
        <v>0</v>
      </c>
      <c r="F282" t="str">
        <f>IFERROR(ROUND(INDEX(Gemeinde_Kennzahlen!A:Q,MATCH(A282,Gemeinde_Kennzahlen!B:B,),16)*INDEX(Gemeinde_Kennzahlen!A:Q,MATCH(A282,Gemeinde_Kennzahlen!B:B,),17),2),"Siedlungsfläche in ha")</f>
        <v>Siedlungsfläche in ha</v>
      </c>
      <c r="G282" t="e">
        <f t="shared" si="15"/>
        <v>#DIV/0!</v>
      </c>
      <c r="H282" t="e">
        <f t="shared" si="16"/>
        <v>#DIV/0!</v>
      </c>
      <c r="I282" t="e">
        <f t="shared" si="17"/>
        <v>#DIV/0!</v>
      </c>
    </row>
    <row r="283" spans="1:9" x14ac:dyDescent="0.2">
      <c r="A283" t="s">
        <v>1745</v>
      </c>
      <c r="B283">
        <v>29</v>
      </c>
      <c r="C283">
        <v>4</v>
      </c>
      <c r="D283">
        <v>6</v>
      </c>
      <c r="E283">
        <f>IFERROR(INDEX(Gemeinde_Kennzahlen!A:C,MATCH(A283,Gemeinde_Kennzahlen!B:B,),3),0)</f>
        <v>3697</v>
      </c>
      <c r="F283">
        <f>IFERROR(ROUND(INDEX(Gemeinde_Kennzahlen!A:Q,MATCH(A283,Gemeinde_Kennzahlen!B:B,),16)*INDEX(Gemeinde_Kennzahlen!A:Q,MATCH(A283,Gemeinde_Kennzahlen!B:B,),17),2),"Siedlungsfläche in ha")</f>
        <v>145.88</v>
      </c>
      <c r="G283">
        <f t="shared" si="15"/>
        <v>0.39220989991885313</v>
      </c>
      <c r="H283">
        <f t="shared" si="16"/>
        <v>0.81146875845279953</v>
      </c>
      <c r="I283">
        <f t="shared" si="17"/>
        <v>0.81146875845279953</v>
      </c>
    </row>
    <row r="284" spans="1:9" x14ac:dyDescent="0.2">
      <c r="A284" t="s">
        <v>2223</v>
      </c>
      <c r="B284">
        <v>205</v>
      </c>
      <c r="C284">
        <v>7</v>
      </c>
      <c r="D284">
        <v>41</v>
      </c>
      <c r="E284">
        <f>IFERROR(INDEX(Gemeinde_Kennzahlen!A:C,MATCH(A284,Gemeinde_Kennzahlen!B:B,),3),0)</f>
        <v>17333</v>
      </c>
      <c r="F284">
        <f>IFERROR(ROUND(INDEX(Gemeinde_Kennzahlen!A:Q,MATCH(A284,Gemeinde_Kennzahlen!B:B,),16)*INDEX(Gemeinde_Kennzahlen!A:Q,MATCH(A284,Gemeinde_Kennzahlen!B:B,),17),2),"Siedlungsfläche in ha")</f>
        <v>492</v>
      </c>
      <c r="G284">
        <f t="shared" si="15"/>
        <v>0.59135752610627135</v>
      </c>
      <c r="H284">
        <f t="shared" si="16"/>
        <v>0.3028904402007731</v>
      </c>
      <c r="I284">
        <f t="shared" si="17"/>
        <v>1.1827150522125427</v>
      </c>
    </row>
    <row r="285" spans="1:9" x14ac:dyDescent="0.2">
      <c r="A285" t="s">
        <v>1983</v>
      </c>
      <c r="B285">
        <v>5</v>
      </c>
      <c r="C285">
        <v>1</v>
      </c>
      <c r="D285">
        <v>3</v>
      </c>
      <c r="E285">
        <f>IFERROR(INDEX(Gemeinde_Kennzahlen!A:C,MATCH(A285,Gemeinde_Kennzahlen!B:B,),3),0)</f>
        <v>855</v>
      </c>
      <c r="F285">
        <f>IFERROR(ROUND(INDEX(Gemeinde_Kennzahlen!A:Q,MATCH(A285,Gemeinde_Kennzahlen!B:B,),16)*INDEX(Gemeinde_Kennzahlen!A:Q,MATCH(A285,Gemeinde_Kennzahlen!B:B,),17),2),"Siedlungsfläche in ha")</f>
        <v>87.97</v>
      </c>
      <c r="G285">
        <f t="shared" si="15"/>
        <v>0.29239766081871343</v>
      </c>
      <c r="H285">
        <f t="shared" si="16"/>
        <v>0.87719298245614041</v>
      </c>
      <c r="I285">
        <f t="shared" si="17"/>
        <v>1.7543859649122808</v>
      </c>
    </row>
    <row r="286" spans="1:9" x14ac:dyDescent="0.2">
      <c r="A286" t="s">
        <v>1721</v>
      </c>
      <c r="B286">
        <v>163</v>
      </c>
      <c r="C286">
        <v>27</v>
      </c>
      <c r="D286">
        <v>25</v>
      </c>
      <c r="E286">
        <f>IFERROR(INDEX(Gemeinde_Kennzahlen!A:C,MATCH(A286,Gemeinde_Kennzahlen!B:B,),3),0)</f>
        <v>30618</v>
      </c>
      <c r="F286">
        <f>IFERROR(ROUND(INDEX(Gemeinde_Kennzahlen!A:Q,MATCH(A286,Gemeinde_Kennzahlen!B:B,),16)*INDEX(Gemeinde_Kennzahlen!A:Q,MATCH(A286,Gemeinde_Kennzahlen!B:B,),17),2),"Siedlungsfläche in ha")</f>
        <v>574.61</v>
      </c>
      <c r="G286">
        <f t="shared" si="15"/>
        <v>0.26618329087464887</v>
      </c>
      <c r="H286">
        <f t="shared" si="16"/>
        <v>0.66137566137566139</v>
      </c>
      <c r="I286">
        <f t="shared" si="17"/>
        <v>0.40825658109608726</v>
      </c>
    </row>
    <row r="287" spans="1:9" x14ac:dyDescent="0.2">
      <c r="A287" t="s">
        <v>1310</v>
      </c>
      <c r="B287">
        <v>12</v>
      </c>
      <c r="C287">
        <v>3</v>
      </c>
      <c r="D287">
        <v>4</v>
      </c>
      <c r="E287">
        <f>IFERROR(INDEX(Gemeinde_Kennzahlen!A:C,MATCH(A287,Gemeinde_Kennzahlen!B:B,),3),0)</f>
        <v>4884</v>
      </c>
      <c r="F287">
        <f>IFERROR(ROUND(INDEX(Gemeinde_Kennzahlen!A:Q,MATCH(A287,Gemeinde_Kennzahlen!B:B,),16)*INDEX(Gemeinde_Kennzahlen!A:Q,MATCH(A287,Gemeinde_Kennzahlen!B:B,),17),2),"Siedlungsfläche in ha")</f>
        <v>196</v>
      </c>
      <c r="G287">
        <f t="shared" si="15"/>
        <v>0.12285012285012285</v>
      </c>
      <c r="H287">
        <f t="shared" si="16"/>
        <v>0.4606879606879607</v>
      </c>
      <c r="I287">
        <f t="shared" si="17"/>
        <v>0.4095004095004095</v>
      </c>
    </row>
    <row r="288" spans="1:9" x14ac:dyDescent="0.2">
      <c r="A288" t="s">
        <v>426</v>
      </c>
      <c r="B288">
        <v>82</v>
      </c>
      <c r="C288">
        <v>4</v>
      </c>
      <c r="D288">
        <v>11</v>
      </c>
      <c r="E288">
        <f>IFERROR(INDEX(Gemeinde_Kennzahlen!A:C,MATCH(A288,Gemeinde_Kennzahlen!B:B,),3),0)</f>
        <v>20210</v>
      </c>
      <c r="F288">
        <f>IFERROR(ROUND(INDEX(Gemeinde_Kennzahlen!A:Q,MATCH(A288,Gemeinde_Kennzahlen!B:B,),16)*INDEX(Gemeinde_Kennzahlen!A:Q,MATCH(A288,Gemeinde_Kennzahlen!B:B,),17),2),"Siedlungsfläche in ha")</f>
        <v>727.34</v>
      </c>
      <c r="G288">
        <f t="shared" si="15"/>
        <v>0.20286986640277088</v>
      </c>
      <c r="H288">
        <f t="shared" si="16"/>
        <v>0.14844136566056407</v>
      </c>
      <c r="I288">
        <f t="shared" si="17"/>
        <v>0.27214250371103416</v>
      </c>
    </row>
    <row r="289" spans="1:9" x14ac:dyDescent="0.2">
      <c r="A289" t="s">
        <v>463</v>
      </c>
      <c r="B289">
        <v>6</v>
      </c>
      <c r="C289">
        <v>1</v>
      </c>
      <c r="D289">
        <v>1</v>
      </c>
      <c r="E289">
        <f>IFERROR(INDEX(Gemeinde_Kennzahlen!A:C,MATCH(A289,Gemeinde_Kennzahlen!B:B,),3),0)</f>
        <v>3915</v>
      </c>
      <c r="F289">
        <f>IFERROR(ROUND(INDEX(Gemeinde_Kennzahlen!A:Q,MATCH(A289,Gemeinde_Kennzahlen!B:B,),16)*INDEX(Gemeinde_Kennzahlen!A:Q,MATCH(A289,Gemeinde_Kennzahlen!B:B,),17),2),"Siedlungsfläche in ha")</f>
        <v>227</v>
      </c>
      <c r="G289">
        <f t="shared" si="15"/>
        <v>7.6628352490421464E-2</v>
      </c>
      <c r="H289">
        <f t="shared" si="16"/>
        <v>0.19157088122605365</v>
      </c>
      <c r="I289">
        <f t="shared" si="17"/>
        <v>0.1277139208173691</v>
      </c>
    </row>
    <row r="290" spans="1:9" x14ac:dyDescent="0.2">
      <c r="A290" t="s">
        <v>1189</v>
      </c>
      <c r="B290">
        <v>24</v>
      </c>
      <c r="C290">
        <v>3</v>
      </c>
      <c r="D290">
        <v>12</v>
      </c>
      <c r="E290">
        <f>IFERROR(INDEX(Gemeinde_Kennzahlen!A:C,MATCH(A290,Gemeinde_Kennzahlen!B:B,),3),0)</f>
        <v>3006</v>
      </c>
      <c r="F290">
        <f>IFERROR(ROUND(INDEX(Gemeinde_Kennzahlen!A:Q,MATCH(A290,Gemeinde_Kennzahlen!B:B,),16)*INDEX(Gemeinde_Kennzahlen!A:Q,MATCH(A290,Gemeinde_Kennzahlen!B:B,),17),2),"Siedlungsfläche in ha")</f>
        <v>186.77</v>
      </c>
      <c r="G290">
        <f t="shared" si="15"/>
        <v>0.39920159680638717</v>
      </c>
      <c r="H290">
        <f t="shared" si="16"/>
        <v>0.74850299401197595</v>
      </c>
      <c r="I290">
        <f t="shared" si="17"/>
        <v>1.996007984031936</v>
      </c>
    </row>
    <row r="291" spans="1:9" x14ac:dyDescent="0.2">
      <c r="A291" t="s">
        <v>2093</v>
      </c>
      <c r="B291">
        <v>12</v>
      </c>
      <c r="C291">
        <v>2</v>
      </c>
      <c r="D291">
        <v>1</v>
      </c>
      <c r="E291">
        <f>IFERROR(INDEX(Gemeinde_Kennzahlen!A:C,MATCH(A291,Gemeinde_Kennzahlen!B:B,),3),0)</f>
        <v>821</v>
      </c>
      <c r="F291">
        <f>IFERROR(ROUND(INDEX(Gemeinde_Kennzahlen!A:Q,MATCH(A291,Gemeinde_Kennzahlen!B:B,),16)*INDEX(Gemeinde_Kennzahlen!A:Q,MATCH(A291,Gemeinde_Kennzahlen!B:B,),17),2),"Siedlungsfläche in ha")</f>
        <v>138.91</v>
      </c>
      <c r="G291">
        <f t="shared" si="15"/>
        <v>0.73081607795371495</v>
      </c>
      <c r="H291">
        <f t="shared" si="16"/>
        <v>1.8270401948842874</v>
      </c>
      <c r="I291">
        <f t="shared" si="17"/>
        <v>0.60901339829476242</v>
      </c>
    </row>
    <row r="292" spans="1:9" x14ac:dyDescent="0.2">
      <c r="A292" t="s">
        <v>796</v>
      </c>
      <c r="B292">
        <v>119</v>
      </c>
      <c r="C292">
        <v>9</v>
      </c>
      <c r="D292">
        <v>26</v>
      </c>
      <c r="E292">
        <f>IFERROR(INDEX(Gemeinde_Kennzahlen!A:C,MATCH(A292,Gemeinde_Kennzahlen!B:B,),3),0)</f>
        <v>14870</v>
      </c>
      <c r="F292">
        <f>IFERROR(ROUND(INDEX(Gemeinde_Kennzahlen!A:Q,MATCH(A292,Gemeinde_Kennzahlen!B:B,),16)*INDEX(Gemeinde_Kennzahlen!A:Q,MATCH(A292,Gemeinde_Kennzahlen!B:B,),17),2),"Siedlungsfläche in ha")</f>
        <v>676.06</v>
      </c>
      <c r="G292">
        <f t="shared" si="15"/>
        <v>0.40013449899125758</v>
      </c>
      <c r="H292">
        <f t="shared" si="16"/>
        <v>0.45393409549428376</v>
      </c>
      <c r="I292">
        <f t="shared" si="17"/>
        <v>0.87424344317417624</v>
      </c>
    </row>
    <row r="293" spans="1:9" x14ac:dyDescent="0.2">
      <c r="A293" t="s">
        <v>1950</v>
      </c>
      <c r="B293">
        <v>27</v>
      </c>
      <c r="C293">
        <v>2</v>
      </c>
      <c r="D293">
        <v>0</v>
      </c>
      <c r="E293">
        <f>IFERROR(INDEX(Gemeinde_Kennzahlen!A:C,MATCH(A293,Gemeinde_Kennzahlen!B:B,),3),0)</f>
        <v>1761</v>
      </c>
      <c r="F293">
        <f>IFERROR(ROUND(INDEX(Gemeinde_Kennzahlen!A:Q,MATCH(A293,Gemeinde_Kennzahlen!B:B,),16)*INDEX(Gemeinde_Kennzahlen!A:Q,MATCH(A293,Gemeinde_Kennzahlen!B:B,),17),2),"Siedlungsfläche in ha")</f>
        <v>154.26</v>
      </c>
      <c r="G293">
        <f t="shared" si="15"/>
        <v>0.76660988074957415</v>
      </c>
      <c r="H293">
        <f t="shared" si="16"/>
        <v>0.85178875638841567</v>
      </c>
      <c r="I293">
        <f t="shared" si="17"/>
        <v>0</v>
      </c>
    </row>
    <row r="294" spans="1:9" x14ac:dyDescent="0.2">
      <c r="A294" t="s">
        <v>2108</v>
      </c>
      <c r="B294">
        <v>23</v>
      </c>
      <c r="C294">
        <v>1</v>
      </c>
      <c r="D294">
        <v>4</v>
      </c>
      <c r="E294">
        <f>IFERROR(INDEX(Gemeinde_Kennzahlen!A:C,MATCH(A294,Gemeinde_Kennzahlen!B:B,),3),0)</f>
        <v>5180</v>
      </c>
      <c r="F294">
        <f>IFERROR(ROUND(INDEX(Gemeinde_Kennzahlen!A:Q,MATCH(A294,Gemeinde_Kennzahlen!B:B,),16)*INDEX(Gemeinde_Kennzahlen!A:Q,MATCH(A294,Gemeinde_Kennzahlen!B:B,),17),2),"Siedlungsfläche in ha")</f>
        <v>242.54</v>
      </c>
      <c r="G294">
        <f t="shared" si="15"/>
        <v>0.22200772200772198</v>
      </c>
      <c r="H294">
        <f t="shared" si="16"/>
        <v>0.14478764478764478</v>
      </c>
      <c r="I294">
        <f t="shared" si="17"/>
        <v>0.38610038610038611</v>
      </c>
    </row>
    <row r="295" spans="1:9" x14ac:dyDescent="0.2">
      <c r="A295" t="s">
        <v>746</v>
      </c>
      <c r="B295">
        <v>20</v>
      </c>
      <c r="C295">
        <v>3</v>
      </c>
      <c r="D295">
        <v>1</v>
      </c>
      <c r="E295">
        <f>IFERROR(INDEX(Gemeinde_Kennzahlen!A:C,MATCH(A295,Gemeinde_Kennzahlen!B:B,),3),0)</f>
        <v>1733</v>
      </c>
      <c r="F295">
        <f>IFERROR(ROUND(INDEX(Gemeinde_Kennzahlen!A:Q,MATCH(A295,Gemeinde_Kennzahlen!B:B,),16)*INDEX(Gemeinde_Kennzahlen!A:Q,MATCH(A295,Gemeinde_Kennzahlen!B:B,),17),2),"Siedlungsfläche in ha")</f>
        <v>126.43</v>
      </c>
      <c r="G295">
        <f t="shared" si="15"/>
        <v>0.57703404500865552</v>
      </c>
      <c r="H295">
        <f t="shared" si="16"/>
        <v>1.298326601269475</v>
      </c>
      <c r="I295">
        <f t="shared" si="17"/>
        <v>0.28851702250432776</v>
      </c>
    </row>
    <row r="296" spans="1:9" x14ac:dyDescent="0.2">
      <c r="A296" t="s">
        <v>675</v>
      </c>
      <c r="B296">
        <v>1</v>
      </c>
      <c r="C296">
        <v>0</v>
      </c>
      <c r="D296">
        <v>0</v>
      </c>
      <c r="E296">
        <f>IFERROR(INDEX(Gemeinde_Kennzahlen!A:C,MATCH(A296,Gemeinde_Kennzahlen!B:B,),3),0)</f>
        <v>378</v>
      </c>
      <c r="F296">
        <f>IFERROR(ROUND(INDEX(Gemeinde_Kennzahlen!A:Q,MATCH(A296,Gemeinde_Kennzahlen!B:B,),16)*INDEX(Gemeinde_Kennzahlen!A:Q,MATCH(A296,Gemeinde_Kennzahlen!B:B,),17),2),"Siedlungsfläche in ha")</f>
        <v>69.959999999999994</v>
      </c>
      <c r="G296">
        <f t="shared" si="15"/>
        <v>0.13227513227513227</v>
      </c>
      <c r="H296">
        <f t="shared" si="16"/>
        <v>0</v>
      </c>
      <c r="I296">
        <f t="shared" si="17"/>
        <v>0</v>
      </c>
    </row>
    <row r="297" spans="1:9" x14ac:dyDescent="0.2">
      <c r="A297" t="s">
        <v>253</v>
      </c>
      <c r="B297">
        <v>24</v>
      </c>
      <c r="C297">
        <v>4</v>
      </c>
      <c r="D297">
        <v>2</v>
      </c>
      <c r="E297">
        <f>IFERROR(INDEX(Gemeinde_Kennzahlen!A:C,MATCH(A297,Gemeinde_Kennzahlen!B:B,),3),0)</f>
        <v>2632</v>
      </c>
      <c r="F297">
        <f>IFERROR(ROUND(INDEX(Gemeinde_Kennzahlen!A:Q,MATCH(A297,Gemeinde_Kennzahlen!B:B,),16)*INDEX(Gemeinde_Kennzahlen!A:Q,MATCH(A297,Gemeinde_Kennzahlen!B:B,),17),2),"Siedlungsfläche in ha")</f>
        <v>172.51</v>
      </c>
      <c r="G297">
        <f t="shared" si="15"/>
        <v>0.45592705167173248</v>
      </c>
      <c r="H297">
        <f t="shared" si="16"/>
        <v>1.1398176291793314</v>
      </c>
      <c r="I297">
        <f t="shared" si="17"/>
        <v>0.37993920972644379</v>
      </c>
    </row>
    <row r="298" spans="1:9" x14ac:dyDescent="0.2">
      <c r="A298" t="s">
        <v>1264</v>
      </c>
      <c r="B298">
        <v>51</v>
      </c>
      <c r="C298">
        <v>3</v>
      </c>
      <c r="D298">
        <v>7</v>
      </c>
      <c r="E298">
        <f>IFERROR(INDEX(Gemeinde_Kennzahlen!A:C,MATCH(A298,Gemeinde_Kennzahlen!B:B,),3),0)</f>
        <v>1885</v>
      </c>
      <c r="F298">
        <f>IFERROR(ROUND(INDEX(Gemeinde_Kennzahlen!A:Q,MATCH(A298,Gemeinde_Kennzahlen!B:B,),16)*INDEX(Gemeinde_Kennzahlen!A:Q,MATCH(A298,Gemeinde_Kennzahlen!B:B,),17),2),"Siedlungsfläche in ha")</f>
        <v>126.12</v>
      </c>
      <c r="G298">
        <f t="shared" si="15"/>
        <v>1.3527851458885942</v>
      </c>
      <c r="H298">
        <f t="shared" si="16"/>
        <v>1.193633952254642</v>
      </c>
      <c r="I298">
        <f t="shared" si="17"/>
        <v>1.856763925729443</v>
      </c>
    </row>
    <row r="299" spans="1:9" x14ac:dyDescent="0.2">
      <c r="A299" t="s">
        <v>1971</v>
      </c>
      <c r="B299">
        <v>18</v>
      </c>
      <c r="C299">
        <v>4</v>
      </c>
      <c r="D299">
        <v>11</v>
      </c>
      <c r="E299">
        <f>IFERROR(INDEX(Gemeinde_Kennzahlen!A:C,MATCH(A299,Gemeinde_Kennzahlen!B:B,),3),0)</f>
        <v>550</v>
      </c>
      <c r="F299">
        <f>IFERROR(ROUND(INDEX(Gemeinde_Kennzahlen!A:Q,MATCH(A299,Gemeinde_Kennzahlen!B:B,),16)*INDEX(Gemeinde_Kennzahlen!A:Q,MATCH(A299,Gemeinde_Kennzahlen!B:B,),17),2),"Siedlungsfläche in ha")</f>
        <v>68.98</v>
      </c>
      <c r="G299">
        <f t="shared" si="15"/>
        <v>1.6363636363636365</v>
      </c>
      <c r="H299">
        <f t="shared" si="16"/>
        <v>5.4545454545454541</v>
      </c>
      <c r="I299">
        <f t="shared" si="17"/>
        <v>10</v>
      </c>
    </row>
    <row r="300" spans="1:9" x14ac:dyDescent="0.2">
      <c r="A300" t="s">
        <v>1301</v>
      </c>
      <c r="B300">
        <v>277</v>
      </c>
      <c r="C300">
        <v>19</v>
      </c>
      <c r="D300">
        <v>31</v>
      </c>
      <c r="E300">
        <f>IFERROR(INDEX(Gemeinde_Kennzahlen!A:C,MATCH(A300,Gemeinde_Kennzahlen!B:B,),3),0)</f>
        <v>27277</v>
      </c>
      <c r="F300">
        <f>IFERROR(ROUND(INDEX(Gemeinde_Kennzahlen!A:Q,MATCH(A300,Gemeinde_Kennzahlen!B:B,),16)*INDEX(Gemeinde_Kennzahlen!A:Q,MATCH(A300,Gemeinde_Kennzahlen!B:B,),17),2),"Siedlungsfläche in ha")</f>
        <v>706.49</v>
      </c>
      <c r="G300">
        <f t="shared" si="15"/>
        <v>0.50775378524031234</v>
      </c>
      <c r="H300">
        <f t="shared" si="16"/>
        <v>0.52241815448912998</v>
      </c>
      <c r="I300">
        <f t="shared" si="17"/>
        <v>0.56824430839168527</v>
      </c>
    </row>
    <row r="301" spans="1:9" x14ac:dyDescent="0.2">
      <c r="A301" t="s">
        <v>1273</v>
      </c>
      <c r="B301">
        <v>6</v>
      </c>
      <c r="C301">
        <v>2</v>
      </c>
      <c r="D301">
        <v>0</v>
      </c>
      <c r="E301">
        <f>IFERROR(INDEX(Gemeinde_Kennzahlen!A:C,MATCH(A301,Gemeinde_Kennzahlen!B:B,),3),0)</f>
        <v>3533</v>
      </c>
      <c r="F301">
        <f>IFERROR(ROUND(INDEX(Gemeinde_Kennzahlen!A:Q,MATCH(A301,Gemeinde_Kennzahlen!B:B,),16)*INDEX(Gemeinde_Kennzahlen!A:Q,MATCH(A301,Gemeinde_Kennzahlen!B:B,),17),2),"Siedlungsfläche in ha")</f>
        <v>314.89999999999998</v>
      </c>
      <c r="G301">
        <f t="shared" si="15"/>
        <v>8.4913671101047278E-2</v>
      </c>
      <c r="H301">
        <f t="shared" si="16"/>
        <v>0.42456835550523631</v>
      </c>
      <c r="I301">
        <f t="shared" si="17"/>
        <v>0</v>
      </c>
    </row>
    <row r="302" spans="1:9" x14ac:dyDescent="0.2">
      <c r="A302" t="s">
        <v>1814</v>
      </c>
      <c r="B302">
        <v>15</v>
      </c>
      <c r="C302">
        <v>1</v>
      </c>
      <c r="D302">
        <v>5</v>
      </c>
      <c r="E302">
        <f>IFERROR(INDEX(Gemeinde_Kennzahlen!A:C,MATCH(A302,Gemeinde_Kennzahlen!B:B,),3),0)</f>
        <v>1905</v>
      </c>
      <c r="F302">
        <f>IFERROR(ROUND(INDEX(Gemeinde_Kennzahlen!A:Q,MATCH(A302,Gemeinde_Kennzahlen!B:B,),16)*INDEX(Gemeinde_Kennzahlen!A:Q,MATCH(A302,Gemeinde_Kennzahlen!B:B,),17),2),"Siedlungsfläche in ha")</f>
        <v>145</v>
      </c>
      <c r="G302">
        <f t="shared" si="15"/>
        <v>0.39370078740157477</v>
      </c>
      <c r="H302">
        <f t="shared" si="16"/>
        <v>0.39370078740157477</v>
      </c>
      <c r="I302">
        <f t="shared" si="17"/>
        <v>1.3123359580052494</v>
      </c>
    </row>
    <row r="303" spans="1:9" x14ac:dyDescent="0.2">
      <c r="A303" t="s">
        <v>511</v>
      </c>
      <c r="B303">
        <v>28</v>
      </c>
      <c r="C303">
        <v>4</v>
      </c>
      <c r="D303">
        <v>4</v>
      </c>
      <c r="E303">
        <f>IFERROR(INDEX(Gemeinde_Kennzahlen!A:C,MATCH(A303,Gemeinde_Kennzahlen!B:B,),3),0)</f>
        <v>6150</v>
      </c>
      <c r="F303">
        <f>IFERROR(ROUND(INDEX(Gemeinde_Kennzahlen!A:Q,MATCH(A303,Gemeinde_Kennzahlen!B:B,),16)*INDEX(Gemeinde_Kennzahlen!A:Q,MATCH(A303,Gemeinde_Kennzahlen!B:B,),17),2),"Siedlungsfläche in ha")</f>
        <v>290</v>
      </c>
      <c r="G303">
        <f t="shared" si="15"/>
        <v>0.22764227642276422</v>
      </c>
      <c r="H303">
        <f t="shared" si="16"/>
        <v>0.48780487804878048</v>
      </c>
      <c r="I303">
        <f t="shared" si="17"/>
        <v>0.32520325203252032</v>
      </c>
    </row>
    <row r="304" spans="1:9" x14ac:dyDescent="0.2">
      <c r="A304" t="s">
        <v>1868</v>
      </c>
      <c r="B304">
        <v>25</v>
      </c>
      <c r="C304">
        <v>3</v>
      </c>
      <c r="D304">
        <v>21</v>
      </c>
      <c r="E304">
        <f>IFERROR(INDEX(Gemeinde_Kennzahlen!A:C,MATCH(A304,Gemeinde_Kennzahlen!B:B,),3),0)</f>
        <v>5858</v>
      </c>
      <c r="F304">
        <f>IFERROR(ROUND(INDEX(Gemeinde_Kennzahlen!A:Q,MATCH(A304,Gemeinde_Kennzahlen!B:B,),16)*INDEX(Gemeinde_Kennzahlen!A:Q,MATCH(A304,Gemeinde_Kennzahlen!B:B,),17),2),"Siedlungsfläche in ha")</f>
        <v>270.88</v>
      </c>
      <c r="G304">
        <f t="shared" si="15"/>
        <v>0.21338340730624786</v>
      </c>
      <c r="H304">
        <f t="shared" si="16"/>
        <v>0.38409013315124613</v>
      </c>
      <c r="I304">
        <f t="shared" si="17"/>
        <v>1.792420621372482</v>
      </c>
    </row>
    <row r="305" spans="1:9" x14ac:dyDescent="0.2">
      <c r="A305" t="s">
        <v>1254</v>
      </c>
      <c r="B305">
        <v>18</v>
      </c>
      <c r="C305">
        <v>0</v>
      </c>
      <c r="D305">
        <v>13</v>
      </c>
      <c r="E305">
        <f>IFERROR(INDEX(Gemeinde_Kennzahlen!A:C,MATCH(A305,Gemeinde_Kennzahlen!B:B,),3),0)</f>
        <v>2264</v>
      </c>
      <c r="F305">
        <f>IFERROR(ROUND(INDEX(Gemeinde_Kennzahlen!A:Q,MATCH(A305,Gemeinde_Kennzahlen!B:B,),16)*INDEX(Gemeinde_Kennzahlen!A:Q,MATCH(A305,Gemeinde_Kennzahlen!B:B,),17),2),"Siedlungsfläche in ha")</f>
        <v>194.88</v>
      </c>
      <c r="G305">
        <f t="shared" si="15"/>
        <v>0.39752650176678439</v>
      </c>
      <c r="H305">
        <f t="shared" si="16"/>
        <v>0</v>
      </c>
      <c r="I305">
        <f t="shared" si="17"/>
        <v>2.8710247349823321</v>
      </c>
    </row>
    <row r="306" spans="1:9" x14ac:dyDescent="0.2">
      <c r="A306" t="s">
        <v>1328</v>
      </c>
      <c r="B306">
        <v>25</v>
      </c>
      <c r="C306">
        <v>3</v>
      </c>
      <c r="D306">
        <v>0</v>
      </c>
      <c r="E306">
        <f>IFERROR(INDEX(Gemeinde_Kennzahlen!A:C,MATCH(A306,Gemeinde_Kennzahlen!B:B,),3),0)</f>
        <v>11877</v>
      </c>
      <c r="F306">
        <f>IFERROR(ROUND(INDEX(Gemeinde_Kennzahlen!A:Q,MATCH(A306,Gemeinde_Kennzahlen!B:B,),16)*INDEX(Gemeinde_Kennzahlen!A:Q,MATCH(A306,Gemeinde_Kennzahlen!B:B,),17),2),"Siedlungsfläche in ha")</f>
        <v>535.64</v>
      </c>
      <c r="G306">
        <f t="shared" si="15"/>
        <v>0.10524543234823609</v>
      </c>
      <c r="H306">
        <f t="shared" si="16"/>
        <v>0.18944177822682498</v>
      </c>
      <c r="I306">
        <f t="shared" si="17"/>
        <v>0</v>
      </c>
    </row>
    <row r="307" spans="1:9" x14ac:dyDescent="0.2">
      <c r="A307" t="s">
        <v>1851</v>
      </c>
      <c r="B307">
        <v>696</v>
      </c>
      <c r="C307">
        <v>47</v>
      </c>
      <c r="D307">
        <v>75</v>
      </c>
      <c r="E307">
        <f>IFERROR(INDEX(Gemeinde_Kennzahlen!A:C,MATCH(A307,Gemeinde_Kennzahlen!B:B,),3),0)</f>
        <v>82257</v>
      </c>
      <c r="F307">
        <f>IFERROR(ROUND(INDEX(Gemeinde_Kennzahlen!A:Q,MATCH(A307,Gemeinde_Kennzahlen!B:B,),16)*INDEX(Gemeinde_Kennzahlen!A:Q,MATCH(A307,Gemeinde_Kennzahlen!B:B,),17),2),"Siedlungsfläche in ha")</f>
        <v>1391.43</v>
      </c>
      <c r="G307">
        <f t="shared" si="15"/>
        <v>0.42306429847915672</v>
      </c>
      <c r="H307">
        <f t="shared" si="16"/>
        <v>0.42853495751121484</v>
      </c>
      <c r="I307">
        <f t="shared" si="17"/>
        <v>0.45588825267150512</v>
      </c>
    </row>
    <row r="308" spans="1:9" x14ac:dyDescent="0.2">
      <c r="A308" t="s">
        <v>230</v>
      </c>
      <c r="B308">
        <v>20</v>
      </c>
      <c r="C308">
        <v>0</v>
      </c>
      <c r="D308">
        <v>4</v>
      </c>
      <c r="E308">
        <f>IFERROR(INDEX(Gemeinde_Kennzahlen!A:C,MATCH(A308,Gemeinde_Kennzahlen!B:B,),3),0)</f>
        <v>1142</v>
      </c>
      <c r="F308">
        <f>IFERROR(ROUND(INDEX(Gemeinde_Kennzahlen!A:Q,MATCH(A308,Gemeinde_Kennzahlen!B:B,),16)*INDEX(Gemeinde_Kennzahlen!A:Q,MATCH(A308,Gemeinde_Kennzahlen!B:B,),17),2),"Siedlungsfläche in ha")</f>
        <v>153.69999999999999</v>
      </c>
      <c r="G308">
        <f t="shared" si="15"/>
        <v>0.87565674255691772</v>
      </c>
      <c r="H308">
        <f t="shared" si="16"/>
        <v>0</v>
      </c>
      <c r="I308">
        <f t="shared" si="17"/>
        <v>1.7513134851138354</v>
      </c>
    </row>
    <row r="309" spans="1:9" x14ac:dyDescent="0.2">
      <c r="A309" t="s">
        <v>2095</v>
      </c>
      <c r="B309">
        <v>62</v>
      </c>
      <c r="C309">
        <v>5</v>
      </c>
      <c r="D309">
        <v>2</v>
      </c>
      <c r="E309">
        <f>IFERROR(INDEX(Gemeinde_Kennzahlen!A:C,MATCH(A309,Gemeinde_Kennzahlen!B:B,),3),0)</f>
        <v>2244</v>
      </c>
      <c r="F309">
        <f>IFERROR(ROUND(INDEX(Gemeinde_Kennzahlen!A:Q,MATCH(A309,Gemeinde_Kennzahlen!B:B,),16)*INDEX(Gemeinde_Kennzahlen!A:Q,MATCH(A309,Gemeinde_Kennzahlen!B:B,),17),2),"Siedlungsfläche in ha")</f>
        <v>158.31</v>
      </c>
      <c r="G309">
        <f t="shared" si="15"/>
        <v>1.3814616755793228</v>
      </c>
      <c r="H309">
        <f t="shared" si="16"/>
        <v>1.6711229946524064</v>
      </c>
      <c r="I309">
        <f t="shared" si="17"/>
        <v>0.44563279857397503</v>
      </c>
    </row>
    <row r="310" spans="1:9" x14ac:dyDescent="0.2">
      <c r="A310" t="s">
        <v>2289</v>
      </c>
      <c r="B310">
        <v>162</v>
      </c>
      <c r="C310">
        <v>11</v>
      </c>
      <c r="D310">
        <v>29</v>
      </c>
      <c r="E310">
        <f>IFERROR(INDEX(Gemeinde_Kennzahlen!A:C,MATCH(A310,Gemeinde_Kennzahlen!B:B,),3),0)</f>
        <v>22992</v>
      </c>
      <c r="F310">
        <f>IFERROR(ROUND(INDEX(Gemeinde_Kennzahlen!A:Q,MATCH(A310,Gemeinde_Kennzahlen!B:B,),16)*INDEX(Gemeinde_Kennzahlen!A:Q,MATCH(A310,Gemeinde_Kennzahlen!B:B,),17),2),"Siedlungsfläche in ha")</f>
        <v>569</v>
      </c>
      <c r="G310">
        <f t="shared" si="15"/>
        <v>0.35229645093945722</v>
      </c>
      <c r="H310">
        <f t="shared" si="16"/>
        <v>0.35882045929018791</v>
      </c>
      <c r="I310">
        <f t="shared" si="17"/>
        <v>0.63065414057063329</v>
      </c>
    </row>
    <row r="311" spans="1:9" x14ac:dyDescent="0.2">
      <c r="A311" t="s">
        <v>1620</v>
      </c>
      <c r="B311">
        <v>90</v>
      </c>
      <c r="C311">
        <v>6</v>
      </c>
      <c r="D311">
        <v>9</v>
      </c>
      <c r="E311">
        <f>IFERROR(INDEX(Gemeinde_Kennzahlen!A:C,MATCH(A311,Gemeinde_Kennzahlen!B:B,),3),0)</f>
        <v>8181</v>
      </c>
      <c r="F311">
        <f>IFERROR(ROUND(INDEX(Gemeinde_Kennzahlen!A:Q,MATCH(A311,Gemeinde_Kennzahlen!B:B,),16)*INDEX(Gemeinde_Kennzahlen!A:Q,MATCH(A311,Gemeinde_Kennzahlen!B:B,),17),2),"Siedlungsfläche in ha")</f>
        <v>382</v>
      </c>
      <c r="G311">
        <f t="shared" si="15"/>
        <v>0.55005500550055009</v>
      </c>
      <c r="H311">
        <f t="shared" si="16"/>
        <v>0.55005500550055009</v>
      </c>
      <c r="I311">
        <f t="shared" si="17"/>
        <v>0.55005500550054998</v>
      </c>
    </row>
    <row r="312" spans="1:9" x14ac:dyDescent="0.2">
      <c r="A312" t="s">
        <v>916</v>
      </c>
      <c r="B312">
        <v>17</v>
      </c>
      <c r="C312">
        <v>1</v>
      </c>
      <c r="D312">
        <v>9</v>
      </c>
      <c r="E312">
        <f>IFERROR(INDEX(Gemeinde_Kennzahlen!A:C,MATCH(A312,Gemeinde_Kennzahlen!B:B,),3),0)</f>
        <v>2802</v>
      </c>
      <c r="F312">
        <f>IFERROR(ROUND(INDEX(Gemeinde_Kennzahlen!A:Q,MATCH(A312,Gemeinde_Kennzahlen!B:B,),16)*INDEX(Gemeinde_Kennzahlen!A:Q,MATCH(A312,Gemeinde_Kennzahlen!B:B,),17),2),"Siedlungsfläche in ha")</f>
        <v>191.5</v>
      </c>
      <c r="G312">
        <f t="shared" si="15"/>
        <v>0.30335474660956463</v>
      </c>
      <c r="H312">
        <f t="shared" si="16"/>
        <v>0.26766595289079231</v>
      </c>
      <c r="I312">
        <f t="shared" si="17"/>
        <v>1.6059957173447537</v>
      </c>
    </row>
    <row r="313" spans="1:9" x14ac:dyDescent="0.2">
      <c r="A313" t="s">
        <v>400</v>
      </c>
      <c r="B313">
        <v>14</v>
      </c>
      <c r="C313">
        <v>2</v>
      </c>
      <c r="D313">
        <v>4</v>
      </c>
      <c r="E313">
        <f>IFERROR(INDEX(Gemeinde_Kennzahlen!A:C,MATCH(A313,Gemeinde_Kennzahlen!B:B,),3),0)</f>
        <v>1945</v>
      </c>
      <c r="F313">
        <f>IFERROR(ROUND(INDEX(Gemeinde_Kennzahlen!A:Q,MATCH(A313,Gemeinde_Kennzahlen!B:B,),16)*INDEX(Gemeinde_Kennzahlen!A:Q,MATCH(A313,Gemeinde_Kennzahlen!B:B,),17),2),"Siedlungsfläche in ha")</f>
        <v>204.54</v>
      </c>
      <c r="G313">
        <f t="shared" si="15"/>
        <v>0.35989717223650386</v>
      </c>
      <c r="H313">
        <f t="shared" si="16"/>
        <v>0.77120822622107965</v>
      </c>
      <c r="I313">
        <f t="shared" si="17"/>
        <v>1.0282776349614395</v>
      </c>
    </row>
    <row r="314" spans="1:9" x14ac:dyDescent="0.2">
      <c r="A314" t="s">
        <v>1812</v>
      </c>
      <c r="B314">
        <v>39</v>
      </c>
      <c r="C314">
        <v>3</v>
      </c>
      <c r="D314">
        <v>2</v>
      </c>
      <c r="E314">
        <f>IFERROR(INDEX(Gemeinde_Kennzahlen!A:C,MATCH(A314,Gemeinde_Kennzahlen!B:B,),3),0)</f>
        <v>2888</v>
      </c>
      <c r="F314">
        <f>IFERROR(ROUND(INDEX(Gemeinde_Kennzahlen!A:Q,MATCH(A314,Gemeinde_Kennzahlen!B:B,),16)*INDEX(Gemeinde_Kennzahlen!A:Q,MATCH(A314,Gemeinde_Kennzahlen!B:B,),17),2),"Siedlungsfläche in ha")</f>
        <v>186.75</v>
      </c>
      <c r="G314">
        <f t="shared" si="15"/>
        <v>0.67520775623268692</v>
      </c>
      <c r="H314">
        <f t="shared" si="16"/>
        <v>0.77908587257617734</v>
      </c>
      <c r="I314">
        <f t="shared" si="17"/>
        <v>0.34626038781163437</v>
      </c>
    </row>
    <row r="315" spans="1:9" x14ac:dyDescent="0.2">
      <c r="A315" t="s">
        <v>1318</v>
      </c>
      <c r="B315">
        <v>19</v>
      </c>
      <c r="C315">
        <v>3</v>
      </c>
      <c r="D315">
        <v>4</v>
      </c>
      <c r="E315">
        <f>IFERROR(INDEX(Gemeinde_Kennzahlen!A:C,MATCH(A315,Gemeinde_Kennzahlen!B:B,),3),0)</f>
        <v>5112</v>
      </c>
      <c r="F315">
        <f>IFERROR(ROUND(INDEX(Gemeinde_Kennzahlen!A:Q,MATCH(A315,Gemeinde_Kennzahlen!B:B,),16)*INDEX(Gemeinde_Kennzahlen!A:Q,MATCH(A315,Gemeinde_Kennzahlen!B:B,),17),2),"Siedlungsfläche in ha")</f>
        <v>234.23</v>
      </c>
      <c r="G315">
        <f t="shared" si="15"/>
        <v>0.18583724569640062</v>
      </c>
      <c r="H315">
        <f t="shared" si="16"/>
        <v>0.44014084507042256</v>
      </c>
      <c r="I315">
        <f t="shared" si="17"/>
        <v>0.39123630672926446</v>
      </c>
    </row>
    <row r="316" spans="1:9" x14ac:dyDescent="0.2">
      <c r="A316" t="s">
        <v>2298</v>
      </c>
      <c r="B316">
        <v>42</v>
      </c>
      <c r="C316">
        <v>3</v>
      </c>
      <c r="D316">
        <v>16</v>
      </c>
      <c r="E316">
        <f>IFERROR(INDEX(Gemeinde_Kennzahlen!A:C,MATCH(A316,Gemeinde_Kennzahlen!B:B,),3),0)</f>
        <v>2516</v>
      </c>
      <c r="F316">
        <f>IFERROR(ROUND(INDEX(Gemeinde_Kennzahlen!A:Q,MATCH(A316,Gemeinde_Kennzahlen!B:B,),16)*INDEX(Gemeinde_Kennzahlen!A:Q,MATCH(A316,Gemeinde_Kennzahlen!B:B,),17),2),"Siedlungsfläche in ha")</f>
        <v>138.32</v>
      </c>
      <c r="G316">
        <f t="shared" si="15"/>
        <v>0.83465818759936405</v>
      </c>
      <c r="H316">
        <f t="shared" si="16"/>
        <v>0.89427662957074716</v>
      </c>
      <c r="I316">
        <f t="shared" si="17"/>
        <v>3.1796502384737679</v>
      </c>
    </row>
    <row r="317" spans="1:9" x14ac:dyDescent="0.2">
      <c r="A317" t="s">
        <v>365</v>
      </c>
      <c r="B317">
        <v>1</v>
      </c>
      <c r="C317">
        <v>0</v>
      </c>
      <c r="D317">
        <v>5</v>
      </c>
      <c r="E317">
        <f>IFERROR(INDEX(Gemeinde_Kennzahlen!A:C,MATCH(A317,Gemeinde_Kennzahlen!B:B,),3),0)</f>
        <v>335</v>
      </c>
      <c r="F317">
        <f>IFERROR(ROUND(INDEX(Gemeinde_Kennzahlen!A:Q,MATCH(A317,Gemeinde_Kennzahlen!B:B,),16)*INDEX(Gemeinde_Kennzahlen!A:Q,MATCH(A317,Gemeinde_Kennzahlen!B:B,),17),2),"Siedlungsfläche in ha")</f>
        <v>40.93</v>
      </c>
      <c r="G317">
        <f t="shared" si="15"/>
        <v>0.1492537313432836</v>
      </c>
      <c r="H317">
        <f t="shared" si="16"/>
        <v>0</v>
      </c>
      <c r="I317">
        <f t="shared" si="17"/>
        <v>7.4626865671641793</v>
      </c>
    </row>
    <row r="318" spans="1:9" x14ac:dyDescent="0.2">
      <c r="A318" t="s">
        <v>334</v>
      </c>
      <c r="B318">
        <v>336</v>
      </c>
      <c r="C318">
        <v>32</v>
      </c>
      <c r="D318">
        <v>33</v>
      </c>
      <c r="E318">
        <f>IFERROR(INDEX(Gemeinde_Kennzahlen!A:C,MATCH(A318,Gemeinde_Kennzahlen!B:B,),3),0)</f>
        <v>44588</v>
      </c>
      <c r="F318">
        <f>IFERROR(ROUND(INDEX(Gemeinde_Kennzahlen!A:Q,MATCH(A318,Gemeinde_Kennzahlen!B:B,),16)*INDEX(Gemeinde_Kennzahlen!A:Q,MATCH(A318,Gemeinde_Kennzahlen!B:B,),17),2),"Siedlungsfläche in ha")</f>
        <v>896.38</v>
      </c>
      <c r="G318">
        <f t="shared" si="15"/>
        <v>0.37678299093926615</v>
      </c>
      <c r="H318">
        <f t="shared" si="16"/>
        <v>0.53826141562752317</v>
      </c>
      <c r="I318">
        <f t="shared" si="17"/>
        <v>0.37005472324392213</v>
      </c>
    </row>
    <row r="319" spans="1:9" x14ac:dyDescent="0.2">
      <c r="A319" t="s">
        <v>419</v>
      </c>
      <c r="B319">
        <v>4</v>
      </c>
      <c r="C319">
        <v>1</v>
      </c>
      <c r="D319">
        <v>6</v>
      </c>
      <c r="E319">
        <f>IFERROR(INDEX(Gemeinde_Kennzahlen!A:C,MATCH(A319,Gemeinde_Kennzahlen!B:B,),3),0)</f>
        <v>9467</v>
      </c>
      <c r="F319">
        <f>IFERROR(ROUND(INDEX(Gemeinde_Kennzahlen!A:Q,MATCH(A319,Gemeinde_Kennzahlen!B:B,),16)*INDEX(Gemeinde_Kennzahlen!A:Q,MATCH(A319,Gemeinde_Kennzahlen!B:B,),17),2),"Siedlungsfläche in ha")</f>
        <v>373.13</v>
      </c>
      <c r="G319">
        <f t="shared" si="15"/>
        <v>2.1126016689553186E-2</v>
      </c>
      <c r="H319">
        <f t="shared" si="16"/>
        <v>7.9222562585824441E-2</v>
      </c>
      <c r="I319">
        <f t="shared" si="17"/>
        <v>0.31689025034329776</v>
      </c>
    </row>
    <row r="320" spans="1:9" x14ac:dyDescent="0.2">
      <c r="A320" t="s">
        <v>3472</v>
      </c>
      <c r="B320">
        <v>4</v>
      </c>
      <c r="C320">
        <v>0</v>
      </c>
      <c r="D320">
        <v>0</v>
      </c>
      <c r="E320">
        <f>IFERROR(INDEX(Gemeinde_Kennzahlen!A:C,MATCH(A320,Gemeinde_Kennzahlen!B:B,),3),0)</f>
        <v>0</v>
      </c>
      <c r="F320" t="str">
        <f>IFERROR(ROUND(INDEX(Gemeinde_Kennzahlen!A:Q,MATCH(A320,Gemeinde_Kennzahlen!B:B,),16)*INDEX(Gemeinde_Kennzahlen!A:Q,MATCH(A320,Gemeinde_Kennzahlen!B:B,),17),2),"Siedlungsfläche in ha")</f>
        <v>Siedlungsfläche in ha</v>
      </c>
      <c r="G320" t="e">
        <f t="shared" si="15"/>
        <v>#DIV/0!</v>
      </c>
      <c r="H320" t="e">
        <f t="shared" si="16"/>
        <v>#DIV/0!</v>
      </c>
      <c r="I320" t="e">
        <f t="shared" si="17"/>
        <v>#DIV/0!</v>
      </c>
    </row>
    <row r="321" spans="1:9" x14ac:dyDescent="0.2">
      <c r="A321" t="s">
        <v>440</v>
      </c>
      <c r="B321">
        <v>1</v>
      </c>
      <c r="C321">
        <v>0</v>
      </c>
      <c r="D321">
        <v>1</v>
      </c>
      <c r="E321">
        <f>IFERROR(INDEX(Gemeinde_Kennzahlen!A:C,MATCH(A321,Gemeinde_Kennzahlen!B:B,),3),0)</f>
        <v>179</v>
      </c>
      <c r="F321">
        <f>IFERROR(ROUND(INDEX(Gemeinde_Kennzahlen!A:Q,MATCH(A321,Gemeinde_Kennzahlen!B:B,),16)*INDEX(Gemeinde_Kennzahlen!A:Q,MATCH(A321,Gemeinde_Kennzahlen!B:B,),17),2),"Siedlungsfläche in ha")</f>
        <v>28.01</v>
      </c>
      <c r="G321">
        <f t="shared" si="15"/>
        <v>0.27932960893854747</v>
      </c>
      <c r="H321">
        <f t="shared" si="16"/>
        <v>0</v>
      </c>
      <c r="I321">
        <f t="shared" si="17"/>
        <v>2.7932960893854748</v>
      </c>
    </row>
    <row r="322" spans="1:9" x14ac:dyDescent="0.2">
      <c r="A322" t="s">
        <v>2222</v>
      </c>
      <c r="B322">
        <v>85</v>
      </c>
      <c r="C322">
        <v>1</v>
      </c>
      <c r="D322">
        <v>18</v>
      </c>
      <c r="E322">
        <f>IFERROR(INDEX(Gemeinde_Kennzahlen!A:C,MATCH(A322,Gemeinde_Kennzahlen!B:B,),3),0)</f>
        <v>4873</v>
      </c>
      <c r="F322">
        <f>IFERROR(ROUND(INDEX(Gemeinde_Kennzahlen!A:Q,MATCH(A322,Gemeinde_Kennzahlen!B:B,),16)*INDEX(Gemeinde_Kennzahlen!A:Q,MATCH(A322,Gemeinde_Kennzahlen!B:B,),17),2),"Siedlungsfläche in ha")</f>
        <v>232.16</v>
      </c>
      <c r="G322">
        <f t="shared" si="15"/>
        <v>0.87215267802175245</v>
      </c>
      <c r="H322">
        <f t="shared" si="16"/>
        <v>0.15390929612148574</v>
      </c>
      <c r="I322">
        <f t="shared" si="17"/>
        <v>1.8469115534578289</v>
      </c>
    </row>
    <row r="323" spans="1:9" x14ac:dyDescent="0.2">
      <c r="A323" t="s">
        <v>1600</v>
      </c>
      <c r="B323">
        <v>0</v>
      </c>
      <c r="C323">
        <v>0</v>
      </c>
      <c r="D323">
        <v>0</v>
      </c>
      <c r="E323">
        <f>IFERROR(INDEX(Gemeinde_Kennzahlen!A:C,MATCH(A323,Gemeinde_Kennzahlen!B:B,),3),0)</f>
        <v>1435</v>
      </c>
      <c r="F323">
        <f>IFERROR(ROUND(INDEX(Gemeinde_Kennzahlen!A:Q,MATCH(A323,Gemeinde_Kennzahlen!B:B,),16)*INDEX(Gemeinde_Kennzahlen!A:Q,MATCH(A323,Gemeinde_Kennzahlen!B:B,),17),2),"Siedlungsfläche in ha")</f>
        <v>99.9</v>
      </c>
      <c r="G323">
        <f t="shared" si="15"/>
        <v>0</v>
      </c>
      <c r="H323">
        <f t="shared" si="16"/>
        <v>0</v>
      </c>
      <c r="I323">
        <f t="shared" si="17"/>
        <v>0</v>
      </c>
    </row>
    <row r="324" spans="1:9" x14ac:dyDescent="0.2">
      <c r="A324" t="s">
        <v>2089</v>
      </c>
      <c r="B324">
        <v>88</v>
      </c>
      <c r="C324">
        <v>8</v>
      </c>
      <c r="D324">
        <v>9</v>
      </c>
      <c r="E324">
        <f>IFERROR(INDEX(Gemeinde_Kennzahlen!A:C,MATCH(A324,Gemeinde_Kennzahlen!B:B,),3),0)</f>
        <v>1196</v>
      </c>
      <c r="F324">
        <f>IFERROR(ROUND(INDEX(Gemeinde_Kennzahlen!A:Q,MATCH(A324,Gemeinde_Kennzahlen!B:B,),16)*INDEX(Gemeinde_Kennzahlen!A:Q,MATCH(A324,Gemeinde_Kennzahlen!B:B,),17),2),"Siedlungsfläche in ha")</f>
        <v>123.87</v>
      </c>
      <c r="G324">
        <f t="shared" si="15"/>
        <v>3.6789297658862878</v>
      </c>
      <c r="H324">
        <f t="shared" si="16"/>
        <v>5.0167224080267561</v>
      </c>
      <c r="I324">
        <f t="shared" si="17"/>
        <v>3.7625418060200668</v>
      </c>
    </row>
    <row r="325" spans="1:9" x14ac:dyDescent="0.2">
      <c r="A325" t="s">
        <v>372</v>
      </c>
      <c r="B325">
        <v>0</v>
      </c>
      <c r="C325">
        <v>0</v>
      </c>
      <c r="D325">
        <v>0</v>
      </c>
      <c r="E325">
        <f>IFERROR(INDEX(Gemeinde_Kennzahlen!A:C,MATCH(A325,Gemeinde_Kennzahlen!B:B,),3),0)</f>
        <v>1331</v>
      </c>
      <c r="F325">
        <f>IFERROR(ROUND(INDEX(Gemeinde_Kennzahlen!A:Q,MATCH(A325,Gemeinde_Kennzahlen!B:B,),16)*INDEX(Gemeinde_Kennzahlen!A:Q,MATCH(A325,Gemeinde_Kennzahlen!B:B,),17),2),"Siedlungsfläche in ha")</f>
        <v>35.020000000000003</v>
      </c>
      <c r="G325">
        <f t="shared" si="15"/>
        <v>0</v>
      </c>
      <c r="H325">
        <f t="shared" si="16"/>
        <v>0</v>
      </c>
      <c r="I325">
        <f t="shared" si="17"/>
        <v>0</v>
      </c>
    </row>
    <row r="326" spans="1:9" x14ac:dyDescent="0.2">
      <c r="A326" t="s">
        <v>1771</v>
      </c>
      <c r="B326">
        <v>77</v>
      </c>
      <c r="C326">
        <v>0</v>
      </c>
      <c r="D326">
        <v>5</v>
      </c>
      <c r="E326">
        <f>IFERROR(INDEX(Gemeinde_Kennzahlen!A:C,MATCH(A326,Gemeinde_Kennzahlen!B:B,),3),0)</f>
        <v>9190</v>
      </c>
      <c r="F326">
        <f>IFERROR(ROUND(INDEX(Gemeinde_Kennzahlen!A:Q,MATCH(A326,Gemeinde_Kennzahlen!B:B,),16)*INDEX(Gemeinde_Kennzahlen!A:Q,MATCH(A326,Gemeinde_Kennzahlen!B:B,),17),2),"Siedlungsfläche in ha")</f>
        <v>205.79</v>
      </c>
      <c r="G326">
        <f t="shared" si="15"/>
        <v>0.41893362350380847</v>
      </c>
      <c r="H326">
        <f t="shared" si="16"/>
        <v>0</v>
      </c>
      <c r="I326">
        <f t="shared" si="17"/>
        <v>0.27203482045701849</v>
      </c>
    </row>
    <row r="327" spans="1:9" x14ac:dyDescent="0.2">
      <c r="A327" t="s">
        <v>329</v>
      </c>
      <c r="B327">
        <v>1</v>
      </c>
      <c r="C327">
        <v>0</v>
      </c>
      <c r="D327">
        <v>0</v>
      </c>
      <c r="E327">
        <f>IFERROR(INDEX(Gemeinde_Kennzahlen!A:C,MATCH(A327,Gemeinde_Kennzahlen!B:B,),3),0)</f>
        <v>644</v>
      </c>
      <c r="F327">
        <f>IFERROR(ROUND(INDEX(Gemeinde_Kennzahlen!A:Q,MATCH(A327,Gemeinde_Kennzahlen!B:B,),16)*INDEX(Gemeinde_Kennzahlen!A:Q,MATCH(A327,Gemeinde_Kennzahlen!B:B,),17),2),"Siedlungsfläche in ha")</f>
        <v>95.03</v>
      </c>
      <c r="G327">
        <f t="shared" si="15"/>
        <v>7.7639751552795025E-2</v>
      </c>
      <c r="H327">
        <f t="shared" si="16"/>
        <v>0</v>
      </c>
      <c r="I327">
        <f t="shared" si="17"/>
        <v>0</v>
      </c>
    </row>
    <row r="328" spans="1:9" x14ac:dyDescent="0.2">
      <c r="A328" t="s">
        <v>1210</v>
      </c>
      <c r="B328">
        <v>1</v>
      </c>
      <c r="C328">
        <v>0</v>
      </c>
      <c r="D328">
        <v>10</v>
      </c>
      <c r="E328">
        <f>IFERROR(INDEX(Gemeinde_Kennzahlen!A:C,MATCH(A328,Gemeinde_Kennzahlen!B:B,),3),0)</f>
        <v>1406</v>
      </c>
      <c r="F328">
        <f>IFERROR(ROUND(INDEX(Gemeinde_Kennzahlen!A:Q,MATCH(A328,Gemeinde_Kennzahlen!B:B,),16)*INDEX(Gemeinde_Kennzahlen!A:Q,MATCH(A328,Gemeinde_Kennzahlen!B:B,),17),2),"Siedlungsfläche in ha")</f>
        <v>106.06</v>
      </c>
      <c r="G328">
        <f t="shared" si="15"/>
        <v>3.5561877667140827E-2</v>
      </c>
      <c r="H328">
        <f t="shared" si="16"/>
        <v>0</v>
      </c>
      <c r="I328">
        <f t="shared" si="17"/>
        <v>3.5561877667140824</v>
      </c>
    </row>
    <row r="329" spans="1:9" x14ac:dyDescent="0.2">
      <c r="A329" t="s">
        <v>395</v>
      </c>
      <c r="B329">
        <v>36</v>
      </c>
      <c r="C329">
        <v>5</v>
      </c>
      <c r="D329">
        <v>5</v>
      </c>
      <c r="E329">
        <f>IFERROR(INDEX(Gemeinde_Kennzahlen!A:C,MATCH(A329,Gemeinde_Kennzahlen!B:B,),3),0)</f>
        <v>450</v>
      </c>
      <c r="F329">
        <f>IFERROR(ROUND(INDEX(Gemeinde_Kennzahlen!A:Q,MATCH(A329,Gemeinde_Kennzahlen!B:B,),16)*INDEX(Gemeinde_Kennzahlen!A:Q,MATCH(A329,Gemeinde_Kennzahlen!B:B,),17),2),"Siedlungsfläche in ha")</f>
        <v>42</v>
      </c>
      <c r="G329">
        <f t="shared" si="15"/>
        <v>4</v>
      </c>
      <c r="H329">
        <f t="shared" si="16"/>
        <v>8.3333333333333339</v>
      </c>
      <c r="I329">
        <f t="shared" si="17"/>
        <v>5.5555555555555554</v>
      </c>
    </row>
    <row r="330" spans="1:9" x14ac:dyDescent="0.2">
      <c r="A330" t="s">
        <v>1224</v>
      </c>
      <c r="B330">
        <v>119</v>
      </c>
      <c r="C330">
        <v>12</v>
      </c>
      <c r="D330">
        <v>2</v>
      </c>
      <c r="E330">
        <f>IFERROR(INDEX(Gemeinde_Kennzahlen!A:C,MATCH(A330,Gemeinde_Kennzahlen!B:B,),3),0)</f>
        <v>4882</v>
      </c>
      <c r="F330">
        <f>IFERROR(ROUND(INDEX(Gemeinde_Kennzahlen!A:Q,MATCH(A330,Gemeinde_Kennzahlen!B:B,),16)*INDEX(Gemeinde_Kennzahlen!A:Q,MATCH(A330,Gemeinde_Kennzahlen!B:B,),17),2),"Siedlungsfläche in ha")</f>
        <v>258</v>
      </c>
      <c r="G330">
        <f t="shared" si="15"/>
        <v>1.2187628021302745</v>
      </c>
      <c r="H330">
        <f t="shared" si="16"/>
        <v>1.8435067595247849</v>
      </c>
      <c r="I330">
        <f t="shared" si="17"/>
        <v>0.20483408439164277</v>
      </c>
    </row>
    <row r="331" spans="1:9" x14ac:dyDescent="0.2">
      <c r="A331" t="s">
        <v>1742</v>
      </c>
      <c r="B331">
        <v>30</v>
      </c>
      <c r="C331">
        <v>2</v>
      </c>
      <c r="D331">
        <v>4</v>
      </c>
      <c r="E331">
        <f>IFERROR(INDEX(Gemeinde_Kennzahlen!A:C,MATCH(A331,Gemeinde_Kennzahlen!B:B,),3),0)</f>
        <v>1440</v>
      </c>
      <c r="F331">
        <f>IFERROR(ROUND(INDEX(Gemeinde_Kennzahlen!A:Q,MATCH(A331,Gemeinde_Kennzahlen!B:B,),16)*INDEX(Gemeinde_Kennzahlen!A:Q,MATCH(A331,Gemeinde_Kennzahlen!B:B,),17),2),"Siedlungsfläche in ha")</f>
        <v>68.64</v>
      </c>
      <c r="G331">
        <f t="shared" si="15"/>
        <v>1.0416666666666665</v>
      </c>
      <c r="H331">
        <f t="shared" si="16"/>
        <v>1.0416666666666667</v>
      </c>
      <c r="I331">
        <f t="shared" si="17"/>
        <v>1.3888888888888888</v>
      </c>
    </row>
    <row r="332" spans="1:9" x14ac:dyDescent="0.2">
      <c r="A332" t="s">
        <v>1850</v>
      </c>
      <c r="B332">
        <v>18</v>
      </c>
      <c r="C332">
        <v>2</v>
      </c>
      <c r="D332">
        <v>0</v>
      </c>
      <c r="E332">
        <f>IFERROR(INDEX(Gemeinde_Kennzahlen!A:C,MATCH(A332,Gemeinde_Kennzahlen!B:B,),3),0)</f>
        <v>7432</v>
      </c>
      <c r="F332">
        <f>IFERROR(ROUND(INDEX(Gemeinde_Kennzahlen!A:Q,MATCH(A332,Gemeinde_Kennzahlen!B:B,),16)*INDEX(Gemeinde_Kennzahlen!A:Q,MATCH(A332,Gemeinde_Kennzahlen!B:B,),17),2),"Siedlungsfläche in ha")</f>
        <v>313.67</v>
      </c>
      <c r="G332">
        <f t="shared" si="15"/>
        <v>0.12109795479009688</v>
      </c>
      <c r="H332">
        <f t="shared" si="16"/>
        <v>0.20182992465016145</v>
      </c>
      <c r="I332">
        <f t="shared" si="17"/>
        <v>0</v>
      </c>
    </row>
    <row r="333" spans="1:9" x14ac:dyDescent="0.2">
      <c r="A333" t="s">
        <v>2256</v>
      </c>
      <c r="B333">
        <v>236</v>
      </c>
      <c r="C333">
        <v>11</v>
      </c>
      <c r="D333">
        <v>44</v>
      </c>
      <c r="E333">
        <f>IFERROR(INDEX(Gemeinde_Kennzahlen!A:C,MATCH(A333,Gemeinde_Kennzahlen!B:B,),3),0)</f>
        <v>35007</v>
      </c>
      <c r="F333">
        <f>IFERROR(ROUND(INDEX(Gemeinde_Kennzahlen!A:Q,MATCH(A333,Gemeinde_Kennzahlen!B:B,),16)*INDEX(Gemeinde_Kennzahlen!A:Q,MATCH(A333,Gemeinde_Kennzahlen!B:B,),17),2),"Siedlungsfläche in ha")</f>
        <v>821</v>
      </c>
      <c r="G333">
        <f t="shared" si="15"/>
        <v>0.33707544205444628</v>
      </c>
      <c r="H333">
        <f t="shared" si="16"/>
        <v>0.23566715228382892</v>
      </c>
      <c r="I333">
        <f t="shared" si="17"/>
        <v>0.62844573942354387</v>
      </c>
    </row>
    <row r="334" spans="1:9" x14ac:dyDescent="0.2">
      <c r="A334" t="s">
        <v>1677</v>
      </c>
      <c r="B334">
        <v>13</v>
      </c>
      <c r="C334">
        <v>3</v>
      </c>
      <c r="D334">
        <v>1</v>
      </c>
      <c r="E334">
        <f>IFERROR(INDEX(Gemeinde_Kennzahlen!A:C,MATCH(A334,Gemeinde_Kennzahlen!B:B,),3),0)</f>
        <v>2212</v>
      </c>
      <c r="F334">
        <f>IFERROR(ROUND(INDEX(Gemeinde_Kennzahlen!A:Q,MATCH(A334,Gemeinde_Kennzahlen!B:B,),16)*INDEX(Gemeinde_Kennzahlen!A:Q,MATCH(A334,Gemeinde_Kennzahlen!B:B,),17),2),"Siedlungsfläche in ha")</f>
        <v>155.78</v>
      </c>
      <c r="G334">
        <f t="shared" si="15"/>
        <v>0.29385171790235082</v>
      </c>
      <c r="H334">
        <f t="shared" si="16"/>
        <v>1.0171790235081375</v>
      </c>
      <c r="I334">
        <f t="shared" si="17"/>
        <v>0.2260397830018083</v>
      </c>
    </row>
    <row r="335" spans="1:9" x14ac:dyDescent="0.2">
      <c r="A335" t="s">
        <v>2140</v>
      </c>
      <c r="B335">
        <v>9</v>
      </c>
      <c r="C335">
        <v>0</v>
      </c>
      <c r="D335">
        <v>1</v>
      </c>
      <c r="E335">
        <f>IFERROR(INDEX(Gemeinde_Kennzahlen!A:C,MATCH(A335,Gemeinde_Kennzahlen!B:B,),3),0)</f>
        <v>2093</v>
      </c>
      <c r="F335">
        <f>IFERROR(ROUND(INDEX(Gemeinde_Kennzahlen!A:Q,MATCH(A335,Gemeinde_Kennzahlen!B:B,),16)*INDEX(Gemeinde_Kennzahlen!A:Q,MATCH(A335,Gemeinde_Kennzahlen!B:B,),17),2),"Siedlungsfläche in ha")</f>
        <v>159.16999999999999</v>
      </c>
      <c r="G335">
        <f t="shared" si="15"/>
        <v>0.21500238891543239</v>
      </c>
      <c r="H335">
        <f t="shared" si="16"/>
        <v>0</v>
      </c>
      <c r="I335">
        <f t="shared" si="17"/>
        <v>0.23889154323936931</v>
      </c>
    </row>
    <row r="336" spans="1:9" x14ac:dyDescent="0.2">
      <c r="A336" t="s">
        <v>1769</v>
      </c>
      <c r="B336">
        <v>6</v>
      </c>
      <c r="C336">
        <v>0</v>
      </c>
      <c r="D336">
        <v>1</v>
      </c>
      <c r="E336">
        <f>IFERROR(INDEX(Gemeinde_Kennzahlen!A:C,MATCH(A336,Gemeinde_Kennzahlen!B:B,),3),0)</f>
        <v>992</v>
      </c>
      <c r="F336">
        <f>IFERROR(ROUND(INDEX(Gemeinde_Kennzahlen!A:Q,MATCH(A336,Gemeinde_Kennzahlen!B:B,),16)*INDEX(Gemeinde_Kennzahlen!A:Q,MATCH(A336,Gemeinde_Kennzahlen!B:B,),17),2),"Siedlungsfläche in ha")</f>
        <v>58.04</v>
      </c>
      <c r="G336">
        <f t="shared" si="15"/>
        <v>0.30241935483870969</v>
      </c>
      <c r="H336">
        <f t="shared" si="16"/>
        <v>0</v>
      </c>
      <c r="I336">
        <f t="shared" si="17"/>
        <v>0.50403225806451613</v>
      </c>
    </row>
    <row r="337" spans="1:9" x14ac:dyDescent="0.2">
      <c r="A337" t="s">
        <v>403</v>
      </c>
      <c r="B337">
        <v>0</v>
      </c>
      <c r="C337">
        <v>1</v>
      </c>
      <c r="D337">
        <v>6</v>
      </c>
      <c r="E337">
        <f>IFERROR(INDEX(Gemeinde_Kennzahlen!A:C,MATCH(A337,Gemeinde_Kennzahlen!B:B,),3),0)</f>
        <v>250</v>
      </c>
      <c r="F337">
        <f>IFERROR(ROUND(INDEX(Gemeinde_Kennzahlen!A:Q,MATCH(A337,Gemeinde_Kennzahlen!B:B,),16)*INDEX(Gemeinde_Kennzahlen!A:Q,MATCH(A337,Gemeinde_Kennzahlen!B:B,),17),2),"Siedlungsfläche in ha")</f>
        <v>22.02</v>
      </c>
      <c r="G337">
        <f t="shared" si="15"/>
        <v>0</v>
      </c>
      <c r="H337">
        <f t="shared" si="16"/>
        <v>3</v>
      </c>
      <c r="I337">
        <f t="shared" si="17"/>
        <v>12</v>
      </c>
    </row>
    <row r="338" spans="1:9" x14ac:dyDescent="0.2">
      <c r="A338" t="s">
        <v>1195</v>
      </c>
      <c r="B338">
        <v>29</v>
      </c>
      <c r="C338">
        <v>0</v>
      </c>
      <c r="D338">
        <v>7</v>
      </c>
      <c r="E338">
        <f>IFERROR(INDEX(Gemeinde_Kennzahlen!A:C,MATCH(A338,Gemeinde_Kennzahlen!B:B,),3),0)</f>
        <v>307</v>
      </c>
      <c r="F338">
        <f>IFERROR(ROUND(INDEX(Gemeinde_Kennzahlen!A:Q,MATCH(A338,Gemeinde_Kennzahlen!B:B,),16)*INDEX(Gemeinde_Kennzahlen!A:Q,MATCH(A338,Gemeinde_Kennzahlen!B:B,),17),2),"Siedlungsfläche in ha")</f>
        <v>36.92</v>
      </c>
      <c r="G338">
        <f t="shared" ref="G338:G401" si="18">B338/E338*50</f>
        <v>4.7231270358306192</v>
      </c>
      <c r="H338">
        <f t="shared" ref="H338:H401" si="19">C338/E338*750</f>
        <v>0</v>
      </c>
      <c r="I338">
        <f t="shared" ref="I338:I401" si="20">D338/E338*500</f>
        <v>11.400651465798045</v>
      </c>
    </row>
    <row r="339" spans="1:9" x14ac:dyDescent="0.2">
      <c r="A339" t="s">
        <v>1193</v>
      </c>
      <c r="B339">
        <v>1</v>
      </c>
      <c r="C339">
        <v>0</v>
      </c>
      <c r="D339">
        <v>1</v>
      </c>
      <c r="E339">
        <f>IFERROR(INDEX(Gemeinde_Kennzahlen!A:C,MATCH(A339,Gemeinde_Kennzahlen!B:B,),3),0)</f>
        <v>2521</v>
      </c>
      <c r="F339">
        <f>IFERROR(ROUND(INDEX(Gemeinde_Kennzahlen!A:Q,MATCH(A339,Gemeinde_Kennzahlen!B:B,),16)*INDEX(Gemeinde_Kennzahlen!A:Q,MATCH(A339,Gemeinde_Kennzahlen!B:B,),17),2),"Siedlungsfläche in ha")</f>
        <v>165.18</v>
      </c>
      <c r="G339">
        <f t="shared" si="18"/>
        <v>1.9833399444664817E-2</v>
      </c>
      <c r="H339">
        <f t="shared" si="19"/>
        <v>0</v>
      </c>
      <c r="I339">
        <f t="shared" si="20"/>
        <v>0.19833399444664815</v>
      </c>
    </row>
    <row r="340" spans="1:9" x14ac:dyDescent="0.2">
      <c r="A340" t="s">
        <v>1728</v>
      </c>
      <c r="B340">
        <v>48</v>
      </c>
      <c r="C340">
        <v>2</v>
      </c>
      <c r="D340">
        <v>6</v>
      </c>
      <c r="E340">
        <f>IFERROR(INDEX(Gemeinde_Kennzahlen!A:C,MATCH(A340,Gemeinde_Kennzahlen!B:B,),3),0)</f>
        <v>4551</v>
      </c>
      <c r="F340">
        <f>IFERROR(ROUND(INDEX(Gemeinde_Kennzahlen!A:Q,MATCH(A340,Gemeinde_Kennzahlen!B:B,),16)*INDEX(Gemeinde_Kennzahlen!A:Q,MATCH(A340,Gemeinde_Kennzahlen!B:B,),17),2),"Siedlungsfläche in ha")</f>
        <v>206.38</v>
      </c>
      <c r="G340">
        <f t="shared" si="18"/>
        <v>0.52735662491760049</v>
      </c>
      <c r="H340">
        <f t="shared" si="19"/>
        <v>0.32959789057350036</v>
      </c>
      <c r="I340">
        <f t="shared" si="20"/>
        <v>0.65919578114700061</v>
      </c>
    </row>
    <row r="341" spans="1:9" x14ac:dyDescent="0.2">
      <c r="A341" t="s">
        <v>1274</v>
      </c>
      <c r="B341">
        <v>47</v>
      </c>
      <c r="C341">
        <v>7</v>
      </c>
      <c r="D341">
        <v>3</v>
      </c>
      <c r="E341">
        <f>IFERROR(INDEX(Gemeinde_Kennzahlen!A:C,MATCH(A341,Gemeinde_Kennzahlen!B:B,),3),0)</f>
        <v>18108</v>
      </c>
      <c r="F341">
        <f>IFERROR(ROUND(INDEX(Gemeinde_Kennzahlen!A:Q,MATCH(A341,Gemeinde_Kennzahlen!B:B,),16)*INDEX(Gemeinde_Kennzahlen!A:Q,MATCH(A341,Gemeinde_Kennzahlen!B:B,),17),2),"Siedlungsfläche in ha")</f>
        <v>601.53</v>
      </c>
      <c r="G341">
        <f t="shared" si="18"/>
        <v>0.12977689419041308</v>
      </c>
      <c r="H341">
        <f t="shared" si="19"/>
        <v>0.28992710404241218</v>
      </c>
      <c r="I341">
        <f t="shared" si="20"/>
        <v>8.2836315440689201E-2</v>
      </c>
    </row>
    <row r="342" spans="1:9" x14ac:dyDescent="0.2">
      <c r="A342" t="s">
        <v>653</v>
      </c>
      <c r="B342">
        <v>27</v>
      </c>
      <c r="C342">
        <v>10</v>
      </c>
      <c r="D342">
        <v>8</v>
      </c>
      <c r="E342">
        <f>IFERROR(INDEX(Gemeinde_Kennzahlen!A:C,MATCH(A342,Gemeinde_Kennzahlen!B:B,),3),0)</f>
        <v>5343</v>
      </c>
      <c r="F342">
        <f>IFERROR(ROUND(INDEX(Gemeinde_Kennzahlen!A:Q,MATCH(A342,Gemeinde_Kennzahlen!B:B,),16)*INDEX(Gemeinde_Kennzahlen!A:Q,MATCH(A342,Gemeinde_Kennzahlen!B:B,),17),2),"Siedlungsfläche in ha")</f>
        <v>235.27</v>
      </c>
      <c r="G342">
        <f t="shared" si="18"/>
        <v>0.25266704098820886</v>
      </c>
      <c r="H342">
        <f t="shared" si="19"/>
        <v>1.403705783267827</v>
      </c>
      <c r="I342">
        <f t="shared" si="20"/>
        <v>0.74864308440950778</v>
      </c>
    </row>
    <row r="343" spans="1:9" x14ac:dyDescent="0.2">
      <c r="A343" t="s">
        <v>942</v>
      </c>
      <c r="B343">
        <v>494</v>
      </c>
      <c r="C343">
        <v>22</v>
      </c>
      <c r="D343">
        <v>55</v>
      </c>
      <c r="E343">
        <f>IFERROR(INDEX(Gemeinde_Kennzahlen!A:C,MATCH(A343,Gemeinde_Kennzahlen!B:B,),3),0)</f>
        <v>25781</v>
      </c>
      <c r="F343">
        <f>IFERROR(ROUND(INDEX(Gemeinde_Kennzahlen!A:Q,MATCH(A343,Gemeinde_Kennzahlen!B:B,),16)*INDEX(Gemeinde_Kennzahlen!A:Q,MATCH(A343,Gemeinde_Kennzahlen!B:B,),17),2),"Siedlungsfläche in ha")</f>
        <v>823.4</v>
      </c>
      <c r="G343">
        <f t="shared" si="18"/>
        <v>0.95806989643535934</v>
      </c>
      <c r="H343">
        <f t="shared" si="19"/>
        <v>0.64000620612078662</v>
      </c>
      <c r="I343">
        <f t="shared" si="20"/>
        <v>1.066677010201311</v>
      </c>
    </row>
    <row r="344" spans="1:9" x14ac:dyDescent="0.2">
      <c r="A344" t="s">
        <v>781</v>
      </c>
      <c r="B344">
        <v>9</v>
      </c>
      <c r="C344">
        <v>4</v>
      </c>
      <c r="D344">
        <v>24</v>
      </c>
      <c r="E344">
        <f>IFERROR(INDEX(Gemeinde_Kennzahlen!A:C,MATCH(A344,Gemeinde_Kennzahlen!B:B,),3),0)</f>
        <v>1512</v>
      </c>
      <c r="F344">
        <f>IFERROR(ROUND(INDEX(Gemeinde_Kennzahlen!A:Q,MATCH(A344,Gemeinde_Kennzahlen!B:B,),16)*INDEX(Gemeinde_Kennzahlen!A:Q,MATCH(A344,Gemeinde_Kennzahlen!B:B,),17),2),"Siedlungsfläche in ha")</f>
        <v>101.07</v>
      </c>
      <c r="G344">
        <f t="shared" si="18"/>
        <v>0.29761904761904762</v>
      </c>
      <c r="H344">
        <f t="shared" si="19"/>
        <v>1.984126984126984</v>
      </c>
      <c r="I344">
        <f t="shared" si="20"/>
        <v>7.9365079365079358</v>
      </c>
    </row>
    <row r="345" spans="1:9" x14ac:dyDescent="0.2">
      <c r="A345" t="s">
        <v>1852</v>
      </c>
      <c r="B345">
        <v>123</v>
      </c>
      <c r="C345">
        <v>5</v>
      </c>
      <c r="D345">
        <v>10</v>
      </c>
      <c r="E345">
        <f>IFERROR(INDEX(Gemeinde_Kennzahlen!A:C,MATCH(A345,Gemeinde_Kennzahlen!B:B,),3),0)</f>
        <v>27847</v>
      </c>
      <c r="F345">
        <f>IFERROR(ROUND(INDEX(Gemeinde_Kennzahlen!A:Q,MATCH(A345,Gemeinde_Kennzahlen!B:B,),16)*INDEX(Gemeinde_Kennzahlen!A:Q,MATCH(A345,Gemeinde_Kennzahlen!B:B,),17),2),"Siedlungsfläche in ha")</f>
        <v>545</v>
      </c>
      <c r="G345">
        <f t="shared" si="18"/>
        <v>0.22084964269041546</v>
      </c>
      <c r="H345">
        <f t="shared" si="19"/>
        <v>0.13466441627464359</v>
      </c>
      <c r="I345">
        <f t="shared" si="20"/>
        <v>0.17955255503285811</v>
      </c>
    </row>
    <row r="346" spans="1:9" x14ac:dyDescent="0.2">
      <c r="A346" t="s">
        <v>1809</v>
      </c>
      <c r="B346">
        <v>1</v>
      </c>
      <c r="C346">
        <v>0</v>
      </c>
      <c r="D346">
        <v>8</v>
      </c>
      <c r="E346">
        <f>IFERROR(INDEX(Gemeinde_Kennzahlen!A:C,MATCH(A346,Gemeinde_Kennzahlen!B:B,),3),0)</f>
        <v>7186</v>
      </c>
      <c r="F346">
        <f>IFERROR(ROUND(INDEX(Gemeinde_Kennzahlen!A:Q,MATCH(A346,Gemeinde_Kennzahlen!B:B,),16)*INDEX(Gemeinde_Kennzahlen!A:Q,MATCH(A346,Gemeinde_Kennzahlen!B:B,),17),2),"Siedlungsfläche in ha")</f>
        <v>306.33999999999997</v>
      </c>
      <c r="G346">
        <f t="shared" si="18"/>
        <v>6.9579738380183692E-3</v>
      </c>
      <c r="H346">
        <f t="shared" si="19"/>
        <v>0</v>
      </c>
      <c r="I346">
        <f t="shared" si="20"/>
        <v>0.55663790704146954</v>
      </c>
    </row>
    <row r="347" spans="1:9" x14ac:dyDescent="0.2">
      <c r="A347" t="s">
        <v>427</v>
      </c>
      <c r="B347">
        <v>11</v>
      </c>
      <c r="C347">
        <v>1</v>
      </c>
      <c r="D347">
        <v>1</v>
      </c>
      <c r="E347">
        <f>IFERROR(INDEX(Gemeinde_Kennzahlen!A:C,MATCH(A347,Gemeinde_Kennzahlen!B:B,),3),0)</f>
        <v>3222</v>
      </c>
      <c r="F347">
        <f>IFERROR(ROUND(INDEX(Gemeinde_Kennzahlen!A:Q,MATCH(A347,Gemeinde_Kennzahlen!B:B,),16)*INDEX(Gemeinde_Kennzahlen!A:Q,MATCH(A347,Gemeinde_Kennzahlen!B:B,),17),2),"Siedlungsfläche in ha")</f>
        <v>167.69</v>
      </c>
      <c r="G347">
        <f t="shared" si="18"/>
        <v>0.17070142768466789</v>
      </c>
      <c r="H347">
        <f t="shared" si="19"/>
        <v>0.23277467411545624</v>
      </c>
      <c r="I347">
        <f t="shared" si="20"/>
        <v>0.15518311607697083</v>
      </c>
    </row>
    <row r="348" spans="1:9" x14ac:dyDescent="0.2">
      <c r="A348" t="s">
        <v>1723</v>
      </c>
      <c r="B348">
        <v>85</v>
      </c>
      <c r="C348">
        <v>11</v>
      </c>
      <c r="D348">
        <v>8</v>
      </c>
      <c r="E348">
        <f>IFERROR(INDEX(Gemeinde_Kennzahlen!A:C,MATCH(A348,Gemeinde_Kennzahlen!B:B,),3),0)</f>
        <v>8868</v>
      </c>
      <c r="F348">
        <f>IFERROR(ROUND(INDEX(Gemeinde_Kennzahlen!A:Q,MATCH(A348,Gemeinde_Kennzahlen!B:B,),16)*INDEX(Gemeinde_Kennzahlen!A:Q,MATCH(A348,Gemeinde_Kennzahlen!B:B,),17),2),"Siedlungsfläche in ha")</f>
        <v>203.76</v>
      </c>
      <c r="G348">
        <f t="shared" si="18"/>
        <v>0.47925124041497513</v>
      </c>
      <c r="H348">
        <f t="shared" si="19"/>
        <v>0.93031123139377536</v>
      </c>
      <c r="I348">
        <f t="shared" si="20"/>
        <v>0.45105999097880017</v>
      </c>
    </row>
    <row r="349" spans="1:9" x14ac:dyDescent="0.2">
      <c r="A349" t="s">
        <v>2009</v>
      </c>
      <c r="B349">
        <v>5</v>
      </c>
      <c r="C349">
        <v>0</v>
      </c>
      <c r="D349">
        <v>3</v>
      </c>
      <c r="E349">
        <f>IFERROR(INDEX(Gemeinde_Kennzahlen!A:C,MATCH(A349,Gemeinde_Kennzahlen!B:B,),3),0)</f>
        <v>769</v>
      </c>
      <c r="F349">
        <f>IFERROR(ROUND(INDEX(Gemeinde_Kennzahlen!A:Q,MATCH(A349,Gemeinde_Kennzahlen!B:B,),16)*INDEX(Gemeinde_Kennzahlen!A:Q,MATCH(A349,Gemeinde_Kennzahlen!B:B,),17),2),"Siedlungsfläche in ha")</f>
        <v>80.03</v>
      </c>
      <c r="G349">
        <f t="shared" si="18"/>
        <v>0.32509752925877761</v>
      </c>
      <c r="H349">
        <f t="shared" si="19"/>
        <v>0</v>
      </c>
      <c r="I349">
        <f t="shared" si="20"/>
        <v>1.9505851755526658</v>
      </c>
    </row>
    <row r="350" spans="1:9" x14ac:dyDescent="0.2">
      <c r="A350" t="s">
        <v>3473</v>
      </c>
      <c r="B350">
        <v>16</v>
      </c>
      <c r="C350">
        <v>4</v>
      </c>
      <c r="D350">
        <v>2</v>
      </c>
      <c r="E350">
        <f>IFERROR(INDEX(Gemeinde_Kennzahlen!A:C,MATCH(A350,Gemeinde_Kennzahlen!B:B,),3),0)</f>
        <v>0</v>
      </c>
      <c r="F350" t="str">
        <f>IFERROR(ROUND(INDEX(Gemeinde_Kennzahlen!A:Q,MATCH(A350,Gemeinde_Kennzahlen!B:B,),16)*INDEX(Gemeinde_Kennzahlen!A:Q,MATCH(A350,Gemeinde_Kennzahlen!B:B,),17),2),"Siedlungsfläche in ha")</f>
        <v>Siedlungsfläche in ha</v>
      </c>
      <c r="G350" t="e">
        <f t="shared" si="18"/>
        <v>#DIV/0!</v>
      </c>
      <c r="H350" t="e">
        <f t="shared" si="19"/>
        <v>#DIV/0!</v>
      </c>
      <c r="I350" t="e">
        <f t="shared" si="20"/>
        <v>#DIV/0!</v>
      </c>
    </row>
    <row r="351" spans="1:9" x14ac:dyDescent="0.2">
      <c r="A351" t="s">
        <v>542</v>
      </c>
      <c r="B351">
        <v>1</v>
      </c>
      <c r="C351">
        <v>2</v>
      </c>
      <c r="D351">
        <v>1</v>
      </c>
      <c r="E351">
        <f>IFERROR(INDEX(Gemeinde_Kennzahlen!A:C,MATCH(A351,Gemeinde_Kennzahlen!B:B,),3),0)</f>
        <v>5661</v>
      </c>
      <c r="F351">
        <f>IFERROR(ROUND(INDEX(Gemeinde_Kennzahlen!A:Q,MATCH(A351,Gemeinde_Kennzahlen!B:B,),16)*INDEX(Gemeinde_Kennzahlen!A:Q,MATCH(A351,Gemeinde_Kennzahlen!B:B,),17),2),"Siedlungsfläche in ha")</f>
        <v>261.11</v>
      </c>
      <c r="G351">
        <f t="shared" si="18"/>
        <v>8.8323617735382443E-3</v>
      </c>
      <c r="H351">
        <f t="shared" si="19"/>
        <v>0.26497085320614733</v>
      </c>
      <c r="I351">
        <f t="shared" si="20"/>
        <v>8.8323617735382443E-2</v>
      </c>
    </row>
    <row r="352" spans="1:9" x14ac:dyDescent="0.2">
      <c r="A352" t="s">
        <v>1833</v>
      </c>
      <c r="B352">
        <v>44</v>
      </c>
      <c r="C352">
        <v>6</v>
      </c>
      <c r="D352">
        <v>2</v>
      </c>
      <c r="E352">
        <f>IFERROR(INDEX(Gemeinde_Kennzahlen!A:C,MATCH(A352,Gemeinde_Kennzahlen!B:B,),3),0)</f>
        <v>7163</v>
      </c>
      <c r="F352">
        <f>IFERROR(ROUND(INDEX(Gemeinde_Kennzahlen!A:Q,MATCH(A352,Gemeinde_Kennzahlen!B:B,),16)*INDEX(Gemeinde_Kennzahlen!A:Q,MATCH(A352,Gemeinde_Kennzahlen!B:B,),17),2),"Siedlungsfläche in ha")</f>
        <v>282.22000000000003</v>
      </c>
      <c r="G352">
        <f t="shared" si="18"/>
        <v>0.30713388245148682</v>
      </c>
      <c r="H352">
        <f t="shared" si="19"/>
        <v>0.62822839592349577</v>
      </c>
      <c r="I352">
        <f t="shared" si="20"/>
        <v>0.1396063102052213</v>
      </c>
    </row>
    <row r="353" spans="1:9" x14ac:dyDescent="0.2">
      <c r="A353" t="s">
        <v>2035</v>
      </c>
      <c r="B353">
        <v>10</v>
      </c>
      <c r="C353">
        <v>0</v>
      </c>
      <c r="D353">
        <v>1</v>
      </c>
      <c r="E353">
        <f>IFERROR(INDEX(Gemeinde_Kennzahlen!A:C,MATCH(A353,Gemeinde_Kennzahlen!B:B,),3),0)</f>
        <v>3013</v>
      </c>
      <c r="F353">
        <f>IFERROR(ROUND(INDEX(Gemeinde_Kennzahlen!A:Q,MATCH(A353,Gemeinde_Kennzahlen!B:B,),16)*INDEX(Gemeinde_Kennzahlen!A:Q,MATCH(A353,Gemeinde_Kennzahlen!B:B,),17),2),"Siedlungsfläche in ha")</f>
        <v>242.72</v>
      </c>
      <c r="G353">
        <f t="shared" si="18"/>
        <v>0.1659475605708596</v>
      </c>
      <c r="H353">
        <f t="shared" si="19"/>
        <v>0</v>
      </c>
      <c r="I353">
        <f t="shared" si="20"/>
        <v>0.1659475605708596</v>
      </c>
    </row>
    <row r="354" spans="1:9" x14ac:dyDescent="0.2">
      <c r="A354" t="s">
        <v>1528</v>
      </c>
      <c r="B354">
        <v>29</v>
      </c>
      <c r="C354">
        <v>1</v>
      </c>
      <c r="D354">
        <v>4</v>
      </c>
      <c r="E354">
        <f>IFERROR(INDEX(Gemeinde_Kennzahlen!A:C,MATCH(A354,Gemeinde_Kennzahlen!B:B,),3),0)</f>
        <v>17468</v>
      </c>
      <c r="F354">
        <f>IFERROR(ROUND(INDEX(Gemeinde_Kennzahlen!A:Q,MATCH(A354,Gemeinde_Kennzahlen!B:B,),16)*INDEX(Gemeinde_Kennzahlen!A:Q,MATCH(A354,Gemeinde_Kennzahlen!B:B,),17),2),"Siedlungsfläche in ha")</f>
        <v>538.79</v>
      </c>
      <c r="G354">
        <f t="shared" si="18"/>
        <v>8.3008930615983509E-2</v>
      </c>
      <c r="H354">
        <f t="shared" si="19"/>
        <v>4.2935653766888023E-2</v>
      </c>
      <c r="I354">
        <f t="shared" si="20"/>
        <v>0.11449507671170139</v>
      </c>
    </row>
    <row r="355" spans="1:9" x14ac:dyDescent="0.2">
      <c r="A355" t="s">
        <v>722</v>
      </c>
      <c r="B355">
        <v>0</v>
      </c>
      <c r="C355">
        <v>1</v>
      </c>
      <c r="D355">
        <v>2</v>
      </c>
      <c r="E355">
        <f>IFERROR(INDEX(Gemeinde_Kennzahlen!A:C,MATCH(A355,Gemeinde_Kennzahlen!B:B,),3),0)</f>
        <v>966</v>
      </c>
      <c r="F355">
        <f>IFERROR(ROUND(INDEX(Gemeinde_Kennzahlen!A:Q,MATCH(A355,Gemeinde_Kennzahlen!B:B,),16)*INDEX(Gemeinde_Kennzahlen!A:Q,MATCH(A355,Gemeinde_Kennzahlen!B:B,),17),2),"Siedlungsfläche in ha")</f>
        <v>79.209999999999994</v>
      </c>
      <c r="G355">
        <f t="shared" si="18"/>
        <v>0</v>
      </c>
      <c r="H355">
        <f t="shared" si="19"/>
        <v>0.77639751552795033</v>
      </c>
      <c r="I355">
        <f t="shared" si="20"/>
        <v>1.0351966873706004</v>
      </c>
    </row>
    <row r="356" spans="1:9" x14ac:dyDescent="0.2">
      <c r="A356" t="s">
        <v>1202</v>
      </c>
      <c r="B356">
        <v>3</v>
      </c>
      <c r="C356">
        <v>0</v>
      </c>
      <c r="D356">
        <v>15</v>
      </c>
      <c r="E356">
        <f>IFERROR(INDEX(Gemeinde_Kennzahlen!A:C,MATCH(A356,Gemeinde_Kennzahlen!B:B,),3),0)</f>
        <v>1151</v>
      </c>
      <c r="F356">
        <f>IFERROR(ROUND(INDEX(Gemeinde_Kennzahlen!A:Q,MATCH(A356,Gemeinde_Kennzahlen!B:B,),16)*INDEX(Gemeinde_Kennzahlen!A:Q,MATCH(A356,Gemeinde_Kennzahlen!B:B,),17),2),"Siedlungsfläche in ha")</f>
        <v>76.88</v>
      </c>
      <c r="G356">
        <f t="shared" si="18"/>
        <v>0.13032145960034752</v>
      </c>
      <c r="H356">
        <f t="shared" si="19"/>
        <v>0</v>
      </c>
      <c r="I356">
        <f t="shared" si="20"/>
        <v>6.516072980017376</v>
      </c>
    </row>
    <row r="357" spans="1:9" x14ac:dyDescent="0.2">
      <c r="A357" t="s">
        <v>351</v>
      </c>
      <c r="B357">
        <v>11</v>
      </c>
      <c r="C357">
        <v>0</v>
      </c>
      <c r="D357">
        <v>2</v>
      </c>
      <c r="E357">
        <f>IFERROR(INDEX(Gemeinde_Kennzahlen!A:C,MATCH(A357,Gemeinde_Kennzahlen!B:B,),3),0)</f>
        <v>1243</v>
      </c>
      <c r="F357">
        <f>IFERROR(ROUND(INDEX(Gemeinde_Kennzahlen!A:Q,MATCH(A357,Gemeinde_Kennzahlen!B:B,),16)*INDEX(Gemeinde_Kennzahlen!A:Q,MATCH(A357,Gemeinde_Kennzahlen!B:B,),17),2),"Siedlungsfläche in ha")</f>
        <v>139.32</v>
      </c>
      <c r="G357">
        <f t="shared" si="18"/>
        <v>0.44247787610619471</v>
      </c>
      <c r="H357">
        <f t="shared" si="19"/>
        <v>0</v>
      </c>
      <c r="I357">
        <f t="shared" si="20"/>
        <v>0.80450522928399026</v>
      </c>
    </row>
    <row r="358" spans="1:9" x14ac:dyDescent="0.2">
      <c r="A358" t="s">
        <v>1705</v>
      </c>
      <c r="B358">
        <v>51</v>
      </c>
      <c r="C358">
        <v>0</v>
      </c>
      <c r="D358">
        <v>0</v>
      </c>
      <c r="E358">
        <f>IFERROR(INDEX(Gemeinde_Kennzahlen!A:C,MATCH(A358,Gemeinde_Kennzahlen!B:B,),3),0)</f>
        <v>5559</v>
      </c>
      <c r="F358">
        <f>IFERROR(ROUND(INDEX(Gemeinde_Kennzahlen!A:Q,MATCH(A358,Gemeinde_Kennzahlen!B:B,),16)*INDEX(Gemeinde_Kennzahlen!A:Q,MATCH(A358,Gemeinde_Kennzahlen!B:B,),17),2),"Siedlungsfläche in ha")</f>
        <v>258.7</v>
      </c>
      <c r="G358">
        <f t="shared" si="18"/>
        <v>0.45871559633027525</v>
      </c>
      <c r="H358">
        <f t="shared" si="19"/>
        <v>0</v>
      </c>
      <c r="I358">
        <f t="shared" si="20"/>
        <v>0</v>
      </c>
    </row>
    <row r="359" spans="1:9" x14ac:dyDescent="0.2">
      <c r="A359" t="s">
        <v>967</v>
      </c>
      <c r="B359">
        <v>120</v>
      </c>
      <c r="C359">
        <v>0</v>
      </c>
      <c r="D359">
        <v>15</v>
      </c>
      <c r="E359">
        <f>IFERROR(INDEX(Gemeinde_Kennzahlen!A:C,MATCH(A359,Gemeinde_Kennzahlen!B:B,),3),0)</f>
        <v>4365</v>
      </c>
      <c r="F359">
        <f>IFERROR(ROUND(INDEX(Gemeinde_Kennzahlen!A:Q,MATCH(A359,Gemeinde_Kennzahlen!B:B,),16)*INDEX(Gemeinde_Kennzahlen!A:Q,MATCH(A359,Gemeinde_Kennzahlen!B:B,),17),2),"Siedlungsfläche in ha")</f>
        <v>181.17</v>
      </c>
      <c r="G359">
        <f t="shared" si="18"/>
        <v>1.3745704467353952</v>
      </c>
      <c r="H359">
        <f t="shared" si="19"/>
        <v>0</v>
      </c>
      <c r="I359">
        <f t="shared" si="20"/>
        <v>1.7182130584192439</v>
      </c>
    </row>
    <row r="360" spans="1:9" x14ac:dyDescent="0.2">
      <c r="A360" t="s">
        <v>347</v>
      </c>
      <c r="B360">
        <v>14</v>
      </c>
      <c r="C360">
        <v>0</v>
      </c>
      <c r="D360">
        <v>4</v>
      </c>
      <c r="E360">
        <f>IFERROR(INDEX(Gemeinde_Kennzahlen!A:C,MATCH(A360,Gemeinde_Kennzahlen!B:B,),3),0)</f>
        <v>1037</v>
      </c>
      <c r="F360">
        <f>IFERROR(ROUND(INDEX(Gemeinde_Kennzahlen!A:Q,MATCH(A360,Gemeinde_Kennzahlen!B:B,),16)*INDEX(Gemeinde_Kennzahlen!A:Q,MATCH(A360,Gemeinde_Kennzahlen!B:B,),17),2),"Siedlungsfläche in ha")</f>
        <v>79.81</v>
      </c>
      <c r="G360">
        <f t="shared" si="18"/>
        <v>0.67502410800385726</v>
      </c>
      <c r="H360">
        <f t="shared" si="19"/>
        <v>0</v>
      </c>
      <c r="I360">
        <f t="shared" si="20"/>
        <v>1.9286403085824495</v>
      </c>
    </row>
    <row r="361" spans="1:9" x14ac:dyDescent="0.2">
      <c r="A361" t="s">
        <v>2008</v>
      </c>
      <c r="B361">
        <v>16</v>
      </c>
      <c r="C361">
        <v>1</v>
      </c>
      <c r="D361">
        <v>2</v>
      </c>
      <c r="E361">
        <f>IFERROR(INDEX(Gemeinde_Kennzahlen!A:C,MATCH(A361,Gemeinde_Kennzahlen!B:B,),3),0)</f>
        <v>2028</v>
      </c>
      <c r="F361">
        <f>IFERROR(ROUND(INDEX(Gemeinde_Kennzahlen!A:Q,MATCH(A361,Gemeinde_Kennzahlen!B:B,),16)*INDEX(Gemeinde_Kennzahlen!A:Q,MATCH(A361,Gemeinde_Kennzahlen!B:B,),17),2),"Siedlungsfläche in ha")</f>
        <v>176.52</v>
      </c>
      <c r="G361">
        <f t="shared" si="18"/>
        <v>0.39447731755424065</v>
      </c>
      <c r="H361">
        <f t="shared" si="19"/>
        <v>0.36982248520710059</v>
      </c>
      <c r="I361">
        <f t="shared" si="20"/>
        <v>0.49309664694280081</v>
      </c>
    </row>
    <row r="362" spans="1:9" x14ac:dyDescent="0.2">
      <c r="A362" t="s">
        <v>790</v>
      </c>
      <c r="B362">
        <v>57</v>
      </c>
      <c r="C362">
        <v>1</v>
      </c>
      <c r="D362">
        <v>16</v>
      </c>
      <c r="E362">
        <f>IFERROR(INDEX(Gemeinde_Kennzahlen!A:C,MATCH(A362,Gemeinde_Kennzahlen!B:B,),3),0)</f>
        <v>1936</v>
      </c>
      <c r="F362">
        <f>IFERROR(ROUND(INDEX(Gemeinde_Kennzahlen!A:Q,MATCH(A362,Gemeinde_Kennzahlen!B:B,),16)*INDEX(Gemeinde_Kennzahlen!A:Q,MATCH(A362,Gemeinde_Kennzahlen!B:B,),17),2),"Siedlungsfläche in ha")</f>
        <v>103.67</v>
      </c>
      <c r="G362">
        <f t="shared" si="18"/>
        <v>1.4721074380165289</v>
      </c>
      <c r="H362">
        <f t="shared" si="19"/>
        <v>0.38739669421487605</v>
      </c>
      <c r="I362">
        <f t="shared" si="20"/>
        <v>4.1322314049586781</v>
      </c>
    </row>
    <row r="363" spans="1:9" x14ac:dyDescent="0.2">
      <c r="A363" t="s">
        <v>1316</v>
      </c>
      <c r="B363">
        <v>76</v>
      </c>
      <c r="C363">
        <v>8</v>
      </c>
      <c r="D363">
        <v>9</v>
      </c>
      <c r="E363">
        <f>IFERROR(INDEX(Gemeinde_Kennzahlen!A:C,MATCH(A363,Gemeinde_Kennzahlen!B:B,),3),0)</f>
        <v>6264</v>
      </c>
      <c r="F363">
        <f>IFERROR(ROUND(INDEX(Gemeinde_Kennzahlen!A:Q,MATCH(A363,Gemeinde_Kennzahlen!B:B,),16)*INDEX(Gemeinde_Kennzahlen!A:Q,MATCH(A363,Gemeinde_Kennzahlen!B:B,),17),2),"Siedlungsfläche in ha")</f>
        <v>293.64999999999998</v>
      </c>
      <c r="G363">
        <f t="shared" si="18"/>
        <v>0.60664112388250313</v>
      </c>
      <c r="H363">
        <f t="shared" si="19"/>
        <v>0.95785440613026829</v>
      </c>
      <c r="I363">
        <f t="shared" si="20"/>
        <v>0.7183908045977011</v>
      </c>
    </row>
    <row r="364" spans="1:9" x14ac:dyDescent="0.2">
      <c r="A364" t="s">
        <v>1204</v>
      </c>
      <c r="B364">
        <v>2</v>
      </c>
      <c r="C364">
        <v>1</v>
      </c>
      <c r="D364">
        <v>5</v>
      </c>
      <c r="E364">
        <f>IFERROR(INDEX(Gemeinde_Kennzahlen!A:C,MATCH(A364,Gemeinde_Kennzahlen!B:B,),3),0)</f>
        <v>595</v>
      </c>
      <c r="F364">
        <f>IFERROR(ROUND(INDEX(Gemeinde_Kennzahlen!A:Q,MATCH(A364,Gemeinde_Kennzahlen!B:B,),16)*INDEX(Gemeinde_Kennzahlen!A:Q,MATCH(A364,Gemeinde_Kennzahlen!B:B,),17),2),"Siedlungsfläche in ha")</f>
        <v>79.09</v>
      </c>
      <c r="G364">
        <f t="shared" si="18"/>
        <v>0.16806722689075632</v>
      </c>
      <c r="H364">
        <f t="shared" si="19"/>
        <v>1.2605042016806725</v>
      </c>
      <c r="I364">
        <f t="shared" si="20"/>
        <v>4.2016806722689077</v>
      </c>
    </row>
    <row r="365" spans="1:9" x14ac:dyDescent="0.2">
      <c r="A365" t="s">
        <v>1843</v>
      </c>
      <c r="B365">
        <v>163</v>
      </c>
      <c r="C365">
        <v>10</v>
      </c>
      <c r="D365">
        <v>6</v>
      </c>
      <c r="E365">
        <f>IFERROR(INDEX(Gemeinde_Kennzahlen!A:C,MATCH(A365,Gemeinde_Kennzahlen!B:B,),3),0)</f>
        <v>4317</v>
      </c>
      <c r="F365">
        <f>IFERROR(ROUND(INDEX(Gemeinde_Kennzahlen!A:Q,MATCH(A365,Gemeinde_Kennzahlen!B:B,),16)*INDEX(Gemeinde_Kennzahlen!A:Q,MATCH(A365,Gemeinde_Kennzahlen!B:B,),17),2),"Siedlungsfläche in ha")</f>
        <v>210</v>
      </c>
      <c r="G365">
        <f t="shared" si="18"/>
        <v>1.8878851053972665</v>
      </c>
      <c r="H365">
        <f t="shared" si="19"/>
        <v>1.7373175816539264</v>
      </c>
      <c r="I365">
        <f t="shared" si="20"/>
        <v>0.69492703266157052</v>
      </c>
    </row>
    <row r="366" spans="1:9" x14ac:dyDescent="0.2">
      <c r="A366" t="s">
        <v>2292</v>
      </c>
      <c r="B366">
        <v>62</v>
      </c>
      <c r="C366">
        <v>2</v>
      </c>
      <c r="D366">
        <v>13</v>
      </c>
      <c r="E366">
        <f>IFERROR(INDEX(Gemeinde_Kennzahlen!A:C,MATCH(A366,Gemeinde_Kennzahlen!B:B,),3),0)</f>
        <v>10096</v>
      </c>
      <c r="F366">
        <f>IFERROR(ROUND(INDEX(Gemeinde_Kennzahlen!A:Q,MATCH(A366,Gemeinde_Kennzahlen!B:B,),16)*INDEX(Gemeinde_Kennzahlen!A:Q,MATCH(A366,Gemeinde_Kennzahlen!B:B,),17),2),"Siedlungsfläche in ha")</f>
        <v>326.87</v>
      </c>
      <c r="G366">
        <f t="shared" si="18"/>
        <v>0.30705229793977812</v>
      </c>
      <c r="H366">
        <f t="shared" si="19"/>
        <v>0.14857369255150554</v>
      </c>
      <c r="I366">
        <f t="shared" si="20"/>
        <v>0.64381933438985739</v>
      </c>
    </row>
    <row r="367" spans="1:9" x14ac:dyDescent="0.2">
      <c r="A367" t="s">
        <v>630</v>
      </c>
      <c r="B367">
        <v>13</v>
      </c>
      <c r="C367">
        <v>3</v>
      </c>
      <c r="D367">
        <v>5</v>
      </c>
      <c r="E367">
        <f>IFERROR(INDEX(Gemeinde_Kennzahlen!A:C,MATCH(A367,Gemeinde_Kennzahlen!B:B,),3),0)</f>
        <v>5766</v>
      </c>
      <c r="F367">
        <f>IFERROR(ROUND(INDEX(Gemeinde_Kennzahlen!A:Q,MATCH(A367,Gemeinde_Kennzahlen!B:B,),16)*INDEX(Gemeinde_Kennzahlen!A:Q,MATCH(A367,Gemeinde_Kennzahlen!B:B,),17),2),"Siedlungsfläche in ha")</f>
        <v>214.94</v>
      </c>
      <c r="G367">
        <f t="shared" si="18"/>
        <v>0.11272979535206383</v>
      </c>
      <c r="H367">
        <f t="shared" si="19"/>
        <v>0.39021852237252863</v>
      </c>
      <c r="I367">
        <f t="shared" si="20"/>
        <v>0.43357613596947625</v>
      </c>
    </row>
    <row r="368" spans="1:9" x14ac:dyDescent="0.2">
      <c r="A368" t="s">
        <v>2238</v>
      </c>
      <c r="B368">
        <v>41</v>
      </c>
      <c r="C368">
        <v>1</v>
      </c>
      <c r="D368">
        <v>16</v>
      </c>
      <c r="E368">
        <f>IFERROR(INDEX(Gemeinde_Kennzahlen!A:C,MATCH(A368,Gemeinde_Kennzahlen!B:B,),3),0)</f>
        <v>4883</v>
      </c>
      <c r="F368">
        <f>IFERROR(ROUND(INDEX(Gemeinde_Kennzahlen!A:Q,MATCH(A368,Gemeinde_Kennzahlen!B:B,),16)*INDEX(Gemeinde_Kennzahlen!A:Q,MATCH(A368,Gemeinde_Kennzahlen!B:B,),17),2),"Siedlungsfläche in ha")</f>
        <v>182.71</v>
      </c>
      <c r="G368">
        <f t="shared" si="18"/>
        <v>0.41982387876305555</v>
      </c>
      <c r="H368">
        <f t="shared" si="19"/>
        <v>0.15359410198648371</v>
      </c>
      <c r="I368">
        <f t="shared" si="20"/>
        <v>1.6383370878558263</v>
      </c>
    </row>
    <row r="369" spans="1:9" x14ac:dyDescent="0.2">
      <c r="A369" t="s">
        <v>1375</v>
      </c>
      <c r="B369">
        <v>33</v>
      </c>
      <c r="C369">
        <v>4</v>
      </c>
      <c r="D369">
        <v>7</v>
      </c>
      <c r="E369">
        <f>IFERROR(INDEX(Gemeinde_Kennzahlen!A:C,MATCH(A369,Gemeinde_Kennzahlen!B:B,),3),0)</f>
        <v>15763</v>
      </c>
      <c r="F369">
        <f>IFERROR(ROUND(INDEX(Gemeinde_Kennzahlen!A:Q,MATCH(A369,Gemeinde_Kennzahlen!B:B,),16)*INDEX(Gemeinde_Kennzahlen!A:Q,MATCH(A369,Gemeinde_Kennzahlen!B:B,),17),2),"Siedlungsfläche in ha")</f>
        <v>434.48</v>
      </c>
      <c r="G369">
        <f t="shared" si="18"/>
        <v>0.10467550593161201</v>
      </c>
      <c r="H369">
        <f t="shared" si="19"/>
        <v>0.19031910169384</v>
      </c>
      <c r="I369">
        <f t="shared" si="20"/>
        <v>0.22203895197614668</v>
      </c>
    </row>
    <row r="370" spans="1:9" x14ac:dyDescent="0.2">
      <c r="A370" t="s">
        <v>758</v>
      </c>
      <c r="B370">
        <v>2</v>
      </c>
      <c r="C370">
        <v>2</v>
      </c>
      <c r="D370">
        <v>2</v>
      </c>
      <c r="E370">
        <f>IFERROR(INDEX(Gemeinde_Kennzahlen!A:C,MATCH(A370,Gemeinde_Kennzahlen!B:B,),3),0)</f>
        <v>1593</v>
      </c>
      <c r="F370">
        <f>IFERROR(ROUND(INDEX(Gemeinde_Kennzahlen!A:Q,MATCH(A370,Gemeinde_Kennzahlen!B:B,),16)*INDEX(Gemeinde_Kennzahlen!A:Q,MATCH(A370,Gemeinde_Kennzahlen!B:B,),17),2),"Siedlungsfläche in ha")</f>
        <v>169.2</v>
      </c>
      <c r="G370">
        <f t="shared" si="18"/>
        <v>6.2774639045825489E-2</v>
      </c>
      <c r="H370">
        <f t="shared" si="19"/>
        <v>0.94161958568738235</v>
      </c>
      <c r="I370">
        <f t="shared" si="20"/>
        <v>0.62774639045825487</v>
      </c>
    </row>
    <row r="371" spans="1:9" x14ac:dyDescent="0.2">
      <c r="A371" t="s">
        <v>928</v>
      </c>
      <c r="B371">
        <v>26</v>
      </c>
      <c r="C371">
        <v>0</v>
      </c>
      <c r="D371">
        <v>2</v>
      </c>
      <c r="E371">
        <f>IFERROR(INDEX(Gemeinde_Kennzahlen!A:C,MATCH(A371,Gemeinde_Kennzahlen!B:B,),3),0)</f>
        <v>2601</v>
      </c>
      <c r="F371">
        <f>IFERROR(ROUND(INDEX(Gemeinde_Kennzahlen!A:Q,MATCH(A371,Gemeinde_Kennzahlen!B:B,),16)*INDEX(Gemeinde_Kennzahlen!A:Q,MATCH(A371,Gemeinde_Kennzahlen!B:B,),17),2),"Siedlungsfläche in ha")</f>
        <v>193.69</v>
      </c>
      <c r="G371">
        <f t="shared" si="18"/>
        <v>0.49980776624375239</v>
      </c>
      <c r="H371">
        <f t="shared" si="19"/>
        <v>0</v>
      </c>
      <c r="I371">
        <f t="shared" si="20"/>
        <v>0.38446751249519417</v>
      </c>
    </row>
    <row r="372" spans="1:9" x14ac:dyDescent="0.2">
      <c r="A372" t="s">
        <v>531</v>
      </c>
      <c r="B372">
        <v>0</v>
      </c>
      <c r="C372">
        <v>0</v>
      </c>
      <c r="D372">
        <v>0</v>
      </c>
      <c r="E372">
        <f>IFERROR(INDEX(Gemeinde_Kennzahlen!A:C,MATCH(A372,Gemeinde_Kennzahlen!B:B,),3),0)</f>
        <v>3295</v>
      </c>
      <c r="F372">
        <f>IFERROR(ROUND(INDEX(Gemeinde_Kennzahlen!A:Q,MATCH(A372,Gemeinde_Kennzahlen!B:B,),16)*INDEX(Gemeinde_Kennzahlen!A:Q,MATCH(A372,Gemeinde_Kennzahlen!B:B,),17),2),"Siedlungsfläche in ha")</f>
        <v>244.22</v>
      </c>
      <c r="G372">
        <f t="shared" si="18"/>
        <v>0</v>
      </c>
      <c r="H372">
        <f t="shared" si="19"/>
        <v>0</v>
      </c>
      <c r="I372">
        <f t="shared" si="20"/>
        <v>0</v>
      </c>
    </row>
    <row r="373" spans="1:9" x14ac:dyDescent="0.2">
      <c r="A373" t="s">
        <v>1731</v>
      </c>
      <c r="B373">
        <v>113</v>
      </c>
      <c r="C373">
        <v>15</v>
      </c>
      <c r="D373">
        <v>23</v>
      </c>
      <c r="E373">
        <f>IFERROR(INDEX(Gemeinde_Kennzahlen!A:C,MATCH(A373,Gemeinde_Kennzahlen!B:B,),3),0)</f>
        <v>24617</v>
      </c>
      <c r="F373">
        <f>IFERROR(ROUND(INDEX(Gemeinde_Kennzahlen!A:Q,MATCH(A373,Gemeinde_Kennzahlen!B:B,),16)*INDEX(Gemeinde_Kennzahlen!A:Q,MATCH(A373,Gemeinde_Kennzahlen!B:B,),17),2),"Siedlungsfläche in ha")</f>
        <v>547.76</v>
      </c>
      <c r="G373">
        <f t="shared" si="18"/>
        <v>0.22951618800016249</v>
      </c>
      <c r="H373">
        <f t="shared" si="19"/>
        <v>0.45700125929235896</v>
      </c>
      <c r="I373">
        <f t="shared" si="20"/>
        <v>0.46715684283218911</v>
      </c>
    </row>
    <row r="374" spans="1:9" x14ac:dyDescent="0.2">
      <c r="A374" t="s">
        <v>2127</v>
      </c>
      <c r="B374">
        <v>15</v>
      </c>
      <c r="C374">
        <v>3</v>
      </c>
      <c r="D374">
        <v>2</v>
      </c>
      <c r="E374">
        <f>IFERROR(INDEX(Gemeinde_Kennzahlen!A:C,MATCH(A374,Gemeinde_Kennzahlen!B:B,),3),0)</f>
        <v>4580</v>
      </c>
      <c r="F374">
        <f>IFERROR(ROUND(INDEX(Gemeinde_Kennzahlen!A:Q,MATCH(A374,Gemeinde_Kennzahlen!B:B,),16)*INDEX(Gemeinde_Kennzahlen!A:Q,MATCH(A374,Gemeinde_Kennzahlen!B:B,),17),2),"Siedlungsfläche in ha")</f>
        <v>219.35</v>
      </c>
      <c r="G374">
        <f t="shared" si="18"/>
        <v>0.16375545851528384</v>
      </c>
      <c r="H374">
        <f t="shared" si="19"/>
        <v>0.49126637554585151</v>
      </c>
      <c r="I374">
        <f t="shared" si="20"/>
        <v>0.2183406113537118</v>
      </c>
    </row>
    <row r="375" spans="1:9" x14ac:dyDescent="0.2">
      <c r="A375" t="s">
        <v>382</v>
      </c>
      <c r="B375">
        <v>7</v>
      </c>
      <c r="C375">
        <v>0</v>
      </c>
      <c r="D375">
        <v>0</v>
      </c>
      <c r="E375">
        <f>IFERROR(INDEX(Gemeinde_Kennzahlen!A:C,MATCH(A375,Gemeinde_Kennzahlen!B:B,),3),0)</f>
        <v>593</v>
      </c>
      <c r="F375">
        <f>IFERROR(ROUND(INDEX(Gemeinde_Kennzahlen!A:Q,MATCH(A375,Gemeinde_Kennzahlen!B:B,),16)*INDEX(Gemeinde_Kennzahlen!A:Q,MATCH(A375,Gemeinde_Kennzahlen!B:B,),17),2),"Siedlungsfläche in ha")</f>
        <v>58.76</v>
      </c>
      <c r="G375">
        <f t="shared" si="18"/>
        <v>0.5902192242833052</v>
      </c>
      <c r="H375">
        <f t="shared" si="19"/>
        <v>0</v>
      </c>
      <c r="I375">
        <f t="shared" si="20"/>
        <v>0</v>
      </c>
    </row>
    <row r="376" spans="1:9" x14ac:dyDescent="0.2">
      <c r="A376" t="s">
        <v>2180</v>
      </c>
      <c r="B376">
        <v>13</v>
      </c>
      <c r="C376">
        <v>1</v>
      </c>
      <c r="D376">
        <v>1</v>
      </c>
      <c r="E376">
        <f>IFERROR(INDEX(Gemeinde_Kennzahlen!A:C,MATCH(A376,Gemeinde_Kennzahlen!B:B,),3),0)</f>
        <v>5345</v>
      </c>
      <c r="F376">
        <f>IFERROR(ROUND(INDEX(Gemeinde_Kennzahlen!A:Q,MATCH(A376,Gemeinde_Kennzahlen!B:B,),16)*INDEX(Gemeinde_Kennzahlen!A:Q,MATCH(A376,Gemeinde_Kennzahlen!B:B,),17),2),"Siedlungsfläche in ha")</f>
        <v>212.57</v>
      </c>
      <c r="G376">
        <f t="shared" si="18"/>
        <v>0.12160898035547241</v>
      </c>
      <c r="H376">
        <f t="shared" si="19"/>
        <v>0.1403180542563143</v>
      </c>
      <c r="I376">
        <f t="shared" si="20"/>
        <v>9.3545369504209538E-2</v>
      </c>
    </row>
    <row r="377" spans="1:9" x14ac:dyDescent="0.2">
      <c r="A377" t="s">
        <v>363</v>
      </c>
      <c r="B377">
        <v>3</v>
      </c>
      <c r="C377">
        <v>2</v>
      </c>
      <c r="D377">
        <v>5</v>
      </c>
      <c r="E377">
        <f>IFERROR(INDEX(Gemeinde_Kennzahlen!A:C,MATCH(A377,Gemeinde_Kennzahlen!B:B,),3),0)</f>
        <v>986</v>
      </c>
      <c r="F377">
        <f>IFERROR(ROUND(INDEX(Gemeinde_Kennzahlen!A:Q,MATCH(A377,Gemeinde_Kennzahlen!B:B,),16)*INDEX(Gemeinde_Kennzahlen!A:Q,MATCH(A377,Gemeinde_Kennzahlen!B:B,),17),2),"Siedlungsfläche in ha")</f>
        <v>48.98</v>
      </c>
      <c r="G377">
        <f t="shared" si="18"/>
        <v>0.15212981744421905</v>
      </c>
      <c r="H377">
        <f t="shared" si="19"/>
        <v>1.5212981744421907</v>
      </c>
      <c r="I377">
        <f t="shared" si="20"/>
        <v>2.5354969574036512</v>
      </c>
    </row>
    <row r="378" spans="1:9" x14ac:dyDescent="0.2">
      <c r="A378" t="s">
        <v>1354</v>
      </c>
      <c r="B378">
        <v>47</v>
      </c>
      <c r="C378">
        <v>4</v>
      </c>
      <c r="D378">
        <v>4</v>
      </c>
      <c r="E378">
        <f>IFERROR(INDEX(Gemeinde_Kennzahlen!A:C,MATCH(A378,Gemeinde_Kennzahlen!B:B,),3),0)</f>
        <v>1445</v>
      </c>
      <c r="F378">
        <f>IFERROR(ROUND(INDEX(Gemeinde_Kennzahlen!A:Q,MATCH(A378,Gemeinde_Kennzahlen!B:B,),16)*INDEX(Gemeinde_Kennzahlen!A:Q,MATCH(A378,Gemeinde_Kennzahlen!B:B,),17),2),"Siedlungsfläche in ha")</f>
        <v>149.82</v>
      </c>
      <c r="G378">
        <f t="shared" si="18"/>
        <v>1.6262975778546713</v>
      </c>
      <c r="H378">
        <f t="shared" si="19"/>
        <v>2.0761245674740483</v>
      </c>
      <c r="I378">
        <f t="shared" si="20"/>
        <v>1.3840830449826989</v>
      </c>
    </row>
    <row r="379" spans="1:9" x14ac:dyDescent="0.2">
      <c r="A379" t="s">
        <v>262</v>
      </c>
      <c r="B379">
        <v>9</v>
      </c>
      <c r="C379">
        <v>0</v>
      </c>
      <c r="D379">
        <v>0</v>
      </c>
      <c r="E379">
        <f>IFERROR(INDEX(Gemeinde_Kennzahlen!A:C,MATCH(A379,Gemeinde_Kennzahlen!B:B,),3),0)</f>
        <v>1232</v>
      </c>
      <c r="F379">
        <f>IFERROR(ROUND(INDEX(Gemeinde_Kennzahlen!A:Q,MATCH(A379,Gemeinde_Kennzahlen!B:B,),16)*INDEX(Gemeinde_Kennzahlen!A:Q,MATCH(A379,Gemeinde_Kennzahlen!B:B,),17),2),"Siedlungsfläche in ha")</f>
        <v>136.33000000000001</v>
      </c>
      <c r="G379">
        <f t="shared" si="18"/>
        <v>0.36525974025974023</v>
      </c>
      <c r="H379">
        <f t="shared" si="19"/>
        <v>0</v>
      </c>
      <c r="I379">
        <f t="shared" si="20"/>
        <v>0</v>
      </c>
    </row>
    <row r="380" spans="1:9" x14ac:dyDescent="0.2">
      <c r="A380" t="s">
        <v>1250</v>
      </c>
      <c r="B380">
        <v>3</v>
      </c>
      <c r="C380">
        <v>1</v>
      </c>
      <c r="D380">
        <v>0</v>
      </c>
      <c r="E380">
        <f>IFERROR(INDEX(Gemeinde_Kennzahlen!A:C,MATCH(A380,Gemeinde_Kennzahlen!B:B,),3),0)</f>
        <v>133</v>
      </c>
      <c r="F380">
        <f>IFERROR(ROUND(INDEX(Gemeinde_Kennzahlen!A:Q,MATCH(A380,Gemeinde_Kennzahlen!B:B,),16)*INDEX(Gemeinde_Kennzahlen!A:Q,MATCH(A380,Gemeinde_Kennzahlen!B:B,),17),2),"Siedlungsfläche in ha")</f>
        <v>29</v>
      </c>
      <c r="G380">
        <f t="shared" si="18"/>
        <v>1.1278195488721803</v>
      </c>
      <c r="H380">
        <f t="shared" si="19"/>
        <v>5.6390977443609023</v>
      </c>
      <c r="I380">
        <f t="shared" si="20"/>
        <v>0</v>
      </c>
    </row>
    <row r="381" spans="1:9" x14ac:dyDescent="0.2">
      <c r="A381" t="s">
        <v>2028</v>
      </c>
      <c r="B381">
        <v>10</v>
      </c>
      <c r="C381">
        <v>0</v>
      </c>
      <c r="D381">
        <v>7</v>
      </c>
      <c r="E381">
        <f>IFERROR(INDEX(Gemeinde_Kennzahlen!A:C,MATCH(A381,Gemeinde_Kennzahlen!B:B,),3),0)</f>
        <v>1415</v>
      </c>
      <c r="F381">
        <f>IFERROR(ROUND(INDEX(Gemeinde_Kennzahlen!A:Q,MATCH(A381,Gemeinde_Kennzahlen!B:B,),16)*INDEX(Gemeinde_Kennzahlen!A:Q,MATCH(A381,Gemeinde_Kennzahlen!B:B,),17),2),"Siedlungsfläche in ha")</f>
        <v>114.23</v>
      </c>
      <c r="G381">
        <f t="shared" si="18"/>
        <v>0.35335689045936397</v>
      </c>
      <c r="H381">
        <f t="shared" si="19"/>
        <v>0</v>
      </c>
      <c r="I381">
        <f t="shared" si="20"/>
        <v>2.473498233215548</v>
      </c>
    </row>
    <row r="382" spans="1:9" x14ac:dyDescent="0.2">
      <c r="A382" t="s">
        <v>1776</v>
      </c>
      <c r="B382">
        <v>44</v>
      </c>
      <c r="C382">
        <v>2</v>
      </c>
      <c r="D382">
        <v>2</v>
      </c>
      <c r="E382">
        <f>IFERROR(INDEX(Gemeinde_Kennzahlen!A:C,MATCH(A382,Gemeinde_Kennzahlen!B:B,),3),0)</f>
        <v>7059</v>
      </c>
      <c r="F382">
        <f>IFERROR(ROUND(INDEX(Gemeinde_Kennzahlen!A:Q,MATCH(A382,Gemeinde_Kennzahlen!B:B,),16)*INDEX(Gemeinde_Kennzahlen!A:Q,MATCH(A382,Gemeinde_Kennzahlen!B:B,),17),2),"Siedlungsfläche in ha")</f>
        <v>216.26</v>
      </c>
      <c r="G382">
        <f t="shared" si="18"/>
        <v>0.3116588751947868</v>
      </c>
      <c r="H382">
        <f t="shared" si="19"/>
        <v>0.21249468763280918</v>
      </c>
      <c r="I382">
        <f t="shared" si="20"/>
        <v>0.14166312508853945</v>
      </c>
    </row>
    <row r="383" spans="1:9" x14ac:dyDescent="0.2">
      <c r="A383" t="s">
        <v>1242</v>
      </c>
      <c r="B383">
        <v>5</v>
      </c>
      <c r="C383">
        <v>2</v>
      </c>
      <c r="D383">
        <v>10</v>
      </c>
      <c r="E383">
        <f>IFERROR(INDEX(Gemeinde_Kennzahlen!A:C,MATCH(A383,Gemeinde_Kennzahlen!B:B,),3),0)</f>
        <v>396</v>
      </c>
      <c r="F383">
        <f>IFERROR(ROUND(INDEX(Gemeinde_Kennzahlen!A:Q,MATCH(A383,Gemeinde_Kennzahlen!B:B,),16)*INDEX(Gemeinde_Kennzahlen!A:Q,MATCH(A383,Gemeinde_Kennzahlen!B:B,),17),2),"Siedlungsfläche in ha")</f>
        <v>49.02</v>
      </c>
      <c r="G383">
        <f t="shared" si="18"/>
        <v>0.63131313131313127</v>
      </c>
      <c r="H383">
        <f t="shared" si="19"/>
        <v>3.7878787878787881</v>
      </c>
      <c r="I383">
        <f t="shared" si="20"/>
        <v>12.626262626262626</v>
      </c>
    </row>
    <row r="384" spans="1:9" x14ac:dyDescent="0.2">
      <c r="A384" t="s">
        <v>3386</v>
      </c>
      <c r="B384">
        <v>19</v>
      </c>
      <c r="C384">
        <v>0</v>
      </c>
      <c r="D384">
        <v>6</v>
      </c>
      <c r="E384">
        <f>IFERROR(INDEX(Gemeinde_Kennzahlen!A:C,MATCH(A384,Gemeinde_Kennzahlen!B:B,),3),0)</f>
        <v>1158</v>
      </c>
      <c r="F384">
        <f>IFERROR(ROUND(INDEX(Gemeinde_Kennzahlen!A:Q,MATCH(A384,Gemeinde_Kennzahlen!B:B,),16)*INDEX(Gemeinde_Kennzahlen!A:Q,MATCH(A384,Gemeinde_Kennzahlen!B:B,),17),2),"Siedlungsfläche in ha")</f>
        <v>101.25</v>
      </c>
      <c r="G384">
        <f t="shared" si="18"/>
        <v>0.82037996545768577</v>
      </c>
      <c r="H384">
        <f t="shared" si="19"/>
        <v>0</v>
      </c>
      <c r="I384">
        <f t="shared" si="20"/>
        <v>2.5906735751295336</v>
      </c>
    </row>
    <row r="385" spans="1:9" x14ac:dyDescent="0.2">
      <c r="A385" t="s">
        <v>2248</v>
      </c>
      <c r="B385">
        <v>30</v>
      </c>
      <c r="C385">
        <v>1</v>
      </c>
      <c r="D385">
        <v>22</v>
      </c>
      <c r="E385">
        <f>IFERROR(INDEX(Gemeinde_Kennzahlen!A:C,MATCH(A385,Gemeinde_Kennzahlen!B:B,),3),0)</f>
        <v>4942</v>
      </c>
      <c r="F385">
        <f>IFERROR(ROUND(INDEX(Gemeinde_Kennzahlen!A:Q,MATCH(A385,Gemeinde_Kennzahlen!B:B,),16)*INDEX(Gemeinde_Kennzahlen!A:Q,MATCH(A385,Gemeinde_Kennzahlen!B:B,),17),2),"Siedlungsfläche in ha")</f>
        <v>232.81</v>
      </c>
      <c r="G385">
        <f t="shared" si="18"/>
        <v>0.30352084176446781</v>
      </c>
      <c r="H385">
        <f t="shared" si="19"/>
        <v>0.1517604208822339</v>
      </c>
      <c r="I385">
        <f t="shared" si="20"/>
        <v>2.2258195062727641</v>
      </c>
    </row>
    <row r="386" spans="1:9" x14ac:dyDescent="0.2">
      <c r="A386" t="s">
        <v>385</v>
      </c>
      <c r="B386">
        <v>28</v>
      </c>
      <c r="C386">
        <v>1</v>
      </c>
      <c r="D386">
        <v>3</v>
      </c>
      <c r="E386">
        <f>IFERROR(INDEX(Gemeinde_Kennzahlen!A:C,MATCH(A386,Gemeinde_Kennzahlen!B:B,),3),0)</f>
        <v>3542</v>
      </c>
      <c r="F386">
        <f>IFERROR(ROUND(INDEX(Gemeinde_Kennzahlen!A:Q,MATCH(A386,Gemeinde_Kennzahlen!B:B,),16)*INDEX(Gemeinde_Kennzahlen!A:Q,MATCH(A386,Gemeinde_Kennzahlen!B:B,),17),2),"Siedlungsfläche in ha")</f>
        <v>206.75</v>
      </c>
      <c r="G386">
        <f t="shared" si="18"/>
        <v>0.39525691699604742</v>
      </c>
      <c r="H386">
        <f t="shared" si="19"/>
        <v>0.21174477696216826</v>
      </c>
      <c r="I386">
        <f t="shared" si="20"/>
        <v>0.42348955392433657</v>
      </c>
    </row>
    <row r="387" spans="1:9" x14ac:dyDescent="0.2">
      <c r="A387" t="s">
        <v>1622</v>
      </c>
      <c r="B387">
        <v>36</v>
      </c>
      <c r="C387">
        <v>8</v>
      </c>
      <c r="D387">
        <v>2</v>
      </c>
      <c r="E387">
        <f>IFERROR(INDEX(Gemeinde_Kennzahlen!A:C,MATCH(A387,Gemeinde_Kennzahlen!B:B,),3),0)</f>
        <v>4015</v>
      </c>
      <c r="F387">
        <f>IFERROR(ROUND(INDEX(Gemeinde_Kennzahlen!A:Q,MATCH(A387,Gemeinde_Kennzahlen!B:B,),16)*INDEX(Gemeinde_Kennzahlen!A:Q,MATCH(A387,Gemeinde_Kennzahlen!B:B,),17),2),"Siedlungsfläche in ha")</f>
        <v>239.14</v>
      </c>
      <c r="G387">
        <f t="shared" si="18"/>
        <v>0.44831880448318806</v>
      </c>
      <c r="H387">
        <f t="shared" si="19"/>
        <v>1.4943960149439601</v>
      </c>
      <c r="I387">
        <f t="shared" si="20"/>
        <v>0.24906600249066002</v>
      </c>
    </row>
    <row r="388" spans="1:9" x14ac:dyDescent="0.2">
      <c r="A388" t="s">
        <v>416</v>
      </c>
      <c r="B388">
        <v>0</v>
      </c>
      <c r="C388">
        <v>0</v>
      </c>
      <c r="D388">
        <v>4</v>
      </c>
      <c r="E388">
        <f>IFERROR(INDEX(Gemeinde_Kennzahlen!A:C,MATCH(A388,Gemeinde_Kennzahlen!B:B,),3),0)</f>
        <v>967</v>
      </c>
      <c r="F388">
        <f>IFERROR(ROUND(INDEX(Gemeinde_Kennzahlen!A:Q,MATCH(A388,Gemeinde_Kennzahlen!B:B,),16)*INDEX(Gemeinde_Kennzahlen!A:Q,MATCH(A388,Gemeinde_Kennzahlen!B:B,),17),2),"Siedlungsfläche in ha")</f>
        <v>66.95</v>
      </c>
      <c r="G388">
        <f t="shared" si="18"/>
        <v>0</v>
      </c>
      <c r="H388">
        <f t="shared" si="19"/>
        <v>0</v>
      </c>
      <c r="I388">
        <f t="shared" si="20"/>
        <v>2.0682523267838677</v>
      </c>
    </row>
    <row r="389" spans="1:9" x14ac:dyDescent="0.2">
      <c r="A389" t="s">
        <v>1678</v>
      </c>
      <c r="B389">
        <v>4</v>
      </c>
      <c r="C389">
        <v>2</v>
      </c>
      <c r="D389">
        <v>2</v>
      </c>
      <c r="E389">
        <f>IFERROR(INDEX(Gemeinde_Kennzahlen!A:C,MATCH(A389,Gemeinde_Kennzahlen!B:B,),3),0)</f>
        <v>847</v>
      </c>
      <c r="F389">
        <f>IFERROR(ROUND(INDEX(Gemeinde_Kennzahlen!A:Q,MATCH(A389,Gemeinde_Kennzahlen!B:B,),16)*INDEX(Gemeinde_Kennzahlen!A:Q,MATCH(A389,Gemeinde_Kennzahlen!B:B,),17),2),"Siedlungsfläche in ha")</f>
        <v>94.96</v>
      </c>
      <c r="G389">
        <f t="shared" si="18"/>
        <v>0.23612750885478156</v>
      </c>
      <c r="H389">
        <f t="shared" si="19"/>
        <v>1.7709563164108617</v>
      </c>
      <c r="I389">
        <f t="shared" si="20"/>
        <v>1.1806375442739079</v>
      </c>
    </row>
    <row r="390" spans="1:9" x14ac:dyDescent="0.2">
      <c r="A390" t="s">
        <v>580</v>
      </c>
      <c r="B390">
        <v>7</v>
      </c>
      <c r="C390">
        <v>3</v>
      </c>
      <c r="D390">
        <v>2</v>
      </c>
      <c r="E390">
        <f>IFERROR(INDEX(Gemeinde_Kennzahlen!A:C,MATCH(A390,Gemeinde_Kennzahlen!B:B,),3),0)</f>
        <v>2589</v>
      </c>
      <c r="F390">
        <f>IFERROR(ROUND(INDEX(Gemeinde_Kennzahlen!A:Q,MATCH(A390,Gemeinde_Kennzahlen!B:B,),16)*INDEX(Gemeinde_Kennzahlen!A:Q,MATCH(A390,Gemeinde_Kennzahlen!B:B,),17),2),"Siedlungsfläche in ha")</f>
        <v>141.12</v>
      </c>
      <c r="G390">
        <f t="shared" si="18"/>
        <v>0.13518733101583622</v>
      </c>
      <c r="H390">
        <f t="shared" si="19"/>
        <v>0.86906141367323286</v>
      </c>
      <c r="I390">
        <f t="shared" si="20"/>
        <v>0.38624951718810352</v>
      </c>
    </row>
    <row r="391" spans="1:9" x14ac:dyDescent="0.2">
      <c r="A391" t="s">
        <v>1239</v>
      </c>
      <c r="B391">
        <v>3</v>
      </c>
      <c r="C391">
        <v>1</v>
      </c>
      <c r="D391">
        <v>3</v>
      </c>
      <c r="E391">
        <f>IFERROR(INDEX(Gemeinde_Kennzahlen!A:C,MATCH(A391,Gemeinde_Kennzahlen!B:B,),3),0)</f>
        <v>8132</v>
      </c>
      <c r="F391">
        <f>IFERROR(ROUND(INDEX(Gemeinde_Kennzahlen!A:Q,MATCH(A391,Gemeinde_Kennzahlen!B:B,),16)*INDEX(Gemeinde_Kennzahlen!A:Q,MATCH(A391,Gemeinde_Kennzahlen!B:B,),17),2),"Siedlungsfläche in ha")</f>
        <v>354.71</v>
      </c>
      <c r="G391">
        <f t="shared" si="18"/>
        <v>1.8445646827348745E-2</v>
      </c>
      <c r="H391">
        <f t="shared" si="19"/>
        <v>9.222823413674372E-2</v>
      </c>
      <c r="I391">
        <f t="shared" si="20"/>
        <v>0.18445646827348744</v>
      </c>
    </row>
    <row r="392" spans="1:9" x14ac:dyDescent="0.2">
      <c r="A392" t="s">
        <v>535</v>
      </c>
      <c r="B392">
        <v>9</v>
      </c>
      <c r="C392">
        <v>0</v>
      </c>
      <c r="D392">
        <v>1</v>
      </c>
      <c r="E392">
        <f>IFERROR(INDEX(Gemeinde_Kennzahlen!A:C,MATCH(A392,Gemeinde_Kennzahlen!B:B,),3),0)</f>
        <v>10040</v>
      </c>
      <c r="F392">
        <f>IFERROR(ROUND(INDEX(Gemeinde_Kennzahlen!A:Q,MATCH(A392,Gemeinde_Kennzahlen!B:B,),16)*INDEX(Gemeinde_Kennzahlen!A:Q,MATCH(A392,Gemeinde_Kennzahlen!B:B,),17),2),"Siedlungsfläche in ha")</f>
        <v>559.08000000000004</v>
      </c>
      <c r="G392">
        <f t="shared" si="18"/>
        <v>4.4820717131474105E-2</v>
      </c>
      <c r="H392">
        <f t="shared" si="19"/>
        <v>0</v>
      </c>
      <c r="I392">
        <f t="shared" si="20"/>
        <v>4.9800796812749008E-2</v>
      </c>
    </row>
    <row r="393" spans="1:9" x14ac:dyDescent="0.2">
      <c r="A393" t="s">
        <v>629</v>
      </c>
      <c r="B393">
        <v>32</v>
      </c>
      <c r="C393">
        <v>2</v>
      </c>
      <c r="D393">
        <v>3</v>
      </c>
      <c r="E393">
        <f>IFERROR(INDEX(Gemeinde_Kennzahlen!A:C,MATCH(A393,Gemeinde_Kennzahlen!B:B,),3),0)</f>
        <v>4704</v>
      </c>
      <c r="F393">
        <f>IFERROR(ROUND(INDEX(Gemeinde_Kennzahlen!A:Q,MATCH(A393,Gemeinde_Kennzahlen!B:B,),16)*INDEX(Gemeinde_Kennzahlen!A:Q,MATCH(A393,Gemeinde_Kennzahlen!B:B,),17),2),"Siedlungsfläche in ha")</f>
        <v>144.1</v>
      </c>
      <c r="G393">
        <f t="shared" si="18"/>
        <v>0.3401360544217687</v>
      </c>
      <c r="H393">
        <f t="shared" si="19"/>
        <v>0.31887755102040816</v>
      </c>
      <c r="I393">
        <f t="shared" si="20"/>
        <v>0.31887755102040816</v>
      </c>
    </row>
    <row r="394" spans="1:9" x14ac:dyDescent="0.2">
      <c r="A394" t="s">
        <v>903</v>
      </c>
      <c r="B394">
        <v>8</v>
      </c>
      <c r="C394">
        <v>1</v>
      </c>
      <c r="D394">
        <v>3</v>
      </c>
      <c r="E394">
        <f>IFERROR(INDEX(Gemeinde_Kennzahlen!A:C,MATCH(A394,Gemeinde_Kennzahlen!B:B,),3),0)</f>
        <v>1542</v>
      </c>
      <c r="F394">
        <f>IFERROR(ROUND(INDEX(Gemeinde_Kennzahlen!A:Q,MATCH(A394,Gemeinde_Kennzahlen!B:B,),16)*INDEX(Gemeinde_Kennzahlen!A:Q,MATCH(A394,Gemeinde_Kennzahlen!B:B,),17),2),"Siedlungsfläche in ha")</f>
        <v>146.88</v>
      </c>
      <c r="G394">
        <f t="shared" si="18"/>
        <v>0.25940337224383914</v>
      </c>
      <c r="H394">
        <f t="shared" si="19"/>
        <v>0.48638132295719844</v>
      </c>
      <c r="I394">
        <f t="shared" si="20"/>
        <v>0.97276264591439687</v>
      </c>
    </row>
    <row r="395" spans="1:9" x14ac:dyDescent="0.2">
      <c r="A395" t="s">
        <v>1669</v>
      </c>
      <c r="B395">
        <v>2</v>
      </c>
      <c r="C395">
        <v>0</v>
      </c>
      <c r="D395">
        <v>0</v>
      </c>
      <c r="E395">
        <f>IFERROR(INDEX(Gemeinde_Kennzahlen!A:C,MATCH(A395,Gemeinde_Kennzahlen!B:B,),3),0)</f>
        <v>1744</v>
      </c>
      <c r="F395">
        <f>IFERROR(ROUND(INDEX(Gemeinde_Kennzahlen!A:Q,MATCH(A395,Gemeinde_Kennzahlen!B:B,),16)*INDEX(Gemeinde_Kennzahlen!A:Q,MATCH(A395,Gemeinde_Kennzahlen!B:B,),17),2),"Siedlungsfläche in ha")</f>
        <v>98.12</v>
      </c>
      <c r="G395">
        <f t="shared" si="18"/>
        <v>5.7339449541284407E-2</v>
      </c>
      <c r="H395">
        <f t="shared" si="19"/>
        <v>0</v>
      </c>
      <c r="I395">
        <f t="shared" si="20"/>
        <v>0</v>
      </c>
    </row>
    <row r="396" spans="1:9" x14ac:dyDescent="0.2">
      <c r="A396" t="s">
        <v>1374</v>
      </c>
      <c r="B396">
        <v>20</v>
      </c>
      <c r="C396">
        <v>1</v>
      </c>
      <c r="D396">
        <v>5</v>
      </c>
      <c r="E396">
        <f>IFERROR(INDEX(Gemeinde_Kennzahlen!A:C,MATCH(A396,Gemeinde_Kennzahlen!B:B,),3),0)</f>
        <v>967</v>
      </c>
      <c r="F396">
        <f>IFERROR(ROUND(INDEX(Gemeinde_Kennzahlen!A:Q,MATCH(A396,Gemeinde_Kennzahlen!B:B,),16)*INDEX(Gemeinde_Kennzahlen!A:Q,MATCH(A396,Gemeinde_Kennzahlen!B:B,),17),2),"Siedlungsfläche in ha")</f>
        <v>83.62</v>
      </c>
      <c r="G396">
        <f t="shared" si="18"/>
        <v>1.0341261633919339</v>
      </c>
      <c r="H396">
        <f t="shared" si="19"/>
        <v>0.7755946225439504</v>
      </c>
      <c r="I396">
        <f t="shared" si="20"/>
        <v>2.5853154084798344</v>
      </c>
    </row>
    <row r="397" spans="1:9" x14ac:dyDescent="0.2">
      <c r="A397" t="s">
        <v>1228</v>
      </c>
      <c r="B397">
        <v>62</v>
      </c>
      <c r="C397">
        <v>2</v>
      </c>
      <c r="D397">
        <v>6</v>
      </c>
      <c r="E397">
        <f>IFERROR(INDEX(Gemeinde_Kennzahlen!A:C,MATCH(A397,Gemeinde_Kennzahlen!B:B,),3),0)</f>
        <v>1502</v>
      </c>
      <c r="F397">
        <f>IFERROR(ROUND(INDEX(Gemeinde_Kennzahlen!A:Q,MATCH(A397,Gemeinde_Kennzahlen!B:B,),16)*INDEX(Gemeinde_Kennzahlen!A:Q,MATCH(A397,Gemeinde_Kennzahlen!B:B,),17),2),"Siedlungsfläche in ha")</f>
        <v>112.86</v>
      </c>
      <c r="G397">
        <f t="shared" si="18"/>
        <v>2.0639147802929427</v>
      </c>
      <c r="H397">
        <f t="shared" si="19"/>
        <v>0.99866844207723038</v>
      </c>
      <c r="I397">
        <f t="shared" si="20"/>
        <v>1.9973368841544608</v>
      </c>
    </row>
    <row r="398" spans="1:9" x14ac:dyDescent="0.2">
      <c r="A398" t="s">
        <v>1690</v>
      </c>
      <c r="B398">
        <v>3</v>
      </c>
      <c r="C398">
        <v>0</v>
      </c>
      <c r="D398">
        <v>0</v>
      </c>
      <c r="E398">
        <f>IFERROR(INDEX(Gemeinde_Kennzahlen!A:C,MATCH(A398,Gemeinde_Kennzahlen!B:B,),3),0)</f>
        <v>2330</v>
      </c>
      <c r="F398">
        <f>IFERROR(ROUND(INDEX(Gemeinde_Kennzahlen!A:Q,MATCH(A398,Gemeinde_Kennzahlen!B:B,),16)*INDEX(Gemeinde_Kennzahlen!A:Q,MATCH(A398,Gemeinde_Kennzahlen!B:B,),17),2),"Siedlungsfläche in ha")</f>
        <v>146.88</v>
      </c>
      <c r="G398">
        <f t="shared" si="18"/>
        <v>6.4377682403433473E-2</v>
      </c>
      <c r="H398">
        <f t="shared" si="19"/>
        <v>0</v>
      </c>
      <c r="I398">
        <f t="shared" si="20"/>
        <v>0</v>
      </c>
    </row>
    <row r="399" spans="1:9" x14ac:dyDescent="0.2">
      <c r="A399" t="s">
        <v>2421</v>
      </c>
      <c r="B399">
        <v>29</v>
      </c>
      <c r="C399">
        <v>0</v>
      </c>
      <c r="D399">
        <v>17</v>
      </c>
      <c r="E399">
        <f>IFERROR(INDEX(Gemeinde_Kennzahlen!A:C,MATCH(A399,Gemeinde_Kennzahlen!B:B,),3),0)</f>
        <v>2790</v>
      </c>
      <c r="F399">
        <f>IFERROR(ROUND(INDEX(Gemeinde_Kennzahlen!A:Q,MATCH(A399,Gemeinde_Kennzahlen!B:B,),16)*INDEX(Gemeinde_Kennzahlen!A:Q,MATCH(A399,Gemeinde_Kennzahlen!B:B,),17),2),"Siedlungsfläche in ha")</f>
        <v>217</v>
      </c>
      <c r="G399">
        <f t="shared" si="18"/>
        <v>0.51971326164874554</v>
      </c>
      <c r="H399">
        <f t="shared" si="19"/>
        <v>0</v>
      </c>
      <c r="I399">
        <f t="shared" si="20"/>
        <v>3.0465949820788532</v>
      </c>
    </row>
    <row r="400" spans="1:9" x14ac:dyDescent="0.2">
      <c r="A400" t="s">
        <v>2012</v>
      </c>
      <c r="B400">
        <v>11</v>
      </c>
      <c r="C400">
        <v>0</v>
      </c>
      <c r="D400">
        <v>4</v>
      </c>
      <c r="E400">
        <f>IFERROR(INDEX(Gemeinde_Kennzahlen!A:C,MATCH(A400,Gemeinde_Kennzahlen!B:B,),3),0)</f>
        <v>399</v>
      </c>
      <c r="F400">
        <f>IFERROR(ROUND(INDEX(Gemeinde_Kennzahlen!A:Q,MATCH(A400,Gemeinde_Kennzahlen!B:B,),16)*INDEX(Gemeinde_Kennzahlen!A:Q,MATCH(A400,Gemeinde_Kennzahlen!B:B,),17),2),"Siedlungsfläche in ha")</f>
        <v>53.18</v>
      </c>
      <c r="G400">
        <f t="shared" si="18"/>
        <v>1.3784461152882206</v>
      </c>
      <c r="H400">
        <f t="shared" si="19"/>
        <v>0</v>
      </c>
      <c r="I400">
        <f t="shared" si="20"/>
        <v>5.0125313283208017</v>
      </c>
    </row>
    <row r="401" spans="1:9" x14ac:dyDescent="0.2">
      <c r="A401" t="s">
        <v>424</v>
      </c>
      <c r="B401">
        <v>16</v>
      </c>
      <c r="C401">
        <v>1</v>
      </c>
      <c r="D401">
        <v>3</v>
      </c>
      <c r="E401">
        <f>IFERROR(INDEX(Gemeinde_Kennzahlen!A:C,MATCH(A401,Gemeinde_Kennzahlen!B:B,),3),0)</f>
        <v>3159</v>
      </c>
      <c r="F401">
        <f>IFERROR(ROUND(INDEX(Gemeinde_Kennzahlen!A:Q,MATCH(A401,Gemeinde_Kennzahlen!B:B,),16)*INDEX(Gemeinde_Kennzahlen!A:Q,MATCH(A401,Gemeinde_Kennzahlen!B:B,),17),2),"Siedlungsfläche in ha")</f>
        <v>248.1</v>
      </c>
      <c r="G401">
        <f t="shared" si="18"/>
        <v>0.25324469768914215</v>
      </c>
      <c r="H401">
        <f t="shared" si="19"/>
        <v>0.23741690408357075</v>
      </c>
      <c r="I401">
        <f t="shared" si="20"/>
        <v>0.47483380816714155</v>
      </c>
    </row>
    <row r="402" spans="1:9" x14ac:dyDescent="0.2">
      <c r="A402" t="s">
        <v>2118</v>
      </c>
      <c r="B402">
        <v>16</v>
      </c>
      <c r="C402">
        <v>3</v>
      </c>
      <c r="D402">
        <v>2</v>
      </c>
      <c r="E402">
        <f>IFERROR(INDEX(Gemeinde_Kennzahlen!A:C,MATCH(A402,Gemeinde_Kennzahlen!B:B,),3),0)</f>
        <v>3555</v>
      </c>
      <c r="F402">
        <f>IFERROR(ROUND(INDEX(Gemeinde_Kennzahlen!A:Q,MATCH(A402,Gemeinde_Kennzahlen!B:B,),16)*INDEX(Gemeinde_Kennzahlen!A:Q,MATCH(A402,Gemeinde_Kennzahlen!B:B,),17),2),"Siedlungsfläche in ha")</f>
        <v>225.62</v>
      </c>
      <c r="G402">
        <f t="shared" ref="G402:G465" si="21">B402/E402*50</f>
        <v>0.22503516174402249</v>
      </c>
      <c r="H402">
        <f t="shared" ref="H402:H465" si="22">C402/E402*750</f>
        <v>0.63291139240506333</v>
      </c>
      <c r="I402">
        <f t="shared" ref="I402:I465" si="23">D402/E402*500</f>
        <v>0.28129395218002812</v>
      </c>
    </row>
    <row r="403" spans="1:9" x14ac:dyDescent="0.2">
      <c r="A403" t="s">
        <v>1819</v>
      </c>
      <c r="B403">
        <v>3</v>
      </c>
      <c r="C403">
        <v>1</v>
      </c>
      <c r="D403">
        <v>6</v>
      </c>
      <c r="E403">
        <f>IFERROR(INDEX(Gemeinde_Kennzahlen!A:C,MATCH(A403,Gemeinde_Kennzahlen!B:B,),3),0)</f>
        <v>5608</v>
      </c>
      <c r="F403">
        <f>IFERROR(ROUND(INDEX(Gemeinde_Kennzahlen!A:Q,MATCH(A403,Gemeinde_Kennzahlen!B:B,),16)*INDEX(Gemeinde_Kennzahlen!A:Q,MATCH(A403,Gemeinde_Kennzahlen!B:B,),17),2),"Siedlungsfläche in ha")</f>
        <v>285.64</v>
      </c>
      <c r="G403">
        <f t="shared" si="21"/>
        <v>2.6747503566333809E-2</v>
      </c>
      <c r="H403">
        <f t="shared" si="22"/>
        <v>0.13373751783166904</v>
      </c>
      <c r="I403">
        <f t="shared" si="23"/>
        <v>0.53495007132667616</v>
      </c>
    </row>
    <row r="404" spans="1:9" x14ac:dyDescent="0.2">
      <c r="A404" t="s">
        <v>1683</v>
      </c>
      <c r="B404">
        <v>25</v>
      </c>
      <c r="C404">
        <v>2</v>
      </c>
      <c r="D404">
        <v>1</v>
      </c>
      <c r="E404">
        <f>IFERROR(INDEX(Gemeinde_Kennzahlen!A:C,MATCH(A404,Gemeinde_Kennzahlen!B:B,),3),0)</f>
        <v>23871</v>
      </c>
      <c r="F404">
        <f>IFERROR(ROUND(INDEX(Gemeinde_Kennzahlen!A:Q,MATCH(A404,Gemeinde_Kennzahlen!B:B,),16)*INDEX(Gemeinde_Kennzahlen!A:Q,MATCH(A404,Gemeinde_Kennzahlen!B:B,),17),2),"Siedlungsfläche in ha")</f>
        <v>517</v>
      </c>
      <c r="G404">
        <f t="shared" si="21"/>
        <v>5.2364794101629593E-2</v>
      </c>
      <c r="H404">
        <f t="shared" si="22"/>
        <v>6.2837752921955509E-2</v>
      </c>
      <c r="I404">
        <f t="shared" si="23"/>
        <v>2.0945917640651839E-2</v>
      </c>
    </row>
    <row r="405" spans="1:9" x14ac:dyDescent="0.2">
      <c r="A405" t="s">
        <v>1490</v>
      </c>
      <c r="B405">
        <v>1023</v>
      </c>
      <c r="C405">
        <v>122</v>
      </c>
      <c r="D405">
        <v>220</v>
      </c>
      <c r="E405">
        <f>IFERROR(INDEX(Gemeinde_Kennzahlen!A:C,MATCH(A405,Gemeinde_Kennzahlen!B:B,),3),0)</f>
        <v>173232</v>
      </c>
      <c r="F405">
        <f>IFERROR(ROUND(INDEX(Gemeinde_Kennzahlen!A:Q,MATCH(A405,Gemeinde_Kennzahlen!B:B,),16)*INDEX(Gemeinde_Kennzahlen!A:Q,MATCH(A405,Gemeinde_Kennzahlen!B:B,),17),2),"Siedlungsfläche in ha")</f>
        <v>2063.54</v>
      </c>
      <c r="G405">
        <f t="shared" si="21"/>
        <v>0.29526877251316153</v>
      </c>
      <c r="H405">
        <f t="shared" si="22"/>
        <v>0.52819340537545034</v>
      </c>
      <c r="I405">
        <f t="shared" si="23"/>
        <v>0.6349866075551861</v>
      </c>
    </row>
    <row r="406" spans="1:9" x14ac:dyDescent="0.2">
      <c r="A406" t="s">
        <v>2124</v>
      </c>
      <c r="B406">
        <v>0</v>
      </c>
      <c r="C406">
        <v>0</v>
      </c>
      <c r="D406">
        <v>0</v>
      </c>
      <c r="E406">
        <f>IFERROR(INDEX(Gemeinde_Kennzahlen!A:C,MATCH(A406,Gemeinde_Kennzahlen!B:B,),3),0)</f>
        <v>1890</v>
      </c>
      <c r="F406">
        <f>IFERROR(ROUND(INDEX(Gemeinde_Kennzahlen!A:Q,MATCH(A406,Gemeinde_Kennzahlen!B:B,),16)*INDEX(Gemeinde_Kennzahlen!A:Q,MATCH(A406,Gemeinde_Kennzahlen!B:B,),17),2),"Siedlungsfläche in ha")</f>
        <v>218.28</v>
      </c>
      <c r="G406">
        <f t="shared" si="21"/>
        <v>0</v>
      </c>
      <c r="H406">
        <f t="shared" si="22"/>
        <v>0</v>
      </c>
      <c r="I406">
        <f t="shared" si="23"/>
        <v>0</v>
      </c>
    </row>
    <row r="407" spans="1:9" x14ac:dyDescent="0.2">
      <c r="A407" t="s">
        <v>2128</v>
      </c>
      <c r="B407">
        <v>4</v>
      </c>
      <c r="C407">
        <v>0</v>
      </c>
      <c r="D407">
        <v>0</v>
      </c>
      <c r="E407">
        <f>IFERROR(INDEX(Gemeinde_Kennzahlen!A:C,MATCH(A407,Gemeinde_Kennzahlen!B:B,),3),0)</f>
        <v>1237</v>
      </c>
      <c r="F407">
        <f>IFERROR(ROUND(INDEX(Gemeinde_Kennzahlen!A:Q,MATCH(A407,Gemeinde_Kennzahlen!B:B,),16)*INDEX(Gemeinde_Kennzahlen!A:Q,MATCH(A407,Gemeinde_Kennzahlen!B:B,),17),2),"Siedlungsfläche in ha")</f>
        <v>106.91</v>
      </c>
      <c r="G407">
        <f t="shared" si="21"/>
        <v>0.16168148746968472</v>
      </c>
      <c r="H407">
        <f t="shared" si="22"/>
        <v>0</v>
      </c>
      <c r="I407">
        <f t="shared" si="23"/>
        <v>0</v>
      </c>
    </row>
    <row r="408" spans="1:9" x14ac:dyDescent="0.2">
      <c r="A408" t="s">
        <v>1781</v>
      </c>
      <c r="B408">
        <v>27</v>
      </c>
      <c r="C408">
        <v>4</v>
      </c>
      <c r="D408">
        <v>3</v>
      </c>
      <c r="E408">
        <f>IFERROR(INDEX(Gemeinde_Kennzahlen!A:C,MATCH(A408,Gemeinde_Kennzahlen!B:B,),3),0)</f>
        <v>2326</v>
      </c>
      <c r="F408">
        <f>IFERROR(ROUND(INDEX(Gemeinde_Kennzahlen!A:Q,MATCH(A408,Gemeinde_Kennzahlen!B:B,),16)*INDEX(Gemeinde_Kennzahlen!A:Q,MATCH(A408,Gemeinde_Kennzahlen!B:B,),17),2),"Siedlungsfläche in ha")</f>
        <v>94.93</v>
      </c>
      <c r="G408">
        <f t="shared" si="21"/>
        <v>0.58039552880481515</v>
      </c>
      <c r="H408">
        <f t="shared" si="22"/>
        <v>1.2897678417884781</v>
      </c>
      <c r="I408">
        <f t="shared" si="23"/>
        <v>0.64488392089423907</v>
      </c>
    </row>
    <row r="409" spans="1:9" x14ac:dyDescent="0.2">
      <c r="A409" t="s">
        <v>1866</v>
      </c>
      <c r="B409">
        <v>21</v>
      </c>
      <c r="C409">
        <v>2</v>
      </c>
      <c r="D409">
        <v>9</v>
      </c>
      <c r="E409">
        <f>IFERROR(INDEX(Gemeinde_Kennzahlen!A:C,MATCH(A409,Gemeinde_Kennzahlen!B:B,),3),0)</f>
        <v>2403</v>
      </c>
      <c r="F409">
        <f>IFERROR(ROUND(INDEX(Gemeinde_Kennzahlen!A:Q,MATCH(A409,Gemeinde_Kennzahlen!B:B,),16)*INDEX(Gemeinde_Kennzahlen!A:Q,MATCH(A409,Gemeinde_Kennzahlen!B:B,),17),2),"Siedlungsfläche in ha")</f>
        <v>141.33000000000001</v>
      </c>
      <c r="G409">
        <f t="shared" si="21"/>
        <v>0.43695380774032461</v>
      </c>
      <c r="H409">
        <f t="shared" si="22"/>
        <v>0.62421972534332093</v>
      </c>
      <c r="I409">
        <f t="shared" si="23"/>
        <v>1.8726591760299625</v>
      </c>
    </row>
    <row r="410" spans="1:9" x14ac:dyDescent="0.2">
      <c r="A410" t="s">
        <v>865</v>
      </c>
      <c r="B410">
        <v>35</v>
      </c>
      <c r="C410">
        <v>3</v>
      </c>
      <c r="D410">
        <v>9</v>
      </c>
      <c r="E410">
        <f>IFERROR(INDEX(Gemeinde_Kennzahlen!A:C,MATCH(A410,Gemeinde_Kennzahlen!B:B,),3),0)</f>
        <v>1695</v>
      </c>
      <c r="F410">
        <f>IFERROR(ROUND(INDEX(Gemeinde_Kennzahlen!A:Q,MATCH(A410,Gemeinde_Kennzahlen!B:B,),16)*INDEX(Gemeinde_Kennzahlen!A:Q,MATCH(A410,Gemeinde_Kennzahlen!B:B,),17),2),"Siedlungsfläche in ha")</f>
        <v>135.15</v>
      </c>
      <c r="G410">
        <f t="shared" si="21"/>
        <v>1.0324483775811208</v>
      </c>
      <c r="H410">
        <f t="shared" si="22"/>
        <v>1.3274336283185841</v>
      </c>
      <c r="I410">
        <f t="shared" si="23"/>
        <v>2.6548672566371683</v>
      </c>
    </row>
    <row r="411" spans="1:9" x14ac:dyDescent="0.2">
      <c r="A411" t="s">
        <v>1762</v>
      </c>
      <c r="B411">
        <v>50</v>
      </c>
      <c r="C411">
        <v>5</v>
      </c>
      <c r="D411">
        <v>8</v>
      </c>
      <c r="E411">
        <f>IFERROR(INDEX(Gemeinde_Kennzahlen!A:C,MATCH(A411,Gemeinde_Kennzahlen!B:B,),3),0)</f>
        <v>1148</v>
      </c>
      <c r="F411">
        <f>IFERROR(ROUND(INDEX(Gemeinde_Kennzahlen!A:Q,MATCH(A411,Gemeinde_Kennzahlen!B:B,),16)*INDEX(Gemeinde_Kennzahlen!A:Q,MATCH(A411,Gemeinde_Kennzahlen!B:B,),17),2),"Siedlungsfläche in ha")</f>
        <v>84.96</v>
      </c>
      <c r="G411">
        <f t="shared" si="21"/>
        <v>2.1777003484320558</v>
      </c>
      <c r="H411">
        <f t="shared" si="22"/>
        <v>3.2665505226480835</v>
      </c>
      <c r="I411">
        <f t="shared" si="23"/>
        <v>3.484320557491289</v>
      </c>
    </row>
    <row r="412" spans="1:9" x14ac:dyDescent="0.2">
      <c r="A412" t="s">
        <v>529</v>
      </c>
      <c r="B412">
        <v>7</v>
      </c>
      <c r="C412">
        <v>1</v>
      </c>
      <c r="D412">
        <v>1</v>
      </c>
      <c r="E412">
        <f>IFERROR(INDEX(Gemeinde_Kennzahlen!A:C,MATCH(A412,Gemeinde_Kennzahlen!B:B,),3),0)</f>
        <v>543</v>
      </c>
      <c r="F412">
        <f>IFERROR(ROUND(INDEX(Gemeinde_Kennzahlen!A:Q,MATCH(A412,Gemeinde_Kennzahlen!B:B,),16)*INDEX(Gemeinde_Kennzahlen!A:Q,MATCH(A412,Gemeinde_Kennzahlen!B:B,),17),2),"Siedlungsfläche in ha")</f>
        <v>63.03</v>
      </c>
      <c r="G412">
        <f t="shared" si="21"/>
        <v>0.64456721915285453</v>
      </c>
      <c r="H412">
        <f t="shared" si="22"/>
        <v>1.3812154696132597</v>
      </c>
      <c r="I412">
        <f t="shared" si="23"/>
        <v>0.92081031307550643</v>
      </c>
    </row>
    <row r="413" spans="1:9" x14ac:dyDescent="0.2">
      <c r="A413" t="s">
        <v>1960</v>
      </c>
      <c r="B413">
        <v>33</v>
      </c>
      <c r="C413">
        <v>4</v>
      </c>
      <c r="D413">
        <v>7</v>
      </c>
      <c r="E413">
        <f>IFERROR(INDEX(Gemeinde_Kennzahlen!A:C,MATCH(A413,Gemeinde_Kennzahlen!B:B,),3),0)</f>
        <v>11572</v>
      </c>
      <c r="F413">
        <f>IFERROR(ROUND(INDEX(Gemeinde_Kennzahlen!A:Q,MATCH(A413,Gemeinde_Kennzahlen!B:B,),16)*INDEX(Gemeinde_Kennzahlen!A:Q,MATCH(A413,Gemeinde_Kennzahlen!B:B,),17),2),"Siedlungsfläche in ha")</f>
        <v>331.43</v>
      </c>
      <c r="G413">
        <f t="shared" si="21"/>
        <v>0.14258555133079848</v>
      </c>
      <c r="H413">
        <f t="shared" si="22"/>
        <v>0.25924645696508813</v>
      </c>
      <c r="I413">
        <f t="shared" si="23"/>
        <v>0.30245419979260285</v>
      </c>
    </row>
    <row r="414" spans="1:9" x14ac:dyDescent="0.2">
      <c r="A414" t="s">
        <v>422</v>
      </c>
      <c r="B414">
        <v>5</v>
      </c>
      <c r="C414">
        <v>0</v>
      </c>
      <c r="D414">
        <v>0</v>
      </c>
      <c r="E414">
        <f>IFERROR(INDEX(Gemeinde_Kennzahlen!A:C,MATCH(A414,Gemeinde_Kennzahlen!B:B,),3),0)</f>
        <v>6086</v>
      </c>
      <c r="F414">
        <f>IFERROR(ROUND(INDEX(Gemeinde_Kennzahlen!A:Q,MATCH(A414,Gemeinde_Kennzahlen!B:B,),16)*INDEX(Gemeinde_Kennzahlen!A:Q,MATCH(A414,Gemeinde_Kennzahlen!B:B,),17),2),"Siedlungsfläche in ha")</f>
        <v>252</v>
      </c>
      <c r="G414">
        <f t="shared" si="21"/>
        <v>4.1077883667433451E-2</v>
      </c>
      <c r="H414">
        <f t="shared" si="22"/>
        <v>0</v>
      </c>
      <c r="I414">
        <f t="shared" si="23"/>
        <v>0</v>
      </c>
    </row>
    <row r="415" spans="1:9" x14ac:dyDescent="0.2">
      <c r="A415" t="s">
        <v>553</v>
      </c>
      <c r="B415">
        <v>39</v>
      </c>
      <c r="C415">
        <v>4</v>
      </c>
      <c r="D415">
        <v>6</v>
      </c>
      <c r="E415">
        <f>IFERROR(INDEX(Gemeinde_Kennzahlen!A:C,MATCH(A415,Gemeinde_Kennzahlen!B:B,),3),0)</f>
        <v>3835</v>
      </c>
      <c r="F415">
        <f>IFERROR(ROUND(INDEX(Gemeinde_Kennzahlen!A:Q,MATCH(A415,Gemeinde_Kennzahlen!B:B,),16)*INDEX(Gemeinde_Kennzahlen!A:Q,MATCH(A415,Gemeinde_Kennzahlen!B:B,),17),2),"Siedlungsfläche in ha")</f>
        <v>217.28</v>
      </c>
      <c r="G415">
        <f t="shared" si="21"/>
        <v>0.50847457627118642</v>
      </c>
      <c r="H415">
        <f t="shared" si="22"/>
        <v>0.78226857887874834</v>
      </c>
      <c r="I415">
        <f t="shared" si="23"/>
        <v>0.78226857887874834</v>
      </c>
    </row>
    <row r="416" spans="1:9" x14ac:dyDescent="0.2">
      <c r="A416" t="s">
        <v>2200</v>
      </c>
      <c r="B416">
        <v>33</v>
      </c>
      <c r="C416">
        <v>0</v>
      </c>
      <c r="D416">
        <v>2</v>
      </c>
      <c r="E416">
        <f>IFERROR(INDEX(Gemeinde_Kennzahlen!A:C,MATCH(A416,Gemeinde_Kennzahlen!B:B,),3),0)</f>
        <v>3275</v>
      </c>
      <c r="F416">
        <f>IFERROR(ROUND(INDEX(Gemeinde_Kennzahlen!A:Q,MATCH(A416,Gemeinde_Kennzahlen!B:B,),16)*INDEX(Gemeinde_Kennzahlen!A:Q,MATCH(A416,Gemeinde_Kennzahlen!B:B,),17),2),"Siedlungsfläche in ha")</f>
        <v>162.07</v>
      </c>
      <c r="G416">
        <f t="shared" si="21"/>
        <v>0.50381679389312983</v>
      </c>
      <c r="H416">
        <f t="shared" si="22"/>
        <v>0</v>
      </c>
      <c r="I416">
        <f t="shared" si="23"/>
        <v>0.30534351145038169</v>
      </c>
    </row>
    <row r="417" spans="1:9" x14ac:dyDescent="0.2">
      <c r="A417" t="s">
        <v>1229</v>
      </c>
      <c r="B417">
        <v>0</v>
      </c>
      <c r="C417">
        <v>0</v>
      </c>
      <c r="D417">
        <v>0</v>
      </c>
      <c r="E417">
        <f>IFERROR(INDEX(Gemeinde_Kennzahlen!A:C,MATCH(A417,Gemeinde_Kennzahlen!B:B,),3),0)</f>
        <v>607</v>
      </c>
      <c r="F417">
        <f>IFERROR(ROUND(INDEX(Gemeinde_Kennzahlen!A:Q,MATCH(A417,Gemeinde_Kennzahlen!B:B,),16)*INDEX(Gemeinde_Kennzahlen!A:Q,MATCH(A417,Gemeinde_Kennzahlen!B:B,),17),2),"Siedlungsfläche in ha")</f>
        <v>55.11</v>
      </c>
      <c r="G417">
        <f t="shared" si="21"/>
        <v>0</v>
      </c>
      <c r="H417">
        <f t="shared" si="22"/>
        <v>0</v>
      </c>
      <c r="I417">
        <f t="shared" si="23"/>
        <v>0</v>
      </c>
    </row>
    <row r="418" spans="1:9" x14ac:dyDescent="0.2">
      <c r="A418" t="s">
        <v>3474</v>
      </c>
      <c r="B418">
        <v>43</v>
      </c>
      <c r="C418">
        <v>3</v>
      </c>
      <c r="D418">
        <v>10</v>
      </c>
      <c r="E418">
        <f>IFERROR(INDEX(Gemeinde_Kennzahlen!A:C,MATCH(A418,Gemeinde_Kennzahlen!B:B,),3),0)</f>
        <v>0</v>
      </c>
      <c r="F418" t="str">
        <f>IFERROR(ROUND(INDEX(Gemeinde_Kennzahlen!A:Q,MATCH(A418,Gemeinde_Kennzahlen!B:B,),16)*INDEX(Gemeinde_Kennzahlen!A:Q,MATCH(A418,Gemeinde_Kennzahlen!B:B,),17),2),"Siedlungsfläche in ha")</f>
        <v>Siedlungsfläche in ha</v>
      </c>
      <c r="G418" t="e">
        <f t="shared" si="21"/>
        <v>#DIV/0!</v>
      </c>
      <c r="H418" t="e">
        <f t="shared" si="22"/>
        <v>#DIV/0!</v>
      </c>
      <c r="I418" t="e">
        <f t="shared" si="23"/>
        <v>#DIV/0!</v>
      </c>
    </row>
    <row r="419" spans="1:9" x14ac:dyDescent="0.2">
      <c r="A419" t="s">
        <v>432</v>
      </c>
      <c r="B419">
        <v>18</v>
      </c>
      <c r="C419">
        <v>0</v>
      </c>
      <c r="D419">
        <v>12</v>
      </c>
      <c r="E419">
        <f>IFERROR(INDEX(Gemeinde_Kennzahlen!A:C,MATCH(A419,Gemeinde_Kennzahlen!B:B,),3),0)</f>
        <v>1956</v>
      </c>
      <c r="F419">
        <f>IFERROR(ROUND(INDEX(Gemeinde_Kennzahlen!A:Q,MATCH(A419,Gemeinde_Kennzahlen!B:B,),16)*INDEX(Gemeinde_Kennzahlen!A:Q,MATCH(A419,Gemeinde_Kennzahlen!B:B,),17),2),"Siedlungsfläche in ha")</f>
        <v>94.96</v>
      </c>
      <c r="G419">
        <f t="shared" si="21"/>
        <v>0.46012269938650308</v>
      </c>
      <c r="H419">
        <f t="shared" si="22"/>
        <v>0</v>
      </c>
      <c r="I419">
        <f t="shared" si="23"/>
        <v>3.0674846625766872</v>
      </c>
    </row>
    <row r="420" spans="1:9" x14ac:dyDescent="0.2">
      <c r="A420" t="s">
        <v>233</v>
      </c>
      <c r="B420">
        <v>2</v>
      </c>
      <c r="C420">
        <v>0</v>
      </c>
      <c r="D420">
        <v>0</v>
      </c>
      <c r="E420">
        <f>IFERROR(INDEX(Gemeinde_Kennzahlen!A:C,MATCH(A420,Gemeinde_Kennzahlen!B:B,),3),0)</f>
        <v>1238</v>
      </c>
      <c r="F420">
        <f>IFERROR(ROUND(INDEX(Gemeinde_Kennzahlen!A:Q,MATCH(A420,Gemeinde_Kennzahlen!B:B,),16)*INDEX(Gemeinde_Kennzahlen!A:Q,MATCH(A420,Gemeinde_Kennzahlen!B:B,),17),2),"Siedlungsfläche in ha")</f>
        <v>170.3</v>
      </c>
      <c r="G420">
        <f t="shared" si="21"/>
        <v>8.0775444264943458E-2</v>
      </c>
      <c r="H420">
        <f t="shared" si="22"/>
        <v>0</v>
      </c>
      <c r="I420">
        <f t="shared" si="23"/>
        <v>0</v>
      </c>
    </row>
    <row r="421" spans="1:9" x14ac:dyDescent="0.2">
      <c r="A421" t="s">
        <v>1725</v>
      </c>
      <c r="B421">
        <v>21</v>
      </c>
      <c r="C421">
        <v>5</v>
      </c>
      <c r="D421">
        <v>3</v>
      </c>
      <c r="E421">
        <f>IFERROR(INDEX(Gemeinde_Kennzahlen!A:C,MATCH(A421,Gemeinde_Kennzahlen!B:B,),3),0)</f>
        <v>10990</v>
      </c>
      <c r="F421">
        <f>IFERROR(ROUND(INDEX(Gemeinde_Kennzahlen!A:Q,MATCH(A421,Gemeinde_Kennzahlen!B:B,),16)*INDEX(Gemeinde_Kennzahlen!A:Q,MATCH(A421,Gemeinde_Kennzahlen!B:B,),17),2),"Siedlungsfläche in ha")</f>
        <v>429.16</v>
      </c>
      <c r="G421">
        <f t="shared" si="21"/>
        <v>9.5541401273885357E-2</v>
      </c>
      <c r="H421">
        <f t="shared" si="22"/>
        <v>0.34121929026387626</v>
      </c>
      <c r="I421">
        <f t="shared" si="23"/>
        <v>0.13648771610555049</v>
      </c>
    </row>
    <row r="422" spans="1:9" x14ac:dyDescent="0.2">
      <c r="A422" t="s">
        <v>1767</v>
      </c>
      <c r="B422">
        <v>12</v>
      </c>
      <c r="C422">
        <v>2</v>
      </c>
      <c r="D422">
        <v>1</v>
      </c>
      <c r="E422">
        <f>IFERROR(INDEX(Gemeinde_Kennzahlen!A:C,MATCH(A422,Gemeinde_Kennzahlen!B:B,),3),0)</f>
        <v>621</v>
      </c>
      <c r="F422">
        <f>IFERROR(ROUND(INDEX(Gemeinde_Kennzahlen!A:Q,MATCH(A422,Gemeinde_Kennzahlen!B:B,),16)*INDEX(Gemeinde_Kennzahlen!A:Q,MATCH(A422,Gemeinde_Kennzahlen!B:B,),17),2),"Siedlungsfläche in ha")</f>
        <v>39.9</v>
      </c>
      <c r="G422">
        <f t="shared" si="21"/>
        <v>0.96618357487922701</v>
      </c>
      <c r="H422">
        <f t="shared" si="22"/>
        <v>2.4154589371980677</v>
      </c>
      <c r="I422">
        <f t="shared" si="23"/>
        <v>0.80515297906602257</v>
      </c>
    </row>
    <row r="423" spans="1:9" x14ac:dyDescent="0.2">
      <c r="A423" t="s">
        <v>391</v>
      </c>
      <c r="B423">
        <v>6</v>
      </c>
      <c r="C423">
        <v>1</v>
      </c>
      <c r="D423">
        <v>3</v>
      </c>
      <c r="E423">
        <f>IFERROR(INDEX(Gemeinde_Kennzahlen!A:C,MATCH(A423,Gemeinde_Kennzahlen!B:B,),3),0)</f>
        <v>372</v>
      </c>
      <c r="F423">
        <f>IFERROR(ROUND(INDEX(Gemeinde_Kennzahlen!A:Q,MATCH(A423,Gemeinde_Kennzahlen!B:B,),16)*INDEX(Gemeinde_Kennzahlen!A:Q,MATCH(A423,Gemeinde_Kennzahlen!B:B,),17),2),"Siedlungsfläche in ha")</f>
        <v>60.05</v>
      </c>
      <c r="G423">
        <f t="shared" si="21"/>
        <v>0.80645161290322576</v>
      </c>
      <c r="H423">
        <f t="shared" si="22"/>
        <v>2.0161290322580645</v>
      </c>
      <c r="I423">
        <f t="shared" si="23"/>
        <v>4.032258064516129</v>
      </c>
    </row>
    <row r="424" spans="1:9" x14ac:dyDescent="0.2">
      <c r="A424" t="s">
        <v>1758</v>
      </c>
      <c r="B424">
        <v>20</v>
      </c>
      <c r="C424">
        <v>2</v>
      </c>
      <c r="D424">
        <v>6</v>
      </c>
      <c r="E424">
        <f>IFERROR(INDEX(Gemeinde_Kennzahlen!A:C,MATCH(A424,Gemeinde_Kennzahlen!B:B,),3),0)</f>
        <v>2460</v>
      </c>
      <c r="F424">
        <f>IFERROR(ROUND(INDEX(Gemeinde_Kennzahlen!A:Q,MATCH(A424,Gemeinde_Kennzahlen!B:B,),16)*INDEX(Gemeinde_Kennzahlen!A:Q,MATCH(A424,Gemeinde_Kennzahlen!B:B,),17),2),"Siedlungsfläche in ha")</f>
        <v>95.96</v>
      </c>
      <c r="G424">
        <f t="shared" si="21"/>
        <v>0.40650406504065045</v>
      </c>
      <c r="H424">
        <f t="shared" si="22"/>
        <v>0.6097560975609756</v>
      </c>
      <c r="I424">
        <f t="shared" si="23"/>
        <v>1.2195121951219512</v>
      </c>
    </row>
    <row r="425" spans="1:9" x14ac:dyDescent="0.2">
      <c r="A425" t="s">
        <v>1501</v>
      </c>
      <c r="B425">
        <v>1</v>
      </c>
      <c r="C425">
        <v>0</v>
      </c>
      <c r="D425">
        <v>0</v>
      </c>
      <c r="E425">
        <f>IFERROR(INDEX(Gemeinde_Kennzahlen!A:C,MATCH(A425,Gemeinde_Kennzahlen!B:B,),3),0)</f>
        <v>275</v>
      </c>
      <c r="F425">
        <f>IFERROR(ROUND(INDEX(Gemeinde_Kennzahlen!A:Q,MATCH(A425,Gemeinde_Kennzahlen!B:B,),16)*INDEX(Gemeinde_Kennzahlen!A:Q,MATCH(A425,Gemeinde_Kennzahlen!B:B,),17),2),"Siedlungsfläche in ha")</f>
        <v>42.96</v>
      </c>
      <c r="G425">
        <f t="shared" si="21"/>
        <v>0.18181818181818182</v>
      </c>
      <c r="H425">
        <f t="shared" si="22"/>
        <v>0</v>
      </c>
      <c r="I425">
        <f t="shared" si="23"/>
        <v>0</v>
      </c>
    </row>
    <row r="426" spans="1:9" x14ac:dyDescent="0.2">
      <c r="A426" t="s">
        <v>1229</v>
      </c>
      <c r="B426">
        <v>43</v>
      </c>
      <c r="C426">
        <v>3</v>
      </c>
      <c r="D426">
        <v>5</v>
      </c>
      <c r="E426">
        <f>IFERROR(INDEX(Gemeinde_Kennzahlen!A:C,MATCH(A426,Gemeinde_Kennzahlen!B:B,),3),0)</f>
        <v>607</v>
      </c>
      <c r="F426">
        <f>IFERROR(ROUND(INDEX(Gemeinde_Kennzahlen!A:Q,MATCH(A426,Gemeinde_Kennzahlen!B:B,),16)*INDEX(Gemeinde_Kennzahlen!A:Q,MATCH(A426,Gemeinde_Kennzahlen!B:B,),17),2),"Siedlungsfläche in ha")</f>
        <v>55.11</v>
      </c>
      <c r="G426">
        <f t="shared" si="21"/>
        <v>3.5420098846787478</v>
      </c>
      <c r="H426">
        <f t="shared" si="22"/>
        <v>3.7067545304777592</v>
      </c>
      <c r="I426">
        <f t="shared" si="23"/>
        <v>4.1186161449752881</v>
      </c>
    </row>
    <row r="427" spans="1:9" x14ac:dyDescent="0.2">
      <c r="A427" t="s">
        <v>1785</v>
      </c>
      <c r="B427">
        <v>10</v>
      </c>
      <c r="C427">
        <v>0</v>
      </c>
      <c r="D427">
        <v>3</v>
      </c>
      <c r="E427">
        <f>IFERROR(INDEX(Gemeinde_Kennzahlen!A:C,MATCH(A427,Gemeinde_Kennzahlen!B:B,),3),0)</f>
        <v>830</v>
      </c>
      <c r="F427">
        <f>IFERROR(ROUND(INDEX(Gemeinde_Kennzahlen!A:Q,MATCH(A427,Gemeinde_Kennzahlen!B:B,),16)*INDEX(Gemeinde_Kennzahlen!A:Q,MATCH(A427,Gemeinde_Kennzahlen!B:B,),17),2),"Siedlungsfläche in ha")</f>
        <v>81.900000000000006</v>
      </c>
      <c r="G427">
        <f t="shared" si="21"/>
        <v>0.60240963855421692</v>
      </c>
      <c r="H427">
        <f t="shared" si="22"/>
        <v>0</v>
      </c>
      <c r="I427">
        <f t="shared" si="23"/>
        <v>1.8072289156626506</v>
      </c>
    </row>
    <row r="428" spans="1:9" x14ac:dyDescent="0.2">
      <c r="A428" t="s">
        <v>1574</v>
      </c>
      <c r="B428">
        <v>21</v>
      </c>
      <c r="C428">
        <v>0</v>
      </c>
      <c r="D428">
        <v>6</v>
      </c>
      <c r="E428">
        <f>IFERROR(INDEX(Gemeinde_Kennzahlen!A:C,MATCH(A428,Gemeinde_Kennzahlen!B:B,),3),0)</f>
        <v>2560</v>
      </c>
      <c r="F428">
        <f>IFERROR(ROUND(INDEX(Gemeinde_Kennzahlen!A:Q,MATCH(A428,Gemeinde_Kennzahlen!B:B,),16)*INDEX(Gemeinde_Kennzahlen!A:Q,MATCH(A428,Gemeinde_Kennzahlen!B:B,),17),2),"Siedlungsfläche in ha")</f>
        <v>195.96</v>
      </c>
      <c r="G428">
        <f t="shared" si="21"/>
        <v>0.41015625</v>
      </c>
      <c r="H428">
        <f t="shared" si="22"/>
        <v>0</v>
      </c>
      <c r="I428">
        <f t="shared" si="23"/>
        <v>1.171875</v>
      </c>
    </row>
    <row r="429" spans="1:9" x14ac:dyDescent="0.2">
      <c r="A429" t="s">
        <v>2211</v>
      </c>
      <c r="B429">
        <v>10</v>
      </c>
      <c r="C429">
        <v>0</v>
      </c>
      <c r="D429">
        <v>1</v>
      </c>
      <c r="E429">
        <f>IFERROR(INDEX(Gemeinde_Kennzahlen!A:C,MATCH(A429,Gemeinde_Kennzahlen!B:B,),3),0)</f>
        <v>2560</v>
      </c>
      <c r="F429">
        <f>IFERROR(ROUND(INDEX(Gemeinde_Kennzahlen!A:Q,MATCH(A429,Gemeinde_Kennzahlen!B:B,),16)*INDEX(Gemeinde_Kennzahlen!A:Q,MATCH(A429,Gemeinde_Kennzahlen!B:B,),17),2),"Siedlungsfläche in ha")</f>
        <v>182.24</v>
      </c>
      <c r="G429">
        <f t="shared" si="21"/>
        <v>0.1953125</v>
      </c>
      <c r="H429">
        <f t="shared" si="22"/>
        <v>0</v>
      </c>
      <c r="I429">
        <f t="shared" si="23"/>
        <v>0.1953125</v>
      </c>
    </row>
    <row r="430" spans="1:9" x14ac:dyDescent="0.2">
      <c r="A430" t="s">
        <v>570</v>
      </c>
      <c r="B430">
        <v>8</v>
      </c>
      <c r="C430">
        <v>0</v>
      </c>
      <c r="D430">
        <v>2</v>
      </c>
      <c r="E430">
        <f>IFERROR(INDEX(Gemeinde_Kennzahlen!A:C,MATCH(A430,Gemeinde_Kennzahlen!B:B,),3),0)</f>
        <v>1042</v>
      </c>
      <c r="F430">
        <f>IFERROR(ROUND(INDEX(Gemeinde_Kennzahlen!A:Q,MATCH(A430,Gemeinde_Kennzahlen!B:B,),16)*INDEX(Gemeinde_Kennzahlen!A:Q,MATCH(A430,Gemeinde_Kennzahlen!B:B,),17),2),"Siedlungsfläche in ha")</f>
        <v>90.92</v>
      </c>
      <c r="G430">
        <f t="shared" si="21"/>
        <v>0.38387715930902111</v>
      </c>
      <c r="H430">
        <f t="shared" si="22"/>
        <v>0</v>
      </c>
      <c r="I430">
        <f t="shared" si="23"/>
        <v>0.95969289827255277</v>
      </c>
    </row>
    <row r="431" spans="1:9" x14ac:dyDescent="0.2">
      <c r="A431" t="s">
        <v>1265</v>
      </c>
      <c r="B431">
        <v>39</v>
      </c>
      <c r="C431">
        <v>1</v>
      </c>
      <c r="D431">
        <v>7</v>
      </c>
      <c r="E431">
        <f>IFERROR(INDEX(Gemeinde_Kennzahlen!A:C,MATCH(A431,Gemeinde_Kennzahlen!B:B,),3),0)</f>
        <v>620</v>
      </c>
      <c r="F431">
        <f>IFERROR(ROUND(INDEX(Gemeinde_Kennzahlen!A:Q,MATCH(A431,Gemeinde_Kennzahlen!B:B,),16)*INDEX(Gemeinde_Kennzahlen!A:Q,MATCH(A431,Gemeinde_Kennzahlen!B:B,),17),2),"Siedlungsfläche in ha")</f>
        <v>59.03</v>
      </c>
      <c r="G431">
        <f t="shared" si="21"/>
        <v>3.1451612903225805</v>
      </c>
      <c r="H431">
        <f t="shared" si="22"/>
        <v>1.2096774193548387</v>
      </c>
      <c r="I431">
        <f t="shared" si="23"/>
        <v>5.6451612903225801</v>
      </c>
    </row>
    <row r="432" spans="1:9" x14ac:dyDescent="0.2">
      <c r="A432" t="s">
        <v>1977</v>
      </c>
      <c r="B432">
        <v>22</v>
      </c>
      <c r="C432">
        <v>1</v>
      </c>
      <c r="D432">
        <v>7</v>
      </c>
      <c r="E432">
        <f>IFERROR(INDEX(Gemeinde_Kennzahlen!A:C,MATCH(A432,Gemeinde_Kennzahlen!B:B,),3),0)</f>
        <v>2559</v>
      </c>
      <c r="F432">
        <f>IFERROR(ROUND(INDEX(Gemeinde_Kennzahlen!A:Q,MATCH(A432,Gemeinde_Kennzahlen!B:B,),16)*INDEX(Gemeinde_Kennzahlen!A:Q,MATCH(A432,Gemeinde_Kennzahlen!B:B,),17),2),"Siedlungsfläche in ha")</f>
        <v>171.08</v>
      </c>
      <c r="G432">
        <f t="shared" si="21"/>
        <v>0.42985541227041812</v>
      </c>
      <c r="H432">
        <f t="shared" si="22"/>
        <v>0.29308323563892147</v>
      </c>
      <c r="I432">
        <f t="shared" si="23"/>
        <v>1.3677217663149668</v>
      </c>
    </row>
    <row r="433" spans="1:9" x14ac:dyDescent="0.2">
      <c r="A433" t="s">
        <v>2433</v>
      </c>
      <c r="B433">
        <v>48</v>
      </c>
      <c r="C433">
        <v>2</v>
      </c>
      <c r="D433">
        <v>2</v>
      </c>
      <c r="E433">
        <f>IFERROR(INDEX(Gemeinde_Kennzahlen!A:C,MATCH(A433,Gemeinde_Kennzahlen!B:B,),3),0)</f>
        <v>2317</v>
      </c>
      <c r="F433">
        <f>IFERROR(ROUND(INDEX(Gemeinde_Kennzahlen!A:Q,MATCH(A433,Gemeinde_Kennzahlen!B:B,),16)*INDEX(Gemeinde_Kennzahlen!A:Q,MATCH(A433,Gemeinde_Kennzahlen!B:B,),17),2),"Siedlungsfläche in ha")</f>
        <v>117.24</v>
      </c>
      <c r="G433">
        <f t="shared" si="21"/>
        <v>1.0358221838584376</v>
      </c>
      <c r="H433">
        <f t="shared" si="22"/>
        <v>0.64738886491152348</v>
      </c>
      <c r="I433">
        <f t="shared" si="23"/>
        <v>0.43159257660768235</v>
      </c>
    </row>
    <row r="434" spans="1:9" x14ac:dyDescent="0.2">
      <c r="A434" t="s">
        <v>1113</v>
      </c>
      <c r="B434">
        <v>29</v>
      </c>
      <c r="C434">
        <v>0</v>
      </c>
      <c r="D434">
        <v>15</v>
      </c>
      <c r="E434">
        <f>IFERROR(INDEX(Gemeinde_Kennzahlen!A:C,MATCH(A434,Gemeinde_Kennzahlen!B:B,),3),0)</f>
        <v>804</v>
      </c>
      <c r="F434">
        <f>IFERROR(ROUND(INDEX(Gemeinde_Kennzahlen!A:Q,MATCH(A434,Gemeinde_Kennzahlen!B:B,),16)*INDEX(Gemeinde_Kennzahlen!A:Q,MATCH(A434,Gemeinde_Kennzahlen!B:B,),17),2),"Siedlungsfläche in ha")</f>
        <v>44.22</v>
      </c>
      <c r="G434">
        <f t="shared" si="21"/>
        <v>1.8034825870646767</v>
      </c>
      <c r="H434">
        <f t="shared" si="22"/>
        <v>0</v>
      </c>
      <c r="I434">
        <f t="shared" si="23"/>
        <v>9.3283582089552226</v>
      </c>
    </row>
    <row r="435" spans="1:9" x14ac:dyDescent="0.2">
      <c r="A435" t="s">
        <v>2295</v>
      </c>
      <c r="B435">
        <v>97</v>
      </c>
      <c r="C435">
        <v>2</v>
      </c>
      <c r="D435">
        <v>16</v>
      </c>
      <c r="E435">
        <f>IFERROR(INDEX(Gemeinde_Kennzahlen!A:C,MATCH(A435,Gemeinde_Kennzahlen!B:B,),3),0)</f>
        <v>11277</v>
      </c>
      <c r="F435">
        <f>IFERROR(ROUND(INDEX(Gemeinde_Kennzahlen!A:Q,MATCH(A435,Gemeinde_Kennzahlen!B:B,),16)*INDEX(Gemeinde_Kennzahlen!A:Q,MATCH(A435,Gemeinde_Kennzahlen!B:B,),17),2),"Siedlungsfläche in ha")</f>
        <v>438.2</v>
      </c>
      <c r="G435">
        <f t="shared" si="21"/>
        <v>0.4300789216990335</v>
      </c>
      <c r="H435">
        <f t="shared" si="22"/>
        <v>0.13301409949454643</v>
      </c>
      <c r="I435">
        <f t="shared" si="23"/>
        <v>0.70940853063758091</v>
      </c>
    </row>
    <row r="436" spans="1:9" x14ac:dyDescent="0.2">
      <c r="A436" t="s">
        <v>1321</v>
      </c>
      <c r="B436">
        <v>6</v>
      </c>
      <c r="C436">
        <v>0</v>
      </c>
      <c r="D436">
        <v>4</v>
      </c>
      <c r="E436">
        <f>IFERROR(INDEX(Gemeinde_Kennzahlen!A:C,MATCH(A436,Gemeinde_Kennzahlen!B:B,),3),0)</f>
        <v>3550</v>
      </c>
      <c r="F436">
        <f>IFERROR(ROUND(INDEX(Gemeinde_Kennzahlen!A:Q,MATCH(A436,Gemeinde_Kennzahlen!B:B,),16)*INDEX(Gemeinde_Kennzahlen!A:Q,MATCH(A436,Gemeinde_Kennzahlen!B:B,),17),2),"Siedlungsfläche in ha")</f>
        <v>213.9</v>
      </c>
      <c r="G436">
        <f t="shared" si="21"/>
        <v>8.4507042253521125E-2</v>
      </c>
      <c r="H436">
        <f t="shared" si="22"/>
        <v>0</v>
      </c>
      <c r="I436">
        <f t="shared" si="23"/>
        <v>0.56338028169014087</v>
      </c>
    </row>
    <row r="437" spans="1:9" x14ac:dyDescent="0.2">
      <c r="A437" t="s">
        <v>2136</v>
      </c>
      <c r="B437">
        <v>0</v>
      </c>
      <c r="C437">
        <v>0</v>
      </c>
      <c r="D437">
        <v>0</v>
      </c>
      <c r="E437">
        <f>IFERROR(INDEX(Gemeinde_Kennzahlen!A:C,MATCH(A437,Gemeinde_Kennzahlen!B:B,),3),0)</f>
        <v>1456</v>
      </c>
      <c r="F437">
        <f>IFERROR(ROUND(INDEX(Gemeinde_Kennzahlen!A:Q,MATCH(A437,Gemeinde_Kennzahlen!B:B,),16)*INDEX(Gemeinde_Kennzahlen!A:Q,MATCH(A437,Gemeinde_Kennzahlen!B:B,),17),2),"Siedlungsfläche in ha")</f>
        <v>99.45</v>
      </c>
      <c r="G437">
        <f t="shared" si="21"/>
        <v>0</v>
      </c>
      <c r="H437">
        <f t="shared" si="22"/>
        <v>0</v>
      </c>
      <c r="I437">
        <f t="shared" si="23"/>
        <v>0</v>
      </c>
    </row>
    <row r="438" spans="1:9" x14ac:dyDescent="0.2">
      <c r="A438" t="s">
        <v>2301</v>
      </c>
      <c r="B438">
        <v>84</v>
      </c>
      <c r="C438">
        <v>3</v>
      </c>
      <c r="D438">
        <v>20</v>
      </c>
      <c r="E438">
        <f>IFERROR(INDEX(Gemeinde_Kennzahlen!A:C,MATCH(A438,Gemeinde_Kennzahlen!B:B,),3),0)</f>
        <v>5053</v>
      </c>
      <c r="F438">
        <f>IFERROR(ROUND(INDEX(Gemeinde_Kennzahlen!A:Q,MATCH(A438,Gemeinde_Kennzahlen!B:B,),16)*INDEX(Gemeinde_Kennzahlen!A:Q,MATCH(A438,Gemeinde_Kennzahlen!B:B,),17),2),"Siedlungsfläche in ha")</f>
        <v>190.91</v>
      </c>
      <c r="G438">
        <f t="shared" si="21"/>
        <v>0.83118939244013457</v>
      </c>
      <c r="H438">
        <f t="shared" si="22"/>
        <v>0.44528003166435787</v>
      </c>
      <c r="I438">
        <f t="shared" si="23"/>
        <v>1.9790223629527013</v>
      </c>
    </row>
    <row r="439" spans="1:9" x14ac:dyDescent="0.2">
      <c r="A439" t="s">
        <v>2154</v>
      </c>
      <c r="B439">
        <v>13</v>
      </c>
      <c r="C439">
        <v>0</v>
      </c>
      <c r="D439">
        <v>2</v>
      </c>
      <c r="E439">
        <f>IFERROR(INDEX(Gemeinde_Kennzahlen!A:C,MATCH(A439,Gemeinde_Kennzahlen!B:B,),3),0)</f>
        <v>1636</v>
      </c>
      <c r="F439">
        <f>IFERROR(ROUND(INDEX(Gemeinde_Kennzahlen!A:Q,MATCH(A439,Gemeinde_Kennzahlen!B:B,),16)*INDEX(Gemeinde_Kennzahlen!A:Q,MATCH(A439,Gemeinde_Kennzahlen!B:B,),17),2),"Siedlungsfläche in ha")</f>
        <v>115.25</v>
      </c>
      <c r="G439">
        <f t="shared" si="21"/>
        <v>0.39731051344743279</v>
      </c>
      <c r="H439">
        <f t="shared" si="22"/>
        <v>0</v>
      </c>
      <c r="I439">
        <f t="shared" si="23"/>
        <v>0.61124694376528121</v>
      </c>
    </row>
    <row r="440" spans="1:9" x14ac:dyDescent="0.2">
      <c r="A440" t="s">
        <v>1938</v>
      </c>
      <c r="B440">
        <v>17</v>
      </c>
      <c r="C440">
        <v>1</v>
      </c>
      <c r="D440">
        <v>6</v>
      </c>
      <c r="E440">
        <f>IFERROR(INDEX(Gemeinde_Kennzahlen!A:C,MATCH(A440,Gemeinde_Kennzahlen!B:B,),3),0)</f>
        <v>2624</v>
      </c>
      <c r="F440">
        <f>IFERROR(ROUND(INDEX(Gemeinde_Kennzahlen!A:Q,MATCH(A440,Gemeinde_Kennzahlen!B:B,),16)*INDEX(Gemeinde_Kennzahlen!A:Q,MATCH(A440,Gemeinde_Kennzahlen!B:B,),17),2),"Siedlungsfläche in ha")</f>
        <v>176.84</v>
      </c>
      <c r="G440">
        <f t="shared" si="21"/>
        <v>0.32393292682926828</v>
      </c>
      <c r="H440">
        <f t="shared" si="22"/>
        <v>0.28582317073170732</v>
      </c>
      <c r="I440">
        <f t="shared" si="23"/>
        <v>1.1432926829268293</v>
      </c>
    </row>
    <row r="441" spans="1:9" x14ac:dyDescent="0.2">
      <c r="A441" t="s">
        <v>1824</v>
      </c>
      <c r="B441">
        <v>16</v>
      </c>
      <c r="C441">
        <v>1</v>
      </c>
      <c r="D441">
        <v>5</v>
      </c>
      <c r="E441">
        <f>IFERROR(INDEX(Gemeinde_Kennzahlen!A:C,MATCH(A441,Gemeinde_Kennzahlen!B:B,),3),0)</f>
        <v>4640</v>
      </c>
      <c r="F441">
        <f>IFERROR(ROUND(INDEX(Gemeinde_Kennzahlen!A:Q,MATCH(A441,Gemeinde_Kennzahlen!B:B,),16)*INDEX(Gemeinde_Kennzahlen!A:Q,MATCH(A441,Gemeinde_Kennzahlen!B:B,),17),2),"Siedlungsfläche in ha")</f>
        <v>235.11</v>
      </c>
      <c r="G441">
        <f t="shared" si="21"/>
        <v>0.17241379310344829</v>
      </c>
      <c r="H441">
        <f t="shared" si="22"/>
        <v>0.16163793103448276</v>
      </c>
      <c r="I441">
        <f t="shared" si="23"/>
        <v>0.5387931034482758</v>
      </c>
    </row>
    <row r="442" spans="1:9" x14ac:dyDescent="0.2">
      <c r="A442" t="s">
        <v>399</v>
      </c>
      <c r="B442">
        <v>22</v>
      </c>
      <c r="C442">
        <v>2</v>
      </c>
      <c r="D442">
        <v>0</v>
      </c>
      <c r="E442">
        <f>IFERROR(INDEX(Gemeinde_Kennzahlen!A:C,MATCH(A442,Gemeinde_Kennzahlen!B:B,),3),0)</f>
        <v>437</v>
      </c>
      <c r="F442">
        <f>IFERROR(ROUND(INDEX(Gemeinde_Kennzahlen!A:Q,MATCH(A442,Gemeinde_Kennzahlen!B:B,),16)*INDEX(Gemeinde_Kennzahlen!A:Q,MATCH(A442,Gemeinde_Kennzahlen!B:B,),17),2),"Siedlungsfläche in ha")</f>
        <v>40.93</v>
      </c>
      <c r="G442">
        <f t="shared" si="21"/>
        <v>2.5171624713958809</v>
      </c>
      <c r="H442">
        <f t="shared" si="22"/>
        <v>3.4324942791762014</v>
      </c>
      <c r="I442">
        <f t="shared" si="23"/>
        <v>0</v>
      </c>
    </row>
    <row r="443" spans="1:9" x14ac:dyDescent="0.2">
      <c r="A443" t="s">
        <v>802</v>
      </c>
      <c r="B443">
        <v>29</v>
      </c>
      <c r="C443">
        <v>0</v>
      </c>
      <c r="D443">
        <v>20</v>
      </c>
      <c r="E443">
        <f>IFERROR(INDEX(Gemeinde_Kennzahlen!A:C,MATCH(A443,Gemeinde_Kennzahlen!B:B,),3),0)</f>
        <v>1392</v>
      </c>
      <c r="F443">
        <f>IFERROR(ROUND(INDEX(Gemeinde_Kennzahlen!A:Q,MATCH(A443,Gemeinde_Kennzahlen!B:B,),16)*INDEX(Gemeinde_Kennzahlen!A:Q,MATCH(A443,Gemeinde_Kennzahlen!B:B,),17),2),"Siedlungsfläche in ha")</f>
        <v>77</v>
      </c>
      <c r="G443">
        <f t="shared" si="21"/>
        <v>1.0416666666666665</v>
      </c>
      <c r="H443">
        <f t="shared" si="22"/>
        <v>0</v>
      </c>
      <c r="I443">
        <f t="shared" si="23"/>
        <v>7.1839080459770113</v>
      </c>
    </row>
    <row r="444" spans="1:9" x14ac:dyDescent="0.2">
      <c r="A444" t="s">
        <v>774</v>
      </c>
      <c r="B444">
        <v>1</v>
      </c>
      <c r="C444">
        <v>0</v>
      </c>
      <c r="D444">
        <v>2</v>
      </c>
      <c r="E444">
        <f>IFERROR(INDEX(Gemeinde_Kennzahlen!A:C,MATCH(A444,Gemeinde_Kennzahlen!B:B,),3),0)</f>
        <v>434</v>
      </c>
      <c r="F444">
        <f>IFERROR(ROUND(INDEX(Gemeinde_Kennzahlen!A:Q,MATCH(A444,Gemeinde_Kennzahlen!B:B,),16)*INDEX(Gemeinde_Kennzahlen!A:Q,MATCH(A444,Gemeinde_Kennzahlen!B:B,),17),2),"Siedlungsfläche in ha")</f>
        <v>49.93</v>
      </c>
      <c r="G444">
        <f t="shared" si="21"/>
        <v>0.1152073732718894</v>
      </c>
      <c r="H444">
        <f t="shared" si="22"/>
        <v>0</v>
      </c>
      <c r="I444">
        <f t="shared" si="23"/>
        <v>2.3041474654377878</v>
      </c>
    </row>
    <row r="445" spans="1:9" x14ac:dyDescent="0.2">
      <c r="A445" t="s">
        <v>788</v>
      </c>
      <c r="B445">
        <v>1</v>
      </c>
      <c r="C445">
        <v>1</v>
      </c>
      <c r="D445">
        <v>9</v>
      </c>
      <c r="E445">
        <f>IFERROR(INDEX(Gemeinde_Kennzahlen!A:C,MATCH(A445,Gemeinde_Kennzahlen!B:B,),3),0)</f>
        <v>49</v>
      </c>
      <c r="F445">
        <f>IFERROR(ROUND(INDEX(Gemeinde_Kennzahlen!A:Q,MATCH(A445,Gemeinde_Kennzahlen!B:B,),16)*INDEX(Gemeinde_Kennzahlen!A:Q,MATCH(A445,Gemeinde_Kennzahlen!B:B,),17),2),"Siedlungsfläche in ha")</f>
        <v>13.99</v>
      </c>
      <c r="G445">
        <f t="shared" si="21"/>
        <v>1.0204081632653061</v>
      </c>
      <c r="H445">
        <f t="shared" si="22"/>
        <v>15.30612244897959</v>
      </c>
      <c r="I445">
        <f t="shared" si="23"/>
        <v>91.83673469387756</v>
      </c>
    </row>
    <row r="446" spans="1:9" x14ac:dyDescent="0.2">
      <c r="A446" t="s">
        <v>275</v>
      </c>
      <c r="B446">
        <v>12</v>
      </c>
      <c r="C446">
        <v>2</v>
      </c>
      <c r="D446">
        <v>1</v>
      </c>
      <c r="E446">
        <f>IFERROR(INDEX(Gemeinde_Kennzahlen!A:C,MATCH(A446,Gemeinde_Kennzahlen!B:B,),3),0)</f>
        <v>12566</v>
      </c>
      <c r="F446">
        <f>IFERROR(ROUND(INDEX(Gemeinde_Kennzahlen!A:Q,MATCH(A446,Gemeinde_Kennzahlen!B:B,),16)*INDEX(Gemeinde_Kennzahlen!A:Q,MATCH(A446,Gemeinde_Kennzahlen!B:B,),17),2),"Siedlungsfläche in ha")</f>
        <v>443.19</v>
      </c>
      <c r="G446">
        <f t="shared" si="21"/>
        <v>4.7747891134808214E-2</v>
      </c>
      <c r="H446">
        <f t="shared" si="22"/>
        <v>0.11936972783702055</v>
      </c>
      <c r="I446">
        <f t="shared" si="23"/>
        <v>3.9789909279006844E-2</v>
      </c>
    </row>
    <row r="447" spans="1:9" x14ac:dyDescent="0.2">
      <c r="A447" t="s">
        <v>1637</v>
      </c>
      <c r="B447">
        <v>7</v>
      </c>
      <c r="C447">
        <v>1</v>
      </c>
      <c r="D447">
        <v>3</v>
      </c>
      <c r="E447">
        <f>IFERROR(INDEX(Gemeinde_Kennzahlen!A:C,MATCH(A447,Gemeinde_Kennzahlen!B:B,),3),0)</f>
        <v>5468</v>
      </c>
      <c r="F447">
        <f>IFERROR(ROUND(INDEX(Gemeinde_Kennzahlen!A:Q,MATCH(A447,Gemeinde_Kennzahlen!B:B,),16)*INDEX(Gemeinde_Kennzahlen!A:Q,MATCH(A447,Gemeinde_Kennzahlen!B:B,),17),2),"Siedlungsfläche in ha")</f>
        <v>275.63</v>
      </c>
      <c r="G447">
        <f t="shared" si="21"/>
        <v>6.4008778346744691E-2</v>
      </c>
      <c r="H447">
        <f t="shared" si="22"/>
        <v>0.13716166788588149</v>
      </c>
      <c r="I447">
        <f t="shared" si="23"/>
        <v>0.27432333577176299</v>
      </c>
    </row>
    <row r="448" spans="1:9" x14ac:dyDescent="0.2">
      <c r="A448" t="s">
        <v>2078</v>
      </c>
      <c r="B448">
        <v>45</v>
      </c>
      <c r="C448">
        <v>3</v>
      </c>
      <c r="D448">
        <v>8</v>
      </c>
      <c r="E448">
        <f>IFERROR(INDEX(Gemeinde_Kennzahlen!A:C,MATCH(A448,Gemeinde_Kennzahlen!B:B,),3),0)</f>
        <v>430</v>
      </c>
      <c r="F448">
        <f>IFERROR(ROUND(INDEX(Gemeinde_Kennzahlen!A:Q,MATCH(A448,Gemeinde_Kennzahlen!B:B,),16)*INDEX(Gemeinde_Kennzahlen!A:Q,MATCH(A448,Gemeinde_Kennzahlen!B:B,),17),2),"Siedlungsfläche in ha")</f>
        <v>50.98</v>
      </c>
      <c r="G448">
        <f t="shared" si="21"/>
        <v>5.2325581395348841</v>
      </c>
      <c r="H448">
        <f t="shared" si="22"/>
        <v>5.2325581395348832</v>
      </c>
      <c r="I448">
        <f t="shared" si="23"/>
        <v>9.3023255813953494</v>
      </c>
    </row>
    <row r="449" spans="1:9" x14ac:dyDescent="0.2">
      <c r="A449" t="s">
        <v>2155</v>
      </c>
      <c r="B449">
        <v>13</v>
      </c>
      <c r="C449">
        <v>2</v>
      </c>
      <c r="D449">
        <v>1</v>
      </c>
      <c r="E449">
        <f>IFERROR(INDEX(Gemeinde_Kennzahlen!A:C,MATCH(A449,Gemeinde_Kennzahlen!B:B,),3),0)</f>
        <v>3326</v>
      </c>
      <c r="F449">
        <f>IFERROR(ROUND(INDEX(Gemeinde_Kennzahlen!A:Q,MATCH(A449,Gemeinde_Kennzahlen!B:B,),16)*INDEX(Gemeinde_Kennzahlen!A:Q,MATCH(A449,Gemeinde_Kennzahlen!B:B,),17),2),"Siedlungsfläche in ha")</f>
        <v>168.77</v>
      </c>
      <c r="G449">
        <f t="shared" si="21"/>
        <v>0.19542994588093807</v>
      </c>
      <c r="H449">
        <f t="shared" si="22"/>
        <v>0.4509921828021648</v>
      </c>
      <c r="I449">
        <f t="shared" si="23"/>
        <v>0.15033072760072158</v>
      </c>
    </row>
    <row r="450" spans="1:9" x14ac:dyDescent="0.2">
      <c r="A450" t="s">
        <v>1287</v>
      </c>
      <c r="B450">
        <v>43</v>
      </c>
      <c r="C450">
        <v>2</v>
      </c>
      <c r="D450">
        <v>8</v>
      </c>
      <c r="E450">
        <f>IFERROR(INDEX(Gemeinde_Kennzahlen!A:C,MATCH(A450,Gemeinde_Kennzahlen!B:B,),3),0)</f>
        <v>4987</v>
      </c>
      <c r="F450">
        <f>IFERROR(ROUND(INDEX(Gemeinde_Kennzahlen!A:Q,MATCH(A450,Gemeinde_Kennzahlen!B:B,),16)*INDEX(Gemeinde_Kennzahlen!A:Q,MATCH(A450,Gemeinde_Kennzahlen!B:B,),17),2),"Siedlungsfläche in ha")</f>
        <v>242.78</v>
      </c>
      <c r="G450">
        <f t="shared" si="21"/>
        <v>0.4311209143773812</v>
      </c>
      <c r="H450">
        <f t="shared" si="22"/>
        <v>0.30078203328654501</v>
      </c>
      <c r="I450">
        <f t="shared" si="23"/>
        <v>0.80208542209745337</v>
      </c>
    </row>
    <row r="451" spans="1:9" x14ac:dyDescent="0.2">
      <c r="A451" t="s">
        <v>2033</v>
      </c>
      <c r="B451">
        <v>13</v>
      </c>
      <c r="C451">
        <v>0</v>
      </c>
      <c r="D451">
        <v>2</v>
      </c>
      <c r="E451">
        <f>IFERROR(INDEX(Gemeinde_Kennzahlen!A:C,MATCH(A451,Gemeinde_Kennzahlen!B:B,),3),0)</f>
        <v>5606</v>
      </c>
      <c r="F451">
        <f>IFERROR(ROUND(INDEX(Gemeinde_Kennzahlen!A:Q,MATCH(A451,Gemeinde_Kennzahlen!B:B,),16)*INDEX(Gemeinde_Kennzahlen!A:Q,MATCH(A451,Gemeinde_Kennzahlen!B:B,),17),2),"Siedlungsfläche in ha")</f>
        <v>194.38</v>
      </c>
      <c r="G451">
        <f t="shared" si="21"/>
        <v>0.11594719942918301</v>
      </c>
      <c r="H451">
        <f t="shared" si="22"/>
        <v>0</v>
      </c>
      <c r="I451">
        <f t="shared" si="23"/>
        <v>0.17838030681412773</v>
      </c>
    </row>
    <row r="452" spans="1:9" x14ac:dyDescent="0.2">
      <c r="A452" t="s">
        <v>1271</v>
      </c>
      <c r="B452">
        <v>21</v>
      </c>
      <c r="C452">
        <v>0</v>
      </c>
      <c r="D452">
        <v>5</v>
      </c>
      <c r="E452">
        <f>IFERROR(INDEX(Gemeinde_Kennzahlen!A:C,MATCH(A452,Gemeinde_Kennzahlen!B:B,),3),0)</f>
        <v>539</v>
      </c>
      <c r="F452">
        <f>IFERROR(ROUND(INDEX(Gemeinde_Kennzahlen!A:Q,MATCH(A452,Gemeinde_Kennzahlen!B:B,),16)*INDEX(Gemeinde_Kennzahlen!A:Q,MATCH(A452,Gemeinde_Kennzahlen!B:B,),17),2),"Siedlungsfläche in ha")</f>
        <v>85.92</v>
      </c>
      <c r="G452">
        <f t="shared" si="21"/>
        <v>1.948051948051948</v>
      </c>
      <c r="H452">
        <f t="shared" si="22"/>
        <v>0</v>
      </c>
      <c r="I452">
        <f t="shared" si="23"/>
        <v>4.6382189239332101</v>
      </c>
    </row>
    <row r="453" spans="1:9" x14ac:dyDescent="0.2">
      <c r="A453" t="s">
        <v>1932</v>
      </c>
      <c r="B453">
        <v>4</v>
      </c>
      <c r="C453">
        <v>2</v>
      </c>
      <c r="D453">
        <v>2</v>
      </c>
      <c r="E453">
        <f>IFERROR(INDEX(Gemeinde_Kennzahlen!A:C,MATCH(A453,Gemeinde_Kennzahlen!B:B,),3),0)</f>
        <v>491</v>
      </c>
      <c r="F453">
        <f>IFERROR(ROUND(INDEX(Gemeinde_Kennzahlen!A:Q,MATCH(A453,Gemeinde_Kennzahlen!B:B,),16)*INDEX(Gemeinde_Kennzahlen!A:Q,MATCH(A453,Gemeinde_Kennzahlen!B:B,),17),2),"Siedlungsfläche in ha")</f>
        <v>58.97</v>
      </c>
      <c r="G453">
        <f t="shared" si="21"/>
        <v>0.40733197556008144</v>
      </c>
      <c r="H453">
        <f t="shared" si="22"/>
        <v>3.0549898167006106</v>
      </c>
      <c r="I453">
        <f t="shared" si="23"/>
        <v>2.0366598778004072</v>
      </c>
    </row>
    <row r="454" spans="1:9" x14ac:dyDescent="0.2">
      <c r="A454" t="s">
        <v>1385</v>
      </c>
      <c r="B454">
        <v>32</v>
      </c>
      <c r="C454">
        <v>1</v>
      </c>
      <c r="D454">
        <v>3</v>
      </c>
      <c r="E454">
        <f>IFERROR(INDEX(Gemeinde_Kennzahlen!A:C,MATCH(A454,Gemeinde_Kennzahlen!B:B,),3),0)</f>
        <v>1653</v>
      </c>
      <c r="F454">
        <f>IFERROR(ROUND(INDEX(Gemeinde_Kennzahlen!A:Q,MATCH(A454,Gemeinde_Kennzahlen!B:B,),16)*INDEX(Gemeinde_Kennzahlen!A:Q,MATCH(A454,Gemeinde_Kennzahlen!B:B,),17),2),"Siedlungsfläche in ha")</f>
        <v>138.63999999999999</v>
      </c>
      <c r="G454">
        <f t="shared" si="21"/>
        <v>0.96793708408953427</v>
      </c>
      <c r="H454">
        <f t="shared" si="22"/>
        <v>0.45372050816696918</v>
      </c>
      <c r="I454">
        <f t="shared" si="23"/>
        <v>0.90744101633393826</v>
      </c>
    </row>
    <row r="455" spans="1:9" x14ac:dyDescent="0.2">
      <c r="A455" t="s">
        <v>1059</v>
      </c>
      <c r="B455">
        <v>60</v>
      </c>
      <c r="C455">
        <v>0</v>
      </c>
      <c r="D455">
        <v>22</v>
      </c>
      <c r="E455">
        <f>IFERROR(INDEX(Gemeinde_Kennzahlen!A:C,MATCH(A455,Gemeinde_Kennzahlen!B:B,),3),0)</f>
        <v>2035</v>
      </c>
      <c r="F455">
        <f>IFERROR(ROUND(INDEX(Gemeinde_Kennzahlen!A:Q,MATCH(A455,Gemeinde_Kennzahlen!B:B,),16)*INDEX(Gemeinde_Kennzahlen!A:Q,MATCH(A455,Gemeinde_Kennzahlen!B:B,),17),2),"Siedlungsfläche in ha")</f>
        <v>161.07</v>
      </c>
      <c r="G455">
        <f t="shared" si="21"/>
        <v>1.4742014742014742</v>
      </c>
      <c r="H455">
        <f t="shared" si="22"/>
        <v>0</v>
      </c>
      <c r="I455">
        <f t="shared" si="23"/>
        <v>5.4054054054054053</v>
      </c>
    </row>
    <row r="456" spans="1:9" x14ac:dyDescent="0.2">
      <c r="A456" t="s">
        <v>2133</v>
      </c>
      <c r="B456">
        <v>8</v>
      </c>
      <c r="C456">
        <v>1</v>
      </c>
      <c r="D456">
        <v>4</v>
      </c>
      <c r="E456">
        <f>IFERROR(INDEX(Gemeinde_Kennzahlen!A:C,MATCH(A456,Gemeinde_Kennzahlen!B:B,),3),0)</f>
        <v>1196</v>
      </c>
      <c r="F456">
        <f>IFERROR(ROUND(INDEX(Gemeinde_Kennzahlen!A:Q,MATCH(A456,Gemeinde_Kennzahlen!B:B,),16)*INDEX(Gemeinde_Kennzahlen!A:Q,MATCH(A456,Gemeinde_Kennzahlen!B:B,),17),2),"Siedlungsfläche in ha")</f>
        <v>103.86</v>
      </c>
      <c r="G456">
        <f t="shared" si="21"/>
        <v>0.33444816053511706</v>
      </c>
      <c r="H456">
        <f t="shared" si="22"/>
        <v>0.62709030100334451</v>
      </c>
      <c r="I456">
        <f t="shared" si="23"/>
        <v>1.6722408026755853</v>
      </c>
    </row>
    <row r="457" spans="1:9" x14ac:dyDescent="0.2">
      <c r="A457" t="s">
        <v>1918</v>
      </c>
      <c r="B457">
        <v>263</v>
      </c>
      <c r="C457">
        <v>38</v>
      </c>
      <c r="D457">
        <v>24</v>
      </c>
      <c r="E457">
        <f>IFERROR(INDEX(Gemeinde_Kennzahlen!A:C,MATCH(A457,Gemeinde_Kennzahlen!B:B,),3),0)</f>
        <v>43632</v>
      </c>
      <c r="F457">
        <f>IFERROR(ROUND(INDEX(Gemeinde_Kennzahlen!A:Q,MATCH(A457,Gemeinde_Kennzahlen!B:B,),16)*INDEX(Gemeinde_Kennzahlen!A:Q,MATCH(A457,Gemeinde_Kennzahlen!B:B,),17),2),"Siedlungsfläche in ha")</f>
        <v>1076.5</v>
      </c>
      <c r="G457">
        <f t="shared" si="21"/>
        <v>0.3013843050971764</v>
      </c>
      <c r="H457">
        <f t="shared" si="22"/>
        <v>0.65319031903190317</v>
      </c>
      <c r="I457">
        <f t="shared" si="23"/>
        <v>0.27502750275027499</v>
      </c>
    </row>
    <row r="458" spans="1:9" x14ac:dyDescent="0.2">
      <c r="A458" t="s">
        <v>278</v>
      </c>
      <c r="B458">
        <v>7</v>
      </c>
      <c r="C458">
        <v>2</v>
      </c>
      <c r="D458">
        <v>7</v>
      </c>
      <c r="E458">
        <f>IFERROR(INDEX(Gemeinde_Kennzahlen!A:C,MATCH(A458,Gemeinde_Kennzahlen!B:B,),3),0)</f>
        <v>3552</v>
      </c>
      <c r="F458">
        <f>IFERROR(ROUND(INDEX(Gemeinde_Kennzahlen!A:Q,MATCH(A458,Gemeinde_Kennzahlen!B:B,),16)*INDEX(Gemeinde_Kennzahlen!A:Q,MATCH(A458,Gemeinde_Kennzahlen!B:B,),17),2),"Siedlungsfläche in ha")</f>
        <v>201.47</v>
      </c>
      <c r="G458">
        <f t="shared" si="21"/>
        <v>9.8536036036036029E-2</v>
      </c>
      <c r="H458">
        <f t="shared" si="22"/>
        <v>0.42229729729729731</v>
      </c>
      <c r="I458">
        <f t="shared" si="23"/>
        <v>0.98536036036036023</v>
      </c>
    </row>
    <row r="459" spans="1:9" x14ac:dyDescent="0.2">
      <c r="A459" t="s">
        <v>686</v>
      </c>
      <c r="B459">
        <v>12</v>
      </c>
      <c r="C459">
        <v>2</v>
      </c>
      <c r="D459">
        <v>1</v>
      </c>
      <c r="E459">
        <f>IFERROR(INDEX(Gemeinde_Kennzahlen!A:C,MATCH(A459,Gemeinde_Kennzahlen!B:B,),3),0)</f>
        <v>1024</v>
      </c>
      <c r="F459">
        <f>IFERROR(ROUND(INDEX(Gemeinde_Kennzahlen!A:Q,MATCH(A459,Gemeinde_Kennzahlen!B:B,),16)*INDEX(Gemeinde_Kennzahlen!A:Q,MATCH(A459,Gemeinde_Kennzahlen!B:B,),17),2),"Siedlungsfläche in ha")</f>
        <v>101.91</v>
      </c>
      <c r="G459">
        <f t="shared" si="21"/>
        <v>0.5859375</v>
      </c>
      <c r="H459">
        <f t="shared" si="22"/>
        <v>1.46484375</v>
      </c>
      <c r="I459">
        <f t="shared" si="23"/>
        <v>0.48828125</v>
      </c>
    </row>
    <row r="460" spans="1:9" x14ac:dyDescent="0.2">
      <c r="A460" t="s">
        <v>886</v>
      </c>
      <c r="B460">
        <v>9</v>
      </c>
      <c r="C460">
        <v>2</v>
      </c>
      <c r="D460">
        <v>16</v>
      </c>
      <c r="E460">
        <f>IFERROR(INDEX(Gemeinde_Kennzahlen!A:C,MATCH(A460,Gemeinde_Kennzahlen!B:B,),3),0)</f>
        <v>5057</v>
      </c>
      <c r="F460">
        <f>IFERROR(ROUND(INDEX(Gemeinde_Kennzahlen!A:Q,MATCH(A460,Gemeinde_Kennzahlen!B:B,),16)*INDEX(Gemeinde_Kennzahlen!A:Q,MATCH(A460,Gemeinde_Kennzahlen!B:B,),17),2),"Siedlungsfläche in ha")</f>
        <v>208.61</v>
      </c>
      <c r="G460">
        <f t="shared" si="21"/>
        <v>8.8985564563970734E-2</v>
      </c>
      <c r="H460">
        <f t="shared" si="22"/>
        <v>0.29661854854656911</v>
      </c>
      <c r="I460">
        <f t="shared" si="23"/>
        <v>1.5819655922483686</v>
      </c>
    </row>
    <row r="461" spans="1:9" x14ac:dyDescent="0.2">
      <c r="A461" t="s">
        <v>1367</v>
      </c>
      <c r="B461">
        <v>24</v>
      </c>
      <c r="C461">
        <v>1</v>
      </c>
      <c r="D461">
        <v>2</v>
      </c>
      <c r="E461">
        <f>IFERROR(INDEX(Gemeinde_Kennzahlen!A:C,MATCH(A461,Gemeinde_Kennzahlen!B:B,),3),0)</f>
        <v>3066</v>
      </c>
      <c r="F461">
        <f>IFERROR(ROUND(INDEX(Gemeinde_Kennzahlen!A:Q,MATCH(A461,Gemeinde_Kennzahlen!B:B,),16)*INDEX(Gemeinde_Kennzahlen!A:Q,MATCH(A461,Gemeinde_Kennzahlen!B:B,),17),2),"Siedlungsfläche in ha")</f>
        <v>144</v>
      </c>
      <c r="G461">
        <f t="shared" si="21"/>
        <v>0.39138943248532287</v>
      </c>
      <c r="H461">
        <f t="shared" si="22"/>
        <v>0.2446183953033268</v>
      </c>
      <c r="I461">
        <f t="shared" si="23"/>
        <v>0.32615786040443573</v>
      </c>
    </row>
    <row r="462" spans="1:9" x14ac:dyDescent="0.2">
      <c r="A462" t="s">
        <v>2175</v>
      </c>
      <c r="B462">
        <v>117</v>
      </c>
      <c r="C462">
        <v>25</v>
      </c>
      <c r="D462">
        <v>35</v>
      </c>
      <c r="E462">
        <f>IFERROR(INDEX(Gemeinde_Kennzahlen!A:C,MATCH(A462,Gemeinde_Kennzahlen!B:B,),3),0)</f>
        <v>55602</v>
      </c>
      <c r="F462">
        <f>IFERROR(ROUND(INDEX(Gemeinde_Kennzahlen!A:Q,MATCH(A462,Gemeinde_Kennzahlen!B:B,),16)*INDEX(Gemeinde_Kennzahlen!A:Q,MATCH(A462,Gemeinde_Kennzahlen!B:B,),17),2),"Siedlungsfläche in ha")</f>
        <v>964.54</v>
      </c>
      <c r="G462">
        <f t="shared" si="21"/>
        <v>0.10521204273227583</v>
      </c>
      <c r="H462">
        <f t="shared" si="22"/>
        <v>0.3372180856803712</v>
      </c>
      <c r="I462">
        <f t="shared" si="23"/>
        <v>0.31473687996834648</v>
      </c>
    </row>
    <row r="463" spans="1:9" x14ac:dyDescent="0.2">
      <c r="A463" t="s">
        <v>1942</v>
      </c>
      <c r="B463">
        <v>51</v>
      </c>
      <c r="C463">
        <v>1</v>
      </c>
      <c r="D463">
        <v>3</v>
      </c>
      <c r="E463">
        <f>IFERROR(INDEX(Gemeinde_Kennzahlen!A:C,MATCH(A463,Gemeinde_Kennzahlen!B:B,),3),0)</f>
        <v>2664</v>
      </c>
      <c r="F463">
        <f>IFERROR(ROUND(INDEX(Gemeinde_Kennzahlen!A:Q,MATCH(A463,Gemeinde_Kennzahlen!B:B,),16)*INDEX(Gemeinde_Kennzahlen!A:Q,MATCH(A463,Gemeinde_Kennzahlen!B:B,),17),2),"Siedlungsfläche in ha")</f>
        <v>159.15</v>
      </c>
      <c r="G463">
        <f t="shared" si="21"/>
        <v>0.95720720720720709</v>
      </c>
      <c r="H463">
        <f t="shared" si="22"/>
        <v>0.28153153153153154</v>
      </c>
      <c r="I463">
        <f t="shared" si="23"/>
        <v>0.56306306306306309</v>
      </c>
    </row>
    <row r="464" spans="1:9" x14ac:dyDescent="0.2">
      <c r="A464" t="s">
        <v>1907</v>
      </c>
      <c r="B464">
        <v>28</v>
      </c>
      <c r="C464">
        <v>2</v>
      </c>
      <c r="D464">
        <v>1</v>
      </c>
      <c r="E464">
        <f>IFERROR(INDEX(Gemeinde_Kennzahlen!A:C,MATCH(A464,Gemeinde_Kennzahlen!B:B,),3),0)</f>
        <v>4197</v>
      </c>
      <c r="F464">
        <f>IFERROR(ROUND(INDEX(Gemeinde_Kennzahlen!A:Q,MATCH(A464,Gemeinde_Kennzahlen!B:B,),16)*INDEX(Gemeinde_Kennzahlen!A:Q,MATCH(A464,Gemeinde_Kennzahlen!B:B,),17),2),"Siedlungsfläche in ha")</f>
        <v>245.09</v>
      </c>
      <c r="G464">
        <f t="shared" si="21"/>
        <v>0.33357159876101977</v>
      </c>
      <c r="H464">
        <f t="shared" si="22"/>
        <v>0.35739814152966404</v>
      </c>
      <c r="I464">
        <f t="shared" si="23"/>
        <v>0.11913271384322134</v>
      </c>
    </row>
    <row r="465" spans="1:9" x14ac:dyDescent="0.2">
      <c r="A465" t="s">
        <v>2202</v>
      </c>
      <c r="B465">
        <v>104</v>
      </c>
      <c r="C465">
        <v>13</v>
      </c>
      <c r="D465">
        <v>18</v>
      </c>
      <c r="E465">
        <f>IFERROR(INDEX(Gemeinde_Kennzahlen!A:C,MATCH(A465,Gemeinde_Kennzahlen!B:B,),3),0)</f>
        <v>16066</v>
      </c>
      <c r="F465">
        <f>IFERROR(ROUND(INDEX(Gemeinde_Kennzahlen!A:Q,MATCH(A465,Gemeinde_Kennzahlen!B:B,),16)*INDEX(Gemeinde_Kennzahlen!A:Q,MATCH(A465,Gemeinde_Kennzahlen!B:B,),17),2),"Siedlungsfläche in ha")</f>
        <v>535.75</v>
      </c>
      <c r="G465">
        <f t="shared" si="21"/>
        <v>0.32366488236026392</v>
      </c>
      <c r="H465">
        <f t="shared" si="22"/>
        <v>0.60687165442549484</v>
      </c>
      <c r="I465">
        <f t="shared" si="23"/>
        <v>0.56018921946968758</v>
      </c>
    </row>
    <row r="466" spans="1:9" x14ac:dyDescent="0.2">
      <c r="A466" t="s">
        <v>1376</v>
      </c>
      <c r="B466">
        <v>19</v>
      </c>
      <c r="C466">
        <v>0</v>
      </c>
      <c r="D466">
        <v>10</v>
      </c>
      <c r="E466">
        <f>IFERROR(INDEX(Gemeinde_Kennzahlen!A:C,MATCH(A466,Gemeinde_Kennzahlen!B:B,),3),0)</f>
        <v>1740</v>
      </c>
      <c r="F466">
        <f>IFERROR(ROUND(INDEX(Gemeinde_Kennzahlen!A:Q,MATCH(A466,Gemeinde_Kennzahlen!B:B,),16)*INDEX(Gemeinde_Kennzahlen!A:Q,MATCH(A466,Gemeinde_Kennzahlen!B:B,),17),2),"Siedlungsfläche in ha")</f>
        <v>151.63999999999999</v>
      </c>
      <c r="G466">
        <f t="shared" ref="G466:G529" si="24">B466/E466*50</f>
        <v>0.54597701149425282</v>
      </c>
      <c r="H466">
        <f t="shared" ref="H466:H529" si="25">C466/E466*750</f>
        <v>0</v>
      </c>
      <c r="I466">
        <f t="shared" ref="I466:I529" si="26">D466/E466*500</f>
        <v>2.8735632183908044</v>
      </c>
    </row>
    <row r="467" spans="1:9" x14ac:dyDescent="0.2">
      <c r="A467" t="s">
        <v>747</v>
      </c>
      <c r="B467">
        <v>46</v>
      </c>
      <c r="C467">
        <v>3</v>
      </c>
      <c r="D467">
        <v>3</v>
      </c>
      <c r="E467">
        <f>IFERROR(INDEX(Gemeinde_Kennzahlen!A:C,MATCH(A467,Gemeinde_Kennzahlen!B:B,),3),0)</f>
        <v>4295</v>
      </c>
      <c r="F467">
        <f>IFERROR(ROUND(INDEX(Gemeinde_Kennzahlen!A:Q,MATCH(A467,Gemeinde_Kennzahlen!B:B,),16)*INDEX(Gemeinde_Kennzahlen!A:Q,MATCH(A467,Gemeinde_Kennzahlen!B:B,),17),2),"Siedlungsfläche in ha")</f>
        <v>358.74</v>
      </c>
      <c r="G467">
        <f t="shared" si="24"/>
        <v>0.53550640279394646</v>
      </c>
      <c r="H467">
        <f t="shared" si="25"/>
        <v>0.52386495925494758</v>
      </c>
      <c r="I467">
        <f t="shared" si="26"/>
        <v>0.34924330616996507</v>
      </c>
    </row>
    <row r="468" spans="1:9" x14ac:dyDescent="0.2">
      <c r="A468" t="s">
        <v>2046</v>
      </c>
      <c r="B468">
        <v>28</v>
      </c>
      <c r="C468">
        <v>4</v>
      </c>
      <c r="D468">
        <v>2</v>
      </c>
      <c r="E468">
        <f>IFERROR(INDEX(Gemeinde_Kennzahlen!A:C,MATCH(A468,Gemeinde_Kennzahlen!B:B,),3),0)</f>
        <v>11479</v>
      </c>
      <c r="F468">
        <f>IFERROR(ROUND(INDEX(Gemeinde_Kennzahlen!A:Q,MATCH(A468,Gemeinde_Kennzahlen!B:B,),16)*INDEX(Gemeinde_Kennzahlen!A:Q,MATCH(A468,Gemeinde_Kennzahlen!B:B,),17),2),"Siedlungsfläche in ha")</f>
        <v>329.31</v>
      </c>
      <c r="G468">
        <f t="shared" si="24"/>
        <v>0.12196184336614688</v>
      </c>
      <c r="H468">
        <f t="shared" si="25"/>
        <v>0.26134680721317188</v>
      </c>
      <c r="I468">
        <f t="shared" si="26"/>
        <v>8.7115602404390619E-2</v>
      </c>
    </row>
    <row r="469" spans="1:9" x14ac:dyDescent="0.2">
      <c r="A469" t="s">
        <v>650</v>
      </c>
      <c r="B469">
        <v>1</v>
      </c>
      <c r="C469">
        <v>2</v>
      </c>
      <c r="D469">
        <v>0</v>
      </c>
      <c r="E469">
        <f>IFERROR(INDEX(Gemeinde_Kennzahlen!A:C,MATCH(A469,Gemeinde_Kennzahlen!B:B,),3),0)</f>
        <v>685</v>
      </c>
      <c r="F469">
        <f>IFERROR(ROUND(INDEX(Gemeinde_Kennzahlen!A:Q,MATCH(A469,Gemeinde_Kennzahlen!B:B,),16)*INDEX(Gemeinde_Kennzahlen!A:Q,MATCH(A469,Gemeinde_Kennzahlen!B:B,),17),2),"Siedlungsfläche in ha")</f>
        <v>54.23</v>
      </c>
      <c r="G469">
        <f t="shared" si="24"/>
        <v>7.2992700729927001E-2</v>
      </c>
      <c r="H469">
        <f t="shared" si="25"/>
        <v>2.1897810218978102</v>
      </c>
      <c r="I469">
        <f t="shared" si="26"/>
        <v>0</v>
      </c>
    </row>
    <row r="470" spans="1:9" x14ac:dyDescent="0.2">
      <c r="A470" t="s">
        <v>413</v>
      </c>
      <c r="B470">
        <v>19</v>
      </c>
      <c r="C470">
        <v>5</v>
      </c>
      <c r="D470">
        <v>1</v>
      </c>
      <c r="E470">
        <f>IFERROR(INDEX(Gemeinde_Kennzahlen!A:C,MATCH(A470,Gemeinde_Kennzahlen!B:B,),3),0)</f>
        <v>2732</v>
      </c>
      <c r="F470">
        <f>IFERROR(ROUND(INDEX(Gemeinde_Kennzahlen!A:Q,MATCH(A470,Gemeinde_Kennzahlen!B:B,),16)*INDEX(Gemeinde_Kennzahlen!A:Q,MATCH(A470,Gemeinde_Kennzahlen!B:B,),17),2),"Siedlungsfläche in ha")</f>
        <v>147</v>
      </c>
      <c r="G470">
        <f t="shared" si="24"/>
        <v>0.34773060029282576</v>
      </c>
      <c r="H470">
        <f t="shared" si="25"/>
        <v>1.3726207906295755</v>
      </c>
      <c r="I470">
        <f t="shared" si="26"/>
        <v>0.18301610541727673</v>
      </c>
    </row>
    <row r="471" spans="1:9" x14ac:dyDescent="0.2">
      <c r="A471" t="s">
        <v>2130</v>
      </c>
      <c r="B471">
        <v>10</v>
      </c>
      <c r="C471">
        <v>0</v>
      </c>
      <c r="D471">
        <v>0</v>
      </c>
      <c r="E471">
        <f>IFERROR(INDEX(Gemeinde_Kennzahlen!A:C,MATCH(A471,Gemeinde_Kennzahlen!B:B,),3),0)</f>
        <v>5140</v>
      </c>
      <c r="F471">
        <f>IFERROR(ROUND(INDEX(Gemeinde_Kennzahlen!A:Q,MATCH(A471,Gemeinde_Kennzahlen!B:B,),16)*INDEX(Gemeinde_Kennzahlen!A:Q,MATCH(A471,Gemeinde_Kennzahlen!B:B,),17),2),"Siedlungsfläche in ha")</f>
        <v>193.65</v>
      </c>
      <c r="G471">
        <f t="shared" si="24"/>
        <v>9.727626459143969E-2</v>
      </c>
      <c r="H471">
        <f t="shared" si="25"/>
        <v>0</v>
      </c>
      <c r="I471">
        <f t="shared" si="26"/>
        <v>0</v>
      </c>
    </row>
    <row r="472" spans="1:9" x14ac:dyDescent="0.2">
      <c r="A472" t="s">
        <v>2209</v>
      </c>
      <c r="B472">
        <v>21</v>
      </c>
      <c r="C472">
        <v>1</v>
      </c>
      <c r="D472">
        <v>3</v>
      </c>
      <c r="E472">
        <f>IFERROR(INDEX(Gemeinde_Kennzahlen!A:C,MATCH(A472,Gemeinde_Kennzahlen!B:B,),3),0)</f>
        <v>3084</v>
      </c>
      <c r="F472">
        <f>IFERROR(ROUND(INDEX(Gemeinde_Kennzahlen!A:Q,MATCH(A472,Gemeinde_Kennzahlen!B:B,),16)*INDEX(Gemeinde_Kennzahlen!A:Q,MATCH(A472,Gemeinde_Kennzahlen!B:B,),17),2),"Siedlungsfläche in ha")</f>
        <v>160.91999999999999</v>
      </c>
      <c r="G472">
        <f t="shared" si="24"/>
        <v>0.34046692607003892</v>
      </c>
      <c r="H472">
        <f t="shared" si="25"/>
        <v>0.24319066147859922</v>
      </c>
      <c r="I472">
        <f t="shared" si="26"/>
        <v>0.48638132295719844</v>
      </c>
    </row>
    <row r="473" spans="1:9" x14ac:dyDescent="0.2">
      <c r="A473" t="s">
        <v>472</v>
      </c>
      <c r="B473">
        <v>10</v>
      </c>
      <c r="C473">
        <v>0</v>
      </c>
      <c r="D473">
        <v>0</v>
      </c>
      <c r="E473">
        <f>IFERROR(INDEX(Gemeinde_Kennzahlen!A:C,MATCH(A473,Gemeinde_Kennzahlen!B:B,),3),0)</f>
        <v>3432</v>
      </c>
      <c r="F473">
        <f>IFERROR(ROUND(INDEX(Gemeinde_Kennzahlen!A:Q,MATCH(A473,Gemeinde_Kennzahlen!B:B,),16)*INDEX(Gemeinde_Kennzahlen!A:Q,MATCH(A473,Gemeinde_Kennzahlen!B:B,),17),2),"Siedlungsfläche in ha")</f>
        <v>174.3</v>
      </c>
      <c r="G473">
        <f t="shared" si="24"/>
        <v>0.14568764568764569</v>
      </c>
      <c r="H473">
        <f t="shared" si="25"/>
        <v>0</v>
      </c>
      <c r="I473">
        <f t="shared" si="26"/>
        <v>0</v>
      </c>
    </row>
    <row r="474" spans="1:9" x14ac:dyDescent="0.2">
      <c r="A474" t="s">
        <v>1277</v>
      </c>
      <c r="B474">
        <v>130</v>
      </c>
      <c r="C474">
        <v>10</v>
      </c>
      <c r="D474">
        <v>8</v>
      </c>
      <c r="E474">
        <f>IFERROR(INDEX(Gemeinde_Kennzahlen!A:C,MATCH(A474,Gemeinde_Kennzahlen!B:B,),3),0)</f>
        <v>24159</v>
      </c>
      <c r="F474">
        <f>IFERROR(ROUND(INDEX(Gemeinde_Kennzahlen!A:Q,MATCH(A474,Gemeinde_Kennzahlen!B:B,),16)*INDEX(Gemeinde_Kennzahlen!A:Q,MATCH(A474,Gemeinde_Kennzahlen!B:B,),17),2),"Siedlungsfläche in ha")</f>
        <v>628</v>
      </c>
      <c r="G474">
        <f t="shared" si="24"/>
        <v>0.26905087131089861</v>
      </c>
      <c r="H474">
        <f t="shared" si="25"/>
        <v>0.3104433130510369</v>
      </c>
      <c r="I474">
        <f t="shared" si="26"/>
        <v>0.16556976696055301</v>
      </c>
    </row>
    <row r="475" spans="1:9" x14ac:dyDescent="0.2">
      <c r="A475" t="s">
        <v>603</v>
      </c>
      <c r="B475">
        <v>2</v>
      </c>
      <c r="C475">
        <v>0</v>
      </c>
      <c r="D475">
        <v>4</v>
      </c>
      <c r="E475">
        <f>IFERROR(INDEX(Gemeinde_Kennzahlen!A:C,MATCH(A475,Gemeinde_Kennzahlen!B:B,),3),0)</f>
        <v>1386</v>
      </c>
      <c r="F475">
        <f>IFERROR(ROUND(INDEX(Gemeinde_Kennzahlen!A:Q,MATCH(A475,Gemeinde_Kennzahlen!B:B,),16)*INDEX(Gemeinde_Kennzahlen!A:Q,MATCH(A475,Gemeinde_Kennzahlen!B:B,),17),2),"Siedlungsfläche in ha")</f>
        <v>70.73</v>
      </c>
      <c r="G475">
        <f t="shared" si="24"/>
        <v>7.2150072150072145E-2</v>
      </c>
      <c r="H475">
        <f t="shared" si="25"/>
        <v>0</v>
      </c>
      <c r="I475">
        <f t="shared" si="26"/>
        <v>1.4430014430014431</v>
      </c>
    </row>
    <row r="476" spans="1:9" x14ac:dyDescent="0.2">
      <c r="A476" t="s">
        <v>383</v>
      </c>
      <c r="B476">
        <v>3</v>
      </c>
      <c r="C476">
        <v>1</v>
      </c>
      <c r="D476">
        <v>3</v>
      </c>
      <c r="E476">
        <f>IFERROR(INDEX(Gemeinde_Kennzahlen!A:C,MATCH(A476,Gemeinde_Kennzahlen!B:B,),3),0)</f>
        <v>2447</v>
      </c>
      <c r="F476">
        <f>IFERROR(ROUND(INDEX(Gemeinde_Kennzahlen!A:Q,MATCH(A476,Gemeinde_Kennzahlen!B:B,),16)*INDEX(Gemeinde_Kennzahlen!A:Q,MATCH(A476,Gemeinde_Kennzahlen!B:B,),17),2),"Siedlungsfläche in ha")</f>
        <v>166.33</v>
      </c>
      <c r="G476">
        <f t="shared" si="24"/>
        <v>6.1299550469963222E-2</v>
      </c>
      <c r="H476">
        <f t="shared" si="25"/>
        <v>0.30649775234981608</v>
      </c>
      <c r="I476">
        <f t="shared" si="26"/>
        <v>0.61299550469963215</v>
      </c>
    </row>
    <row r="477" spans="1:9" x14ac:dyDescent="0.2">
      <c r="A477" t="s">
        <v>1779</v>
      </c>
      <c r="B477">
        <v>140</v>
      </c>
      <c r="C477">
        <v>17</v>
      </c>
      <c r="D477">
        <v>5</v>
      </c>
      <c r="E477">
        <f>IFERROR(INDEX(Gemeinde_Kennzahlen!A:C,MATCH(A477,Gemeinde_Kennzahlen!B:B,),3),0)</f>
        <v>16506</v>
      </c>
      <c r="F477">
        <f>IFERROR(ROUND(INDEX(Gemeinde_Kennzahlen!A:Q,MATCH(A477,Gemeinde_Kennzahlen!B:B,),16)*INDEX(Gemeinde_Kennzahlen!A:Q,MATCH(A477,Gemeinde_Kennzahlen!B:B,),17),2),"Siedlungsfläche in ha")</f>
        <v>459.33</v>
      </c>
      <c r="G477">
        <f t="shared" si="24"/>
        <v>0.42408821034775229</v>
      </c>
      <c r="H477">
        <f t="shared" si="25"/>
        <v>0.77244638313340608</v>
      </c>
      <c r="I477">
        <f t="shared" si="26"/>
        <v>0.15146007512419726</v>
      </c>
    </row>
    <row r="478" spans="1:9" x14ac:dyDescent="0.2">
      <c r="A478" t="s">
        <v>1853</v>
      </c>
      <c r="B478">
        <v>77</v>
      </c>
      <c r="C478">
        <v>4</v>
      </c>
      <c r="D478">
        <v>2</v>
      </c>
      <c r="E478">
        <f>IFERROR(INDEX(Gemeinde_Kennzahlen!A:C,MATCH(A478,Gemeinde_Kennzahlen!B:B,),3),0)</f>
        <v>14243</v>
      </c>
      <c r="F478">
        <f>IFERROR(ROUND(INDEX(Gemeinde_Kennzahlen!A:Q,MATCH(A478,Gemeinde_Kennzahlen!B:B,),16)*INDEX(Gemeinde_Kennzahlen!A:Q,MATCH(A478,Gemeinde_Kennzahlen!B:B,),17),2),"Siedlungsfläche in ha")</f>
        <v>367.29</v>
      </c>
      <c r="G478">
        <f t="shared" si="24"/>
        <v>0.27030822158253176</v>
      </c>
      <c r="H478">
        <f t="shared" si="25"/>
        <v>0.21062978305132346</v>
      </c>
      <c r="I478">
        <f t="shared" si="26"/>
        <v>7.0209927683774487E-2</v>
      </c>
    </row>
    <row r="479" spans="1:9" x14ac:dyDescent="0.2">
      <c r="A479" t="s">
        <v>464</v>
      </c>
      <c r="B479">
        <v>0</v>
      </c>
      <c r="C479">
        <v>0</v>
      </c>
      <c r="D479">
        <v>0</v>
      </c>
      <c r="E479">
        <f>IFERROR(INDEX(Gemeinde_Kennzahlen!A:C,MATCH(A479,Gemeinde_Kennzahlen!B:B,),3),0)</f>
        <v>3293</v>
      </c>
      <c r="F479">
        <f>IFERROR(ROUND(INDEX(Gemeinde_Kennzahlen!A:Q,MATCH(A479,Gemeinde_Kennzahlen!B:B,),16)*INDEX(Gemeinde_Kennzahlen!A:Q,MATCH(A479,Gemeinde_Kennzahlen!B:B,),17),2),"Siedlungsfläche in ha")</f>
        <v>135.33000000000001</v>
      </c>
      <c r="G479">
        <f t="shared" si="24"/>
        <v>0</v>
      </c>
      <c r="H479">
        <f t="shared" si="25"/>
        <v>0</v>
      </c>
      <c r="I479">
        <f t="shared" si="26"/>
        <v>0</v>
      </c>
    </row>
    <row r="480" spans="1:9" x14ac:dyDescent="0.2">
      <c r="A480" t="s">
        <v>254</v>
      </c>
      <c r="B480">
        <v>15</v>
      </c>
      <c r="C480">
        <v>1</v>
      </c>
      <c r="D480">
        <v>2</v>
      </c>
      <c r="E480">
        <f>IFERROR(INDEX(Gemeinde_Kennzahlen!A:C,MATCH(A480,Gemeinde_Kennzahlen!B:B,),3),0)</f>
        <v>1883</v>
      </c>
      <c r="F480">
        <f>IFERROR(ROUND(INDEX(Gemeinde_Kennzahlen!A:Q,MATCH(A480,Gemeinde_Kennzahlen!B:B,),16)*INDEX(Gemeinde_Kennzahlen!A:Q,MATCH(A480,Gemeinde_Kennzahlen!B:B,),17),2),"Siedlungsfläche in ha")</f>
        <v>125</v>
      </c>
      <c r="G480">
        <f t="shared" si="24"/>
        <v>0.39830058417419012</v>
      </c>
      <c r="H480">
        <f t="shared" si="25"/>
        <v>0.39830058417419006</v>
      </c>
      <c r="I480">
        <f t="shared" si="26"/>
        <v>0.53106744556558683</v>
      </c>
    </row>
    <row r="481" spans="1:9" x14ac:dyDescent="0.2">
      <c r="A481" t="s">
        <v>1871</v>
      </c>
      <c r="B481">
        <v>53</v>
      </c>
      <c r="C481">
        <v>7</v>
      </c>
      <c r="D481">
        <v>3</v>
      </c>
      <c r="E481">
        <f>IFERROR(INDEX(Gemeinde_Kennzahlen!A:C,MATCH(A481,Gemeinde_Kennzahlen!B:B,),3),0)</f>
        <v>31043</v>
      </c>
      <c r="F481">
        <f>IFERROR(ROUND(INDEX(Gemeinde_Kennzahlen!A:Q,MATCH(A481,Gemeinde_Kennzahlen!B:B,),16)*INDEX(Gemeinde_Kennzahlen!A:Q,MATCH(A481,Gemeinde_Kennzahlen!B:B,),17),2),"Siedlungsfläche in ha")</f>
        <v>776.62</v>
      </c>
      <c r="G481">
        <f t="shared" si="24"/>
        <v>8.5365460812421468E-2</v>
      </c>
      <c r="H481">
        <f t="shared" si="25"/>
        <v>0.16912025255291049</v>
      </c>
      <c r="I481">
        <f t="shared" si="26"/>
        <v>4.8320072157974424E-2</v>
      </c>
    </row>
    <row r="482" spans="1:9" x14ac:dyDescent="0.2">
      <c r="A482" t="s">
        <v>1021</v>
      </c>
      <c r="B482">
        <v>9</v>
      </c>
      <c r="C482">
        <v>1</v>
      </c>
      <c r="D482">
        <v>2</v>
      </c>
      <c r="E482">
        <f>IFERROR(INDEX(Gemeinde_Kennzahlen!A:C,MATCH(A482,Gemeinde_Kennzahlen!B:B,),3),0)</f>
        <v>4278</v>
      </c>
      <c r="F482">
        <f>IFERROR(ROUND(INDEX(Gemeinde_Kennzahlen!A:Q,MATCH(A482,Gemeinde_Kennzahlen!B:B,),16)*INDEX(Gemeinde_Kennzahlen!A:Q,MATCH(A482,Gemeinde_Kennzahlen!B:B,),17),2),"Siedlungsfläche in ha")</f>
        <v>195.38</v>
      </c>
      <c r="G482">
        <f t="shared" si="24"/>
        <v>0.10518934081346423</v>
      </c>
      <c r="H482">
        <f t="shared" si="25"/>
        <v>0.17531556802244039</v>
      </c>
      <c r="I482">
        <f t="shared" si="26"/>
        <v>0.2337540906965872</v>
      </c>
    </row>
    <row r="483" spans="1:9" x14ac:dyDescent="0.2">
      <c r="A483" t="s">
        <v>1692</v>
      </c>
      <c r="B483">
        <v>2</v>
      </c>
      <c r="C483">
        <v>2</v>
      </c>
      <c r="D483">
        <v>0</v>
      </c>
      <c r="E483">
        <f>IFERROR(INDEX(Gemeinde_Kennzahlen!A:C,MATCH(A483,Gemeinde_Kennzahlen!B:B,),3),0)</f>
        <v>2281</v>
      </c>
      <c r="F483">
        <f>IFERROR(ROUND(INDEX(Gemeinde_Kennzahlen!A:Q,MATCH(A483,Gemeinde_Kennzahlen!B:B,),16)*INDEX(Gemeinde_Kennzahlen!A:Q,MATCH(A483,Gemeinde_Kennzahlen!B:B,),17),2),"Siedlungsfläche in ha")</f>
        <v>162</v>
      </c>
      <c r="G483">
        <f t="shared" si="24"/>
        <v>4.3840420868040332E-2</v>
      </c>
      <c r="H483">
        <f t="shared" si="25"/>
        <v>0.65760631302060502</v>
      </c>
      <c r="I483">
        <f t="shared" si="26"/>
        <v>0</v>
      </c>
    </row>
    <row r="484" spans="1:9" x14ac:dyDescent="0.2">
      <c r="A484" t="s">
        <v>1295</v>
      </c>
      <c r="B484">
        <v>28</v>
      </c>
      <c r="C484">
        <v>2</v>
      </c>
      <c r="D484">
        <v>1</v>
      </c>
      <c r="E484">
        <f>IFERROR(INDEX(Gemeinde_Kennzahlen!A:C,MATCH(A484,Gemeinde_Kennzahlen!B:B,),3),0)</f>
        <v>902</v>
      </c>
      <c r="F484">
        <f>IFERROR(ROUND(INDEX(Gemeinde_Kennzahlen!A:Q,MATCH(A484,Gemeinde_Kennzahlen!B:B,),16)*INDEX(Gemeinde_Kennzahlen!A:Q,MATCH(A484,Gemeinde_Kennzahlen!B:B,),17),2),"Siedlungsfläche in ha")</f>
        <v>85.87</v>
      </c>
      <c r="G484">
        <f t="shared" si="24"/>
        <v>1.5521064301552108</v>
      </c>
      <c r="H484">
        <f t="shared" si="25"/>
        <v>1.6629711751662972</v>
      </c>
      <c r="I484">
        <f t="shared" si="26"/>
        <v>0.55432372505543237</v>
      </c>
    </row>
    <row r="485" spans="1:9" x14ac:dyDescent="0.2">
      <c r="A485" t="s">
        <v>2072</v>
      </c>
      <c r="B485">
        <v>31</v>
      </c>
      <c r="C485">
        <v>1</v>
      </c>
      <c r="D485">
        <v>3</v>
      </c>
      <c r="E485">
        <f>IFERROR(INDEX(Gemeinde_Kennzahlen!A:C,MATCH(A485,Gemeinde_Kennzahlen!B:B,),3),0)</f>
        <v>443</v>
      </c>
      <c r="F485">
        <f>IFERROR(ROUND(INDEX(Gemeinde_Kennzahlen!A:Q,MATCH(A485,Gemeinde_Kennzahlen!B:B,),16)*INDEX(Gemeinde_Kennzahlen!A:Q,MATCH(A485,Gemeinde_Kennzahlen!B:B,),17),2),"Siedlungsfläche in ha")</f>
        <v>49.05</v>
      </c>
      <c r="G485">
        <f t="shared" si="24"/>
        <v>3.4988713318284423</v>
      </c>
      <c r="H485">
        <f t="shared" si="25"/>
        <v>1.693002257336343</v>
      </c>
      <c r="I485">
        <f t="shared" si="26"/>
        <v>3.386004514672686</v>
      </c>
    </row>
    <row r="486" spans="1:9" x14ac:dyDescent="0.2">
      <c r="A486" t="s">
        <v>786</v>
      </c>
      <c r="B486">
        <v>0</v>
      </c>
      <c r="C486">
        <v>0</v>
      </c>
      <c r="D486">
        <v>3</v>
      </c>
      <c r="E486">
        <f>IFERROR(INDEX(Gemeinde_Kennzahlen!A:C,MATCH(A486,Gemeinde_Kennzahlen!B:B,),3),0)</f>
        <v>45</v>
      </c>
      <c r="F486">
        <f>IFERROR(ROUND(INDEX(Gemeinde_Kennzahlen!A:Q,MATCH(A486,Gemeinde_Kennzahlen!B:B,),16)*INDEX(Gemeinde_Kennzahlen!A:Q,MATCH(A486,Gemeinde_Kennzahlen!B:B,),17),2),"Siedlungsfläche in ha")</f>
        <v>27</v>
      </c>
      <c r="G486">
        <f t="shared" si="24"/>
        <v>0</v>
      </c>
      <c r="H486">
        <f t="shared" si="25"/>
        <v>0</v>
      </c>
      <c r="I486">
        <f t="shared" si="26"/>
        <v>33.333333333333336</v>
      </c>
    </row>
    <row r="487" spans="1:9" x14ac:dyDescent="0.2">
      <c r="A487" t="s">
        <v>418</v>
      </c>
      <c r="B487">
        <v>42</v>
      </c>
      <c r="C487">
        <v>3</v>
      </c>
      <c r="D487">
        <v>23</v>
      </c>
      <c r="E487">
        <f>IFERROR(INDEX(Gemeinde_Kennzahlen!A:C,MATCH(A487,Gemeinde_Kennzahlen!B:B,),3),0)</f>
        <v>17894</v>
      </c>
      <c r="F487">
        <f>IFERROR(ROUND(INDEX(Gemeinde_Kennzahlen!A:Q,MATCH(A487,Gemeinde_Kennzahlen!B:B,),16)*INDEX(Gemeinde_Kennzahlen!A:Q,MATCH(A487,Gemeinde_Kennzahlen!B:B,),17),2),"Siedlungsfläche in ha")</f>
        <v>549.96</v>
      </c>
      <c r="G487">
        <f t="shared" si="24"/>
        <v>0.1173577735553817</v>
      </c>
      <c r="H487">
        <f t="shared" si="25"/>
        <v>0.12574047166648039</v>
      </c>
      <c r="I487">
        <f t="shared" si="26"/>
        <v>0.64267352185089965</v>
      </c>
    </row>
    <row r="488" spans="1:9" x14ac:dyDescent="0.2">
      <c r="A488" t="s">
        <v>238</v>
      </c>
      <c r="B488">
        <v>2</v>
      </c>
      <c r="C488">
        <v>0</v>
      </c>
      <c r="D488">
        <v>0</v>
      </c>
      <c r="E488">
        <f>IFERROR(INDEX(Gemeinde_Kennzahlen!A:C,MATCH(A488,Gemeinde_Kennzahlen!B:B,),3),0)</f>
        <v>1696</v>
      </c>
      <c r="F488">
        <f>IFERROR(ROUND(INDEX(Gemeinde_Kennzahlen!A:Q,MATCH(A488,Gemeinde_Kennzahlen!B:B,),16)*INDEX(Gemeinde_Kennzahlen!A:Q,MATCH(A488,Gemeinde_Kennzahlen!B:B,),17),2),"Siedlungsfläche in ha")</f>
        <v>117.12</v>
      </c>
      <c r="G488">
        <f t="shared" si="24"/>
        <v>5.8962264150943397E-2</v>
      </c>
      <c r="H488">
        <f t="shared" si="25"/>
        <v>0</v>
      </c>
      <c r="I488">
        <f t="shared" si="26"/>
        <v>0</v>
      </c>
    </row>
    <row r="489" spans="1:9" x14ac:dyDescent="0.2">
      <c r="A489" t="s">
        <v>770</v>
      </c>
      <c r="B489">
        <v>5</v>
      </c>
      <c r="C489">
        <v>1</v>
      </c>
      <c r="D489">
        <v>0</v>
      </c>
      <c r="E489">
        <f>IFERROR(INDEX(Gemeinde_Kennzahlen!A:C,MATCH(A489,Gemeinde_Kennzahlen!B:B,),3),0)</f>
        <v>1170</v>
      </c>
      <c r="F489">
        <f>IFERROR(ROUND(INDEX(Gemeinde_Kennzahlen!A:Q,MATCH(A489,Gemeinde_Kennzahlen!B:B,),16)*INDEX(Gemeinde_Kennzahlen!A:Q,MATCH(A489,Gemeinde_Kennzahlen!B:B,),17),2),"Siedlungsfläche in ha")</f>
        <v>87.92</v>
      </c>
      <c r="G489">
        <f t="shared" si="24"/>
        <v>0.21367521367521369</v>
      </c>
      <c r="H489">
        <f t="shared" si="25"/>
        <v>0.64102564102564108</v>
      </c>
      <c r="I489">
        <f t="shared" si="26"/>
        <v>0</v>
      </c>
    </row>
    <row r="490" spans="1:9" x14ac:dyDescent="0.2">
      <c r="A490" t="s">
        <v>944</v>
      </c>
      <c r="B490">
        <v>50</v>
      </c>
      <c r="C490">
        <v>0</v>
      </c>
      <c r="D490">
        <v>9</v>
      </c>
      <c r="E490">
        <f>IFERROR(INDEX(Gemeinde_Kennzahlen!A:C,MATCH(A490,Gemeinde_Kennzahlen!B:B,),3),0)</f>
        <v>9047</v>
      </c>
      <c r="F490">
        <f>IFERROR(ROUND(INDEX(Gemeinde_Kennzahlen!A:Q,MATCH(A490,Gemeinde_Kennzahlen!B:B,),16)*INDEX(Gemeinde_Kennzahlen!A:Q,MATCH(A490,Gemeinde_Kennzahlen!B:B,),17),2),"Siedlungsfläche in ha")</f>
        <v>361.18</v>
      </c>
      <c r="G490">
        <f t="shared" si="24"/>
        <v>0.27633469658450316</v>
      </c>
      <c r="H490">
        <f t="shared" si="25"/>
        <v>0</v>
      </c>
      <c r="I490">
        <f t="shared" si="26"/>
        <v>0.49740245385210574</v>
      </c>
    </row>
    <row r="491" spans="1:9" x14ac:dyDescent="0.2">
      <c r="A491" t="s">
        <v>1394</v>
      </c>
      <c r="B491">
        <v>109</v>
      </c>
      <c r="C491">
        <v>3</v>
      </c>
      <c r="D491">
        <v>4</v>
      </c>
      <c r="E491">
        <f>IFERROR(INDEX(Gemeinde_Kennzahlen!A:C,MATCH(A491,Gemeinde_Kennzahlen!B:B,),3),0)</f>
        <v>5547</v>
      </c>
      <c r="F491">
        <f>IFERROR(ROUND(INDEX(Gemeinde_Kennzahlen!A:Q,MATCH(A491,Gemeinde_Kennzahlen!B:B,),16)*INDEX(Gemeinde_Kennzahlen!A:Q,MATCH(A491,Gemeinde_Kennzahlen!B:B,),17),2),"Siedlungsfläche in ha")</f>
        <v>311.37</v>
      </c>
      <c r="G491">
        <f t="shared" si="24"/>
        <v>0.98251307012799716</v>
      </c>
      <c r="H491">
        <f t="shared" si="25"/>
        <v>0.40562466197944835</v>
      </c>
      <c r="I491">
        <f t="shared" si="26"/>
        <v>0.36055525509284297</v>
      </c>
    </row>
    <row r="492" spans="1:9" x14ac:dyDescent="0.2">
      <c r="A492" t="s">
        <v>1786</v>
      </c>
      <c r="B492">
        <v>17</v>
      </c>
      <c r="C492">
        <v>1</v>
      </c>
      <c r="D492">
        <v>5</v>
      </c>
      <c r="E492">
        <f>IFERROR(INDEX(Gemeinde_Kennzahlen!A:C,MATCH(A492,Gemeinde_Kennzahlen!B:B,),3),0)</f>
        <v>383</v>
      </c>
      <c r="F492">
        <f>IFERROR(ROUND(INDEX(Gemeinde_Kennzahlen!A:Q,MATCH(A492,Gemeinde_Kennzahlen!B:B,),16)*INDEX(Gemeinde_Kennzahlen!A:Q,MATCH(A492,Gemeinde_Kennzahlen!B:B,),17),2),"Siedlungsfläche in ha")</f>
        <v>21.03</v>
      </c>
      <c r="G492">
        <f t="shared" si="24"/>
        <v>2.219321148825065</v>
      </c>
      <c r="H492">
        <f t="shared" si="25"/>
        <v>1.95822454308094</v>
      </c>
      <c r="I492">
        <f t="shared" si="26"/>
        <v>6.5274151436031325</v>
      </c>
    </row>
    <row r="493" spans="1:9" x14ac:dyDescent="0.2">
      <c r="A493" t="s">
        <v>2210</v>
      </c>
      <c r="B493">
        <v>11</v>
      </c>
      <c r="C493">
        <v>1</v>
      </c>
      <c r="D493">
        <v>1</v>
      </c>
      <c r="E493">
        <f>IFERROR(INDEX(Gemeinde_Kennzahlen!A:C,MATCH(A493,Gemeinde_Kennzahlen!B:B,),3),0)</f>
        <v>3773</v>
      </c>
      <c r="F493">
        <f>IFERROR(ROUND(INDEX(Gemeinde_Kennzahlen!A:Q,MATCH(A493,Gemeinde_Kennzahlen!B:B,),16)*INDEX(Gemeinde_Kennzahlen!A:Q,MATCH(A493,Gemeinde_Kennzahlen!B:B,),17),2),"Siedlungsfläche in ha")</f>
        <v>213.68</v>
      </c>
      <c r="G493">
        <f t="shared" si="24"/>
        <v>0.1457725947521866</v>
      </c>
      <c r="H493">
        <f t="shared" si="25"/>
        <v>0.19878081102570896</v>
      </c>
      <c r="I493">
        <f t="shared" si="26"/>
        <v>0.13252054068380598</v>
      </c>
    </row>
    <row r="494" spans="1:9" x14ac:dyDescent="0.2">
      <c r="A494" t="s">
        <v>723</v>
      </c>
      <c r="B494">
        <v>0</v>
      </c>
      <c r="C494">
        <v>0</v>
      </c>
      <c r="D494">
        <v>3</v>
      </c>
      <c r="E494">
        <f>IFERROR(INDEX(Gemeinde_Kennzahlen!A:C,MATCH(A494,Gemeinde_Kennzahlen!B:B,),3),0)</f>
        <v>478</v>
      </c>
      <c r="F494">
        <f>IFERROR(ROUND(INDEX(Gemeinde_Kennzahlen!A:Q,MATCH(A494,Gemeinde_Kennzahlen!B:B,),16)*INDEX(Gemeinde_Kennzahlen!A:Q,MATCH(A494,Gemeinde_Kennzahlen!B:B,),17),2),"Siedlungsfläche in ha")</f>
        <v>57.94</v>
      </c>
      <c r="G494">
        <f t="shared" si="24"/>
        <v>0</v>
      </c>
      <c r="H494">
        <f t="shared" si="25"/>
        <v>0</v>
      </c>
      <c r="I494">
        <f t="shared" si="26"/>
        <v>3.1380753138075312</v>
      </c>
    </row>
    <row r="495" spans="1:9" x14ac:dyDescent="0.2">
      <c r="A495" t="s">
        <v>1893</v>
      </c>
      <c r="B495">
        <v>30</v>
      </c>
      <c r="C495">
        <v>2</v>
      </c>
      <c r="D495">
        <v>13</v>
      </c>
      <c r="E495">
        <f>IFERROR(INDEX(Gemeinde_Kennzahlen!A:C,MATCH(A495,Gemeinde_Kennzahlen!B:B,),3),0)</f>
        <v>4992</v>
      </c>
      <c r="F495">
        <f>IFERROR(ROUND(INDEX(Gemeinde_Kennzahlen!A:Q,MATCH(A495,Gemeinde_Kennzahlen!B:B,),16)*INDEX(Gemeinde_Kennzahlen!A:Q,MATCH(A495,Gemeinde_Kennzahlen!B:B,),17),2),"Siedlungsfläche in ha")</f>
        <v>276.45999999999998</v>
      </c>
      <c r="G495">
        <f t="shared" si="24"/>
        <v>0.30048076923076927</v>
      </c>
      <c r="H495">
        <f t="shared" si="25"/>
        <v>0.30048076923076922</v>
      </c>
      <c r="I495">
        <f t="shared" si="26"/>
        <v>1.3020833333333333</v>
      </c>
    </row>
    <row r="496" spans="1:9" x14ac:dyDescent="0.2">
      <c r="A496" t="s">
        <v>277</v>
      </c>
      <c r="B496">
        <v>10</v>
      </c>
      <c r="C496">
        <v>0</v>
      </c>
      <c r="D496">
        <v>1</v>
      </c>
      <c r="E496">
        <f>IFERROR(INDEX(Gemeinde_Kennzahlen!A:C,MATCH(A496,Gemeinde_Kennzahlen!B:B,),3),0)</f>
        <v>3298</v>
      </c>
      <c r="F496">
        <f>IFERROR(ROUND(INDEX(Gemeinde_Kennzahlen!A:Q,MATCH(A496,Gemeinde_Kennzahlen!B:B,),16)*INDEX(Gemeinde_Kennzahlen!A:Q,MATCH(A496,Gemeinde_Kennzahlen!B:B,),17),2),"Siedlungsfläche in ha")</f>
        <v>147.93</v>
      </c>
      <c r="G496">
        <f t="shared" si="24"/>
        <v>0.1516070345664039</v>
      </c>
      <c r="H496">
        <f t="shared" si="25"/>
        <v>0</v>
      </c>
      <c r="I496">
        <f t="shared" si="26"/>
        <v>0.1516070345664039</v>
      </c>
    </row>
    <row r="497" spans="1:9" x14ac:dyDescent="0.2">
      <c r="A497" t="s">
        <v>1837</v>
      </c>
      <c r="B497">
        <v>22</v>
      </c>
      <c r="C497">
        <v>1</v>
      </c>
      <c r="D497">
        <v>1</v>
      </c>
      <c r="E497">
        <f>IFERROR(INDEX(Gemeinde_Kennzahlen!A:C,MATCH(A497,Gemeinde_Kennzahlen!B:B,),3),0)</f>
        <v>3249</v>
      </c>
      <c r="F497">
        <f>IFERROR(ROUND(INDEX(Gemeinde_Kennzahlen!A:Q,MATCH(A497,Gemeinde_Kennzahlen!B:B,),16)*INDEX(Gemeinde_Kennzahlen!A:Q,MATCH(A497,Gemeinde_Kennzahlen!B:B,),17),2),"Siedlungsfläche in ha")</f>
        <v>138.86000000000001</v>
      </c>
      <c r="G497">
        <f t="shared" si="24"/>
        <v>0.33856571252693141</v>
      </c>
      <c r="H497">
        <f t="shared" si="25"/>
        <v>0.23084025854108955</v>
      </c>
      <c r="I497">
        <f t="shared" si="26"/>
        <v>0.15389350569405971</v>
      </c>
    </row>
    <row r="498" spans="1:9" x14ac:dyDescent="0.2">
      <c r="A498" t="s">
        <v>2023</v>
      </c>
      <c r="B498">
        <v>35</v>
      </c>
      <c r="C498">
        <v>1</v>
      </c>
      <c r="D498">
        <v>6</v>
      </c>
      <c r="E498">
        <f>IFERROR(INDEX(Gemeinde_Kennzahlen!A:C,MATCH(A498,Gemeinde_Kennzahlen!B:B,),3),0)</f>
        <v>7385</v>
      </c>
      <c r="F498">
        <f>IFERROR(ROUND(INDEX(Gemeinde_Kennzahlen!A:Q,MATCH(A498,Gemeinde_Kennzahlen!B:B,),16)*INDEX(Gemeinde_Kennzahlen!A:Q,MATCH(A498,Gemeinde_Kennzahlen!B:B,),17),2),"Siedlungsfläche in ha")</f>
        <v>273.88</v>
      </c>
      <c r="G498">
        <f t="shared" si="24"/>
        <v>0.23696682464454977</v>
      </c>
      <c r="H498">
        <f t="shared" si="25"/>
        <v>0.1015572105619499</v>
      </c>
      <c r="I498">
        <f t="shared" si="26"/>
        <v>0.40622884224779959</v>
      </c>
    </row>
    <row r="499" spans="1:9" x14ac:dyDescent="0.2">
      <c r="A499" t="s">
        <v>2267</v>
      </c>
      <c r="B499">
        <v>139</v>
      </c>
      <c r="C499">
        <v>4</v>
      </c>
      <c r="D499">
        <v>21</v>
      </c>
      <c r="E499">
        <f>IFERROR(INDEX(Gemeinde_Kennzahlen!A:C,MATCH(A499,Gemeinde_Kennzahlen!B:B,),3),0)</f>
        <v>12164</v>
      </c>
      <c r="F499">
        <f>IFERROR(ROUND(INDEX(Gemeinde_Kennzahlen!A:Q,MATCH(A499,Gemeinde_Kennzahlen!B:B,),16)*INDEX(Gemeinde_Kennzahlen!A:Q,MATCH(A499,Gemeinde_Kennzahlen!B:B,),17),2),"Siedlungsfläche in ha")</f>
        <v>342</v>
      </c>
      <c r="G499">
        <f t="shared" si="24"/>
        <v>0.5713581058862216</v>
      </c>
      <c r="H499">
        <f t="shared" si="25"/>
        <v>0.24662939822426833</v>
      </c>
      <c r="I499">
        <f t="shared" si="26"/>
        <v>0.8632028937849392</v>
      </c>
    </row>
    <row r="500" spans="1:9" x14ac:dyDescent="0.2">
      <c r="A500" t="s">
        <v>872</v>
      </c>
      <c r="B500">
        <v>3</v>
      </c>
      <c r="C500">
        <v>1</v>
      </c>
      <c r="D500">
        <v>3</v>
      </c>
      <c r="E500">
        <f>IFERROR(INDEX(Gemeinde_Kennzahlen!A:C,MATCH(A500,Gemeinde_Kennzahlen!B:B,),3),0)</f>
        <v>833</v>
      </c>
      <c r="F500">
        <f>IFERROR(ROUND(INDEX(Gemeinde_Kennzahlen!A:Q,MATCH(A500,Gemeinde_Kennzahlen!B:B,),16)*INDEX(Gemeinde_Kennzahlen!A:Q,MATCH(A500,Gemeinde_Kennzahlen!B:B,),17),2),"Siedlungsfläche in ha")</f>
        <v>149.77000000000001</v>
      </c>
      <c r="G500">
        <f t="shared" si="24"/>
        <v>0.18007202881152462</v>
      </c>
      <c r="H500">
        <f t="shared" si="25"/>
        <v>0.90036014405762299</v>
      </c>
      <c r="I500">
        <f t="shared" si="26"/>
        <v>1.800720288115246</v>
      </c>
    </row>
    <row r="501" spans="1:9" x14ac:dyDescent="0.2">
      <c r="A501" t="s">
        <v>1519</v>
      </c>
      <c r="B501">
        <v>21</v>
      </c>
      <c r="C501">
        <v>1</v>
      </c>
      <c r="D501">
        <v>8</v>
      </c>
      <c r="E501">
        <f>IFERROR(INDEX(Gemeinde_Kennzahlen!A:C,MATCH(A501,Gemeinde_Kennzahlen!B:B,),3),0)</f>
        <v>3434</v>
      </c>
      <c r="F501">
        <f>IFERROR(ROUND(INDEX(Gemeinde_Kennzahlen!A:Q,MATCH(A501,Gemeinde_Kennzahlen!B:B,),16)*INDEX(Gemeinde_Kennzahlen!A:Q,MATCH(A501,Gemeinde_Kennzahlen!B:B,),17),2),"Siedlungsfläche in ha")</f>
        <v>178.09</v>
      </c>
      <c r="G501">
        <f t="shared" si="24"/>
        <v>0.3057658707047175</v>
      </c>
      <c r="H501">
        <f t="shared" si="25"/>
        <v>0.21840419336051253</v>
      </c>
      <c r="I501">
        <f t="shared" si="26"/>
        <v>1.1648223645894002</v>
      </c>
    </row>
    <row r="502" spans="1:9" x14ac:dyDescent="0.2">
      <c r="A502" t="s">
        <v>2147</v>
      </c>
      <c r="B502">
        <v>16</v>
      </c>
      <c r="C502">
        <v>0</v>
      </c>
      <c r="D502">
        <v>1</v>
      </c>
      <c r="E502">
        <f>IFERROR(INDEX(Gemeinde_Kennzahlen!A:C,MATCH(A502,Gemeinde_Kennzahlen!B:B,),3),0)</f>
        <v>2401</v>
      </c>
      <c r="F502">
        <f>IFERROR(ROUND(INDEX(Gemeinde_Kennzahlen!A:Q,MATCH(A502,Gemeinde_Kennzahlen!B:B,),16)*INDEX(Gemeinde_Kennzahlen!A:Q,MATCH(A502,Gemeinde_Kennzahlen!B:B,),17),2),"Siedlungsfläche in ha")</f>
        <v>138.43</v>
      </c>
      <c r="G502">
        <f t="shared" si="24"/>
        <v>0.33319450229071224</v>
      </c>
      <c r="H502">
        <f t="shared" si="25"/>
        <v>0</v>
      </c>
      <c r="I502">
        <f t="shared" si="26"/>
        <v>0.20824656393169513</v>
      </c>
    </row>
    <row r="503" spans="1:9" x14ac:dyDescent="0.2">
      <c r="A503" t="s">
        <v>2070</v>
      </c>
      <c r="B503">
        <v>0</v>
      </c>
      <c r="C503">
        <v>0</v>
      </c>
      <c r="D503">
        <v>4</v>
      </c>
      <c r="E503">
        <f>IFERROR(INDEX(Gemeinde_Kennzahlen!A:C,MATCH(A503,Gemeinde_Kennzahlen!B:B,),3),0)</f>
        <v>93</v>
      </c>
      <c r="F503">
        <f>IFERROR(ROUND(INDEX(Gemeinde_Kennzahlen!A:Q,MATCH(A503,Gemeinde_Kennzahlen!B:B,),16)*INDEX(Gemeinde_Kennzahlen!A:Q,MATCH(A503,Gemeinde_Kennzahlen!B:B,),17),2),"Siedlungsfläche in ha")</f>
        <v>27</v>
      </c>
      <c r="G503">
        <f t="shared" si="24"/>
        <v>0</v>
      </c>
      <c r="H503">
        <f t="shared" si="25"/>
        <v>0</v>
      </c>
      <c r="I503">
        <f t="shared" si="26"/>
        <v>21.505376344086024</v>
      </c>
    </row>
    <row r="504" spans="1:9" x14ac:dyDescent="0.2">
      <c r="A504" t="s">
        <v>566</v>
      </c>
      <c r="B504">
        <v>7</v>
      </c>
      <c r="C504">
        <v>1</v>
      </c>
      <c r="D504">
        <v>0</v>
      </c>
      <c r="E504">
        <f>IFERROR(INDEX(Gemeinde_Kennzahlen!A:C,MATCH(A504,Gemeinde_Kennzahlen!B:B,),3),0)</f>
        <v>5130</v>
      </c>
      <c r="F504">
        <f>IFERROR(ROUND(INDEX(Gemeinde_Kennzahlen!A:Q,MATCH(A504,Gemeinde_Kennzahlen!B:B,),16)*INDEX(Gemeinde_Kennzahlen!A:Q,MATCH(A504,Gemeinde_Kennzahlen!B:B,),17),2),"Siedlungsfläche in ha")</f>
        <v>220.57</v>
      </c>
      <c r="G504">
        <f t="shared" si="24"/>
        <v>6.8226120857699815E-2</v>
      </c>
      <c r="H504">
        <f t="shared" si="25"/>
        <v>0.14619883040935672</v>
      </c>
      <c r="I504">
        <f t="shared" si="26"/>
        <v>0</v>
      </c>
    </row>
    <row r="505" spans="1:9" x14ac:dyDescent="0.2">
      <c r="A505" t="s">
        <v>2334</v>
      </c>
      <c r="B505">
        <v>117</v>
      </c>
      <c r="C505">
        <v>57</v>
      </c>
      <c r="D505">
        <v>27</v>
      </c>
      <c r="E505">
        <f>IFERROR(INDEX(Gemeinde_Kennzahlen!A:C,MATCH(A505,Gemeinde_Kennzahlen!B:B,),3),0)</f>
        <v>20130</v>
      </c>
      <c r="F505">
        <f>IFERROR(ROUND(INDEX(Gemeinde_Kennzahlen!A:Q,MATCH(A505,Gemeinde_Kennzahlen!B:B,),16)*INDEX(Gemeinde_Kennzahlen!A:Q,MATCH(A505,Gemeinde_Kennzahlen!B:B,),17),2),"Siedlungsfläche in ha")</f>
        <v>833.41</v>
      </c>
      <c r="G505">
        <f t="shared" si="24"/>
        <v>0.29061102831594637</v>
      </c>
      <c r="H505">
        <f t="shared" si="25"/>
        <v>2.1236959761549925</v>
      </c>
      <c r="I505">
        <f t="shared" si="26"/>
        <v>0.6706408345752608</v>
      </c>
    </row>
    <row r="506" spans="1:9" x14ac:dyDescent="0.2">
      <c r="A506" t="s">
        <v>1208</v>
      </c>
      <c r="B506">
        <v>1</v>
      </c>
      <c r="C506">
        <v>2</v>
      </c>
      <c r="D506">
        <v>3</v>
      </c>
      <c r="E506">
        <f>IFERROR(INDEX(Gemeinde_Kennzahlen!A:C,MATCH(A506,Gemeinde_Kennzahlen!B:B,),3),0)</f>
        <v>841</v>
      </c>
      <c r="F506">
        <f>IFERROR(ROUND(INDEX(Gemeinde_Kennzahlen!A:Q,MATCH(A506,Gemeinde_Kennzahlen!B:B,),16)*INDEX(Gemeinde_Kennzahlen!A:Q,MATCH(A506,Gemeinde_Kennzahlen!B:B,),17),2),"Siedlungsfläche in ha")</f>
        <v>84.11</v>
      </c>
      <c r="G506">
        <f t="shared" si="24"/>
        <v>5.9453032104637329E-2</v>
      </c>
      <c r="H506">
        <f t="shared" si="25"/>
        <v>1.78359096313912</v>
      </c>
      <c r="I506">
        <f t="shared" si="26"/>
        <v>1.7835909631391202</v>
      </c>
    </row>
    <row r="507" spans="1:9" x14ac:dyDescent="0.2">
      <c r="A507" t="s">
        <v>2221</v>
      </c>
      <c r="B507">
        <v>16</v>
      </c>
      <c r="C507">
        <v>1</v>
      </c>
      <c r="D507">
        <v>9</v>
      </c>
      <c r="E507">
        <f>IFERROR(INDEX(Gemeinde_Kennzahlen!A:C,MATCH(A507,Gemeinde_Kennzahlen!B:B,),3),0)</f>
        <v>6594</v>
      </c>
      <c r="F507">
        <f>IFERROR(ROUND(INDEX(Gemeinde_Kennzahlen!A:Q,MATCH(A507,Gemeinde_Kennzahlen!B:B,),16)*INDEX(Gemeinde_Kennzahlen!A:Q,MATCH(A507,Gemeinde_Kennzahlen!B:B,),17),2),"Siedlungsfläche in ha")</f>
        <v>306.64</v>
      </c>
      <c r="G507">
        <f t="shared" si="24"/>
        <v>0.12132241431604489</v>
      </c>
      <c r="H507">
        <f t="shared" si="25"/>
        <v>0.11373976342129209</v>
      </c>
      <c r="I507">
        <f t="shared" si="26"/>
        <v>0.68243858052775253</v>
      </c>
    </row>
    <row r="508" spans="1:9" x14ac:dyDescent="0.2">
      <c r="A508" t="s">
        <v>377</v>
      </c>
      <c r="B508">
        <v>3</v>
      </c>
      <c r="C508">
        <v>2</v>
      </c>
      <c r="D508">
        <v>2</v>
      </c>
      <c r="E508">
        <f>IFERROR(INDEX(Gemeinde_Kennzahlen!A:C,MATCH(A508,Gemeinde_Kennzahlen!B:B,),3),0)</f>
        <v>1302</v>
      </c>
      <c r="F508">
        <f>IFERROR(ROUND(INDEX(Gemeinde_Kennzahlen!A:Q,MATCH(A508,Gemeinde_Kennzahlen!B:B,),16)*INDEX(Gemeinde_Kennzahlen!A:Q,MATCH(A508,Gemeinde_Kennzahlen!B:B,),17),2),"Siedlungsfläche in ha")</f>
        <v>97.9</v>
      </c>
      <c r="G508">
        <f t="shared" si="24"/>
        <v>0.1152073732718894</v>
      </c>
      <c r="H508">
        <f t="shared" si="25"/>
        <v>1.1520737327188939</v>
      </c>
      <c r="I508">
        <f t="shared" si="26"/>
        <v>0.76804915514592931</v>
      </c>
    </row>
    <row r="509" spans="1:9" x14ac:dyDescent="0.2">
      <c r="A509" t="s">
        <v>379</v>
      </c>
      <c r="B509">
        <v>9</v>
      </c>
      <c r="C509">
        <v>1</v>
      </c>
      <c r="D509">
        <v>7</v>
      </c>
      <c r="E509">
        <f>IFERROR(INDEX(Gemeinde_Kennzahlen!A:C,MATCH(A509,Gemeinde_Kennzahlen!B:B,),3),0)</f>
        <v>16842</v>
      </c>
      <c r="F509">
        <f>IFERROR(ROUND(INDEX(Gemeinde_Kennzahlen!A:Q,MATCH(A509,Gemeinde_Kennzahlen!B:B,),16)*INDEX(Gemeinde_Kennzahlen!A:Q,MATCH(A509,Gemeinde_Kennzahlen!B:B,),17),2),"Siedlungsfläche in ha")</f>
        <v>657.31</v>
      </c>
      <c r="G509">
        <f t="shared" si="24"/>
        <v>2.6718916993231208E-2</v>
      </c>
      <c r="H509">
        <f t="shared" si="25"/>
        <v>4.4531528322052018E-2</v>
      </c>
      <c r="I509">
        <f t="shared" si="26"/>
        <v>0.20781379883624274</v>
      </c>
    </row>
    <row r="510" spans="1:9" x14ac:dyDescent="0.2">
      <c r="A510" t="s">
        <v>1730</v>
      </c>
      <c r="B510">
        <v>130</v>
      </c>
      <c r="C510">
        <v>4</v>
      </c>
      <c r="D510">
        <v>3</v>
      </c>
      <c r="E510">
        <f>IFERROR(INDEX(Gemeinde_Kennzahlen!A:C,MATCH(A510,Gemeinde_Kennzahlen!B:B,),3),0)</f>
        <v>16893</v>
      </c>
      <c r="F510">
        <f>IFERROR(ROUND(INDEX(Gemeinde_Kennzahlen!A:Q,MATCH(A510,Gemeinde_Kennzahlen!B:B,),16)*INDEX(Gemeinde_Kennzahlen!A:Q,MATCH(A510,Gemeinde_Kennzahlen!B:B,),17),2),"Siedlungsfläche in ha")</f>
        <v>440.26</v>
      </c>
      <c r="G510">
        <f t="shared" si="24"/>
        <v>0.38477475877582429</v>
      </c>
      <c r="H510">
        <f t="shared" si="25"/>
        <v>0.17758835020422661</v>
      </c>
      <c r="I510">
        <f t="shared" si="26"/>
        <v>8.8794175102113307E-2</v>
      </c>
    </row>
    <row r="511" spans="1:9" x14ac:dyDescent="0.2">
      <c r="A511" t="s">
        <v>408</v>
      </c>
      <c r="B511">
        <v>49</v>
      </c>
      <c r="C511">
        <v>10</v>
      </c>
      <c r="D511">
        <v>4</v>
      </c>
      <c r="E511">
        <f>IFERROR(INDEX(Gemeinde_Kennzahlen!A:C,MATCH(A511,Gemeinde_Kennzahlen!B:B,),3),0)</f>
        <v>441</v>
      </c>
      <c r="F511">
        <f>IFERROR(ROUND(INDEX(Gemeinde_Kennzahlen!A:Q,MATCH(A511,Gemeinde_Kennzahlen!B:B,),16)*INDEX(Gemeinde_Kennzahlen!A:Q,MATCH(A511,Gemeinde_Kennzahlen!B:B,),17),2),"Siedlungsfläche in ha")</f>
        <v>78.2</v>
      </c>
      <c r="G511">
        <f t="shared" si="24"/>
        <v>5.5555555555555554</v>
      </c>
      <c r="H511">
        <f t="shared" si="25"/>
        <v>17.006802721088434</v>
      </c>
      <c r="I511">
        <f t="shared" si="26"/>
        <v>4.5351473922902494</v>
      </c>
    </row>
    <row r="512" spans="1:9" x14ac:dyDescent="0.2">
      <c r="A512" t="s">
        <v>955</v>
      </c>
      <c r="B512">
        <v>39</v>
      </c>
      <c r="C512">
        <v>5</v>
      </c>
      <c r="D512">
        <v>4</v>
      </c>
      <c r="E512">
        <f>IFERROR(INDEX(Gemeinde_Kennzahlen!A:C,MATCH(A512,Gemeinde_Kennzahlen!B:B,),3),0)</f>
        <v>13816</v>
      </c>
      <c r="F512">
        <f>IFERROR(ROUND(INDEX(Gemeinde_Kennzahlen!A:Q,MATCH(A512,Gemeinde_Kennzahlen!B:B,),16)*INDEX(Gemeinde_Kennzahlen!A:Q,MATCH(A512,Gemeinde_Kennzahlen!B:B,),17),2),"Siedlungsfläche in ha")</f>
        <v>389.61</v>
      </c>
      <c r="G512">
        <f t="shared" si="24"/>
        <v>0.14114070642733062</v>
      </c>
      <c r="H512">
        <f t="shared" si="25"/>
        <v>0.27142443543717426</v>
      </c>
      <c r="I512">
        <f t="shared" si="26"/>
        <v>0.14475969889982629</v>
      </c>
    </row>
    <row r="513" spans="1:9" x14ac:dyDescent="0.2">
      <c r="A513" t="s">
        <v>290</v>
      </c>
      <c r="B513">
        <v>6</v>
      </c>
      <c r="C513">
        <v>5</v>
      </c>
      <c r="D513">
        <v>9</v>
      </c>
      <c r="E513">
        <f>IFERROR(INDEX(Gemeinde_Kennzahlen!A:C,MATCH(A513,Gemeinde_Kennzahlen!B:B,),3),0)</f>
        <v>4273</v>
      </c>
      <c r="F513">
        <f>IFERROR(ROUND(INDEX(Gemeinde_Kennzahlen!A:Q,MATCH(A513,Gemeinde_Kennzahlen!B:B,),16)*INDEX(Gemeinde_Kennzahlen!A:Q,MATCH(A513,Gemeinde_Kennzahlen!B:B,),17),2),"Siedlungsfläche in ha")</f>
        <v>368.19</v>
      </c>
      <c r="G513">
        <f t="shared" si="24"/>
        <v>7.020828457758016E-2</v>
      </c>
      <c r="H513">
        <f t="shared" si="25"/>
        <v>0.87760355721975192</v>
      </c>
      <c r="I513">
        <f t="shared" si="26"/>
        <v>1.0531242686637023</v>
      </c>
    </row>
    <row r="514" spans="1:9" x14ac:dyDescent="0.2">
      <c r="A514" t="s">
        <v>1788</v>
      </c>
      <c r="B514">
        <v>48</v>
      </c>
      <c r="C514">
        <v>7</v>
      </c>
      <c r="D514">
        <v>4</v>
      </c>
      <c r="E514">
        <f>IFERROR(INDEX(Gemeinde_Kennzahlen!A:C,MATCH(A514,Gemeinde_Kennzahlen!B:B,),3),0)</f>
        <v>678</v>
      </c>
      <c r="F514">
        <f>IFERROR(ROUND(INDEX(Gemeinde_Kennzahlen!A:Q,MATCH(A514,Gemeinde_Kennzahlen!B:B,),16)*INDEX(Gemeinde_Kennzahlen!A:Q,MATCH(A514,Gemeinde_Kennzahlen!B:B,),17),2),"Siedlungsfläche in ha")</f>
        <v>62.52</v>
      </c>
      <c r="G514">
        <f t="shared" si="24"/>
        <v>3.5398230088495577</v>
      </c>
      <c r="H514">
        <f t="shared" si="25"/>
        <v>7.7433628318584073</v>
      </c>
      <c r="I514">
        <f t="shared" si="26"/>
        <v>2.9498525073746311</v>
      </c>
    </row>
    <row r="515" spans="1:9" x14ac:dyDescent="0.2">
      <c r="A515" t="s">
        <v>890</v>
      </c>
      <c r="B515">
        <v>11</v>
      </c>
      <c r="C515">
        <v>0</v>
      </c>
      <c r="D515">
        <v>4</v>
      </c>
      <c r="E515">
        <f>IFERROR(INDEX(Gemeinde_Kennzahlen!A:C,MATCH(A515,Gemeinde_Kennzahlen!B:B,),3),0)</f>
        <v>2458</v>
      </c>
      <c r="F515">
        <f>IFERROR(ROUND(INDEX(Gemeinde_Kennzahlen!A:Q,MATCH(A515,Gemeinde_Kennzahlen!B:B,),16)*INDEX(Gemeinde_Kennzahlen!A:Q,MATCH(A515,Gemeinde_Kennzahlen!B:B,),17),2),"Siedlungsfläche in ha")</f>
        <v>173.72</v>
      </c>
      <c r="G515">
        <f t="shared" si="24"/>
        <v>0.22375915378356387</v>
      </c>
      <c r="H515">
        <f t="shared" si="25"/>
        <v>0</v>
      </c>
      <c r="I515">
        <f t="shared" si="26"/>
        <v>0.81366965012205039</v>
      </c>
    </row>
    <row r="516" spans="1:9" x14ac:dyDescent="0.2">
      <c r="A516" t="s">
        <v>755</v>
      </c>
      <c r="B516">
        <v>3</v>
      </c>
      <c r="C516">
        <v>0</v>
      </c>
      <c r="D516">
        <v>0</v>
      </c>
      <c r="E516">
        <f>IFERROR(INDEX(Gemeinde_Kennzahlen!A:C,MATCH(A516,Gemeinde_Kennzahlen!B:B,),3),0)</f>
        <v>2236</v>
      </c>
      <c r="F516">
        <f>IFERROR(ROUND(INDEX(Gemeinde_Kennzahlen!A:Q,MATCH(A516,Gemeinde_Kennzahlen!B:B,),16)*INDEX(Gemeinde_Kennzahlen!A:Q,MATCH(A516,Gemeinde_Kennzahlen!B:B,),17),2),"Siedlungsfläche in ha")</f>
        <v>107.83</v>
      </c>
      <c r="G516">
        <f t="shared" si="24"/>
        <v>6.7084078711985684E-2</v>
      </c>
      <c r="H516">
        <f t="shared" si="25"/>
        <v>0</v>
      </c>
      <c r="I516">
        <f t="shared" si="26"/>
        <v>0</v>
      </c>
    </row>
    <row r="517" spans="1:9" x14ac:dyDescent="0.2">
      <c r="A517" t="s">
        <v>1668</v>
      </c>
      <c r="B517">
        <v>1</v>
      </c>
      <c r="C517">
        <v>2</v>
      </c>
      <c r="D517">
        <v>0</v>
      </c>
      <c r="E517">
        <f>IFERROR(INDEX(Gemeinde_Kennzahlen!A:C,MATCH(A517,Gemeinde_Kennzahlen!B:B,),3),0)</f>
        <v>1441</v>
      </c>
      <c r="F517">
        <f>IFERROR(ROUND(INDEX(Gemeinde_Kennzahlen!A:Q,MATCH(A517,Gemeinde_Kennzahlen!B:B,),16)*INDEX(Gemeinde_Kennzahlen!A:Q,MATCH(A517,Gemeinde_Kennzahlen!B:B,),17),2),"Siedlungsfläche in ha")</f>
        <v>114.06</v>
      </c>
      <c r="G517">
        <f t="shared" si="24"/>
        <v>3.4698126301179737E-2</v>
      </c>
      <c r="H517">
        <f t="shared" si="25"/>
        <v>1.0409437890353921</v>
      </c>
      <c r="I517">
        <f t="shared" si="26"/>
        <v>0</v>
      </c>
    </row>
    <row r="518" spans="1:9" x14ac:dyDescent="0.2">
      <c r="A518" t="s">
        <v>1016</v>
      </c>
      <c r="B518">
        <v>39</v>
      </c>
      <c r="C518">
        <v>2</v>
      </c>
      <c r="D518">
        <v>5</v>
      </c>
      <c r="E518">
        <f>IFERROR(INDEX(Gemeinde_Kennzahlen!A:C,MATCH(A518,Gemeinde_Kennzahlen!B:B,),3),0)</f>
        <v>11047</v>
      </c>
      <c r="F518">
        <f>IFERROR(ROUND(INDEX(Gemeinde_Kennzahlen!A:Q,MATCH(A518,Gemeinde_Kennzahlen!B:B,),16)*INDEX(Gemeinde_Kennzahlen!A:Q,MATCH(A518,Gemeinde_Kennzahlen!B:B,),17),2),"Siedlungsfläche in ha")</f>
        <v>344.45</v>
      </c>
      <c r="G518">
        <f t="shared" si="24"/>
        <v>0.17651851181316194</v>
      </c>
      <c r="H518">
        <f t="shared" si="25"/>
        <v>0.13578347062550919</v>
      </c>
      <c r="I518">
        <f t="shared" si="26"/>
        <v>0.22630578437584864</v>
      </c>
    </row>
    <row r="519" spans="1:9" x14ac:dyDescent="0.2">
      <c r="A519" t="s">
        <v>2011</v>
      </c>
      <c r="B519">
        <v>18</v>
      </c>
      <c r="C519">
        <v>1</v>
      </c>
      <c r="D519">
        <v>10</v>
      </c>
      <c r="E519">
        <f>IFERROR(INDEX(Gemeinde_Kennzahlen!A:C,MATCH(A519,Gemeinde_Kennzahlen!B:B,),3),0)</f>
        <v>4012</v>
      </c>
      <c r="F519">
        <f>IFERROR(ROUND(INDEX(Gemeinde_Kennzahlen!A:Q,MATCH(A519,Gemeinde_Kennzahlen!B:B,),16)*INDEX(Gemeinde_Kennzahlen!A:Q,MATCH(A519,Gemeinde_Kennzahlen!B:B,),17),2),"Siedlungsfläche in ha")</f>
        <v>181.51</v>
      </c>
      <c r="G519">
        <f t="shared" si="24"/>
        <v>0.2243270189431705</v>
      </c>
      <c r="H519">
        <f t="shared" si="25"/>
        <v>0.18693918245264207</v>
      </c>
      <c r="I519">
        <f t="shared" si="26"/>
        <v>1.2462612163509472</v>
      </c>
    </row>
    <row r="520" spans="1:9" x14ac:dyDescent="0.2">
      <c r="A520" t="s">
        <v>1392</v>
      </c>
      <c r="B520">
        <v>54</v>
      </c>
      <c r="C520">
        <v>1</v>
      </c>
      <c r="D520">
        <v>1</v>
      </c>
      <c r="E520">
        <f>IFERROR(INDEX(Gemeinde_Kennzahlen!A:C,MATCH(A520,Gemeinde_Kennzahlen!B:B,),3),0)</f>
        <v>4925</v>
      </c>
      <c r="F520">
        <f>IFERROR(ROUND(INDEX(Gemeinde_Kennzahlen!A:Q,MATCH(A520,Gemeinde_Kennzahlen!B:B,),16)*INDEX(Gemeinde_Kennzahlen!A:Q,MATCH(A520,Gemeinde_Kennzahlen!B:B,),17),2),"Siedlungsfläche in ha")</f>
        <v>206.33</v>
      </c>
      <c r="G520">
        <f t="shared" si="24"/>
        <v>0.5482233502538072</v>
      </c>
      <c r="H520">
        <f t="shared" si="25"/>
        <v>0.15228426395939085</v>
      </c>
      <c r="I520">
        <f t="shared" si="26"/>
        <v>0.10152284263959391</v>
      </c>
    </row>
    <row r="521" spans="1:9" x14ac:dyDescent="0.2">
      <c r="A521" t="s">
        <v>1729</v>
      </c>
      <c r="B521">
        <v>17</v>
      </c>
      <c r="C521">
        <v>3</v>
      </c>
      <c r="D521">
        <v>2</v>
      </c>
      <c r="E521">
        <f>IFERROR(INDEX(Gemeinde_Kennzahlen!A:C,MATCH(A521,Gemeinde_Kennzahlen!B:B,),3),0)</f>
        <v>8784</v>
      </c>
      <c r="F521">
        <f>IFERROR(ROUND(INDEX(Gemeinde_Kennzahlen!A:Q,MATCH(A521,Gemeinde_Kennzahlen!B:B,),16)*INDEX(Gemeinde_Kennzahlen!A:Q,MATCH(A521,Gemeinde_Kennzahlen!B:B,),17),2),"Siedlungsfläche in ha")</f>
        <v>264.14</v>
      </c>
      <c r="G521">
        <f t="shared" si="24"/>
        <v>9.676684881602915E-2</v>
      </c>
      <c r="H521">
        <f t="shared" si="25"/>
        <v>0.25614754098360654</v>
      </c>
      <c r="I521">
        <f t="shared" si="26"/>
        <v>0.11384335154826958</v>
      </c>
    </row>
    <row r="522" spans="1:9" x14ac:dyDescent="0.2">
      <c r="A522" t="s">
        <v>466</v>
      </c>
      <c r="B522">
        <v>3</v>
      </c>
      <c r="C522">
        <v>2</v>
      </c>
      <c r="D522">
        <v>3</v>
      </c>
      <c r="E522">
        <f>IFERROR(INDEX(Gemeinde_Kennzahlen!A:C,MATCH(A522,Gemeinde_Kennzahlen!B:B,),3),0)</f>
        <v>971</v>
      </c>
      <c r="F522">
        <f>IFERROR(ROUND(INDEX(Gemeinde_Kennzahlen!A:Q,MATCH(A522,Gemeinde_Kennzahlen!B:B,),16)*INDEX(Gemeinde_Kennzahlen!A:Q,MATCH(A522,Gemeinde_Kennzahlen!B:B,),17),2),"Siedlungsfläche in ha")</f>
        <v>56</v>
      </c>
      <c r="G522">
        <f t="shared" si="24"/>
        <v>0.15447991761071062</v>
      </c>
      <c r="H522">
        <f t="shared" si="25"/>
        <v>1.544799176107106</v>
      </c>
      <c r="I522">
        <f t="shared" si="26"/>
        <v>1.544799176107106</v>
      </c>
    </row>
    <row r="523" spans="1:9" x14ac:dyDescent="0.2">
      <c r="A523" t="s">
        <v>1306</v>
      </c>
      <c r="B523">
        <v>21</v>
      </c>
      <c r="C523">
        <v>4</v>
      </c>
      <c r="D523">
        <v>2</v>
      </c>
      <c r="E523">
        <f>IFERROR(INDEX(Gemeinde_Kennzahlen!A:C,MATCH(A523,Gemeinde_Kennzahlen!B:B,),3),0)</f>
        <v>4924</v>
      </c>
      <c r="F523">
        <f>IFERROR(ROUND(INDEX(Gemeinde_Kennzahlen!A:Q,MATCH(A523,Gemeinde_Kennzahlen!B:B,),16)*INDEX(Gemeinde_Kennzahlen!A:Q,MATCH(A523,Gemeinde_Kennzahlen!B:B,),17),2),"Siedlungsfläche in ha")</f>
        <v>170.73</v>
      </c>
      <c r="G523">
        <f t="shared" si="24"/>
        <v>0.21324126726238829</v>
      </c>
      <c r="H523">
        <f t="shared" si="25"/>
        <v>0.60926076360682369</v>
      </c>
      <c r="I523">
        <f t="shared" si="26"/>
        <v>0.20308692120227456</v>
      </c>
    </row>
    <row r="524" spans="1:9" x14ac:dyDescent="0.2">
      <c r="A524" t="s">
        <v>999</v>
      </c>
      <c r="B524">
        <v>9</v>
      </c>
      <c r="C524">
        <v>0</v>
      </c>
      <c r="D524">
        <v>7</v>
      </c>
      <c r="E524">
        <f>IFERROR(INDEX(Gemeinde_Kennzahlen!A:C,MATCH(A524,Gemeinde_Kennzahlen!B:B,),3),0)</f>
        <v>3013</v>
      </c>
      <c r="F524">
        <f>IFERROR(ROUND(INDEX(Gemeinde_Kennzahlen!A:Q,MATCH(A524,Gemeinde_Kennzahlen!B:B,),16)*INDEX(Gemeinde_Kennzahlen!A:Q,MATCH(A524,Gemeinde_Kennzahlen!B:B,),17),2),"Siedlungsfläche in ha")</f>
        <v>152.08000000000001</v>
      </c>
      <c r="G524">
        <f t="shared" si="24"/>
        <v>0.14935280451377364</v>
      </c>
      <c r="H524">
        <f t="shared" si="25"/>
        <v>0</v>
      </c>
      <c r="I524">
        <f t="shared" si="26"/>
        <v>1.1616329239960173</v>
      </c>
    </row>
    <row r="525" spans="1:9" x14ac:dyDescent="0.2">
      <c r="A525" t="s">
        <v>771</v>
      </c>
      <c r="B525">
        <v>10</v>
      </c>
      <c r="C525">
        <v>6</v>
      </c>
      <c r="D525">
        <v>4</v>
      </c>
      <c r="E525">
        <f>IFERROR(INDEX(Gemeinde_Kennzahlen!A:C,MATCH(A525,Gemeinde_Kennzahlen!B:B,),3),0)</f>
        <v>3782</v>
      </c>
      <c r="F525">
        <f>IFERROR(ROUND(INDEX(Gemeinde_Kennzahlen!A:Q,MATCH(A525,Gemeinde_Kennzahlen!B:B,),16)*INDEX(Gemeinde_Kennzahlen!A:Q,MATCH(A525,Gemeinde_Kennzahlen!B:B,),17),2),"Siedlungsfläche in ha")</f>
        <v>143.22999999999999</v>
      </c>
      <c r="G525">
        <f t="shared" si="24"/>
        <v>0.13220518244315177</v>
      </c>
      <c r="H525">
        <f t="shared" si="25"/>
        <v>1.189846641988366</v>
      </c>
      <c r="I525">
        <f t="shared" si="26"/>
        <v>0.52882072977260708</v>
      </c>
    </row>
    <row r="526" spans="1:9" x14ac:dyDescent="0.2">
      <c r="A526" t="s">
        <v>1646</v>
      </c>
      <c r="B526">
        <v>3</v>
      </c>
      <c r="C526">
        <v>0</v>
      </c>
      <c r="D526">
        <v>0</v>
      </c>
      <c r="E526">
        <f>IFERROR(INDEX(Gemeinde_Kennzahlen!A:C,MATCH(A526,Gemeinde_Kennzahlen!B:B,),3),0)</f>
        <v>3135</v>
      </c>
      <c r="F526">
        <f>IFERROR(ROUND(INDEX(Gemeinde_Kennzahlen!A:Q,MATCH(A526,Gemeinde_Kennzahlen!B:B,),16)*INDEX(Gemeinde_Kennzahlen!A:Q,MATCH(A526,Gemeinde_Kennzahlen!B:B,),17),2),"Siedlungsfläche in ha")</f>
        <v>161.65</v>
      </c>
      <c r="G526">
        <f t="shared" si="24"/>
        <v>4.784688995215311E-2</v>
      </c>
      <c r="H526">
        <f t="shared" si="25"/>
        <v>0</v>
      </c>
      <c r="I526">
        <f t="shared" si="26"/>
        <v>0</v>
      </c>
    </row>
    <row r="527" spans="1:9" x14ac:dyDescent="0.2">
      <c r="A527" t="s">
        <v>964</v>
      </c>
      <c r="B527">
        <v>11</v>
      </c>
      <c r="C527">
        <v>4</v>
      </c>
      <c r="D527">
        <v>3</v>
      </c>
      <c r="E527">
        <f>IFERROR(INDEX(Gemeinde_Kennzahlen!A:C,MATCH(A527,Gemeinde_Kennzahlen!B:B,),3),0)</f>
        <v>4699</v>
      </c>
      <c r="F527">
        <f>IFERROR(ROUND(INDEX(Gemeinde_Kennzahlen!A:Q,MATCH(A527,Gemeinde_Kennzahlen!B:B,),16)*INDEX(Gemeinde_Kennzahlen!A:Q,MATCH(A527,Gemeinde_Kennzahlen!B:B,),17),2),"Siedlungsfläche in ha")</f>
        <v>269.27</v>
      </c>
      <c r="G527">
        <f t="shared" si="24"/>
        <v>0.11704618003830602</v>
      </c>
      <c r="H527">
        <f t="shared" si="25"/>
        <v>0.6384337092998511</v>
      </c>
      <c r="I527">
        <f t="shared" si="26"/>
        <v>0.31921685464992555</v>
      </c>
    </row>
    <row r="528" spans="1:9" x14ac:dyDescent="0.2">
      <c r="A528" t="s">
        <v>659</v>
      </c>
      <c r="B528">
        <v>3</v>
      </c>
      <c r="C528">
        <v>1</v>
      </c>
      <c r="D528">
        <v>1</v>
      </c>
      <c r="E528">
        <f>IFERROR(INDEX(Gemeinde_Kennzahlen!A:C,MATCH(A528,Gemeinde_Kennzahlen!B:B,),3),0)</f>
        <v>2064</v>
      </c>
      <c r="F528">
        <f>IFERROR(ROUND(INDEX(Gemeinde_Kennzahlen!A:Q,MATCH(A528,Gemeinde_Kennzahlen!B:B,),16)*INDEX(Gemeinde_Kennzahlen!A:Q,MATCH(A528,Gemeinde_Kennzahlen!B:B,),17),2),"Siedlungsfläche in ha")</f>
        <v>144.22999999999999</v>
      </c>
      <c r="G528">
        <f t="shared" si="24"/>
        <v>7.2674418604651167E-2</v>
      </c>
      <c r="H528">
        <f t="shared" si="25"/>
        <v>0.36337209302325579</v>
      </c>
      <c r="I528">
        <f t="shared" si="26"/>
        <v>0.24224806201550386</v>
      </c>
    </row>
    <row r="529" spans="1:9" x14ac:dyDescent="0.2">
      <c r="A529" t="s">
        <v>242</v>
      </c>
      <c r="B529">
        <v>1</v>
      </c>
      <c r="C529">
        <v>1</v>
      </c>
      <c r="D529">
        <v>0</v>
      </c>
      <c r="E529">
        <f>IFERROR(INDEX(Gemeinde_Kennzahlen!A:C,MATCH(A529,Gemeinde_Kennzahlen!B:B,),3),0)</f>
        <v>2379</v>
      </c>
      <c r="F529">
        <f>IFERROR(ROUND(INDEX(Gemeinde_Kennzahlen!A:Q,MATCH(A529,Gemeinde_Kennzahlen!B:B,),16)*INDEX(Gemeinde_Kennzahlen!A:Q,MATCH(A529,Gemeinde_Kennzahlen!B:B,),17),2),"Siedlungsfläche in ha")</f>
        <v>172</v>
      </c>
      <c r="G529">
        <f t="shared" si="24"/>
        <v>2.1017234131988229E-2</v>
      </c>
      <c r="H529">
        <f t="shared" si="25"/>
        <v>0.31525851197982346</v>
      </c>
      <c r="I529">
        <f t="shared" si="26"/>
        <v>0</v>
      </c>
    </row>
    <row r="530" spans="1:9" x14ac:dyDescent="0.2">
      <c r="A530" t="s">
        <v>1201</v>
      </c>
      <c r="B530">
        <v>1</v>
      </c>
      <c r="C530">
        <v>0</v>
      </c>
      <c r="D530">
        <v>0</v>
      </c>
      <c r="E530">
        <f>IFERROR(INDEX(Gemeinde_Kennzahlen!A:C,MATCH(A530,Gemeinde_Kennzahlen!B:B,),3),0)</f>
        <v>222</v>
      </c>
      <c r="F530">
        <f>IFERROR(ROUND(INDEX(Gemeinde_Kennzahlen!A:Q,MATCH(A530,Gemeinde_Kennzahlen!B:B,),16)*INDEX(Gemeinde_Kennzahlen!A:Q,MATCH(A530,Gemeinde_Kennzahlen!B:B,),17),2),"Siedlungsfläche in ha")</f>
        <v>18</v>
      </c>
      <c r="G530">
        <f t="shared" ref="G530:G593" si="27">B530/E530*50</f>
        <v>0.22522522522522523</v>
      </c>
      <c r="H530">
        <f t="shared" ref="H530:H593" si="28">C530/E530*750</f>
        <v>0</v>
      </c>
      <c r="I530">
        <f t="shared" ref="I530:I593" si="29">D530/E530*500</f>
        <v>0</v>
      </c>
    </row>
    <row r="531" spans="1:9" x14ac:dyDescent="0.2">
      <c r="A531" t="s">
        <v>2297</v>
      </c>
      <c r="B531">
        <v>43</v>
      </c>
      <c r="C531">
        <v>0</v>
      </c>
      <c r="D531">
        <v>16</v>
      </c>
      <c r="E531">
        <f>IFERROR(INDEX(Gemeinde_Kennzahlen!A:C,MATCH(A531,Gemeinde_Kennzahlen!B:B,),3),0)</f>
        <v>10280</v>
      </c>
      <c r="F531">
        <f>IFERROR(ROUND(INDEX(Gemeinde_Kennzahlen!A:Q,MATCH(A531,Gemeinde_Kennzahlen!B:B,),16)*INDEX(Gemeinde_Kennzahlen!A:Q,MATCH(A531,Gemeinde_Kennzahlen!B:B,),17),2),"Siedlungsfläche in ha")</f>
        <v>344.87</v>
      </c>
      <c r="G531">
        <f t="shared" si="27"/>
        <v>0.20914396887159534</v>
      </c>
      <c r="H531">
        <f t="shared" si="28"/>
        <v>0</v>
      </c>
      <c r="I531">
        <f t="shared" si="29"/>
        <v>0.77821011673151752</v>
      </c>
    </row>
    <row r="532" spans="1:9" x14ac:dyDescent="0.2">
      <c r="A532" t="s">
        <v>256</v>
      </c>
      <c r="B532">
        <v>4</v>
      </c>
      <c r="C532">
        <v>0</v>
      </c>
      <c r="D532">
        <v>2</v>
      </c>
      <c r="E532">
        <f>IFERROR(INDEX(Gemeinde_Kennzahlen!A:C,MATCH(A532,Gemeinde_Kennzahlen!B:B,),3),0)</f>
        <v>583</v>
      </c>
      <c r="F532">
        <f>IFERROR(ROUND(INDEX(Gemeinde_Kennzahlen!A:Q,MATCH(A532,Gemeinde_Kennzahlen!B:B,),16)*INDEX(Gemeinde_Kennzahlen!A:Q,MATCH(A532,Gemeinde_Kennzahlen!B:B,),17),2),"Siedlungsfläche in ha")</f>
        <v>71.040000000000006</v>
      </c>
      <c r="G532">
        <f t="shared" si="27"/>
        <v>0.34305317324185247</v>
      </c>
      <c r="H532">
        <f t="shared" si="28"/>
        <v>0</v>
      </c>
      <c r="I532">
        <f t="shared" si="29"/>
        <v>1.7152658662092624</v>
      </c>
    </row>
    <row r="533" spans="1:9" x14ac:dyDescent="0.2">
      <c r="A533" t="s">
        <v>853</v>
      </c>
      <c r="B533">
        <v>6</v>
      </c>
      <c r="C533">
        <v>0</v>
      </c>
      <c r="D533">
        <v>5</v>
      </c>
      <c r="E533">
        <f>IFERROR(INDEX(Gemeinde_Kennzahlen!A:C,MATCH(A533,Gemeinde_Kennzahlen!B:B,),3),0)</f>
        <v>2845</v>
      </c>
      <c r="F533">
        <f>IFERROR(ROUND(INDEX(Gemeinde_Kennzahlen!A:Q,MATCH(A533,Gemeinde_Kennzahlen!B:B,),16)*INDEX(Gemeinde_Kennzahlen!A:Q,MATCH(A533,Gemeinde_Kennzahlen!B:B,),17),2),"Siedlungsfläche in ha")</f>
        <v>143.19999999999999</v>
      </c>
      <c r="G533">
        <f t="shared" si="27"/>
        <v>0.1054481546572935</v>
      </c>
      <c r="H533">
        <f t="shared" si="28"/>
        <v>0</v>
      </c>
      <c r="I533">
        <f t="shared" si="29"/>
        <v>0.87873462214411246</v>
      </c>
    </row>
    <row r="534" spans="1:9" x14ac:dyDescent="0.2">
      <c r="A534" t="s">
        <v>1789</v>
      </c>
      <c r="B534">
        <v>13</v>
      </c>
      <c r="C534">
        <v>3</v>
      </c>
      <c r="D534">
        <v>3</v>
      </c>
      <c r="E534">
        <f>IFERROR(INDEX(Gemeinde_Kennzahlen!A:C,MATCH(A534,Gemeinde_Kennzahlen!B:B,),3),0)</f>
        <v>2051</v>
      </c>
      <c r="F534">
        <f>IFERROR(ROUND(INDEX(Gemeinde_Kennzahlen!A:Q,MATCH(A534,Gemeinde_Kennzahlen!B:B,),16)*INDEX(Gemeinde_Kennzahlen!A:Q,MATCH(A534,Gemeinde_Kennzahlen!B:B,),17),2),"Siedlungsfläche in ha")</f>
        <v>104.89</v>
      </c>
      <c r="G534">
        <f t="shared" si="27"/>
        <v>0.31691857630424186</v>
      </c>
      <c r="H534">
        <f t="shared" si="28"/>
        <v>1.0970258410531448</v>
      </c>
      <c r="I534">
        <f t="shared" si="29"/>
        <v>0.73135056070209659</v>
      </c>
    </row>
    <row r="535" spans="1:9" x14ac:dyDescent="0.2">
      <c r="A535" t="s">
        <v>1451</v>
      </c>
      <c r="B535">
        <v>41</v>
      </c>
      <c r="C535">
        <v>2</v>
      </c>
      <c r="D535">
        <v>9</v>
      </c>
      <c r="E535">
        <f>IFERROR(INDEX(Gemeinde_Kennzahlen!A:C,MATCH(A535,Gemeinde_Kennzahlen!B:B,),3),0)</f>
        <v>14391</v>
      </c>
      <c r="F535">
        <f>IFERROR(ROUND(INDEX(Gemeinde_Kennzahlen!A:Q,MATCH(A535,Gemeinde_Kennzahlen!B:B,),16)*INDEX(Gemeinde_Kennzahlen!A:Q,MATCH(A535,Gemeinde_Kennzahlen!B:B,),17),2),"Siedlungsfläche in ha")</f>
        <v>433.24</v>
      </c>
      <c r="G535">
        <f t="shared" si="27"/>
        <v>0.14245014245014245</v>
      </c>
      <c r="H535">
        <f t="shared" si="28"/>
        <v>0.10423181154888472</v>
      </c>
      <c r="I535">
        <f t="shared" si="29"/>
        <v>0.31269543464665417</v>
      </c>
    </row>
    <row r="536" spans="1:9" x14ac:dyDescent="0.2">
      <c r="A536" t="s">
        <v>341</v>
      </c>
      <c r="B536">
        <v>17</v>
      </c>
      <c r="C536">
        <v>3</v>
      </c>
      <c r="D536">
        <v>1</v>
      </c>
      <c r="E536">
        <f>IFERROR(INDEX(Gemeinde_Kennzahlen!A:C,MATCH(A536,Gemeinde_Kennzahlen!B:B,),3),0)</f>
        <v>1222</v>
      </c>
      <c r="F536">
        <f>IFERROR(ROUND(INDEX(Gemeinde_Kennzahlen!A:Q,MATCH(A536,Gemeinde_Kennzahlen!B:B,),16)*INDEX(Gemeinde_Kennzahlen!A:Q,MATCH(A536,Gemeinde_Kennzahlen!B:B,),17),2),"Siedlungsfläche in ha")</f>
        <v>86.19</v>
      </c>
      <c r="G536">
        <f t="shared" si="27"/>
        <v>0.69558101472995093</v>
      </c>
      <c r="H536">
        <f t="shared" si="28"/>
        <v>1.8412438625204584</v>
      </c>
      <c r="I536">
        <f t="shared" si="29"/>
        <v>0.4091653027823241</v>
      </c>
    </row>
    <row r="537" spans="1:9" x14ac:dyDescent="0.2">
      <c r="A537" t="s">
        <v>1615</v>
      </c>
      <c r="B537">
        <v>24</v>
      </c>
      <c r="C537">
        <v>0</v>
      </c>
      <c r="D537">
        <v>3</v>
      </c>
      <c r="E537">
        <f>IFERROR(INDEX(Gemeinde_Kennzahlen!A:C,MATCH(A537,Gemeinde_Kennzahlen!B:B,),3),0)</f>
        <v>1013</v>
      </c>
      <c r="F537">
        <f>IFERROR(ROUND(INDEX(Gemeinde_Kennzahlen!A:Q,MATCH(A537,Gemeinde_Kennzahlen!B:B,),16)*INDEX(Gemeinde_Kennzahlen!A:Q,MATCH(A537,Gemeinde_Kennzahlen!B:B,),17),2),"Siedlungsfläche in ha")</f>
        <v>73</v>
      </c>
      <c r="G537">
        <f t="shared" si="27"/>
        <v>1.1846001974333662</v>
      </c>
      <c r="H537">
        <f t="shared" si="28"/>
        <v>0</v>
      </c>
      <c r="I537">
        <f t="shared" si="29"/>
        <v>1.4807502467917077</v>
      </c>
    </row>
    <row r="538" spans="1:9" x14ac:dyDescent="0.2">
      <c r="A538" t="s">
        <v>1070</v>
      </c>
      <c r="B538">
        <v>23</v>
      </c>
      <c r="C538">
        <v>0</v>
      </c>
      <c r="D538">
        <v>4</v>
      </c>
      <c r="E538">
        <f>IFERROR(INDEX(Gemeinde_Kennzahlen!A:C,MATCH(A538,Gemeinde_Kennzahlen!B:B,),3),0)</f>
        <v>2682</v>
      </c>
      <c r="F538">
        <f>IFERROR(ROUND(INDEX(Gemeinde_Kennzahlen!A:Q,MATCH(A538,Gemeinde_Kennzahlen!B:B,),16)*INDEX(Gemeinde_Kennzahlen!A:Q,MATCH(A538,Gemeinde_Kennzahlen!B:B,),17),2),"Siedlungsfläche in ha")</f>
        <v>182</v>
      </c>
      <c r="G538">
        <f t="shared" si="27"/>
        <v>0.42878448918717377</v>
      </c>
      <c r="H538">
        <f t="shared" si="28"/>
        <v>0</v>
      </c>
      <c r="I538">
        <f t="shared" si="29"/>
        <v>0.74571215510812816</v>
      </c>
    </row>
    <row r="539" spans="1:9" x14ac:dyDescent="0.2">
      <c r="A539" t="s">
        <v>2216</v>
      </c>
      <c r="B539">
        <v>16</v>
      </c>
      <c r="C539">
        <v>1</v>
      </c>
      <c r="D539">
        <v>0</v>
      </c>
      <c r="E539">
        <f>IFERROR(INDEX(Gemeinde_Kennzahlen!A:C,MATCH(A539,Gemeinde_Kennzahlen!B:B,),3),0)</f>
        <v>2204</v>
      </c>
      <c r="F539">
        <f>IFERROR(ROUND(INDEX(Gemeinde_Kennzahlen!A:Q,MATCH(A539,Gemeinde_Kennzahlen!B:B,),16)*INDEX(Gemeinde_Kennzahlen!A:Q,MATCH(A539,Gemeinde_Kennzahlen!B:B,),17),2),"Siedlungsfläche in ha")</f>
        <v>141.84</v>
      </c>
      <c r="G539">
        <f t="shared" si="27"/>
        <v>0.36297640653357532</v>
      </c>
      <c r="H539">
        <f t="shared" si="28"/>
        <v>0.34029038112522686</v>
      </c>
      <c r="I539">
        <f t="shared" si="29"/>
        <v>0</v>
      </c>
    </row>
    <row r="540" spans="1:9" x14ac:dyDescent="0.2">
      <c r="A540" t="s">
        <v>1352</v>
      </c>
      <c r="B540">
        <v>20</v>
      </c>
      <c r="C540">
        <v>1</v>
      </c>
      <c r="D540">
        <v>0</v>
      </c>
      <c r="E540">
        <f>IFERROR(INDEX(Gemeinde_Kennzahlen!A:C,MATCH(A540,Gemeinde_Kennzahlen!B:B,),3),0)</f>
        <v>1140</v>
      </c>
      <c r="F540">
        <f>IFERROR(ROUND(INDEX(Gemeinde_Kennzahlen!A:Q,MATCH(A540,Gemeinde_Kennzahlen!B:B,),16)*INDEX(Gemeinde_Kennzahlen!A:Q,MATCH(A540,Gemeinde_Kennzahlen!B:B,),17),2),"Siedlungsfläche in ha")</f>
        <v>91.2</v>
      </c>
      <c r="G540">
        <f t="shared" si="27"/>
        <v>0.8771929824561403</v>
      </c>
      <c r="H540">
        <f t="shared" si="28"/>
        <v>0.65789473684210531</v>
      </c>
      <c r="I540">
        <f t="shared" si="29"/>
        <v>0</v>
      </c>
    </row>
    <row r="541" spans="1:9" x14ac:dyDescent="0.2">
      <c r="A541" t="s">
        <v>1399</v>
      </c>
      <c r="B541">
        <v>37</v>
      </c>
      <c r="C541">
        <v>1</v>
      </c>
      <c r="D541">
        <v>1</v>
      </c>
      <c r="E541">
        <f>IFERROR(INDEX(Gemeinde_Kennzahlen!A:C,MATCH(A541,Gemeinde_Kennzahlen!B:B,),3),0)</f>
        <v>2326</v>
      </c>
      <c r="F541">
        <f>IFERROR(ROUND(INDEX(Gemeinde_Kennzahlen!A:Q,MATCH(A541,Gemeinde_Kennzahlen!B:B,),16)*INDEX(Gemeinde_Kennzahlen!A:Q,MATCH(A541,Gemeinde_Kennzahlen!B:B,),17),2),"Siedlungsfläche in ha")</f>
        <v>132.30000000000001</v>
      </c>
      <c r="G541">
        <f t="shared" si="27"/>
        <v>0.79535683576956151</v>
      </c>
      <c r="H541">
        <f t="shared" si="28"/>
        <v>0.32244196044711954</v>
      </c>
      <c r="I541">
        <f t="shared" si="29"/>
        <v>0.21496130696474636</v>
      </c>
    </row>
    <row r="542" spans="1:9" x14ac:dyDescent="0.2">
      <c r="A542" t="s">
        <v>269</v>
      </c>
      <c r="B542">
        <v>10</v>
      </c>
      <c r="C542">
        <v>1</v>
      </c>
      <c r="D542">
        <v>1</v>
      </c>
      <c r="E542">
        <f>IFERROR(INDEX(Gemeinde_Kennzahlen!A:C,MATCH(A542,Gemeinde_Kennzahlen!B:B,),3),0)</f>
        <v>352</v>
      </c>
      <c r="F542">
        <f>IFERROR(ROUND(INDEX(Gemeinde_Kennzahlen!A:Q,MATCH(A542,Gemeinde_Kennzahlen!B:B,),16)*INDEX(Gemeinde_Kennzahlen!A:Q,MATCH(A542,Gemeinde_Kennzahlen!B:B,),17),2),"Siedlungsfläche in ha")</f>
        <v>53.09</v>
      </c>
      <c r="G542">
        <f t="shared" si="27"/>
        <v>1.4204545454545454</v>
      </c>
      <c r="H542">
        <f t="shared" si="28"/>
        <v>2.1306818181818183</v>
      </c>
      <c r="I542">
        <f t="shared" si="29"/>
        <v>1.4204545454545454</v>
      </c>
    </row>
    <row r="543" spans="1:9" x14ac:dyDescent="0.2">
      <c r="A543" t="s">
        <v>1279</v>
      </c>
      <c r="B543">
        <v>27</v>
      </c>
      <c r="C543">
        <v>1</v>
      </c>
      <c r="D543">
        <v>0</v>
      </c>
      <c r="E543">
        <f>IFERROR(INDEX(Gemeinde_Kennzahlen!A:C,MATCH(A543,Gemeinde_Kennzahlen!B:B,),3),0)</f>
        <v>4542</v>
      </c>
      <c r="F543">
        <f>IFERROR(ROUND(INDEX(Gemeinde_Kennzahlen!A:Q,MATCH(A543,Gemeinde_Kennzahlen!B:B,),16)*INDEX(Gemeinde_Kennzahlen!A:Q,MATCH(A543,Gemeinde_Kennzahlen!B:B,),17),2),"Siedlungsfläche in ha")</f>
        <v>244.04</v>
      </c>
      <c r="G543">
        <f t="shared" si="27"/>
        <v>0.29722589167767499</v>
      </c>
      <c r="H543">
        <f t="shared" si="28"/>
        <v>0.16512549537648613</v>
      </c>
      <c r="I543">
        <f t="shared" si="29"/>
        <v>0</v>
      </c>
    </row>
    <row r="544" spans="1:9" x14ac:dyDescent="0.2">
      <c r="A544" t="s">
        <v>1741</v>
      </c>
      <c r="B544">
        <v>33</v>
      </c>
      <c r="C544">
        <v>3</v>
      </c>
      <c r="D544">
        <v>4</v>
      </c>
      <c r="E544">
        <f>IFERROR(INDEX(Gemeinde_Kennzahlen!A:C,MATCH(A544,Gemeinde_Kennzahlen!B:B,),3),0)</f>
        <v>4779</v>
      </c>
      <c r="F544">
        <f>IFERROR(ROUND(INDEX(Gemeinde_Kennzahlen!A:Q,MATCH(A544,Gemeinde_Kennzahlen!B:B,),16)*INDEX(Gemeinde_Kennzahlen!A:Q,MATCH(A544,Gemeinde_Kennzahlen!B:B,),17),2),"Siedlungsfläche in ha")</f>
        <v>148.72</v>
      </c>
      <c r="G544">
        <f t="shared" si="27"/>
        <v>0.34526051475204017</v>
      </c>
      <c r="H544">
        <f t="shared" si="28"/>
        <v>0.47080979284369118</v>
      </c>
      <c r="I544">
        <f t="shared" si="29"/>
        <v>0.4184975936388366</v>
      </c>
    </row>
    <row r="545" spans="1:9" x14ac:dyDescent="0.2">
      <c r="A545" t="s">
        <v>1926</v>
      </c>
      <c r="B545">
        <v>2</v>
      </c>
      <c r="C545">
        <v>1</v>
      </c>
      <c r="D545">
        <v>0</v>
      </c>
      <c r="E545">
        <f>IFERROR(INDEX(Gemeinde_Kennzahlen!A:C,MATCH(A545,Gemeinde_Kennzahlen!B:B,),3),0)</f>
        <v>229</v>
      </c>
      <c r="F545">
        <f>IFERROR(ROUND(INDEX(Gemeinde_Kennzahlen!A:Q,MATCH(A545,Gemeinde_Kennzahlen!B:B,),16)*INDEX(Gemeinde_Kennzahlen!A:Q,MATCH(A545,Gemeinde_Kennzahlen!B:B,),17),2),"Siedlungsfläche in ha")</f>
        <v>27.99</v>
      </c>
      <c r="G545">
        <f t="shared" si="27"/>
        <v>0.43668122270742354</v>
      </c>
      <c r="H545">
        <f t="shared" si="28"/>
        <v>3.2751091703056767</v>
      </c>
      <c r="I545">
        <f t="shared" si="29"/>
        <v>0</v>
      </c>
    </row>
    <row r="546" spans="1:9" x14ac:dyDescent="0.2">
      <c r="A546" t="s">
        <v>1810</v>
      </c>
      <c r="B546">
        <v>16</v>
      </c>
      <c r="C546">
        <v>1</v>
      </c>
      <c r="D546">
        <v>4</v>
      </c>
      <c r="E546">
        <f>IFERROR(INDEX(Gemeinde_Kennzahlen!A:C,MATCH(A546,Gemeinde_Kennzahlen!B:B,),3),0)</f>
        <v>2665</v>
      </c>
      <c r="F546">
        <f>IFERROR(ROUND(INDEX(Gemeinde_Kennzahlen!A:Q,MATCH(A546,Gemeinde_Kennzahlen!B:B,),16)*INDEX(Gemeinde_Kennzahlen!A:Q,MATCH(A546,Gemeinde_Kennzahlen!B:B,),17),2),"Siedlungsfläche in ha")</f>
        <v>171.19</v>
      </c>
      <c r="G546">
        <f t="shared" si="27"/>
        <v>0.30018761726078802</v>
      </c>
      <c r="H546">
        <f t="shared" si="28"/>
        <v>0.28142589118198874</v>
      </c>
      <c r="I546">
        <f t="shared" si="29"/>
        <v>0.75046904315196994</v>
      </c>
    </row>
    <row r="547" spans="1:9" x14ac:dyDescent="0.2">
      <c r="A547" t="s">
        <v>456</v>
      </c>
      <c r="B547">
        <v>19</v>
      </c>
      <c r="C547">
        <v>2</v>
      </c>
      <c r="D547">
        <v>0</v>
      </c>
      <c r="E547">
        <f>IFERROR(INDEX(Gemeinde_Kennzahlen!A:C,MATCH(A547,Gemeinde_Kennzahlen!B:B,),3),0)</f>
        <v>1031</v>
      </c>
      <c r="F547">
        <f>IFERROR(ROUND(INDEX(Gemeinde_Kennzahlen!A:Q,MATCH(A547,Gemeinde_Kennzahlen!B:B,),16)*INDEX(Gemeinde_Kennzahlen!A:Q,MATCH(A547,Gemeinde_Kennzahlen!B:B,),17),2),"Siedlungsfläche in ha")</f>
        <v>75.83</v>
      </c>
      <c r="G547">
        <f t="shared" si="27"/>
        <v>0.92143549951503401</v>
      </c>
      <c r="H547">
        <f t="shared" si="28"/>
        <v>1.4548981571290009</v>
      </c>
      <c r="I547">
        <f t="shared" si="29"/>
        <v>0</v>
      </c>
    </row>
    <row r="548" spans="1:9" x14ac:dyDescent="0.2">
      <c r="A548" t="s">
        <v>2139</v>
      </c>
      <c r="B548">
        <v>0</v>
      </c>
      <c r="C548">
        <v>1</v>
      </c>
      <c r="D548">
        <v>1</v>
      </c>
      <c r="E548">
        <f>IFERROR(INDEX(Gemeinde_Kennzahlen!A:C,MATCH(A548,Gemeinde_Kennzahlen!B:B,),3),0)</f>
        <v>1737</v>
      </c>
      <c r="F548">
        <f>IFERROR(ROUND(INDEX(Gemeinde_Kennzahlen!A:Q,MATCH(A548,Gemeinde_Kennzahlen!B:B,),16)*INDEX(Gemeinde_Kennzahlen!A:Q,MATCH(A548,Gemeinde_Kennzahlen!B:B,),17),2),"Siedlungsfläche in ha")</f>
        <v>104.06</v>
      </c>
      <c r="G548">
        <f t="shared" si="27"/>
        <v>0</v>
      </c>
      <c r="H548">
        <f t="shared" si="28"/>
        <v>0.43177892918825567</v>
      </c>
      <c r="I548">
        <f t="shared" si="29"/>
        <v>0.28785261945883711</v>
      </c>
    </row>
    <row r="549" spans="1:9" x14ac:dyDescent="0.2">
      <c r="A549" t="s">
        <v>902</v>
      </c>
      <c r="B549">
        <v>11</v>
      </c>
      <c r="C549">
        <v>2</v>
      </c>
      <c r="D549">
        <v>2</v>
      </c>
      <c r="E549">
        <f>IFERROR(INDEX(Gemeinde_Kennzahlen!A:C,MATCH(A549,Gemeinde_Kennzahlen!B:B,),3),0)</f>
        <v>1773</v>
      </c>
      <c r="F549">
        <f>IFERROR(ROUND(INDEX(Gemeinde_Kennzahlen!A:Q,MATCH(A549,Gemeinde_Kennzahlen!B:B,),16)*INDEX(Gemeinde_Kennzahlen!A:Q,MATCH(A549,Gemeinde_Kennzahlen!B:B,),17),2),"Siedlungsfläche in ha")</f>
        <v>127.22</v>
      </c>
      <c r="G549">
        <f t="shared" si="27"/>
        <v>0.3102086858432036</v>
      </c>
      <c r="H549">
        <f t="shared" si="28"/>
        <v>0.8460236886632827</v>
      </c>
      <c r="I549">
        <f t="shared" si="29"/>
        <v>0.56401579244218847</v>
      </c>
    </row>
    <row r="550" spans="1:9" x14ac:dyDescent="0.2">
      <c r="A550" t="s">
        <v>543</v>
      </c>
      <c r="B550">
        <v>7</v>
      </c>
      <c r="C550">
        <v>0</v>
      </c>
      <c r="D550">
        <v>0</v>
      </c>
      <c r="E550">
        <f>IFERROR(INDEX(Gemeinde_Kennzahlen!A:C,MATCH(A550,Gemeinde_Kennzahlen!B:B,),3),0)</f>
        <v>1591</v>
      </c>
      <c r="F550">
        <f>IFERROR(ROUND(INDEX(Gemeinde_Kennzahlen!A:Q,MATCH(A550,Gemeinde_Kennzahlen!B:B,),16)*INDEX(Gemeinde_Kennzahlen!A:Q,MATCH(A550,Gemeinde_Kennzahlen!B:B,),17),2),"Siedlungsfläche in ha")</f>
        <v>110.69</v>
      </c>
      <c r="G550">
        <f t="shared" si="27"/>
        <v>0.21998742928975487</v>
      </c>
      <c r="H550">
        <f t="shared" si="28"/>
        <v>0</v>
      </c>
      <c r="I550">
        <f t="shared" si="29"/>
        <v>0</v>
      </c>
    </row>
    <row r="551" spans="1:9" x14ac:dyDescent="0.2">
      <c r="A551" t="s">
        <v>401</v>
      </c>
      <c r="B551">
        <v>12</v>
      </c>
      <c r="C551">
        <v>1</v>
      </c>
      <c r="D551">
        <v>19</v>
      </c>
      <c r="E551">
        <f>IFERROR(INDEX(Gemeinde_Kennzahlen!A:C,MATCH(A551,Gemeinde_Kennzahlen!B:B,),3),0)</f>
        <v>731</v>
      </c>
      <c r="F551">
        <f>IFERROR(ROUND(INDEX(Gemeinde_Kennzahlen!A:Q,MATCH(A551,Gemeinde_Kennzahlen!B:B,),16)*INDEX(Gemeinde_Kennzahlen!A:Q,MATCH(A551,Gemeinde_Kennzahlen!B:B,),17),2),"Siedlungsfläche in ha")</f>
        <v>77.739999999999995</v>
      </c>
      <c r="G551">
        <f t="shared" si="27"/>
        <v>0.82079343365253077</v>
      </c>
      <c r="H551">
        <f t="shared" si="28"/>
        <v>1.0259917920656634</v>
      </c>
      <c r="I551">
        <f t="shared" si="29"/>
        <v>12.995896032831737</v>
      </c>
    </row>
    <row r="552" spans="1:9" x14ac:dyDescent="0.2">
      <c r="A552" t="s">
        <v>1390</v>
      </c>
      <c r="B552">
        <v>39</v>
      </c>
      <c r="C552">
        <v>0</v>
      </c>
      <c r="D552">
        <v>2</v>
      </c>
      <c r="E552">
        <f>IFERROR(INDEX(Gemeinde_Kennzahlen!A:C,MATCH(A552,Gemeinde_Kennzahlen!B:B,),3),0)</f>
        <v>856</v>
      </c>
      <c r="F552">
        <f>IFERROR(ROUND(INDEX(Gemeinde_Kennzahlen!A:Q,MATCH(A552,Gemeinde_Kennzahlen!B:B,),16)*INDEX(Gemeinde_Kennzahlen!A:Q,MATCH(A552,Gemeinde_Kennzahlen!B:B,),17),2),"Siedlungsfläche in ha")</f>
        <v>65.11</v>
      </c>
      <c r="G552">
        <f t="shared" si="27"/>
        <v>2.27803738317757</v>
      </c>
      <c r="H552">
        <f t="shared" si="28"/>
        <v>0</v>
      </c>
      <c r="I552">
        <f t="shared" si="29"/>
        <v>1.1682242990654206</v>
      </c>
    </row>
    <row r="553" spans="1:9" x14ac:dyDescent="0.2">
      <c r="A553" t="s">
        <v>1714</v>
      </c>
      <c r="B553">
        <v>5</v>
      </c>
      <c r="C553">
        <v>0</v>
      </c>
      <c r="D553">
        <v>0</v>
      </c>
      <c r="E553">
        <f>IFERROR(INDEX(Gemeinde_Kennzahlen!A:C,MATCH(A553,Gemeinde_Kennzahlen!B:B,),3),0)</f>
        <v>2677</v>
      </c>
      <c r="F553">
        <f>IFERROR(ROUND(INDEX(Gemeinde_Kennzahlen!A:Q,MATCH(A553,Gemeinde_Kennzahlen!B:B,),16)*INDEX(Gemeinde_Kennzahlen!A:Q,MATCH(A553,Gemeinde_Kennzahlen!B:B,),17),2),"Siedlungsfläche in ha")</f>
        <v>143.16</v>
      </c>
      <c r="G553">
        <f t="shared" si="27"/>
        <v>9.3388121031004856E-2</v>
      </c>
      <c r="H553">
        <f t="shared" si="28"/>
        <v>0</v>
      </c>
      <c r="I553">
        <f t="shared" si="29"/>
        <v>0</v>
      </c>
    </row>
    <row r="554" spans="1:9" x14ac:dyDescent="0.2">
      <c r="A554" t="s">
        <v>358</v>
      </c>
      <c r="B554">
        <v>11</v>
      </c>
      <c r="C554">
        <v>1</v>
      </c>
      <c r="D554">
        <v>3</v>
      </c>
      <c r="E554">
        <f>IFERROR(INDEX(Gemeinde_Kennzahlen!A:C,MATCH(A554,Gemeinde_Kennzahlen!B:B,),3),0)</f>
        <v>488</v>
      </c>
      <c r="F554">
        <f>IFERROR(ROUND(INDEX(Gemeinde_Kennzahlen!A:Q,MATCH(A554,Gemeinde_Kennzahlen!B:B,),16)*INDEX(Gemeinde_Kennzahlen!A:Q,MATCH(A554,Gemeinde_Kennzahlen!B:B,),17),2),"Siedlungsfläche in ha")</f>
        <v>43.95</v>
      </c>
      <c r="G554">
        <f t="shared" si="27"/>
        <v>1.1270491803278688</v>
      </c>
      <c r="H554">
        <f t="shared" si="28"/>
        <v>1.5368852459016393</v>
      </c>
      <c r="I554">
        <f t="shared" si="29"/>
        <v>3.0737704918032787</v>
      </c>
    </row>
    <row r="555" spans="1:9" x14ac:dyDescent="0.2">
      <c r="A555" t="s">
        <v>1780</v>
      </c>
      <c r="B555">
        <v>29</v>
      </c>
      <c r="C555">
        <v>2</v>
      </c>
      <c r="D555">
        <v>5</v>
      </c>
      <c r="E555">
        <f>IFERROR(INDEX(Gemeinde_Kennzahlen!A:C,MATCH(A555,Gemeinde_Kennzahlen!B:B,),3),0)</f>
        <v>5350</v>
      </c>
      <c r="F555">
        <f>IFERROR(ROUND(INDEX(Gemeinde_Kennzahlen!A:Q,MATCH(A555,Gemeinde_Kennzahlen!B:B,),16)*INDEX(Gemeinde_Kennzahlen!A:Q,MATCH(A555,Gemeinde_Kennzahlen!B:B,),17),2),"Siedlungsfläche in ha")</f>
        <v>189.11</v>
      </c>
      <c r="G555">
        <f t="shared" si="27"/>
        <v>0.27102803738317754</v>
      </c>
      <c r="H555">
        <f t="shared" si="28"/>
        <v>0.28037383177570091</v>
      </c>
      <c r="I555">
        <f t="shared" si="29"/>
        <v>0.46728971962616822</v>
      </c>
    </row>
    <row r="556" spans="1:9" x14ac:dyDescent="0.2">
      <c r="A556" t="s">
        <v>1372</v>
      </c>
      <c r="B556">
        <v>11</v>
      </c>
      <c r="C556">
        <v>0</v>
      </c>
      <c r="D556">
        <v>0</v>
      </c>
      <c r="E556">
        <f>IFERROR(INDEX(Gemeinde_Kennzahlen!A:C,MATCH(A556,Gemeinde_Kennzahlen!B:B,),3),0)</f>
        <v>1541</v>
      </c>
      <c r="F556">
        <f>IFERROR(ROUND(INDEX(Gemeinde_Kennzahlen!A:Q,MATCH(A556,Gemeinde_Kennzahlen!B:B,),16)*INDEX(Gemeinde_Kennzahlen!A:Q,MATCH(A556,Gemeinde_Kennzahlen!B:B,),17),2),"Siedlungsfläche in ha")</f>
        <v>97.11</v>
      </c>
      <c r="G556">
        <f t="shared" si="27"/>
        <v>0.35691109669046073</v>
      </c>
      <c r="H556">
        <f t="shared" si="28"/>
        <v>0</v>
      </c>
      <c r="I556">
        <f t="shared" si="29"/>
        <v>0</v>
      </c>
    </row>
    <row r="557" spans="1:9" x14ac:dyDescent="0.2">
      <c r="A557" t="s">
        <v>1757</v>
      </c>
      <c r="B557">
        <v>15</v>
      </c>
      <c r="C557">
        <v>4</v>
      </c>
      <c r="D557">
        <v>10</v>
      </c>
      <c r="E557">
        <f>IFERROR(INDEX(Gemeinde_Kennzahlen!A:C,MATCH(A557,Gemeinde_Kennzahlen!B:B,),3),0)</f>
        <v>1925</v>
      </c>
      <c r="F557">
        <f>IFERROR(ROUND(INDEX(Gemeinde_Kennzahlen!A:Q,MATCH(A557,Gemeinde_Kennzahlen!B:B,),16)*INDEX(Gemeinde_Kennzahlen!A:Q,MATCH(A557,Gemeinde_Kennzahlen!B:B,),17),2),"Siedlungsfläche in ha")</f>
        <v>116.27</v>
      </c>
      <c r="G557">
        <f t="shared" si="27"/>
        <v>0.38961038961038963</v>
      </c>
      <c r="H557">
        <f t="shared" si="28"/>
        <v>1.5584415584415585</v>
      </c>
      <c r="I557">
        <f t="shared" si="29"/>
        <v>2.5974025974025974</v>
      </c>
    </row>
    <row r="558" spans="1:9" x14ac:dyDescent="0.2">
      <c r="A558" t="s">
        <v>1863</v>
      </c>
      <c r="B558">
        <v>11</v>
      </c>
      <c r="C558">
        <v>0</v>
      </c>
      <c r="D558">
        <v>2</v>
      </c>
      <c r="E558">
        <f>IFERROR(INDEX(Gemeinde_Kennzahlen!A:C,MATCH(A558,Gemeinde_Kennzahlen!B:B,),3),0)</f>
        <v>1788</v>
      </c>
      <c r="F558">
        <f>IFERROR(ROUND(INDEX(Gemeinde_Kennzahlen!A:Q,MATCH(A558,Gemeinde_Kennzahlen!B:B,),16)*INDEX(Gemeinde_Kennzahlen!A:Q,MATCH(A558,Gemeinde_Kennzahlen!B:B,),17),2),"Siedlungsfläche in ha")</f>
        <v>131.37</v>
      </c>
      <c r="G558">
        <f t="shared" si="27"/>
        <v>0.30760626398210289</v>
      </c>
      <c r="H558">
        <f t="shared" si="28"/>
        <v>0</v>
      </c>
      <c r="I558">
        <f t="shared" si="29"/>
        <v>0.5592841163310962</v>
      </c>
    </row>
    <row r="559" spans="1:9" x14ac:dyDescent="0.2">
      <c r="A559" t="s">
        <v>343</v>
      </c>
      <c r="B559">
        <v>0</v>
      </c>
      <c r="C559">
        <v>0</v>
      </c>
      <c r="D559">
        <v>0</v>
      </c>
      <c r="E559">
        <f>IFERROR(INDEX(Gemeinde_Kennzahlen!A:C,MATCH(A559,Gemeinde_Kennzahlen!B:B,),3),0)</f>
        <v>496</v>
      </c>
      <c r="F559">
        <f>IFERROR(ROUND(INDEX(Gemeinde_Kennzahlen!A:Q,MATCH(A559,Gemeinde_Kennzahlen!B:B,),16)*INDEX(Gemeinde_Kennzahlen!A:Q,MATCH(A559,Gemeinde_Kennzahlen!B:B,),17),2),"Siedlungsfläche in ha")</f>
        <v>42.88</v>
      </c>
      <c r="G559">
        <f t="shared" si="27"/>
        <v>0</v>
      </c>
      <c r="H559">
        <f t="shared" si="28"/>
        <v>0</v>
      </c>
      <c r="I559">
        <f t="shared" si="29"/>
        <v>0</v>
      </c>
    </row>
    <row r="560" spans="1:9" x14ac:dyDescent="0.2">
      <c r="A560" t="s">
        <v>586</v>
      </c>
      <c r="B560">
        <v>11</v>
      </c>
      <c r="C560">
        <v>2</v>
      </c>
      <c r="D560">
        <v>3</v>
      </c>
      <c r="E560">
        <f>IFERROR(INDEX(Gemeinde_Kennzahlen!A:C,MATCH(A560,Gemeinde_Kennzahlen!B:B,),3),0)</f>
        <v>13181</v>
      </c>
      <c r="F560">
        <f>IFERROR(ROUND(INDEX(Gemeinde_Kennzahlen!A:Q,MATCH(A560,Gemeinde_Kennzahlen!B:B,),16)*INDEX(Gemeinde_Kennzahlen!A:Q,MATCH(A560,Gemeinde_Kennzahlen!B:B,),17),2),"Siedlungsfläche in ha")</f>
        <v>331.01</v>
      </c>
      <c r="G560">
        <f t="shared" si="27"/>
        <v>4.1726727865867536E-2</v>
      </c>
      <c r="H560">
        <f t="shared" si="28"/>
        <v>0.11380016690691146</v>
      </c>
      <c r="I560">
        <f t="shared" si="29"/>
        <v>0.11380016690691146</v>
      </c>
    </row>
    <row r="561" spans="1:9" x14ac:dyDescent="0.2">
      <c r="A561" t="s">
        <v>1908</v>
      </c>
      <c r="B561">
        <v>24</v>
      </c>
      <c r="C561">
        <v>0</v>
      </c>
      <c r="D561">
        <v>2</v>
      </c>
      <c r="E561">
        <f>IFERROR(INDEX(Gemeinde_Kennzahlen!A:C,MATCH(A561,Gemeinde_Kennzahlen!B:B,),3),0)</f>
        <v>5004</v>
      </c>
      <c r="F561">
        <f>IFERROR(ROUND(INDEX(Gemeinde_Kennzahlen!A:Q,MATCH(A561,Gemeinde_Kennzahlen!B:B,),16)*INDEX(Gemeinde_Kennzahlen!A:Q,MATCH(A561,Gemeinde_Kennzahlen!B:B,),17),2),"Siedlungsfläche in ha")</f>
        <v>233.05</v>
      </c>
      <c r="G561">
        <f t="shared" si="27"/>
        <v>0.23980815347721821</v>
      </c>
      <c r="H561">
        <f t="shared" si="28"/>
        <v>0</v>
      </c>
      <c r="I561">
        <f t="shared" si="29"/>
        <v>0.19984012789768185</v>
      </c>
    </row>
    <row r="562" spans="1:9" x14ac:dyDescent="0.2">
      <c r="A562" t="s">
        <v>1171</v>
      </c>
      <c r="B562">
        <v>14</v>
      </c>
      <c r="C562">
        <v>2</v>
      </c>
      <c r="D562">
        <v>15</v>
      </c>
      <c r="E562">
        <f>IFERROR(INDEX(Gemeinde_Kennzahlen!A:C,MATCH(A562,Gemeinde_Kennzahlen!B:B,),3),0)</f>
        <v>7994</v>
      </c>
      <c r="F562">
        <f>IFERROR(ROUND(INDEX(Gemeinde_Kennzahlen!A:Q,MATCH(A562,Gemeinde_Kennzahlen!B:B,),16)*INDEX(Gemeinde_Kennzahlen!A:Q,MATCH(A562,Gemeinde_Kennzahlen!B:B,),17),2),"Siedlungsfläche in ha")</f>
        <v>235.32</v>
      </c>
      <c r="G562">
        <f t="shared" si="27"/>
        <v>8.7565674255691769E-2</v>
      </c>
      <c r="H562">
        <f t="shared" si="28"/>
        <v>0.18764073054791092</v>
      </c>
      <c r="I562">
        <f t="shared" si="29"/>
        <v>0.93820365273955464</v>
      </c>
    </row>
    <row r="563" spans="1:9" x14ac:dyDescent="0.2">
      <c r="A563" t="s">
        <v>2047</v>
      </c>
      <c r="B563">
        <v>5</v>
      </c>
      <c r="C563">
        <v>0</v>
      </c>
      <c r="D563">
        <v>1</v>
      </c>
      <c r="E563">
        <f>IFERROR(INDEX(Gemeinde_Kennzahlen!A:C,MATCH(A563,Gemeinde_Kennzahlen!B:B,),3),0)</f>
        <v>1768</v>
      </c>
      <c r="F563">
        <f>IFERROR(ROUND(INDEX(Gemeinde_Kennzahlen!A:Q,MATCH(A563,Gemeinde_Kennzahlen!B:B,),16)*INDEX(Gemeinde_Kennzahlen!A:Q,MATCH(A563,Gemeinde_Kennzahlen!B:B,),17),2),"Siedlungsfläche in ha")</f>
        <v>129.08000000000001</v>
      </c>
      <c r="G563">
        <f t="shared" si="27"/>
        <v>0.14140271493212669</v>
      </c>
      <c r="H563">
        <f t="shared" si="28"/>
        <v>0</v>
      </c>
      <c r="I563">
        <f t="shared" si="29"/>
        <v>0.28280542986425344</v>
      </c>
    </row>
    <row r="564" spans="1:9" x14ac:dyDescent="0.2">
      <c r="A564" t="s">
        <v>1940</v>
      </c>
      <c r="B564">
        <v>9</v>
      </c>
      <c r="C564">
        <v>1</v>
      </c>
      <c r="D564">
        <v>1</v>
      </c>
      <c r="E564">
        <f>IFERROR(INDEX(Gemeinde_Kennzahlen!A:C,MATCH(A564,Gemeinde_Kennzahlen!B:B,),3),0)</f>
        <v>2392</v>
      </c>
      <c r="F564">
        <f>IFERROR(ROUND(INDEX(Gemeinde_Kennzahlen!A:Q,MATCH(A564,Gemeinde_Kennzahlen!B:B,),16)*INDEX(Gemeinde_Kennzahlen!A:Q,MATCH(A564,Gemeinde_Kennzahlen!B:B,),17),2),"Siedlungsfläche in ha")</f>
        <v>126.15</v>
      </c>
      <c r="G564">
        <f t="shared" si="27"/>
        <v>0.18812709030100336</v>
      </c>
      <c r="H564">
        <f t="shared" si="28"/>
        <v>0.31354515050167225</v>
      </c>
      <c r="I564">
        <f t="shared" si="29"/>
        <v>0.20903010033444816</v>
      </c>
    </row>
    <row r="565" spans="1:9" x14ac:dyDescent="0.2">
      <c r="A565" t="s">
        <v>887</v>
      </c>
      <c r="B565">
        <v>32</v>
      </c>
      <c r="C565">
        <v>1</v>
      </c>
      <c r="D565">
        <v>1</v>
      </c>
      <c r="E565">
        <f>IFERROR(INDEX(Gemeinde_Kennzahlen!A:C,MATCH(A565,Gemeinde_Kennzahlen!B:B,),3),0)</f>
        <v>2464</v>
      </c>
      <c r="F565">
        <f>IFERROR(ROUND(INDEX(Gemeinde_Kennzahlen!A:Q,MATCH(A565,Gemeinde_Kennzahlen!B:B,),16)*INDEX(Gemeinde_Kennzahlen!A:Q,MATCH(A565,Gemeinde_Kennzahlen!B:B,),17),2),"Siedlungsfläche in ha")</f>
        <v>196.43</v>
      </c>
      <c r="G565">
        <f t="shared" si="27"/>
        <v>0.64935064935064934</v>
      </c>
      <c r="H565">
        <f t="shared" si="28"/>
        <v>0.30438311688311692</v>
      </c>
      <c r="I565">
        <f t="shared" si="29"/>
        <v>0.20292207792207795</v>
      </c>
    </row>
    <row r="566" spans="1:9" x14ac:dyDescent="0.2">
      <c r="A566" t="s">
        <v>1736</v>
      </c>
      <c r="B566">
        <v>22</v>
      </c>
      <c r="C566">
        <v>5</v>
      </c>
      <c r="D566">
        <v>0</v>
      </c>
      <c r="E566">
        <f>IFERROR(INDEX(Gemeinde_Kennzahlen!A:C,MATCH(A566,Gemeinde_Kennzahlen!B:B,),3),0)</f>
        <v>4624</v>
      </c>
      <c r="F566">
        <f>IFERROR(ROUND(INDEX(Gemeinde_Kennzahlen!A:Q,MATCH(A566,Gemeinde_Kennzahlen!B:B,),16)*INDEX(Gemeinde_Kennzahlen!A:Q,MATCH(A566,Gemeinde_Kennzahlen!B:B,),17),2),"Siedlungsfläche in ha")</f>
        <v>141.53</v>
      </c>
      <c r="G566">
        <f t="shared" si="27"/>
        <v>0.23788927335640139</v>
      </c>
      <c r="H566">
        <f t="shared" si="28"/>
        <v>0.81098615916955019</v>
      </c>
      <c r="I566">
        <f t="shared" si="29"/>
        <v>0</v>
      </c>
    </row>
    <row r="567" spans="1:9" x14ac:dyDescent="0.2">
      <c r="A567" t="s">
        <v>663</v>
      </c>
      <c r="B567">
        <v>99</v>
      </c>
      <c r="C567">
        <v>12</v>
      </c>
      <c r="D567">
        <v>5</v>
      </c>
      <c r="E567">
        <f>IFERROR(INDEX(Gemeinde_Kennzahlen!A:C,MATCH(A567,Gemeinde_Kennzahlen!B:B,),3),0)</f>
        <v>18458</v>
      </c>
      <c r="F567">
        <f>IFERROR(ROUND(INDEX(Gemeinde_Kennzahlen!A:Q,MATCH(A567,Gemeinde_Kennzahlen!B:B,),16)*INDEX(Gemeinde_Kennzahlen!A:Q,MATCH(A567,Gemeinde_Kennzahlen!B:B,),17),2),"Siedlungsfläche in ha")</f>
        <v>323.58</v>
      </c>
      <c r="G567">
        <f t="shared" si="27"/>
        <v>0.26817640047675806</v>
      </c>
      <c r="H567">
        <f t="shared" si="28"/>
        <v>0.48759345541228738</v>
      </c>
      <c r="I567">
        <f t="shared" si="29"/>
        <v>0.13544262650341315</v>
      </c>
    </row>
    <row r="568" spans="1:9" x14ac:dyDescent="0.2">
      <c r="A568" t="s">
        <v>1739</v>
      </c>
      <c r="B568">
        <v>28</v>
      </c>
      <c r="C568">
        <v>6</v>
      </c>
      <c r="D568">
        <v>5</v>
      </c>
      <c r="E568">
        <f>IFERROR(INDEX(Gemeinde_Kennzahlen!A:C,MATCH(A568,Gemeinde_Kennzahlen!B:B,),3),0)</f>
        <v>5776</v>
      </c>
      <c r="F568">
        <f>IFERROR(ROUND(INDEX(Gemeinde_Kennzahlen!A:Q,MATCH(A568,Gemeinde_Kennzahlen!B:B,),16)*INDEX(Gemeinde_Kennzahlen!A:Q,MATCH(A568,Gemeinde_Kennzahlen!B:B,),17),2),"Siedlungsfläche in ha")</f>
        <v>150.53</v>
      </c>
      <c r="G568">
        <f t="shared" si="27"/>
        <v>0.24238227146814403</v>
      </c>
      <c r="H568">
        <f t="shared" si="28"/>
        <v>0.77908587257617734</v>
      </c>
      <c r="I568">
        <f t="shared" si="29"/>
        <v>0.43282548476454291</v>
      </c>
    </row>
    <row r="569" spans="1:9" x14ac:dyDescent="0.2">
      <c r="A569" t="s">
        <v>2101</v>
      </c>
      <c r="B569">
        <v>18</v>
      </c>
      <c r="C569">
        <v>1</v>
      </c>
      <c r="D569">
        <v>1</v>
      </c>
      <c r="E569">
        <f>IFERROR(INDEX(Gemeinde_Kennzahlen!A:C,MATCH(A569,Gemeinde_Kennzahlen!B:B,),3),0)</f>
        <v>4376</v>
      </c>
      <c r="F569">
        <f>IFERROR(ROUND(INDEX(Gemeinde_Kennzahlen!A:Q,MATCH(A569,Gemeinde_Kennzahlen!B:B,),16)*INDEX(Gemeinde_Kennzahlen!A:Q,MATCH(A569,Gemeinde_Kennzahlen!B:B,),17),2),"Siedlungsfläche in ha")</f>
        <v>216.23</v>
      </c>
      <c r="G569">
        <f t="shared" si="27"/>
        <v>0.20566727605118829</v>
      </c>
      <c r="H569">
        <f t="shared" si="28"/>
        <v>0.17138939670932357</v>
      </c>
      <c r="I569">
        <f t="shared" si="29"/>
        <v>0.11425959780621572</v>
      </c>
    </row>
    <row r="570" spans="1:9" x14ac:dyDescent="0.2">
      <c r="A570" t="s">
        <v>1355</v>
      </c>
      <c r="B570">
        <v>31</v>
      </c>
      <c r="C570">
        <v>5</v>
      </c>
      <c r="D570">
        <v>0</v>
      </c>
      <c r="E570">
        <f>IFERROR(INDEX(Gemeinde_Kennzahlen!A:C,MATCH(A570,Gemeinde_Kennzahlen!B:B,),3),0)</f>
        <v>5778</v>
      </c>
      <c r="F570">
        <f>IFERROR(ROUND(INDEX(Gemeinde_Kennzahlen!A:Q,MATCH(A570,Gemeinde_Kennzahlen!B:B,),16)*INDEX(Gemeinde_Kennzahlen!A:Q,MATCH(A570,Gemeinde_Kennzahlen!B:B,),17),2),"Siedlungsfläche in ha")</f>
        <v>195</v>
      </c>
      <c r="G570">
        <f t="shared" si="27"/>
        <v>0.26825891311872618</v>
      </c>
      <c r="H570">
        <f t="shared" si="28"/>
        <v>0.64901349948078924</v>
      </c>
      <c r="I570">
        <f t="shared" si="29"/>
        <v>0</v>
      </c>
    </row>
    <row r="571" spans="1:9" x14ac:dyDescent="0.2">
      <c r="A571" t="s">
        <v>688</v>
      </c>
      <c r="B571">
        <v>3</v>
      </c>
      <c r="C571">
        <v>0</v>
      </c>
      <c r="D571">
        <v>0</v>
      </c>
      <c r="E571">
        <f>IFERROR(INDEX(Gemeinde_Kennzahlen!A:C,MATCH(A571,Gemeinde_Kennzahlen!B:B,),3),0)</f>
        <v>657</v>
      </c>
      <c r="F571">
        <f>IFERROR(ROUND(INDEX(Gemeinde_Kennzahlen!A:Q,MATCH(A571,Gemeinde_Kennzahlen!B:B,),16)*INDEX(Gemeinde_Kennzahlen!A:Q,MATCH(A571,Gemeinde_Kennzahlen!B:B,),17),2),"Siedlungsfläche in ha")</f>
        <v>88.58</v>
      </c>
      <c r="G571">
        <f t="shared" si="27"/>
        <v>0.22831050228310501</v>
      </c>
      <c r="H571">
        <f t="shared" si="28"/>
        <v>0</v>
      </c>
      <c r="I571">
        <f t="shared" si="29"/>
        <v>0</v>
      </c>
    </row>
    <row r="572" spans="1:9" x14ac:dyDescent="0.2">
      <c r="A572" t="s">
        <v>869</v>
      </c>
      <c r="B572">
        <v>5</v>
      </c>
      <c r="C572">
        <v>0</v>
      </c>
      <c r="D572">
        <v>9</v>
      </c>
      <c r="E572">
        <f>IFERROR(INDEX(Gemeinde_Kennzahlen!A:C,MATCH(A572,Gemeinde_Kennzahlen!B:B,),3),0)</f>
        <v>409</v>
      </c>
      <c r="F572">
        <f>IFERROR(ROUND(INDEX(Gemeinde_Kennzahlen!A:Q,MATCH(A572,Gemeinde_Kennzahlen!B:B,),16)*INDEX(Gemeinde_Kennzahlen!A:Q,MATCH(A572,Gemeinde_Kennzahlen!B:B,),17),2),"Siedlungsfläche in ha")</f>
        <v>58</v>
      </c>
      <c r="G572">
        <f t="shared" si="27"/>
        <v>0.61124694376528121</v>
      </c>
      <c r="H572">
        <f t="shared" si="28"/>
        <v>0</v>
      </c>
      <c r="I572">
        <f t="shared" si="29"/>
        <v>11.002444987775062</v>
      </c>
    </row>
    <row r="573" spans="1:9" x14ac:dyDescent="0.2">
      <c r="A573" t="s">
        <v>2291</v>
      </c>
      <c r="B573">
        <v>170</v>
      </c>
      <c r="C573">
        <v>5</v>
      </c>
      <c r="D573">
        <v>12</v>
      </c>
      <c r="E573">
        <f>IFERROR(INDEX(Gemeinde_Kennzahlen!A:C,MATCH(A573,Gemeinde_Kennzahlen!B:B,),3),0)</f>
        <v>24990</v>
      </c>
      <c r="F573">
        <f>IFERROR(ROUND(INDEX(Gemeinde_Kennzahlen!A:Q,MATCH(A573,Gemeinde_Kennzahlen!B:B,),16)*INDEX(Gemeinde_Kennzahlen!A:Q,MATCH(A573,Gemeinde_Kennzahlen!B:B,),17),2),"Siedlungsfläche in ha")</f>
        <v>527.51</v>
      </c>
      <c r="G573">
        <f t="shared" si="27"/>
        <v>0.3401360544217687</v>
      </c>
      <c r="H573">
        <f t="shared" si="28"/>
        <v>0.15006002400960386</v>
      </c>
      <c r="I573">
        <f t="shared" si="29"/>
        <v>0.24009603841536617</v>
      </c>
    </row>
    <row r="574" spans="1:9" x14ac:dyDescent="0.2">
      <c r="A574" t="s">
        <v>1888</v>
      </c>
      <c r="B574">
        <v>32</v>
      </c>
      <c r="C574">
        <v>1</v>
      </c>
      <c r="D574">
        <v>4</v>
      </c>
      <c r="E574">
        <f>IFERROR(INDEX(Gemeinde_Kennzahlen!A:C,MATCH(A574,Gemeinde_Kennzahlen!B:B,),3),0)</f>
        <v>1529</v>
      </c>
      <c r="F574">
        <f>IFERROR(ROUND(INDEX(Gemeinde_Kennzahlen!A:Q,MATCH(A574,Gemeinde_Kennzahlen!B:B,),16)*INDEX(Gemeinde_Kennzahlen!A:Q,MATCH(A574,Gemeinde_Kennzahlen!B:B,),17),2),"Siedlungsfläche in ha")</f>
        <v>108.68</v>
      </c>
      <c r="G574">
        <f t="shared" si="27"/>
        <v>1.0464355788096795</v>
      </c>
      <c r="H574">
        <f t="shared" si="28"/>
        <v>0.49051667756703732</v>
      </c>
      <c r="I574">
        <f t="shared" si="29"/>
        <v>1.3080444735120995</v>
      </c>
    </row>
    <row r="575" spans="1:9" x14ac:dyDescent="0.2">
      <c r="A575" t="s">
        <v>353</v>
      </c>
      <c r="B575">
        <v>14</v>
      </c>
      <c r="C575">
        <v>3</v>
      </c>
      <c r="D575">
        <v>9</v>
      </c>
      <c r="E575">
        <f>IFERROR(INDEX(Gemeinde_Kennzahlen!A:C,MATCH(A575,Gemeinde_Kennzahlen!B:B,),3),0)</f>
        <v>6237</v>
      </c>
      <c r="F575">
        <f>IFERROR(ROUND(INDEX(Gemeinde_Kennzahlen!A:Q,MATCH(A575,Gemeinde_Kennzahlen!B:B,),16)*INDEX(Gemeinde_Kennzahlen!A:Q,MATCH(A575,Gemeinde_Kennzahlen!B:B,),17),2),"Siedlungsfläche in ha")</f>
        <v>198</v>
      </c>
      <c r="G575">
        <f t="shared" si="27"/>
        <v>0.11223344556677892</v>
      </c>
      <c r="H575">
        <f t="shared" si="28"/>
        <v>0.36075036075036077</v>
      </c>
      <c r="I575">
        <f t="shared" si="29"/>
        <v>0.72150072150072153</v>
      </c>
    </row>
    <row r="576" spans="1:9" x14ac:dyDescent="0.2">
      <c r="A576" t="s">
        <v>1978</v>
      </c>
      <c r="B576">
        <v>137</v>
      </c>
      <c r="C576">
        <v>12</v>
      </c>
      <c r="D576">
        <v>4</v>
      </c>
      <c r="E576">
        <f>IFERROR(INDEX(Gemeinde_Kennzahlen!A:C,MATCH(A576,Gemeinde_Kennzahlen!B:B,),3),0)</f>
        <v>12870</v>
      </c>
      <c r="F576">
        <f>IFERROR(ROUND(INDEX(Gemeinde_Kennzahlen!A:Q,MATCH(A576,Gemeinde_Kennzahlen!B:B,),16)*INDEX(Gemeinde_Kennzahlen!A:Q,MATCH(A576,Gemeinde_Kennzahlen!B:B,),17),2),"Siedlungsfläche in ha")</f>
        <v>524.74</v>
      </c>
      <c r="G576">
        <f t="shared" si="27"/>
        <v>0.53224553224553217</v>
      </c>
      <c r="H576">
        <f t="shared" si="28"/>
        <v>0.69930069930069927</v>
      </c>
      <c r="I576">
        <f t="shared" si="29"/>
        <v>0.15540015540015539</v>
      </c>
    </row>
    <row r="577" spans="1:9" x14ac:dyDescent="0.2">
      <c r="A577" t="s">
        <v>1840</v>
      </c>
      <c r="B577">
        <v>34</v>
      </c>
      <c r="C577">
        <v>1</v>
      </c>
      <c r="D577">
        <v>2</v>
      </c>
      <c r="E577">
        <f>IFERROR(INDEX(Gemeinde_Kennzahlen!A:C,MATCH(A577,Gemeinde_Kennzahlen!B:B,),3),0)</f>
        <v>3333</v>
      </c>
      <c r="F577">
        <f>IFERROR(ROUND(INDEX(Gemeinde_Kennzahlen!A:Q,MATCH(A577,Gemeinde_Kennzahlen!B:B,),16)*INDEX(Gemeinde_Kennzahlen!A:Q,MATCH(A577,Gemeinde_Kennzahlen!B:B,),17),2),"Siedlungsfläche in ha")</f>
        <v>139.25</v>
      </c>
      <c r="G577">
        <f t="shared" si="27"/>
        <v>0.51005100510051005</v>
      </c>
      <c r="H577">
        <f t="shared" si="28"/>
        <v>0.22502250225022505</v>
      </c>
      <c r="I577">
        <f t="shared" si="29"/>
        <v>0.30003000300030003</v>
      </c>
    </row>
    <row r="578" spans="1:9" x14ac:dyDescent="0.2">
      <c r="A578" t="s">
        <v>2082</v>
      </c>
      <c r="B578">
        <v>4</v>
      </c>
      <c r="C578">
        <v>2</v>
      </c>
      <c r="D578">
        <v>0</v>
      </c>
      <c r="E578">
        <f>IFERROR(INDEX(Gemeinde_Kennzahlen!A:C,MATCH(A578,Gemeinde_Kennzahlen!B:B,),3),0)</f>
        <v>357</v>
      </c>
      <c r="F578">
        <f>IFERROR(ROUND(INDEX(Gemeinde_Kennzahlen!A:Q,MATCH(A578,Gemeinde_Kennzahlen!B:B,),16)*INDEX(Gemeinde_Kennzahlen!A:Q,MATCH(A578,Gemeinde_Kennzahlen!B:B,),17),2),"Siedlungsfläche in ha")</f>
        <v>27.11</v>
      </c>
      <c r="G578">
        <f t="shared" si="27"/>
        <v>0.56022408963585435</v>
      </c>
      <c r="H578">
        <f t="shared" si="28"/>
        <v>4.2016806722689077</v>
      </c>
      <c r="I578">
        <f t="shared" si="29"/>
        <v>0</v>
      </c>
    </row>
    <row r="579" spans="1:9" x14ac:dyDescent="0.2">
      <c r="A579" t="s">
        <v>1764</v>
      </c>
      <c r="B579">
        <v>54</v>
      </c>
      <c r="C579">
        <v>4</v>
      </c>
      <c r="D579">
        <v>4</v>
      </c>
      <c r="E579">
        <f>IFERROR(INDEX(Gemeinde_Kennzahlen!A:C,MATCH(A579,Gemeinde_Kennzahlen!B:B,),3),0)</f>
        <v>8952</v>
      </c>
      <c r="F579">
        <f>IFERROR(ROUND(INDEX(Gemeinde_Kennzahlen!A:Q,MATCH(A579,Gemeinde_Kennzahlen!B:B,),16)*INDEX(Gemeinde_Kennzahlen!A:Q,MATCH(A579,Gemeinde_Kennzahlen!B:B,),17),2),"Siedlungsfläche in ha")</f>
        <v>241.64</v>
      </c>
      <c r="G579">
        <f t="shared" si="27"/>
        <v>0.30160857908847183</v>
      </c>
      <c r="H579">
        <f t="shared" si="28"/>
        <v>0.33512064343163539</v>
      </c>
      <c r="I579">
        <f t="shared" si="29"/>
        <v>0.22341376228775692</v>
      </c>
    </row>
    <row r="580" spans="1:9" x14ac:dyDescent="0.2">
      <c r="A580" t="s">
        <v>1478</v>
      </c>
      <c r="B580">
        <v>108</v>
      </c>
      <c r="C580">
        <v>1</v>
      </c>
      <c r="D580">
        <v>10</v>
      </c>
      <c r="E580">
        <f>IFERROR(INDEX(Gemeinde_Kennzahlen!A:C,MATCH(A580,Gemeinde_Kennzahlen!B:B,),3),0)</f>
        <v>17910</v>
      </c>
      <c r="F580">
        <f>IFERROR(ROUND(INDEX(Gemeinde_Kennzahlen!A:Q,MATCH(A580,Gemeinde_Kennzahlen!B:B,),16)*INDEX(Gemeinde_Kennzahlen!A:Q,MATCH(A580,Gemeinde_Kennzahlen!B:B,),17),2),"Siedlungsfläche in ha")</f>
        <v>685.06</v>
      </c>
      <c r="G580">
        <f t="shared" si="27"/>
        <v>0.30150753768844218</v>
      </c>
      <c r="H580">
        <f t="shared" si="28"/>
        <v>4.1876046901172526E-2</v>
      </c>
      <c r="I580">
        <f t="shared" si="29"/>
        <v>0.27917364600781686</v>
      </c>
    </row>
    <row r="581" spans="1:9" x14ac:dyDescent="0.2">
      <c r="A581" t="s">
        <v>658</v>
      </c>
      <c r="B581">
        <v>65</v>
      </c>
      <c r="C581">
        <v>16</v>
      </c>
      <c r="D581">
        <v>8</v>
      </c>
      <c r="E581">
        <f>IFERROR(INDEX(Gemeinde_Kennzahlen!A:C,MATCH(A581,Gemeinde_Kennzahlen!B:B,),3),0)</f>
        <v>10348</v>
      </c>
      <c r="F581">
        <f>IFERROR(ROUND(INDEX(Gemeinde_Kennzahlen!A:Q,MATCH(A581,Gemeinde_Kennzahlen!B:B,),16)*INDEX(Gemeinde_Kennzahlen!A:Q,MATCH(A581,Gemeinde_Kennzahlen!B:B,),17),2),"Siedlungsfläche in ha")</f>
        <v>303.07</v>
      </c>
      <c r="G581">
        <f t="shared" si="27"/>
        <v>0.314070351758794</v>
      </c>
      <c r="H581">
        <f t="shared" si="28"/>
        <v>1.1596443757247776</v>
      </c>
      <c r="I581">
        <f t="shared" si="29"/>
        <v>0.38654812524159254</v>
      </c>
    </row>
    <row r="582" spans="1:9" x14ac:dyDescent="0.2">
      <c r="A582" t="s">
        <v>1706</v>
      </c>
      <c r="B582">
        <v>10</v>
      </c>
      <c r="C582">
        <v>2</v>
      </c>
      <c r="D582">
        <v>0</v>
      </c>
      <c r="E582">
        <f>IFERROR(INDEX(Gemeinde_Kennzahlen!A:C,MATCH(A582,Gemeinde_Kennzahlen!B:B,),3),0)</f>
        <v>1173</v>
      </c>
      <c r="F582">
        <f>IFERROR(ROUND(INDEX(Gemeinde_Kennzahlen!A:Q,MATCH(A582,Gemeinde_Kennzahlen!B:B,),16)*INDEX(Gemeinde_Kennzahlen!A:Q,MATCH(A582,Gemeinde_Kennzahlen!B:B,),17),2),"Siedlungsfläche in ha")</f>
        <v>87.76</v>
      </c>
      <c r="G582">
        <f t="shared" si="27"/>
        <v>0.42625745950554139</v>
      </c>
      <c r="H582">
        <f t="shared" si="28"/>
        <v>1.2787723785166241</v>
      </c>
      <c r="I582">
        <f t="shared" si="29"/>
        <v>0</v>
      </c>
    </row>
    <row r="583" spans="1:9" x14ac:dyDescent="0.2">
      <c r="A583" t="s">
        <v>581</v>
      </c>
      <c r="B583">
        <v>0</v>
      </c>
      <c r="C583">
        <v>0</v>
      </c>
      <c r="D583">
        <v>1</v>
      </c>
      <c r="E583">
        <f>IFERROR(INDEX(Gemeinde_Kennzahlen!A:C,MATCH(A583,Gemeinde_Kennzahlen!B:B,),3),0)</f>
        <v>1140</v>
      </c>
      <c r="F583">
        <f>IFERROR(ROUND(INDEX(Gemeinde_Kennzahlen!A:Q,MATCH(A583,Gemeinde_Kennzahlen!B:B,),16)*INDEX(Gemeinde_Kennzahlen!A:Q,MATCH(A583,Gemeinde_Kennzahlen!B:B,),17),2),"Siedlungsfläche in ha")</f>
        <v>61.11</v>
      </c>
      <c r="G583">
        <f t="shared" si="27"/>
        <v>0</v>
      </c>
      <c r="H583">
        <f t="shared" si="28"/>
        <v>0</v>
      </c>
      <c r="I583">
        <f t="shared" si="29"/>
        <v>0.43859649122807021</v>
      </c>
    </row>
    <row r="584" spans="1:9" x14ac:dyDescent="0.2">
      <c r="A584" t="s">
        <v>2187</v>
      </c>
      <c r="B584">
        <v>58</v>
      </c>
      <c r="C584">
        <v>3</v>
      </c>
      <c r="D584">
        <v>2</v>
      </c>
      <c r="E584">
        <f>IFERROR(INDEX(Gemeinde_Kennzahlen!A:C,MATCH(A584,Gemeinde_Kennzahlen!B:B,),3),0)</f>
        <v>6286</v>
      </c>
      <c r="F584">
        <f>IFERROR(ROUND(INDEX(Gemeinde_Kennzahlen!A:Q,MATCH(A584,Gemeinde_Kennzahlen!B:B,),16)*INDEX(Gemeinde_Kennzahlen!A:Q,MATCH(A584,Gemeinde_Kennzahlen!B:B,),17),2),"Siedlungsfläche in ha")</f>
        <v>205.75</v>
      </c>
      <c r="G584">
        <f t="shared" si="27"/>
        <v>0.46134266624244352</v>
      </c>
      <c r="H584">
        <f t="shared" si="28"/>
        <v>0.35793827553293034</v>
      </c>
      <c r="I584">
        <f t="shared" si="29"/>
        <v>0.15908367801463569</v>
      </c>
    </row>
    <row r="585" spans="1:9" x14ac:dyDescent="0.2">
      <c r="A585" t="s">
        <v>1307</v>
      </c>
      <c r="B585">
        <v>19</v>
      </c>
      <c r="C585">
        <v>2</v>
      </c>
      <c r="D585">
        <v>1</v>
      </c>
      <c r="E585">
        <f>IFERROR(INDEX(Gemeinde_Kennzahlen!A:C,MATCH(A585,Gemeinde_Kennzahlen!B:B,),3),0)</f>
        <v>2982</v>
      </c>
      <c r="F585">
        <f>IFERROR(ROUND(INDEX(Gemeinde_Kennzahlen!A:Q,MATCH(A585,Gemeinde_Kennzahlen!B:B,),16)*INDEX(Gemeinde_Kennzahlen!A:Q,MATCH(A585,Gemeinde_Kennzahlen!B:B,),17),2),"Siedlungsfläche in ha")</f>
        <v>172.31</v>
      </c>
      <c r="G585">
        <f t="shared" si="27"/>
        <v>0.31857813547954394</v>
      </c>
      <c r="H585">
        <f t="shared" si="28"/>
        <v>0.50301810865191143</v>
      </c>
      <c r="I585">
        <f t="shared" si="29"/>
        <v>0.16767270288397049</v>
      </c>
    </row>
    <row r="586" spans="1:9" x14ac:dyDescent="0.2">
      <c r="A586" t="s">
        <v>2051</v>
      </c>
      <c r="B586">
        <v>25</v>
      </c>
      <c r="C586">
        <v>0</v>
      </c>
      <c r="D586">
        <v>9</v>
      </c>
      <c r="E586">
        <f>IFERROR(INDEX(Gemeinde_Kennzahlen!A:C,MATCH(A586,Gemeinde_Kennzahlen!B:B,),3),0)</f>
        <v>3533</v>
      </c>
      <c r="F586">
        <f>IFERROR(ROUND(INDEX(Gemeinde_Kennzahlen!A:Q,MATCH(A586,Gemeinde_Kennzahlen!B:B,),16)*INDEX(Gemeinde_Kennzahlen!A:Q,MATCH(A586,Gemeinde_Kennzahlen!B:B,),17),2),"Siedlungsfläche in ha")</f>
        <v>142.57</v>
      </c>
      <c r="G586">
        <f t="shared" si="27"/>
        <v>0.35380696292103025</v>
      </c>
      <c r="H586">
        <f t="shared" si="28"/>
        <v>0</v>
      </c>
      <c r="I586">
        <f t="shared" si="29"/>
        <v>1.273705066515709</v>
      </c>
    </row>
    <row r="587" spans="1:9" x14ac:dyDescent="0.2">
      <c r="A587" t="s">
        <v>909</v>
      </c>
      <c r="B587">
        <v>15</v>
      </c>
      <c r="C587">
        <v>0</v>
      </c>
      <c r="D587">
        <v>2</v>
      </c>
      <c r="E587">
        <f>IFERROR(INDEX(Gemeinde_Kennzahlen!A:C,MATCH(A587,Gemeinde_Kennzahlen!B:B,),3),0)</f>
        <v>4769</v>
      </c>
      <c r="F587">
        <f>IFERROR(ROUND(INDEX(Gemeinde_Kennzahlen!A:Q,MATCH(A587,Gemeinde_Kennzahlen!B:B,),16)*INDEX(Gemeinde_Kennzahlen!A:Q,MATCH(A587,Gemeinde_Kennzahlen!B:B,),17),2),"Siedlungsfläche in ha")</f>
        <v>236.71</v>
      </c>
      <c r="G587">
        <f t="shared" si="27"/>
        <v>0.15726567414552317</v>
      </c>
      <c r="H587">
        <f t="shared" si="28"/>
        <v>0</v>
      </c>
      <c r="I587">
        <f t="shared" si="29"/>
        <v>0.20968756552736423</v>
      </c>
    </row>
    <row r="588" spans="1:9" x14ac:dyDescent="0.2">
      <c r="A588" t="s">
        <v>777</v>
      </c>
      <c r="B588">
        <v>30</v>
      </c>
      <c r="C588">
        <v>5</v>
      </c>
      <c r="D588">
        <v>3</v>
      </c>
      <c r="E588">
        <f>IFERROR(INDEX(Gemeinde_Kennzahlen!A:C,MATCH(A588,Gemeinde_Kennzahlen!B:B,),3),0)</f>
        <v>10197</v>
      </c>
      <c r="F588">
        <f>IFERROR(ROUND(INDEX(Gemeinde_Kennzahlen!A:Q,MATCH(A588,Gemeinde_Kennzahlen!B:B,),16)*INDEX(Gemeinde_Kennzahlen!A:Q,MATCH(A588,Gemeinde_Kennzahlen!B:B,),17),2),"Siedlungsfläche in ha")</f>
        <v>417.71</v>
      </c>
      <c r="G588">
        <f t="shared" si="27"/>
        <v>0.14710208884966167</v>
      </c>
      <c r="H588">
        <f t="shared" si="28"/>
        <v>0.36775522212415412</v>
      </c>
      <c r="I588">
        <f t="shared" si="29"/>
        <v>0.14710208884966164</v>
      </c>
    </row>
    <row r="589" spans="1:9" x14ac:dyDescent="0.2">
      <c r="A589" t="s">
        <v>1280</v>
      </c>
      <c r="B589">
        <v>7</v>
      </c>
      <c r="C589">
        <v>1</v>
      </c>
      <c r="D589">
        <v>1</v>
      </c>
      <c r="E589">
        <f>IFERROR(INDEX(Gemeinde_Kennzahlen!A:C,MATCH(A589,Gemeinde_Kennzahlen!B:B,),3),0)</f>
        <v>3136</v>
      </c>
      <c r="F589">
        <f>IFERROR(ROUND(INDEX(Gemeinde_Kennzahlen!A:Q,MATCH(A589,Gemeinde_Kennzahlen!B:B,),16)*INDEX(Gemeinde_Kennzahlen!A:Q,MATCH(A589,Gemeinde_Kennzahlen!B:B,),17),2),"Siedlungsfläche in ha")</f>
        <v>150</v>
      </c>
      <c r="G589">
        <f t="shared" si="27"/>
        <v>0.11160714285714285</v>
      </c>
      <c r="H589">
        <f t="shared" si="28"/>
        <v>0.23915816326530609</v>
      </c>
      <c r="I589">
        <f t="shared" si="29"/>
        <v>0.15943877551020408</v>
      </c>
    </row>
    <row r="590" spans="1:9" x14ac:dyDescent="0.2">
      <c r="A590" t="s">
        <v>1790</v>
      </c>
      <c r="B590">
        <v>20</v>
      </c>
      <c r="C590">
        <v>5</v>
      </c>
      <c r="D590">
        <v>6</v>
      </c>
      <c r="E590">
        <f>IFERROR(INDEX(Gemeinde_Kennzahlen!A:C,MATCH(A590,Gemeinde_Kennzahlen!B:B,),3),0)</f>
        <v>5413</v>
      </c>
      <c r="F590">
        <f>IFERROR(ROUND(INDEX(Gemeinde_Kennzahlen!A:Q,MATCH(A590,Gemeinde_Kennzahlen!B:B,),16)*INDEX(Gemeinde_Kennzahlen!A:Q,MATCH(A590,Gemeinde_Kennzahlen!B:B,),17),2),"Siedlungsfläche in ha")</f>
        <v>211.52</v>
      </c>
      <c r="G590">
        <f t="shared" si="27"/>
        <v>0.18474043968224643</v>
      </c>
      <c r="H590">
        <f t="shared" si="28"/>
        <v>0.69277664880842416</v>
      </c>
      <c r="I590">
        <f t="shared" si="29"/>
        <v>0.55422131904673932</v>
      </c>
    </row>
    <row r="591" spans="1:9" x14ac:dyDescent="0.2">
      <c r="A591" t="s">
        <v>1494</v>
      </c>
      <c r="B591">
        <v>3</v>
      </c>
      <c r="C591">
        <v>0</v>
      </c>
      <c r="D591">
        <v>0</v>
      </c>
      <c r="E591">
        <f>IFERROR(INDEX(Gemeinde_Kennzahlen!A:C,MATCH(A591,Gemeinde_Kennzahlen!B:B,),3),0)</f>
        <v>1238</v>
      </c>
      <c r="F591">
        <f>IFERROR(ROUND(INDEX(Gemeinde_Kennzahlen!A:Q,MATCH(A591,Gemeinde_Kennzahlen!B:B,),16)*INDEX(Gemeinde_Kennzahlen!A:Q,MATCH(A591,Gemeinde_Kennzahlen!B:B,),17),2),"Siedlungsfläche in ha")</f>
        <v>73.91</v>
      </c>
      <c r="G591">
        <f t="shared" si="27"/>
        <v>0.12116316639741519</v>
      </c>
      <c r="H591">
        <f t="shared" si="28"/>
        <v>0</v>
      </c>
      <c r="I591">
        <f t="shared" si="29"/>
        <v>0</v>
      </c>
    </row>
    <row r="592" spans="1:9" x14ac:dyDescent="0.2">
      <c r="A592" t="s">
        <v>1564</v>
      </c>
      <c r="B592">
        <v>7</v>
      </c>
      <c r="C592">
        <v>0</v>
      </c>
      <c r="D592">
        <v>1</v>
      </c>
      <c r="E592">
        <f>IFERROR(INDEX(Gemeinde_Kennzahlen!A:C,MATCH(A592,Gemeinde_Kennzahlen!B:B,),3),0)</f>
        <v>1003</v>
      </c>
      <c r="F592">
        <f>IFERROR(ROUND(INDEX(Gemeinde_Kennzahlen!A:Q,MATCH(A592,Gemeinde_Kennzahlen!B:B,),16)*INDEX(Gemeinde_Kennzahlen!A:Q,MATCH(A592,Gemeinde_Kennzahlen!B:B,),17),2),"Siedlungsfläche in ha")</f>
        <v>94.54</v>
      </c>
      <c r="G592">
        <f t="shared" si="27"/>
        <v>0.34895314057826521</v>
      </c>
      <c r="H592">
        <f t="shared" si="28"/>
        <v>0</v>
      </c>
      <c r="I592">
        <f t="shared" si="29"/>
        <v>0.49850448654037882</v>
      </c>
    </row>
    <row r="593" spans="1:9" x14ac:dyDescent="0.2">
      <c r="A593" t="s">
        <v>1586</v>
      </c>
      <c r="B593">
        <v>7</v>
      </c>
      <c r="C593">
        <v>0</v>
      </c>
      <c r="D593">
        <v>4</v>
      </c>
      <c r="E593">
        <f>IFERROR(INDEX(Gemeinde_Kennzahlen!A:C,MATCH(A593,Gemeinde_Kennzahlen!B:B,),3),0)</f>
        <v>565</v>
      </c>
      <c r="F593">
        <f>IFERROR(ROUND(INDEX(Gemeinde_Kennzahlen!A:Q,MATCH(A593,Gemeinde_Kennzahlen!B:B,),16)*INDEX(Gemeinde_Kennzahlen!A:Q,MATCH(A593,Gemeinde_Kennzahlen!B:B,),17),2),"Siedlungsfläche in ha")</f>
        <v>55.97</v>
      </c>
      <c r="G593">
        <f t="shared" si="27"/>
        <v>0.61946902654867253</v>
      </c>
      <c r="H593">
        <f t="shared" si="28"/>
        <v>0</v>
      </c>
      <c r="I593">
        <f t="shared" si="29"/>
        <v>3.5398230088495577</v>
      </c>
    </row>
    <row r="594" spans="1:9" x14ac:dyDescent="0.2">
      <c r="A594" t="s">
        <v>2126</v>
      </c>
      <c r="B594">
        <v>0</v>
      </c>
      <c r="C594">
        <v>0</v>
      </c>
      <c r="D594">
        <v>6</v>
      </c>
      <c r="E594">
        <f>IFERROR(INDEX(Gemeinde_Kennzahlen!A:C,MATCH(A594,Gemeinde_Kennzahlen!B:B,),3),0)</f>
        <v>924</v>
      </c>
      <c r="F594">
        <f>IFERROR(ROUND(INDEX(Gemeinde_Kennzahlen!A:Q,MATCH(A594,Gemeinde_Kennzahlen!B:B,),16)*INDEX(Gemeinde_Kennzahlen!A:Q,MATCH(A594,Gemeinde_Kennzahlen!B:B,),17),2),"Siedlungsfläche in ha")</f>
        <v>65.92</v>
      </c>
      <c r="G594">
        <f t="shared" ref="G594:G657" si="30">B594/E594*50</f>
        <v>0</v>
      </c>
      <c r="H594">
        <f t="shared" ref="H594:H657" si="31">C594/E594*750</f>
        <v>0</v>
      </c>
      <c r="I594">
        <f t="shared" ref="I594:I657" si="32">D594/E594*500</f>
        <v>3.2467532467532472</v>
      </c>
    </row>
    <row r="595" spans="1:9" x14ac:dyDescent="0.2">
      <c r="A595" t="s">
        <v>518</v>
      </c>
      <c r="B595">
        <v>0</v>
      </c>
      <c r="C595">
        <v>1</v>
      </c>
      <c r="D595">
        <v>1</v>
      </c>
      <c r="E595">
        <f>IFERROR(INDEX(Gemeinde_Kennzahlen!A:C,MATCH(A595,Gemeinde_Kennzahlen!B:B,),3),0)</f>
        <v>1496</v>
      </c>
      <c r="F595">
        <f>IFERROR(ROUND(INDEX(Gemeinde_Kennzahlen!A:Q,MATCH(A595,Gemeinde_Kennzahlen!B:B,),16)*INDEX(Gemeinde_Kennzahlen!A:Q,MATCH(A595,Gemeinde_Kennzahlen!B:B,),17),2),"Siedlungsfläche in ha")</f>
        <v>89.23</v>
      </c>
      <c r="G595">
        <f t="shared" si="30"/>
        <v>0</v>
      </c>
      <c r="H595">
        <f t="shared" si="31"/>
        <v>0.50133689839572193</v>
      </c>
      <c r="I595">
        <f t="shared" si="32"/>
        <v>0.33422459893048129</v>
      </c>
    </row>
    <row r="596" spans="1:9" x14ac:dyDescent="0.2">
      <c r="A596" t="s">
        <v>728</v>
      </c>
      <c r="B596">
        <v>7</v>
      </c>
      <c r="C596">
        <v>1</v>
      </c>
      <c r="D596">
        <v>0</v>
      </c>
      <c r="E596">
        <f>IFERROR(INDEX(Gemeinde_Kennzahlen!A:C,MATCH(A596,Gemeinde_Kennzahlen!B:B,),3),0)</f>
        <v>1009</v>
      </c>
      <c r="F596">
        <f>IFERROR(ROUND(INDEX(Gemeinde_Kennzahlen!A:Q,MATCH(A596,Gemeinde_Kennzahlen!B:B,),16)*INDEX(Gemeinde_Kennzahlen!A:Q,MATCH(A596,Gemeinde_Kennzahlen!B:B,),17),2),"Siedlungsfläche in ha")</f>
        <v>86.79</v>
      </c>
      <c r="G596">
        <f t="shared" si="30"/>
        <v>0.3468780971258672</v>
      </c>
      <c r="H596">
        <f t="shared" si="31"/>
        <v>0.74331020812685822</v>
      </c>
      <c r="I596">
        <f t="shared" si="32"/>
        <v>0</v>
      </c>
    </row>
    <row r="597" spans="1:9" x14ac:dyDescent="0.2">
      <c r="A597" t="s">
        <v>1738</v>
      </c>
      <c r="B597">
        <v>22</v>
      </c>
      <c r="C597">
        <v>2</v>
      </c>
      <c r="D597">
        <v>4</v>
      </c>
      <c r="E597">
        <f>IFERROR(INDEX(Gemeinde_Kennzahlen!A:C,MATCH(A597,Gemeinde_Kennzahlen!B:B,),3),0)</f>
        <v>3114</v>
      </c>
      <c r="F597">
        <f>IFERROR(ROUND(INDEX(Gemeinde_Kennzahlen!A:Q,MATCH(A597,Gemeinde_Kennzahlen!B:B,),16)*INDEX(Gemeinde_Kennzahlen!A:Q,MATCH(A597,Gemeinde_Kennzahlen!B:B,),17),2),"Siedlungsfläche in ha")</f>
        <v>120.75</v>
      </c>
      <c r="G597">
        <f t="shared" si="30"/>
        <v>0.35324341682723187</v>
      </c>
      <c r="H597">
        <f t="shared" si="31"/>
        <v>0.48169556840077066</v>
      </c>
      <c r="I597">
        <f t="shared" si="32"/>
        <v>0.64226075786769421</v>
      </c>
    </row>
    <row r="598" spans="1:9" x14ac:dyDescent="0.2">
      <c r="A598" t="s">
        <v>1608</v>
      </c>
      <c r="B598">
        <v>10</v>
      </c>
      <c r="C598">
        <v>0</v>
      </c>
      <c r="D598">
        <v>0</v>
      </c>
      <c r="E598">
        <f>IFERROR(INDEX(Gemeinde_Kennzahlen!A:C,MATCH(A598,Gemeinde_Kennzahlen!B:B,),3),0)</f>
        <v>2379</v>
      </c>
      <c r="F598">
        <f>IFERROR(ROUND(INDEX(Gemeinde_Kennzahlen!A:Q,MATCH(A598,Gemeinde_Kennzahlen!B:B,),16)*INDEX(Gemeinde_Kennzahlen!A:Q,MATCH(A598,Gemeinde_Kennzahlen!B:B,),17),2),"Siedlungsfläche in ha")</f>
        <v>119.93</v>
      </c>
      <c r="G598">
        <f t="shared" si="30"/>
        <v>0.2101723413198823</v>
      </c>
      <c r="H598">
        <f t="shared" si="31"/>
        <v>0</v>
      </c>
      <c r="I598">
        <f t="shared" si="32"/>
        <v>0</v>
      </c>
    </row>
    <row r="599" spans="1:9" x14ac:dyDescent="0.2">
      <c r="A599" t="s">
        <v>345</v>
      </c>
      <c r="B599">
        <v>1</v>
      </c>
      <c r="C599">
        <v>0</v>
      </c>
      <c r="D599">
        <v>0</v>
      </c>
      <c r="E599">
        <f>IFERROR(INDEX(Gemeinde_Kennzahlen!A:C,MATCH(A599,Gemeinde_Kennzahlen!B:B,),3),0)</f>
        <v>284</v>
      </c>
      <c r="F599">
        <f>IFERROR(ROUND(INDEX(Gemeinde_Kennzahlen!A:Q,MATCH(A599,Gemeinde_Kennzahlen!B:B,),16)*INDEX(Gemeinde_Kennzahlen!A:Q,MATCH(A599,Gemeinde_Kennzahlen!B:B,),17),2),"Siedlungsfläche in ha")</f>
        <v>42.81</v>
      </c>
      <c r="G599">
        <f t="shared" si="30"/>
        <v>0.17605633802816903</v>
      </c>
      <c r="H599">
        <f t="shared" si="31"/>
        <v>0</v>
      </c>
      <c r="I599">
        <f t="shared" si="32"/>
        <v>0</v>
      </c>
    </row>
    <row r="600" spans="1:9" x14ac:dyDescent="0.2">
      <c r="A600" t="s">
        <v>2343</v>
      </c>
      <c r="B600">
        <v>53</v>
      </c>
      <c r="C600">
        <v>11</v>
      </c>
      <c r="D600">
        <v>25</v>
      </c>
      <c r="E600">
        <f>IFERROR(INDEX(Gemeinde_Kennzahlen!A:C,MATCH(A600,Gemeinde_Kennzahlen!B:B,),3),0)</f>
        <v>21372</v>
      </c>
      <c r="F600">
        <f>IFERROR(ROUND(INDEX(Gemeinde_Kennzahlen!A:Q,MATCH(A600,Gemeinde_Kennzahlen!B:B,),16)*INDEX(Gemeinde_Kennzahlen!A:Q,MATCH(A600,Gemeinde_Kennzahlen!B:B,),17),2),"Siedlungsfläche in ha")</f>
        <v>482.9</v>
      </c>
      <c r="G600">
        <f t="shared" si="30"/>
        <v>0.12399401085532473</v>
      </c>
      <c r="H600">
        <f t="shared" si="31"/>
        <v>0.3860190903986524</v>
      </c>
      <c r="I600">
        <f t="shared" si="32"/>
        <v>0.58487740969492796</v>
      </c>
    </row>
    <row r="601" spans="1:9" x14ac:dyDescent="0.2">
      <c r="A601" t="s">
        <v>2435</v>
      </c>
      <c r="B601">
        <v>6</v>
      </c>
      <c r="C601">
        <v>0</v>
      </c>
      <c r="D601">
        <v>1</v>
      </c>
      <c r="E601">
        <f>IFERROR(INDEX(Gemeinde_Kennzahlen!A:C,MATCH(A601,Gemeinde_Kennzahlen!B:B,),3),0)</f>
        <v>2246</v>
      </c>
      <c r="F601">
        <f>IFERROR(ROUND(INDEX(Gemeinde_Kennzahlen!A:Q,MATCH(A601,Gemeinde_Kennzahlen!B:B,),16)*INDEX(Gemeinde_Kennzahlen!A:Q,MATCH(A601,Gemeinde_Kennzahlen!B:B,),17),2),"Siedlungsfläche in ha")</f>
        <v>111.07</v>
      </c>
      <c r="G601">
        <f t="shared" si="30"/>
        <v>0.13357079252003562</v>
      </c>
      <c r="H601">
        <f t="shared" si="31"/>
        <v>0</v>
      </c>
      <c r="I601">
        <f t="shared" si="32"/>
        <v>0.22261798753339268</v>
      </c>
    </row>
    <row r="602" spans="1:9" x14ac:dyDescent="0.2">
      <c r="A602" t="s">
        <v>1012</v>
      </c>
      <c r="B602">
        <v>96</v>
      </c>
      <c r="C602">
        <v>4</v>
      </c>
      <c r="D602">
        <v>8</v>
      </c>
      <c r="E602">
        <f>IFERROR(INDEX(Gemeinde_Kennzahlen!A:C,MATCH(A602,Gemeinde_Kennzahlen!B:B,),3),0)</f>
        <v>13503</v>
      </c>
      <c r="F602">
        <f>IFERROR(ROUND(INDEX(Gemeinde_Kennzahlen!A:Q,MATCH(A602,Gemeinde_Kennzahlen!B:B,),16)*INDEX(Gemeinde_Kennzahlen!A:Q,MATCH(A602,Gemeinde_Kennzahlen!B:B,),17),2),"Siedlungsfläche in ha")</f>
        <v>366.77</v>
      </c>
      <c r="G602">
        <f t="shared" si="30"/>
        <v>0.35547656076427459</v>
      </c>
      <c r="H602">
        <f t="shared" si="31"/>
        <v>0.22217285047767166</v>
      </c>
      <c r="I602">
        <f t="shared" si="32"/>
        <v>0.29623046730356217</v>
      </c>
    </row>
    <row r="603" spans="1:9" x14ac:dyDescent="0.2">
      <c r="A603" t="s">
        <v>654</v>
      </c>
      <c r="B603">
        <v>13</v>
      </c>
      <c r="C603">
        <v>1</v>
      </c>
      <c r="D603">
        <v>0</v>
      </c>
      <c r="E603">
        <f>IFERROR(INDEX(Gemeinde_Kennzahlen!A:C,MATCH(A603,Gemeinde_Kennzahlen!B:B,),3),0)</f>
        <v>3352</v>
      </c>
      <c r="F603">
        <f>IFERROR(ROUND(INDEX(Gemeinde_Kennzahlen!A:Q,MATCH(A603,Gemeinde_Kennzahlen!B:B,),16)*INDEX(Gemeinde_Kennzahlen!A:Q,MATCH(A603,Gemeinde_Kennzahlen!B:B,),17),2),"Siedlungsfläche in ha")</f>
        <v>194.9</v>
      </c>
      <c r="G603">
        <f t="shared" si="30"/>
        <v>0.19391408114558473</v>
      </c>
      <c r="H603">
        <f t="shared" si="31"/>
        <v>0.22374701670644392</v>
      </c>
      <c r="I603">
        <f t="shared" si="32"/>
        <v>0</v>
      </c>
    </row>
    <row r="604" spans="1:9" x14ac:dyDescent="0.2">
      <c r="A604" t="s">
        <v>1904</v>
      </c>
      <c r="B604">
        <v>17</v>
      </c>
      <c r="C604">
        <v>0</v>
      </c>
      <c r="D604">
        <v>1</v>
      </c>
      <c r="E604">
        <f>IFERROR(INDEX(Gemeinde_Kennzahlen!A:C,MATCH(A604,Gemeinde_Kennzahlen!B:B,),3),0)</f>
        <v>962</v>
      </c>
      <c r="F604">
        <f>IFERROR(ROUND(INDEX(Gemeinde_Kennzahlen!A:Q,MATCH(A604,Gemeinde_Kennzahlen!B:B,),16)*INDEX(Gemeinde_Kennzahlen!A:Q,MATCH(A604,Gemeinde_Kennzahlen!B:B,),17),2),"Siedlungsfläche in ha")</f>
        <v>71.86</v>
      </c>
      <c r="G604">
        <f t="shared" si="30"/>
        <v>0.88357588357588357</v>
      </c>
      <c r="H604">
        <f t="shared" si="31"/>
        <v>0</v>
      </c>
      <c r="I604">
        <f t="shared" si="32"/>
        <v>0.51975051975051978</v>
      </c>
    </row>
    <row r="605" spans="1:9" x14ac:dyDescent="0.2">
      <c r="A605" t="s">
        <v>1631</v>
      </c>
      <c r="B605">
        <v>19</v>
      </c>
      <c r="C605">
        <v>0</v>
      </c>
      <c r="D605">
        <v>2</v>
      </c>
      <c r="E605">
        <f>IFERROR(INDEX(Gemeinde_Kennzahlen!A:C,MATCH(A605,Gemeinde_Kennzahlen!B:B,),3),0)</f>
        <v>4404</v>
      </c>
      <c r="F605">
        <f>IFERROR(ROUND(INDEX(Gemeinde_Kennzahlen!A:Q,MATCH(A605,Gemeinde_Kennzahlen!B:B,),16)*INDEX(Gemeinde_Kennzahlen!A:Q,MATCH(A605,Gemeinde_Kennzahlen!B:B,),17),2),"Siedlungsfläche in ha")</f>
        <v>178.62</v>
      </c>
      <c r="G605">
        <f t="shared" si="30"/>
        <v>0.21571298819255225</v>
      </c>
      <c r="H605">
        <f t="shared" si="31"/>
        <v>0</v>
      </c>
      <c r="I605">
        <f t="shared" si="32"/>
        <v>0.22706630336058128</v>
      </c>
    </row>
    <row r="606" spans="1:9" x14ac:dyDescent="0.2">
      <c r="A606" t="s">
        <v>1322</v>
      </c>
      <c r="B606">
        <v>34</v>
      </c>
      <c r="C606">
        <v>7</v>
      </c>
      <c r="D606">
        <v>5</v>
      </c>
      <c r="E606">
        <f>IFERROR(INDEX(Gemeinde_Kennzahlen!A:C,MATCH(A606,Gemeinde_Kennzahlen!B:B,),3),0)</f>
        <v>12861</v>
      </c>
      <c r="F606">
        <f>IFERROR(ROUND(INDEX(Gemeinde_Kennzahlen!A:Q,MATCH(A606,Gemeinde_Kennzahlen!B:B,),16)*INDEX(Gemeinde_Kennzahlen!A:Q,MATCH(A606,Gemeinde_Kennzahlen!B:B,),17),2),"Siedlungsfläche in ha")</f>
        <v>426.27</v>
      </c>
      <c r="G606">
        <f t="shared" si="30"/>
        <v>0.13218256745198662</v>
      </c>
      <c r="H606">
        <f t="shared" si="31"/>
        <v>0.4082108700723116</v>
      </c>
      <c r="I606">
        <f t="shared" si="32"/>
        <v>0.19438612860586268</v>
      </c>
    </row>
    <row r="607" spans="1:9" x14ac:dyDescent="0.2">
      <c r="A607" t="s">
        <v>1722</v>
      </c>
      <c r="B607">
        <v>20</v>
      </c>
      <c r="C607">
        <v>5</v>
      </c>
      <c r="D607">
        <v>4</v>
      </c>
      <c r="E607">
        <f>IFERROR(INDEX(Gemeinde_Kennzahlen!A:C,MATCH(A607,Gemeinde_Kennzahlen!B:B,),3),0)</f>
        <v>3711</v>
      </c>
      <c r="F607">
        <f>IFERROR(ROUND(INDEX(Gemeinde_Kennzahlen!A:Q,MATCH(A607,Gemeinde_Kennzahlen!B:B,),16)*INDEX(Gemeinde_Kennzahlen!A:Q,MATCH(A607,Gemeinde_Kennzahlen!B:B,),17),2),"Siedlungsfläche in ha")</f>
        <v>127.38</v>
      </c>
      <c r="G607">
        <f t="shared" si="30"/>
        <v>0.2694691457828079</v>
      </c>
      <c r="H607">
        <f t="shared" si="31"/>
        <v>1.0105092966855296</v>
      </c>
      <c r="I607">
        <f t="shared" si="32"/>
        <v>0.53893829156561568</v>
      </c>
    </row>
    <row r="608" spans="1:9" x14ac:dyDescent="0.2">
      <c r="A608" t="s">
        <v>3475</v>
      </c>
      <c r="B608">
        <v>13</v>
      </c>
      <c r="C608">
        <v>3</v>
      </c>
      <c r="D608">
        <v>1</v>
      </c>
      <c r="E608">
        <f>IFERROR(INDEX(Gemeinde_Kennzahlen!A:C,MATCH(A608,Gemeinde_Kennzahlen!B:B,),3),0)</f>
        <v>0</v>
      </c>
      <c r="F608" t="str">
        <f>IFERROR(ROUND(INDEX(Gemeinde_Kennzahlen!A:Q,MATCH(A608,Gemeinde_Kennzahlen!B:B,),16)*INDEX(Gemeinde_Kennzahlen!A:Q,MATCH(A608,Gemeinde_Kennzahlen!B:B,),17),2),"Siedlungsfläche in ha")</f>
        <v>Siedlungsfläche in ha</v>
      </c>
      <c r="G608" t="e">
        <f t="shared" si="30"/>
        <v>#DIV/0!</v>
      </c>
      <c r="H608" t="e">
        <f t="shared" si="31"/>
        <v>#DIV/0!</v>
      </c>
      <c r="I608" t="e">
        <f t="shared" si="32"/>
        <v>#DIV/0!</v>
      </c>
    </row>
    <row r="609" spans="1:9" x14ac:dyDescent="0.2">
      <c r="A609" t="s">
        <v>1281</v>
      </c>
      <c r="B609">
        <v>6</v>
      </c>
      <c r="C609">
        <v>0</v>
      </c>
      <c r="D609">
        <v>2</v>
      </c>
      <c r="E609">
        <f>IFERROR(INDEX(Gemeinde_Kennzahlen!A:C,MATCH(A609,Gemeinde_Kennzahlen!B:B,),3),0)</f>
        <v>1505</v>
      </c>
      <c r="F609">
        <f>IFERROR(ROUND(INDEX(Gemeinde_Kennzahlen!A:Q,MATCH(A609,Gemeinde_Kennzahlen!B:B,),16)*INDEX(Gemeinde_Kennzahlen!A:Q,MATCH(A609,Gemeinde_Kennzahlen!B:B,),17),2),"Siedlungsfläche in ha")</f>
        <v>159.19999999999999</v>
      </c>
      <c r="G609">
        <f t="shared" si="30"/>
        <v>0.19933554817275745</v>
      </c>
      <c r="H609">
        <f t="shared" si="31"/>
        <v>0</v>
      </c>
      <c r="I609">
        <f t="shared" si="32"/>
        <v>0.66445182724252494</v>
      </c>
    </row>
    <row r="610" spans="1:9" x14ac:dyDescent="0.2">
      <c r="A610" t="s">
        <v>1875</v>
      </c>
      <c r="B610">
        <v>2</v>
      </c>
      <c r="C610">
        <v>1</v>
      </c>
      <c r="D610">
        <v>3</v>
      </c>
      <c r="E610">
        <f>IFERROR(INDEX(Gemeinde_Kennzahlen!A:C,MATCH(A610,Gemeinde_Kennzahlen!B:B,),3),0)</f>
        <v>2180</v>
      </c>
      <c r="F610">
        <f>IFERROR(ROUND(INDEX(Gemeinde_Kennzahlen!A:Q,MATCH(A610,Gemeinde_Kennzahlen!B:B,),16)*INDEX(Gemeinde_Kennzahlen!A:Q,MATCH(A610,Gemeinde_Kennzahlen!B:B,),17),2),"Siedlungsfläche in ha")</f>
        <v>130.5</v>
      </c>
      <c r="G610">
        <f t="shared" si="30"/>
        <v>4.5871559633027525E-2</v>
      </c>
      <c r="H610">
        <f t="shared" si="31"/>
        <v>0.34403669724770647</v>
      </c>
      <c r="I610">
        <f t="shared" si="32"/>
        <v>0.68807339449541294</v>
      </c>
    </row>
    <row r="611" spans="1:9" x14ac:dyDescent="0.2">
      <c r="A611" t="s">
        <v>2053</v>
      </c>
      <c r="B611">
        <v>42</v>
      </c>
      <c r="C611">
        <v>4</v>
      </c>
      <c r="D611">
        <v>10</v>
      </c>
      <c r="E611">
        <f>IFERROR(INDEX(Gemeinde_Kennzahlen!A:C,MATCH(A611,Gemeinde_Kennzahlen!B:B,),3),0)</f>
        <v>12935</v>
      </c>
      <c r="F611">
        <f>IFERROR(ROUND(INDEX(Gemeinde_Kennzahlen!A:Q,MATCH(A611,Gemeinde_Kennzahlen!B:B,),16)*INDEX(Gemeinde_Kennzahlen!A:Q,MATCH(A611,Gemeinde_Kennzahlen!B:B,),17),2),"Siedlungsfläche in ha")</f>
        <v>339.49</v>
      </c>
      <c r="G611">
        <f t="shared" si="30"/>
        <v>0.1623502126014689</v>
      </c>
      <c r="H611">
        <f t="shared" si="31"/>
        <v>0.23192887514495553</v>
      </c>
      <c r="I611">
        <f t="shared" si="32"/>
        <v>0.38654812524159254</v>
      </c>
    </row>
    <row r="612" spans="1:9" x14ac:dyDescent="0.2">
      <c r="A612" t="s">
        <v>1796</v>
      </c>
      <c r="B612">
        <v>24</v>
      </c>
      <c r="C612">
        <v>6</v>
      </c>
      <c r="D612">
        <v>8</v>
      </c>
      <c r="E612">
        <f>IFERROR(INDEX(Gemeinde_Kennzahlen!A:C,MATCH(A612,Gemeinde_Kennzahlen!B:B,),3),0)</f>
        <v>1961</v>
      </c>
      <c r="F612">
        <f>IFERROR(ROUND(INDEX(Gemeinde_Kennzahlen!A:Q,MATCH(A612,Gemeinde_Kennzahlen!B:B,),16)*INDEX(Gemeinde_Kennzahlen!A:Q,MATCH(A612,Gemeinde_Kennzahlen!B:B,),17),2),"Siedlungsfläche in ha")</f>
        <v>83.8</v>
      </c>
      <c r="G612">
        <f t="shared" si="30"/>
        <v>0.61193268740438556</v>
      </c>
      <c r="H612">
        <f t="shared" si="31"/>
        <v>2.2947475777664454</v>
      </c>
      <c r="I612">
        <f t="shared" si="32"/>
        <v>2.039775624681285</v>
      </c>
    </row>
    <row r="613" spans="1:9" x14ac:dyDescent="0.2">
      <c r="A613" t="s">
        <v>1612</v>
      </c>
      <c r="B613">
        <v>14</v>
      </c>
      <c r="C613">
        <v>2</v>
      </c>
      <c r="D613">
        <v>2</v>
      </c>
      <c r="E613">
        <f>IFERROR(INDEX(Gemeinde_Kennzahlen!A:C,MATCH(A613,Gemeinde_Kennzahlen!B:B,),3),0)</f>
        <v>1345</v>
      </c>
      <c r="F613">
        <f>IFERROR(ROUND(INDEX(Gemeinde_Kennzahlen!A:Q,MATCH(A613,Gemeinde_Kennzahlen!B:B,),16)*INDEX(Gemeinde_Kennzahlen!A:Q,MATCH(A613,Gemeinde_Kennzahlen!B:B,),17),2),"Siedlungsfläche in ha")</f>
        <v>102.26</v>
      </c>
      <c r="G613">
        <f t="shared" si="30"/>
        <v>0.5204460966542751</v>
      </c>
      <c r="H613">
        <f t="shared" si="31"/>
        <v>1.1152416356877324</v>
      </c>
      <c r="I613">
        <f t="shared" si="32"/>
        <v>0.74349442379182151</v>
      </c>
    </row>
    <row r="614" spans="1:9" x14ac:dyDescent="0.2">
      <c r="A614" t="s">
        <v>1587</v>
      </c>
      <c r="B614">
        <v>70</v>
      </c>
      <c r="C614">
        <v>2</v>
      </c>
      <c r="D614">
        <v>10</v>
      </c>
      <c r="E614">
        <f>IFERROR(INDEX(Gemeinde_Kennzahlen!A:C,MATCH(A614,Gemeinde_Kennzahlen!B:B,),3),0)</f>
        <v>6239</v>
      </c>
      <c r="F614">
        <f>IFERROR(ROUND(INDEX(Gemeinde_Kennzahlen!A:Q,MATCH(A614,Gemeinde_Kennzahlen!B:B,),16)*INDEX(Gemeinde_Kennzahlen!A:Q,MATCH(A614,Gemeinde_Kennzahlen!B:B,),17),2),"Siedlungsfläche in ha")</f>
        <v>225.86</v>
      </c>
      <c r="G614">
        <f t="shared" si="30"/>
        <v>0.56098733771437737</v>
      </c>
      <c r="H614">
        <f t="shared" si="31"/>
        <v>0.24042314473473311</v>
      </c>
      <c r="I614">
        <f t="shared" si="32"/>
        <v>0.8014104824491104</v>
      </c>
    </row>
    <row r="615" spans="1:9" x14ac:dyDescent="0.2">
      <c r="A615" t="s">
        <v>344</v>
      </c>
      <c r="B615">
        <v>0</v>
      </c>
      <c r="C615">
        <v>0</v>
      </c>
      <c r="D615">
        <v>0</v>
      </c>
      <c r="E615">
        <f>IFERROR(INDEX(Gemeinde_Kennzahlen!A:C,MATCH(A615,Gemeinde_Kennzahlen!B:B,),3),0)</f>
        <v>312</v>
      </c>
      <c r="F615">
        <f>IFERROR(ROUND(INDEX(Gemeinde_Kennzahlen!A:Q,MATCH(A615,Gemeinde_Kennzahlen!B:B,),16)*INDEX(Gemeinde_Kennzahlen!A:Q,MATCH(A615,Gemeinde_Kennzahlen!B:B,),17),2),"Siedlungsfläche in ha")</f>
        <v>45.06</v>
      </c>
      <c r="G615">
        <f t="shared" si="30"/>
        <v>0</v>
      </c>
      <c r="H615">
        <f t="shared" si="31"/>
        <v>0</v>
      </c>
      <c r="I615">
        <f t="shared" si="32"/>
        <v>0</v>
      </c>
    </row>
    <row r="616" spans="1:9" x14ac:dyDescent="0.2">
      <c r="A616" t="s">
        <v>1409</v>
      </c>
      <c r="B616">
        <v>37</v>
      </c>
      <c r="C616">
        <v>1</v>
      </c>
      <c r="D616">
        <v>5</v>
      </c>
      <c r="E616">
        <f>IFERROR(INDEX(Gemeinde_Kennzahlen!A:C,MATCH(A616,Gemeinde_Kennzahlen!B:B,),3),0)</f>
        <v>957</v>
      </c>
      <c r="F616">
        <f>IFERROR(ROUND(INDEX(Gemeinde_Kennzahlen!A:Q,MATCH(A616,Gemeinde_Kennzahlen!B:B,),16)*INDEX(Gemeinde_Kennzahlen!A:Q,MATCH(A616,Gemeinde_Kennzahlen!B:B,),17),2),"Siedlungsfläche in ha")</f>
        <v>72.81</v>
      </c>
      <c r="G616">
        <f t="shared" si="30"/>
        <v>1.9331243469174502</v>
      </c>
      <c r="H616">
        <f t="shared" si="31"/>
        <v>0.78369905956112862</v>
      </c>
      <c r="I616">
        <f t="shared" si="32"/>
        <v>2.6123301985370952</v>
      </c>
    </row>
    <row r="617" spans="1:9" x14ac:dyDescent="0.2">
      <c r="A617" t="s">
        <v>1936</v>
      </c>
      <c r="B617">
        <v>26</v>
      </c>
      <c r="C617">
        <v>2</v>
      </c>
      <c r="D617">
        <v>3</v>
      </c>
      <c r="E617">
        <f>IFERROR(INDEX(Gemeinde_Kennzahlen!A:C,MATCH(A617,Gemeinde_Kennzahlen!B:B,),3),0)</f>
        <v>1463</v>
      </c>
      <c r="F617">
        <f>IFERROR(ROUND(INDEX(Gemeinde_Kennzahlen!A:Q,MATCH(A617,Gemeinde_Kennzahlen!B:B,),16)*INDEX(Gemeinde_Kennzahlen!A:Q,MATCH(A617,Gemeinde_Kennzahlen!B:B,),17),2),"Siedlungsfläche in ha")</f>
        <v>76.8</v>
      </c>
      <c r="G617">
        <f t="shared" si="30"/>
        <v>0.88858509911141503</v>
      </c>
      <c r="H617">
        <f t="shared" si="31"/>
        <v>1.0252904989747096</v>
      </c>
      <c r="I617">
        <f t="shared" si="32"/>
        <v>1.0252904989747096</v>
      </c>
    </row>
    <row r="618" spans="1:9" x14ac:dyDescent="0.2">
      <c r="A618" t="s">
        <v>613</v>
      </c>
      <c r="B618">
        <v>1</v>
      </c>
      <c r="C618">
        <v>1</v>
      </c>
      <c r="D618">
        <v>2</v>
      </c>
      <c r="E618">
        <f>IFERROR(INDEX(Gemeinde_Kennzahlen!A:C,MATCH(A618,Gemeinde_Kennzahlen!B:B,),3),0)</f>
        <v>6067</v>
      </c>
      <c r="F618">
        <f>IFERROR(ROUND(INDEX(Gemeinde_Kennzahlen!A:Q,MATCH(A618,Gemeinde_Kennzahlen!B:B,),16)*INDEX(Gemeinde_Kennzahlen!A:Q,MATCH(A618,Gemeinde_Kennzahlen!B:B,),17),2),"Siedlungsfläche in ha")</f>
        <v>258</v>
      </c>
      <c r="G618">
        <f t="shared" si="30"/>
        <v>8.2413054227789689E-3</v>
      </c>
      <c r="H618">
        <f t="shared" si="31"/>
        <v>0.12361958134168452</v>
      </c>
      <c r="I618">
        <f t="shared" si="32"/>
        <v>0.16482610845557938</v>
      </c>
    </row>
    <row r="619" spans="1:9" x14ac:dyDescent="0.2">
      <c r="A619" t="s">
        <v>947</v>
      </c>
      <c r="B619">
        <v>19</v>
      </c>
      <c r="C619">
        <v>1</v>
      </c>
      <c r="D619">
        <v>1</v>
      </c>
      <c r="E619">
        <f>IFERROR(INDEX(Gemeinde_Kennzahlen!A:C,MATCH(A619,Gemeinde_Kennzahlen!B:B,),3),0)</f>
        <v>1829</v>
      </c>
      <c r="F619">
        <f>IFERROR(ROUND(INDEX(Gemeinde_Kennzahlen!A:Q,MATCH(A619,Gemeinde_Kennzahlen!B:B,),16)*INDEX(Gemeinde_Kennzahlen!A:Q,MATCH(A619,Gemeinde_Kennzahlen!B:B,),17),2),"Siedlungsfläche in ha")</f>
        <v>129</v>
      </c>
      <c r="G619">
        <f t="shared" si="30"/>
        <v>0.51940951339529795</v>
      </c>
      <c r="H619">
        <f t="shared" si="31"/>
        <v>0.41006014215418257</v>
      </c>
      <c r="I619">
        <f t="shared" si="32"/>
        <v>0.27337342810278842</v>
      </c>
    </row>
    <row r="620" spans="1:9" x14ac:dyDescent="0.2">
      <c r="A620" t="s">
        <v>936</v>
      </c>
      <c r="B620">
        <v>28</v>
      </c>
      <c r="C620">
        <v>1</v>
      </c>
      <c r="D620">
        <v>10</v>
      </c>
      <c r="E620">
        <f>IFERROR(INDEX(Gemeinde_Kennzahlen!A:C,MATCH(A620,Gemeinde_Kennzahlen!B:B,),3),0)</f>
        <v>1488</v>
      </c>
      <c r="F620">
        <f>IFERROR(ROUND(INDEX(Gemeinde_Kennzahlen!A:Q,MATCH(A620,Gemeinde_Kennzahlen!B:B,),16)*INDEX(Gemeinde_Kennzahlen!A:Q,MATCH(A620,Gemeinde_Kennzahlen!B:B,),17),2),"Siedlungsfläche in ha")</f>
        <v>99.06</v>
      </c>
      <c r="G620">
        <f t="shared" si="30"/>
        <v>0.94086021505376349</v>
      </c>
      <c r="H620">
        <f t="shared" si="31"/>
        <v>0.50403225806451613</v>
      </c>
      <c r="I620">
        <f t="shared" si="32"/>
        <v>3.360215053763441</v>
      </c>
    </row>
    <row r="621" spans="1:9" x14ac:dyDescent="0.2">
      <c r="A621" t="s">
        <v>2157</v>
      </c>
      <c r="B621">
        <v>74</v>
      </c>
      <c r="C621">
        <v>7</v>
      </c>
      <c r="D621">
        <v>23</v>
      </c>
      <c r="E621">
        <f>IFERROR(INDEX(Gemeinde_Kennzahlen!A:C,MATCH(A621,Gemeinde_Kennzahlen!B:B,),3),0)</f>
        <v>16587</v>
      </c>
      <c r="F621">
        <f>IFERROR(ROUND(INDEX(Gemeinde_Kennzahlen!A:Q,MATCH(A621,Gemeinde_Kennzahlen!B:B,),16)*INDEX(Gemeinde_Kennzahlen!A:Q,MATCH(A621,Gemeinde_Kennzahlen!B:B,),17),2),"Siedlungsfläche in ha")</f>
        <v>490.74</v>
      </c>
      <c r="G621">
        <f t="shared" si="30"/>
        <v>0.22306625670705976</v>
      </c>
      <c r="H621">
        <f t="shared" si="31"/>
        <v>0.31651293181407125</v>
      </c>
      <c r="I621">
        <f t="shared" si="32"/>
        <v>0.69331404111653705</v>
      </c>
    </row>
    <row r="622" spans="1:9" x14ac:dyDescent="0.2">
      <c r="A622" t="s">
        <v>441</v>
      </c>
      <c r="B622">
        <v>16</v>
      </c>
      <c r="C622">
        <v>1</v>
      </c>
      <c r="D622">
        <v>4</v>
      </c>
      <c r="E622">
        <f>IFERROR(INDEX(Gemeinde_Kennzahlen!A:C,MATCH(A622,Gemeinde_Kennzahlen!B:B,),3),0)</f>
        <v>240</v>
      </c>
      <c r="F622">
        <f>IFERROR(ROUND(INDEX(Gemeinde_Kennzahlen!A:Q,MATCH(A622,Gemeinde_Kennzahlen!B:B,),16)*INDEX(Gemeinde_Kennzahlen!A:Q,MATCH(A622,Gemeinde_Kennzahlen!B:B,),17),2),"Siedlungsfläche in ha")</f>
        <v>52</v>
      </c>
      <c r="G622">
        <f t="shared" si="30"/>
        <v>3.3333333333333335</v>
      </c>
      <c r="H622">
        <f t="shared" si="31"/>
        <v>3.125</v>
      </c>
      <c r="I622">
        <f t="shared" si="32"/>
        <v>8.3333333333333339</v>
      </c>
    </row>
    <row r="623" spans="1:9" x14ac:dyDescent="0.2">
      <c r="A623" t="s">
        <v>945</v>
      </c>
      <c r="B623">
        <v>17</v>
      </c>
      <c r="C623">
        <v>2</v>
      </c>
      <c r="D623">
        <v>1</v>
      </c>
      <c r="E623">
        <f>IFERROR(INDEX(Gemeinde_Kennzahlen!A:C,MATCH(A623,Gemeinde_Kennzahlen!B:B,),3),0)</f>
        <v>1777</v>
      </c>
      <c r="F623">
        <f>IFERROR(ROUND(INDEX(Gemeinde_Kennzahlen!A:Q,MATCH(A623,Gemeinde_Kennzahlen!B:B,),16)*INDEX(Gemeinde_Kennzahlen!A:Q,MATCH(A623,Gemeinde_Kennzahlen!B:B,),17),2),"Siedlungsfläche in ha")</f>
        <v>144.28</v>
      </c>
      <c r="G623">
        <f t="shared" si="30"/>
        <v>0.47833427124366906</v>
      </c>
      <c r="H623">
        <f t="shared" si="31"/>
        <v>0.84411930219471021</v>
      </c>
      <c r="I623">
        <f t="shared" si="32"/>
        <v>0.28137310073157007</v>
      </c>
    </row>
    <row r="624" spans="1:9" x14ac:dyDescent="0.2">
      <c r="A624" t="s">
        <v>1934</v>
      </c>
      <c r="B624">
        <v>6</v>
      </c>
      <c r="C624">
        <v>1</v>
      </c>
      <c r="D624">
        <v>1</v>
      </c>
      <c r="E624">
        <f>IFERROR(INDEX(Gemeinde_Kennzahlen!A:C,MATCH(A624,Gemeinde_Kennzahlen!B:B,),3),0)</f>
        <v>1248</v>
      </c>
      <c r="F624">
        <f>IFERROR(ROUND(INDEX(Gemeinde_Kennzahlen!A:Q,MATCH(A624,Gemeinde_Kennzahlen!B:B,),16)*INDEX(Gemeinde_Kennzahlen!A:Q,MATCH(A624,Gemeinde_Kennzahlen!B:B,),17),2),"Siedlungsfläche in ha")</f>
        <v>61.08</v>
      </c>
      <c r="G624">
        <f t="shared" si="30"/>
        <v>0.24038461538461539</v>
      </c>
      <c r="H624">
        <f t="shared" si="31"/>
        <v>0.60096153846153844</v>
      </c>
      <c r="I624">
        <f t="shared" si="32"/>
        <v>0.40064102564102561</v>
      </c>
    </row>
    <row r="625" spans="1:9" x14ac:dyDescent="0.2">
      <c r="A625" t="s">
        <v>1095</v>
      </c>
      <c r="B625">
        <v>38</v>
      </c>
      <c r="C625">
        <v>0</v>
      </c>
      <c r="D625">
        <v>14</v>
      </c>
      <c r="E625">
        <f>IFERROR(INDEX(Gemeinde_Kennzahlen!A:C,MATCH(A625,Gemeinde_Kennzahlen!B:B,),3),0)</f>
        <v>1645</v>
      </c>
      <c r="F625">
        <f>IFERROR(ROUND(INDEX(Gemeinde_Kennzahlen!A:Q,MATCH(A625,Gemeinde_Kennzahlen!B:B,),16)*INDEX(Gemeinde_Kennzahlen!A:Q,MATCH(A625,Gemeinde_Kennzahlen!B:B,),17),2),"Siedlungsfläche in ha")</f>
        <v>106.59</v>
      </c>
      <c r="G625">
        <f t="shared" si="30"/>
        <v>1.1550151975683891</v>
      </c>
      <c r="H625">
        <f t="shared" si="31"/>
        <v>0</v>
      </c>
      <c r="I625">
        <f t="shared" si="32"/>
        <v>4.2553191489361701</v>
      </c>
    </row>
    <row r="626" spans="1:9" x14ac:dyDescent="0.2">
      <c r="A626" t="s">
        <v>1584</v>
      </c>
      <c r="B626">
        <v>38</v>
      </c>
      <c r="C626">
        <v>0</v>
      </c>
      <c r="D626">
        <v>4</v>
      </c>
      <c r="E626">
        <f>IFERROR(INDEX(Gemeinde_Kennzahlen!A:C,MATCH(A626,Gemeinde_Kennzahlen!B:B,),3),0)</f>
        <v>1808</v>
      </c>
      <c r="F626">
        <f>IFERROR(ROUND(INDEX(Gemeinde_Kennzahlen!A:Q,MATCH(A626,Gemeinde_Kennzahlen!B:B,),16)*INDEX(Gemeinde_Kennzahlen!A:Q,MATCH(A626,Gemeinde_Kennzahlen!B:B,),17),2),"Siedlungsfläche in ha")</f>
        <v>89.71</v>
      </c>
      <c r="G626">
        <f t="shared" si="30"/>
        <v>1.0508849557522124</v>
      </c>
      <c r="H626">
        <f t="shared" si="31"/>
        <v>0</v>
      </c>
      <c r="I626">
        <f t="shared" si="32"/>
        <v>1.1061946902654867</v>
      </c>
    </row>
    <row r="627" spans="1:9" x14ac:dyDescent="0.2">
      <c r="A627" t="s">
        <v>1862</v>
      </c>
      <c r="B627">
        <v>14</v>
      </c>
      <c r="C627">
        <v>1</v>
      </c>
      <c r="D627">
        <v>3</v>
      </c>
      <c r="E627">
        <f>IFERROR(INDEX(Gemeinde_Kennzahlen!A:C,MATCH(A627,Gemeinde_Kennzahlen!B:B,),3),0)</f>
        <v>7678</v>
      </c>
      <c r="F627">
        <f>IFERROR(ROUND(INDEX(Gemeinde_Kennzahlen!A:Q,MATCH(A627,Gemeinde_Kennzahlen!B:B,),16)*INDEX(Gemeinde_Kennzahlen!A:Q,MATCH(A627,Gemeinde_Kennzahlen!B:B,),17),2),"Siedlungsfläche in ha")</f>
        <v>276</v>
      </c>
      <c r="G627">
        <f t="shared" si="30"/>
        <v>9.116957541026309E-2</v>
      </c>
      <c r="H627">
        <f t="shared" si="31"/>
        <v>9.7681687939567594E-2</v>
      </c>
      <c r="I627">
        <f t="shared" si="32"/>
        <v>0.19536337587913519</v>
      </c>
    </row>
    <row r="628" spans="1:9" x14ac:dyDescent="0.2">
      <c r="A628" t="s">
        <v>888</v>
      </c>
      <c r="B628">
        <v>46</v>
      </c>
      <c r="C628">
        <v>3</v>
      </c>
      <c r="D628">
        <v>2</v>
      </c>
      <c r="E628">
        <f>IFERROR(INDEX(Gemeinde_Kennzahlen!A:C,MATCH(A628,Gemeinde_Kennzahlen!B:B,),3),0)</f>
        <v>11602</v>
      </c>
      <c r="F628">
        <f>IFERROR(ROUND(INDEX(Gemeinde_Kennzahlen!A:Q,MATCH(A628,Gemeinde_Kennzahlen!B:B,),16)*INDEX(Gemeinde_Kennzahlen!A:Q,MATCH(A628,Gemeinde_Kennzahlen!B:B,),17),2),"Siedlungsfläche in ha")</f>
        <v>420.46</v>
      </c>
      <c r="G628">
        <f t="shared" si="30"/>
        <v>0.19824168246853993</v>
      </c>
      <c r="H628">
        <f t="shared" si="31"/>
        <v>0.19393208067574555</v>
      </c>
      <c r="I628">
        <f t="shared" si="32"/>
        <v>8.6192035855886917E-2</v>
      </c>
    </row>
    <row r="629" spans="1:9" x14ac:dyDescent="0.2">
      <c r="A629" t="s">
        <v>1743</v>
      </c>
      <c r="B629">
        <v>18</v>
      </c>
      <c r="C629">
        <v>5</v>
      </c>
      <c r="D629">
        <v>6</v>
      </c>
      <c r="E629">
        <f>IFERROR(INDEX(Gemeinde_Kennzahlen!A:C,MATCH(A629,Gemeinde_Kennzahlen!B:B,),3),0)</f>
        <v>1832</v>
      </c>
      <c r="F629">
        <f>IFERROR(ROUND(INDEX(Gemeinde_Kennzahlen!A:Q,MATCH(A629,Gemeinde_Kennzahlen!B:B,),16)*INDEX(Gemeinde_Kennzahlen!A:Q,MATCH(A629,Gemeinde_Kennzahlen!B:B,),17),2),"Siedlungsfläche in ha")</f>
        <v>71.77</v>
      </c>
      <c r="G629">
        <f t="shared" si="30"/>
        <v>0.49126637554585156</v>
      </c>
      <c r="H629">
        <f t="shared" si="31"/>
        <v>2.0469432314410478</v>
      </c>
      <c r="I629">
        <f t="shared" si="32"/>
        <v>1.6375545851528384</v>
      </c>
    </row>
    <row r="630" spans="1:9" x14ac:dyDescent="0.2">
      <c r="A630" t="s">
        <v>1689</v>
      </c>
      <c r="B630">
        <v>3</v>
      </c>
      <c r="C630">
        <v>0</v>
      </c>
      <c r="D630">
        <v>1</v>
      </c>
      <c r="E630">
        <f>IFERROR(INDEX(Gemeinde_Kennzahlen!A:C,MATCH(A630,Gemeinde_Kennzahlen!B:B,),3),0)</f>
        <v>1498</v>
      </c>
      <c r="F630">
        <f>IFERROR(ROUND(INDEX(Gemeinde_Kennzahlen!A:Q,MATCH(A630,Gemeinde_Kennzahlen!B:B,),16)*INDEX(Gemeinde_Kennzahlen!A:Q,MATCH(A630,Gemeinde_Kennzahlen!B:B,),17),2),"Siedlungsfläche in ha")</f>
        <v>86.83</v>
      </c>
      <c r="G630">
        <f t="shared" si="30"/>
        <v>0.10013351134846463</v>
      </c>
      <c r="H630">
        <f t="shared" si="31"/>
        <v>0</v>
      </c>
      <c r="I630">
        <f t="shared" si="32"/>
        <v>0.33377837116154874</v>
      </c>
    </row>
    <row r="631" spans="1:9" x14ac:dyDescent="0.2">
      <c r="A631" t="s">
        <v>2156</v>
      </c>
      <c r="B631">
        <v>8</v>
      </c>
      <c r="C631">
        <v>0</v>
      </c>
      <c r="D631">
        <v>1</v>
      </c>
      <c r="E631">
        <f>IFERROR(INDEX(Gemeinde_Kennzahlen!A:C,MATCH(A631,Gemeinde_Kennzahlen!B:B,),3),0)</f>
        <v>2039</v>
      </c>
      <c r="F631">
        <f>IFERROR(ROUND(INDEX(Gemeinde_Kennzahlen!A:Q,MATCH(A631,Gemeinde_Kennzahlen!B:B,),16)*INDEX(Gemeinde_Kennzahlen!A:Q,MATCH(A631,Gemeinde_Kennzahlen!B:B,),17),2),"Siedlungsfläche in ha")</f>
        <v>116</v>
      </c>
      <c r="G631">
        <f t="shared" si="30"/>
        <v>0.19617459538989701</v>
      </c>
      <c r="H631">
        <f t="shared" si="31"/>
        <v>0</v>
      </c>
      <c r="I631">
        <f t="shared" si="32"/>
        <v>0.24521824423737126</v>
      </c>
    </row>
    <row r="632" spans="1:9" x14ac:dyDescent="0.2">
      <c r="A632" t="s">
        <v>2434</v>
      </c>
      <c r="B632">
        <v>3</v>
      </c>
      <c r="C632">
        <v>0</v>
      </c>
      <c r="D632">
        <v>1</v>
      </c>
      <c r="E632">
        <f>IFERROR(INDEX(Gemeinde_Kennzahlen!A:C,MATCH(A632,Gemeinde_Kennzahlen!B:B,),3),0)</f>
        <v>2303</v>
      </c>
      <c r="F632">
        <f>IFERROR(ROUND(INDEX(Gemeinde_Kennzahlen!A:Q,MATCH(A632,Gemeinde_Kennzahlen!B:B,),16)*INDEX(Gemeinde_Kennzahlen!A:Q,MATCH(A632,Gemeinde_Kennzahlen!B:B,),17),2),"Siedlungsfläche in ha")</f>
        <v>136</v>
      </c>
      <c r="G632">
        <f t="shared" si="30"/>
        <v>6.5132435953104639E-2</v>
      </c>
      <c r="H632">
        <f t="shared" si="31"/>
        <v>0</v>
      </c>
      <c r="I632">
        <f t="shared" si="32"/>
        <v>0.21710811984368217</v>
      </c>
    </row>
    <row r="633" spans="1:9" x14ac:dyDescent="0.2">
      <c r="A633" t="s">
        <v>510</v>
      </c>
      <c r="B633">
        <v>23</v>
      </c>
      <c r="C633">
        <v>5</v>
      </c>
      <c r="D633">
        <v>1</v>
      </c>
      <c r="E633">
        <f>IFERROR(INDEX(Gemeinde_Kennzahlen!A:C,MATCH(A633,Gemeinde_Kennzahlen!B:B,),3),0)</f>
        <v>3026</v>
      </c>
      <c r="F633">
        <f>IFERROR(ROUND(INDEX(Gemeinde_Kennzahlen!A:Q,MATCH(A633,Gemeinde_Kennzahlen!B:B,),16)*INDEX(Gemeinde_Kennzahlen!A:Q,MATCH(A633,Gemeinde_Kennzahlen!B:B,),17),2),"Siedlungsfläche in ha")</f>
        <v>159.93</v>
      </c>
      <c r="G633">
        <f t="shared" si="30"/>
        <v>0.38003965631196301</v>
      </c>
      <c r="H633">
        <f t="shared" si="31"/>
        <v>1.2392597488433577</v>
      </c>
      <c r="I633">
        <f t="shared" si="32"/>
        <v>0.16523463317911433</v>
      </c>
    </row>
    <row r="634" spans="1:9" x14ac:dyDescent="0.2">
      <c r="A634" t="s">
        <v>1933</v>
      </c>
      <c r="B634">
        <v>16</v>
      </c>
      <c r="C634">
        <v>1</v>
      </c>
      <c r="D634">
        <v>0</v>
      </c>
      <c r="E634">
        <f>IFERROR(INDEX(Gemeinde_Kennzahlen!A:C,MATCH(A634,Gemeinde_Kennzahlen!B:B,),3),0)</f>
        <v>1523</v>
      </c>
      <c r="F634">
        <f>IFERROR(ROUND(INDEX(Gemeinde_Kennzahlen!A:Q,MATCH(A634,Gemeinde_Kennzahlen!B:B,),16)*INDEX(Gemeinde_Kennzahlen!A:Q,MATCH(A634,Gemeinde_Kennzahlen!B:B,),17),2),"Siedlungsfläche in ha")</f>
        <v>96.31</v>
      </c>
      <c r="G634">
        <f t="shared" si="30"/>
        <v>0.52527905449770185</v>
      </c>
      <c r="H634">
        <f t="shared" si="31"/>
        <v>0.49244911359159549</v>
      </c>
      <c r="I634">
        <f t="shared" si="32"/>
        <v>0</v>
      </c>
    </row>
    <row r="635" spans="1:9" x14ac:dyDescent="0.2">
      <c r="A635" t="s">
        <v>1379</v>
      </c>
      <c r="B635">
        <v>34</v>
      </c>
      <c r="C635">
        <v>3</v>
      </c>
      <c r="D635">
        <v>4</v>
      </c>
      <c r="E635">
        <f>IFERROR(INDEX(Gemeinde_Kennzahlen!A:C,MATCH(A635,Gemeinde_Kennzahlen!B:B,),3),0)</f>
        <v>2207</v>
      </c>
      <c r="F635">
        <f>IFERROR(ROUND(INDEX(Gemeinde_Kennzahlen!A:Q,MATCH(A635,Gemeinde_Kennzahlen!B:B,),16)*INDEX(Gemeinde_Kennzahlen!A:Q,MATCH(A635,Gemeinde_Kennzahlen!B:B,),17),2),"Siedlungsfläche in ha")</f>
        <v>149.80000000000001</v>
      </c>
      <c r="G635">
        <f t="shared" si="30"/>
        <v>0.77027639329406439</v>
      </c>
      <c r="H635">
        <f t="shared" si="31"/>
        <v>1.0194834617127322</v>
      </c>
      <c r="I635">
        <f t="shared" si="32"/>
        <v>0.90620752152242867</v>
      </c>
    </row>
    <row r="636" spans="1:9" x14ac:dyDescent="0.2">
      <c r="A636" t="s">
        <v>1807</v>
      </c>
      <c r="B636">
        <v>18</v>
      </c>
      <c r="C636">
        <v>2</v>
      </c>
      <c r="D636">
        <v>1</v>
      </c>
      <c r="E636">
        <f>IFERROR(INDEX(Gemeinde_Kennzahlen!A:C,MATCH(A636,Gemeinde_Kennzahlen!B:B,),3),0)</f>
        <v>4530</v>
      </c>
      <c r="F636">
        <f>IFERROR(ROUND(INDEX(Gemeinde_Kennzahlen!A:Q,MATCH(A636,Gemeinde_Kennzahlen!B:B,),16)*INDEX(Gemeinde_Kennzahlen!A:Q,MATCH(A636,Gemeinde_Kennzahlen!B:B,),17),2),"Siedlungsfläche in ha")</f>
        <v>165.46</v>
      </c>
      <c r="G636">
        <f t="shared" si="30"/>
        <v>0.19867549668874171</v>
      </c>
      <c r="H636">
        <f t="shared" si="31"/>
        <v>0.33112582781456956</v>
      </c>
      <c r="I636">
        <f t="shared" si="32"/>
        <v>0.11037527593818984</v>
      </c>
    </row>
    <row r="637" spans="1:9" x14ac:dyDescent="0.2">
      <c r="A637" t="s">
        <v>1365</v>
      </c>
      <c r="B637">
        <v>24</v>
      </c>
      <c r="C637">
        <v>3</v>
      </c>
      <c r="D637">
        <v>1</v>
      </c>
      <c r="E637">
        <f>IFERROR(INDEX(Gemeinde_Kennzahlen!A:C,MATCH(A637,Gemeinde_Kennzahlen!B:B,),3),0)</f>
        <v>6362</v>
      </c>
      <c r="F637">
        <f>IFERROR(ROUND(INDEX(Gemeinde_Kennzahlen!A:Q,MATCH(A637,Gemeinde_Kennzahlen!B:B,),16)*INDEX(Gemeinde_Kennzahlen!A:Q,MATCH(A637,Gemeinde_Kennzahlen!B:B,),17),2),"Siedlungsfläche in ha")</f>
        <v>258.32</v>
      </c>
      <c r="G637">
        <f t="shared" si="30"/>
        <v>0.18861993083935871</v>
      </c>
      <c r="H637">
        <f t="shared" si="31"/>
        <v>0.35366237032379755</v>
      </c>
      <c r="I637">
        <f t="shared" si="32"/>
        <v>7.8591637849732776E-2</v>
      </c>
    </row>
    <row r="638" spans="1:9" x14ac:dyDescent="0.2">
      <c r="A638" t="s">
        <v>428</v>
      </c>
      <c r="B638">
        <v>2</v>
      </c>
      <c r="C638">
        <v>0</v>
      </c>
      <c r="D638">
        <v>1</v>
      </c>
      <c r="E638">
        <f>IFERROR(INDEX(Gemeinde_Kennzahlen!A:C,MATCH(A638,Gemeinde_Kennzahlen!B:B,),3),0)</f>
        <v>832</v>
      </c>
      <c r="F638">
        <f>IFERROR(ROUND(INDEX(Gemeinde_Kennzahlen!A:Q,MATCH(A638,Gemeinde_Kennzahlen!B:B,),16)*INDEX(Gemeinde_Kennzahlen!A:Q,MATCH(A638,Gemeinde_Kennzahlen!B:B,),17),2),"Siedlungsfläche in ha")</f>
        <v>52.79</v>
      </c>
      <c r="G638">
        <f t="shared" si="30"/>
        <v>0.1201923076923077</v>
      </c>
      <c r="H638">
        <f t="shared" si="31"/>
        <v>0</v>
      </c>
      <c r="I638">
        <f t="shared" si="32"/>
        <v>0.60096153846153855</v>
      </c>
    </row>
    <row r="639" spans="1:9" x14ac:dyDescent="0.2">
      <c r="A639" t="s">
        <v>3465</v>
      </c>
      <c r="B639">
        <v>12</v>
      </c>
      <c r="C639">
        <v>0</v>
      </c>
      <c r="D639">
        <v>0</v>
      </c>
      <c r="E639">
        <f>IFERROR(INDEX(Gemeinde_Kennzahlen!A:C,MATCH(A639,Gemeinde_Kennzahlen!B:B,),3),0)</f>
        <v>0</v>
      </c>
      <c r="F639" t="str">
        <f>IFERROR(ROUND(INDEX(Gemeinde_Kennzahlen!A:Q,MATCH(A639,Gemeinde_Kennzahlen!B:B,),16)*INDEX(Gemeinde_Kennzahlen!A:Q,MATCH(A639,Gemeinde_Kennzahlen!B:B,),17),2),"Siedlungsfläche in ha")</f>
        <v>Siedlungsfläche in ha</v>
      </c>
      <c r="G639" t="e">
        <f t="shared" si="30"/>
        <v>#DIV/0!</v>
      </c>
      <c r="H639" t="e">
        <f t="shared" si="31"/>
        <v>#DIV/0!</v>
      </c>
      <c r="I639" t="e">
        <f t="shared" si="32"/>
        <v>#DIV/0!</v>
      </c>
    </row>
    <row r="640" spans="1:9" x14ac:dyDescent="0.2">
      <c r="A640" t="s">
        <v>773</v>
      </c>
      <c r="B640">
        <v>10</v>
      </c>
      <c r="C640">
        <v>3</v>
      </c>
      <c r="D640">
        <v>3</v>
      </c>
      <c r="E640">
        <f>IFERROR(INDEX(Gemeinde_Kennzahlen!A:C,MATCH(A640,Gemeinde_Kennzahlen!B:B,),3),0)</f>
        <v>1348</v>
      </c>
      <c r="F640">
        <f>IFERROR(ROUND(INDEX(Gemeinde_Kennzahlen!A:Q,MATCH(A640,Gemeinde_Kennzahlen!B:B,),16)*INDEX(Gemeinde_Kennzahlen!A:Q,MATCH(A640,Gemeinde_Kennzahlen!B:B,),17),2),"Siedlungsfläche in ha")</f>
        <v>171</v>
      </c>
      <c r="G640">
        <f t="shared" si="30"/>
        <v>0.37091988130563802</v>
      </c>
      <c r="H640">
        <f t="shared" si="31"/>
        <v>1.6691394658753709</v>
      </c>
      <c r="I640">
        <f t="shared" si="32"/>
        <v>1.1127596439169141</v>
      </c>
    </row>
    <row r="641" spans="1:9" x14ac:dyDescent="0.2">
      <c r="A641" t="s">
        <v>284</v>
      </c>
      <c r="B641">
        <v>155</v>
      </c>
      <c r="C641">
        <v>7</v>
      </c>
      <c r="D641">
        <v>8</v>
      </c>
      <c r="E641">
        <f>IFERROR(INDEX(Gemeinde_Kennzahlen!A:C,MATCH(A641,Gemeinde_Kennzahlen!B:B,),3),0)</f>
        <v>13411</v>
      </c>
      <c r="F641">
        <f>IFERROR(ROUND(INDEX(Gemeinde_Kennzahlen!A:Q,MATCH(A641,Gemeinde_Kennzahlen!B:B,),16)*INDEX(Gemeinde_Kennzahlen!A:Q,MATCH(A641,Gemeinde_Kennzahlen!B:B,),17),2),"Siedlungsfläche in ha")</f>
        <v>339.35</v>
      </c>
      <c r="G641">
        <f t="shared" si="30"/>
        <v>0.57788382670941763</v>
      </c>
      <c r="H641">
        <f t="shared" si="31"/>
        <v>0.39146968906121837</v>
      </c>
      <c r="I641">
        <f t="shared" si="32"/>
        <v>0.29826262023711875</v>
      </c>
    </row>
    <row r="642" spans="1:9" x14ac:dyDescent="0.2">
      <c r="A642" t="s">
        <v>1770</v>
      </c>
      <c r="B642">
        <v>48</v>
      </c>
      <c r="C642">
        <v>0</v>
      </c>
      <c r="D642">
        <v>3</v>
      </c>
      <c r="E642">
        <f>IFERROR(INDEX(Gemeinde_Kennzahlen!A:C,MATCH(A642,Gemeinde_Kennzahlen!B:B,),3),0)</f>
        <v>3293</v>
      </c>
      <c r="F642">
        <f>IFERROR(ROUND(INDEX(Gemeinde_Kennzahlen!A:Q,MATCH(A642,Gemeinde_Kennzahlen!B:B,),16)*INDEX(Gemeinde_Kennzahlen!A:Q,MATCH(A642,Gemeinde_Kennzahlen!B:B,),17),2),"Siedlungsfläche in ha")</f>
        <v>185.45</v>
      </c>
      <c r="G642">
        <f t="shared" si="30"/>
        <v>0.72881870634679624</v>
      </c>
      <c r="H642">
        <f t="shared" si="31"/>
        <v>0</v>
      </c>
      <c r="I642">
        <f t="shared" si="32"/>
        <v>0.45551169146674764</v>
      </c>
    </row>
    <row r="643" spans="1:9" x14ac:dyDescent="0.2">
      <c r="A643" t="s">
        <v>2217</v>
      </c>
      <c r="B643">
        <v>2</v>
      </c>
      <c r="C643">
        <v>1</v>
      </c>
      <c r="D643">
        <v>2</v>
      </c>
      <c r="E643">
        <f>IFERROR(INDEX(Gemeinde_Kennzahlen!A:C,MATCH(A643,Gemeinde_Kennzahlen!B:B,),3),0)</f>
        <v>3031</v>
      </c>
      <c r="F643">
        <f>IFERROR(ROUND(INDEX(Gemeinde_Kennzahlen!A:Q,MATCH(A643,Gemeinde_Kennzahlen!B:B,),16)*INDEX(Gemeinde_Kennzahlen!A:Q,MATCH(A643,Gemeinde_Kennzahlen!B:B,),17),2),"Siedlungsfläche in ha")</f>
        <v>163.35</v>
      </c>
      <c r="G643">
        <f t="shared" si="30"/>
        <v>3.2992411745298579E-2</v>
      </c>
      <c r="H643">
        <f t="shared" si="31"/>
        <v>0.24744308808973936</v>
      </c>
      <c r="I643">
        <f t="shared" si="32"/>
        <v>0.32992411745298583</v>
      </c>
    </row>
    <row r="644" spans="1:9" x14ac:dyDescent="0.2">
      <c r="A644" t="s">
        <v>2088</v>
      </c>
      <c r="B644">
        <v>37</v>
      </c>
      <c r="C644">
        <v>1</v>
      </c>
      <c r="D644">
        <v>0</v>
      </c>
      <c r="E644">
        <f>IFERROR(INDEX(Gemeinde_Kennzahlen!A:C,MATCH(A644,Gemeinde_Kennzahlen!B:B,),3),0)</f>
        <v>2528</v>
      </c>
      <c r="F644">
        <f>IFERROR(ROUND(INDEX(Gemeinde_Kennzahlen!A:Q,MATCH(A644,Gemeinde_Kennzahlen!B:B,),16)*INDEX(Gemeinde_Kennzahlen!A:Q,MATCH(A644,Gemeinde_Kennzahlen!B:B,),17),2),"Siedlungsfläche in ha")</f>
        <v>94.12</v>
      </c>
      <c r="G644">
        <f t="shared" si="30"/>
        <v>0.73180379746835444</v>
      </c>
      <c r="H644">
        <f t="shared" si="31"/>
        <v>0.29667721518987339</v>
      </c>
      <c r="I644">
        <f t="shared" si="32"/>
        <v>0</v>
      </c>
    </row>
    <row r="645" spans="1:9" x14ac:dyDescent="0.2">
      <c r="A645" t="s">
        <v>417</v>
      </c>
      <c r="B645">
        <v>44</v>
      </c>
      <c r="C645">
        <v>9</v>
      </c>
      <c r="D645">
        <v>4</v>
      </c>
      <c r="E645">
        <f>IFERROR(INDEX(Gemeinde_Kennzahlen!A:C,MATCH(A645,Gemeinde_Kennzahlen!B:B,),3),0)</f>
        <v>4201</v>
      </c>
      <c r="F645">
        <f>IFERROR(ROUND(INDEX(Gemeinde_Kennzahlen!A:Q,MATCH(A645,Gemeinde_Kennzahlen!B:B,),16)*INDEX(Gemeinde_Kennzahlen!A:Q,MATCH(A645,Gemeinde_Kennzahlen!B:B,),17),2),"Siedlungsfläche in ha")</f>
        <v>169.76</v>
      </c>
      <c r="G645">
        <f t="shared" si="30"/>
        <v>0.52368483694358492</v>
      </c>
      <c r="H645">
        <f t="shared" si="31"/>
        <v>1.6067602951678173</v>
      </c>
      <c r="I645">
        <f t="shared" si="32"/>
        <v>0.47607712449416806</v>
      </c>
    </row>
    <row r="646" spans="1:9" x14ac:dyDescent="0.2">
      <c r="A646" t="s">
        <v>2243</v>
      </c>
      <c r="B646">
        <v>31</v>
      </c>
      <c r="C646">
        <v>0</v>
      </c>
      <c r="D646">
        <v>12</v>
      </c>
      <c r="E646">
        <f>IFERROR(INDEX(Gemeinde_Kennzahlen!A:C,MATCH(A646,Gemeinde_Kennzahlen!B:B,),3),0)</f>
        <v>5718</v>
      </c>
      <c r="F646">
        <f>IFERROR(ROUND(INDEX(Gemeinde_Kennzahlen!A:Q,MATCH(A646,Gemeinde_Kennzahlen!B:B,),16)*INDEX(Gemeinde_Kennzahlen!A:Q,MATCH(A646,Gemeinde_Kennzahlen!B:B,),17),2),"Siedlungsfläche in ha")</f>
        <v>233.31</v>
      </c>
      <c r="G646">
        <f t="shared" si="30"/>
        <v>0.27107380202868137</v>
      </c>
      <c r="H646">
        <f t="shared" si="31"/>
        <v>0</v>
      </c>
      <c r="I646">
        <f t="shared" si="32"/>
        <v>1.0493179433368311</v>
      </c>
    </row>
    <row r="647" spans="1:9" x14ac:dyDescent="0.2">
      <c r="A647" t="s">
        <v>1906</v>
      </c>
      <c r="B647">
        <v>12</v>
      </c>
      <c r="C647">
        <v>0</v>
      </c>
      <c r="D647">
        <v>1</v>
      </c>
      <c r="E647">
        <f>IFERROR(INDEX(Gemeinde_Kennzahlen!A:C,MATCH(A647,Gemeinde_Kennzahlen!B:B,),3),0)</f>
        <v>3224</v>
      </c>
      <c r="F647">
        <f>IFERROR(ROUND(INDEX(Gemeinde_Kennzahlen!A:Q,MATCH(A647,Gemeinde_Kennzahlen!B:B,),16)*INDEX(Gemeinde_Kennzahlen!A:Q,MATCH(A647,Gemeinde_Kennzahlen!B:B,),17),2),"Siedlungsfläche in ha")</f>
        <v>130.26</v>
      </c>
      <c r="G647">
        <f t="shared" si="30"/>
        <v>0.18610421836228289</v>
      </c>
      <c r="H647">
        <f t="shared" si="31"/>
        <v>0</v>
      </c>
      <c r="I647">
        <f t="shared" si="32"/>
        <v>0.15508684863523572</v>
      </c>
    </row>
    <row r="648" spans="1:9" x14ac:dyDescent="0.2">
      <c r="A648" t="s">
        <v>473</v>
      </c>
      <c r="B648">
        <v>131</v>
      </c>
      <c r="C648">
        <v>21</v>
      </c>
      <c r="D648">
        <v>7</v>
      </c>
      <c r="E648">
        <f>IFERROR(INDEX(Gemeinde_Kennzahlen!A:C,MATCH(A648,Gemeinde_Kennzahlen!B:B,),3),0)</f>
        <v>30156</v>
      </c>
      <c r="F648">
        <f>IFERROR(ROUND(INDEX(Gemeinde_Kennzahlen!A:Q,MATCH(A648,Gemeinde_Kennzahlen!B:B,),16)*INDEX(Gemeinde_Kennzahlen!A:Q,MATCH(A648,Gemeinde_Kennzahlen!B:B,),17),2),"Siedlungsfläche in ha")</f>
        <v>683.01</v>
      </c>
      <c r="G648">
        <f t="shared" si="30"/>
        <v>0.2172038731927311</v>
      </c>
      <c r="H648">
        <f t="shared" si="31"/>
        <v>0.52228412256267409</v>
      </c>
      <c r="I648">
        <f t="shared" si="32"/>
        <v>0.11606313834726091</v>
      </c>
    </row>
    <row r="649" spans="1:9" x14ac:dyDescent="0.2">
      <c r="A649" t="s">
        <v>252</v>
      </c>
      <c r="B649">
        <v>0</v>
      </c>
      <c r="C649">
        <v>0</v>
      </c>
      <c r="D649">
        <v>0</v>
      </c>
      <c r="E649">
        <f>IFERROR(INDEX(Gemeinde_Kennzahlen!A:C,MATCH(A649,Gemeinde_Kennzahlen!B:B,),3),0)</f>
        <v>221</v>
      </c>
      <c r="F649">
        <f>IFERROR(ROUND(INDEX(Gemeinde_Kennzahlen!A:Q,MATCH(A649,Gemeinde_Kennzahlen!B:B,),16)*INDEX(Gemeinde_Kennzahlen!A:Q,MATCH(A649,Gemeinde_Kennzahlen!B:B,),17),2),"Siedlungsfläche in ha")</f>
        <v>55.07</v>
      </c>
      <c r="G649">
        <f t="shared" si="30"/>
        <v>0</v>
      </c>
      <c r="H649">
        <f t="shared" si="31"/>
        <v>0</v>
      </c>
      <c r="I649">
        <f t="shared" si="32"/>
        <v>0</v>
      </c>
    </row>
    <row r="650" spans="1:9" x14ac:dyDescent="0.2">
      <c r="A650" t="s">
        <v>407</v>
      </c>
      <c r="B650">
        <v>14</v>
      </c>
      <c r="C650">
        <v>1</v>
      </c>
      <c r="D650">
        <v>6</v>
      </c>
      <c r="E650">
        <f>IFERROR(INDEX(Gemeinde_Kennzahlen!A:C,MATCH(A650,Gemeinde_Kennzahlen!B:B,),3),0)</f>
        <v>633</v>
      </c>
      <c r="F650">
        <f>IFERROR(ROUND(INDEX(Gemeinde_Kennzahlen!A:Q,MATCH(A650,Gemeinde_Kennzahlen!B:B,),16)*INDEX(Gemeinde_Kennzahlen!A:Q,MATCH(A650,Gemeinde_Kennzahlen!B:B,),17),2),"Siedlungsfläche in ha")</f>
        <v>43.97</v>
      </c>
      <c r="G650">
        <f t="shared" si="30"/>
        <v>1.1058451816745656</v>
      </c>
      <c r="H650">
        <f t="shared" si="31"/>
        <v>1.1848341232227488</v>
      </c>
      <c r="I650">
        <f t="shared" si="32"/>
        <v>4.7393364928909953</v>
      </c>
    </row>
    <row r="651" spans="1:9" x14ac:dyDescent="0.2">
      <c r="A651" t="s">
        <v>1211</v>
      </c>
      <c r="B651">
        <v>0</v>
      </c>
      <c r="C651">
        <v>0</v>
      </c>
      <c r="D651">
        <v>8</v>
      </c>
      <c r="E651">
        <f>IFERROR(INDEX(Gemeinde_Kennzahlen!A:C,MATCH(A651,Gemeinde_Kennzahlen!B:B,),3),0)</f>
        <v>552</v>
      </c>
      <c r="F651">
        <f>IFERROR(ROUND(INDEX(Gemeinde_Kennzahlen!A:Q,MATCH(A651,Gemeinde_Kennzahlen!B:B,),16)*INDEX(Gemeinde_Kennzahlen!A:Q,MATCH(A651,Gemeinde_Kennzahlen!B:B,),17),2),"Siedlungsfläche in ha")</f>
        <v>46.84</v>
      </c>
      <c r="G651">
        <f t="shared" si="30"/>
        <v>0</v>
      </c>
      <c r="H651">
        <f t="shared" si="31"/>
        <v>0</v>
      </c>
      <c r="I651">
        <f t="shared" si="32"/>
        <v>7.2463768115942031</v>
      </c>
    </row>
    <row r="652" spans="1:9" x14ac:dyDescent="0.2">
      <c r="A652" t="s">
        <v>2129</v>
      </c>
      <c r="B652">
        <v>0</v>
      </c>
      <c r="C652">
        <v>0</v>
      </c>
      <c r="D652">
        <v>0</v>
      </c>
      <c r="E652">
        <f>IFERROR(INDEX(Gemeinde_Kennzahlen!A:C,MATCH(A652,Gemeinde_Kennzahlen!B:B,),3),0)</f>
        <v>1952</v>
      </c>
      <c r="F652">
        <f>IFERROR(ROUND(INDEX(Gemeinde_Kennzahlen!A:Q,MATCH(A652,Gemeinde_Kennzahlen!B:B,),16)*INDEX(Gemeinde_Kennzahlen!A:Q,MATCH(A652,Gemeinde_Kennzahlen!B:B,),17),2),"Siedlungsfläche in ha")</f>
        <v>112.07</v>
      </c>
      <c r="G652">
        <f t="shared" si="30"/>
        <v>0</v>
      </c>
      <c r="H652">
        <f t="shared" si="31"/>
        <v>0</v>
      </c>
      <c r="I652">
        <f t="shared" si="32"/>
        <v>0</v>
      </c>
    </row>
    <row r="653" spans="1:9" x14ac:dyDescent="0.2">
      <c r="A653" t="s">
        <v>1740</v>
      </c>
      <c r="B653">
        <v>8</v>
      </c>
      <c r="C653">
        <v>1</v>
      </c>
      <c r="D653">
        <v>4</v>
      </c>
      <c r="E653">
        <f>IFERROR(INDEX(Gemeinde_Kennzahlen!A:C,MATCH(A653,Gemeinde_Kennzahlen!B:B,),3),0)</f>
        <v>2199</v>
      </c>
      <c r="F653">
        <f>IFERROR(ROUND(INDEX(Gemeinde_Kennzahlen!A:Q,MATCH(A653,Gemeinde_Kennzahlen!B:B,),16)*INDEX(Gemeinde_Kennzahlen!A:Q,MATCH(A653,Gemeinde_Kennzahlen!B:B,),17),2),"Siedlungsfläche in ha")</f>
        <v>93.87</v>
      </c>
      <c r="G653">
        <f t="shared" si="30"/>
        <v>0.18190086402910413</v>
      </c>
      <c r="H653">
        <f t="shared" si="31"/>
        <v>0.34106412005457026</v>
      </c>
      <c r="I653">
        <f t="shared" si="32"/>
        <v>0.90950432014552063</v>
      </c>
    </row>
    <row r="654" spans="1:9" x14ac:dyDescent="0.2">
      <c r="A654" t="s">
        <v>1691</v>
      </c>
      <c r="B654">
        <v>0</v>
      </c>
      <c r="C654">
        <v>0</v>
      </c>
      <c r="D654">
        <v>0</v>
      </c>
      <c r="E654">
        <f>IFERROR(INDEX(Gemeinde_Kennzahlen!A:C,MATCH(A654,Gemeinde_Kennzahlen!B:B,),3),0)</f>
        <v>3271</v>
      </c>
      <c r="F654">
        <f>IFERROR(ROUND(INDEX(Gemeinde_Kennzahlen!A:Q,MATCH(A654,Gemeinde_Kennzahlen!B:B,),16)*INDEX(Gemeinde_Kennzahlen!A:Q,MATCH(A654,Gemeinde_Kennzahlen!B:B,),17),2),"Siedlungsfläche in ha")</f>
        <v>124.75</v>
      </c>
      <c r="G654">
        <f t="shared" si="30"/>
        <v>0</v>
      </c>
      <c r="H654">
        <f t="shared" si="31"/>
        <v>0</v>
      </c>
      <c r="I654">
        <f t="shared" si="32"/>
        <v>0</v>
      </c>
    </row>
    <row r="655" spans="1:9" x14ac:dyDescent="0.2">
      <c r="A655" t="s">
        <v>389</v>
      </c>
      <c r="B655">
        <v>18</v>
      </c>
      <c r="C655">
        <v>6</v>
      </c>
      <c r="D655">
        <v>5</v>
      </c>
      <c r="E655">
        <f>IFERROR(INDEX(Gemeinde_Kennzahlen!A:C,MATCH(A655,Gemeinde_Kennzahlen!B:B,),3),0)</f>
        <v>4556</v>
      </c>
      <c r="F655">
        <f>IFERROR(ROUND(INDEX(Gemeinde_Kennzahlen!A:Q,MATCH(A655,Gemeinde_Kennzahlen!B:B,),16)*INDEX(Gemeinde_Kennzahlen!A:Q,MATCH(A655,Gemeinde_Kennzahlen!B:B,),17),2),"Siedlungsfläche in ha")</f>
        <v>248.5</v>
      </c>
      <c r="G655">
        <f t="shared" si="30"/>
        <v>0.19754170324846357</v>
      </c>
      <c r="H655">
        <f t="shared" si="31"/>
        <v>0.98770851624231781</v>
      </c>
      <c r="I655">
        <f t="shared" si="32"/>
        <v>0.54872695346795441</v>
      </c>
    </row>
    <row r="656" spans="1:9" x14ac:dyDescent="0.2">
      <c r="A656" t="s">
        <v>398</v>
      </c>
      <c r="B656">
        <v>10</v>
      </c>
      <c r="C656">
        <v>1</v>
      </c>
      <c r="D656">
        <v>1</v>
      </c>
      <c r="E656">
        <f>IFERROR(INDEX(Gemeinde_Kennzahlen!A:C,MATCH(A656,Gemeinde_Kennzahlen!B:B,),3),0)</f>
        <v>555</v>
      </c>
      <c r="F656">
        <f>IFERROR(ROUND(INDEX(Gemeinde_Kennzahlen!A:Q,MATCH(A656,Gemeinde_Kennzahlen!B:B,),16)*INDEX(Gemeinde_Kennzahlen!A:Q,MATCH(A656,Gemeinde_Kennzahlen!B:B,),17),2),"Siedlungsfläche in ha")</f>
        <v>36.950000000000003</v>
      </c>
      <c r="G656">
        <f t="shared" si="30"/>
        <v>0.90090090090090091</v>
      </c>
      <c r="H656">
        <f t="shared" si="31"/>
        <v>1.3513513513513513</v>
      </c>
      <c r="I656">
        <f t="shared" si="32"/>
        <v>0.90090090090090091</v>
      </c>
    </row>
    <row r="657" spans="1:9" x14ac:dyDescent="0.2">
      <c r="A657" t="s">
        <v>1832</v>
      </c>
      <c r="B657">
        <v>20</v>
      </c>
      <c r="C657">
        <v>1</v>
      </c>
      <c r="D657">
        <v>1</v>
      </c>
      <c r="E657">
        <f>IFERROR(INDEX(Gemeinde_Kennzahlen!A:C,MATCH(A657,Gemeinde_Kennzahlen!B:B,),3),0)</f>
        <v>3965</v>
      </c>
      <c r="F657">
        <f>IFERROR(ROUND(INDEX(Gemeinde_Kennzahlen!A:Q,MATCH(A657,Gemeinde_Kennzahlen!B:B,),16)*INDEX(Gemeinde_Kennzahlen!A:Q,MATCH(A657,Gemeinde_Kennzahlen!B:B,),17),2),"Siedlungsfläche in ha")</f>
        <v>147</v>
      </c>
      <c r="G657">
        <f t="shared" si="30"/>
        <v>0.25220680958385877</v>
      </c>
      <c r="H657">
        <f t="shared" si="31"/>
        <v>0.18915510718789408</v>
      </c>
      <c r="I657">
        <f t="shared" si="32"/>
        <v>0.12610340479192939</v>
      </c>
    </row>
    <row r="658" spans="1:9" x14ac:dyDescent="0.2">
      <c r="A658" t="s">
        <v>2214</v>
      </c>
      <c r="B658">
        <v>35</v>
      </c>
      <c r="C658">
        <v>2</v>
      </c>
      <c r="D658">
        <v>2</v>
      </c>
      <c r="E658">
        <f>IFERROR(INDEX(Gemeinde_Kennzahlen!A:C,MATCH(A658,Gemeinde_Kennzahlen!B:B,),3),0)</f>
        <v>15525</v>
      </c>
      <c r="F658">
        <f>IFERROR(ROUND(INDEX(Gemeinde_Kennzahlen!A:Q,MATCH(A658,Gemeinde_Kennzahlen!B:B,),16)*INDEX(Gemeinde_Kennzahlen!A:Q,MATCH(A658,Gemeinde_Kennzahlen!B:B,),17),2),"Siedlungsfläche in ha")</f>
        <v>478.71</v>
      </c>
      <c r="G658">
        <f t="shared" ref="G658:G721" si="33">B658/E658*50</f>
        <v>0.11272141706924316</v>
      </c>
      <c r="H658">
        <f t="shared" ref="H658:H721" si="34">C658/E658*750</f>
        <v>9.661835748792269E-2</v>
      </c>
      <c r="I658">
        <f t="shared" ref="I658:I721" si="35">D658/E658*500</f>
        <v>6.4412238325281798E-2</v>
      </c>
    </row>
    <row r="659" spans="1:9" x14ac:dyDescent="0.2">
      <c r="A659" t="s">
        <v>1921</v>
      </c>
      <c r="B659">
        <v>79</v>
      </c>
      <c r="C659">
        <v>4</v>
      </c>
      <c r="D659">
        <v>4</v>
      </c>
      <c r="E659">
        <f>IFERROR(INDEX(Gemeinde_Kennzahlen!A:C,MATCH(A659,Gemeinde_Kennzahlen!B:B,),3),0)</f>
        <v>15929</v>
      </c>
      <c r="F659">
        <f>IFERROR(ROUND(INDEX(Gemeinde_Kennzahlen!A:Q,MATCH(A659,Gemeinde_Kennzahlen!B:B,),16)*INDEX(Gemeinde_Kennzahlen!A:Q,MATCH(A659,Gemeinde_Kennzahlen!B:B,),17),2),"Siedlungsfläche in ha")</f>
        <v>379.69</v>
      </c>
      <c r="G659">
        <f t="shared" si="33"/>
        <v>0.2479753907966602</v>
      </c>
      <c r="H659">
        <f t="shared" si="34"/>
        <v>0.1883357398455647</v>
      </c>
      <c r="I659">
        <f t="shared" si="35"/>
        <v>0.12555715989704314</v>
      </c>
    </row>
    <row r="660" spans="1:9" x14ac:dyDescent="0.2">
      <c r="A660" t="s">
        <v>1709</v>
      </c>
      <c r="B660">
        <v>0</v>
      </c>
      <c r="C660">
        <v>0</v>
      </c>
      <c r="D660">
        <v>0</v>
      </c>
      <c r="E660">
        <f>IFERROR(INDEX(Gemeinde_Kennzahlen!A:C,MATCH(A660,Gemeinde_Kennzahlen!B:B,),3),0)</f>
        <v>1115</v>
      </c>
      <c r="F660">
        <f>IFERROR(ROUND(INDEX(Gemeinde_Kennzahlen!A:Q,MATCH(A660,Gemeinde_Kennzahlen!B:B,),16)*INDEX(Gemeinde_Kennzahlen!A:Q,MATCH(A660,Gemeinde_Kennzahlen!B:B,),17),2),"Siedlungsfläche in ha")</f>
        <v>93.32</v>
      </c>
      <c r="G660">
        <f t="shared" si="33"/>
        <v>0</v>
      </c>
      <c r="H660">
        <f t="shared" si="34"/>
        <v>0</v>
      </c>
      <c r="I660">
        <f t="shared" si="35"/>
        <v>0</v>
      </c>
    </row>
    <row r="661" spans="1:9" x14ac:dyDescent="0.2">
      <c r="A661" t="s">
        <v>2014</v>
      </c>
      <c r="B661">
        <v>9</v>
      </c>
      <c r="C661">
        <v>0</v>
      </c>
      <c r="D661">
        <v>2</v>
      </c>
      <c r="E661">
        <f>IFERROR(INDEX(Gemeinde_Kennzahlen!A:C,MATCH(A661,Gemeinde_Kennzahlen!B:B,),3),0)</f>
        <v>3570</v>
      </c>
      <c r="F661">
        <f>IFERROR(ROUND(INDEX(Gemeinde_Kennzahlen!A:Q,MATCH(A661,Gemeinde_Kennzahlen!B:B,),16)*INDEX(Gemeinde_Kennzahlen!A:Q,MATCH(A661,Gemeinde_Kennzahlen!B:B,),17),2),"Siedlungsfläche in ha")</f>
        <v>159.78</v>
      </c>
      <c r="G661">
        <f t="shared" si="33"/>
        <v>0.12605042016806722</v>
      </c>
      <c r="H661">
        <f t="shared" si="34"/>
        <v>0</v>
      </c>
      <c r="I661">
        <f t="shared" si="35"/>
        <v>0.28011204481792717</v>
      </c>
    </row>
    <row r="662" spans="1:9" x14ac:dyDescent="0.2">
      <c r="A662" t="s">
        <v>2259</v>
      </c>
      <c r="B662">
        <v>61</v>
      </c>
      <c r="C662">
        <v>6</v>
      </c>
      <c r="D662">
        <v>9</v>
      </c>
      <c r="E662">
        <f>IFERROR(INDEX(Gemeinde_Kennzahlen!A:C,MATCH(A662,Gemeinde_Kennzahlen!B:B,),3),0)</f>
        <v>10468</v>
      </c>
      <c r="F662">
        <f>IFERROR(ROUND(INDEX(Gemeinde_Kennzahlen!A:Q,MATCH(A662,Gemeinde_Kennzahlen!B:B,),16)*INDEX(Gemeinde_Kennzahlen!A:Q,MATCH(A662,Gemeinde_Kennzahlen!B:B,),17),2),"Siedlungsfläche in ha")</f>
        <v>331.1</v>
      </c>
      <c r="G662">
        <f t="shared" si="33"/>
        <v>0.29136415743217425</v>
      </c>
      <c r="H662">
        <f t="shared" si="34"/>
        <v>0.42988154375238818</v>
      </c>
      <c r="I662">
        <f t="shared" si="35"/>
        <v>0.42988154375238824</v>
      </c>
    </row>
    <row r="663" spans="1:9" x14ac:dyDescent="0.2">
      <c r="A663" t="s">
        <v>235</v>
      </c>
      <c r="B663">
        <v>49</v>
      </c>
      <c r="C663">
        <v>3</v>
      </c>
      <c r="D663">
        <v>4</v>
      </c>
      <c r="E663">
        <f>IFERROR(INDEX(Gemeinde_Kennzahlen!A:C,MATCH(A663,Gemeinde_Kennzahlen!B:B,),3),0)</f>
        <v>6563</v>
      </c>
      <c r="F663">
        <f>IFERROR(ROUND(INDEX(Gemeinde_Kennzahlen!A:Q,MATCH(A663,Gemeinde_Kennzahlen!B:B,),16)*INDEX(Gemeinde_Kennzahlen!A:Q,MATCH(A663,Gemeinde_Kennzahlen!B:B,),17),2),"Siedlungsfläche in ha")</f>
        <v>363.26</v>
      </c>
      <c r="G663">
        <f t="shared" si="33"/>
        <v>0.37330489105591952</v>
      </c>
      <c r="H663">
        <f t="shared" si="34"/>
        <v>0.34283102239829349</v>
      </c>
      <c r="I663">
        <f t="shared" si="35"/>
        <v>0.30473868657626085</v>
      </c>
    </row>
    <row r="664" spans="1:9" x14ac:dyDescent="0.2">
      <c r="A664" t="s">
        <v>2137</v>
      </c>
      <c r="B664">
        <v>0</v>
      </c>
      <c r="C664">
        <v>0</v>
      </c>
      <c r="D664">
        <v>5</v>
      </c>
      <c r="E664">
        <f>IFERROR(INDEX(Gemeinde_Kennzahlen!A:C,MATCH(A664,Gemeinde_Kennzahlen!B:B,),3),0)</f>
        <v>688</v>
      </c>
      <c r="F664">
        <f>IFERROR(ROUND(INDEX(Gemeinde_Kennzahlen!A:Q,MATCH(A664,Gemeinde_Kennzahlen!B:B,),16)*INDEX(Gemeinde_Kennzahlen!A:Q,MATCH(A664,Gemeinde_Kennzahlen!B:B,),17),2),"Siedlungsfläche in ha")</f>
        <v>45.81</v>
      </c>
      <c r="G664">
        <f t="shared" si="33"/>
        <v>0</v>
      </c>
      <c r="H664">
        <f t="shared" si="34"/>
        <v>0</v>
      </c>
      <c r="I664">
        <f t="shared" si="35"/>
        <v>3.6337209302325579</v>
      </c>
    </row>
    <row r="665" spans="1:9" x14ac:dyDescent="0.2">
      <c r="A665" t="s">
        <v>2212</v>
      </c>
      <c r="B665">
        <v>12</v>
      </c>
      <c r="C665">
        <v>0</v>
      </c>
      <c r="D665">
        <v>0</v>
      </c>
      <c r="E665">
        <f>IFERROR(INDEX(Gemeinde_Kennzahlen!A:C,MATCH(A665,Gemeinde_Kennzahlen!B:B,),3),0)</f>
        <v>1287</v>
      </c>
      <c r="F665">
        <f>IFERROR(ROUND(INDEX(Gemeinde_Kennzahlen!A:Q,MATCH(A665,Gemeinde_Kennzahlen!B:B,),16)*INDEX(Gemeinde_Kennzahlen!A:Q,MATCH(A665,Gemeinde_Kennzahlen!B:B,),17),2),"Siedlungsfläche in ha")</f>
        <v>99</v>
      </c>
      <c r="G665">
        <f t="shared" si="33"/>
        <v>0.46620046620046618</v>
      </c>
      <c r="H665">
        <f t="shared" si="34"/>
        <v>0</v>
      </c>
      <c r="I665">
        <f t="shared" si="35"/>
        <v>0</v>
      </c>
    </row>
    <row r="666" spans="1:9" x14ac:dyDescent="0.2">
      <c r="A666" t="s">
        <v>2064</v>
      </c>
      <c r="B666">
        <v>3</v>
      </c>
      <c r="C666">
        <v>0</v>
      </c>
      <c r="D666">
        <v>1</v>
      </c>
      <c r="E666">
        <f>IFERROR(INDEX(Gemeinde_Kennzahlen!A:C,MATCH(A666,Gemeinde_Kennzahlen!B:B,),3),0)</f>
        <v>1364</v>
      </c>
      <c r="F666">
        <f>IFERROR(ROUND(INDEX(Gemeinde_Kennzahlen!A:Q,MATCH(A666,Gemeinde_Kennzahlen!B:B,),16)*INDEX(Gemeinde_Kennzahlen!A:Q,MATCH(A666,Gemeinde_Kennzahlen!B:B,),17),2),"Siedlungsfläche in ha")</f>
        <v>75.95</v>
      </c>
      <c r="G666">
        <f t="shared" si="33"/>
        <v>0.10997067448680353</v>
      </c>
      <c r="H666">
        <f t="shared" si="34"/>
        <v>0</v>
      </c>
      <c r="I666">
        <f t="shared" si="35"/>
        <v>0.36656891495601174</v>
      </c>
    </row>
    <row r="667" spans="1:9" x14ac:dyDescent="0.2">
      <c r="A667" t="s">
        <v>2308</v>
      </c>
      <c r="B667">
        <v>49</v>
      </c>
      <c r="C667">
        <v>2</v>
      </c>
      <c r="D667">
        <v>22</v>
      </c>
      <c r="E667">
        <f>IFERROR(INDEX(Gemeinde_Kennzahlen!A:C,MATCH(A667,Gemeinde_Kennzahlen!B:B,),3),0)</f>
        <v>18540</v>
      </c>
      <c r="F667">
        <f>IFERROR(ROUND(INDEX(Gemeinde_Kennzahlen!A:Q,MATCH(A667,Gemeinde_Kennzahlen!B:B,),16)*INDEX(Gemeinde_Kennzahlen!A:Q,MATCH(A667,Gemeinde_Kennzahlen!B:B,),17),2),"Siedlungsfläche in ha")</f>
        <v>465.64</v>
      </c>
      <c r="G667">
        <f t="shared" si="33"/>
        <v>0.13214670981661272</v>
      </c>
      <c r="H667">
        <f t="shared" si="34"/>
        <v>8.0906148867313912E-2</v>
      </c>
      <c r="I667">
        <f t="shared" si="35"/>
        <v>0.59331175836030203</v>
      </c>
    </row>
    <row r="668" spans="1:9" x14ac:dyDescent="0.2">
      <c r="A668" t="s">
        <v>1953</v>
      </c>
      <c r="B668">
        <v>14</v>
      </c>
      <c r="C668">
        <v>0</v>
      </c>
      <c r="D668">
        <v>2</v>
      </c>
      <c r="E668">
        <f>IFERROR(INDEX(Gemeinde_Kennzahlen!A:C,MATCH(A668,Gemeinde_Kennzahlen!B:B,),3),0)</f>
        <v>1829</v>
      </c>
      <c r="F668">
        <f>IFERROR(ROUND(INDEX(Gemeinde_Kennzahlen!A:Q,MATCH(A668,Gemeinde_Kennzahlen!B:B,),16)*INDEX(Gemeinde_Kennzahlen!A:Q,MATCH(A668,Gemeinde_Kennzahlen!B:B,),17),2),"Siedlungsfläche in ha")</f>
        <v>121.75</v>
      </c>
      <c r="G668">
        <f t="shared" si="33"/>
        <v>0.38272279934390374</v>
      </c>
      <c r="H668">
        <f t="shared" si="34"/>
        <v>0</v>
      </c>
      <c r="I668">
        <f t="shared" si="35"/>
        <v>0.54674685620557684</v>
      </c>
    </row>
    <row r="669" spans="1:9" x14ac:dyDescent="0.2">
      <c r="A669" t="s">
        <v>874</v>
      </c>
      <c r="B669">
        <v>1</v>
      </c>
      <c r="C669">
        <v>0</v>
      </c>
      <c r="D669">
        <v>5</v>
      </c>
      <c r="E669">
        <f>IFERROR(INDEX(Gemeinde_Kennzahlen!A:C,MATCH(A669,Gemeinde_Kennzahlen!B:B,),3),0)</f>
        <v>171</v>
      </c>
      <c r="F669">
        <f>IFERROR(ROUND(INDEX(Gemeinde_Kennzahlen!A:Q,MATCH(A669,Gemeinde_Kennzahlen!B:B,),16)*INDEX(Gemeinde_Kennzahlen!A:Q,MATCH(A669,Gemeinde_Kennzahlen!B:B,),17),2),"Siedlungsfläche in ha")</f>
        <v>30.06</v>
      </c>
      <c r="G669">
        <f t="shared" si="33"/>
        <v>0.29239766081871343</v>
      </c>
      <c r="H669">
        <f t="shared" si="34"/>
        <v>0</v>
      </c>
      <c r="I669">
        <f t="shared" si="35"/>
        <v>14.619883040935672</v>
      </c>
    </row>
    <row r="670" spans="1:9" x14ac:dyDescent="0.2">
      <c r="A670" t="s">
        <v>1946</v>
      </c>
      <c r="B670">
        <v>16</v>
      </c>
      <c r="C670">
        <v>0</v>
      </c>
      <c r="D670">
        <v>1</v>
      </c>
      <c r="E670">
        <f>IFERROR(INDEX(Gemeinde_Kennzahlen!A:C,MATCH(A670,Gemeinde_Kennzahlen!B:B,),3),0)</f>
        <v>3018</v>
      </c>
      <c r="F670">
        <f>IFERROR(ROUND(INDEX(Gemeinde_Kennzahlen!A:Q,MATCH(A670,Gemeinde_Kennzahlen!B:B,),16)*INDEX(Gemeinde_Kennzahlen!A:Q,MATCH(A670,Gemeinde_Kennzahlen!B:B,),17),2),"Siedlungsfläche in ha")</f>
        <v>113.63</v>
      </c>
      <c r="G670">
        <f t="shared" si="33"/>
        <v>0.26507620941020543</v>
      </c>
      <c r="H670">
        <f t="shared" si="34"/>
        <v>0</v>
      </c>
      <c r="I670">
        <f t="shared" si="35"/>
        <v>0.1656726308813784</v>
      </c>
    </row>
    <row r="671" spans="1:9" x14ac:dyDescent="0.2">
      <c r="A671" t="s">
        <v>2261</v>
      </c>
      <c r="B671">
        <v>51</v>
      </c>
      <c r="C671">
        <v>4</v>
      </c>
      <c r="D671">
        <v>7</v>
      </c>
      <c r="E671">
        <f>IFERROR(INDEX(Gemeinde_Kennzahlen!A:C,MATCH(A671,Gemeinde_Kennzahlen!B:B,),3),0)</f>
        <v>8796</v>
      </c>
      <c r="F671">
        <f>IFERROR(ROUND(INDEX(Gemeinde_Kennzahlen!A:Q,MATCH(A671,Gemeinde_Kennzahlen!B:B,),16)*INDEX(Gemeinde_Kennzahlen!A:Q,MATCH(A671,Gemeinde_Kennzahlen!B:B,),17),2),"Siedlungsfläche in ha")</f>
        <v>272.37</v>
      </c>
      <c r="G671">
        <f t="shared" si="33"/>
        <v>0.28990450204638468</v>
      </c>
      <c r="H671">
        <f t="shared" si="34"/>
        <v>0.34106412005457026</v>
      </c>
      <c r="I671">
        <f t="shared" si="35"/>
        <v>0.39790814006366532</v>
      </c>
    </row>
    <row r="672" spans="1:9" x14ac:dyDescent="0.2">
      <c r="A672" t="s">
        <v>1282</v>
      </c>
      <c r="B672">
        <v>78</v>
      </c>
      <c r="C672">
        <v>0</v>
      </c>
      <c r="D672">
        <v>2</v>
      </c>
      <c r="E672">
        <f>IFERROR(INDEX(Gemeinde_Kennzahlen!A:C,MATCH(A672,Gemeinde_Kennzahlen!B:B,),3),0)</f>
        <v>13129</v>
      </c>
      <c r="F672">
        <f>IFERROR(ROUND(INDEX(Gemeinde_Kennzahlen!A:Q,MATCH(A672,Gemeinde_Kennzahlen!B:B,),16)*INDEX(Gemeinde_Kennzahlen!A:Q,MATCH(A672,Gemeinde_Kennzahlen!B:B,),17),2),"Siedlungsfläche in ha")</f>
        <v>418.71</v>
      </c>
      <c r="G672">
        <f t="shared" si="33"/>
        <v>0.29705232690989414</v>
      </c>
      <c r="H672">
        <f t="shared" si="34"/>
        <v>0</v>
      </c>
      <c r="I672">
        <f t="shared" si="35"/>
        <v>7.6167263310229272E-2</v>
      </c>
    </row>
    <row r="673" spans="1:9" x14ac:dyDescent="0.2">
      <c r="A673" t="s">
        <v>1069</v>
      </c>
      <c r="B673">
        <v>131</v>
      </c>
      <c r="C673">
        <v>4</v>
      </c>
      <c r="D673">
        <v>10</v>
      </c>
      <c r="E673">
        <f>IFERROR(INDEX(Gemeinde_Kennzahlen!A:C,MATCH(A673,Gemeinde_Kennzahlen!B:B,),3),0)</f>
        <v>3680</v>
      </c>
      <c r="F673">
        <f>IFERROR(ROUND(INDEX(Gemeinde_Kennzahlen!A:Q,MATCH(A673,Gemeinde_Kennzahlen!B:B,),16)*INDEX(Gemeinde_Kennzahlen!A:Q,MATCH(A673,Gemeinde_Kennzahlen!B:B,),17),2),"Siedlungsfläche in ha")</f>
        <v>181.5</v>
      </c>
      <c r="G673">
        <f t="shared" si="33"/>
        <v>1.7798913043478262</v>
      </c>
      <c r="H673">
        <f t="shared" si="34"/>
        <v>0.81521739130434778</v>
      </c>
      <c r="I673">
        <f t="shared" si="35"/>
        <v>1.3586956521739131</v>
      </c>
    </row>
    <row r="674" spans="1:9" x14ac:dyDescent="0.2">
      <c r="A674" t="s">
        <v>894</v>
      </c>
      <c r="B674">
        <v>18</v>
      </c>
      <c r="C674">
        <v>0</v>
      </c>
      <c r="D674">
        <v>9</v>
      </c>
      <c r="E674">
        <f>IFERROR(INDEX(Gemeinde_Kennzahlen!A:C,MATCH(A674,Gemeinde_Kennzahlen!B:B,),3),0)</f>
        <v>1341</v>
      </c>
      <c r="F674">
        <f>IFERROR(ROUND(INDEX(Gemeinde_Kennzahlen!A:Q,MATCH(A674,Gemeinde_Kennzahlen!B:B,),16)*INDEX(Gemeinde_Kennzahlen!A:Q,MATCH(A674,Gemeinde_Kennzahlen!B:B,),17),2),"Siedlungsfläche in ha")</f>
        <v>122.25</v>
      </c>
      <c r="G674">
        <f t="shared" si="33"/>
        <v>0.67114093959731547</v>
      </c>
      <c r="H674">
        <f t="shared" si="34"/>
        <v>0</v>
      </c>
      <c r="I674">
        <f t="shared" si="35"/>
        <v>3.3557046979865772</v>
      </c>
    </row>
    <row r="675" spans="1:9" x14ac:dyDescent="0.2">
      <c r="A675" t="s">
        <v>921</v>
      </c>
      <c r="B675">
        <v>9</v>
      </c>
      <c r="C675">
        <v>0</v>
      </c>
      <c r="D675">
        <v>3</v>
      </c>
      <c r="E675">
        <f>IFERROR(INDEX(Gemeinde_Kennzahlen!A:C,MATCH(A675,Gemeinde_Kennzahlen!B:B,),3),0)</f>
        <v>2606</v>
      </c>
      <c r="F675">
        <f>IFERROR(ROUND(INDEX(Gemeinde_Kennzahlen!A:Q,MATCH(A675,Gemeinde_Kennzahlen!B:B,),16)*INDEX(Gemeinde_Kennzahlen!A:Q,MATCH(A675,Gemeinde_Kennzahlen!B:B,),17),2),"Siedlungsfläche in ha")</f>
        <v>160.33000000000001</v>
      </c>
      <c r="G675">
        <f t="shared" si="33"/>
        <v>0.17267843438219493</v>
      </c>
      <c r="H675">
        <f t="shared" si="34"/>
        <v>0</v>
      </c>
      <c r="I675">
        <f t="shared" si="35"/>
        <v>0.57559478127398311</v>
      </c>
    </row>
    <row r="676" spans="1:9" x14ac:dyDescent="0.2">
      <c r="A676" t="s">
        <v>1240</v>
      </c>
      <c r="B676">
        <v>13</v>
      </c>
      <c r="C676">
        <v>1</v>
      </c>
      <c r="D676">
        <v>12</v>
      </c>
      <c r="E676">
        <f>IFERROR(INDEX(Gemeinde_Kennzahlen!A:C,MATCH(A676,Gemeinde_Kennzahlen!B:B,),3),0)</f>
        <v>3467</v>
      </c>
      <c r="F676">
        <f>IFERROR(ROUND(INDEX(Gemeinde_Kennzahlen!A:Q,MATCH(A676,Gemeinde_Kennzahlen!B:B,),16)*INDEX(Gemeinde_Kennzahlen!A:Q,MATCH(A676,Gemeinde_Kennzahlen!B:B,),17),2),"Siedlungsfläche in ha")</f>
        <v>112.61</v>
      </c>
      <c r="G676">
        <f t="shared" si="33"/>
        <v>0.18748197288722238</v>
      </c>
      <c r="H676">
        <f t="shared" si="34"/>
        <v>0.21632535333141042</v>
      </c>
      <c r="I676">
        <f t="shared" si="35"/>
        <v>1.7306028266512836</v>
      </c>
    </row>
    <row r="677" spans="1:9" x14ac:dyDescent="0.2">
      <c r="A677" t="s">
        <v>761</v>
      </c>
      <c r="B677">
        <v>4</v>
      </c>
      <c r="C677">
        <v>2</v>
      </c>
      <c r="D677">
        <v>0</v>
      </c>
      <c r="E677">
        <f>IFERROR(INDEX(Gemeinde_Kennzahlen!A:C,MATCH(A677,Gemeinde_Kennzahlen!B:B,),3),0)</f>
        <v>3807</v>
      </c>
      <c r="F677">
        <f>IFERROR(ROUND(INDEX(Gemeinde_Kennzahlen!A:Q,MATCH(A677,Gemeinde_Kennzahlen!B:B,),16)*INDEX(Gemeinde_Kennzahlen!A:Q,MATCH(A677,Gemeinde_Kennzahlen!B:B,),17),2),"Siedlungsfläche in ha")</f>
        <v>201.86</v>
      </c>
      <c r="G677">
        <f t="shared" si="33"/>
        <v>5.2534804307853955E-2</v>
      </c>
      <c r="H677">
        <f t="shared" si="34"/>
        <v>0.39401103230890466</v>
      </c>
      <c r="I677">
        <f t="shared" si="35"/>
        <v>0</v>
      </c>
    </row>
    <row r="678" spans="1:9" x14ac:dyDescent="0.2">
      <c r="A678" t="s">
        <v>1618</v>
      </c>
      <c r="B678">
        <v>19</v>
      </c>
      <c r="C678">
        <v>0</v>
      </c>
      <c r="D678">
        <v>0</v>
      </c>
      <c r="E678">
        <f>IFERROR(INDEX(Gemeinde_Kennzahlen!A:C,MATCH(A678,Gemeinde_Kennzahlen!B:B,),3),0)</f>
        <v>3409</v>
      </c>
      <c r="F678">
        <f>IFERROR(ROUND(INDEX(Gemeinde_Kennzahlen!A:Q,MATCH(A678,Gemeinde_Kennzahlen!B:B,),16)*INDEX(Gemeinde_Kennzahlen!A:Q,MATCH(A678,Gemeinde_Kennzahlen!B:B,),17),2),"Siedlungsfläche in ha")</f>
        <v>133.09</v>
      </c>
      <c r="G678">
        <f t="shared" si="33"/>
        <v>0.27867409797594606</v>
      </c>
      <c r="H678">
        <f t="shared" si="34"/>
        <v>0</v>
      </c>
      <c r="I678">
        <f t="shared" si="35"/>
        <v>0</v>
      </c>
    </row>
    <row r="679" spans="1:9" x14ac:dyDescent="0.2">
      <c r="A679" t="s">
        <v>1823</v>
      </c>
      <c r="B679">
        <v>7</v>
      </c>
      <c r="C679">
        <v>3</v>
      </c>
      <c r="D679">
        <v>1</v>
      </c>
      <c r="E679">
        <f>IFERROR(INDEX(Gemeinde_Kennzahlen!A:C,MATCH(A679,Gemeinde_Kennzahlen!B:B,),3),0)</f>
        <v>4308</v>
      </c>
      <c r="F679">
        <f>IFERROR(ROUND(INDEX(Gemeinde_Kennzahlen!A:Q,MATCH(A679,Gemeinde_Kennzahlen!B:B,),16)*INDEX(Gemeinde_Kennzahlen!A:Q,MATCH(A679,Gemeinde_Kennzahlen!B:B,),17),2),"Siedlungsfläche in ha")</f>
        <v>134.28</v>
      </c>
      <c r="G679">
        <f t="shared" si="33"/>
        <v>8.1244196843082636E-2</v>
      </c>
      <c r="H679">
        <f t="shared" si="34"/>
        <v>0.52228412256267409</v>
      </c>
      <c r="I679">
        <f t="shared" si="35"/>
        <v>0.11606313834726091</v>
      </c>
    </row>
    <row r="680" spans="1:9" x14ac:dyDescent="0.2">
      <c r="A680" t="s">
        <v>386</v>
      </c>
      <c r="B680">
        <v>0</v>
      </c>
      <c r="C680">
        <v>0</v>
      </c>
      <c r="D680">
        <v>0</v>
      </c>
      <c r="E680">
        <f>IFERROR(INDEX(Gemeinde_Kennzahlen!A:C,MATCH(A680,Gemeinde_Kennzahlen!B:B,),3),0)</f>
        <v>774</v>
      </c>
      <c r="F680">
        <f>IFERROR(ROUND(INDEX(Gemeinde_Kennzahlen!A:Q,MATCH(A680,Gemeinde_Kennzahlen!B:B,),16)*INDEX(Gemeinde_Kennzahlen!A:Q,MATCH(A680,Gemeinde_Kennzahlen!B:B,),17),2),"Siedlungsfläche in ha")</f>
        <v>38.840000000000003</v>
      </c>
      <c r="G680">
        <f t="shared" si="33"/>
        <v>0</v>
      </c>
      <c r="H680">
        <f t="shared" si="34"/>
        <v>0</v>
      </c>
      <c r="I680">
        <f t="shared" si="35"/>
        <v>0</v>
      </c>
    </row>
    <row r="681" spans="1:9" x14ac:dyDescent="0.2">
      <c r="A681" t="s">
        <v>1256</v>
      </c>
      <c r="B681">
        <v>0</v>
      </c>
      <c r="C681">
        <v>1</v>
      </c>
      <c r="D681">
        <v>2</v>
      </c>
      <c r="E681">
        <f>IFERROR(INDEX(Gemeinde_Kennzahlen!A:C,MATCH(A681,Gemeinde_Kennzahlen!B:B,),3),0)</f>
        <v>790</v>
      </c>
      <c r="F681">
        <f>IFERROR(ROUND(INDEX(Gemeinde_Kennzahlen!A:Q,MATCH(A681,Gemeinde_Kennzahlen!B:B,),16)*INDEX(Gemeinde_Kennzahlen!A:Q,MATCH(A681,Gemeinde_Kennzahlen!B:B,),17),2),"Siedlungsfläche in ha")</f>
        <v>54</v>
      </c>
      <c r="G681">
        <f t="shared" si="33"/>
        <v>0</v>
      </c>
      <c r="H681">
        <f t="shared" si="34"/>
        <v>0.949367088607595</v>
      </c>
      <c r="I681">
        <f t="shared" si="35"/>
        <v>1.2658227848101267</v>
      </c>
    </row>
    <row r="682" spans="1:9" x14ac:dyDescent="0.2">
      <c r="A682" t="s">
        <v>673</v>
      </c>
      <c r="B682">
        <v>0</v>
      </c>
      <c r="C682">
        <v>0</v>
      </c>
      <c r="D682">
        <v>1</v>
      </c>
      <c r="E682">
        <f>IFERROR(INDEX(Gemeinde_Kennzahlen!A:C,MATCH(A682,Gemeinde_Kennzahlen!B:B,),3),0)</f>
        <v>897</v>
      </c>
      <c r="F682">
        <f>IFERROR(ROUND(INDEX(Gemeinde_Kennzahlen!A:Q,MATCH(A682,Gemeinde_Kennzahlen!B:B,),16)*INDEX(Gemeinde_Kennzahlen!A:Q,MATCH(A682,Gemeinde_Kennzahlen!B:B,),17),2),"Siedlungsfläche in ha")</f>
        <v>43.91</v>
      </c>
      <c r="G682">
        <f t="shared" si="33"/>
        <v>0</v>
      </c>
      <c r="H682">
        <f t="shared" si="34"/>
        <v>0</v>
      </c>
      <c r="I682">
        <f t="shared" si="35"/>
        <v>0.55741360089186176</v>
      </c>
    </row>
    <row r="683" spans="1:9" x14ac:dyDescent="0.2">
      <c r="A683" t="s">
        <v>360</v>
      </c>
      <c r="B683">
        <v>0</v>
      </c>
      <c r="C683">
        <v>1</v>
      </c>
      <c r="D683">
        <v>3</v>
      </c>
      <c r="E683">
        <f>IFERROR(INDEX(Gemeinde_Kennzahlen!A:C,MATCH(A683,Gemeinde_Kennzahlen!B:B,),3),0)</f>
        <v>537</v>
      </c>
      <c r="F683">
        <f>IFERROR(ROUND(INDEX(Gemeinde_Kennzahlen!A:Q,MATCH(A683,Gemeinde_Kennzahlen!B:B,),16)*INDEX(Gemeinde_Kennzahlen!A:Q,MATCH(A683,Gemeinde_Kennzahlen!B:B,),17),2),"Siedlungsfläche in ha")</f>
        <v>40.14</v>
      </c>
      <c r="G683">
        <f t="shared" si="33"/>
        <v>0</v>
      </c>
      <c r="H683">
        <f t="shared" si="34"/>
        <v>1.3966480446927374</v>
      </c>
      <c r="I683">
        <f t="shared" si="35"/>
        <v>2.7932960893854748</v>
      </c>
    </row>
    <row r="684" spans="1:9" x14ac:dyDescent="0.2">
      <c r="A684" t="s">
        <v>369</v>
      </c>
      <c r="B684">
        <v>40</v>
      </c>
      <c r="C684">
        <v>5</v>
      </c>
      <c r="D684">
        <v>5</v>
      </c>
      <c r="E684">
        <f>IFERROR(INDEX(Gemeinde_Kennzahlen!A:C,MATCH(A684,Gemeinde_Kennzahlen!B:B,),3),0)</f>
        <v>1233</v>
      </c>
      <c r="F684">
        <f>IFERROR(ROUND(INDEX(Gemeinde_Kennzahlen!A:Q,MATCH(A684,Gemeinde_Kennzahlen!B:B,),16)*INDEX(Gemeinde_Kennzahlen!A:Q,MATCH(A684,Gemeinde_Kennzahlen!B:B,),17),2),"Siedlungsfläche in ha")</f>
        <v>96</v>
      </c>
      <c r="G684">
        <f t="shared" si="33"/>
        <v>1.6220600162206</v>
      </c>
      <c r="H684">
        <f t="shared" si="34"/>
        <v>3.0413625304136249</v>
      </c>
      <c r="I684">
        <f t="shared" si="35"/>
        <v>2.0275750202757501</v>
      </c>
    </row>
    <row r="685" spans="1:9" x14ac:dyDescent="0.2">
      <c r="A685" t="s">
        <v>1976</v>
      </c>
      <c r="B685">
        <v>6</v>
      </c>
      <c r="C685">
        <v>0</v>
      </c>
      <c r="D685">
        <v>3</v>
      </c>
      <c r="E685">
        <f>IFERROR(INDEX(Gemeinde_Kennzahlen!A:C,MATCH(A685,Gemeinde_Kennzahlen!B:B,),3),0)</f>
        <v>1012</v>
      </c>
      <c r="F685">
        <f>IFERROR(ROUND(INDEX(Gemeinde_Kennzahlen!A:Q,MATCH(A685,Gemeinde_Kennzahlen!B:B,),16)*INDEX(Gemeinde_Kennzahlen!A:Q,MATCH(A685,Gemeinde_Kennzahlen!B:B,),17),2),"Siedlungsfläche in ha")</f>
        <v>62.91</v>
      </c>
      <c r="G685">
        <f t="shared" si="33"/>
        <v>0.29644268774703553</v>
      </c>
      <c r="H685">
        <f t="shared" si="34"/>
        <v>0</v>
      </c>
      <c r="I685">
        <f t="shared" si="35"/>
        <v>1.4822134387351777</v>
      </c>
    </row>
    <row r="686" spans="1:9" x14ac:dyDescent="0.2">
      <c r="A686" t="s">
        <v>2266</v>
      </c>
      <c r="B686">
        <v>37</v>
      </c>
      <c r="C686">
        <v>0</v>
      </c>
      <c r="D686">
        <v>17</v>
      </c>
      <c r="E686">
        <f>IFERROR(INDEX(Gemeinde_Kennzahlen!A:C,MATCH(A686,Gemeinde_Kennzahlen!B:B,),3),0)</f>
        <v>4393</v>
      </c>
      <c r="F686">
        <f>IFERROR(ROUND(INDEX(Gemeinde_Kennzahlen!A:Q,MATCH(A686,Gemeinde_Kennzahlen!B:B,),16)*INDEX(Gemeinde_Kennzahlen!A:Q,MATCH(A686,Gemeinde_Kennzahlen!B:B,),17),2),"Siedlungsfläche in ha")</f>
        <v>175.51</v>
      </c>
      <c r="G686">
        <f t="shared" si="33"/>
        <v>0.42112451627589348</v>
      </c>
      <c r="H686">
        <f t="shared" si="34"/>
        <v>0</v>
      </c>
      <c r="I686">
        <f t="shared" si="35"/>
        <v>1.9348964261324835</v>
      </c>
    </row>
    <row r="687" spans="1:9" x14ac:dyDescent="0.2">
      <c r="A687" t="s">
        <v>772</v>
      </c>
      <c r="B687">
        <v>2</v>
      </c>
      <c r="C687">
        <v>0</v>
      </c>
      <c r="D687">
        <v>0</v>
      </c>
      <c r="E687">
        <f>IFERROR(INDEX(Gemeinde_Kennzahlen!A:C,MATCH(A687,Gemeinde_Kennzahlen!B:B,),3),0)</f>
        <v>929</v>
      </c>
      <c r="F687">
        <f>IFERROR(ROUND(INDEX(Gemeinde_Kennzahlen!A:Q,MATCH(A687,Gemeinde_Kennzahlen!B:B,),16)*INDEX(Gemeinde_Kennzahlen!A:Q,MATCH(A687,Gemeinde_Kennzahlen!B:B,),17),2),"Siedlungsfläche in ha")</f>
        <v>73.209999999999994</v>
      </c>
      <c r="G687">
        <f t="shared" si="33"/>
        <v>0.1076426264800861</v>
      </c>
      <c r="H687">
        <f t="shared" si="34"/>
        <v>0</v>
      </c>
      <c r="I687">
        <f t="shared" si="35"/>
        <v>0</v>
      </c>
    </row>
    <row r="688" spans="1:9" x14ac:dyDescent="0.2">
      <c r="A688" t="s">
        <v>2135</v>
      </c>
      <c r="B688">
        <v>13</v>
      </c>
      <c r="C688">
        <v>0</v>
      </c>
      <c r="D688">
        <v>1</v>
      </c>
      <c r="E688">
        <f>IFERROR(INDEX(Gemeinde_Kennzahlen!A:C,MATCH(A688,Gemeinde_Kennzahlen!B:B,),3),0)</f>
        <v>529</v>
      </c>
      <c r="F688">
        <f>IFERROR(ROUND(INDEX(Gemeinde_Kennzahlen!A:Q,MATCH(A688,Gemeinde_Kennzahlen!B:B,),16)*INDEX(Gemeinde_Kennzahlen!A:Q,MATCH(A688,Gemeinde_Kennzahlen!B:B,),17),2),"Siedlungsfläche in ha")</f>
        <v>52.93</v>
      </c>
      <c r="G688">
        <f t="shared" si="33"/>
        <v>1.2287334593572778</v>
      </c>
      <c r="H688">
        <f t="shared" si="34"/>
        <v>0</v>
      </c>
      <c r="I688">
        <f t="shared" si="35"/>
        <v>0.94517958412098302</v>
      </c>
    </row>
    <row r="689" spans="1:9" x14ac:dyDescent="0.2">
      <c r="A689" t="s">
        <v>1910</v>
      </c>
      <c r="B689">
        <v>10</v>
      </c>
      <c r="C689">
        <v>0</v>
      </c>
      <c r="D689">
        <v>7</v>
      </c>
      <c r="E689">
        <f>IFERROR(INDEX(Gemeinde_Kennzahlen!A:C,MATCH(A689,Gemeinde_Kennzahlen!B:B,),3),0)</f>
        <v>1046</v>
      </c>
      <c r="F689">
        <f>IFERROR(ROUND(INDEX(Gemeinde_Kennzahlen!A:Q,MATCH(A689,Gemeinde_Kennzahlen!B:B,),16)*INDEX(Gemeinde_Kennzahlen!A:Q,MATCH(A689,Gemeinde_Kennzahlen!B:B,),17),2),"Siedlungsfläche in ha")</f>
        <v>78.39</v>
      </c>
      <c r="G689">
        <f t="shared" si="33"/>
        <v>0.47801147227533464</v>
      </c>
      <c r="H689">
        <f t="shared" si="34"/>
        <v>0</v>
      </c>
      <c r="I689">
        <f t="shared" si="35"/>
        <v>3.3460803059273423</v>
      </c>
    </row>
    <row r="690" spans="1:9" x14ac:dyDescent="0.2">
      <c r="A690" t="s">
        <v>2352</v>
      </c>
      <c r="B690">
        <v>54</v>
      </c>
      <c r="C690">
        <v>2</v>
      </c>
      <c r="D690">
        <v>10</v>
      </c>
      <c r="E690">
        <f>IFERROR(INDEX(Gemeinde_Kennzahlen!A:C,MATCH(A690,Gemeinde_Kennzahlen!B:B,),3),0)</f>
        <v>1918</v>
      </c>
      <c r="F690">
        <f>IFERROR(ROUND(INDEX(Gemeinde_Kennzahlen!A:Q,MATCH(A690,Gemeinde_Kennzahlen!B:B,),16)*INDEX(Gemeinde_Kennzahlen!A:Q,MATCH(A690,Gemeinde_Kennzahlen!B:B,),17),2),"Siedlungsfläche in ha")</f>
        <v>166.76</v>
      </c>
      <c r="G690">
        <f t="shared" si="33"/>
        <v>1.4077163712200209</v>
      </c>
      <c r="H690">
        <f t="shared" si="34"/>
        <v>0.78206465067778941</v>
      </c>
      <c r="I690">
        <f t="shared" si="35"/>
        <v>2.6068821689259645</v>
      </c>
    </row>
    <row r="691" spans="1:9" x14ac:dyDescent="0.2">
      <c r="A691" t="s">
        <v>1289</v>
      </c>
      <c r="B691">
        <v>18</v>
      </c>
      <c r="C691">
        <v>1</v>
      </c>
      <c r="D691">
        <v>4</v>
      </c>
      <c r="E691">
        <f>IFERROR(INDEX(Gemeinde_Kennzahlen!A:C,MATCH(A691,Gemeinde_Kennzahlen!B:B,),3),0)</f>
        <v>1606</v>
      </c>
      <c r="F691">
        <f>IFERROR(ROUND(INDEX(Gemeinde_Kennzahlen!A:Q,MATCH(A691,Gemeinde_Kennzahlen!B:B,),16)*INDEX(Gemeinde_Kennzahlen!A:Q,MATCH(A691,Gemeinde_Kennzahlen!B:B,),17),2),"Siedlungsfläche in ha")</f>
        <v>88.31</v>
      </c>
      <c r="G691">
        <f t="shared" si="33"/>
        <v>0.56039850560398508</v>
      </c>
      <c r="H691">
        <f t="shared" si="34"/>
        <v>0.46699875466998753</v>
      </c>
      <c r="I691">
        <f t="shared" si="35"/>
        <v>1.2453300124533002</v>
      </c>
    </row>
    <row r="692" spans="1:9" x14ac:dyDescent="0.2">
      <c r="A692" t="s">
        <v>404</v>
      </c>
      <c r="B692">
        <v>0</v>
      </c>
      <c r="C692">
        <v>0</v>
      </c>
      <c r="D692">
        <v>2</v>
      </c>
      <c r="E692">
        <f>IFERROR(INDEX(Gemeinde_Kennzahlen!A:C,MATCH(A692,Gemeinde_Kennzahlen!B:B,),3),0)</f>
        <v>446</v>
      </c>
      <c r="F692">
        <f>IFERROR(ROUND(INDEX(Gemeinde_Kennzahlen!A:Q,MATCH(A692,Gemeinde_Kennzahlen!B:B,),16)*INDEX(Gemeinde_Kennzahlen!A:Q,MATCH(A692,Gemeinde_Kennzahlen!B:B,),17),2),"Siedlungsfläche in ha")</f>
        <v>33.07</v>
      </c>
      <c r="G692">
        <f t="shared" si="33"/>
        <v>0</v>
      </c>
      <c r="H692">
        <f t="shared" si="34"/>
        <v>0</v>
      </c>
      <c r="I692">
        <f t="shared" si="35"/>
        <v>2.2421524663677128</v>
      </c>
    </row>
    <row r="693" spans="1:9" x14ac:dyDescent="0.2">
      <c r="A693" t="s">
        <v>1283</v>
      </c>
      <c r="B693">
        <v>45</v>
      </c>
      <c r="C693">
        <v>0</v>
      </c>
      <c r="D693">
        <v>2</v>
      </c>
      <c r="E693">
        <f>IFERROR(INDEX(Gemeinde_Kennzahlen!A:C,MATCH(A693,Gemeinde_Kennzahlen!B:B,),3),0)</f>
        <v>6403</v>
      </c>
      <c r="F693">
        <f>IFERROR(ROUND(INDEX(Gemeinde_Kennzahlen!A:Q,MATCH(A693,Gemeinde_Kennzahlen!B:B,),16)*INDEX(Gemeinde_Kennzahlen!A:Q,MATCH(A693,Gemeinde_Kennzahlen!B:B,),17),2),"Siedlungsfläche in ha")</f>
        <v>190.86</v>
      </c>
      <c r="G693">
        <f t="shared" si="33"/>
        <v>0.35139778228955176</v>
      </c>
      <c r="H693">
        <f t="shared" si="34"/>
        <v>0</v>
      </c>
      <c r="I693">
        <f t="shared" si="35"/>
        <v>0.15617679212868968</v>
      </c>
    </row>
    <row r="694" spans="1:9" x14ac:dyDescent="0.2">
      <c r="A694" t="s">
        <v>1191</v>
      </c>
      <c r="B694">
        <v>32</v>
      </c>
      <c r="C694">
        <v>1</v>
      </c>
      <c r="D694">
        <v>3</v>
      </c>
      <c r="E694">
        <f>IFERROR(INDEX(Gemeinde_Kennzahlen!A:C,MATCH(A694,Gemeinde_Kennzahlen!B:B,),3),0)</f>
        <v>835</v>
      </c>
      <c r="F694">
        <f>IFERROR(ROUND(INDEX(Gemeinde_Kennzahlen!A:Q,MATCH(A694,Gemeinde_Kennzahlen!B:B,),16)*INDEX(Gemeinde_Kennzahlen!A:Q,MATCH(A694,Gemeinde_Kennzahlen!B:B,),17),2),"Siedlungsfläche in ha")</f>
        <v>49.97</v>
      </c>
      <c r="G694">
        <f t="shared" si="33"/>
        <v>1.9161676646706587</v>
      </c>
      <c r="H694">
        <f t="shared" si="34"/>
        <v>0.89820359281437123</v>
      </c>
      <c r="I694">
        <f t="shared" si="35"/>
        <v>1.7964071856287425</v>
      </c>
    </row>
    <row r="695" spans="1:9" x14ac:dyDescent="0.2">
      <c r="A695" t="s">
        <v>2255</v>
      </c>
      <c r="B695">
        <v>167</v>
      </c>
      <c r="C695">
        <v>0</v>
      </c>
      <c r="D695">
        <v>18</v>
      </c>
      <c r="E695">
        <f>IFERROR(INDEX(Gemeinde_Kennzahlen!A:C,MATCH(A695,Gemeinde_Kennzahlen!B:B,),3),0)</f>
        <v>18640</v>
      </c>
      <c r="F695">
        <f>IFERROR(ROUND(INDEX(Gemeinde_Kennzahlen!A:Q,MATCH(A695,Gemeinde_Kennzahlen!B:B,),16)*INDEX(Gemeinde_Kennzahlen!A:Q,MATCH(A695,Gemeinde_Kennzahlen!B:B,),17),2),"Siedlungsfläche in ha")</f>
        <v>519.11</v>
      </c>
      <c r="G695">
        <f t="shared" si="33"/>
        <v>0.44796137339055792</v>
      </c>
      <c r="H695">
        <f t="shared" si="34"/>
        <v>0</v>
      </c>
      <c r="I695">
        <f t="shared" si="35"/>
        <v>0.48283261802575106</v>
      </c>
    </row>
    <row r="696" spans="1:9" x14ac:dyDescent="0.2">
      <c r="A696" t="s">
        <v>1820</v>
      </c>
      <c r="B696">
        <v>1</v>
      </c>
      <c r="C696">
        <v>1</v>
      </c>
      <c r="D696">
        <v>7</v>
      </c>
      <c r="E696">
        <f>IFERROR(INDEX(Gemeinde_Kennzahlen!A:C,MATCH(A696,Gemeinde_Kennzahlen!B:B,),3),0)</f>
        <v>1959</v>
      </c>
      <c r="F696">
        <f>IFERROR(ROUND(INDEX(Gemeinde_Kennzahlen!A:Q,MATCH(A696,Gemeinde_Kennzahlen!B:B,),16)*INDEX(Gemeinde_Kennzahlen!A:Q,MATCH(A696,Gemeinde_Kennzahlen!B:B,),17),2),"Siedlungsfläche in ha")</f>
        <v>103.93</v>
      </c>
      <c r="G696">
        <f t="shared" si="33"/>
        <v>2.5523226135783564E-2</v>
      </c>
      <c r="H696">
        <f t="shared" si="34"/>
        <v>0.38284839203675347</v>
      </c>
      <c r="I696">
        <f t="shared" si="35"/>
        <v>1.7866258295048494</v>
      </c>
    </row>
    <row r="697" spans="1:9" x14ac:dyDescent="0.2">
      <c r="A697" t="s">
        <v>396</v>
      </c>
      <c r="B697">
        <v>8</v>
      </c>
      <c r="C697">
        <v>1</v>
      </c>
      <c r="D697">
        <v>6</v>
      </c>
      <c r="E697">
        <f>IFERROR(INDEX(Gemeinde_Kennzahlen!A:C,MATCH(A697,Gemeinde_Kennzahlen!B:B,),3),0)</f>
        <v>1603</v>
      </c>
      <c r="F697">
        <f>IFERROR(ROUND(INDEX(Gemeinde_Kennzahlen!A:Q,MATCH(A697,Gemeinde_Kennzahlen!B:B,),16)*INDEX(Gemeinde_Kennzahlen!A:Q,MATCH(A697,Gemeinde_Kennzahlen!B:B,),17),2),"Siedlungsfläche in ha")</f>
        <v>159</v>
      </c>
      <c r="G697">
        <f t="shared" si="33"/>
        <v>0.24953212726138491</v>
      </c>
      <c r="H697">
        <f t="shared" si="34"/>
        <v>0.46787273861509671</v>
      </c>
      <c r="I697">
        <f t="shared" si="35"/>
        <v>1.8714909544603868</v>
      </c>
    </row>
    <row r="698" spans="1:9" x14ac:dyDescent="0.2">
      <c r="A698" t="s">
        <v>935</v>
      </c>
      <c r="B698">
        <v>14</v>
      </c>
      <c r="C698">
        <v>0</v>
      </c>
      <c r="D698">
        <v>3</v>
      </c>
      <c r="E698">
        <f>IFERROR(INDEX(Gemeinde_Kennzahlen!A:C,MATCH(A698,Gemeinde_Kennzahlen!B:B,),3),0)</f>
        <v>1084</v>
      </c>
      <c r="F698">
        <f>IFERROR(ROUND(INDEX(Gemeinde_Kennzahlen!A:Q,MATCH(A698,Gemeinde_Kennzahlen!B:B,),16)*INDEX(Gemeinde_Kennzahlen!A:Q,MATCH(A698,Gemeinde_Kennzahlen!B:B,),17),2),"Siedlungsfläche in ha")</f>
        <v>96.14</v>
      </c>
      <c r="G698">
        <f t="shared" si="33"/>
        <v>0.64575645756457567</v>
      </c>
      <c r="H698">
        <f t="shared" si="34"/>
        <v>0</v>
      </c>
      <c r="I698">
        <f t="shared" si="35"/>
        <v>1.3837638376383763</v>
      </c>
    </row>
    <row r="699" spans="1:9" x14ac:dyDescent="0.2">
      <c r="A699" t="s">
        <v>2068</v>
      </c>
      <c r="B699">
        <v>113</v>
      </c>
      <c r="C699">
        <v>8</v>
      </c>
      <c r="D699">
        <v>3</v>
      </c>
      <c r="E699">
        <f>IFERROR(INDEX(Gemeinde_Kennzahlen!A:C,MATCH(A699,Gemeinde_Kennzahlen!B:B,),3),0)</f>
        <v>5852</v>
      </c>
      <c r="F699">
        <f>IFERROR(ROUND(INDEX(Gemeinde_Kennzahlen!A:Q,MATCH(A699,Gemeinde_Kennzahlen!B:B,),16)*INDEX(Gemeinde_Kennzahlen!A:Q,MATCH(A699,Gemeinde_Kennzahlen!B:B,),17),2),"Siedlungsfläche in ha")</f>
        <v>214.31</v>
      </c>
      <c r="G699">
        <f t="shared" si="33"/>
        <v>0.96548188653451816</v>
      </c>
      <c r="H699">
        <f t="shared" si="34"/>
        <v>1.0252904989747096</v>
      </c>
      <c r="I699">
        <f t="shared" si="35"/>
        <v>0.2563226247436774</v>
      </c>
    </row>
    <row r="700" spans="1:9" x14ac:dyDescent="0.2">
      <c r="A700" t="s">
        <v>381</v>
      </c>
      <c r="B700">
        <v>13</v>
      </c>
      <c r="C700">
        <v>0</v>
      </c>
      <c r="D700">
        <v>11</v>
      </c>
      <c r="E700">
        <f>IFERROR(INDEX(Gemeinde_Kennzahlen!A:C,MATCH(A700,Gemeinde_Kennzahlen!B:B,),3),0)</f>
        <v>4226</v>
      </c>
      <c r="F700">
        <f>IFERROR(ROUND(INDEX(Gemeinde_Kennzahlen!A:Q,MATCH(A700,Gemeinde_Kennzahlen!B:B,),16)*INDEX(Gemeinde_Kennzahlen!A:Q,MATCH(A700,Gemeinde_Kennzahlen!B:B,),17),2),"Siedlungsfläche in ha")</f>
        <v>276.41000000000003</v>
      </c>
      <c r="G700">
        <f t="shared" si="33"/>
        <v>0.15380974917179366</v>
      </c>
      <c r="H700">
        <f t="shared" si="34"/>
        <v>0</v>
      </c>
      <c r="I700">
        <f t="shared" si="35"/>
        <v>1.3014671083767155</v>
      </c>
    </row>
    <row r="701" spans="1:9" x14ac:dyDescent="0.2">
      <c r="A701" t="s">
        <v>495</v>
      </c>
      <c r="B701">
        <v>3</v>
      </c>
      <c r="C701">
        <v>0</v>
      </c>
      <c r="D701">
        <v>1</v>
      </c>
      <c r="E701">
        <f>IFERROR(INDEX(Gemeinde_Kennzahlen!A:C,MATCH(A701,Gemeinde_Kennzahlen!B:B,),3),0)</f>
        <v>725</v>
      </c>
      <c r="F701">
        <f>IFERROR(ROUND(INDEX(Gemeinde_Kennzahlen!A:Q,MATCH(A701,Gemeinde_Kennzahlen!B:B,),16)*INDEX(Gemeinde_Kennzahlen!A:Q,MATCH(A701,Gemeinde_Kennzahlen!B:B,),17),2),"Siedlungsfläche in ha")</f>
        <v>62.58</v>
      </c>
      <c r="G701">
        <f t="shared" si="33"/>
        <v>0.20689655172413793</v>
      </c>
      <c r="H701">
        <f t="shared" si="34"/>
        <v>0</v>
      </c>
      <c r="I701">
        <f t="shared" si="35"/>
        <v>0.68965517241379304</v>
      </c>
    </row>
    <row r="702" spans="1:9" x14ac:dyDescent="0.2">
      <c r="A702" t="s">
        <v>1286</v>
      </c>
      <c r="B702">
        <v>28</v>
      </c>
      <c r="C702">
        <v>2</v>
      </c>
      <c r="D702">
        <v>3</v>
      </c>
      <c r="E702">
        <f>IFERROR(INDEX(Gemeinde_Kennzahlen!A:C,MATCH(A702,Gemeinde_Kennzahlen!B:B,),3),0)</f>
        <v>4121</v>
      </c>
      <c r="F702">
        <f>IFERROR(ROUND(INDEX(Gemeinde_Kennzahlen!A:Q,MATCH(A702,Gemeinde_Kennzahlen!B:B,),16)*INDEX(Gemeinde_Kennzahlen!A:Q,MATCH(A702,Gemeinde_Kennzahlen!B:B,),17),2),"Siedlungsfläche in ha")</f>
        <v>160.33000000000001</v>
      </c>
      <c r="G702">
        <f t="shared" si="33"/>
        <v>0.3397233681145353</v>
      </c>
      <c r="H702">
        <f t="shared" si="34"/>
        <v>0.36398932297985925</v>
      </c>
      <c r="I702">
        <f t="shared" si="35"/>
        <v>0.36398932297985925</v>
      </c>
    </row>
    <row r="703" spans="1:9" x14ac:dyDescent="0.2">
      <c r="A703" t="s">
        <v>455</v>
      </c>
      <c r="B703">
        <v>35</v>
      </c>
      <c r="C703">
        <v>1</v>
      </c>
      <c r="D703">
        <v>4</v>
      </c>
      <c r="E703">
        <f>IFERROR(INDEX(Gemeinde_Kennzahlen!A:C,MATCH(A703,Gemeinde_Kennzahlen!B:B,),3),0)</f>
        <v>375</v>
      </c>
      <c r="F703">
        <f>IFERROR(ROUND(INDEX(Gemeinde_Kennzahlen!A:Q,MATCH(A703,Gemeinde_Kennzahlen!B:B,),16)*INDEX(Gemeinde_Kennzahlen!A:Q,MATCH(A703,Gemeinde_Kennzahlen!B:B,),17),2),"Siedlungsfläche in ha")</f>
        <v>70.95</v>
      </c>
      <c r="G703">
        <f t="shared" si="33"/>
        <v>4.666666666666667</v>
      </c>
      <c r="H703">
        <f t="shared" si="34"/>
        <v>2</v>
      </c>
      <c r="I703">
        <f t="shared" si="35"/>
        <v>5.333333333333333</v>
      </c>
    </row>
    <row r="704" spans="1:9" x14ac:dyDescent="0.2">
      <c r="A704" t="s">
        <v>1511</v>
      </c>
      <c r="B704">
        <v>27</v>
      </c>
      <c r="C704">
        <v>3</v>
      </c>
      <c r="D704">
        <v>4</v>
      </c>
      <c r="E704">
        <f>IFERROR(INDEX(Gemeinde_Kennzahlen!A:C,MATCH(A704,Gemeinde_Kennzahlen!B:B,),3),0)</f>
        <v>5140</v>
      </c>
      <c r="F704">
        <f>IFERROR(ROUND(INDEX(Gemeinde_Kennzahlen!A:Q,MATCH(A704,Gemeinde_Kennzahlen!B:B,),16)*INDEX(Gemeinde_Kennzahlen!A:Q,MATCH(A704,Gemeinde_Kennzahlen!B:B,),17),2),"Siedlungsfläche in ha")</f>
        <v>210.6</v>
      </c>
      <c r="G704">
        <f t="shared" si="33"/>
        <v>0.26264591439688717</v>
      </c>
      <c r="H704">
        <f t="shared" si="34"/>
        <v>0.4377431906614786</v>
      </c>
      <c r="I704">
        <f t="shared" si="35"/>
        <v>0.38910505836575876</v>
      </c>
    </row>
    <row r="705" spans="1:9" x14ac:dyDescent="0.2">
      <c r="A705" t="s">
        <v>1849</v>
      </c>
      <c r="B705">
        <v>39</v>
      </c>
      <c r="C705">
        <v>7</v>
      </c>
      <c r="D705">
        <v>3</v>
      </c>
      <c r="E705">
        <f>IFERROR(INDEX(Gemeinde_Kennzahlen!A:C,MATCH(A705,Gemeinde_Kennzahlen!B:B,),3),0)</f>
        <v>7436</v>
      </c>
      <c r="F705">
        <f>IFERROR(ROUND(INDEX(Gemeinde_Kennzahlen!A:Q,MATCH(A705,Gemeinde_Kennzahlen!B:B,),16)*INDEX(Gemeinde_Kennzahlen!A:Q,MATCH(A705,Gemeinde_Kennzahlen!B:B,),17),2),"Siedlungsfläche in ha")</f>
        <v>247.68</v>
      </c>
      <c r="G705">
        <f t="shared" si="33"/>
        <v>0.26223776223776224</v>
      </c>
      <c r="H705">
        <f t="shared" si="34"/>
        <v>0.70602474448628294</v>
      </c>
      <c r="I705">
        <f t="shared" si="35"/>
        <v>0.20172135556750942</v>
      </c>
    </row>
    <row r="706" spans="1:9" x14ac:dyDescent="0.2">
      <c r="A706" t="s">
        <v>1803</v>
      </c>
      <c r="B706">
        <v>12</v>
      </c>
      <c r="C706">
        <v>1</v>
      </c>
      <c r="D706">
        <v>0</v>
      </c>
      <c r="E706">
        <f>IFERROR(INDEX(Gemeinde_Kennzahlen!A:C,MATCH(A706,Gemeinde_Kennzahlen!B:B,),3),0)</f>
        <v>2097</v>
      </c>
      <c r="F706">
        <f>IFERROR(ROUND(INDEX(Gemeinde_Kennzahlen!A:Q,MATCH(A706,Gemeinde_Kennzahlen!B:B,),16)*INDEX(Gemeinde_Kennzahlen!A:Q,MATCH(A706,Gemeinde_Kennzahlen!B:B,),17),2),"Siedlungsfläche in ha")</f>
        <v>143.21</v>
      </c>
      <c r="G706">
        <f t="shared" si="33"/>
        <v>0.28612303290414876</v>
      </c>
      <c r="H706">
        <f t="shared" si="34"/>
        <v>0.35765379113018597</v>
      </c>
      <c r="I706">
        <f t="shared" si="35"/>
        <v>0</v>
      </c>
    </row>
    <row r="707" spans="1:9" x14ac:dyDescent="0.2">
      <c r="A707" t="s">
        <v>680</v>
      </c>
      <c r="B707">
        <v>24</v>
      </c>
      <c r="C707">
        <v>5</v>
      </c>
      <c r="D707">
        <v>0</v>
      </c>
      <c r="E707">
        <f>IFERROR(INDEX(Gemeinde_Kennzahlen!A:C,MATCH(A707,Gemeinde_Kennzahlen!B:B,),3),0)</f>
        <v>3341</v>
      </c>
      <c r="F707">
        <f>IFERROR(ROUND(INDEX(Gemeinde_Kennzahlen!A:Q,MATCH(A707,Gemeinde_Kennzahlen!B:B,),16)*INDEX(Gemeinde_Kennzahlen!A:Q,MATCH(A707,Gemeinde_Kennzahlen!B:B,),17),2),"Siedlungsfläche in ha")</f>
        <v>189</v>
      </c>
      <c r="G707">
        <f t="shared" si="33"/>
        <v>0.35917390002993116</v>
      </c>
      <c r="H707">
        <f t="shared" si="34"/>
        <v>1.1224184375935349</v>
      </c>
      <c r="I707">
        <f t="shared" si="35"/>
        <v>0</v>
      </c>
    </row>
    <row r="708" spans="1:9" x14ac:dyDescent="0.2">
      <c r="A708" t="s">
        <v>2019</v>
      </c>
      <c r="B708">
        <v>1</v>
      </c>
      <c r="C708">
        <v>1</v>
      </c>
      <c r="D708">
        <v>0</v>
      </c>
      <c r="E708">
        <f>IFERROR(INDEX(Gemeinde_Kennzahlen!A:C,MATCH(A708,Gemeinde_Kennzahlen!B:B,),3),0)</f>
        <v>644</v>
      </c>
      <c r="F708">
        <f>IFERROR(ROUND(INDEX(Gemeinde_Kennzahlen!A:Q,MATCH(A708,Gemeinde_Kennzahlen!B:B,),16)*INDEX(Gemeinde_Kennzahlen!A:Q,MATCH(A708,Gemeinde_Kennzahlen!B:B,),17),2),"Siedlungsfläche in ha")</f>
        <v>59.87</v>
      </c>
      <c r="G708">
        <f t="shared" si="33"/>
        <v>7.7639751552795025E-2</v>
      </c>
      <c r="H708">
        <f t="shared" si="34"/>
        <v>1.1645962732919253</v>
      </c>
      <c r="I708">
        <f t="shared" si="35"/>
        <v>0</v>
      </c>
    </row>
    <row r="709" spans="1:9" x14ac:dyDescent="0.2">
      <c r="A709" t="s">
        <v>976</v>
      </c>
      <c r="B709">
        <v>19</v>
      </c>
      <c r="C709">
        <v>1</v>
      </c>
      <c r="D709">
        <v>7</v>
      </c>
      <c r="E709">
        <f>IFERROR(INDEX(Gemeinde_Kennzahlen!A:C,MATCH(A709,Gemeinde_Kennzahlen!B:B,),3),0)</f>
        <v>2141</v>
      </c>
      <c r="F709">
        <f>IFERROR(ROUND(INDEX(Gemeinde_Kennzahlen!A:Q,MATCH(A709,Gemeinde_Kennzahlen!B:B,),16)*INDEX(Gemeinde_Kennzahlen!A:Q,MATCH(A709,Gemeinde_Kennzahlen!B:B,),17),2),"Siedlungsfläche in ha")</f>
        <v>125.27</v>
      </c>
      <c r="G709">
        <f t="shared" si="33"/>
        <v>0.44371788883699209</v>
      </c>
      <c r="H709">
        <f t="shared" si="34"/>
        <v>0.35030359645025688</v>
      </c>
      <c r="I709">
        <f t="shared" si="35"/>
        <v>1.6347501167678655</v>
      </c>
    </row>
    <row r="710" spans="1:9" x14ac:dyDescent="0.2">
      <c r="A710" t="s">
        <v>904</v>
      </c>
      <c r="B710">
        <v>9</v>
      </c>
      <c r="C710">
        <v>0</v>
      </c>
      <c r="D710">
        <v>4</v>
      </c>
      <c r="E710">
        <f>IFERROR(INDEX(Gemeinde_Kennzahlen!A:C,MATCH(A710,Gemeinde_Kennzahlen!B:B,),3),0)</f>
        <v>1115</v>
      </c>
      <c r="F710">
        <f>IFERROR(ROUND(INDEX(Gemeinde_Kennzahlen!A:Q,MATCH(A710,Gemeinde_Kennzahlen!B:B,),16)*INDEX(Gemeinde_Kennzahlen!A:Q,MATCH(A710,Gemeinde_Kennzahlen!B:B,),17),2),"Siedlungsfläche in ha")</f>
        <v>77</v>
      </c>
      <c r="G710">
        <f t="shared" si="33"/>
        <v>0.40358744394618834</v>
      </c>
      <c r="H710">
        <f t="shared" si="34"/>
        <v>0</v>
      </c>
      <c r="I710">
        <f t="shared" si="35"/>
        <v>1.7937219730941705</v>
      </c>
    </row>
    <row r="711" spans="1:9" x14ac:dyDescent="0.2">
      <c r="A711" t="s">
        <v>246</v>
      </c>
      <c r="B711">
        <v>0</v>
      </c>
      <c r="C711">
        <v>0</v>
      </c>
      <c r="D711">
        <v>0</v>
      </c>
      <c r="E711">
        <f>IFERROR(INDEX(Gemeinde_Kennzahlen!A:C,MATCH(A711,Gemeinde_Kennzahlen!B:B,),3),0)</f>
        <v>648</v>
      </c>
      <c r="F711">
        <f>IFERROR(ROUND(INDEX(Gemeinde_Kennzahlen!A:Q,MATCH(A711,Gemeinde_Kennzahlen!B:B,),16)*INDEX(Gemeinde_Kennzahlen!A:Q,MATCH(A711,Gemeinde_Kennzahlen!B:B,),17),2),"Siedlungsfläche in ha")</f>
        <v>181.73</v>
      </c>
      <c r="G711">
        <f t="shared" si="33"/>
        <v>0</v>
      </c>
      <c r="H711">
        <f t="shared" si="34"/>
        <v>0</v>
      </c>
      <c r="I711">
        <f t="shared" si="35"/>
        <v>0</v>
      </c>
    </row>
    <row r="712" spans="1:9" x14ac:dyDescent="0.2">
      <c r="A712" t="s">
        <v>1003</v>
      </c>
      <c r="B712">
        <v>7</v>
      </c>
      <c r="C712">
        <v>0</v>
      </c>
      <c r="D712">
        <v>3</v>
      </c>
      <c r="E712">
        <f>IFERROR(INDEX(Gemeinde_Kennzahlen!A:C,MATCH(A712,Gemeinde_Kennzahlen!B:B,),3),0)</f>
        <v>3947</v>
      </c>
      <c r="F712">
        <f>IFERROR(ROUND(INDEX(Gemeinde_Kennzahlen!A:Q,MATCH(A712,Gemeinde_Kennzahlen!B:B,),16)*INDEX(Gemeinde_Kennzahlen!A:Q,MATCH(A712,Gemeinde_Kennzahlen!B:B,),17),2),"Siedlungsfläche in ha")</f>
        <v>162.24</v>
      </c>
      <c r="G712">
        <f t="shared" si="33"/>
        <v>8.8674942994679498E-2</v>
      </c>
      <c r="H712">
        <f t="shared" si="34"/>
        <v>0</v>
      </c>
      <c r="I712">
        <f t="shared" si="35"/>
        <v>0.38003546997719789</v>
      </c>
    </row>
    <row r="713" spans="1:9" x14ac:dyDescent="0.2">
      <c r="A713" t="s">
        <v>258</v>
      </c>
      <c r="B713">
        <v>0</v>
      </c>
      <c r="C713">
        <v>0</v>
      </c>
      <c r="D713">
        <v>0</v>
      </c>
      <c r="E713">
        <f>IFERROR(INDEX(Gemeinde_Kennzahlen!A:C,MATCH(A713,Gemeinde_Kennzahlen!B:B,),3),0)</f>
        <v>504</v>
      </c>
      <c r="F713">
        <f>IFERROR(ROUND(INDEX(Gemeinde_Kennzahlen!A:Q,MATCH(A713,Gemeinde_Kennzahlen!B:B,),16)*INDEX(Gemeinde_Kennzahlen!A:Q,MATCH(A713,Gemeinde_Kennzahlen!B:B,),17),2),"Siedlungsfläche in ha")</f>
        <v>49.04</v>
      </c>
      <c r="G713">
        <f t="shared" si="33"/>
        <v>0</v>
      </c>
      <c r="H713">
        <f t="shared" si="34"/>
        <v>0</v>
      </c>
      <c r="I713">
        <f t="shared" si="35"/>
        <v>0</v>
      </c>
    </row>
    <row r="714" spans="1:9" x14ac:dyDescent="0.2">
      <c r="A714" t="s">
        <v>2262</v>
      </c>
      <c r="B714">
        <v>329</v>
      </c>
      <c r="C714">
        <v>9</v>
      </c>
      <c r="D714">
        <v>21</v>
      </c>
      <c r="E714">
        <f>IFERROR(INDEX(Gemeinde_Kennzahlen!A:C,MATCH(A714,Gemeinde_Kennzahlen!B:B,),3),0)</f>
        <v>29303</v>
      </c>
      <c r="F714">
        <f>IFERROR(ROUND(INDEX(Gemeinde_Kennzahlen!A:Q,MATCH(A714,Gemeinde_Kennzahlen!B:B,),16)*INDEX(Gemeinde_Kennzahlen!A:Q,MATCH(A714,Gemeinde_Kennzahlen!B:B,),17),2),"Siedlungsfläche in ha")</f>
        <v>588</v>
      </c>
      <c r="G714">
        <f t="shared" si="33"/>
        <v>0.56137596833088754</v>
      </c>
      <c r="H714">
        <f t="shared" si="34"/>
        <v>0.23035184110841891</v>
      </c>
      <c r="I714">
        <f t="shared" si="35"/>
        <v>0.35832508616865166</v>
      </c>
    </row>
    <row r="715" spans="1:9" x14ac:dyDescent="0.2">
      <c r="A715" t="s">
        <v>2377</v>
      </c>
      <c r="B715">
        <v>40</v>
      </c>
      <c r="C715">
        <v>0</v>
      </c>
      <c r="D715">
        <v>7</v>
      </c>
      <c r="E715">
        <f>IFERROR(INDEX(Gemeinde_Kennzahlen!A:C,MATCH(A715,Gemeinde_Kennzahlen!B:B,),3),0)</f>
        <v>3751</v>
      </c>
      <c r="F715">
        <f>IFERROR(ROUND(INDEX(Gemeinde_Kennzahlen!A:Q,MATCH(A715,Gemeinde_Kennzahlen!B:B,),16)*INDEX(Gemeinde_Kennzahlen!A:Q,MATCH(A715,Gemeinde_Kennzahlen!B:B,),17),2),"Siedlungsfläche in ha")</f>
        <v>172.62</v>
      </c>
      <c r="G715">
        <f t="shared" si="33"/>
        <v>0.53319114902692621</v>
      </c>
      <c r="H715">
        <f t="shared" si="34"/>
        <v>0</v>
      </c>
      <c r="I715">
        <f t="shared" si="35"/>
        <v>0.93308451079712074</v>
      </c>
    </row>
    <row r="716" spans="1:9" x14ac:dyDescent="0.2">
      <c r="A716" t="s">
        <v>247</v>
      </c>
      <c r="B716">
        <v>3</v>
      </c>
      <c r="C716">
        <v>0</v>
      </c>
      <c r="D716">
        <v>1</v>
      </c>
      <c r="E716">
        <f>IFERROR(INDEX(Gemeinde_Kennzahlen!A:C,MATCH(A716,Gemeinde_Kennzahlen!B:B,),3),0)</f>
        <v>652</v>
      </c>
      <c r="F716">
        <f>IFERROR(ROUND(INDEX(Gemeinde_Kennzahlen!A:Q,MATCH(A716,Gemeinde_Kennzahlen!B:B,),16)*INDEX(Gemeinde_Kennzahlen!A:Q,MATCH(A716,Gemeinde_Kennzahlen!B:B,),17),2),"Siedlungsfläche in ha")</f>
        <v>93.79</v>
      </c>
      <c r="G716">
        <f t="shared" si="33"/>
        <v>0.23006134969325154</v>
      </c>
      <c r="H716">
        <f t="shared" si="34"/>
        <v>0</v>
      </c>
      <c r="I716">
        <f t="shared" si="35"/>
        <v>0.76687116564417179</v>
      </c>
    </row>
    <row r="717" spans="1:9" x14ac:dyDescent="0.2">
      <c r="A717" t="s">
        <v>634</v>
      </c>
      <c r="B717">
        <v>73</v>
      </c>
      <c r="C717">
        <v>17</v>
      </c>
      <c r="D717">
        <v>12</v>
      </c>
      <c r="E717">
        <f>IFERROR(INDEX(Gemeinde_Kennzahlen!A:C,MATCH(A717,Gemeinde_Kennzahlen!B:B,),3),0)</f>
        <v>15844</v>
      </c>
      <c r="F717">
        <f>IFERROR(ROUND(INDEX(Gemeinde_Kennzahlen!A:Q,MATCH(A717,Gemeinde_Kennzahlen!B:B,),16)*INDEX(Gemeinde_Kennzahlen!A:Q,MATCH(A717,Gemeinde_Kennzahlen!B:B,),17),2),"Siedlungsfläche in ha")</f>
        <v>283.04000000000002</v>
      </c>
      <c r="G717">
        <f t="shared" si="33"/>
        <v>0.23037111840444333</v>
      </c>
      <c r="H717">
        <f t="shared" si="34"/>
        <v>0.80472103004291851</v>
      </c>
      <c r="I717">
        <f t="shared" si="35"/>
        <v>0.37869224943196161</v>
      </c>
    </row>
    <row r="718" spans="1:9" x14ac:dyDescent="0.2">
      <c r="A718" t="s">
        <v>276</v>
      </c>
      <c r="B718">
        <v>28</v>
      </c>
      <c r="C718">
        <v>0</v>
      </c>
      <c r="D718">
        <v>0</v>
      </c>
      <c r="E718">
        <f>IFERROR(INDEX(Gemeinde_Kennzahlen!A:C,MATCH(A718,Gemeinde_Kennzahlen!B:B,),3),0)</f>
        <v>2653</v>
      </c>
      <c r="F718">
        <f>IFERROR(ROUND(INDEX(Gemeinde_Kennzahlen!A:Q,MATCH(A718,Gemeinde_Kennzahlen!B:B,),16)*INDEX(Gemeinde_Kennzahlen!A:Q,MATCH(A718,Gemeinde_Kennzahlen!B:B,),17),2),"Siedlungsfläche in ha")</f>
        <v>110.84</v>
      </c>
      <c r="G718">
        <f t="shared" si="33"/>
        <v>0.52770448548812665</v>
      </c>
      <c r="H718">
        <f t="shared" si="34"/>
        <v>0</v>
      </c>
      <c r="I718">
        <f t="shared" si="35"/>
        <v>0</v>
      </c>
    </row>
    <row r="719" spans="1:9" x14ac:dyDescent="0.2">
      <c r="A719" t="s">
        <v>281</v>
      </c>
      <c r="B719">
        <v>2</v>
      </c>
      <c r="C719">
        <v>1</v>
      </c>
      <c r="D719">
        <v>2</v>
      </c>
      <c r="E719">
        <f>IFERROR(INDEX(Gemeinde_Kennzahlen!A:C,MATCH(A719,Gemeinde_Kennzahlen!B:B,),3),0)</f>
        <v>261</v>
      </c>
      <c r="F719">
        <f>IFERROR(ROUND(INDEX(Gemeinde_Kennzahlen!A:Q,MATCH(A719,Gemeinde_Kennzahlen!B:B,),16)*INDEX(Gemeinde_Kennzahlen!A:Q,MATCH(A719,Gemeinde_Kennzahlen!B:B,),17),2),"Siedlungsfläche in ha")</f>
        <v>33.049999999999997</v>
      </c>
      <c r="G719">
        <f t="shared" si="33"/>
        <v>0.38314176245210724</v>
      </c>
      <c r="H719">
        <f t="shared" si="34"/>
        <v>2.8735632183908044</v>
      </c>
      <c r="I719">
        <f t="shared" si="35"/>
        <v>3.8314176245210727</v>
      </c>
    </row>
    <row r="720" spans="1:9" x14ac:dyDescent="0.2">
      <c r="A720" t="s">
        <v>517</v>
      </c>
      <c r="B720">
        <v>3</v>
      </c>
      <c r="C720">
        <v>3</v>
      </c>
      <c r="D720">
        <v>1</v>
      </c>
      <c r="E720">
        <f>IFERROR(INDEX(Gemeinde_Kennzahlen!A:C,MATCH(A720,Gemeinde_Kennzahlen!B:B,),3),0)</f>
        <v>6249</v>
      </c>
      <c r="F720">
        <f>IFERROR(ROUND(INDEX(Gemeinde_Kennzahlen!A:Q,MATCH(A720,Gemeinde_Kennzahlen!B:B,),16)*INDEX(Gemeinde_Kennzahlen!A:Q,MATCH(A720,Gemeinde_Kennzahlen!B:B,),17),2),"Siedlungsfläche in ha")</f>
        <v>176.29</v>
      </c>
      <c r="G720">
        <f t="shared" si="33"/>
        <v>2.4003840614498319E-2</v>
      </c>
      <c r="H720">
        <f t="shared" si="34"/>
        <v>0.36005760921747476</v>
      </c>
      <c r="I720">
        <f t="shared" si="35"/>
        <v>8.0012802048327725E-2</v>
      </c>
    </row>
    <row r="721" spans="1:9" x14ac:dyDescent="0.2">
      <c r="A721" t="s">
        <v>1026</v>
      </c>
      <c r="B721">
        <v>5</v>
      </c>
      <c r="C721">
        <v>1</v>
      </c>
      <c r="D721">
        <v>1</v>
      </c>
      <c r="E721">
        <f>IFERROR(INDEX(Gemeinde_Kennzahlen!A:C,MATCH(A721,Gemeinde_Kennzahlen!B:B,),3),0)</f>
        <v>3667</v>
      </c>
      <c r="F721">
        <f>IFERROR(ROUND(INDEX(Gemeinde_Kennzahlen!A:Q,MATCH(A721,Gemeinde_Kennzahlen!B:B,),16)*INDEX(Gemeinde_Kennzahlen!A:Q,MATCH(A721,Gemeinde_Kennzahlen!B:B,),17),2),"Siedlungsfläche in ha")</f>
        <v>151.78</v>
      </c>
      <c r="G721">
        <f t="shared" si="33"/>
        <v>6.817562039814562E-2</v>
      </c>
      <c r="H721">
        <f t="shared" si="34"/>
        <v>0.20452686119443686</v>
      </c>
      <c r="I721">
        <f t="shared" si="35"/>
        <v>0.13635124079629124</v>
      </c>
    </row>
    <row r="722" spans="1:9" x14ac:dyDescent="0.2">
      <c r="A722" t="s">
        <v>1381</v>
      </c>
      <c r="B722">
        <v>18</v>
      </c>
      <c r="C722">
        <v>0</v>
      </c>
      <c r="D722">
        <v>0</v>
      </c>
      <c r="E722">
        <f>IFERROR(INDEX(Gemeinde_Kennzahlen!A:C,MATCH(A722,Gemeinde_Kennzahlen!B:B,),3),0)</f>
        <v>1465</v>
      </c>
      <c r="F722">
        <f>IFERROR(ROUND(INDEX(Gemeinde_Kennzahlen!A:Q,MATCH(A722,Gemeinde_Kennzahlen!B:B,),16)*INDEX(Gemeinde_Kennzahlen!A:Q,MATCH(A722,Gemeinde_Kennzahlen!B:B,),17),2),"Siedlungsfläche in ha")</f>
        <v>103.31</v>
      </c>
      <c r="G722">
        <f t="shared" ref="G722:G785" si="36">B722/E722*50</f>
        <v>0.61433447098976102</v>
      </c>
      <c r="H722">
        <f t="shared" ref="H722:H785" si="37">C722/E722*750</f>
        <v>0</v>
      </c>
      <c r="I722">
        <f t="shared" ref="I722:I785" si="38">D722/E722*500</f>
        <v>0</v>
      </c>
    </row>
    <row r="723" spans="1:9" x14ac:dyDescent="0.2">
      <c r="A723" t="s">
        <v>1611</v>
      </c>
      <c r="B723">
        <v>25</v>
      </c>
      <c r="C723">
        <v>2</v>
      </c>
      <c r="D723">
        <v>6</v>
      </c>
      <c r="E723">
        <f>IFERROR(INDEX(Gemeinde_Kennzahlen!A:C,MATCH(A723,Gemeinde_Kennzahlen!B:B,),3),0)</f>
        <v>4037</v>
      </c>
      <c r="F723">
        <f>IFERROR(ROUND(INDEX(Gemeinde_Kennzahlen!A:Q,MATCH(A723,Gemeinde_Kennzahlen!B:B,),16)*INDEX(Gemeinde_Kennzahlen!A:Q,MATCH(A723,Gemeinde_Kennzahlen!B:B,),17),2),"Siedlungsfläche in ha")</f>
        <v>177</v>
      </c>
      <c r="G723">
        <f t="shared" si="36"/>
        <v>0.30963586821897449</v>
      </c>
      <c r="H723">
        <f t="shared" si="37"/>
        <v>0.37156304186276934</v>
      </c>
      <c r="I723">
        <f t="shared" si="38"/>
        <v>0.74312608372553879</v>
      </c>
    </row>
    <row r="724" spans="1:9" x14ac:dyDescent="0.2">
      <c r="A724" t="s">
        <v>251</v>
      </c>
      <c r="B724">
        <v>13</v>
      </c>
      <c r="C724">
        <v>0</v>
      </c>
      <c r="D724">
        <v>3</v>
      </c>
      <c r="E724">
        <f>IFERROR(INDEX(Gemeinde_Kennzahlen!A:C,MATCH(A724,Gemeinde_Kennzahlen!B:B,),3),0)</f>
        <v>123</v>
      </c>
      <c r="F724">
        <f>IFERROR(ROUND(INDEX(Gemeinde_Kennzahlen!A:Q,MATCH(A724,Gemeinde_Kennzahlen!B:B,),16)*INDEX(Gemeinde_Kennzahlen!A:Q,MATCH(A724,Gemeinde_Kennzahlen!B:B,),17),2),"Siedlungsfläche in ha")</f>
        <v>29.98</v>
      </c>
      <c r="G724">
        <f t="shared" si="36"/>
        <v>5.2845528455284558</v>
      </c>
      <c r="H724">
        <f t="shared" si="37"/>
        <v>0</v>
      </c>
      <c r="I724">
        <f t="shared" si="38"/>
        <v>12.195121951219512</v>
      </c>
    </row>
    <row r="725" spans="1:9" x14ac:dyDescent="0.2">
      <c r="A725" t="s">
        <v>2138</v>
      </c>
      <c r="B725">
        <v>0</v>
      </c>
      <c r="C725">
        <v>0</v>
      </c>
      <c r="D725">
        <v>0</v>
      </c>
      <c r="E725">
        <f>IFERROR(INDEX(Gemeinde_Kennzahlen!A:C,MATCH(A725,Gemeinde_Kennzahlen!B:B,),3),0)</f>
        <v>490</v>
      </c>
      <c r="F725">
        <f>IFERROR(ROUND(INDEX(Gemeinde_Kennzahlen!A:Q,MATCH(A725,Gemeinde_Kennzahlen!B:B,),16)*INDEX(Gemeinde_Kennzahlen!A:Q,MATCH(A725,Gemeinde_Kennzahlen!B:B,),17),2),"Siedlungsfläche in ha")</f>
        <v>44.87</v>
      </c>
      <c r="G725">
        <f t="shared" si="36"/>
        <v>0</v>
      </c>
      <c r="H725">
        <f t="shared" si="37"/>
        <v>0</v>
      </c>
      <c r="I725">
        <f t="shared" si="38"/>
        <v>0</v>
      </c>
    </row>
    <row r="726" spans="1:9" x14ac:dyDescent="0.2">
      <c r="A726" t="s">
        <v>405</v>
      </c>
      <c r="B726">
        <v>17</v>
      </c>
      <c r="C726">
        <v>0</v>
      </c>
      <c r="D726">
        <v>1</v>
      </c>
      <c r="E726">
        <f>IFERROR(INDEX(Gemeinde_Kennzahlen!A:C,MATCH(A726,Gemeinde_Kennzahlen!B:B,),3),0)</f>
        <v>744</v>
      </c>
      <c r="F726">
        <f>IFERROR(ROUND(INDEX(Gemeinde_Kennzahlen!A:Q,MATCH(A726,Gemeinde_Kennzahlen!B:B,),16)*INDEX(Gemeinde_Kennzahlen!A:Q,MATCH(A726,Gemeinde_Kennzahlen!B:B,),17),2),"Siedlungsfläche in ha")</f>
        <v>71.27</v>
      </c>
      <c r="G726">
        <f t="shared" si="36"/>
        <v>1.14247311827957</v>
      </c>
      <c r="H726">
        <f t="shared" si="37"/>
        <v>0</v>
      </c>
      <c r="I726">
        <f t="shared" si="38"/>
        <v>0.67204301075268824</v>
      </c>
    </row>
    <row r="727" spans="1:9" x14ac:dyDescent="0.2">
      <c r="A727" t="s">
        <v>2125</v>
      </c>
      <c r="B727">
        <v>7</v>
      </c>
      <c r="C727">
        <v>0</v>
      </c>
      <c r="D727">
        <v>5</v>
      </c>
      <c r="E727">
        <f>IFERROR(INDEX(Gemeinde_Kennzahlen!A:C,MATCH(A727,Gemeinde_Kennzahlen!B:B,),3),0)</f>
        <v>819</v>
      </c>
      <c r="F727">
        <f>IFERROR(ROUND(INDEX(Gemeinde_Kennzahlen!A:Q,MATCH(A727,Gemeinde_Kennzahlen!B:B,),16)*INDEX(Gemeinde_Kennzahlen!A:Q,MATCH(A727,Gemeinde_Kennzahlen!B:B,),17),2),"Siedlungsfläche in ha")</f>
        <v>78</v>
      </c>
      <c r="G727">
        <f t="shared" si="36"/>
        <v>0.42735042735042739</v>
      </c>
      <c r="H727">
        <f t="shared" si="37"/>
        <v>0</v>
      </c>
      <c r="I727">
        <f t="shared" si="38"/>
        <v>3.0525030525030523</v>
      </c>
    </row>
    <row r="728" spans="1:9" x14ac:dyDescent="0.2">
      <c r="A728" t="s">
        <v>1598</v>
      </c>
      <c r="B728">
        <v>0</v>
      </c>
      <c r="C728">
        <v>0</v>
      </c>
      <c r="D728">
        <v>0</v>
      </c>
      <c r="E728">
        <f>IFERROR(INDEX(Gemeinde_Kennzahlen!A:C,MATCH(A728,Gemeinde_Kennzahlen!B:B,),3),0)</f>
        <v>1254</v>
      </c>
      <c r="F728">
        <f>IFERROR(ROUND(INDEX(Gemeinde_Kennzahlen!A:Q,MATCH(A728,Gemeinde_Kennzahlen!B:B,),16)*INDEX(Gemeinde_Kennzahlen!A:Q,MATCH(A728,Gemeinde_Kennzahlen!B:B,),17),2),"Siedlungsfläche in ha")</f>
        <v>87.87</v>
      </c>
      <c r="G728">
        <f t="shared" si="36"/>
        <v>0</v>
      </c>
      <c r="H728">
        <f t="shared" si="37"/>
        <v>0</v>
      </c>
      <c r="I728">
        <f t="shared" si="38"/>
        <v>0</v>
      </c>
    </row>
    <row r="729" spans="1:9" x14ac:dyDescent="0.2">
      <c r="A729" t="s">
        <v>1237</v>
      </c>
      <c r="B729">
        <v>6</v>
      </c>
      <c r="C729">
        <v>0</v>
      </c>
      <c r="D729">
        <v>5</v>
      </c>
      <c r="E729">
        <f>IFERROR(INDEX(Gemeinde_Kennzahlen!A:C,MATCH(A729,Gemeinde_Kennzahlen!B:B,),3),0)</f>
        <v>2589</v>
      </c>
      <c r="F729">
        <f>IFERROR(ROUND(INDEX(Gemeinde_Kennzahlen!A:Q,MATCH(A729,Gemeinde_Kennzahlen!B:B,),16)*INDEX(Gemeinde_Kennzahlen!A:Q,MATCH(A729,Gemeinde_Kennzahlen!B:B,),17),2),"Siedlungsfläche in ha")</f>
        <v>69.05</v>
      </c>
      <c r="G729">
        <f t="shared" si="36"/>
        <v>0.11587485515643105</v>
      </c>
      <c r="H729">
        <f t="shared" si="37"/>
        <v>0</v>
      </c>
      <c r="I729">
        <f t="shared" si="38"/>
        <v>0.9656237929702588</v>
      </c>
    </row>
    <row r="730" spans="1:9" x14ac:dyDescent="0.2">
      <c r="A730" t="s">
        <v>370</v>
      </c>
      <c r="B730">
        <v>1</v>
      </c>
      <c r="C730">
        <v>2</v>
      </c>
      <c r="D730">
        <v>0</v>
      </c>
      <c r="E730">
        <f>IFERROR(INDEX(Gemeinde_Kennzahlen!A:C,MATCH(A730,Gemeinde_Kennzahlen!B:B,),3),0)</f>
        <v>280</v>
      </c>
      <c r="F730">
        <f>IFERROR(ROUND(INDEX(Gemeinde_Kennzahlen!A:Q,MATCH(A730,Gemeinde_Kennzahlen!B:B,),16)*INDEX(Gemeinde_Kennzahlen!A:Q,MATCH(A730,Gemeinde_Kennzahlen!B:B,),17),2),"Siedlungsfläche in ha")</f>
        <v>27.06</v>
      </c>
      <c r="G730">
        <f t="shared" si="36"/>
        <v>0.17857142857142858</v>
      </c>
      <c r="H730">
        <f t="shared" si="37"/>
        <v>5.3571428571428568</v>
      </c>
      <c r="I730">
        <f t="shared" si="38"/>
        <v>0</v>
      </c>
    </row>
    <row r="731" spans="1:9" x14ac:dyDescent="0.2">
      <c r="A731" t="s">
        <v>1238</v>
      </c>
      <c r="B731">
        <v>0</v>
      </c>
      <c r="C731">
        <v>0</v>
      </c>
      <c r="D731">
        <v>1</v>
      </c>
      <c r="E731">
        <f>IFERROR(INDEX(Gemeinde_Kennzahlen!A:C,MATCH(A731,Gemeinde_Kennzahlen!B:B,),3),0)</f>
        <v>1557</v>
      </c>
      <c r="F731">
        <f>IFERROR(ROUND(INDEX(Gemeinde_Kennzahlen!A:Q,MATCH(A731,Gemeinde_Kennzahlen!B:B,),16)*INDEX(Gemeinde_Kennzahlen!A:Q,MATCH(A731,Gemeinde_Kennzahlen!B:B,),17),2),"Siedlungsfläche in ha")</f>
        <v>66.45</v>
      </c>
      <c r="G731">
        <f t="shared" si="36"/>
        <v>0</v>
      </c>
      <c r="H731">
        <f t="shared" si="37"/>
        <v>0</v>
      </c>
      <c r="I731">
        <f t="shared" si="38"/>
        <v>0.3211303789338471</v>
      </c>
    </row>
    <row r="732" spans="1:9" x14ac:dyDescent="0.2">
      <c r="A732" t="s">
        <v>1945</v>
      </c>
      <c r="B732">
        <v>19</v>
      </c>
      <c r="C732">
        <v>1</v>
      </c>
      <c r="D732">
        <v>2</v>
      </c>
      <c r="E732">
        <f>IFERROR(INDEX(Gemeinde_Kennzahlen!A:C,MATCH(A732,Gemeinde_Kennzahlen!B:B,),3),0)</f>
        <v>1174</v>
      </c>
      <c r="F732">
        <f>IFERROR(ROUND(INDEX(Gemeinde_Kennzahlen!A:Q,MATCH(A732,Gemeinde_Kennzahlen!B:B,),16)*INDEX(Gemeinde_Kennzahlen!A:Q,MATCH(A732,Gemeinde_Kennzahlen!B:B,),17),2),"Siedlungsfläche in ha")</f>
        <v>82</v>
      </c>
      <c r="G732">
        <f t="shared" si="36"/>
        <v>0.80919931856899485</v>
      </c>
      <c r="H732">
        <f t="shared" si="37"/>
        <v>0.63884156729131181</v>
      </c>
      <c r="I732">
        <f t="shared" si="38"/>
        <v>0.85178875638841567</v>
      </c>
    </row>
    <row r="733" spans="1:9" x14ac:dyDescent="0.2">
      <c r="A733" t="s">
        <v>641</v>
      </c>
      <c r="B733">
        <v>5</v>
      </c>
      <c r="C733">
        <v>0</v>
      </c>
      <c r="D733">
        <v>0</v>
      </c>
      <c r="E733">
        <f>IFERROR(INDEX(Gemeinde_Kennzahlen!A:C,MATCH(A733,Gemeinde_Kennzahlen!B:B,),3),0)</f>
        <v>3071</v>
      </c>
      <c r="F733">
        <f>IFERROR(ROUND(INDEX(Gemeinde_Kennzahlen!A:Q,MATCH(A733,Gemeinde_Kennzahlen!B:B,),16)*INDEX(Gemeinde_Kennzahlen!A:Q,MATCH(A733,Gemeinde_Kennzahlen!B:B,),17),2),"Siedlungsfläche in ha")</f>
        <v>133</v>
      </c>
      <c r="G733">
        <f t="shared" si="36"/>
        <v>8.140670791273201E-2</v>
      </c>
      <c r="H733">
        <f t="shared" si="37"/>
        <v>0</v>
      </c>
      <c r="I733">
        <f t="shared" si="38"/>
        <v>0</v>
      </c>
    </row>
    <row r="734" spans="1:9" x14ac:dyDescent="0.2">
      <c r="A734" t="s">
        <v>1607</v>
      </c>
      <c r="B734">
        <v>25</v>
      </c>
      <c r="C734">
        <v>0</v>
      </c>
      <c r="D734">
        <v>1</v>
      </c>
      <c r="E734">
        <f>IFERROR(INDEX(Gemeinde_Kennzahlen!A:C,MATCH(A734,Gemeinde_Kennzahlen!B:B,),3),0)</f>
        <v>5569</v>
      </c>
      <c r="F734">
        <f>IFERROR(ROUND(INDEX(Gemeinde_Kennzahlen!A:Q,MATCH(A734,Gemeinde_Kennzahlen!B:B,),16)*INDEX(Gemeinde_Kennzahlen!A:Q,MATCH(A734,Gemeinde_Kennzahlen!B:B,),17),2),"Siedlungsfläche in ha")</f>
        <v>257.19</v>
      </c>
      <c r="G734">
        <f t="shared" si="36"/>
        <v>0.22445681450888852</v>
      </c>
      <c r="H734">
        <f t="shared" si="37"/>
        <v>0</v>
      </c>
      <c r="I734">
        <f t="shared" si="38"/>
        <v>8.9782725803555397E-2</v>
      </c>
    </row>
    <row r="735" spans="1:9" x14ac:dyDescent="0.2">
      <c r="A735" t="s">
        <v>1775</v>
      </c>
      <c r="B735">
        <v>32</v>
      </c>
      <c r="C735">
        <v>1</v>
      </c>
      <c r="D735">
        <v>2</v>
      </c>
      <c r="E735">
        <f>IFERROR(INDEX(Gemeinde_Kennzahlen!A:C,MATCH(A735,Gemeinde_Kennzahlen!B:B,),3),0)</f>
        <v>5227</v>
      </c>
      <c r="F735">
        <f>IFERROR(ROUND(INDEX(Gemeinde_Kennzahlen!A:Q,MATCH(A735,Gemeinde_Kennzahlen!B:B,),16)*INDEX(Gemeinde_Kennzahlen!A:Q,MATCH(A735,Gemeinde_Kennzahlen!B:B,),17),2),"Siedlungsfläche in ha")</f>
        <v>141.53</v>
      </c>
      <c r="G735">
        <f t="shared" si="36"/>
        <v>0.30610292710924047</v>
      </c>
      <c r="H735">
        <f t="shared" si="37"/>
        <v>0.14348574708245648</v>
      </c>
      <c r="I735">
        <f t="shared" si="38"/>
        <v>0.19131432944327531</v>
      </c>
    </row>
    <row r="736" spans="1:9" x14ac:dyDescent="0.2">
      <c r="A736" t="s">
        <v>1560</v>
      </c>
      <c r="B736">
        <v>13</v>
      </c>
      <c r="C736">
        <v>1</v>
      </c>
      <c r="D736">
        <v>0</v>
      </c>
      <c r="E736">
        <f>IFERROR(INDEX(Gemeinde_Kennzahlen!A:C,MATCH(A736,Gemeinde_Kennzahlen!B:B,),3),0)</f>
        <v>3942</v>
      </c>
      <c r="F736">
        <f>IFERROR(ROUND(INDEX(Gemeinde_Kennzahlen!A:Q,MATCH(A736,Gemeinde_Kennzahlen!B:B,),16)*INDEX(Gemeinde_Kennzahlen!A:Q,MATCH(A736,Gemeinde_Kennzahlen!B:B,),17),2),"Siedlungsfläche in ha")</f>
        <v>182.72</v>
      </c>
      <c r="G736">
        <f t="shared" si="36"/>
        <v>0.16489091831557584</v>
      </c>
      <c r="H736">
        <f t="shared" si="37"/>
        <v>0.19025875190258751</v>
      </c>
      <c r="I736">
        <f t="shared" si="38"/>
        <v>0</v>
      </c>
    </row>
    <row r="737" spans="1:9" x14ac:dyDescent="0.2">
      <c r="A737" t="s">
        <v>2055</v>
      </c>
      <c r="B737">
        <v>6</v>
      </c>
      <c r="C737">
        <v>3</v>
      </c>
      <c r="D737">
        <v>2</v>
      </c>
      <c r="E737">
        <f>IFERROR(INDEX(Gemeinde_Kennzahlen!A:C,MATCH(A737,Gemeinde_Kennzahlen!B:B,),3),0)</f>
        <v>1300</v>
      </c>
      <c r="F737">
        <f>IFERROR(ROUND(INDEX(Gemeinde_Kennzahlen!A:Q,MATCH(A737,Gemeinde_Kennzahlen!B:B,),16)*INDEX(Gemeinde_Kennzahlen!A:Q,MATCH(A737,Gemeinde_Kennzahlen!B:B,),17),2),"Siedlungsfläche in ha")</f>
        <v>82.87</v>
      </c>
      <c r="G737">
        <f t="shared" si="36"/>
        <v>0.23076923076923078</v>
      </c>
      <c r="H737">
        <f t="shared" si="37"/>
        <v>1.7307692307692308</v>
      </c>
      <c r="I737">
        <f t="shared" si="38"/>
        <v>0.76923076923076927</v>
      </c>
    </row>
    <row r="738" spans="1:9" x14ac:dyDescent="0.2">
      <c r="A738" t="s">
        <v>862</v>
      </c>
      <c r="B738">
        <v>86</v>
      </c>
      <c r="C738">
        <v>12</v>
      </c>
      <c r="D738">
        <v>20</v>
      </c>
      <c r="E738">
        <f>IFERROR(INDEX(Gemeinde_Kennzahlen!A:C,MATCH(A738,Gemeinde_Kennzahlen!B:B,),3),0)</f>
        <v>15776</v>
      </c>
      <c r="F738">
        <f>IFERROR(ROUND(INDEX(Gemeinde_Kennzahlen!A:Q,MATCH(A738,Gemeinde_Kennzahlen!B:B,),16)*INDEX(Gemeinde_Kennzahlen!A:Q,MATCH(A738,Gemeinde_Kennzahlen!B:B,),17),2),"Siedlungsfläche in ha")</f>
        <v>502.31</v>
      </c>
      <c r="G738">
        <f t="shared" si="36"/>
        <v>0.27256592292089249</v>
      </c>
      <c r="H738">
        <f t="shared" si="37"/>
        <v>0.57048681541582147</v>
      </c>
      <c r="I738">
        <f t="shared" si="38"/>
        <v>0.6338742393509128</v>
      </c>
    </row>
    <row r="739" spans="1:9" x14ac:dyDescent="0.2">
      <c r="A739" t="s">
        <v>1869</v>
      </c>
      <c r="B739">
        <v>5</v>
      </c>
      <c r="C739">
        <v>0</v>
      </c>
      <c r="D739">
        <v>1</v>
      </c>
      <c r="E739">
        <f>IFERROR(INDEX(Gemeinde_Kennzahlen!A:C,MATCH(A739,Gemeinde_Kennzahlen!B:B,),3),0)</f>
        <v>3627</v>
      </c>
      <c r="F739">
        <f>IFERROR(ROUND(INDEX(Gemeinde_Kennzahlen!A:Q,MATCH(A739,Gemeinde_Kennzahlen!B:B,),16)*INDEX(Gemeinde_Kennzahlen!A:Q,MATCH(A739,Gemeinde_Kennzahlen!B:B,),17),2),"Siedlungsfläche in ha")</f>
        <v>146.11000000000001</v>
      </c>
      <c r="G739">
        <f t="shared" si="36"/>
        <v>6.892748828232699E-2</v>
      </c>
      <c r="H739">
        <f t="shared" si="37"/>
        <v>0</v>
      </c>
      <c r="I739">
        <f t="shared" si="38"/>
        <v>0.13785497656465398</v>
      </c>
    </row>
    <row r="740" spans="1:9" x14ac:dyDescent="0.2">
      <c r="A740" t="s">
        <v>357</v>
      </c>
      <c r="B740">
        <v>19</v>
      </c>
      <c r="C740">
        <v>2</v>
      </c>
      <c r="D740">
        <v>6</v>
      </c>
      <c r="E740">
        <f>IFERROR(INDEX(Gemeinde_Kennzahlen!A:C,MATCH(A740,Gemeinde_Kennzahlen!B:B,),3),0)</f>
        <v>7978</v>
      </c>
      <c r="F740">
        <f>IFERROR(ROUND(INDEX(Gemeinde_Kennzahlen!A:Q,MATCH(A740,Gemeinde_Kennzahlen!B:B,),16)*INDEX(Gemeinde_Kennzahlen!A:Q,MATCH(A740,Gemeinde_Kennzahlen!B:B,),17),2),"Siedlungsfläche in ha")</f>
        <v>298.23</v>
      </c>
      <c r="G740">
        <f t="shared" si="36"/>
        <v>0.11907746302331412</v>
      </c>
      <c r="H740">
        <f t="shared" si="37"/>
        <v>0.18801704687891702</v>
      </c>
      <c r="I740">
        <f t="shared" si="38"/>
        <v>0.37603409375783403</v>
      </c>
    </row>
    <row r="741" spans="1:9" x14ac:dyDescent="0.2">
      <c r="A741" t="s">
        <v>540</v>
      </c>
      <c r="B741">
        <v>3</v>
      </c>
      <c r="C741">
        <v>2</v>
      </c>
      <c r="D741">
        <v>1</v>
      </c>
      <c r="E741">
        <f>IFERROR(INDEX(Gemeinde_Kennzahlen!A:C,MATCH(A741,Gemeinde_Kennzahlen!B:B,),3),0)</f>
        <v>493</v>
      </c>
      <c r="F741">
        <f>IFERROR(ROUND(INDEX(Gemeinde_Kennzahlen!A:Q,MATCH(A741,Gemeinde_Kennzahlen!B:B,),16)*INDEX(Gemeinde_Kennzahlen!A:Q,MATCH(A741,Gemeinde_Kennzahlen!B:B,),17),2),"Siedlungsfläche in ha")</f>
        <v>40.76</v>
      </c>
      <c r="G741">
        <f t="shared" si="36"/>
        <v>0.3042596348884381</v>
      </c>
      <c r="H741">
        <f t="shared" si="37"/>
        <v>3.0425963488843815</v>
      </c>
      <c r="I741">
        <f t="shared" si="38"/>
        <v>1.0141987829614605</v>
      </c>
    </row>
    <row r="742" spans="1:9" x14ac:dyDescent="0.2">
      <c r="A742" t="s">
        <v>2067</v>
      </c>
      <c r="B742">
        <v>25</v>
      </c>
      <c r="C742">
        <v>1</v>
      </c>
      <c r="D742">
        <v>4</v>
      </c>
      <c r="E742">
        <f>IFERROR(INDEX(Gemeinde_Kennzahlen!A:C,MATCH(A742,Gemeinde_Kennzahlen!B:B,),3),0)</f>
        <v>2669</v>
      </c>
      <c r="F742">
        <f>IFERROR(ROUND(INDEX(Gemeinde_Kennzahlen!A:Q,MATCH(A742,Gemeinde_Kennzahlen!B:B,),16)*INDEX(Gemeinde_Kennzahlen!A:Q,MATCH(A742,Gemeinde_Kennzahlen!B:B,),17),2),"Siedlungsfläche in ha")</f>
        <v>135.31</v>
      </c>
      <c r="G742">
        <f t="shared" si="36"/>
        <v>0.46834020232296741</v>
      </c>
      <c r="H742">
        <f t="shared" si="37"/>
        <v>0.28100412139378045</v>
      </c>
      <c r="I742">
        <f t="shared" si="38"/>
        <v>0.74934432371674786</v>
      </c>
    </row>
    <row r="743" spans="1:9" x14ac:dyDescent="0.2">
      <c r="A743" t="s">
        <v>552</v>
      </c>
      <c r="B743">
        <v>3</v>
      </c>
      <c r="C743">
        <v>0</v>
      </c>
      <c r="D743">
        <v>0</v>
      </c>
      <c r="E743">
        <f>IFERROR(INDEX(Gemeinde_Kennzahlen!A:C,MATCH(A743,Gemeinde_Kennzahlen!B:B,),3),0)</f>
        <v>497</v>
      </c>
      <c r="F743">
        <f>IFERROR(ROUND(INDEX(Gemeinde_Kennzahlen!A:Q,MATCH(A743,Gemeinde_Kennzahlen!B:B,),16)*INDEX(Gemeinde_Kennzahlen!A:Q,MATCH(A743,Gemeinde_Kennzahlen!B:B,),17),2),"Siedlungsfläche in ha")</f>
        <v>41.9</v>
      </c>
      <c r="G743">
        <f t="shared" si="36"/>
        <v>0.30181086519114686</v>
      </c>
      <c r="H743">
        <f t="shared" si="37"/>
        <v>0</v>
      </c>
      <c r="I743">
        <f t="shared" si="38"/>
        <v>0</v>
      </c>
    </row>
    <row r="744" spans="1:9" x14ac:dyDescent="0.2">
      <c r="A744" t="s">
        <v>899</v>
      </c>
      <c r="B744">
        <v>13</v>
      </c>
      <c r="C744">
        <v>2</v>
      </c>
      <c r="D744">
        <v>6</v>
      </c>
      <c r="E744">
        <f>IFERROR(INDEX(Gemeinde_Kennzahlen!A:C,MATCH(A744,Gemeinde_Kennzahlen!B:B,),3),0)</f>
        <v>2071</v>
      </c>
      <c r="F744">
        <f>IFERROR(ROUND(INDEX(Gemeinde_Kennzahlen!A:Q,MATCH(A744,Gemeinde_Kennzahlen!B:B,),16)*INDEX(Gemeinde_Kennzahlen!A:Q,MATCH(A744,Gemeinde_Kennzahlen!B:B,),17),2),"Siedlungsfläche in ha")</f>
        <v>118.63</v>
      </c>
      <c r="G744">
        <f t="shared" si="36"/>
        <v>0.31385803959439884</v>
      </c>
      <c r="H744">
        <f t="shared" si="37"/>
        <v>0.72428778367938196</v>
      </c>
      <c r="I744">
        <f t="shared" si="38"/>
        <v>1.4485755673587639</v>
      </c>
    </row>
    <row r="745" spans="1:9" x14ac:dyDescent="0.2">
      <c r="A745" t="s">
        <v>893</v>
      </c>
      <c r="B745">
        <v>51</v>
      </c>
      <c r="C745">
        <v>0</v>
      </c>
      <c r="D745">
        <v>3</v>
      </c>
      <c r="E745">
        <f>IFERROR(INDEX(Gemeinde_Kennzahlen!A:C,MATCH(A745,Gemeinde_Kennzahlen!B:B,),3),0)</f>
        <v>3449</v>
      </c>
      <c r="F745">
        <f>IFERROR(ROUND(INDEX(Gemeinde_Kennzahlen!A:Q,MATCH(A745,Gemeinde_Kennzahlen!B:B,),16)*INDEX(Gemeinde_Kennzahlen!A:Q,MATCH(A745,Gemeinde_Kennzahlen!B:B,),17),2),"Siedlungsfläche in ha")</f>
        <v>161.38999999999999</v>
      </c>
      <c r="G745">
        <f t="shared" si="36"/>
        <v>0.73934473760510289</v>
      </c>
      <c r="H745">
        <f t="shared" si="37"/>
        <v>0</v>
      </c>
      <c r="I745">
        <f t="shared" si="38"/>
        <v>0.4349086691794723</v>
      </c>
    </row>
    <row r="746" spans="1:9" x14ac:dyDescent="0.2">
      <c r="A746" t="s">
        <v>2351</v>
      </c>
      <c r="B746">
        <v>25</v>
      </c>
      <c r="C746">
        <v>1</v>
      </c>
      <c r="D746">
        <v>8</v>
      </c>
      <c r="E746">
        <f>IFERROR(INDEX(Gemeinde_Kennzahlen!A:C,MATCH(A746,Gemeinde_Kennzahlen!B:B,),3),0)</f>
        <v>1668</v>
      </c>
      <c r="F746">
        <f>IFERROR(ROUND(INDEX(Gemeinde_Kennzahlen!A:Q,MATCH(A746,Gemeinde_Kennzahlen!B:B,),16)*INDEX(Gemeinde_Kennzahlen!A:Q,MATCH(A746,Gemeinde_Kennzahlen!B:B,),17),2),"Siedlungsfläche in ha")</f>
        <v>122</v>
      </c>
      <c r="G746">
        <f t="shared" si="36"/>
        <v>0.74940047961630696</v>
      </c>
      <c r="H746">
        <f t="shared" si="37"/>
        <v>0.44964028776978415</v>
      </c>
      <c r="I746">
        <f t="shared" si="38"/>
        <v>2.398081534772182</v>
      </c>
    </row>
    <row r="747" spans="1:9" x14ac:dyDescent="0.2">
      <c r="A747" t="s">
        <v>430</v>
      </c>
      <c r="B747">
        <v>5</v>
      </c>
      <c r="C747">
        <v>0</v>
      </c>
      <c r="D747">
        <v>0</v>
      </c>
      <c r="E747">
        <f>IFERROR(INDEX(Gemeinde_Kennzahlen!A:C,MATCH(A747,Gemeinde_Kennzahlen!B:B,),3),0)</f>
        <v>915</v>
      </c>
      <c r="F747">
        <f>IFERROR(ROUND(INDEX(Gemeinde_Kennzahlen!A:Q,MATCH(A747,Gemeinde_Kennzahlen!B:B,),16)*INDEX(Gemeinde_Kennzahlen!A:Q,MATCH(A747,Gemeinde_Kennzahlen!B:B,),17),2),"Siedlungsfläche in ha")</f>
        <v>51.84</v>
      </c>
      <c r="G747">
        <f t="shared" si="36"/>
        <v>0.27322404371584702</v>
      </c>
      <c r="H747">
        <f t="shared" si="37"/>
        <v>0</v>
      </c>
      <c r="I747">
        <f t="shared" si="38"/>
        <v>0</v>
      </c>
    </row>
    <row r="748" spans="1:9" x14ac:dyDescent="0.2">
      <c r="A748" t="s">
        <v>444</v>
      </c>
      <c r="B748">
        <v>9</v>
      </c>
      <c r="C748">
        <v>1</v>
      </c>
      <c r="D748">
        <v>2</v>
      </c>
      <c r="E748">
        <f>IFERROR(INDEX(Gemeinde_Kennzahlen!A:C,MATCH(A748,Gemeinde_Kennzahlen!B:B,),3),0)</f>
        <v>1805</v>
      </c>
      <c r="F748">
        <f>IFERROR(ROUND(INDEX(Gemeinde_Kennzahlen!A:Q,MATCH(A748,Gemeinde_Kennzahlen!B:B,),16)*INDEX(Gemeinde_Kennzahlen!A:Q,MATCH(A748,Gemeinde_Kennzahlen!B:B,),17),2),"Siedlungsfläche in ha")</f>
        <v>169.74</v>
      </c>
      <c r="G748">
        <f t="shared" si="36"/>
        <v>0.24930747922437671</v>
      </c>
      <c r="H748">
        <f t="shared" si="37"/>
        <v>0.41551246537396125</v>
      </c>
      <c r="I748">
        <f t="shared" si="38"/>
        <v>0.554016620498615</v>
      </c>
    </row>
    <row r="749" spans="1:9" x14ac:dyDescent="0.2">
      <c r="A749" t="s">
        <v>2372</v>
      </c>
      <c r="B749">
        <v>31</v>
      </c>
      <c r="C749">
        <v>0</v>
      </c>
      <c r="D749">
        <v>9</v>
      </c>
      <c r="E749">
        <f>IFERROR(INDEX(Gemeinde_Kennzahlen!A:C,MATCH(A749,Gemeinde_Kennzahlen!B:B,),3),0)</f>
        <v>5200</v>
      </c>
      <c r="F749">
        <f>IFERROR(ROUND(INDEX(Gemeinde_Kennzahlen!A:Q,MATCH(A749,Gemeinde_Kennzahlen!B:B,),16)*INDEX(Gemeinde_Kennzahlen!A:Q,MATCH(A749,Gemeinde_Kennzahlen!B:B,),17),2),"Siedlungsfläche in ha")</f>
        <v>208.36</v>
      </c>
      <c r="G749">
        <f t="shared" si="36"/>
        <v>0.29807692307692307</v>
      </c>
      <c r="H749">
        <f t="shared" si="37"/>
        <v>0</v>
      </c>
      <c r="I749">
        <f t="shared" si="38"/>
        <v>0.86538461538461542</v>
      </c>
    </row>
    <row r="750" spans="1:9" x14ac:dyDescent="0.2">
      <c r="A750" t="s">
        <v>2236</v>
      </c>
      <c r="B750">
        <v>43</v>
      </c>
      <c r="C750">
        <v>1</v>
      </c>
      <c r="D750">
        <v>17</v>
      </c>
      <c r="E750">
        <f>IFERROR(INDEX(Gemeinde_Kennzahlen!A:C,MATCH(A750,Gemeinde_Kennzahlen!B:B,),3),0)</f>
        <v>6299</v>
      </c>
      <c r="F750">
        <f>IFERROR(ROUND(INDEX(Gemeinde_Kennzahlen!A:Q,MATCH(A750,Gemeinde_Kennzahlen!B:B,),16)*INDEX(Gemeinde_Kennzahlen!A:Q,MATCH(A750,Gemeinde_Kennzahlen!B:B,),17),2),"Siedlungsfläche in ha")</f>
        <v>181.86</v>
      </c>
      <c r="G750">
        <f t="shared" si="36"/>
        <v>0.34132401968566439</v>
      </c>
      <c r="H750">
        <f t="shared" si="37"/>
        <v>0.1190665184949992</v>
      </c>
      <c r="I750">
        <f t="shared" si="38"/>
        <v>1.3494205429433241</v>
      </c>
    </row>
    <row r="751" spans="1:9" x14ac:dyDescent="0.2">
      <c r="A751" t="s">
        <v>2269</v>
      </c>
      <c r="B751">
        <v>35</v>
      </c>
      <c r="C751">
        <v>0</v>
      </c>
      <c r="D751">
        <v>9</v>
      </c>
      <c r="E751">
        <f>IFERROR(INDEX(Gemeinde_Kennzahlen!A:C,MATCH(A751,Gemeinde_Kennzahlen!B:B,),3),0)</f>
        <v>3664</v>
      </c>
      <c r="F751">
        <f>IFERROR(ROUND(INDEX(Gemeinde_Kennzahlen!A:Q,MATCH(A751,Gemeinde_Kennzahlen!B:B,),16)*INDEX(Gemeinde_Kennzahlen!A:Q,MATCH(A751,Gemeinde_Kennzahlen!B:B,),17),2),"Siedlungsfläche in ha")</f>
        <v>169.48</v>
      </c>
      <c r="G751">
        <f t="shared" si="36"/>
        <v>0.4776200873362445</v>
      </c>
      <c r="H751">
        <f t="shared" si="37"/>
        <v>0</v>
      </c>
      <c r="I751">
        <f t="shared" si="38"/>
        <v>1.2281659388646289</v>
      </c>
    </row>
    <row r="752" spans="1:9" x14ac:dyDescent="0.2">
      <c r="A752" t="s">
        <v>321</v>
      </c>
      <c r="B752">
        <v>27</v>
      </c>
      <c r="C752">
        <v>0</v>
      </c>
      <c r="D752">
        <v>4</v>
      </c>
      <c r="E752">
        <f>IFERROR(INDEX(Gemeinde_Kennzahlen!A:C,MATCH(A752,Gemeinde_Kennzahlen!B:B,),3),0)</f>
        <v>10244</v>
      </c>
      <c r="F752">
        <f>IFERROR(ROUND(INDEX(Gemeinde_Kennzahlen!A:Q,MATCH(A752,Gemeinde_Kennzahlen!B:B,),16)*INDEX(Gemeinde_Kennzahlen!A:Q,MATCH(A752,Gemeinde_Kennzahlen!B:B,),17),2),"Siedlungsfläche in ha")</f>
        <v>274.58</v>
      </c>
      <c r="G752">
        <f t="shared" si="36"/>
        <v>0.1317844591956267</v>
      </c>
      <c r="H752">
        <f t="shared" si="37"/>
        <v>0</v>
      </c>
      <c r="I752">
        <f t="shared" si="38"/>
        <v>0.19523623584537292</v>
      </c>
    </row>
    <row r="753" spans="1:9" x14ac:dyDescent="0.2">
      <c r="A753" t="s">
        <v>1588</v>
      </c>
      <c r="B753">
        <v>9</v>
      </c>
      <c r="C753">
        <v>0</v>
      </c>
      <c r="D753">
        <v>1</v>
      </c>
      <c r="E753">
        <f>IFERROR(INDEX(Gemeinde_Kennzahlen!A:C,MATCH(A753,Gemeinde_Kennzahlen!B:B,),3),0)</f>
        <v>579</v>
      </c>
      <c r="F753">
        <f>IFERROR(ROUND(INDEX(Gemeinde_Kennzahlen!A:Q,MATCH(A753,Gemeinde_Kennzahlen!B:B,),16)*INDEX(Gemeinde_Kennzahlen!A:Q,MATCH(A753,Gemeinde_Kennzahlen!B:B,),17),2),"Siedlungsfläche in ha")</f>
        <v>46.93</v>
      </c>
      <c r="G753">
        <f t="shared" si="36"/>
        <v>0.77720207253886009</v>
      </c>
      <c r="H753">
        <f t="shared" si="37"/>
        <v>0</v>
      </c>
      <c r="I753">
        <f t="shared" si="38"/>
        <v>0.86355785837651122</v>
      </c>
    </row>
    <row r="754" spans="1:9" x14ac:dyDescent="0.2">
      <c r="A754" t="s">
        <v>2304</v>
      </c>
      <c r="B754">
        <v>21</v>
      </c>
      <c r="C754">
        <v>0</v>
      </c>
      <c r="D754">
        <v>5</v>
      </c>
      <c r="E754">
        <f>IFERROR(INDEX(Gemeinde_Kennzahlen!A:C,MATCH(A754,Gemeinde_Kennzahlen!B:B,),3),0)</f>
        <v>2293</v>
      </c>
      <c r="F754">
        <f>IFERROR(ROUND(INDEX(Gemeinde_Kennzahlen!A:Q,MATCH(A754,Gemeinde_Kennzahlen!B:B,),16)*INDEX(Gemeinde_Kennzahlen!A:Q,MATCH(A754,Gemeinde_Kennzahlen!B:B,),17),2),"Siedlungsfläche in ha")</f>
        <v>147.11000000000001</v>
      </c>
      <c r="G754">
        <f t="shared" si="36"/>
        <v>0.45791539467945924</v>
      </c>
      <c r="H754">
        <f t="shared" si="37"/>
        <v>0</v>
      </c>
      <c r="I754">
        <f t="shared" si="38"/>
        <v>1.0902747492368077</v>
      </c>
    </row>
    <row r="755" spans="1:9" x14ac:dyDescent="0.2">
      <c r="A755" t="s">
        <v>998</v>
      </c>
      <c r="B755">
        <v>12</v>
      </c>
      <c r="C755">
        <v>0</v>
      </c>
      <c r="D755">
        <v>3</v>
      </c>
      <c r="E755">
        <f>IFERROR(INDEX(Gemeinde_Kennzahlen!A:C,MATCH(A755,Gemeinde_Kennzahlen!B:B,),3),0)</f>
        <v>14101</v>
      </c>
      <c r="F755">
        <f>IFERROR(ROUND(INDEX(Gemeinde_Kennzahlen!A:Q,MATCH(A755,Gemeinde_Kennzahlen!B:B,),16)*INDEX(Gemeinde_Kennzahlen!A:Q,MATCH(A755,Gemeinde_Kennzahlen!B:B,),17),2),"Siedlungsfläche in ha")</f>
        <v>394.08</v>
      </c>
      <c r="G755">
        <f t="shared" si="36"/>
        <v>4.2550173746542796E-2</v>
      </c>
      <c r="H755">
        <f t="shared" si="37"/>
        <v>0</v>
      </c>
      <c r="I755">
        <f t="shared" si="38"/>
        <v>0.10637543436635699</v>
      </c>
    </row>
    <row r="756" spans="1:9" x14ac:dyDescent="0.2">
      <c r="A756" t="s">
        <v>883</v>
      </c>
      <c r="B756">
        <v>1</v>
      </c>
      <c r="C756">
        <v>0</v>
      </c>
      <c r="D756">
        <v>9</v>
      </c>
      <c r="E756">
        <f>IFERROR(INDEX(Gemeinde_Kennzahlen!A:C,MATCH(A756,Gemeinde_Kennzahlen!B:B,),3),0)</f>
        <v>396</v>
      </c>
      <c r="F756">
        <f>IFERROR(ROUND(INDEX(Gemeinde_Kennzahlen!A:Q,MATCH(A756,Gemeinde_Kennzahlen!B:B,),16)*INDEX(Gemeinde_Kennzahlen!A:Q,MATCH(A756,Gemeinde_Kennzahlen!B:B,),17),2),"Siedlungsfläche in ha")</f>
        <v>44.72</v>
      </c>
      <c r="G756">
        <f t="shared" si="36"/>
        <v>0.12626262626262627</v>
      </c>
      <c r="H756">
        <f t="shared" si="37"/>
        <v>0</v>
      </c>
      <c r="I756">
        <f t="shared" si="38"/>
        <v>11.363636363636363</v>
      </c>
    </row>
    <row r="757" spans="1:9" x14ac:dyDescent="0.2">
      <c r="A757" t="s">
        <v>330</v>
      </c>
      <c r="B757">
        <v>1</v>
      </c>
      <c r="C757">
        <v>0</v>
      </c>
      <c r="D757">
        <v>0</v>
      </c>
      <c r="E757">
        <f>IFERROR(INDEX(Gemeinde_Kennzahlen!A:C,MATCH(A757,Gemeinde_Kennzahlen!B:B,),3),0)</f>
        <v>445</v>
      </c>
      <c r="F757">
        <f>IFERROR(ROUND(INDEX(Gemeinde_Kennzahlen!A:Q,MATCH(A757,Gemeinde_Kennzahlen!B:B,),16)*INDEX(Gemeinde_Kennzahlen!A:Q,MATCH(A757,Gemeinde_Kennzahlen!B:B,),17),2),"Siedlungsfläche in ha")</f>
        <v>38.909999999999997</v>
      </c>
      <c r="G757">
        <f t="shared" si="36"/>
        <v>0.11235955056179776</v>
      </c>
      <c r="H757">
        <f t="shared" si="37"/>
        <v>0</v>
      </c>
      <c r="I757">
        <f t="shared" si="38"/>
        <v>0</v>
      </c>
    </row>
    <row r="758" spans="1:9" x14ac:dyDescent="0.2">
      <c r="A758" t="s">
        <v>434</v>
      </c>
      <c r="B758">
        <v>7</v>
      </c>
      <c r="C758">
        <v>1</v>
      </c>
      <c r="D758">
        <v>3</v>
      </c>
      <c r="E758">
        <f>IFERROR(INDEX(Gemeinde_Kennzahlen!A:C,MATCH(A758,Gemeinde_Kennzahlen!B:B,),3),0)</f>
        <v>658</v>
      </c>
      <c r="F758">
        <f>IFERROR(ROUND(INDEX(Gemeinde_Kennzahlen!A:Q,MATCH(A758,Gemeinde_Kennzahlen!B:B,),16)*INDEX(Gemeinde_Kennzahlen!A:Q,MATCH(A758,Gemeinde_Kennzahlen!B:B,),17),2),"Siedlungsfläche in ha")</f>
        <v>51.16</v>
      </c>
      <c r="G758">
        <f t="shared" si="36"/>
        <v>0.53191489361702127</v>
      </c>
      <c r="H758">
        <f t="shared" si="37"/>
        <v>1.1398176291793314</v>
      </c>
      <c r="I758">
        <f t="shared" si="38"/>
        <v>2.2796352583586623</v>
      </c>
    </row>
    <row r="759" spans="1:9" x14ac:dyDescent="0.2">
      <c r="A759" t="s">
        <v>2265</v>
      </c>
      <c r="B759">
        <v>21</v>
      </c>
      <c r="C759">
        <v>1</v>
      </c>
      <c r="D759">
        <v>9</v>
      </c>
      <c r="E759">
        <f>IFERROR(INDEX(Gemeinde_Kennzahlen!A:C,MATCH(A759,Gemeinde_Kennzahlen!B:B,),3),0)</f>
        <v>3364</v>
      </c>
      <c r="F759">
        <f>IFERROR(ROUND(INDEX(Gemeinde_Kennzahlen!A:Q,MATCH(A759,Gemeinde_Kennzahlen!B:B,),16)*INDEX(Gemeinde_Kennzahlen!A:Q,MATCH(A759,Gemeinde_Kennzahlen!B:B,),17),2),"Siedlungsfläche in ha")</f>
        <v>147.46</v>
      </c>
      <c r="G759">
        <f t="shared" si="36"/>
        <v>0.31212841854934603</v>
      </c>
      <c r="H759">
        <f t="shared" si="37"/>
        <v>0.22294887039239</v>
      </c>
      <c r="I759">
        <f t="shared" si="38"/>
        <v>1.3376932223543401</v>
      </c>
    </row>
    <row r="760" spans="1:9" x14ac:dyDescent="0.2">
      <c r="A760" t="s">
        <v>2057</v>
      </c>
      <c r="B760">
        <v>24</v>
      </c>
      <c r="C760">
        <v>1</v>
      </c>
      <c r="D760">
        <v>0</v>
      </c>
      <c r="E760">
        <f>IFERROR(INDEX(Gemeinde_Kennzahlen!A:C,MATCH(A760,Gemeinde_Kennzahlen!B:B,),3),0)</f>
        <v>5347</v>
      </c>
      <c r="F760">
        <f>IFERROR(ROUND(INDEX(Gemeinde_Kennzahlen!A:Q,MATCH(A760,Gemeinde_Kennzahlen!B:B,),16)*INDEX(Gemeinde_Kennzahlen!A:Q,MATCH(A760,Gemeinde_Kennzahlen!B:B,),17),2),"Siedlungsfläche in ha")</f>
        <v>183.86</v>
      </c>
      <c r="G760">
        <f t="shared" si="36"/>
        <v>0.22442491116513932</v>
      </c>
      <c r="H760">
        <f t="shared" si="37"/>
        <v>0.14026556947821209</v>
      </c>
      <c r="I760">
        <f t="shared" si="38"/>
        <v>0</v>
      </c>
    </row>
    <row r="761" spans="1:9" x14ac:dyDescent="0.2">
      <c r="A761" t="s">
        <v>2340</v>
      </c>
      <c r="B761">
        <v>29</v>
      </c>
      <c r="C761">
        <v>1</v>
      </c>
      <c r="D761">
        <v>9</v>
      </c>
      <c r="E761">
        <f>IFERROR(INDEX(Gemeinde_Kennzahlen!A:C,MATCH(A761,Gemeinde_Kennzahlen!B:B,),3),0)</f>
        <v>9421</v>
      </c>
      <c r="F761">
        <f>IFERROR(ROUND(INDEX(Gemeinde_Kennzahlen!A:Q,MATCH(A761,Gemeinde_Kennzahlen!B:B,),16)*INDEX(Gemeinde_Kennzahlen!A:Q,MATCH(A761,Gemeinde_Kennzahlen!B:B,),17),2),"Siedlungsfläche in ha")</f>
        <v>258.58999999999997</v>
      </c>
      <c r="G761">
        <f t="shared" si="36"/>
        <v>0.15391147436577857</v>
      </c>
      <c r="H761">
        <f t="shared" si="37"/>
        <v>7.9609383292644095E-2</v>
      </c>
      <c r="I761">
        <f t="shared" si="38"/>
        <v>0.4776562997558646</v>
      </c>
    </row>
    <row r="762" spans="1:9" x14ac:dyDescent="0.2">
      <c r="A762" t="s">
        <v>977</v>
      </c>
      <c r="B762">
        <v>7</v>
      </c>
      <c r="C762">
        <v>0</v>
      </c>
      <c r="D762">
        <v>7</v>
      </c>
      <c r="E762">
        <f>IFERROR(INDEX(Gemeinde_Kennzahlen!A:C,MATCH(A762,Gemeinde_Kennzahlen!B:B,),3),0)</f>
        <v>2780</v>
      </c>
      <c r="F762">
        <f>IFERROR(ROUND(INDEX(Gemeinde_Kennzahlen!A:Q,MATCH(A762,Gemeinde_Kennzahlen!B:B,),16)*INDEX(Gemeinde_Kennzahlen!A:Q,MATCH(A762,Gemeinde_Kennzahlen!B:B,),17),2),"Siedlungsfläche in ha")</f>
        <v>122.29</v>
      </c>
      <c r="G762">
        <f t="shared" si="36"/>
        <v>0.12589928057553956</v>
      </c>
      <c r="H762">
        <f t="shared" si="37"/>
        <v>0</v>
      </c>
      <c r="I762">
        <f t="shared" si="38"/>
        <v>1.2589928057553956</v>
      </c>
    </row>
    <row r="763" spans="1:9" x14ac:dyDescent="0.2">
      <c r="A763" t="s">
        <v>1293</v>
      </c>
      <c r="B763">
        <v>29</v>
      </c>
      <c r="C763">
        <v>1</v>
      </c>
      <c r="D763">
        <v>3</v>
      </c>
      <c r="E763">
        <f>IFERROR(INDEX(Gemeinde_Kennzahlen!A:C,MATCH(A763,Gemeinde_Kennzahlen!B:B,),3),0)</f>
        <v>1251</v>
      </c>
      <c r="F763">
        <f>IFERROR(ROUND(INDEX(Gemeinde_Kennzahlen!A:Q,MATCH(A763,Gemeinde_Kennzahlen!B:B,),16)*INDEX(Gemeinde_Kennzahlen!A:Q,MATCH(A763,Gemeinde_Kennzahlen!B:B,),17),2),"Siedlungsfläche in ha")</f>
        <v>64.69</v>
      </c>
      <c r="G763">
        <f t="shared" si="36"/>
        <v>1.1590727418065547</v>
      </c>
      <c r="H763">
        <f t="shared" si="37"/>
        <v>0.5995203836930455</v>
      </c>
      <c r="I763">
        <f t="shared" si="38"/>
        <v>1.199040767386091</v>
      </c>
    </row>
    <row r="764" spans="1:9" x14ac:dyDescent="0.2">
      <c r="A764" t="s">
        <v>1275</v>
      </c>
      <c r="B764">
        <v>11</v>
      </c>
      <c r="C764">
        <v>1</v>
      </c>
      <c r="D764">
        <v>1</v>
      </c>
      <c r="E764">
        <f>IFERROR(INDEX(Gemeinde_Kennzahlen!A:C,MATCH(A764,Gemeinde_Kennzahlen!B:B,),3),0)</f>
        <v>8327</v>
      </c>
      <c r="F764">
        <f>IFERROR(ROUND(INDEX(Gemeinde_Kennzahlen!A:Q,MATCH(A764,Gemeinde_Kennzahlen!B:B,),16)*INDEX(Gemeinde_Kennzahlen!A:Q,MATCH(A764,Gemeinde_Kennzahlen!B:B,),17),2),"Siedlungsfläche in ha")</f>
        <v>245.81</v>
      </c>
      <c r="G764">
        <f t="shared" si="36"/>
        <v>6.6050198150594458E-2</v>
      </c>
      <c r="H764">
        <f t="shared" si="37"/>
        <v>9.0068452023537887E-2</v>
      </c>
      <c r="I764">
        <f t="shared" si="38"/>
        <v>6.0045634682358594E-2</v>
      </c>
    </row>
    <row r="765" spans="1:9" x14ac:dyDescent="0.2">
      <c r="A765" t="s">
        <v>2132</v>
      </c>
      <c r="B765">
        <v>0</v>
      </c>
      <c r="C765">
        <v>0</v>
      </c>
      <c r="D765">
        <v>0</v>
      </c>
      <c r="E765">
        <f>IFERROR(INDEX(Gemeinde_Kennzahlen!A:C,MATCH(A765,Gemeinde_Kennzahlen!B:B,),3),0)</f>
        <v>927</v>
      </c>
      <c r="F765">
        <f>IFERROR(ROUND(INDEX(Gemeinde_Kennzahlen!A:Q,MATCH(A765,Gemeinde_Kennzahlen!B:B,),16)*INDEX(Gemeinde_Kennzahlen!A:Q,MATCH(A765,Gemeinde_Kennzahlen!B:B,),17),2),"Siedlungsfläche in ha")</f>
        <v>72.94</v>
      </c>
      <c r="G765">
        <f t="shared" si="36"/>
        <v>0</v>
      </c>
      <c r="H765">
        <f t="shared" si="37"/>
        <v>0</v>
      </c>
      <c r="I765">
        <f t="shared" si="38"/>
        <v>0</v>
      </c>
    </row>
    <row r="766" spans="1:9" x14ac:dyDescent="0.2">
      <c r="A766" t="s">
        <v>2171</v>
      </c>
      <c r="B766">
        <v>21</v>
      </c>
      <c r="C766">
        <v>0</v>
      </c>
      <c r="D766">
        <v>7</v>
      </c>
      <c r="E766">
        <f>IFERROR(INDEX(Gemeinde_Kennzahlen!A:C,MATCH(A766,Gemeinde_Kennzahlen!B:B,),3),0)</f>
        <v>3584</v>
      </c>
      <c r="F766">
        <f>IFERROR(ROUND(INDEX(Gemeinde_Kennzahlen!A:Q,MATCH(A766,Gemeinde_Kennzahlen!B:B,),16)*INDEX(Gemeinde_Kennzahlen!A:Q,MATCH(A766,Gemeinde_Kennzahlen!B:B,),17),2),"Siedlungsfläche in ha")</f>
        <v>147.65</v>
      </c>
      <c r="G766">
        <f t="shared" si="36"/>
        <v>0.29296875</v>
      </c>
      <c r="H766">
        <f t="shared" si="37"/>
        <v>0</v>
      </c>
      <c r="I766">
        <f t="shared" si="38"/>
        <v>0.9765625</v>
      </c>
    </row>
    <row r="767" spans="1:9" x14ac:dyDescent="0.2">
      <c r="A767" t="s">
        <v>1386</v>
      </c>
      <c r="B767">
        <v>26</v>
      </c>
      <c r="C767">
        <v>1</v>
      </c>
      <c r="D767">
        <v>0</v>
      </c>
      <c r="E767">
        <f>IFERROR(INDEX(Gemeinde_Kennzahlen!A:C,MATCH(A767,Gemeinde_Kennzahlen!B:B,),3),0)</f>
        <v>463</v>
      </c>
      <c r="F767">
        <f>IFERROR(ROUND(INDEX(Gemeinde_Kennzahlen!A:Q,MATCH(A767,Gemeinde_Kennzahlen!B:B,),16)*INDEX(Gemeinde_Kennzahlen!A:Q,MATCH(A767,Gemeinde_Kennzahlen!B:B,),17),2),"Siedlungsfläche in ha")</f>
        <v>56.73</v>
      </c>
      <c r="G767">
        <f t="shared" si="36"/>
        <v>2.8077753779697625</v>
      </c>
      <c r="H767">
        <f t="shared" si="37"/>
        <v>1.6198704103671708</v>
      </c>
      <c r="I767">
        <f t="shared" si="38"/>
        <v>0</v>
      </c>
    </row>
    <row r="768" spans="1:9" x14ac:dyDescent="0.2">
      <c r="A768" t="s">
        <v>1817</v>
      </c>
      <c r="B768">
        <v>11</v>
      </c>
      <c r="C768">
        <v>0</v>
      </c>
      <c r="D768">
        <v>2</v>
      </c>
      <c r="E768">
        <f>IFERROR(INDEX(Gemeinde_Kennzahlen!A:C,MATCH(A768,Gemeinde_Kennzahlen!B:B,),3),0)</f>
        <v>2730</v>
      </c>
      <c r="F768">
        <f>IFERROR(ROUND(INDEX(Gemeinde_Kennzahlen!A:Q,MATCH(A768,Gemeinde_Kennzahlen!B:B,),16)*INDEX(Gemeinde_Kennzahlen!A:Q,MATCH(A768,Gemeinde_Kennzahlen!B:B,),17),2),"Siedlungsfläche in ha")</f>
        <v>132.63</v>
      </c>
      <c r="G768">
        <f t="shared" si="36"/>
        <v>0.2014652014652015</v>
      </c>
      <c r="H768">
        <f t="shared" si="37"/>
        <v>0</v>
      </c>
      <c r="I768">
        <f t="shared" si="38"/>
        <v>0.36630036630036628</v>
      </c>
    </row>
    <row r="769" spans="1:9" x14ac:dyDescent="0.2">
      <c r="A769" t="s">
        <v>393</v>
      </c>
      <c r="B769">
        <v>3</v>
      </c>
      <c r="C769">
        <v>1</v>
      </c>
      <c r="D769">
        <v>2</v>
      </c>
      <c r="E769">
        <f>IFERROR(INDEX(Gemeinde_Kennzahlen!A:C,MATCH(A769,Gemeinde_Kennzahlen!B:B,),3),0)</f>
        <v>1007</v>
      </c>
      <c r="F769">
        <f>IFERROR(ROUND(INDEX(Gemeinde_Kennzahlen!A:Q,MATCH(A769,Gemeinde_Kennzahlen!B:B,),16)*INDEX(Gemeinde_Kennzahlen!A:Q,MATCH(A769,Gemeinde_Kennzahlen!B:B,),17),2),"Siedlungsfläche in ha")</f>
        <v>58.19</v>
      </c>
      <c r="G769">
        <f t="shared" si="36"/>
        <v>0.14895729890764647</v>
      </c>
      <c r="H769">
        <f t="shared" si="37"/>
        <v>0.74478649453823231</v>
      </c>
      <c r="I769">
        <f t="shared" si="38"/>
        <v>0.99304865938430975</v>
      </c>
    </row>
    <row r="770" spans="1:9" x14ac:dyDescent="0.2">
      <c r="A770" t="s">
        <v>588</v>
      </c>
      <c r="B770">
        <v>0</v>
      </c>
      <c r="C770">
        <v>0</v>
      </c>
      <c r="D770">
        <v>0</v>
      </c>
      <c r="E770">
        <f>IFERROR(INDEX(Gemeinde_Kennzahlen!A:C,MATCH(A770,Gemeinde_Kennzahlen!B:B,),3),0)</f>
        <v>1237</v>
      </c>
      <c r="F770">
        <f>IFERROR(ROUND(INDEX(Gemeinde_Kennzahlen!A:Q,MATCH(A770,Gemeinde_Kennzahlen!B:B,),16)*INDEX(Gemeinde_Kennzahlen!A:Q,MATCH(A770,Gemeinde_Kennzahlen!B:B,),17),2),"Siedlungsfläche in ha")</f>
        <v>79.75</v>
      </c>
      <c r="G770">
        <f t="shared" si="36"/>
        <v>0</v>
      </c>
      <c r="H770">
        <f t="shared" si="37"/>
        <v>0</v>
      </c>
      <c r="I770">
        <f t="shared" si="38"/>
        <v>0</v>
      </c>
    </row>
    <row r="771" spans="1:9" x14ac:dyDescent="0.2">
      <c r="A771" t="s">
        <v>1173</v>
      </c>
      <c r="B771">
        <v>46</v>
      </c>
      <c r="C771">
        <v>1</v>
      </c>
      <c r="D771">
        <v>14</v>
      </c>
      <c r="E771">
        <f>IFERROR(INDEX(Gemeinde_Kennzahlen!A:C,MATCH(A771,Gemeinde_Kennzahlen!B:B,),3),0)</f>
        <v>721</v>
      </c>
      <c r="F771">
        <f>IFERROR(ROUND(INDEX(Gemeinde_Kennzahlen!A:Q,MATCH(A771,Gemeinde_Kennzahlen!B:B,),16)*INDEX(Gemeinde_Kennzahlen!A:Q,MATCH(A771,Gemeinde_Kennzahlen!B:B,),17),2),"Siedlungsfläche in ha")</f>
        <v>59.43</v>
      </c>
      <c r="G771">
        <f t="shared" si="36"/>
        <v>3.19001386962552</v>
      </c>
      <c r="H771">
        <f t="shared" si="37"/>
        <v>1.0402219140083218</v>
      </c>
      <c r="I771">
        <f t="shared" si="38"/>
        <v>9.7087378640776691</v>
      </c>
    </row>
    <row r="772" spans="1:9" x14ac:dyDescent="0.2">
      <c r="A772" t="s">
        <v>335</v>
      </c>
      <c r="B772">
        <v>6</v>
      </c>
      <c r="C772">
        <v>1</v>
      </c>
      <c r="D772">
        <v>0</v>
      </c>
      <c r="E772">
        <f>IFERROR(INDEX(Gemeinde_Kennzahlen!A:C,MATCH(A772,Gemeinde_Kennzahlen!B:B,),3),0)</f>
        <v>980</v>
      </c>
      <c r="F772">
        <f>IFERROR(ROUND(INDEX(Gemeinde_Kennzahlen!A:Q,MATCH(A772,Gemeinde_Kennzahlen!B:B,),16)*INDEX(Gemeinde_Kennzahlen!A:Q,MATCH(A772,Gemeinde_Kennzahlen!B:B,),17),2),"Siedlungsfläche in ha")</f>
        <v>92.07</v>
      </c>
      <c r="G772">
        <f t="shared" si="36"/>
        <v>0.30612244897959184</v>
      </c>
      <c r="H772">
        <f t="shared" si="37"/>
        <v>0.76530612244897966</v>
      </c>
      <c r="I772">
        <f t="shared" si="38"/>
        <v>0</v>
      </c>
    </row>
    <row r="773" spans="1:9" x14ac:dyDescent="0.2">
      <c r="A773" t="s">
        <v>952</v>
      </c>
      <c r="B773">
        <v>7</v>
      </c>
      <c r="C773">
        <v>2</v>
      </c>
      <c r="D773">
        <v>1</v>
      </c>
      <c r="E773">
        <f>IFERROR(INDEX(Gemeinde_Kennzahlen!A:C,MATCH(A773,Gemeinde_Kennzahlen!B:B,),3),0)</f>
        <v>1993</v>
      </c>
      <c r="F773">
        <f>IFERROR(ROUND(INDEX(Gemeinde_Kennzahlen!A:Q,MATCH(A773,Gemeinde_Kennzahlen!B:B,),16)*INDEX(Gemeinde_Kennzahlen!A:Q,MATCH(A773,Gemeinde_Kennzahlen!B:B,),17),2),"Siedlungsfläche in ha")</f>
        <v>99.84</v>
      </c>
      <c r="G773">
        <f t="shared" si="36"/>
        <v>0.17561465127947817</v>
      </c>
      <c r="H773">
        <f t="shared" si="37"/>
        <v>0.75263421976919209</v>
      </c>
      <c r="I773">
        <f t="shared" si="38"/>
        <v>0.25087807325639738</v>
      </c>
    </row>
    <row r="774" spans="1:9" x14ac:dyDescent="0.2">
      <c r="A774" t="s">
        <v>1119</v>
      </c>
      <c r="B774">
        <v>29</v>
      </c>
      <c r="C774">
        <v>4</v>
      </c>
      <c r="D774">
        <v>7</v>
      </c>
      <c r="E774">
        <f>IFERROR(INDEX(Gemeinde_Kennzahlen!A:C,MATCH(A774,Gemeinde_Kennzahlen!B:B,),3),0)</f>
        <v>16613</v>
      </c>
      <c r="F774">
        <f>IFERROR(ROUND(INDEX(Gemeinde_Kennzahlen!A:Q,MATCH(A774,Gemeinde_Kennzahlen!B:B,),16)*INDEX(Gemeinde_Kennzahlen!A:Q,MATCH(A774,Gemeinde_Kennzahlen!B:B,),17),2),"Siedlungsfläche in ha")</f>
        <v>420.01</v>
      </c>
      <c r="G774">
        <f t="shared" si="36"/>
        <v>8.7281044964786614E-2</v>
      </c>
      <c r="H774">
        <f t="shared" si="37"/>
        <v>0.18058147234093783</v>
      </c>
      <c r="I774">
        <f t="shared" si="38"/>
        <v>0.21067838439776077</v>
      </c>
    </row>
    <row r="775" spans="1:9" x14ac:dyDescent="0.2">
      <c r="A775" t="s">
        <v>274</v>
      </c>
      <c r="B775">
        <v>2</v>
      </c>
      <c r="C775">
        <v>0</v>
      </c>
      <c r="D775">
        <v>0</v>
      </c>
      <c r="E775">
        <f>IFERROR(INDEX(Gemeinde_Kennzahlen!A:C,MATCH(A775,Gemeinde_Kennzahlen!B:B,),3),0)</f>
        <v>1381</v>
      </c>
      <c r="F775">
        <f>IFERROR(ROUND(INDEX(Gemeinde_Kennzahlen!A:Q,MATCH(A775,Gemeinde_Kennzahlen!B:B,),16)*INDEX(Gemeinde_Kennzahlen!A:Q,MATCH(A775,Gemeinde_Kennzahlen!B:B,),17),2),"Siedlungsfläche in ha")</f>
        <v>111.45</v>
      </c>
      <c r="G775">
        <f t="shared" si="36"/>
        <v>7.2411296162201294E-2</v>
      </c>
      <c r="H775">
        <f t="shared" si="37"/>
        <v>0</v>
      </c>
      <c r="I775">
        <f t="shared" si="38"/>
        <v>0</v>
      </c>
    </row>
    <row r="776" spans="1:9" x14ac:dyDescent="0.2">
      <c r="A776" t="s">
        <v>1164</v>
      </c>
      <c r="B776">
        <v>217</v>
      </c>
      <c r="C776">
        <v>11</v>
      </c>
      <c r="D776">
        <v>26</v>
      </c>
      <c r="E776">
        <f>IFERROR(INDEX(Gemeinde_Kennzahlen!A:C,MATCH(A776,Gemeinde_Kennzahlen!B:B,),3),0)</f>
        <v>19547</v>
      </c>
      <c r="F776">
        <f>IFERROR(ROUND(INDEX(Gemeinde_Kennzahlen!A:Q,MATCH(A776,Gemeinde_Kennzahlen!B:B,),16)*INDEX(Gemeinde_Kennzahlen!A:Q,MATCH(A776,Gemeinde_Kennzahlen!B:B,),17),2),"Siedlungsfläche in ha")</f>
        <v>443.33</v>
      </c>
      <c r="G776">
        <f t="shared" si="36"/>
        <v>0.55507238962500638</v>
      </c>
      <c r="H776">
        <f t="shared" si="37"/>
        <v>0.4220596510973551</v>
      </c>
      <c r="I776">
        <f t="shared" si="38"/>
        <v>0.6650636926382566</v>
      </c>
    </row>
    <row r="777" spans="1:9" x14ac:dyDescent="0.2">
      <c r="A777" t="s">
        <v>1465</v>
      </c>
      <c r="B777">
        <v>5</v>
      </c>
      <c r="C777">
        <v>0</v>
      </c>
      <c r="D777">
        <v>0</v>
      </c>
      <c r="E777">
        <f>IFERROR(INDEX(Gemeinde_Kennzahlen!A:C,MATCH(A777,Gemeinde_Kennzahlen!B:B,),3),0)</f>
        <v>1102</v>
      </c>
      <c r="F777">
        <f>IFERROR(ROUND(INDEX(Gemeinde_Kennzahlen!A:Q,MATCH(A777,Gemeinde_Kennzahlen!B:B,),16)*INDEX(Gemeinde_Kennzahlen!A:Q,MATCH(A777,Gemeinde_Kennzahlen!B:B,),17),2),"Siedlungsfläche in ha")</f>
        <v>109.91</v>
      </c>
      <c r="G777">
        <f t="shared" si="36"/>
        <v>0.22686025408348459</v>
      </c>
      <c r="H777">
        <f t="shared" si="37"/>
        <v>0</v>
      </c>
      <c r="I777">
        <f t="shared" si="38"/>
        <v>0</v>
      </c>
    </row>
    <row r="778" spans="1:9" x14ac:dyDescent="0.2">
      <c r="A778" t="s">
        <v>1861</v>
      </c>
      <c r="B778">
        <v>8</v>
      </c>
      <c r="C778">
        <v>0</v>
      </c>
      <c r="D778">
        <v>8</v>
      </c>
      <c r="E778">
        <f>IFERROR(INDEX(Gemeinde_Kennzahlen!A:C,MATCH(A778,Gemeinde_Kennzahlen!B:B,),3),0)</f>
        <v>1030</v>
      </c>
      <c r="F778">
        <f>IFERROR(ROUND(INDEX(Gemeinde_Kennzahlen!A:Q,MATCH(A778,Gemeinde_Kennzahlen!B:B,),16)*INDEX(Gemeinde_Kennzahlen!A:Q,MATCH(A778,Gemeinde_Kennzahlen!B:B,),17),2),"Siedlungsfläche in ha")</f>
        <v>73</v>
      </c>
      <c r="G778">
        <f t="shared" si="36"/>
        <v>0.38834951456310679</v>
      </c>
      <c r="H778">
        <f t="shared" si="37"/>
        <v>0</v>
      </c>
      <c r="I778">
        <f t="shared" si="38"/>
        <v>3.883495145631068</v>
      </c>
    </row>
    <row r="779" spans="1:9" x14ac:dyDescent="0.2">
      <c r="A779" t="s">
        <v>2307</v>
      </c>
      <c r="B779">
        <v>39</v>
      </c>
      <c r="C779">
        <v>2</v>
      </c>
      <c r="D779">
        <v>13</v>
      </c>
      <c r="E779">
        <f>IFERROR(INDEX(Gemeinde_Kennzahlen!A:C,MATCH(A779,Gemeinde_Kennzahlen!B:B,),3),0)</f>
        <v>8233</v>
      </c>
      <c r="F779">
        <f>IFERROR(ROUND(INDEX(Gemeinde_Kennzahlen!A:Q,MATCH(A779,Gemeinde_Kennzahlen!B:B,),16)*INDEX(Gemeinde_Kennzahlen!A:Q,MATCH(A779,Gemeinde_Kennzahlen!B:B,),17),2),"Siedlungsfläche in ha")</f>
        <v>363.71</v>
      </c>
      <c r="G779">
        <f t="shared" si="36"/>
        <v>0.23685169440058304</v>
      </c>
      <c r="H779">
        <f t="shared" si="37"/>
        <v>0.18219361107737156</v>
      </c>
      <c r="I779">
        <f t="shared" si="38"/>
        <v>0.78950564800194334</v>
      </c>
    </row>
    <row r="780" spans="1:9" x14ac:dyDescent="0.2">
      <c r="A780" t="s">
        <v>2182</v>
      </c>
      <c r="B780">
        <v>10</v>
      </c>
      <c r="C780">
        <v>1</v>
      </c>
      <c r="D780">
        <v>0</v>
      </c>
      <c r="E780">
        <f>IFERROR(INDEX(Gemeinde_Kennzahlen!A:C,MATCH(A780,Gemeinde_Kennzahlen!B:B,),3),0)</f>
        <v>849</v>
      </c>
      <c r="F780">
        <f>IFERROR(ROUND(INDEX(Gemeinde_Kennzahlen!A:Q,MATCH(A780,Gemeinde_Kennzahlen!B:B,),16)*INDEX(Gemeinde_Kennzahlen!A:Q,MATCH(A780,Gemeinde_Kennzahlen!B:B,),17),2),"Siedlungsfläche in ha")</f>
        <v>57.23</v>
      </c>
      <c r="G780">
        <f t="shared" si="36"/>
        <v>0.58892815076560656</v>
      </c>
      <c r="H780">
        <f t="shared" si="37"/>
        <v>0.88339222614840984</v>
      </c>
      <c r="I780">
        <f t="shared" si="38"/>
        <v>0</v>
      </c>
    </row>
    <row r="781" spans="1:9" x14ac:dyDescent="0.2">
      <c r="A781" t="s">
        <v>257</v>
      </c>
      <c r="B781">
        <v>0</v>
      </c>
      <c r="C781">
        <v>0</v>
      </c>
      <c r="D781">
        <v>0</v>
      </c>
      <c r="E781">
        <f>IFERROR(INDEX(Gemeinde_Kennzahlen!A:C,MATCH(A781,Gemeinde_Kennzahlen!B:B,),3),0)</f>
        <v>672</v>
      </c>
      <c r="F781">
        <f>IFERROR(ROUND(INDEX(Gemeinde_Kennzahlen!A:Q,MATCH(A781,Gemeinde_Kennzahlen!B:B,),16)*INDEX(Gemeinde_Kennzahlen!A:Q,MATCH(A781,Gemeinde_Kennzahlen!B:B,),17),2),"Siedlungsfläche in ha")</f>
        <v>56.95</v>
      </c>
      <c r="G781">
        <f t="shared" si="36"/>
        <v>0</v>
      </c>
      <c r="H781">
        <f t="shared" si="37"/>
        <v>0</v>
      </c>
      <c r="I781">
        <f t="shared" si="38"/>
        <v>0</v>
      </c>
    </row>
    <row r="782" spans="1:9" x14ac:dyDescent="0.2">
      <c r="A782" t="s">
        <v>911</v>
      </c>
      <c r="B782">
        <v>45</v>
      </c>
      <c r="C782">
        <v>1</v>
      </c>
      <c r="D782">
        <v>7</v>
      </c>
      <c r="E782">
        <f>IFERROR(INDEX(Gemeinde_Kennzahlen!A:C,MATCH(A782,Gemeinde_Kennzahlen!B:B,),3),0)</f>
        <v>7803</v>
      </c>
      <c r="F782">
        <f>IFERROR(ROUND(INDEX(Gemeinde_Kennzahlen!A:Q,MATCH(A782,Gemeinde_Kennzahlen!B:B,),16)*INDEX(Gemeinde_Kennzahlen!A:Q,MATCH(A782,Gemeinde_Kennzahlen!B:B,),17),2),"Siedlungsfläche in ha")</f>
        <v>273.77999999999997</v>
      </c>
      <c r="G782">
        <f t="shared" si="36"/>
        <v>0.28835063437139563</v>
      </c>
      <c r="H782">
        <f t="shared" si="37"/>
        <v>9.611687812379853E-2</v>
      </c>
      <c r="I782">
        <f t="shared" si="38"/>
        <v>0.44854543124439317</v>
      </c>
    </row>
    <row r="783" spans="1:9" x14ac:dyDescent="0.2">
      <c r="A783" t="s">
        <v>2278</v>
      </c>
      <c r="B783">
        <v>174</v>
      </c>
      <c r="C783">
        <v>15</v>
      </c>
      <c r="D783">
        <v>33</v>
      </c>
      <c r="E783">
        <f>IFERROR(INDEX(Gemeinde_Kennzahlen!A:C,MATCH(A783,Gemeinde_Kennzahlen!B:B,),3),0)</f>
        <v>14564</v>
      </c>
      <c r="F783">
        <f>IFERROR(ROUND(INDEX(Gemeinde_Kennzahlen!A:Q,MATCH(A783,Gemeinde_Kennzahlen!B:B,),16)*INDEX(Gemeinde_Kennzahlen!A:Q,MATCH(A783,Gemeinde_Kennzahlen!B:B,),17),2),"Siedlungsfläche in ha")</f>
        <v>419.36</v>
      </c>
      <c r="G783">
        <f t="shared" si="36"/>
        <v>0.59736336171381488</v>
      </c>
      <c r="H783">
        <f t="shared" si="37"/>
        <v>0.77245262290579508</v>
      </c>
      <c r="I783">
        <f t="shared" si="38"/>
        <v>1.1329305135951662</v>
      </c>
    </row>
    <row r="784" spans="1:9" x14ac:dyDescent="0.2">
      <c r="A784" t="s">
        <v>282</v>
      </c>
      <c r="B784">
        <v>6</v>
      </c>
      <c r="C784">
        <v>0</v>
      </c>
      <c r="D784">
        <v>0</v>
      </c>
      <c r="E784">
        <f>IFERROR(INDEX(Gemeinde_Kennzahlen!A:C,MATCH(A784,Gemeinde_Kennzahlen!B:B,),3),0)</f>
        <v>925</v>
      </c>
      <c r="F784">
        <f>IFERROR(ROUND(INDEX(Gemeinde_Kennzahlen!A:Q,MATCH(A784,Gemeinde_Kennzahlen!B:B,),16)*INDEX(Gemeinde_Kennzahlen!A:Q,MATCH(A784,Gemeinde_Kennzahlen!B:B,),17),2),"Siedlungsfläche in ha")</f>
        <v>106.26</v>
      </c>
      <c r="G784">
        <f t="shared" si="36"/>
        <v>0.32432432432432429</v>
      </c>
      <c r="H784">
        <f t="shared" si="37"/>
        <v>0</v>
      </c>
      <c r="I784">
        <f t="shared" si="38"/>
        <v>0</v>
      </c>
    </row>
    <row r="785" spans="1:9" x14ac:dyDescent="0.2">
      <c r="A785" t="s">
        <v>1024</v>
      </c>
      <c r="B785">
        <v>4</v>
      </c>
      <c r="C785">
        <v>3</v>
      </c>
      <c r="D785">
        <v>5</v>
      </c>
      <c r="E785">
        <f>IFERROR(INDEX(Gemeinde_Kennzahlen!A:C,MATCH(A785,Gemeinde_Kennzahlen!B:B,),3),0)</f>
        <v>8137</v>
      </c>
      <c r="F785">
        <f>IFERROR(ROUND(INDEX(Gemeinde_Kennzahlen!A:Q,MATCH(A785,Gemeinde_Kennzahlen!B:B,),16)*INDEX(Gemeinde_Kennzahlen!A:Q,MATCH(A785,Gemeinde_Kennzahlen!B:B,),17),2),"Siedlungsfläche in ha")</f>
        <v>249.4</v>
      </c>
      <c r="G785">
        <f t="shared" si="36"/>
        <v>2.4579083200196632E-2</v>
      </c>
      <c r="H785">
        <f t="shared" si="37"/>
        <v>0.27651468600221213</v>
      </c>
      <c r="I785">
        <f t="shared" si="38"/>
        <v>0.30723854000245787</v>
      </c>
    </row>
    <row r="786" spans="1:9" x14ac:dyDescent="0.2">
      <c r="A786" t="s">
        <v>1176</v>
      </c>
      <c r="B786">
        <v>177</v>
      </c>
      <c r="C786">
        <v>22</v>
      </c>
      <c r="D786">
        <v>86</v>
      </c>
      <c r="E786">
        <f>IFERROR(INDEX(Gemeinde_Kennzahlen!A:C,MATCH(A786,Gemeinde_Kennzahlen!B:B,),3),0)</f>
        <v>21773</v>
      </c>
      <c r="F786">
        <f>IFERROR(ROUND(INDEX(Gemeinde_Kennzahlen!A:Q,MATCH(A786,Gemeinde_Kennzahlen!B:B,),16)*INDEX(Gemeinde_Kennzahlen!A:Q,MATCH(A786,Gemeinde_Kennzahlen!B:B,),17),2),"Siedlungsfläche in ha")</f>
        <v>607.02</v>
      </c>
      <c r="G786">
        <f t="shared" ref="G786:G849" si="39">B786/E786*50</f>
        <v>0.40646672484269508</v>
      </c>
      <c r="H786">
        <f t="shared" ref="H786:H849" si="40">C786/E786*750</f>
        <v>0.75781931750332976</v>
      </c>
      <c r="I786">
        <f t="shared" ref="I786:I849" si="41">D786/E786*500</f>
        <v>1.9749230698571625</v>
      </c>
    </row>
    <row r="787" spans="1:9" x14ac:dyDescent="0.2">
      <c r="A787" t="s">
        <v>614</v>
      </c>
      <c r="B787">
        <v>3</v>
      </c>
      <c r="C787">
        <v>0</v>
      </c>
      <c r="D787">
        <v>0</v>
      </c>
      <c r="E787">
        <f>IFERROR(INDEX(Gemeinde_Kennzahlen!A:C,MATCH(A787,Gemeinde_Kennzahlen!B:B,),3),0)</f>
        <v>4199</v>
      </c>
      <c r="F787">
        <f>IFERROR(ROUND(INDEX(Gemeinde_Kennzahlen!A:Q,MATCH(A787,Gemeinde_Kennzahlen!B:B,),16)*INDEX(Gemeinde_Kennzahlen!A:Q,MATCH(A787,Gemeinde_Kennzahlen!B:B,),17),2),"Siedlungsfläche in ha")</f>
        <v>212.78</v>
      </c>
      <c r="G787">
        <f t="shared" si="39"/>
        <v>3.5722791140747799E-2</v>
      </c>
      <c r="H787">
        <f t="shared" si="40"/>
        <v>0</v>
      </c>
      <c r="I787">
        <f t="shared" si="41"/>
        <v>0</v>
      </c>
    </row>
    <row r="788" spans="1:9" x14ac:dyDescent="0.2">
      <c r="A788" t="s">
        <v>751</v>
      </c>
      <c r="B788">
        <v>4</v>
      </c>
      <c r="C788">
        <v>0</v>
      </c>
      <c r="D788">
        <v>3</v>
      </c>
      <c r="E788">
        <f>IFERROR(INDEX(Gemeinde_Kennzahlen!A:C,MATCH(A788,Gemeinde_Kennzahlen!B:B,),3),0)</f>
        <v>1063</v>
      </c>
      <c r="F788">
        <f>IFERROR(ROUND(INDEX(Gemeinde_Kennzahlen!A:Q,MATCH(A788,Gemeinde_Kennzahlen!B:B,),16)*INDEX(Gemeinde_Kennzahlen!A:Q,MATCH(A788,Gemeinde_Kennzahlen!B:B,),17),2),"Siedlungsfläche in ha")</f>
        <v>71</v>
      </c>
      <c r="G788">
        <f t="shared" si="39"/>
        <v>0.18814675446848542</v>
      </c>
      <c r="H788">
        <f t="shared" si="40"/>
        <v>0</v>
      </c>
      <c r="I788">
        <f t="shared" si="41"/>
        <v>1.4111006585136407</v>
      </c>
    </row>
    <row r="789" spans="1:9" x14ac:dyDescent="0.2">
      <c r="A789" t="s">
        <v>892</v>
      </c>
      <c r="B789">
        <v>3</v>
      </c>
      <c r="C789">
        <v>0</v>
      </c>
      <c r="D789">
        <v>1</v>
      </c>
      <c r="E789">
        <f>IFERROR(INDEX(Gemeinde_Kennzahlen!A:C,MATCH(A789,Gemeinde_Kennzahlen!B:B,),3),0)</f>
        <v>1340</v>
      </c>
      <c r="F789">
        <f>IFERROR(ROUND(INDEX(Gemeinde_Kennzahlen!A:Q,MATCH(A789,Gemeinde_Kennzahlen!B:B,),16)*INDEX(Gemeinde_Kennzahlen!A:Q,MATCH(A789,Gemeinde_Kennzahlen!B:B,),17),2),"Siedlungsfläche in ha")</f>
        <v>98.24</v>
      </c>
      <c r="G789">
        <f t="shared" si="39"/>
        <v>0.11194029850746269</v>
      </c>
      <c r="H789">
        <f t="shared" si="40"/>
        <v>0</v>
      </c>
      <c r="I789">
        <f t="shared" si="41"/>
        <v>0.37313432835820898</v>
      </c>
    </row>
    <row r="790" spans="1:9" x14ac:dyDescent="0.2">
      <c r="A790" t="s">
        <v>3385</v>
      </c>
      <c r="B790">
        <v>14</v>
      </c>
      <c r="C790">
        <v>0</v>
      </c>
      <c r="D790">
        <v>0</v>
      </c>
      <c r="E790">
        <f>IFERROR(INDEX(Gemeinde_Kennzahlen!A:C,MATCH(A790,Gemeinde_Kennzahlen!B:B,),3),0)</f>
        <v>2273</v>
      </c>
      <c r="F790">
        <f>IFERROR(ROUND(INDEX(Gemeinde_Kennzahlen!A:Q,MATCH(A790,Gemeinde_Kennzahlen!B:B,),16)*INDEX(Gemeinde_Kennzahlen!A:Q,MATCH(A790,Gemeinde_Kennzahlen!B:B,),17),2),"Siedlungsfläche in ha")</f>
        <v>118.48</v>
      </c>
      <c r="G790">
        <f t="shared" si="39"/>
        <v>0.30796304443466782</v>
      </c>
      <c r="H790">
        <f t="shared" si="40"/>
        <v>0</v>
      </c>
      <c r="I790">
        <f t="shared" si="41"/>
        <v>0</v>
      </c>
    </row>
    <row r="791" spans="1:9" x14ac:dyDescent="0.2">
      <c r="A791" t="s">
        <v>1630</v>
      </c>
      <c r="B791">
        <v>4</v>
      </c>
      <c r="C791">
        <v>1</v>
      </c>
      <c r="D791">
        <v>1</v>
      </c>
      <c r="E791">
        <f>IFERROR(INDEX(Gemeinde_Kennzahlen!A:C,MATCH(A791,Gemeinde_Kennzahlen!B:B,),3),0)</f>
        <v>5029</v>
      </c>
      <c r="F791">
        <f>IFERROR(ROUND(INDEX(Gemeinde_Kennzahlen!A:Q,MATCH(A791,Gemeinde_Kennzahlen!B:B,),16)*INDEX(Gemeinde_Kennzahlen!A:Q,MATCH(A791,Gemeinde_Kennzahlen!B:B,),17),2),"Siedlungsfläche in ha")</f>
        <v>196.32</v>
      </c>
      <c r="G791">
        <f t="shared" si="39"/>
        <v>3.976933784052495E-2</v>
      </c>
      <c r="H791">
        <f t="shared" si="40"/>
        <v>0.14913501690196856</v>
      </c>
      <c r="I791">
        <f t="shared" si="41"/>
        <v>9.9423344601312386E-2</v>
      </c>
    </row>
    <row r="792" spans="1:9" x14ac:dyDescent="0.2">
      <c r="A792" t="s">
        <v>2075</v>
      </c>
      <c r="B792">
        <v>1</v>
      </c>
      <c r="C792">
        <v>1</v>
      </c>
      <c r="D792">
        <v>0</v>
      </c>
      <c r="E792">
        <f>IFERROR(INDEX(Gemeinde_Kennzahlen!A:C,MATCH(A792,Gemeinde_Kennzahlen!B:B,),3),0)</f>
        <v>226</v>
      </c>
      <c r="F792">
        <f>IFERROR(ROUND(INDEX(Gemeinde_Kennzahlen!A:Q,MATCH(A792,Gemeinde_Kennzahlen!B:B,),16)*INDEX(Gemeinde_Kennzahlen!A:Q,MATCH(A792,Gemeinde_Kennzahlen!B:B,),17),2),"Siedlungsfläche in ha")</f>
        <v>23.98</v>
      </c>
      <c r="G792">
        <f t="shared" si="39"/>
        <v>0.22123893805309736</v>
      </c>
      <c r="H792">
        <f t="shared" si="40"/>
        <v>3.3185840707964602</v>
      </c>
      <c r="I792">
        <f t="shared" si="41"/>
        <v>0</v>
      </c>
    </row>
    <row r="793" spans="1:9" x14ac:dyDescent="0.2">
      <c r="A793" t="s">
        <v>1551</v>
      </c>
      <c r="B793">
        <v>46</v>
      </c>
      <c r="C793">
        <v>1</v>
      </c>
      <c r="D793">
        <v>6</v>
      </c>
      <c r="E793">
        <f>IFERROR(INDEX(Gemeinde_Kennzahlen!A:C,MATCH(A793,Gemeinde_Kennzahlen!B:B,),3),0)</f>
        <v>8766</v>
      </c>
      <c r="F793">
        <f>IFERROR(ROUND(INDEX(Gemeinde_Kennzahlen!A:Q,MATCH(A793,Gemeinde_Kennzahlen!B:B,),16)*INDEX(Gemeinde_Kennzahlen!A:Q,MATCH(A793,Gemeinde_Kennzahlen!B:B,),17),2),"Siedlungsfläche in ha")</f>
        <v>327.14</v>
      </c>
      <c r="G793">
        <f t="shared" si="39"/>
        <v>0.26237736710015969</v>
      </c>
      <c r="H793">
        <f t="shared" si="40"/>
        <v>8.5557837097878162E-2</v>
      </c>
      <c r="I793">
        <f t="shared" si="41"/>
        <v>0.34223134839151265</v>
      </c>
    </row>
    <row r="794" spans="1:9" x14ac:dyDescent="0.2">
      <c r="A794" t="s">
        <v>1094</v>
      </c>
      <c r="B794">
        <v>16</v>
      </c>
      <c r="C794">
        <v>0</v>
      </c>
      <c r="D794">
        <v>9</v>
      </c>
      <c r="E794">
        <f>IFERROR(INDEX(Gemeinde_Kennzahlen!A:C,MATCH(A794,Gemeinde_Kennzahlen!B:B,),3),0)</f>
        <v>2263</v>
      </c>
      <c r="F794">
        <f>IFERROR(ROUND(INDEX(Gemeinde_Kennzahlen!A:Q,MATCH(A794,Gemeinde_Kennzahlen!B:B,),16)*INDEX(Gemeinde_Kennzahlen!A:Q,MATCH(A794,Gemeinde_Kennzahlen!B:B,),17),2),"Siedlungsfläche in ha")</f>
        <v>149.12</v>
      </c>
      <c r="G794">
        <f t="shared" si="39"/>
        <v>0.35351303579319487</v>
      </c>
      <c r="H794">
        <f t="shared" si="40"/>
        <v>0</v>
      </c>
      <c r="I794">
        <f t="shared" si="41"/>
        <v>1.988510826336721</v>
      </c>
    </row>
    <row r="795" spans="1:9" x14ac:dyDescent="0.2">
      <c r="A795" t="s">
        <v>922</v>
      </c>
      <c r="B795">
        <v>17</v>
      </c>
      <c r="C795">
        <v>4</v>
      </c>
      <c r="D795">
        <v>1</v>
      </c>
      <c r="E795">
        <f>IFERROR(INDEX(Gemeinde_Kennzahlen!A:C,MATCH(A795,Gemeinde_Kennzahlen!B:B,),3),0)</f>
        <v>1047</v>
      </c>
      <c r="F795">
        <f>IFERROR(ROUND(INDEX(Gemeinde_Kennzahlen!A:Q,MATCH(A795,Gemeinde_Kennzahlen!B:B,),16)*INDEX(Gemeinde_Kennzahlen!A:Q,MATCH(A795,Gemeinde_Kennzahlen!B:B,),17),2),"Siedlungsfläche in ha")</f>
        <v>168.28</v>
      </c>
      <c r="G795">
        <f t="shared" si="39"/>
        <v>0.81184336198662843</v>
      </c>
      <c r="H795">
        <f t="shared" si="40"/>
        <v>2.8653295128939829</v>
      </c>
      <c r="I795">
        <f t="shared" si="41"/>
        <v>0.47755491881566381</v>
      </c>
    </row>
    <row r="796" spans="1:9" x14ac:dyDescent="0.2">
      <c r="A796" t="s">
        <v>1806</v>
      </c>
      <c r="B796">
        <v>6</v>
      </c>
      <c r="C796">
        <v>0</v>
      </c>
      <c r="D796">
        <v>0</v>
      </c>
      <c r="E796">
        <f>IFERROR(INDEX(Gemeinde_Kennzahlen!A:C,MATCH(A796,Gemeinde_Kennzahlen!B:B,),3),0)</f>
        <v>888</v>
      </c>
      <c r="F796">
        <f>IFERROR(ROUND(INDEX(Gemeinde_Kennzahlen!A:Q,MATCH(A796,Gemeinde_Kennzahlen!B:B,),16)*INDEX(Gemeinde_Kennzahlen!A:Q,MATCH(A796,Gemeinde_Kennzahlen!B:B,),17),2),"Siedlungsfläche in ha")</f>
        <v>67.11</v>
      </c>
      <c r="G796">
        <f t="shared" si="39"/>
        <v>0.33783783783783783</v>
      </c>
      <c r="H796">
        <f t="shared" si="40"/>
        <v>0</v>
      </c>
      <c r="I796">
        <f t="shared" si="41"/>
        <v>0</v>
      </c>
    </row>
    <row r="797" spans="1:9" x14ac:dyDescent="0.2">
      <c r="A797" t="s">
        <v>948</v>
      </c>
      <c r="B797">
        <v>8</v>
      </c>
      <c r="C797">
        <v>1</v>
      </c>
      <c r="D797">
        <v>3</v>
      </c>
      <c r="E797">
        <f>IFERROR(INDEX(Gemeinde_Kennzahlen!A:C,MATCH(A797,Gemeinde_Kennzahlen!B:B,),3),0)</f>
        <v>2442</v>
      </c>
      <c r="F797">
        <f>IFERROR(ROUND(INDEX(Gemeinde_Kennzahlen!A:Q,MATCH(A797,Gemeinde_Kennzahlen!B:B,),16)*INDEX(Gemeinde_Kennzahlen!A:Q,MATCH(A797,Gemeinde_Kennzahlen!B:B,),17),2),"Siedlungsfläche in ha")</f>
        <v>141.46</v>
      </c>
      <c r="G797">
        <f t="shared" si="39"/>
        <v>0.16380016380016382</v>
      </c>
      <c r="H797">
        <f t="shared" si="40"/>
        <v>0.30712530712530717</v>
      </c>
      <c r="I797">
        <f t="shared" si="41"/>
        <v>0.61425061425061422</v>
      </c>
    </row>
    <row r="798" spans="1:9" x14ac:dyDescent="0.2">
      <c r="A798" t="s">
        <v>394</v>
      </c>
      <c r="B798">
        <v>4</v>
      </c>
      <c r="C798">
        <v>0</v>
      </c>
      <c r="D798">
        <v>2</v>
      </c>
      <c r="E798">
        <f>IFERROR(INDEX(Gemeinde_Kennzahlen!A:C,MATCH(A798,Gemeinde_Kennzahlen!B:B,),3),0)</f>
        <v>826</v>
      </c>
      <c r="F798">
        <f>IFERROR(ROUND(INDEX(Gemeinde_Kennzahlen!A:Q,MATCH(A798,Gemeinde_Kennzahlen!B:B,),16)*INDEX(Gemeinde_Kennzahlen!A:Q,MATCH(A798,Gemeinde_Kennzahlen!B:B,),17),2),"Siedlungsfläche in ha")</f>
        <v>53.96</v>
      </c>
      <c r="G798">
        <f t="shared" si="39"/>
        <v>0.24213075060532688</v>
      </c>
      <c r="H798">
        <f t="shared" si="40"/>
        <v>0</v>
      </c>
      <c r="I798">
        <f t="shared" si="41"/>
        <v>1.2106537530266344</v>
      </c>
    </row>
    <row r="799" spans="1:9" x14ac:dyDescent="0.2">
      <c r="A799" t="s">
        <v>763</v>
      </c>
      <c r="B799">
        <v>1</v>
      </c>
      <c r="C799">
        <v>1</v>
      </c>
      <c r="D799">
        <v>0</v>
      </c>
      <c r="E799">
        <f>IFERROR(INDEX(Gemeinde_Kennzahlen!A:C,MATCH(A799,Gemeinde_Kennzahlen!B:B,),3),0)</f>
        <v>1067</v>
      </c>
      <c r="F799">
        <f>IFERROR(ROUND(INDEX(Gemeinde_Kennzahlen!A:Q,MATCH(A799,Gemeinde_Kennzahlen!B:B,),16)*INDEX(Gemeinde_Kennzahlen!A:Q,MATCH(A799,Gemeinde_Kennzahlen!B:B,),17),2),"Siedlungsfläche in ha")</f>
        <v>118.19</v>
      </c>
      <c r="G799">
        <f t="shared" si="39"/>
        <v>4.6860356138706656E-2</v>
      </c>
      <c r="H799">
        <f t="shared" si="40"/>
        <v>0.70290534208059985</v>
      </c>
      <c r="I799">
        <f t="shared" si="41"/>
        <v>0</v>
      </c>
    </row>
    <row r="800" spans="1:9" x14ac:dyDescent="0.2">
      <c r="A800" t="s">
        <v>1531</v>
      </c>
      <c r="B800">
        <v>20</v>
      </c>
      <c r="C800">
        <v>0</v>
      </c>
      <c r="D800">
        <v>6</v>
      </c>
      <c r="E800">
        <f>IFERROR(INDEX(Gemeinde_Kennzahlen!A:C,MATCH(A800,Gemeinde_Kennzahlen!B:B,),3),0)</f>
        <v>4971</v>
      </c>
      <c r="F800">
        <f>IFERROR(ROUND(INDEX(Gemeinde_Kennzahlen!A:Q,MATCH(A800,Gemeinde_Kennzahlen!B:B,),16)*INDEX(Gemeinde_Kennzahlen!A:Q,MATCH(A800,Gemeinde_Kennzahlen!B:B,),17),2),"Siedlungsfläche in ha")</f>
        <v>164.13</v>
      </c>
      <c r="G800">
        <f t="shared" si="39"/>
        <v>0.20116676725005028</v>
      </c>
      <c r="H800">
        <f t="shared" si="40"/>
        <v>0</v>
      </c>
      <c r="I800">
        <f t="shared" si="41"/>
        <v>0.6035003017501509</v>
      </c>
    </row>
    <row r="801" spans="1:9" x14ac:dyDescent="0.2">
      <c r="A801" t="s">
        <v>953</v>
      </c>
      <c r="B801">
        <v>14</v>
      </c>
      <c r="C801">
        <v>0</v>
      </c>
      <c r="D801">
        <v>1</v>
      </c>
      <c r="E801">
        <f>IFERROR(INDEX(Gemeinde_Kennzahlen!A:C,MATCH(A801,Gemeinde_Kennzahlen!B:B,),3),0)</f>
        <v>3779</v>
      </c>
      <c r="F801">
        <f>IFERROR(ROUND(INDEX(Gemeinde_Kennzahlen!A:Q,MATCH(A801,Gemeinde_Kennzahlen!B:B,),16)*INDEX(Gemeinde_Kennzahlen!A:Q,MATCH(A801,Gemeinde_Kennzahlen!B:B,),17),2),"Siedlungsfläche in ha")</f>
        <v>186.39</v>
      </c>
      <c r="G801">
        <f t="shared" si="39"/>
        <v>0.18523418893887272</v>
      </c>
      <c r="H801">
        <f t="shared" si="40"/>
        <v>0</v>
      </c>
      <c r="I801">
        <f t="shared" si="41"/>
        <v>0.13231013495633764</v>
      </c>
    </row>
    <row r="802" spans="1:9" x14ac:dyDescent="0.2">
      <c r="A802" t="s">
        <v>2279</v>
      </c>
      <c r="B802">
        <v>84</v>
      </c>
      <c r="C802">
        <v>3</v>
      </c>
      <c r="D802">
        <v>6</v>
      </c>
      <c r="E802">
        <f>IFERROR(INDEX(Gemeinde_Kennzahlen!A:C,MATCH(A802,Gemeinde_Kennzahlen!B:B,),3),0)</f>
        <v>8775</v>
      </c>
      <c r="F802">
        <f>IFERROR(ROUND(INDEX(Gemeinde_Kennzahlen!A:Q,MATCH(A802,Gemeinde_Kennzahlen!B:B,),16)*INDEX(Gemeinde_Kennzahlen!A:Q,MATCH(A802,Gemeinde_Kennzahlen!B:B,),17),2),"Siedlungsfläche in ha")</f>
        <v>260.57</v>
      </c>
      <c r="G802">
        <f t="shared" si="39"/>
        <v>0.47863247863247865</v>
      </c>
      <c r="H802">
        <f t="shared" si="40"/>
        <v>0.25641025641025639</v>
      </c>
      <c r="I802">
        <f t="shared" si="41"/>
        <v>0.34188034188034189</v>
      </c>
    </row>
    <row r="803" spans="1:9" x14ac:dyDescent="0.2">
      <c r="A803" t="s">
        <v>860</v>
      </c>
      <c r="B803">
        <v>8</v>
      </c>
      <c r="C803">
        <v>1</v>
      </c>
      <c r="D803">
        <v>5</v>
      </c>
      <c r="E803">
        <f>IFERROR(INDEX(Gemeinde_Kennzahlen!A:C,MATCH(A803,Gemeinde_Kennzahlen!B:B,),3),0)</f>
        <v>209</v>
      </c>
      <c r="F803">
        <f>IFERROR(ROUND(INDEX(Gemeinde_Kennzahlen!A:Q,MATCH(A803,Gemeinde_Kennzahlen!B:B,),16)*INDEX(Gemeinde_Kennzahlen!A:Q,MATCH(A803,Gemeinde_Kennzahlen!B:B,),17),2),"Siedlungsfläche in ha")</f>
        <v>28.05</v>
      </c>
      <c r="G803">
        <f t="shared" si="39"/>
        <v>1.9138755980861244</v>
      </c>
      <c r="H803">
        <f t="shared" si="40"/>
        <v>3.5885167464114831</v>
      </c>
      <c r="I803">
        <f t="shared" si="41"/>
        <v>11.961722488038278</v>
      </c>
    </row>
    <row r="804" spans="1:9" x14ac:dyDescent="0.2">
      <c r="A804" t="s">
        <v>867</v>
      </c>
      <c r="B804">
        <v>50</v>
      </c>
      <c r="C804">
        <v>7</v>
      </c>
      <c r="D804">
        <v>10</v>
      </c>
      <c r="E804">
        <f>IFERROR(INDEX(Gemeinde_Kennzahlen!A:C,MATCH(A804,Gemeinde_Kennzahlen!B:B,),3),0)</f>
        <v>5497</v>
      </c>
      <c r="F804">
        <f>IFERROR(ROUND(INDEX(Gemeinde_Kennzahlen!A:Q,MATCH(A804,Gemeinde_Kennzahlen!B:B,),16)*INDEX(Gemeinde_Kennzahlen!A:Q,MATCH(A804,Gemeinde_Kennzahlen!B:B,),17),2),"Siedlungsfläche in ha")</f>
        <v>301.61</v>
      </c>
      <c r="G804">
        <f t="shared" si="39"/>
        <v>0.45479352374022197</v>
      </c>
      <c r="H804">
        <f t="shared" si="40"/>
        <v>0.95506639985446606</v>
      </c>
      <c r="I804">
        <f t="shared" si="41"/>
        <v>0.90958704748044383</v>
      </c>
    </row>
    <row r="805" spans="1:9" x14ac:dyDescent="0.2">
      <c r="A805" t="s">
        <v>539</v>
      </c>
      <c r="B805">
        <v>2</v>
      </c>
      <c r="C805">
        <v>0</v>
      </c>
      <c r="D805">
        <v>0</v>
      </c>
      <c r="E805">
        <f>IFERROR(INDEX(Gemeinde_Kennzahlen!A:C,MATCH(A805,Gemeinde_Kennzahlen!B:B,),3),0)</f>
        <v>2564</v>
      </c>
      <c r="F805">
        <f>IFERROR(ROUND(INDEX(Gemeinde_Kennzahlen!A:Q,MATCH(A805,Gemeinde_Kennzahlen!B:B,),16)*INDEX(Gemeinde_Kennzahlen!A:Q,MATCH(A805,Gemeinde_Kennzahlen!B:B,),17),2),"Siedlungsfläche in ha")</f>
        <v>136.77000000000001</v>
      </c>
      <c r="G805">
        <f t="shared" si="39"/>
        <v>3.9001560062402497E-2</v>
      </c>
      <c r="H805">
        <f t="shared" si="40"/>
        <v>0</v>
      </c>
      <c r="I805">
        <f t="shared" si="41"/>
        <v>0</v>
      </c>
    </row>
    <row r="806" spans="1:9" x14ac:dyDescent="0.2">
      <c r="A806" t="s">
        <v>907</v>
      </c>
      <c r="B806">
        <v>5</v>
      </c>
      <c r="C806">
        <v>0</v>
      </c>
      <c r="D806">
        <v>3</v>
      </c>
      <c r="E806">
        <f>IFERROR(INDEX(Gemeinde_Kennzahlen!A:C,MATCH(A806,Gemeinde_Kennzahlen!B:B,),3),0)</f>
        <v>1118</v>
      </c>
      <c r="F806">
        <f>IFERROR(ROUND(INDEX(Gemeinde_Kennzahlen!A:Q,MATCH(A806,Gemeinde_Kennzahlen!B:B,),16)*INDEX(Gemeinde_Kennzahlen!A:Q,MATCH(A806,Gemeinde_Kennzahlen!B:B,),17),2),"Siedlungsfläche in ha")</f>
        <v>90.37</v>
      </c>
      <c r="G806">
        <f t="shared" si="39"/>
        <v>0.22361359570661896</v>
      </c>
      <c r="H806">
        <f t="shared" si="40"/>
        <v>0</v>
      </c>
      <c r="I806">
        <f t="shared" si="41"/>
        <v>1.3416815742397137</v>
      </c>
    </row>
    <row r="807" spans="1:9" x14ac:dyDescent="0.2">
      <c r="A807" t="s">
        <v>1890</v>
      </c>
      <c r="B807">
        <v>4</v>
      </c>
      <c r="C807">
        <v>0</v>
      </c>
      <c r="D807">
        <v>0</v>
      </c>
      <c r="E807">
        <f>IFERROR(INDEX(Gemeinde_Kennzahlen!A:C,MATCH(A807,Gemeinde_Kennzahlen!B:B,),3),0)</f>
        <v>570</v>
      </c>
      <c r="F807">
        <f>IFERROR(ROUND(INDEX(Gemeinde_Kennzahlen!A:Q,MATCH(A807,Gemeinde_Kennzahlen!B:B,),16)*INDEX(Gemeinde_Kennzahlen!A:Q,MATCH(A807,Gemeinde_Kennzahlen!B:B,),17),2),"Siedlungsfläche in ha")</f>
        <v>52.09</v>
      </c>
      <c r="G807">
        <f t="shared" si="39"/>
        <v>0.35087719298245612</v>
      </c>
      <c r="H807">
        <f t="shared" si="40"/>
        <v>0</v>
      </c>
      <c r="I807">
        <f t="shared" si="41"/>
        <v>0</v>
      </c>
    </row>
    <row r="808" spans="1:9" x14ac:dyDescent="0.2">
      <c r="A808" t="s">
        <v>1590</v>
      </c>
      <c r="B808">
        <v>42</v>
      </c>
      <c r="C808">
        <v>3</v>
      </c>
      <c r="D808">
        <v>7</v>
      </c>
      <c r="E808">
        <f>IFERROR(INDEX(Gemeinde_Kennzahlen!A:C,MATCH(A808,Gemeinde_Kennzahlen!B:B,),3),0)</f>
        <v>6264</v>
      </c>
      <c r="F808">
        <f>IFERROR(ROUND(INDEX(Gemeinde_Kennzahlen!A:Q,MATCH(A808,Gemeinde_Kennzahlen!B:B,),16)*INDEX(Gemeinde_Kennzahlen!A:Q,MATCH(A808,Gemeinde_Kennzahlen!B:B,),17),2),"Siedlungsfläche in ha")</f>
        <v>265.66000000000003</v>
      </c>
      <c r="G808">
        <f t="shared" si="39"/>
        <v>0.33524904214559387</v>
      </c>
      <c r="H808">
        <f t="shared" si="40"/>
        <v>0.35919540229885055</v>
      </c>
      <c r="I808">
        <f t="shared" si="41"/>
        <v>0.55874840357598976</v>
      </c>
    </row>
    <row r="809" spans="1:9" x14ac:dyDescent="0.2">
      <c r="A809" t="s">
        <v>560</v>
      </c>
      <c r="B809">
        <v>25</v>
      </c>
      <c r="C809">
        <v>5</v>
      </c>
      <c r="D809">
        <v>3</v>
      </c>
      <c r="E809">
        <f>IFERROR(INDEX(Gemeinde_Kennzahlen!A:C,MATCH(A809,Gemeinde_Kennzahlen!B:B,),3),0)</f>
        <v>7018</v>
      </c>
      <c r="F809">
        <f>IFERROR(ROUND(INDEX(Gemeinde_Kennzahlen!A:Q,MATCH(A809,Gemeinde_Kennzahlen!B:B,),16)*INDEX(Gemeinde_Kennzahlen!A:Q,MATCH(A809,Gemeinde_Kennzahlen!B:B,),17),2),"Siedlungsfläche in ha")</f>
        <v>237.2</v>
      </c>
      <c r="G809">
        <f t="shared" si="39"/>
        <v>0.17811342262752922</v>
      </c>
      <c r="H809">
        <f t="shared" si="40"/>
        <v>0.53434026788258759</v>
      </c>
      <c r="I809">
        <f t="shared" si="41"/>
        <v>0.21373610715303504</v>
      </c>
    </row>
    <row r="810" spans="1:9" x14ac:dyDescent="0.2">
      <c r="A810" t="s">
        <v>1744</v>
      </c>
      <c r="B810">
        <v>31</v>
      </c>
      <c r="C810">
        <v>3</v>
      </c>
      <c r="D810">
        <v>7</v>
      </c>
      <c r="E810">
        <f>IFERROR(INDEX(Gemeinde_Kennzahlen!A:C,MATCH(A810,Gemeinde_Kennzahlen!B:B,),3),0)</f>
        <v>5285</v>
      </c>
      <c r="F810">
        <f>IFERROR(ROUND(INDEX(Gemeinde_Kennzahlen!A:Q,MATCH(A810,Gemeinde_Kennzahlen!B:B,),16)*INDEX(Gemeinde_Kennzahlen!A:Q,MATCH(A810,Gemeinde_Kennzahlen!B:B,),17),2),"Siedlungsfläche in ha")</f>
        <v>177.71</v>
      </c>
      <c r="G810">
        <f t="shared" si="39"/>
        <v>0.29328287606433301</v>
      </c>
      <c r="H810">
        <f t="shared" si="40"/>
        <v>0.42573320719016083</v>
      </c>
      <c r="I810">
        <f t="shared" si="41"/>
        <v>0.66225165562913912</v>
      </c>
    </row>
    <row r="811" spans="1:9" x14ac:dyDescent="0.2">
      <c r="A811" t="s">
        <v>960</v>
      </c>
      <c r="B811">
        <v>7</v>
      </c>
      <c r="C811">
        <v>0</v>
      </c>
      <c r="D811">
        <v>1</v>
      </c>
      <c r="E811">
        <f>IFERROR(INDEX(Gemeinde_Kennzahlen!A:C,MATCH(A811,Gemeinde_Kennzahlen!B:B,),3),0)</f>
        <v>3095</v>
      </c>
      <c r="F811">
        <f>IFERROR(ROUND(INDEX(Gemeinde_Kennzahlen!A:Q,MATCH(A811,Gemeinde_Kennzahlen!B:B,),16)*INDEX(Gemeinde_Kennzahlen!A:Q,MATCH(A811,Gemeinde_Kennzahlen!B:B,),17),2),"Siedlungsfläche in ha")</f>
        <v>173.3</v>
      </c>
      <c r="G811">
        <f t="shared" si="39"/>
        <v>0.11308562197092084</v>
      </c>
      <c r="H811">
        <f t="shared" si="40"/>
        <v>0</v>
      </c>
      <c r="I811">
        <f t="shared" si="41"/>
        <v>0.16155088852988692</v>
      </c>
    </row>
    <row r="812" spans="1:9" x14ac:dyDescent="0.2">
      <c r="A812" t="s">
        <v>2368</v>
      </c>
      <c r="B812">
        <v>53</v>
      </c>
      <c r="C812">
        <v>5</v>
      </c>
      <c r="D812">
        <v>11</v>
      </c>
      <c r="E812">
        <f>IFERROR(INDEX(Gemeinde_Kennzahlen!A:C,MATCH(A812,Gemeinde_Kennzahlen!B:B,),3),0)</f>
        <v>3755</v>
      </c>
      <c r="F812">
        <f>IFERROR(ROUND(INDEX(Gemeinde_Kennzahlen!A:Q,MATCH(A812,Gemeinde_Kennzahlen!B:B,),16)*INDEX(Gemeinde_Kennzahlen!A:Q,MATCH(A812,Gemeinde_Kennzahlen!B:B,),17),2),"Siedlungsfläche in ha")</f>
        <v>133</v>
      </c>
      <c r="G812">
        <f t="shared" si="39"/>
        <v>0.7057256990679095</v>
      </c>
      <c r="H812">
        <f t="shared" si="40"/>
        <v>0.99866844207723038</v>
      </c>
      <c r="I812">
        <f t="shared" si="41"/>
        <v>1.4647137150466045</v>
      </c>
    </row>
    <row r="813" spans="1:9" x14ac:dyDescent="0.2">
      <c r="A813" t="s">
        <v>905</v>
      </c>
      <c r="B813">
        <v>20</v>
      </c>
      <c r="C813">
        <v>0</v>
      </c>
      <c r="D813">
        <v>2</v>
      </c>
      <c r="E813">
        <f>IFERROR(INDEX(Gemeinde_Kennzahlen!A:C,MATCH(A813,Gemeinde_Kennzahlen!B:B,),3),0)</f>
        <v>1832</v>
      </c>
      <c r="F813">
        <f>IFERROR(ROUND(INDEX(Gemeinde_Kennzahlen!A:Q,MATCH(A813,Gemeinde_Kennzahlen!B:B,),16)*INDEX(Gemeinde_Kennzahlen!A:Q,MATCH(A813,Gemeinde_Kennzahlen!B:B,),17),2),"Siedlungsfläche in ha")</f>
        <v>124.79</v>
      </c>
      <c r="G813">
        <f t="shared" si="39"/>
        <v>0.54585152838427942</v>
      </c>
      <c r="H813">
        <f t="shared" si="40"/>
        <v>0</v>
      </c>
      <c r="I813">
        <f t="shared" si="41"/>
        <v>0.54585152838427942</v>
      </c>
    </row>
    <row r="814" spans="1:9" x14ac:dyDescent="0.2">
      <c r="A814" t="s">
        <v>2268</v>
      </c>
      <c r="B814">
        <v>53</v>
      </c>
      <c r="C814">
        <v>2</v>
      </c>
      <c r="D814">
        <v>14</v>
      </c>
      <c r="E814">
        <f>IFERROR(INDEX(Gemeinde_Kennzahlen!A:C,MATCH(A814,Gemeinde_Kennzahlen!B:B,),3),0)</f>
        <v>5605</v>
      </c>
      <c r="F814">
        <f>IFERROR(ROUND(INDEX(Gemeinde_Kennzahlen!A:Q,MATCH(A814,Gemeinde_Kennzahlen!B:B,),16)*INDEX(Gemeinde_Kennzahlen!A:Q,MATCH(A814,Gemeinde_Kennzahlen!B:B,),17),2),"Siedlungsfläche in ha")</f>
        <v>275.61</v>
      </c>
      <c r="G814">
        <f t="shared" si="39"/>
        <v>0.47279214986619089</v>
      </c>
      <c r="H814">
        <f t="shared" si="40"/>
        <v>0.26761819803746656</v>
      </c>
      <c r="I814">
        <f t="shared" si="41"/>
        <v>1.2488849241748439</v>
      </c>
    </row>
    <row r="815" spans="1:9" x14ac:dyDescent="0.2">
      <c r="A815" t="s">
        <v>753</v>
      </c>
      <c r="B815">
        <v>2</v>
      </c>
      <c r="C815">
        <v>0</v>
      </c>
      <c r="D815">
        <v>1</v>
      </c>
      <c r="E815">
        <f>IFERROR(INDEX(Gemeinde_Kennzahlen!A:C,MATCH(A815,Gemeinde_Kennzahlen!B:B,),3),0)</f>
        <v>472</v>
      </c>
      <c r="F815">
        <f>IFERROR(ROUND(INDEX(Gemeinde_Kennzahlen!A:Q,MATCH(A815,Gemeinde_Kennzahlen!B:B,),16)*INDEX(Gemeinde_Kennzahlen!A:Q,MATCH(A815,Gemeinde_Kennzahlen!B:B,),17),2),"Siedlungsfläche in ha")</f>
        <v>34.11</v>
      </c>
      <c r="G815">
        <f t="shared" si="39"/>
        <v>0.21186440677966101</v>
      </c>
      <c r="H815">
        <f t="shared" si="40"/>
        <v>0</v>
      </c>
      <c r="I815">
        <f t="shared" si="41"/>
        <v>1.0593220338983051</v>
      </c>
    </row>
    <row r="816" spans="1:9" x14ac:dyDescent="0.2">
      <c r="A816" t="s">
        <v>1686</v>
      </c>
      <c r="B816">
        <v>20</v>
      </c>
      <c r="C816">
        <v>0</v>
      </c>
      <c r="D816">
        <v>0</v>
      </c>
      <c r="E816">
        <f>IFERROR(INDEX(Gemeinde_Kennzahlen!A:C,MATCH(A816,Gemeinde_Kennzahlen!B:B,),3),0)</f>
        <v>1920</v>
      </c>
      <c r="F816">
        <f>IFERROR(ROUND(INDEX(Gemeinde_Kennzahlen!A:Q,MATCH(A816,Gemeinde_Kennzahlen!B:B,),16)*INDEX(Gemeinde_Kennzahlen!A:Q,MATCH(A816,Gemeinde_Kennzahlen!B:B,),17),2),"Siedlungsfläche in ha")</f>
        <v>125.37</v>
      </c>
      <c r="G816">
        <f t="shared" si="39"/>
        <v>0.52083333333333326</v>
      </c>
      <c r="H816">
        <f t="shared" si="40"/>
        <v>0</v>
      </c>
      <c r="I816">
        <f t="shared" si="41"/>
        <v>0</v>
      </c>
    </row>
    <row r="817" spans="1:9" x14ac:dyDescent="0.2">
      <c r="A817" t="s">
        <v>1642</v>
      </c>
      <c r="B817">
        <v>41</v>
      </c>
      <c r="C817">
        <v>1</v>
      </c>
      <c r="D817">
        <v>1</v>
      </c>
      <c r="E817">
        <f>IFERROR(INDEX(Gemeinde_Kennzahlen!A:C,MATCH(A817,Gemeinde_Kennzahlen!B:B,),3),0)</f>
        <v>2531</v>
      </c>
      <c r="F817">
        <f>IFERROR(ROUND(INDEX(Gemeinde_Kennzahlen!A:Q,MATCH(A817,Gemeinde_Kennzahlen!B:B,),16)*INDEX(Gemeinde_Kennzahlen!A:Q,MATCH(A817,Gemeinde_Kennzahlen!B:B,),17),2),"Siedlungsfläche in ha")</f>
        <v>186.62</v>
      </c>
      <c r="G817">
        <f t="shared" si="39"/>
        <v>0.80995653891742392</v>
      </c>
      <c r="H817">
        <f t="shared" si="40"/>
        <v>0.29632556301856972</v>
      </c>
      <c r="I817">
        <f t="shared" si="41"/>
        <v>0.19755037534571315</v>
      </c>
    </row>
    <row r="818" spans="1:9" x14ac:dyDescent="0.2">
      <c r="A818" t="s">
        <v>919</v>
      </c>
      <c r="B818">
        <v>15</v>
      </c>
      <c r="C818">
        <v>0</v>
      </c>
      <c r="D818">
        <v>9</v>
      </c>
      <c r="E818">
        <f>IFERROR(INDEX(Gemeinde_Kennzahlen!A:C,MATCH(A818,Gemeinde_Kennzahlen!B:B,),3),0)</f>
        <v>2878</v>
      </c>
      <c r="F818">
        <f>IFERROR(ROUND(INDEX(Gemeinde_Kennzahlen!A:Q,MATCH(A818,Gemeinde_Kennzahlen!B:B,),16)*INDEX(Gemeinde_Kennzahlen!A:Q,MATCH(A818,Gemeinde_Kennzahlen!B:B,),17),2),"Siedlungsfläche in ha")</f>
        <v>121.39</v>
      </c>
      <c r="G818">
        <f t="shared" si="39"/>
        <v>0.26059763724808893</v>
      </c>
      <c r="H818">
        <f t="shared" si="40"/>
        <v>0</v>
      </c>
      <c r="I818">
        <f t="shared" si="41"/>
        <v>1.5635858234885338</v>
      </c>
    </row>
    <row r="819" spans="1:9" x14ac:dyDescent="0.2">
      <c r="A819" t="s">
        <v>2185</v>
      </c>
      <c r="B819">
        <v>38</v>
      </c>
      <c r="C819">
        <v>0</v>
      </c>
      <c r="D819">
        <v>0</v>
      </c>
      <c r="E819">
        <f>IFERROR(INDEX(Gemeinde_Kennzahlen!A:C,MATCH(A819,Gemeinde_Kennzahlen!B:B,),3),0)</f>
        <v>3214</v>
      </c>
      <c r="F819">
        <f>IFERROR(ROUND(INDEX(Gemeinde_Kennzahlen!A:Q,MATCH(A819,Gemeinde_Kennzahlen!B:B,),16)*INDEX(Gemeinde_Kennzahlen!A:Q,MATCH(A819,Gemeinde_Kennzahlen!B:B,),17),2),"Siedlungsfläche in ha")</f>
        <v>101.34</v>
      </c>
      <c r="G819">
        <f t="shared" si="39"/>
        <v>0.59116365899191037</v>
      </c>
      <c r="H819">
        <f t="shared" si="40"/>
        <v>0</v>
      </c>
      <c r="I819">
        <f t="shared" si="41"/>
        <v>0</v>
      </c>
    </row>
    <row r="820" spans="1:9" x14ac:dyDescent="0.2">
      <c r="A820" t="s">
        <v>2276</v>
      </c>
      <c r="B820">
        <v>156</v>
      </c>
      <c r="C820">
        <v>2</v>
      </c>
      <c r="D820">
        <v>44</v>
      </c>
      <c r="E820">
        <f>IFERROR(INDEX(Gemeinde_Kennzahlen!A:C,MATCH(A820,Gemeinde_Kennzahlen!B:B,),3),0)</f>
        <v>14335</v>
      </c>
      <c r="F820">
        <f>IFERROR(ROUND(INDEX(Gemeinde_Kennzahlen!A:Q,MATCH(A820,Gemeinde_Kennzahlen!B:B,),16)*INDEX(Gemeinde_Kennzahlen!A:Q,MATCH(A820,Gemeinde_Kennzahlen!B:B,),17),2),"Siedlungsfläche in ha")</f>
        <v>346.74</v>
      </c>
      <c r="G820">
        <f t="shared" si="39"/>
        <v>0.54412277642134632</v>
      </c>
      <c r="H820">
        <f t="shared" si="40"/>
        <v>0.10463899546564352</v>
      </c>
      <c r="I820">
        <f t="shared" si="41"/>
        <v>1.5347052668294385</v>
      </c>
    </row>
    <row r="821" spans="1:9" x14ac:dyDescent="0.2">
      <c r="A821" t="s">
        <v>1121</v>
      </c>
      <c r="B821">
        <v>23</v>
      </c>
      <c r="C821">
        <v>0</v>
      </c>
      <c r="D821">
        <v>8</v>
      </c>
      <c r="E821">
        <f>IFERROR(INDEX(Gemeinde_Kennzahlen!A:C,MATCH(A821,Gemeinde_Kennzahlen!B:B,),3),0)</f>
        <v>7472</v>
      </c>
      <c r="F821">
        <f>IFERROR(ROUND(INDEX(Gemeinde_Kennzahlen!A:Q,MATCH(A821,Gemeinde_Kennzahlen!B:B,),16)*INDEX(Gemeinde_Kennzahlen!A:Q,MATCH(A821,Gemeinde_Kennzahlen!B:B,),17),2),"Siedlungsfläche in ha")</f>
        <v>263.12</v>
      </c>
      <c r="G821">
        <f t="shared" si="39"/>
        <v>0.15390792291220556</v>
      </c>
      <c r="H821">
        <f t="shared" si="40"/>
        <v>0</v>
      </c>
      <c r="I821">
        <f t="shared" si="41"/>
        <v>0.53533190578158463</v>
      </c>
    </row>
    <row r="822" spans="1:9" x14ac:dyDescent="0.2">
      <c r="A822" t="s">
        <v>1522</v>
      </c>
      <c r="B822">
        <v>28</v>
      </c>
      <c r="C822">
        <v>1</v>
      </c>
      <c r="D822">
        <v>5</v>
      </c>
      <c r="E822">
        <f>IFERROR(INDEX(Gemeinde_Kennzahlen!A:C,MATCH(A822,Gemeinde_Kennzahlen!B:B,),3),0)</f>
        <v>1749</v>
      </c>
      <c r="F822">
        <f>IFERROR(ROUND(INDEX(Gemeinde_Kennzahlen!A:Q,MATCH(A822,Gemeinde_Kennzahlen!B:B,),16)*INDEX(Gemeinde_Kennzahlen!A:Q,MATCH(A822,Gemeinde_Kennzahlen!B:B,),17),2),"Siedlungsfläche in ha")</f>
        <v>83.14</v>
      </c>
      <c r="G822">
        <f t="shared" si="39"/>
        <v>0.80045740423098921</v>
      </c>
      <c r="H822">
        <f t="shared" si="40"/>
        <v>0.42881646655231559</v>
      </c>
      <c r="I822">
        <f t="shared" si="41"/>
        <v>1.4293882218410521</v>
      </c>
    </row>
    <row r="823" spans="1:9" x14ac:dyDescent="0.2">
      <c r="A823" t="s">
        <v>984</v>
      </c>
      <c r="B823">
        <v>16</v>
      </c>
      <c r="C823">
        <v>0</v>
      </c>
      <c r="D823">
        <v>11</v>
      </c>
      <c r="E823">
        <f>IFERROR(INDEX(Gemeinde_Kennzahlen!A:C,MATCH(A823,Gemeinde_Kennzahlen!B:B,),3),0)</f>
        <v>2565</v>
      </c>
      <c r="F823">
        <f>IFERROR(ROUND(INDEX(Gemeinde_Kennzahlen!A:Q,MATCH(A823,Gemeinde_Kennzahlen!B:B,),16)*INDEX(Gemeinde_Kennzahlen!A:Q,MATCH(A823,Gemeinde_Kennzahlen!B:B,),17),2),"Siedlungsfläche in ha")</f>
        <v>105.62</v>
      </c>
      <c r="G823">
        <f t="shared" si="39"/>
        <v>0.31189083820662766</v>
      </c>
      <c r="H823">
        <f t="shared" si="40"/>
        <v>0</v>
      </c>
      <c r="I823">
        <f t="shared" si="41"/>
        <v>2.1442495126705654</v>
      </c>
    </row>
    <row r="824" spans="1:9" x14ac:dyDescent="0.2">
      <c r="A824" t="s">
        <v>2338</v>
      </c>
      <c r="B824">
        <v>34</v>
      </c>
      <c r="C824">
        <v>2</v>
      </c>
      <c r="D824">
        <v>15</v>
      </c>
      <c r="E824">
        <f>IFERROR(INDEX(Gemeinde_Kennzahlen!A:C,MATCH(A824,Gemeinde_Kennzahlen!B:B,),3),0)</f>
        <v>5217</v>
      </c>
      <c r="F824">
        <f>IFERROR(ROUND(INDEX(Gemeinde_Kennzahlen!A:Q,MATCH(A824,Gemeinde_Kennzahlen!B:B,),16)*INDEX(Gemeinde_Kennzahlen!A:Q,MATCH(A824,Gemeinde_Kennzahlen!B:B,),17),2),"Siedlungsfläche in ha")</f>
        <v>240.39</v>
      </c>
      <c r="G824">
        <f t="shared" si="39"/>
        <v>0.3258577726662833</v>
      </c>
      <c r="H824">
        <f t="shared" si="40"/>
        <v>0.28752156411730878</v>
      </c>
      <c r="I824">
        <f t="shared" si="41"/>
        <v>1.4376078205865441</v>
      </c>
    </row>
    <row r="825" spans="1:9" x14ac:dyDescent="0.2">
      <c r="A825" t="s">
        <v>1169</v>
      </c>
      <c r="B825">
        <v>11</v>
      </c>
      <c r="C825">
        <v>0</v>
      </c>
      <c r="D825">
        <v>13</v>
      </c>
      <c r="E825">
        <f>IFERROR(INDEX(Gemeinde_Kennzahlen!A:C,MATCH(A825,Gemeinde_Kennzahlen!B:B,),3),0)</f>
        <v>6268</v>
      </c>
      <c r="F825">
        <f>IFERROR(ROUND(INDEX(Gemeinde_Kennzahlen!A:Q,MATCH(A825,Gemeinde_Kennzahlen!B:B,),16)*INDEX(Gemeinde_Kennzahlen!A:Q,MATCH(A825,Gemeinde_Kennzahlen!B:B,),17),2),"Siedlungsfläche in ha")</f>
        <v>190.16</v>
      </c>
      <c r="G825">
        <f t="shared" si="39"/>
        <v>8.7747287811104011E-2</v>
      </c>
      <c r="H825">
        <f t="shared" si="40"/>
        <v>0</v>
      </c>
      <c r="I825">
        <f t="shared" si="41"/>
        <v>1.0370134014039565</v>
      </c>
    </row>
    <row r="826" spans="1:9" x14ac:dyDescent="0.2">
      <c r="A826" t="s">
        <v>1578</v>
      </c>
      <c r="B826">
        <v>2</v>
      </c>
      <c r="C826">
        <v>0</v>
      </c>
      <c r="D826">
        <v>2</v>
      </c>
      <c r="E826">
        <f>IFERROR(INDEX(Gemeinde_Kennzahlen!A:C,MATCH(A826,Gemeinde_Kennzahlen!B:B,),3),0)</f>
        <v>1476</v>
      </c>
      <c r="F826">
        <f>IFERROR(ROUND(INDEX(Gemeinde_Kennzahlen!A:Q,MATCH(A826,Gemeinde_Kennzahlen!B:B,),16)*INDEX(Gemeinde_Kennzahlen!A:Q,MATCH(A826,Gemeinde_Kennzahlen!B:B,),17),2),"Siedlungsfläche in ha")</f>
        <v>85.93</v>
      </c>
      <c r="G826">
        <f t="shared" si="39"/>
        <v>6.7750677506775062E-2</v>
      </c>
      <c r="H826">
        <f t="shared" si="40"/>
        <v>0</v>
      </c>
      <c r="I826">
        <f t="shared" si="41"/>
        <v>0.6775067750677507</v>
      </c>
    </row>
    <row r="827" spans="1:9" x14ac:dyDescent="0.2">
      <c r="A827" t="s">
        <v>691</v>
      </c>
      <c r="B827">
        <v>6</v>
      </c>
      <c r="C827">
        <v>1</v>
      </c>
      <c r="D827">
        <v>0</v>
      </c>
      <c r="E827">
        <f>IFERROR(INDEX(Gemeinde_Kennzahlen!A:C,MATCH(A827,Gemeinde_Kennzahlen!B:B,),3),0)</f>
        <v>1819</v>
      </c>
      <c r="F827">
        <f>IFERROR(ROUND(INDEX(Gemeinde_Kennzahlen!A:Q,MATCH(A827,Gemeinde_Kennzahlen!B:B,),16)*INDEX(Gemeinde_Kennzahlen!A:Q,MATCH(A827,Gemeinde_Kennzahlen!B:B,),17),2),"Siedlungsfläche in ha")</f>
        <v>86.15</v>
      </c>
      <c r="G827">
        <f t="shared" si="39"/>
        <v>0.16492578339747113</v>
      </c>
      <c r="H827">
        <f t="shared" si="40"/>
        <v>0.41231445849367787</v>
      </c>
      <c r="I827">
        <f t="shared" si="41"/>
        <v>0</v>
      </c>
    </row>
    <row r="828" spans="1:9" x14ac:dyDescent="0.2">
      <c r="A828" t="s">
        <v>1676</v>
      </c>
      <c r="B828">
        <v>1</v>
      </c>
      <c r="C828">
        <v>0</v>
      </c>
      <c r="D828">
        <v>0</v>
      </c>
      <c r="E828">
        <f>IFERROR(INDEX(Gemeinde_Kennzahlen!A:C,MATCH(A828,Gemeinde_Kennzahlen!B:B,),3),0)</f>
        <v>681</v>
      </c>
      <c r="F828">
        <f>IFERROR(ROUND(INDEX(Gemeinde_Kennzahlen!A:Q,MATCH(A828,Gemeinde_Kennzahlen!B:B,),16)*INDEX(Gemeinde_Kennzahlen!A:Q,MATCH(A828,Gemeinde_Kennzahlen!B:B,),17),2),"Siedlungsfläche in ha")</f>
        <v>49.05</v>
      </c>
      <c r="G828">
        <f t="shared" si="39"/>
        <v>7.3421439060205582E-2</v>
      </c>
      <c r="H828">
        <f t="shared" si="40"/>
        <v>0</v>
      </c>
      <c r="I828">
        <f t="shared" si="41"/>
        <v>0</v>
      </c>
    </row>
    <row r="829" spans="1:9" x14ac:dyDescent="0.2">
      <c r="A829" t="s">
        <v>996</v>
      </c>
      <c r="B829">
        <v>43</v>
      </c>
      <c r="C829">
        <v>0</v>
      </c>
      <c r="D829">
        <v>10</v>
      </c>
      <c r="E829">
        <f>IFERROR(INDEX(Gemeinde_Kennzahlen!A:C,MATCH(A829,Gemeinde_Kennzahlen!B:B,),3),0)</f>
        <v>9148</v>
      </c>
      <c r="F829">
        <f>IFERROR(ROUND(INDEX(Gemeinde_Kennzahlen!A:Q,MATCH(A829,Gemeinde_Kennzahlen!B:B,),16)*INDEX(Gemeinde_Kennzahlen!A:Q,MATCH(A829,Gemeinde_Kennzahlen!B:B,),17),2),"Siedlungsfläche in ha")</f>
        <v>363.92</v>
      </c>
      <c r="G829">
        <f t="shared" si="39"/>
        <v>0.23502404897245299</v>
      </c>
      <c r="H829">
        <f t="shared" si="40"/>
        <v>0</v>
      </c>
      <c r="I829">
        <f t="shared" si="41"/>
        <v>0.54656755574989069</v>
      </c>
    </row>
    <row r="830" spans="1:9" x14ac:dyDescent="0.2">
      <c r="A830" t="s">
        <v>1830</v>
      </c>
      <c r="B830">
        <v>14</v>
      </c>
      <c r="C830">
        <v>0</v>
      </c>
      <c r="D830">
        <v>11</v>
      </c>
      <c r="E830">
        <f>IFERROR(INDEX(Gemeinde_Kennzahlen!A:C,MATCH(A830,Gemeinde_Kennzahlen!B:B,),3),0)</f>
        <v>3398</v>
      </c>
      <c r="F830">
        <f>IFERROR(ROUND(INDEX(Gemeinde_Kennzahlen!A:Q,MATCH(A830,Gemeinde_Kennzahlen!B:B,),16)*INDEX(Gemeinde_Kennzahlen!A:Q,MATCH(A830,Gemeinde_Kennzahlen!B:B,),17),2),"Siedlungsfläche in ha")</f>
        <v>138.82</v>
      </c>
      <c r="G830">
        <f t="shared" si="39"/>
        <v>0.20600353148911124</v>
      </c>
      <c r="H830">
        <f t="shared" si="40"/>
        <v>0</v>
      </c>
      <c r="I830">
        <f t="shared" si="41"/>
        <v>1.618599175985874</v>
      </c>
    </row>
    <row r="831" spans="1:9" x14ac:dyDescent="0.2">
      <c r="A831" t="s">
        <v>1755</v>
      </c>
      <c r="B831">
        <v>1</v>
      </c>
      <c r="C831">
        <v>1</v>
      </c>
      <c r="D831">
        <v>0</v>
      </c>
      <c r="E831">
        <f>IFERROR(INDEX(Gemeinde_Kennzahlen!A:C,MATCH(A831,Gemeinde_Kennzahlen!B:B,),3),0)</f>
        <v>3608</v>
      </c>
      <c r="F831">
        <f>IFERROR(ROUND(INDEX(Gemeinde_Kennzahlen!A:Q,MATCH(A831,Gemeinde_Kennzahlen!B:B,),16)*INDEX(Gemeinde_Kennzahlen!A:Q,MATCH(A831,Gemeinde_Kennzahlen!B:B,),17),2),"Siedlungsfläche in ha")</f>
        <v>134.22999999999999</v>
      </c>
      <c r="G831">
        <f t="shared" si="39"/>
        <v>1.385809312638581E-2</v>
      </c>
      <c r="H831">
        <f t="shared" si="40"/>
        <v>0.20787139689578715</v>
      </c>
      <c r="I831">
        <f t="shared" si="41"/>
        <v>0</v>
      </c>
    </row>
    <row r="832" spans="1:9" x14ac:dyDescent="0.2">
      <c r="A832" t="s">
        <v>799</v>
      </c>
      <c r="B832">
        <v>58</v>
      </c>
      <c r="C832">
        <v>1</v>
      </c>
      <c r="D832">
        <v>8</v>
      </c>
      <c r="E832">
        <f>IFERROR(INDEX(Gemeinde_Kennzahlen!A:C,MATCH(A832,Gemeinde_Kennzahlen!B:B,),3),0)</f>
        <v>2194</v>
      </c>
      <c r="F832">
        <f>IFERROR(ROUND(INDEX(Gemeinde_Kennzahlen!A:Q,MATCH(A832,Gemeinde_Kennzahlen!B:B,),16)*INDEX(Gemeinde_Kennzahlen!A:Q,MATCH(A832,Gemeinde_Kennzahlen!B:B,),17),2),"Siedlungsfläche in ha")</f>
        <v>109.28</v>
      </c>
      <c r="G832">
        <f t="shared" si="39"/>
        <v>1.3217866909753875</v>
      </c>
      <c r="H832">
        <f t="shared" si="40"/>
        <v>0.34184138559708294</v>
      </c>
      <c r="I832">
        <f t="shared" si="41"/>
        <v>1.8231540565177757</v>
      </c>
    </row>
    <row r="833" spans="1:9" x14ac:dyDescent="0.2">
      <c r="A833" t="s">
        <v>895</v>
      </c>
      <c r="B833">
        <v>14</v>
      </c>
      <c r="C833">
        <v>2</v>
      </c>
      <c r="D833">
        <v>3</v>
      </c>
      <c r="E833">
        <f>IFERROR(INDEX(Gemeinde_Kennzahlen!A:C,MATCH(A833,Gemeinde_Kennzahlen!B:B,),3),0)</f>
        <v>1713</v>
      </c>
      <c r="F833">
        <f>IFERROR(ROUND(INDEX(Gemeinde_Kennzahlen!A:Q,MATCH(A833,Gemeinde_Kennzahlen!B:B,),16)*INDEX(Gemeinde_Kennzahlen!A:Q,MATCH(A833,Gemeinde_Kennzahlen!B:B,),17),2),"Siedlungsfläche in ha")</f>
        <v>133.88999999999999</v>
      </c>
      <c r="G833">
        <f t="shared" si="39"/>
        <v>0.40863981319322829</v>
      </c>
      <c r="H833">
        <f t="shared" si="40"/>
        <v>0.87565674255691772</v>
      </c>
      <c r="I833">
        <f t="shared" si="41"/>
        <v>0.87565674255691772</v>
      </c>
    </row>
    <row r="834" spans="1:9" x14ac:dyDescent="0.2">
      <c r="A834" t="s">
        <v>1032</v>
      </c>
      <c r="B834">
        <v>10</v>
      </c>
      <c r="C834">
        <v>0</v>
      </c>
      <c r="D834">
        <v>3</v>
      </c>
      <c r="E834">
        <f>IFERROR(INDEX(Gemeinde_Kennzahlen!A:C,MATCH(A834,Gemeinde_Kennzahlen!B:B,),3),0)</f>
        <v>2873</v>
      </c>
      <c r="F834">
        <f>IFERROR(ROUND(INDEX(Gemeinde_Kennzahlen!A:Q,MATCH(A834,Gemeinde_Kennzahlen!B:B,),16)*INDEX(Gemeinde_Kennzahlen!A:Q,MATCH(A834,Gemeinde_Kennzahlen!B:B,),17),2),"Siedlungsfläche in ha")</f>
        <v>130.22</v>
      </c>
      <c r="G834">
        <f t="shared" si="39"/>
        <v>0.17403411068569438</v>
      </c>
      <c r="H834">
        <f t="shared" si="40"/>
        <v>0</v>
      </c>
      <c r="I834">
        <f t="shared" si="41"/>
        <v>0.52210233205708323</v>
      </c>
    </row>
    <row r="835" spans="1:9" x14ac:dyDescent="0.2">
      <c r="A835" t="s">
        <v>1844</v>
      </c>
      <c r="B835">
        <v>43</v>
      </c>
      <c r="C835">
        <v>5</v>
      </c>
      <c r="D835">
        <v>10</v>
      </c>
      <c r="E835">
        <f>IFERROR(INDEX(Gemeinde_Kennzahlen!A:C,MATCH(A835,Gemeinde_Kennzahlen!B:B,),3),0)</f>
        <v>1402</v>
      </c>
      <c r="F835">
        <f>IFERROR(ROUND(INDEX(Gemeinde_Kennzahlen!A:Q,MATCH(A835,Gemeinde_Kennzahlen!B:B,),16)*INDEX(Gemeinde_Kennzahlen!A:Q,MATCH(A835,Gemeinde_Kennzahlen!B:B,),17),2),"Siedlungsfläche in ha")</f>
        <v>66.92</v>
      </c>
      <c r="G835">
        <f t="shared" si="39"/>
        <v>1.5335235378031382</v>
      </c>
      <c r="H835">
        <f t="shared" si="40"/>
        <v>2.674750356633381</v>
      </c>
      <c r="I835">
        <f t="shared" si="41"/>
        <v>3.566333808844508</v>
      </c>
    </row>
    <row r="836" spans="1:9" x14ac:dyDescent="0.2">
      <c r="A836" t="s">
        <v>1346</v>
      </c>
      <c r="B836">
        <v>14</v>
      </c>
      <c r="C836">
        <v>2</v>
      </c>
      <c r="D836">
        <v>0</v>
      </c>
      <c r="E836">
        <f>IFERROR(INDEX(Gemeinde_Kennzahlen!A:C,MATCH(A836,Gemeinde_Kennzahlen!B:B,),3),0)</f>
        <v>9706</v>
      </c>
      <c r="F836">
        <f>IFERROR(ROUND(INDEX(Gemeinde_Kennzahlen!A:Q,MATCH(A836,Gemeinde_Kennzahlen!B:B,),16)*INDEX(Gemeinde_Kennzahlen!A:Q,MATCH(A836,Gemeinde_Kennzahlen!B:B,),17),2),"Siedlungsfläche in ha")</f>
        <v>252</v>
      </c>
      <c r="G836">
        <f t="shared" si="39"/>
        <v>7.2120337935297749E-2</v>
      </c>
      <c r="H836">
        <f t="shared" si="40"/>
        <v>0.15454358128992376</v>
      </c>
      <c r="I836">
        <f t="shared" si="41"/>
        <v>0</v>
      </c>
    </row>
    <row r="837" spans="1:9" x14ac:dyDescent="0.2">
      <c r="A837" t="s">
        <v>348</v>
      </c>
      <c r="B837">
        <v>4</v>
      </c>
      <c r="C837">
        <v>0</v>
      </c>
      <c r="D837">
        <v>0</v>
      </c>
      <c r="E837">
        <f>IFERROR(INDEX(Gemeinde_Kennzahlen!A:C,MATCH(A837,Gemeinde_Kennzahlen!B:B,),3),0)</f>
        <v>212</v>
      </c>
      <c r="F837">
        <f>IFERROR(ROUND(INDEX(Gemeinde_Kennzahlen!A:Q,MATCH(A837,Gemeinde_Kennzahlen!B:B,),16)*INDEX(Gemeinde_Kennzahlen!A:Q,MATCH(A837,Gemeinde_Kennzahlen!B:B,),17),2),"Siedlungsfläche in ha")</f>
        <v>36.119999999999997</v>
      </c>
      <c r="G837">
        <f t="shared" si="39"/>
        <v>0.94339622641509435</v>
      </c>
      <c r="H837">
        <f t="shared" si="40"/>
        <v>0</v>
      </c>
      <c r="I837">
        <f t="shared" si="41"/>
        <v>0</v>
      </c>
    </row>
    <row r="838" spans="1:9" x14ac:dyDescent="0.2">
      <c r="A838" t="s">
        <v>891</v>
      </c>
      <c r="B838">
        <v>13</v>
      </c>
      <c r="C838">
        <v>0</v>
      </c>
      <c r="D838">
        <v>0</v>
      </c>
      <c r="E838">
        <f>IFERROR(INDEX(Gemeinde_Kennzahlen!A:C,MATCH(A838,Gemeinde_Kennzahlen!B:B,),3),0)</f>
        <v>3959</v>
      </c>
      <c r="F838">
        <f>IFERROR(ROUND(INDEX(Gemeinde_Kennzahlen!A:Q,MATCH(A838,Gemeinde_Kennzahlen!B:B,),16)*INDEX(Gemeinde_Kennzahlen!A:Q,MATCH(A838,Gemeinde_Kennzahlen!B:B,),17),2),"Siedlungsfläche in ha")</f>
        <v>203.83</v>
      </c>
      <c r="G838">
        <f t="shared" si="39"/>
        <v>0.16418287446324831</v>
      </c>
      <c r="H838">
        <f t="shared" si="40"/>
        <v>0</v>
      </c>
      <c r="I838">
        <f t="shared" si="41"/>
        <v>0</v>
      </c>
    </row>
    <row r="839" spans="1:9" x14ac:dyDescent="0.2">
      <c r="A839" t="s">
        <v>1902</v>
      </c>
      <c r="B839">
        <v>6</v>
      </c>
      <c r="C839">
        <v>0</v>
      </c>
      <c r="D839">
        <v>0</v>
      </c>
      <c r="E839">
        <f>IFERROR(INDEX(Gemeinde_Kennzahlen!A:C,MATCH(A839,Gemeinde_Kennzahlen!B:B,),3),0)</f>
        <v>1108</v>
      </c>
      <c r="F839">
        <f>IFERROR(ROUND(INDEX(Gemeinde_Kennzahlen!A:Q,MATCH(A839,Gemeinde_Kennzahlen!B:B,),16)*INDEX(Gemeinde_Kennzahlen!A:Q,MATCH(A839,Gemeinde_Kennzahlen!B:B,),17),2),"Siedlungsfläche in ha")</f>
        <v>78.73</v>
      </c>
      <c r="G839">
        <f t="shared" si="39"/>
        <v>0.27075812274368227</v>
      </c>
      <c r="H839">
        <f t="shared" si="40"/>
        <v>0</v>
      </c>
      <c r="I839">
        <f t="shared" si="41"/>
        <v>0</v>
      </c>
    </row>
    <row r="840" spans="1:9" x14ac:dyDescent="0.2">
      <c r="A840" t="s">
        <v>402</v>
      </c>
      <c r="B840">
        <v>5</v>
      </c>
      <c r="C840">
        <v>0</v>
      </c>
      <c r="D840">
        <v>5</v>
      </c>
      <c r="E840">
        <f>IFERROR(INDEX(Gemeinde_Kennzahlen!A:C,MATCH(A840,Gemeinde_Kennzahlen!B:B,),3),0)</f>
        <v>318</v>
      </c>
      <c r="F840">
        <f>IFERROR(ROUND(INDEX(Gemeinde_Kennzahlen!A:Q,MATCH(A840,Gemeinde_Kennzahlen!B:B,),16)*INDEX(Gemeinde_Kennzahlen!A:Q,MATCH(A840,Gemeinde_Kennzahlen!B:B,),17),2),"Siedlungsfläche in ha")</f>
        <v>20</v>
      </c>
      <c r="G840">
        <f t="shared" si="39"/>
        <v>0.78616352201257866</v>
      </c>
      <c r="H840">
        <f t="shared" si="40"/>
        <v>0</v>
      </c>
      <c r="I840">
        <f t="shared" si="41"/>
        <v>7.8616352201257858</v>
      </c>
    </row>
    <row r="841" spans="1:9" x14ac:dyDescent="0.2">
      <c r="A841" t="s">
        <v>263</v>
      </c>
      <c r="B841">
        <v>0</v>
      </c>
      <c r="C841">
        <v>0</v>
      </c>
      <c r="D841">
        <v>0</v>
      </c>
      <c r="E841">
        <f>IFERROR(INDEX(Gemeinde_Kennzahlen!A:C,MATCH(A841,Gemeinde_Kennzahlen!B:B,),3),0)</f>
        <v>322</v>
      </c>
      <c r="F841">
        <f>IFERROR(ROUND(INDEX(Gemeinde_Kennzahlen!A:Q,MATCH(A841,Gemeinde_Kennzahlen!B:B,),16)*INDEX(Gemeinde_Kennzahlen!A:Q,MATCH(A841,Gemeinde_Kennzahlen!B:B,),17),2),"Siedlungsfläche in ha")</f>
        <v>50.04</v>
      </c>
      <c r="G841">
        <f t="shared" si="39"/>
        <v>0</v>
      </c>
      <c r="H841">
        <f t="shared" si="40"/>
        <v>0</v>
      </c>
      <c r="I841">
        <f t="shared" si="41"/>
        <v>0</v>
      </c>
    </row>
    <row r="842" spans="1:9" x14ac:dyDescent="0.2">
      <c r="A842" t="s">
        <v>1826</v>
      </c>
      <c r="B842">
        <v>47</v>
      </c>
      <c r="C842">
        <v>4</v>
      </c>
      <c r="D842">
        <v>10</v>
      </c>
      <c r="E842">
        <f>IFERROR(INDEX(Gemeinde_Kennzahlen!A:C,MATCH(A842,Gemeinde_Kennzahlen!B:B,),3),0)</f>
        <v>4208</v>
      </c>
      <c r="F842">
        <f>IFERROR(ROUND(INDEX(Gemeinde_Kennzahlen!A:Q,MATCH(A842,Gemeinde_Kennzahlen!B:B,),16)*INDEX(Gemeinde_Kennzahlen!A:Q,MATCH(A842,Gemeinde_Kennzahlen!B:B,),17),2),"Siedlungsfläche in ha")</f>
        <v>184.38</v>
      </c>
      <c r="G842">
        <f t="shared" si="39"/>
        <v>0.55846007604562742</v>
      </c>
      <c r="H842">
        <f t="shared" si="40"/>
        <v>0.71292775665399244</v>
      </c>
      <c r="I842">
        <f t="shared" si="41"/>
        <v>1.188212927756654</v>
      </c>
    </row>
    <row r="843" spans="1:9" x14ac:dyDescent="0.2">
      <c r="A843" t="s">
        <v>2145</v>
      </c>
      <c r="B843">
        <v>1</v>
      </c>
      <c r="C843">
        <v>2</v>
      </c>
      <c r="D843">
        <v>0</v>
      </c>
      <c r="E843">
        <f>IFERROR(INDEX(Gemeinde_Kennzahlen!A:C,MATCH(A843,Gemeinde_Kennzahlen!B:B,),3),0)</f>
        <v>2970</v>
      </c>
      <c r="F843">
        <f>IFERROR(ROUND(INDEX(Gemeinde_Kennzahlen!A:Q,MATCH(A843,Gemeinde_Kennzahlen!B:B,),16)*INDEX(Gemeinde_Kennzahlen!A:Q,MATCH(A843,Gemeinde_Kennzahlen!B:B,),17),2),"Siedlungsfläche in ha")</f>
        <v>147.21</v>
      </c>
      <c r="G843">
        <f t="shared" si="39"/>
        <v>1.6835016835016835E-2</v>
      </c>
      <c r="H843">
        <f t="shared" si="40"/>
        <v>0.50505050505050508</v>
      </c>
      <c r="I843">
        <f t="shared" si="41"/>
        <v>0</v>
      </c>
    </row>
    <row r="844" spans="1:9" x14ac:dyDescent="0.2">
      <c r="A844" t="s">
        <v>245</v>
      </c>
      <c r="B844">
        <v>0</v>
      </c>
      <c r="C844">
        <v>0</v>
      </c>
      <c r="D844">
        <v>0</v>
      </c>
      <c r="E844">
        <f>IFERROR(INDEX(Gemeinde_Kennzahlen!A:C,MATCH(A844,Gemeinde_Kennzahlen!B:B,),3),0)</f>
        <v>721</v>
      </c>
      <c r="F844">
        <f>IFERROR(ROUND(INDEX(Gemeinde_Kennzahlen!A:Q,MATCH(A844,Gemeinde_Kennzahlen!B:B,),16)*INDEX(Gemeinde_Kennzahlen!A:Q,MATCH(A844,Gemeinde_Kennzahlen!B:B,),17),2),"Siedlungsfläche in ha")</f>
        <v>58.25</v>
      </c>
      <c r="G844">
        <f t="shared" si="39"/>
        <v>0</v>
      </c>
      <c r="H844">
        <f t="shared" si="40"/>
        <v>0</v>
      </c>
      <c r="I844">
        <f t="shared" si="41"/>
        <v>0</v>
      </c>
    </row>
    <row r="845" spans="1:9" x14ac:dyDescent="0.2">
      <c r="A845" t="s">
        <v>2300</v>
      </c>
      <c r="B845">
        <v>60</v>
      </c>
      <c r="C845">
        <v>2</v>
      </c>
      <c r="D845">
        <v>12</v>
      </c>
      <c r="E845">
        <f>IFERROR(INDEX(Gemeinde_Kennzahlen!A:C,MATCH(A845,Gemeinde_Kennzahlen!B:B,),3),0)</f>
        <v>7344</v>
      </c>
      <c r="F845">
        <f>IFERROR(ROUND(INDEX(Gemeinde_Kennzahlen!A:Q,MATCH(A845,Gemeinde_Kennzahlen!B:B,),16)*INDEX(Gemeinde_Kennzahlen!A:Q,MATCH(A845,Gemeinde_Kennzahlen!B:B,),17),2),"Siedlungsfläche in ha")</f>
        <v>244</v>
      </c>
      <c r="G845">
        <f t="shared" si="39"/>
        <v>0.40849673202614384</v>
      </c>
      <c r="H845">
        <f t="shared" si="40"/>
        <v>0.20424836601307192</v>
      </c>
      <c r="I845">
        <f t="shared" si="41"/>
        <v>0.81699346405228757</v>
      </c>
    </row>
    <row r="846" spans="1:9" x14ac:dyDescent="0.2">
      <c r="A846" t="s">
        <v>940</v>
      </c>
      <c r="B846">
        <v>16</v>
      </c>
      <c r="C846">
        <v>1</v>
      </c>
      <c r="D846">
        <v>7</v>
      </c>
      <c r="E846">
        <f>IFERROR(INDEX(Gemeinde_Kennzahlen!A:C,MATCH(A846,Gemeinde_Kennzahlen!B:B,),3),0)</f>
        <v>842</v>
      </c>
      <c r="F846">
        <f>IFERROR(ROUND(INDEX(Gemeinde_Kennzahlen!A:Q,MATCH(A846,Gemeinde_Kennzahlen!B:B,),16)*INDEX(Gemeinde_Kennzahlen!A:Q,MATCH(A846,Gemeinde_Kennzahlen!B:B,),17),2),"Siedlungsfläche in ha")</f>
        <v>70.7</v>
      </c>
      <c r="G846">
        <f t="shared" si="39"/>
        <v>0.95011876484560576</v>
      </c>
      <c r="H846">
        <f t="shared" si="40"/>
        <v>0.89073634204275542</v>
      </c>
      <c r="I846">
        <f t="shared" si="41"/>
        <v>4.156769596199525</v>
      </c>
    </row>
    <row r="847" spans="1:9" x14ac:dyDescent="0.2">
      <c r="A847" t="s">
        <v>2042</v>
      </c>
      <c r="B847">
        <v>25</v>
      </c>
      <c r="C847">
        <v>1</v>
      </c>
      <c r="D847">
        <v>1</v>
      </c>
      <c r="E847">
        <f>IFERROR(INDEX(Gemeinde_Kennzahlen!A:C,MATCH(A847,Gemeinde_Kennzahlen!B:B,),3),0)</f>
        <v>4354</v>
      </c>
      <c r="F847">
        <f>IFERROR(ROUND(INDEX(Gemeinde_Kennzahlen!A:Q,MATCH(A847,Gemeinde_Kennzahlen!B:B,),16)*INDEX(Gemeinde_Kennzahlen!A:Q,MATCH(A847,Gemeinde_Kennzahlen!B:B,),17),2),"Siedlungsfläche in ha")</f>
        <v>151.87</v>
      </c>
      <c r="G847">
        <f t="shared" si="39"/>
        <v>0.28709232889297198</v>
      </c>
      <c r="H847">
        <f t="shared" si="40"/>
        <v>0.17225539733578318</v>
      </c>
      <c r="I847">
        <f t="shared" si="41"/>
        <v>0.1148369315571888</v>
      </c>
    </row>
    <row r="848" spans="1:9" x14ac:dyDescent="0.2">
      <c r="A848" t="s">
        <v>780</v>
      </c>
      <c r="B848">
        <v>18</v>
      </c>
      <c r="C848">
        <v>1</v>
      </c>
      <c r="D848">
        <v>21</v>
      </c>
      <c r="E848">
        <f>IFERROR(INDEX(Gemeinde_Kennzahlen!A:C,MATCH(A848,Gemeinde_Kennzahlen!B:B,),3),0)</f>
        <v>2625</v>
      </c>
      <c r="F848">
        <f>IFERROR(ROUND(INDEX(Gemeinde_Kennzahlen!A:Q,MATCH(A848,Gemeinde_Kennzahlen!B:B,),16)*INDEX(Gemeinde_Kennzahlen!A:Q,MATCH(A848,Gemeinde_Kennzahlen!B:B,),17),2),"Siedlungsfläche in ha")</f>
        <v>125.43</v>
      </c>
      <c r="G848">
        <f t="shared" si="39"/>
        <v>0.34285714285714286</v>
      </c>
      <c r="H848">
        <f t="shared" si="40"/>
        <v>0.2857142857142857</v>
      </c>
      <c r="I848">
        <f t="shared" si="41"/>
        <v>4</v>
      </c>
    </row>
    <row r="849" spans="1:9" x14ac:dyDescent="0.2">
      <c r="A849" t="s">
        <v>954</v>
      </c>
      <c r="B849">
        <v>22</v>
      </c>
      <c r="C849">
        <v>2</v>
      </c>
      <c r="D849">
        <v>1</v>
      </c>
      <c r="E849">
        <f>IFERROR(INDEX(Gemeinde_Kennzahlen!A:C,MATCH(A849,Gemeinde_Kennzahlen!B:B,),3),0)</f>
        <v>5982</v>
      </c>
      <c r="F849">
        <f>IFERROR(ROUND(INDEX(Gemeinde_Kennzahlen!A:Q,MATCH(A849,Gemeinde_Kennzahlen!B:B,),16)*INDEX(Gemeinde_Kennzahlen!A:Q,MATCH(A849,Gemeinde_Kennzahlen!B:B,),17),2),"Siedlungsfläche in ha")</f>
        <v>215.44</v>
      </c>
      <c r="G849">
        <f t="shared" si="39"/>
        <v>0.18388498829822802</v>
      </c>
      <c r="H849">
        <f t="shared" si="40"/>
        <v>0.25075225677031093</v>
      </c>
      <c r="I849">
        <f t="shared" si="41"/>
        <v>8.3584085590103635E-2</v>
      </c>
    </row>
    <row r="850" spans="1:9" x14ac:dyDescent="0.2">
      <c r="A850" t="s">
        <v>582</v>
      </c>
      <c r="B850">
        <v>0</v>
      </c>
      <c r="C850">
        <v>2</v>
      </c>
      <c r="D850">
        <v>0</v>
      </c>
      <c r="E850">
        <f>IFERROR(INDEX(Gemeinde_Kennzahlen!A:C,MATCH(A850,Gemeinde_Kennzahlen!B:B,),3),0)</f>
        <v>4085</v>
      </c>
      <c r="F850">
        <f>IFERROR(ROUND(INDEX(Gemeinde_Kennzahlen!A:Q,MATCH(A850,Gemeinde_Kennzahlen!B:B,),16)*INDEX(Gemeinde_Kennzahlen!A:Q,MATCH(A850,Gemeinde_Kennzahlen!B:B,),17),2),"Siedlungsfläche in ha")</f>
        <v>188.62</v>
      </c>
      <c r="G850">
        <f t="shared" ref="G850:G913" si="42">B850/E850*50</f>
        <v>0</v>
      </c>
      <c r="H850">
        <f t="shared" ref="H850:H913" si="43">C850/E850*750</f>
        <v>0.36719706242350064</v>
      </c>
      <c r="I850">
        <f t="shared" ref="I850:I913" si="44">D850/E850*500</f>
        <v>0</v>
      </c>
    </row>
    <row r="851" spans="1:9" x14ac:dyDescent="0.2">
      <c r="A851" t="s">
        <v>927</v>
      </c>
      <c r="B851">
        <v>188</v>
      </c>
      <c r="C851">
        <v>17</v>
      </c>
      <c r="D851">
        <v>11</v>
      </c>
      <c r="E851">
        <f>IFERROR(INDEX(Gemeinde_Kennzahlen!A:C,MATCH(A851,Gemeinde_Kennzahlen!B:B,),3),0)</f>
        <v>22188</v>
      </c>
      <c r="F851">
        <f>IFERROR(ROUND(INDEX(Gemeinde_Kennzahlen!A:Q,MATCH(A851,Gemeinde_Kennzahlen!B:B,),16)*INDEX(Gemeinde_Kennzahlen!A:Q,MATCH(A851,Gemeinde_Kennzahlen!B:B,),17),2),"Siedlungsfläche in ha")</f>
        <v>553.96</v>
      </c>
      <c r="G851">
        <f t="shared" si="42"/>
        <v>0.42365242473409048</v>
      </c>
      <c r="H851">
        <f t="shared" si="43"/>
        <v>0.57463493780421848</v>
      </c>
      <c r="I851">
        <f t="shared" si="44"/>
        <v>0.24788173787632958</v>
      </c>
    </row>
    <row r="852" spans="1:9" x14ac:dyDescent="0.2">
      <c r="A852" t="s">
        <v>923</v>
      </c>
      <c r="B852">
        <v>59</v>
      </c>
      <c r="C852">
        <v>6</v>
      </c>
      <c r="D852">
        <v>2</v>
      </c>
      <c r="E852">
        <f>IFERROR(INDEX(Gemeinde_Kennzahlen!A:C,MATCH(A852,Gemeinde_Kennzahlen!B:B,),3),0)</f>
        <v>4762</v>
      </c>
      <c r="F852">
        <f>IFERROR(ROUND(INDEX(Gemeinde_Kennzahlen!A:Q,MATCH(A852,Gemeinde_Kennzahlen!B:B,),16)*INDEX(Gemeinde_Kennzahlen!A:Q,MATCH(A852,Gemeinde_Kennzahlen!B:B,),17),2),"Siedlungsfläche in ha")</f>
        <v>207.82</v>
      </c>
      <c r="G852">
        <f t="shared" si="42"/>
        <v>0.61948761024779508</v>
      </c>
      <c r="H852">
        <f t="shared" si="43"/>
        <v>0.94498110037799254</v>
      </c>
      <c r="I852">
        <f t="shared" si="44"/>
        <v>0.20999580008399832</v>
      </c>
    </row>
    <row r="853" spans="1:9" x14ac:dyDescent="0.2">
      <c r="A853" t="s">
        <v>1772</v>
      </c>
      <c r="B853">
        <v>43</v>
      </c>
      <c r="C853">
        <v>1</v>
      </c>
      <c r="D853">
        <v>4</v>
      </c>
      <c r="E853">
        <f>IFERROR(INDEX(Gemeinde_Kennzahlen!A:C,MATCH(A853,Gemeinde_Kennzahlen!B:B,),3),0)</f>
        <v>3825</v>
      </c>
      <c r="F853">
        <f>IFERROR(ROUND(INDEX(Gemeinde_Kennzahlen!A:Q,MATCH(A853,Gemeinde_Kennzahlen!B:B,),16)*INDEX(Gemeinde_Kennzahlen!A:Q,MATCH(A853,Gemeinde_Kennzahlen!B:B,),17),2),"Siedlungsfläche in ha")</f>
        <v>103.09</v>
      </c>
      <c r="G853">
        <f t="shared" si="42"/>
        <v>0.56209150326797386</v>
      </c>
      <c r="H853">
        <f t="shared" si="43"/>
        <v>0.19607843137254904</v>
      </c>
      <c r="I853">
        <f t="shared" si="44"/>
        <v>0.52287581699346408</v>
      </c>
    </row>
    <row r="854" spans="1:9" x14ac:dyDescent="0.2">
      <c r="A854" t="s">
        <v>527</v>
      </c>
      <c r="B854">
        <v>0</v>
      </c>
      <c r="C854">
        <v>0</v>
      </c>
      <c r="D854">
        <v>0</v>
      </c>
      <c r="E854">
        <f>IFERROR(INDEX(Gemeinde_Kennzahlen!A:C,MATCH(A854,Gemeinde_Kennzahlen!B:B,),3),0)</f>
        <v>451</v>
      </c>
      <c r="F854">
        <f>IFERROR(ROUND(INDEX(Gemeinde_Kennzahlen!A:Q,MATCH(A854,Gemeinde_Kennzahlen!B:B,),16)*INDEX(Gemeinde_Kennzahlen!A:Q,MATCH(A854,Gemeinde_Kennzahlen!B:B,),17),2),"Siedlungsfläche in ha")</f>
        <v>58.22</v>
      </c>
      <c r="G854">
        <f t="shared" si="42"/>
        <v>0</v>
      </c>
      <c r="H854">
        <f t="shared" si="43"/>
        <v>0</v>
      </c>
      <c r="I854">
        <f t="shared" si="44"/>
        <v>0</v>
      </c>
    </row>
    <row r="855" spans="1:9" x14ac:dyDescent="0.2">
      <c r="A855" t="s">
        <v>1911</v>
      </c>
      <c r="B855">
        <v>19</v>
      </c>
      <c r="C855">
        <v>1</v>
      </c>
      <c r="D855">
        <v>1</v>
      </c>
      <c r="E855">
        <f>IFERROR(INDEX(Gemeinde_Kennzahlen!A:C,MATCH(A855,Gemeinde_Kennzahlen!B:B,),3),0)</f>
        <v>1106</v>
      </c>
      <c r="F855">
        <f>IFERROR(ROUND(INDEX(Gemeinde_Kennzahlen!A:Q,MATCH(A855,Gemeinde_Kennzahlen!B:B,),16)*INDEX(Gemeinde_Kennzahlen!A:Q,MATCH(A855,Gemeinde_Kennzahlen!B:B,),17),2),"Siedlungsfläche in ha")</f>
        <v>87.53</v>
      </c>
      <c r="G855">
        <f t="shared" si="42"/>
        <v>0.8589511754068716</v>
      </c>
      <c r="H855">
        <f t="shared" si="43"/>
        <v>0.67811934900542492</v>
      </c>
      <c r="I855">
        <f t="shared" si="44"/>
        <v>0.4520795660036166</v>
      </c>
    </row>
    <row r="856" spans="1:9" x14ac:dyDescent="0.2">
      <c r="A856" t="s">
        <v>1509</v>
      </c>
      <c r="B856">
        <v>64</v>
      </c>
      <c r="C856">
        <v>7</v>
      </c>
      <c r="D856">
        <v>5</v>
      </c>
      <c r="E856">
        <f>IFERROR(INDEX(Gemeinde_Kennzahlen!A:C,MATCH(A856,Gemeinde_Kennzahlen!B:B,),3),0)</f>
        <v>18399</v>
      </c>
      <c r="F856">
        <f>IFERROR(ROUND(INDEX(Gemeinde_Kennzahlen!A:Q,MATCH(A856,Gemeinde_Kennzahlen!B:B,),16)*INDEX(Gemeinde_Kennzahlen!A:Q,MATCH(A856,Gemeinde_Kennzahlen!B:B,),17),2),"Siedlungsfläche in ha")</f>
        <v>465.21</v>
      </c>
      <c r="G856">
        <f t="shared" si="42"/>
        <v>0.17392249578781455</v>
      </c>
      <c r="H856">
        <f t="shared" si="43"/>
        <v>0.28534159465188325</v>
      </c>
      <c r="I856">
        <f t="shared" si="44"/>
        <v>0.13587694983423013</v>
      </c>
    </row>
    <row r="857" spans="1:9" x14ac:dyDescent="0.2">
      <c r="A857" t="s">
        <v>1285</v>
      </c>
      <c r="B857">
        <v>8</v>
      </c>
      <c r="C857">
        <v>0</v>
      </c>
      <c r="D857">
        <v>0</v>
      </c>
      <c r="E857">
        <f>IFERROR(INDEX(Gemeinde_Kennzahlen!A:C,MATCH(A857,Gemeinde_Kennzahlen!B:B,),3),0)</f>
        <v>10425</v>
      </c>
      <c r="F857">
        <f>IFERROR(ROUND(INDEX(Gemeinde_Kennzahlen!A:Q,MATCH(A857,Gemeinde_Kennzahlen!B:B,),16)*INDEX(Gemeinde_Kennzahlen!A:Q,MATCH(A857,Gemeinde_Kennzahlen!B:B,),17),2),"Siedlungsfläche in ha")</f>
        <v>291.75</v>
      </c>
      <c r="G857">
        <f t="shared" si="42"/>
        <v>3.8369304556354913E-2</v>
      </c>
      <c r="H857">
        <f t="shared" si="43"/>
        <v>0</v>
      </c>
      <c r="I857">
        <f t="shared" si="44"/>
        <v>0</v>
      </c>
    </row>
    <row r="858" spans="1:9" x14ac:dyDescent="0.2">
      <c r="A858" t="s">
        <v>583</v>
      </c>
      <c r="B858">
        <v>216</v>
      </c>
      <c r="C858">
        <v>13</v>
      </c>
      <c r="D858">
        <v>2</v>
      </c>
      <c r="E858">
        <f>IFERROR(INDEX(Gemeinde_Kennzahlen!A:C,MATCH(A858,Gemeinde_Kennzahlen!B:B,),3),0)</f>
        <v>21452</v>
      </c>
      <c r="F858">
        <f>IFERROR(ROUND(INDEX(Gemeinde_Kennzahlen!A:Q,MATCH(A858,Gemeinde_Kennzahlen!B:B,),16)*INDEX(Gemeinde_Kennzahlen!A:Q,MATCH(A858,Gemeinde_Kennzahlen!B:B,),17),2),"Siedlungsfläche in ha")</f>
        <v>364.25</v>
      </c>
      <c r="G858">
        <f t="shared" si="42"/>
        <v>0.50344956181241851</v>
      </c>
      <c r="H858">
        <f t="shared" si="43"/>
        <v>0.45450307663621109</v>
      </c>
      <c r="I858">
        <f t="shared" si="44"/>
        <v>4.6615700167816521E-2</v>
      </c>
    </row>
    <row r="859" spans="1:9" x14ac:dyDescent="0.2">
      <c r="A859" t="s">
        <v>2234</v>
      </c>
      <c r="B859">
        <v>30</v>
      </c>
      <c r="C859">
        <v>2</v>
      </c>
      <c r="D859">
        <v>3</v>
      </c>
      <c r="E859">
        <f>IFERROR(INDEX(Gemeinde_Kennzahlen!A:C,MATCH(A859,Gemeinde_Kennzahlen!B:B,),3),0)</f>
        <v>6724</v>
      </c>
      <c r="F859">
        <f>IFERROR(ROUND(INDEX(Gemeinde_Kennzahlen!A:Q,MATCH(A859,Gemeinde_Kennzahlen!B:B,),16)*INDEX(Gemeinde_Kennzahlen!A:Q,MATCH(A859,Gemeinde_Kennzahlen!B:B,),17),2),"Siedlungsfläche in ha")</f>
        <v>281</v>
      </c>
      <c r="G859">
        <f t="shared" si="42"/>
        <v>0.223081499107674</v>
      </c>
      <c r="H859">
        <f t="shared" si="43"/>
        <v>0.22308149910767403</v>
      </c>
      <c r="I859">
        <f t="shared" si="44"/>
        <v>0.223081499107674</v>
      </c>
    </row>
    <row r="860" spans="1:9" x14ac:dyDescent="0.2">
      <c r="A860" t="s">
        <v>1645</v>
      </c>
      <c r="B860">
        <v>8</v>
      </c>
      <c r="C860">
        <v>0</v>
      </c>
      <c r="D860">
        <v>0</v>
      </c>
      <c r="E860">
        <f>IFERROR(INDEX(Gemeinde_Kennzahlen!A:C,MATCH(A860,Gemeinde_Kennzahlen!B:B,),3),0)</f>
        <v>1483</v>
      </c>
      <c r="F860">
        <f>IFERROR(ROUND(INDEX(Gemeinde_Kennzahlen!A:Q,MATCH(A860,Gemeinde_Kennzahlen!B:B,),16)*INDEX(Gemeinde_Kennzahlen!A:Q,MATCH(A860,Gemeinde_Kennzahlen!B:B,),17),2),"Siedlungsfläche in ha")</f>
        <v>71.12</v>
      </c>
      <c r="G860">
        <f t="shared" si="42"/>
        <v>0.26972353337828725</v>
      </c>
      <c r="H860">
        <f t="shared" si="43"/>
        <v>0</v>
      </c>
      <c r="I860">
        <f t="shared" si="44"/>
        <v>0</v>
      </c>
    </row>
    <row r="861" spans="1:9" x14ac:dyDescent="0.2">
      <c r="A861" t="s">
        <v>862</v>
      </c>
      <c r="B861">
        <v>6</v>
      </c>
      <c r="C861">
        <v>0</v>
      </c>
      <c r="D861">
        <v>2</v>
      </c>
      <c r="E861">
        <f>IFERROR(INDEX(Gemeinde_Kennzahlen!A:C,MATCH(A861,Gemeinde_Kennzahlen!B:B,),3),0)</f>
        <v>15776</v>
      </c>
      <c r="F861">
        <f>IFERROR(ROUND(INDEX(Gemeinde_Kennzahlen!A:Q,MATCH(A861,Gemeinde_Kennzahlen!B:B,),16)*INDEX(Gemeinde_Kennzahlen!A:Q,MATCH(A861,Gemeinde_Kennzahlen!B:B,),17),2),"Siedlungsfläche in ha")</f>
        <v>502.31</v>
      </c>
      <c r="G861">
        <f t="shared" si="42"/>
        <v>1.9016227180527381E-2</v>
      </c>
      <c r="H861">
        <f t="shared" si="43"/>
        <v>0</v>
      </c>
      <c r="I861">
        <f t="shared" si="44"/>
        <v>6.338742393509128E-2</v>
      </c>
    </row>
    <row r="862" spans="1:9" x14ac:dyDescent="0.2">
      <c r="A862" t="s">
        <v>1188</v>
      </c>
      <c r="B862">
        <v>5</v>
      </c>
      <c r="C862">
        <v>0</v>
      </c>
      <c r="D862">
        <v>1</v>
      </c>
      <c r="E862">
        <f>IFERROR(INDEX(Gemeinde_Kennzahlen!A:C,MATCH(A862,Gemeinde_Kennzahlen!B:B,),3),0)</f>
        <v>2419</v>
      </c>
      <c r="F862">
        <f>IFERROR(ROUND(INDEX(Gemeinde_Kennzahlen!A:Q,MATCH(A862,Gemeinde_Kennzahlen!B:B,),16)*INDEX(Gemeinde_Kennzahlen!A:Q,MATCH(A862,Gemeinde_Kennzahlen!B:B,),17),2),"Siedlungsfläche in ha")</f>
        <v>80.14</v>
      </c>
      <c r="G862">
        <f t="shared" si="42"/>
        <v>0.10334849111202976</v>
      </c>
      <c r="H862">
        <f t="shared" si="43"/>
        <v>0</v>
      </c>
      <c r="I862">
        <f t="shared" si="44"/>
        <v>0.20669698222405952</v>
      </c>
    </row>
    <row r="863" spans="1:9" x14ac:dyDescent="0.2">
      <c r="A863" t="s">
        <v>1466</v>
      </c>
      <c r="B863">
        <v>7</v>
      </c>
      <c r="C863">
        <v>3</v>
      </c>
      <c r="D863">
        <v>13</v>
      </c>
      <c r="E863">
        <f>IFERROR(INDEX(Gemeinde_Kennzahlen!A:C,MATCH(A863,Gemeinde_Kennzahlen!B:B,),3),0)</f>
        <v>5643</v>
      </c>
      <c r="F863">
        <f>IFERROR(ROUND(INDEX(Gemeinde_Kennzahlen!A:Q,MATCH(A863,Gemeinde_Kennzahlen!B:B,),16)*INDEX(Gemeinde_Kennzahlen!A:Q,MATCH(A863,Gemeinde_Kennzahlen!B:B,),17),2),"Siedlungsfläche in ha")</f>
        <v>215.95</v>
      </c>
      <c r="G863">
        <f t="shared" si="42"/>
        <v>6.2023746234272543E-2</v>
      </c>
      <c r="H863">
        <f t="shared" si="43"/>
        <v>0.39872408293460926</v>
      </c>
      <c r="I863">
        <f t="shared" si="44"/>
        <v>1.1518695729222046</v>
      </c>
    </row>
    <row r="864" spans="1:9" x14ac:dyDescent="0.2">
      <c r="A864" t="s">
        <v>1007</v>
      </c>
      <c r="B864">
        <v>17</v>
      </c>
      <c r="C864">
        <v>0</v>
      </c>
      <c r="D864">
        <v>7</v>
      </c>
      <c r="E864">
        <f>IFERROR(INDEX(Gemeinde_Kennzahlen!A:C,MATCH(A864,Gemeinde_Kennzahlen!B:B,),3),0)</f>
        <v>2381</v>
      </c>
      <c r="F864">
        <f>IFERROR(ROUND(INDEX(Gemeinde_Kennzahlen!A:Q,MATCH(A864,Gemeinde_Kennzahlen!B:B,),16)*INDEX(Gemeinde_Kennzahlen!A:Q,MATCH(A864,Gemeinde_Kennzahlen!B:B,),17),2),"Siedlungsfläche in ha")</f>
        <v>136.24</v>
      </c>
      <c r="G864">
        <f t="shared" si="42"/>
        <v>0.35699286014279719</v>
      </c>
      <c r="H864">
        <f t="shared" si="43"/>
        <v>0</v>
      </c>
      <c r="I864">
        <f t="shared" si="44"/>
        <v>1.4699706005879882</v>
      </c>
    </row>
    <row r="865" spans="1:9" x14ac:dyDescent="0.2">
      <c r="A865" t="s">
        <v>435</v>
      </c>
      <c r="B865">
        <v>10</v>
      </c>
      <c r="C865">
        <v>0</v>
      </c>
      <c r="D865">
        <v>1</v>
      </c>
      <c r="E865">
        <f>IFERROR(INDEX(Gemeinde_Kennzahlen!A:C,MATCH(A865,Gemeinde_Kennzahlen!B:B,),3),0)</f>
        <v>1540</v>
      </c>
      <c r="F865">
        <f>IFERROR(ROUND(INDEX(Gemeinde_Kennzahlen!A:Q,MATCH(A865,Gemeinde_Kennzahlen!B:B,),16)*INDEX(Gemeinde_Kennzahlen!A:Q,MATCH(A865,Gemeinde_Kennzahlen!B:B,),17),2),"Siedlungsfläche in ha")</f>
        <v>110.61</v>
      </c>
      <c r="G865">
        <f t="shared" si="42"/>
        <v>0.32467532467532467</v>
      </c>
      <c r="H865">
        <f t="shared" si="43"/>
        <v>0</v>
      </c>
      <c r="I865">
        <f t="shared" si="44"/>
        <v>0.32467532467532467</v>
      </c>
    </row>
    <row r="866" spans="1:9" x14ac:dyDescent="0.2">
      <c r="A866" t="s">
        <v>1136</v>
      </c>
      <c r="B866">
        <v>57</v>
      </c>
      <c r="C866">
        <v>5</v>
      </c>
      <c r="D866">
        <v>17</v>
      </c>
      <c r="E866">
        <f>IFERROR(INDEX(Gemeinde_Kennzahlen!A:C,MATCH(A866,Gemeinde_Kennzahlen!B:B,),3),0)</f>
        <v>8211</v>
      </c>
      <c r="F866">
        <f>IFERROR(ROUND(INDEX(Gemeinde_Kennzahlen!A:Q,MATCH(A866,Gemeinde_Kennzahlen!B:B,),16)*INDEX(Gemeinde_Kennzahlen!A:Q,MATCH(A866,Gemeinde_Kennzahlen!B:B,),17),2),"Siedlungsfläche in ha")</f>
        <v>262.14999999999998</v>
      </c>
      <c r="G866">
        <f t="shared" si="42"/>
        <v>0.34709535988308365</v>
      </c>
      <c r="H866">
        <f t="shared" si="43"/>
        <v>0.45670442089879426</v>
      </c>
      <c r="I866">
        <f t="shared" si="44"/>
        <v>1.0351966873706004</v>
      </c>
    </row>
    <row r="867" spans="1:9" x14ac:dyDescent="0.2">
      <c r="A867" t="s">
        <v>938</v>
      </c>
      <c r="B867">
        <v>9</v>
      </c>
      <c r="C867">
        <v>0</v>
      </c>
      <c r="D867">
        <v>5</v>
      </c>
      <c r="E867">
        <f>IFERROR(INDEX(Gemeinde_Kennzahlen!A:C,MATCH(A867,Gemeinde_Kennzahlen!B:B,),3),0)</f>
        <v>1048</v>
      </c>
      <c r="F867">
        <f>IFERROR(ROUND(INDEX(Gemeinde_Kennzahlen!A:Q,MATCH(A867,Gemeinde_Kennzahlen!B:B,),16)*INDEX(Gemeinde_Kennzahlen!A:Q,MATCH(A867,Gemeinde_Kennzahlen!B:B,),17),2),"Siedlungsfläche in ha")</f>
        <v>77.069999999999993</v>
      </c>
      <c r="G867">
        <f t="shared" si="42"/>
        <v>0.42938931297709926</v>
      </c>
      <c r="H867">
        <f t="shared" si="43"/>
        <v>0</v>
      </c>
      <c r="I867">
        <f t="shared" si="44"/>
        <v>2.385496183206107</v>
      </c>
    </row>
    <row r="868" spans="1:9" x14ac:dyDescent="0.2">
      <c r="A868" t="s">
        <v>1627</v>
      </c>
      <c r="B868">
        <v>0</v>
      </c>
      <c r="C868">
        <v>0</v>
      </c>
      <c r="D868">
        <v>1</v>
      </c>
      <c r="E868">
        <f>IFERROR(INDEX(Gemeinde_Kennzahlen!A:C,MATCH(A868,Gemeinde_Kennzahlen!B:B,),3),0)</f>
        <v>2116</v>
      </c>
      <c r="F868">
        <f>IFERROR(ROUND(INDEX(Gemeinde_Kennzahlen!A:Q,MATCH(A868,Gemeinde_Kennzahlen!B:B,),16)*INDEX(Gemeinde_Kennzahlen!A:Q,MATCH(A868,Gemeinde_Kennzahlen!B:B,),17),2),"Siedlungsfläche in ha")</f>
        <v>81.93</v>
      </c>
      <c r="G868">
        <f t="shared" si="42"/>
        <v>0</v>
      </c>
      <c r="H868">
        <f t="shared" si="43"/>
        <v>0</v>
      </c>
      <c r="I868">
        <f t="shared" si="44"/>
        <v>0.23629489603024575</v>
      </c>
    </row>
    <row r="869" spans="1:9" x14ac:dyDescent="0.2">
      <c r="A869" t="s">
        <v>302</v>
      </c>
      <c r="B869">
        <v>6</v>
      </c>
      <c r="C869">
        <v>1</v>
      </c>
      <c r="D869">
        <v>0</v>
      </c>
      <c r="E869">
        <f>IFERROR(INDEX(Gemeinde_Kennzahlen!A:C,MATCH(A869,Gemeinde_Kennzahlen!B:B,),3),0)</f>
        <v>1241</v>
      </c>
      <c r="F869">
        <f>IFERROR(ROUND(INDEX(Gemeinde_Kennzahlen!A:Q,MATCH(A869,Gemeinde_Kennzahlen!B:B,),16)*INDEX(Gemeinde_Kennzahlen!A:Q,MATCH(A869,Gemeinde_Kennzahlen!B:B,),17),2),"Siedlungsfläche in ha")</f>
        <v>92</v>
      </c>
      <c r="G869">
        <f t="shared" si="42"/>
        <v>0.24174053182917005</v>
      </c>
      <c r="H869">
        <f t="shared" si="43"/>
        <v>0.60435132957292503</v>
      </c>
      <c r="I869">
        <f t="shared" si="44"/>
        <v>0</v>
      </c>
    </row>
    <row r="870" spans="1:9" x14ac:dyDescent="0.2">
      <c r="A870" t="s">
        <v>1270</v>
      </c>
      <c r="B870">
        <v>10</v>
      </c>
      <c r="C870">
        <v>0</v>
      </c>
      <c r="D870">
        <v>6</v>
      </c>
      <c r="E870">
        <f>IFERROR(INDEX(Gemeinde_Kennzahlen!A:C,MATCH(A870,Gemeinde_Kennzahlen!B:B,),3),0)</f>
        <v>221</v>
      </c>
      <c r="F870">
        <f>IFERROR(ROUND(INDEX(Gemeinde_Kennzahlen!A:Q,MATCH(A870,Gemeinde_Kennzahlen!B:B,),16)*INDEX(Gemeinde_Kennzahlen!A:Q,MATCH(A870,Gemeinde_Kennzahlen!B:B,),17),2),"Siedlungsfläche in ha")</f>
        <v>21.06</v>
      </c>
      <c r="G870">
        <f t="shared" si="42"/>
        <v>2.2624434389140271</v>
      </c>
      <c r="H870">
        <f t="shared" si="43"/>
        <v>0</v>
      </c>
      <c r="I870">
        <f t="shared" si="44"/>
        <v>13.574660633484163</v>
      </c>
    </row>
    <row r="871" spans="1:9" x14ac:dyDescent="0.2">
      <c r="A871" t="s">
        <v>1909</v>
      </c>
      <c r="B871">
        <v>10</v>
      </c>
      <c r="C871">
        <v>1</v>
      </c>
      <c r="D871">
        <v>2</v>
      </c>
      <c r="E871">
        <f>IFERROR(INDEX(Gemeinde_Kennzahlen!A:C,MATCH(A871,Gemeinde_Kennzahlen!B:B,),3),0)</f>
        <v>1374</v>
      </c>
      <c r="F871">
        <f>IFERROR(ROUND(INDEX(Gemeinde_Kennzahlen!A:Q,MATCH(A871,Gemeinde_Kennzahlen!B:B,),16)*INDEX(Gemeinde_Kennzahlen!A:Q,MATCH(A871,Gemeinde_Kennzahlen!B:B,),17),2),"Siedlungsfläche in ha")</f>
        <v>73.260000000000005</v>
      </c>
      <c r="G871">
        <f t="shared" si="42"/>
        <v>0.36390101892285298</v>
      </c>
      <c r="H871">
        <f t="shared" si="43"/>
        <v>0.54585152838427953</v>
      </c>
      <c r="I871">
        <f t="shared" si="44"/>
        <v>0.72780203784570596</v>
      </c>
    </row>
    <row r="872" spans="1:9" x14ac:dyDescent="0.2">
      <c r="A872" t="s">
        <v>504</v>
      </c>
      <c r="B872">
        <v>47</v>
      </c>
      <c r="C872">
        <v>6</v>
      </c>
      <c r="D872">
        <v>1</v>
      </c>
      <c r="E872">
        <f>IFERROR(INDEX(Gemeinde_Kennzahlen!A:C,MATCH(A872,Gemeinde_Kennzahlen!B:B,),3),0)</f>
        <v>11884</v>
      </c>
      <c r="F872">
        <f>IFERROR(ROUND(INDEX(Gemeinde_Kennzahlen!A:Q,MATCH(A872,Gemeinde_Kennzahlen!B:B,),16)*INDEX(Gemeinde_Kennzahlen!A:Q,MATCH(A872,Gemeinde_Kennzahlen!B:B,),17),2),"Siedlungsfläche in ha")</f>
        <v>215.34</v>
      </c>
      <c r="G872">
        <f t="shared" si="42"/>
        <v>0.19774486704813193</v>
      </c>
      <c r="H872">
        <f t="shared" si="43"/>
        <v>0.37866038370918886</v>
      </c>
      <c r="I872">
        <f t="shared" si="44"/>
        <v>4.2073375967687648E-2</v>
      </c>
    </row>
    <row r="873" spans="1:9" x14ac:dyDescent="0.2">
      <c r="A873" t="s">
        <v>2107</v>
      </c>
      <c r="B873">
        <v>27</v>
      </c>
      <c r="C873">
        <v>1</v>
      </c>
      <c r="D873">
        <v>3</v>
      </c>
      <c r="E873">
        <f>IFERROR(INDEX(Gemeinde_Kennzahlen!A:C,MATCH(A873,Gemeinde_Kennzahlen!B:B,),3),0)</f>
        <v>5761</v>
      </c>
      <c r="F873">
        <f>IFERROR(ROUND(INDEX(Gemeinde_Kennzahlen!A:Q,MATCH(A873,Gemeinde_Kennzahlen!B:B,),16)*INDEX(Gemeinde_Kennzahlen!A:Q,MATCH(A873,Gemeinde_Kennzahlen!B:B,),17),2),"Siedlungsfläche in ha")</f>
        <v>162.63999999999999</v>
      </c>
      <c r="G873">
        <f t="shared" si="42"/>
        <v>0.23433431695886131</v>
      </c>
      <c r="H873">
        <f t="shared" si="43"/>
        <v>0.13018573164381184</v>
      </c>
      <c r="I873">
        <f t="shared" si="44"/>
        <v>0.26037146328762367</v>
      </c>
    </row>
    <row r="874" spans="1:9" x14ac:dyDescent="0.2">
      <c r="A874" t="s">
        <v>1048</v>
      </c>
      <c r="B874">
        <v>154</v>
      </c>
      <c r="C874">
        <v>9</v>
      </c>
      <c r="D874">
        <v>31</v>
      </c>
      <c r="E874">
        <f>IFERROR(INDEX(Gemeinde_Kennzahlen!A:C,MATCH(A874,Gemeinde_Kennzahlen!B:B,),3),0)</f>
        <v>10822</v>
      </c>
      <c r="F874">
        <f>IFERROR(ROUND(INDEX(Gemeinde_Kennzahlen!A:Q,MATCH(A874,Gemeinde_Kennzahlen!B:B,),16)*INDEX(Gemeinde_Kennzahlen!A:Q,MATCH(A874,Gemeinde_Kennzahlen!B:B,),17),2),"Siedlungsfläche in ha")</f>
        <v>318.87</v>
      </c>
      <c r="G874">
        <f t="shared" si="42"/>
        <v>0.71151358344113846</v>
      </c>
      <c r="H874">
        <f t="shared" si="43"/>
        <v>0.62372944002956943</v>
      </c>
      <c r="I874">
        <f t="shared" si="44"/>
        <v>1.432267603030863</v>
      </c>
    </row>
    <row r="875" spans="1:9" x14ac:dyDescent="0.2">
      <c r="A875" t="s">
        <v>1035</v>
      </c>
      <c r="B875">
        <v>8</v>
      </c>
      <c r="C875">
        <v>1</v>
      </c>
      <c r="D875">
        <v>3</v>
      </c>
      <c r="E875">
        <f>IFERROR(INDEX(Gemeinde_Kennzahlen!A:C,MATCH(A875,Gemeinde_Kennzahlen!B:B,),3),0)</f>
        <v>1176</v>
      </c>
      <c r="F875">
        <f>IFERROR(ROUND(INDEX(Gemeinde_Kennzahlen!A:Q,MATCH(A875,Gemeinde_Kennzahlen!B:B,),16)*INDEX(Gemeinde_Kennzahlen!A:Q,MATCH(A875,Gemeinde_Kennzahlen!B:B,),17),2),"Siedlungsfläche in ha")</f>
        <v>73.8</v>
      </c>
      <c r="G875">
        <f t="shared" si="42"/>
        <v>0.3401360544217687</v>
      </c>
      <c r="H875">
        <f t="shared" si="43"/>
        <v>0.63775510204081631</v>
      </c>
      <c r="I875">
        <f t="shared" si="44"/>
        <v>1.2755102040816326</v>
      </c>
    </row>
    <row r="876" spans="1:9" x14ac:dyDescent="0.2">
      <c r="A876" t="s">
        <v>2314</v>
      </c>
      <c r="B876">
        <v>17</v>
      </c>
      <c r="C876">
        <v>1</v>
      </c>
      <c r="D876">
        <v>6</v>
      </c>
      <c r="E876">
        <f>IFERROR(INDEX(Gemeinde_Kennzahlen!A:C,MATCH(A876,Gemeinde_Kennzahlen!B:B,),3),0)</f>
        <v>9345</v>
      </c>
      <c r="F876">
        <f>IFERROR(ROUND(INDEX(Gemeinde_Kennzahlen!A:Q,MATCH(A876,Gemeinde_Kennzahlen!B:B,),16)*INDEX(Gemeinde_Kennzahlen!A:Q,MATCH(A876,Gemeinde_Kennzahlen!B:B,),17),2),"Siedlungsfläche in ha")</f>
        <v>244.22</v>
      </c>
      <c r="G876">
        <f t="shared" si="42"/>
        <v>9.0957731407169617E-2</v>
      </c>
      <c r="H876">
        <f t="shared" si="43"/>
        <v>8.0256821829855537E-2</v>
      </c>
      <c r="I876">
        <f t="shared" si="44"/>
        <v>0.32102728731942215</v>
      </c>
    </row>
    <row r="877" spans="1:9" x14ac:dyDescent="0.2">
      <c r="A877" t="s">
        <v>1979</v>
      </c>
      <c r="B877">
        <v>5</v>
      </c>
      <c r="C877">
        <v>2</v>
      </c>
      <c r="D877">
        <v>5</v>
      </c>
      <c r="E877">
        <f>IFERROR(INDEX(Gemeinde_Kennzahlen!A:C,MATCH(A877,Gemeinde_Kennzahlen!B:B,),3),0)</f>
        <v>1000</v>
      </c>
      <c r="F877">
        <f>IFERROR(ROUND(INDEX(Gemeinde_Kennzahlen!A:Q,MATCH(A877,Gemeinde_Kennzahlen!B:B,),16)*INDEX(Gemeinde_Kennzahlen!A:Q,MATCH(A877,Gemeinde_Kennzahlen!B:B,),17),2),"Siedlungsfläche in ha")</f>
        <v>51.05</v>
      </c>
      <c r="G877">
        <f t="shared" si="42"/>
        <v>0.25</v>
      </c>
      <c r="H877">
        <f t="shared" si="43"/>
        <v>1.5</v>
      </c>
      <c r="I877">
        <f t="shared" si="44"/>
        <v>2.5</v>
      </c>
    </row>
    <row r="878" spans="1:9" x14ac:dyDescent="0.2">
      <c r="A878" t="s">
        <v>1583</v>
      </c>
      <c r="B878">
        <v>20</v>
      </c>
      <c r="C878">
        <v>0</v>
      </c>
      <c r="D878">
        <v>0</v>
      </c>
      <c r="E878">
        <f>IFERROR(INDEX(Gemeinde_Kennzahlen!A:C,MATCH(A878,Gemeinde_Kennzahlen!B:B,),3),0)</f>
        <v>1340</v>
      </c>
      <c r="F878">
        <f>IFERROR(ROUND(INDEX(Gemeinde_Kennzahlen!A:Q,MATCH(A878,Gemeinde_Kennzahlen!B:B,),16)*INDEX(Gemeinde_Kennzahlen!A:Q,MATCH(A878,Gemeinde_Kennzahlen!B:B,),17),2),"Siedlungsfläche in ha")</f>
        <v>87.84</v>
      </c>
      <c r="G878">
        <f t="shared" si="42"/>
        <v>0.74626865671641784</v>
      </c>
      <c r="H878">
        <f t="shared" si="43"/>
        <v>0</v>
      </c>
      <c r="I878">
        <f t="shared" si="44"/>
        <v>0</v>
      </c>
    </row>
    <row r="879" spans="1:9" x14ac:dyDescent="0.2">
      <c r="A879" t="s">
        <v>1062</v>
      </c>
      <c r="B879">
        <v>18</v>
      </c>
      <c r="C879">
        <v>0</v>
      </c>
      <c r="D879">
        <v>4</v>
      </c>
      <c r="E879">
        <f>IFERROR(INDEX(Gemeinde_Kennzahlen!A:C,MATCH(A879,Gemeinde_Kennzahlen!B:B,),3),0)</f>
        <v>1330</v>
      </c>
      <c r="F879">
        <f>IFERROR(ROUND(INDEX(Gemeinde_Kennzahlen!A:Q,MATCH(A879,Gemeinde_Kennzahlen!B:B,),16)*INDEX(Gemeinde_Kennzahlen!A:Q,MATCH(A879,Gemeinde_Kennzahlen!B:B,),17),2),"Siedlungsfläche in ha")</f>
        <v>74.069999999999993</v>
      </c>
      <c r="G879">
        <f t="shared" si="42"/>
        <v>0.67669172932330823</v>
      </c>
      <c r="H879">
        <f t="shared" si="43"/>
        <v>0</v>
      </c>
      <c r="I879">
        <f t="shared" si="44"/>
        <v>1.5037593984962407</v>
      </c>
    </row>
    <row r="880" spans="1:9" x14ac:dyDescent="0.2">
      <c r="A880" t="s">
        <v>1333</v>
      </c>
      <c r="B880">
        <v>41</v>
      </c>
      <c r="C880">
        <v>1</v>
      </c>
      <c r="D880">
        <v>0</v>
      </c>
      <c r="E880">
        <f>IFERROR(INDEX(Gemeinde_Kennzahlen!A:C,MATCH(A880,Gemeinde_Kennzahlen!B:B,),3),0)</f>
        <v>6465</v>
      </c>
      <c r="F880">
        <f>IFERROR(ROUND(INDEX(Gemeinde_Kennzahlen!A:Q,MATCH(A880,Gemeinde_Kennzahlen!B:B,),16)*INDEX(Gemeinde_Kennzahlen!A:Q,MATCH(A880,Gemeinde_Kennzahlen!B:B,),17),2),"Siedlungsfläche in ha")</f>
        <v>268.43</v>
      </c>
      <c r="G880">
        <f t="shared" si="42"/>
        <v>0.31709203402938901</v>
      </c>
      <c r="H880">
        <f t="shared" si="43"/>
        <v>0.11600928074245939</v>
      </c>
      <c r="I880">
        <f t="shared" si="44"/>
        <v>0</v>
      </c>
    </row>
    <row r="881" spans="1:9" x14ac:dyDescent="0.2">
      <c r="A881" t="s">
        <v>1098</v>
      </c>
      <c r="B881">
        <v>25</v>
      </c>
      <c r="C881">
        <v>1</v>
      </c>
      <c r="D881">
        <v>8</v>
      </c>
      <c r="E881">
        <f>IFERROR(INDEX(Gemeinde_Kennzahlen!A:C,MATCH(A881,Gemeinde_Kennzahlen!B:B,),3),0)</f>
        <v>2148</v>
      </c>
      <c r="F881">
        <f>IFERROR(ROUND(INDEX(Gemeinde_Kennzahlen!A:Q,MATCH(A881,Gemeinde_Kennzahlen!B:B,),16)*INDEX(Gemeinde_Kennzahlen!A:Q,MATCH(A881,Gemeinde_Kennzahlen!B:B,),17),2),"Siedlungsfläche in ha")</f>
        <v>151</v>
      </c>
      <c r="G881">
        <f t="shared" si="42"/>
        <v>0.58193668528864062</v>
      </c>
      <c r="H881">
        <f t="shared" si="43"/>
        <v>0.34916201117318435</v>
      </c>
      <c r="I881">
        <f t="shared" si="44"/>
        <v>1.8621973929236499</v>
      </c>
    </row>
    <row r="882" spans="1:9" x14ac:dyDescent="0.2">
      <c r="A882" t="s">
        <v>1759</v>
      </c>
      <c r="B882">
        <v>3</v>
      </c>
      <c r="C882">
        <v>0</v>
      </c>
      <c r="D882">
        <v>1</v>
      </c>
      <c r="E882">
        <f>IFERROR(INDEX(Gemeinde_Kennzahlen!A:C,MATCH(A882,Gemeinde_Kennzahlen!B:B,),3),0)</f>
        <v>86</v>
      </c>
      <c r="F882">
        <f>IFERROR(ROUND(INDEX(Gemeinde_Kennzahlen!A:Q,MATCH(A882,Gemeinde_Kennzahlen!B:B,),16)*INDEX(Gemeinde_Kennzahlen!A:Q,MATCH(A882,Gemeinde_Kennzahlen!B:B,),17),2),"Siedlungsfläche in ha")</f>
        <v>6.99</v>
      </c>
      <c r="G882">
        <f t="shared" si="42"/>
        <v>1.7441860465116279</v>
      </c>
      <c r="H882">
        <f t="shared" si="43"/>
        <v>0</v>
      </c>
      <c r="I882">
        <f t="shared" si="44"/>
        <v>5.8139534883720927</v>
      </c>
    </row>
    <row r="883" spans="1:9" x14ac:dyDescent="0.2">
      <c r="A883" t="s">
        <v>1693</v>
      </c>
      <c r="B883">
        <v>0</v>
      </c>
      <c r="C883">
        <v>0</v>
      </c>
      <c r="D883">
        <v>0</v>
      </c>
      <c r="E883">
        <f>IFERROR(INDEX(Gemeinde_Kennzahlen!A:C,MATCH(A883,Gemeinde_Kennzahlen!B:B,),3),0)</f>
        <v>1524</v>
      </c>
      <c r="F883">
        <f>IFERROR(ROUND(INDEX(Gemeinde_Kennzahlen!A:Q,MATCH(A883,Gemeinde_Kennzahlen!B:B,),16)*INDEX(Gemeinde_Kennzahlen!A:Q,MATCH(A883,Gemeinde_Kennzahlen!B:B,),17),2),"Siedlungsfläche in ha")</f>
        <v>97.39</v>
      </c>
      <c r="G883">
        <f t="shared" si="42"/>
        <v>0</v>
      </c>
      <c r="H883">
        <f t="shared" si="43"/>
        <v>0</v>
      </c>
      <c r="I883">
        <f t="shared" si="44"/>
        <v>0</v>
      </c>
    </row>
    <row r="884" spans="1:9" x14ac:dyDescent="0.2">
      <c r="A884" t="s">
        <v>1502</v>
      </c>
      <c r="B884">
        <v>6</v>
      </c>
      <c r="C884">
        <v>0</v>
      </c>
      <c r="D884">
        <v>2</v>
      </c>
      <c r="E884">
        <f>IFERROR(INDEX(Gemeinde_Kennzahlen!A:C,MATCH(A884,Gemeinde_Kennzahlen!B:B,),3),0)</f>
        <v>801</v>
      </c>
      <c r="F884">
        <f>IFERROR(ROUND(INDEX(Gemeinde_Kennzahlen!A:Q,MATCH(A884,Gemeinde_Kennzahlen!B:B,),16)*INDEX(Gemeinde_Kennzahlen!A:Q,MATCH(A884,Gemeinde_Kennzahlen!B:B,),17),2),"Siedlungsfläche in ha")</f>
        <v>56.15</v>
      </c>
      <c r="G884">
        <f t="shared" si="42"/>
        <v>0.37453183520599254</v>
      </c>
      <c r="H884">
        <f t="shared" si="43"/>
        <v>0</v>
      </c>
      <c r="I884">
        <f t="shared" si="44"/>
        <v>1.2484394506866416</v>
      </c>
    </row>
    <row r="885" spans="1:9" x14ac:dyDescent="0.2">
      <c r="A885" t="s">
        <v>815</v>
      </c>
      <c r="B885">
        <v>21</v>
      </c>
      <c r="C885">
        <v>2</v>
      </c>
      <c r="D885">
        <v>12</v>
      </c>
      <c r="E885">
        <f>IFERROR(INDEX(Gemeinde_Kennzahlen!A:C,MATCH(A885,Gemeinde_Kennzahlen!B:B,),3),0)</f>
        <v>773</v>
      </c>
      <c r="F885">
        <f>IFERROR(ROUND(INDEX(Gemeinde_Kennzahlen!A:Q,MATCH(A885,Gemeinde_Kennzahlen!B:B,),16)*INDEX(Gemeinde_Kennzahlen!A:Q,MATCH(A885,Gemeinde_Kennzahlen!B:B,),17),2),"Siedlungsfläche in ha")</f>
        <v>21.51</v>
      </c>
      <c r="G885">
        <f t="shared" si="42"/>
        <v>1.3583441138421735</v>
      </c>
      <c r="H885">
        <f t="shared" si="43"/>
        <v>1.9404915912031049</v>
      </c>
      <c r="I885">
        <f t="shared" si="44"/>
        <v>7.7619663648124195</v>
      </c>
    </row>
    <row r="886" spans="1:9" x14ac:dyDescent="0.2">
      <c r="A886" t="s">
        <v>1984</v>
      </c>
      <c r="B886">
        <v>34</v>
      </c>
      <c r="C886">
        <v>6</v>
      </c>
      <c r="D886">
        <v>8</v>
      </c>
      <c r="E886">
        <f>IFERROR(INDEX(Gemeinde_Kennzahlen!A:C,MATCH(A886,Gemeinde_Kennzahlen!B:B,),3),0)</f>
        <v>1163</v>
      </c>
      <c r="F886">
        <f>IFERROR(ROUND(INDEX(Gemeinde_Kennzahlen!A:Q,MATCH(A886,Gemeinde_Kennzahlen!B:B,),16)*INDEX(Gemeinde_Kennzahlen!A:Q,MATCH(A886,Gemeinde_Kennzahlen!B:B,),17),2),"Siedlungsfläche in ha")</f>
        <v>101.16</v>
      </c>
      <c r="G886">
        <f t="shared" si="42"/>
        <v>1.4617368873602752</v>
      </c>
      <c r="H886">
        <f t="shared" si="43"/>
        <v>3.8693035253654346</v>
      </c>
      <c r="I886">
        <f t="shared" si="44"/>
        <v>3.4393809114359417</v>
      </c>
    </row>
    <row r="887" spans="1:9" x14ac:dyDescent="0.2">
      <c r="A887" t="s">
        <v>1412</v>
      </c>
      <c r="B887">
        <v>22</v>
      </c>
      <c r="C887">
        <v>0</v>
      </c>
      <c r="D887">
        <v>6</v>
      </c>
      <c r="E887">
        <f>IFERROR(INDEX(Gemeinde_Kennzahlen!A:C,MATCH(A887,Gemeinde_Kennzahlen!B:B,),3),0)</f>
        <v>535</v>
      </c>
      <c r="F887">
        <f>IFERROR(ROUND(INDEX(Gemeinde_Kennzahlen!A:Q,MATCH(A887,Gemeinde_Kennzahlen!B:B,),16)*INDEX(Gemeinde_Kennzahlen!A:Q,MATCH(A887,Gemeinde_Kennzahlen!B:B,),17),2),"Siedlungsfläche in ha")</f>
        <v>57.84</v>
      </c>
      <c r="G887">
        <f t="shared" si="42"/>
        <v>2.0560747663551404</v>
      </c>
      <c r="H887">
        <f t="shared" si="43"/>
        <v>0</v>
      </c>
      <c r="I887">
        <f t="shared" si="44"/>
        <v>5.6074766355140184</v>
      </c>
    </row>
    <row r="888" spans="1:9" x14ac:dyDescent="0.2">
      <c r="A888" t="s">
        <v>1218</v>
      </c>
      <c r="B888">
        <v>2</v>
      </c>
      <c r="C888">
        <v>0</v>
      </c>
      <c r="D888">
        <v>0</v>
      </c>
      <c r="E888">
        <f>IFERROR(INDEX(Gemeinde_Kennzahlen!A:C,MATCH(A888,Gemeinde_Kennzahlen!B:B,),3),0)</f>
        <v>89</v>
      </c>
      <c r="F888">
        <f>IFERROR(ROUND(INDEX(Gemeinde_Kennzahlen!A:Q,MATCH(A888,Gemeinde_Kennzahlen!B:B,),16)*INDEX(Gemeinde_Kennzahlen!A:Q,MATCH(A888,Gemeinde_Kennzahlen!B:B,),17),2),"Siedlungsfläche in ha")</f>
        <v>21.8</v>
      </c>
      <c r="G888">
        <f t="shared" si="42"/>
        <v>1.1235955056179776</v>
      </c>
      <c r="H888">
        <f t="shared" si="43"/>
        <v>0</v>
      </c>
      <c r="I888">
        <f t="shared" si="44"/>
        <v>0</v>
      </c>
    </row>
    <row r="889" spans="1:9" x14ac:dyDescent="0.2">
      <c r="A889" t="s">
        <v>3476</v>
      </c>
      <c r="B889">
        <v>58</v>
      </c>
      <c r="C889">
        <v>5</v>
      </c>
      <c r="D889">
        <v>8</v>
      </c>
      <c r="E889">
        <f>IFERROR(INDEX(Gemeinde_Kennzahlen!A:C,MATCH(A889,Gemeinde_Kennzahlen!B:B,),3),0)</f>
        <v>0</v>
      </c>
      <c r="F889" t="str">
        <f>IFERROR(ROUND(INDEX(Gemeinde_Kennzahlen!A:Q,MATCH(A889,Gemeinde_Kennzahlen!B:B,),16)*INDEX(Gemeinde_Kennzahlen!A:Q,MATCH(A889,Gemeinde_Kennzahlen!B:B,),17),2),"Siedlungsfläche in ha")</f>
        <v>Siedlungsfläche in ha</v>
      </c>
      <c r="G889" t="e">
        <f t="shared" si="42"/>
        <v>#DIV/0!</v>
      </c>
      <c r="H889" t="e">
        <f t="shared" si="43"/>
        <v>#DIV/0!</v>
      </c>
      <c r="I889" t="e">
        <f t="shared" si="44"/>
        <v>#DIV/0!</v>
      </c>
    </row>
    <row r="890" spans="1:9" x14ac:dyDescent="0.2">
      <c r="A890" t="s">
        <v>2451</v>
      </c>
      <c r="B890">
        <v>7</v>
      </c>
      <c r="C890">
        <v>0</v>
      </c>
      <c r="D890">
        <v>1</v>
      </c>
      <c r="E890">
        <f>IFERROR(INDEX(Gemeinde_Kennzahlen!A:C,MATCH(A890,Gemeinde_Kennzahlen!B:B,),3),0)</f>
        <v>2951</v>
      </c>
      <c r="F890">
        <f>IFERROR(ROUND(INDEX(Gemeinde_Kennzahlen!A:Q,MATCH(A890,Gemeinde_Kennzahlen!B:B,),16)*INDEX(Gemeinde_Kennzahlen!A:Q,MATCH(A890,Gemeinde_Kennzahlen!B:B,),17),2),"Siedlungsfläche in ha")</f>
        <v>122.67</v>
      </c>
      <c r="G890">
        <f t="shared" si="42"/>
        <v>0.11860386309725517</v>
      </c>
      <c r="H890">
        <f t="shared" si="43"/>
        <v>0</v>
      </c>
      <c r="I890">
        <f t="shared" si="44"/>
        <v>0.16943409013893596</v>
      </c>
    </row>
    <row r="891" spans="1:9" x14ac:dyDescent="0.2">
      <c r="A891" t="s">
        <v>1737</v>
      </c>
      <c r="B891">
        <v>42</v>
      </c>
      <c r="C891">
        <v>9</v>
      </c>
      <c r="D891">
        <v>14</v>
      </c>
      <c r="E891">
        <f>IFERROR(INDEX(Gemeinde_Kennzahlen!A:C,MATCH(A891,Gemeinde_Kennzahlen!B:B,),3),0)</f>
        <v>8254</v>
      </c>
      <c r="F891">
        <f>IFERROR(ROUND(INDEX(Gemeinde_Kennzahlen!A:Q,MATCH(A891,Gemeinde_Kennzahlen!B:B,),16)*INDEX(Gemeinde_Kennzahlen!A:Q,MATCH(A891,Gemeinde_Kennzahlen!B:B,),17),2),"Siedlungsfläche in ha")</f>
        <v>232</v>
      </c>
      <c r="G891">
        <f t="shared" si="42"/>
        <v>0.25442209837654467</v>
      </c>
      <c r="H891">
        <f t="shared" si="43"/>
        <v>0.81778531621032224</v>
      </c>
      <c r="I891">
        <f t="shared" si="44"/>
        <v>0.84807366125514905</v>
      </c>
    </row>
    <row r="892" spans="1:9" x14ac:dyDescent="0.2">
      <c r="A892" t="s">
        <v>989</v>
      </c>
      <c r="B892">
        <v>14</v>
      </c>
      <c r="C892">
        <v>3</v>
      </c>
      <c r="D892">
        <v>10</v>
      </c>
      <c r="E892">
        <f>IFERROR(INDEX(Gemeinde_Kennzahlen!A:C,MATCH(A892,Gemeinde_Kennzahlen!B:B,),3),0)</f>
        <v>11861</v>
      </c>
      <c r="F892">
        <f>IFERROR(ROUND(INDEX(Gemeinde_Kennzahlen!A:Q,MATCH(A892,Gemeinde_Kennzahlen!B:B,),16)*INDEX(Gemeinde_Kennzahlen!A:Q,MATCH(A892,Gemeinde_Kennzahlen!B:B,),17),2),"Siedlungsfläche in ha")</f>
        <v>367.33</v>
      </c>
      <c r="G892">
        <f t="shared" si="42"/>
        <v>5.9016946294578869E-2</v>
      </c>
      <c r="H892">
        <f t="shared" si="43"/>
        <v>0.18969732737543207</v>
      </c>
      <c r="I892">
        <f t="shared" si="44"/>
        <v>0.42154961638984906</v>
      </c>
    </row>
    <row r="893" spans="1:9" x14ac:dyDescent="0.2">
      <c r="A893" t="s">
        <v>452</v>
      </c>
      <c r="B893">
        <v>9</v>
      </c>
      <c r="C893">
        <v>4</v>
      </c>
      <c r="D893">
        <v>8</v>
      </c>
      <c r="E893">
        <f>IFERROR(INDEX(Gemeinde_Kennzahlen!A:C,MATCH(A893,Gemeinde_Kennzahlen!B:B,),3),0)</f>
        <v>891</v>
      </c>
      <c r="F893">
        <f>IFERROR(ROUND(INDEX(Gemeinde_Kennzahlen!A:Q,MATCH(A893,Gemeinde_Kennzahlen!B:B,),16)*INDEX(Gemeinde_Kennzahlen!A:Q,MATCH(A893,Gemeinde_Kennzahlen!B:B,),17),2),"Siedlungsfläche in ha")</f>
        <v>77</v>
      </c>
      <c r="G893">
        <f t="shared" si="42"/>
        <v>0.50505050505050508</v>
      </c>
      <c r="H893">
        <f t="shared" si="43"/>
        <v>3.3670033670033672</v>
      </c>
      <c r="I893">
        <f t="shared" si="44"/>
        <v>4.489337822671156</v>
      </c>
    </row>
    <row r="894" spans="1:9" x14ac:dyDescent="0.2">
      <c r="A894" t="s">
        <v>1017</v>
      </c>
      <c r="B894">
        <v>19</v>
      </c>
      <c r="C894">
        <v>0</v>
      </c>
      <c r="D894">
        <v>9</v>
      </c>
      <c r="E894">
        <f>IFERROR(INDEX(Gemeinde_Kennzahlen!A:C,MATCH(A894,Gemeinde_Kennzahlen!B:B,),3),0)</f>
        <v>3885</v>
      </c>
      <c r="F894">
        <f>IFERROR(ROUND(INDEX(Gemeinde_Kennzahlen!A:Q,MATCH(A894,Gemeinde_Kennzahlen!B:B,),16)*INDEX(Gemeinde_Kennzahlen!A:Q,MATCH(A894,Gemeinde_Kennzahlen!B:B,),17),2),"Siedlungsfläche in ha")</f>
        <v>121.11</v>
      </c>
      <c r="G894">
        <f t="shared" si="42"/>
        <v>0.24453024453024455</v>
      </c>
      <c r="H894">
        <f t="shared" si="43"/>
        <v>0</v>
      </c>
      <c r="I894">
        <f t="shared" si="44"/>
        <v>1.1583011583011582</v>
      </c>
    </row>
    <row r="895" spans="1:9" x14ac:dyDescent="0.2">
      <c r="A895" t="s">
        <v>1192</v>
      </c>
      <c r="B895">
        <v>6</v>
      </c>
      <c r="C895">
        <v>3</v>
      </c>
      <c r="D895">
        <v>8</v>
      </c>
      <c r="E895">
        <f>IFERROR(INDEX(Gemeinde_Kennzahlen!A:C,MATCH(A895,Gemeinde_Kennzahlen!B:B,),3),0)</f>
        <v>3490</v>
      </c>
      <c r="F895">
        <f>IFERROR(ROUND(INDEX(Gemeinde_Kennzahlen!A:Q,MATCH(A895,Gemeinde_Kennzahlen!B:B,),16)*INDEX(Gemeinde_Kennzahlen!A:Q,MATCH(A895,Gemeinde_Kennzahlen!B:B,),17),2),"Siedlungsfläche in ha")</f>
        <v>160.72999999999999</v>
      </c>
      <c r="G895">
        <f t="shared" si="42"/>
        <v>8.5959885386819479E-2</v>
      </c>
      <c r="H895">
        <f t="shared" si="43"/>
        <v>0.64469914040114618</v>
      </c>
      <c r="I895">
        <f t="shared" si="44"/>
        <v>1.1461318051575931</v>
      </c>
    </row>
    <row r="896" spans="1:9" x14ac:dyDescent="0.2">
      <c r="A896" t="s">
        <v>1768</v>
      </c>
      <c r="B896">
        <v>90</v>
      </c>
      <c r="C896">
        <v>3</v>
      </c>
      <c r="D896">
        <v>2</v>
      </c>
      <c r="E896">
        <f>IFERROR(INDEX(Gemeinde_Kennzahlen!A:C,MATCH(A896,Gemeinde_Kennzahlen!B:B,),3),0)</f>
        <v>5150</v>
      </c>
      <c r="F896">
        <f>IFERROR(ROUND(INDEX(Gemeinde_Kennzahlen!A:Q,MATCH(A896,Gemeinde_Kennzahlen!B:B,),16)*INDEX(Gemeinde_Kennzahlen!A:Q,MATCH(A896,Gemeinde_Kennzahlen!B:B,),17),2),"Siedlungsfläche in ha")</f>
        <v>217.77</v>
      </c>
      <c r="G896">
        <f t="shared" si="42"/>
        <v>0.87378640776699035</v>
      </c>
      <c r="H896">
        <f t="shared" si="43"/>
        <v>0.43689320388349517</v>
      </c>
      <c r="I896">
        <f t="shared" si="44"/>
        <v>0.19417475728155342</v>
      </c>
    </row>
    <row r="897" spans="1:9" x14ac:dyDescent="0.2">
      <c r="A897" t="s">
        <v>1284</v>
      </c>
      <c r="B897">
        <v>18</v>
      </c>
      <c r="C897">
        <v>0</v>
      </c>
      <c r="D897">
        <v>3</v>
      </c>
      <c r="E897">
        <f>IFERROR(INDEX(Gemeinde_Kennzahlen!A:C,MATCH(A897,Gemeinde_Kennzahlen!B:B,),3),0)</f>
        <v>3834</v>
      </c>
      <c r="F897">
        <f>IFERROR(ROUND(INDEX(Gemeinde_Kennzahlen!A:Q,MATCH(A897,Gemeinde_Kennzahlen!B:B,),16)*INDEX(Gemeinde_Kennzahlen!A:Q,MATCH(A897,Gemeinde_Kennzahlen!B:B,),17),2),"Siedlungsfläche in ha")</f>
        <v>182.01</v>
      </c>
      <c r="G897">
        <f t="shared" si="42"/>
        <v>0.23474178403755869</v>
      </c>
      <c r="H897">
        <f t="shared" si="43"/>
        <v>0</v>
      </c>
      <c r="I897">
        <f t="shared" si="44"/>
        <v>0.39123630672926446</v>
      </c>
    </row>
    <row r="898" spans="1:9" x14ac:dyDescent="0.2">
      <c r="A898" t="s">
        <v>752</v>
      </c>
      <c r="B898">
        <v>0</v>
      </c>
      <c r="C898">
        <v>0</v>
      </c>
      <c r="D898">
        <v>0</v>
      </c>
      <c r="E898">
        <f>IFERROR(INDEX(Gemeinde_Kennzahlen!A:C,MATCH(A898,Gemeinde_Kennzahlen!B:B,),3),0)</f>
        <v>307</v>
      </c>
      <c r="F898">
        <f>IFERROR(ROUND(INDEX(Gemeinde_Kennzahlen!A:Q,MATCH(A898,Gemeinde_Kennzahlen!B:B,),16)*INDEX(Gemeinde_Kennzahlen!A:Q,MATCH(A898,Gemeinde_Kennzahlen!B:B,),17),2),"Siedlungsfläche in ha")</f>
        <v>24.84</v>
      </c>
      <c r="G898">
        <f t="shared" si="42"/>
        <v>0</v>
      </c>
      <c r="H898">
        <f t="shared" si="43"/>
        <v>0</v>
      </c>
      <c r="I898">
        <f t="shared" si="44"/>
        <v>0</v>
      </c>
    </row>
    <row r="899" spans="1:9" x14ac:dyDescent="0.2">
      <c r="A899" t="s">
        <v>1230</v>
      </c>
      <c r="B899">
        <v>1</v>
      </c>
      <c r="C899">
        <v>0</v>
      </c>
      <c r="D899">
        <v>0</v>
      </c>
      <c r="E899">
        <f>IFERROR(INDEX(Gemeinde_Kennzahlen!A:C,MATCH(A899,Gemeinde_Kennzahlen!B:B,),3),0)</f>
        <v>841</v>
      </c>
      <c r="F899">
        <f>IFERROR(ROUND(INDEX(Gemeinde_Kennzahlen!A:Q,MATCH(A899,Gemeinde_Kennzahlen!B:B,),16)*INDEX(Gemeinde_Kennzahlen!A:Q,MATCH(A899,Gemeinde_Kennzahlen!B:B,),17),2),"Siedlungsfläche in ha")</f>
        <v>151.87</v>
      </c>
      <c r="G899">
        <f t="shared" si="42"/>
        <v>5.9453032104637329E-2</v>
      </c>
      <c r="H899">
        <f t="shared" si="43"/>
        <v>0</v>
      </c>
      <c r="I899">
        <f t="shared" si="44"/>
        <v>0</v>
      </c>
    </row>
    <row r="900" spans="1:9" x14ac:dyDescent="0.2">
      <c r="A900" t="s">
        <v>2215</v>
      </c>
      <c r="B900">
        <v>17</v>
      </c>
      <c r="C900">
        <v>0</v>
      </c>
      <c r="D900">
        <v>0</v>
      </c>
      <c r="E900">
        <f>IFERROR(INDEX(Gemeinde_Kennzahlen!A:C,MATCH(A900,Gemeinde_Kennzahlen!B:B,),3),0)</f>
        <v>1414</v>
      </c>
      <c r="F900">
        <f>IFERROR(ROUND(INDEX(Gemeinde_Kennzahlen!A:Q,MATCH(A900,Gemeinde_Kennzahlen!B:B,),16)*INDEX(Gemeinde_Kennzahlen!A:Q,MATCH(A900,Gemeinde_Kennzahlen!B:B,),17),2),"Siedlungsfläche in ha")</f>
        <v>118.98</v>
      </c>
      <c r="G900">
        <f t="shared" si="42"/>
        <v>0.60113154172560113</v>
      </c>
      <c r="H900">
        <f t="shared" si="43"/>
        <v>0</v>
      </c>
      <c r="I900">
        <f t="shared" si="44"/>
        <v>0</v>
      </c>
    </row>
    <row r="901" spans="1:9" x14ac:dyDescent="0.2">
      <c r="A901" t="s">
        <v>255</v>
      </c>
      <c r="B901">
        <v>4</v>
      </c>
      <c r="C901">
        <v>1</v>
      </c>
      <c r="D901">
        <v>0</v>
      </c>
      <c r="E901">
        <f>IFERROR(INDEX(Gemeinde_Kennzahlen!A:C,MATCH(A901,Gemeinde_Kennzahlen!B:B,),3),0)</f>
        <v>494</v>
      </c>
      <c r="F901">
        <f>IFERROR(ROUND(INDEX(Gemeinde_Kennzahlen!A:Q,MATCH(A901,Gemeinde_Kennzahlen!B:B,),16)*INDEX(Gemeinde_Kennzahlen!A:Q,MATCH(A901,Gemeinde_Kennzahlen!B:B,),17),2),"Siedlungsfläche in ha")</f>
        <v>53.97</v>
      </c>
      <c r="G901">
        <f t="shared" si="42"/>
        <v>0.40485829959514169</v>
      </c>
      <c r="H901">
        <f t="shared" si="43"/>
        <v>1.5182186234817814</v>
      </c>
      <c r="I901">
        <f t="shared" si="44"/>
        <v>0</v>
      </c>
    </row>
    <row r="902" spans="1:9" x14ac:dyDescent="0.2">
      <c r="A902" t="s">
        <v>1765</v>
      </c>
      <c r="B902">
        <v>2</v>
      </c>
      <c r="C902">
        <v>0</v>
      </c>
      <c r="D902">
        <v>0</v>
      </c>
      <c r="E902">
        <f>IFERROR(INDEX(Gemeinde_Kennzahlen!A:C,MATCH(A902,Gemeinde_Kennzahlen!B:B,),3),0)</f>
        <v>797</v>
      </c>
      <c r="F902">
        <f>IFERROR(ROUND(INDEX(Gemeinde_Kennzahlen!A:Q,MATCH(A902,Gemeinde_Kennzahlen!B:B,),16)*INDEX(Gemeinde_Kennzahlen!A:Q,MATCH(A902,Gemeinde_Kennzahlen!B:B,),17),2),"Siedlungsfläche in ha")</f>
        <v>37.93</v>
      </c>
      <c r="G902">
        <f t="shared" si="42"/>
        <v>0.12547051442910914</v>
      </c>
      <c r="H902">
        <f t="shared" si="43"/>
        <v>0</v>
      </c>
      <c r="I902">
        <f t="shared" si="44"/>
        <v>0</v>
      </c>
    </row>
    <row r="903" spans="1:9" x14ac:dyDescent="0.2">
      <c r="A903" t="s">
        <v>1831</v>
      </c>
      <c r="B903">
        <v>22</v>
      </c>
      <c r="C903">
        <v>1</v>
      </c>
      <c r="D903">
        <v>2</v>
      </c>
      <c r="E903">
        <f>IFERROR(INDEX(Gemeinde_Kennzahlen!A:C,MATCH(A903,Gemeinde_Kennzahlen!B:B,),3),0)</f>
        <v>4794</v>
      </c>
      <c r="F903">
        <f>IFERROR(ROUND(INDEX(Gemeinde_Kennzahlen!A:Q,MATCH(A903,Gemeinde_Kennzahlen!B:B,),16)*INDEX(Gemeinde_Kennzahlen!A:Q,MATCH(A903,Gemeinde_Kennzahlen!B:B,),17),2),"Siedlungsfläche in ha")</f>
        <v>202.78</v>
      </c>
      <c r="G903">
        <f t="shared" si="42"/>
        <v>0.22945348352106801</v>
      </c>
      <c r="H903">
        <f t="shared" si="43"/>
        <v>0.15644555694618273</v>
      </c>
      <c r="I903">
        <f t="shared" si="44"/>
        <v>0.20859407592824364</v>
      </c>
    </row>
    <row r="904" spans="1:9" x14ac:dyDescent="0.2">
      <c r="A904" t="s">
        <v>950</v>
      </c>
      <c r="B904">
        <v>14</v>
      </c>
      <c r="C904">
        <v>0</v>
      </c>
      <c r="D904">
        <v>3</v>
      </c>
      <c r="E904">
        <f>IFERROR(INDEX(Gemeinde_Kennzahlen!A:C,MATCH(A904,Gemeinde_Kennzahlen!B:B,),3),0)</f>
        <v>3609</v>
      </c>
      <c r="F904">
        <f>IFERROR(ROUND(INDEX(Gemeinde_Kennzahlen!A:Q,MATCH(A904,Gemeinde_Kennzahlen!B:B,),16)*INDEX(Gemeinde_Kennzahlen!A:Q,MATCH(A904,Gemeinde_Kennzahlen!B:B,),17),2),"Siedlungsfläche in ha")</f>
        <v>154.13999999999999</v>
      </c>
      <c r="G904">
        <f t="shared" si="42"/>
        <v>0.19395954558049322</v>
      </c>
      <c r="H904">
        <f t="shared" si="43"/>
        <v>0</v>
      </c>
      <c r="I904">
        <f t="shared" si="44"/>
        <v>0.41562759767248547</v>
      </c>
    </row>
    <row r="905" spans="1:9" x14ac:dyDescent="0.2">
      <c r="A905" t="s">
        <v>1428</v>
      </c>
      <c r="B905">
        <v>24</v>
      </c>
      <c r="C905">
        <v>0</v>
      </c>
      <c r="D905">
        <v>3</v>
      </c>
      <c r="E905">
        <f>IFERROR(INDEX(Gemeinde_Kennzahlen!A:C,MATCH(A905,Gemeinde_Kennzahlen!B:B,),3),0)</f>
        <v>764</v>
      </c>
      <c r="F905">
        <f>IFERROR(ROUND(INDEX(Gemeinde_Kennzahlen!A:Q,MATCH(A905,Gemeinde_Kennzahlen!B:B,),16)*INDEX(Gemeinde_Kennzahlen!A:Q,MATCH(A905,Gemeinde_Kennzahlen!B:B,),17),2),"Siedlungsfläche in ha")</f>
        <v>42.15</v>
      </c>
      <c r="G905">
        <f t="shared" si="42"/>
        <v>1.5706806282722512</v>
      </c>
      <c r="H905">
        <f t="shared" si="43"/>
        <v>0</v>
      </c>
      <c r="I905">
        <f t="shared" si="44"/>
        <v>1.963350785340314</v>
      </c>
    </row>
    <row r="906" spans="1:9" x14ac:dyDescent="0.2">
      <c r="A906" t="s">
        <v>912</v>
      </c>
      <c r="B906">
        <v>2</v>
      </c>
      <c r="C906">
        <v>0</v>
      </c>
      <c r="D906">
        <v>2</v>
      </c>
      <c r="E906">
        <f>IFERROR(INDEX(Gemeinde_Kennzahlen!A:C,MATCH(A906,Gemeinde_Kennzahlen!B:B,),3),0)</f>
        <v>846</v>
      </c>
      <c r="F906">
        <f>IFERROR(ROUND(INDEX(Gemeinde_Kennzahlen!A:Q,MATCH(A906,Gemeinde_Kennzahlen!B:B,),16)*INDEX(Gemeinde_Kennzahlen!A:Q,MATCH(A906,Gemeinde_Kennzahlen!B:B,),17),2),"Siedlungsfläche in ha")</f>
        <v>81.78</v>
      </c>
      <c r="G906">
        <f t="shared" si="42"/>
        <v>0.1182033096926714</v>
      </c>
      <c r="H906">
        <f t="shared" si="43"/>
        <v>0</v>
      </c>
      <c r="I906">
        <f t="shared" si="44"/>
        <v>1.1820330969267139</v>
      </c>
    </row>
    <row r="907" spans="1:9" x14ac:dyDescent="0.2">
      <c r="A907" t="s">
        <v>1694</v>
      </c>
      <c r="B907">
        <v>25</v>
      </c>
      <c r="C907">
        <v>1</v>
      </c>
      <c r="D907">
        <v>0</v>
      </c>
      <c r="E907">
        <f>IFERROR(INDEX(Gemeinde_Kennzahlen!A:C,MATCH(A907,Gemeinde_Kennzahlen!B:B,),3),0)</f>
        <v>5366</v>
      </c>
      <c r="F907">
        <f>IFERROR(ROUND(INDEX(Gemeinde_Kennzahlen!A:Q,MATCH(A907,Gemeinde_Kennzahlen!B:B,),16)*INDEX(Gemeinde_Kennzahlen!A:Q,MATCH(A907,Gemeinde_Kennzahlen!B:B,),17),2),"Siedlungsfläche in ha")</f>
        <v>209.19</v>
      </c>
      <c r="G907">
        <f t="shared" si="42"/>
        <v>0.23294819232202757</v>
      </c>
      <c r="H907">
        <f t="shared" si="43"/>
        <v>0.13976891539321654</v>
      </c>
      <c r="I907">
        <f t="shared" si="44"/>
        <v>0</v>
      </c>
    </row>
    <row r="908" spans="1:9" x14ac:dyDescent="0.2">
      <c r="A908" t="s">
        <v>1187</v>
      </c>
      <c r="B908">
        <v>10</v>
      </c>
      <c r="C908">
        <v>3</v>
      </c>
      <c r="D908">
        <v>5</v>
      </c>
      <c r="E908">
        <f>IFERROR(INDEX(Gemeinde_Kennzahlen!A:C,MATCH(A908,Gemeinde_Kennzahlen!B:B,),3),0)</f>
        <v>8926</v>
      </c>
      <c r="F908">
        <f>IFERROR(ROUND(INDEX(Gemeinde_Kennzahlen!A:Q,MATCH(A908,Gemeinde_Kennzahlen!B:B,),16)*INDEX(Gemeinde_Kennzahlen!A:Q,MATCH(A908,Gemeinde_Kennzahlen!B:B,),17),2),"Siedlungsfläche in ha")</f>
        <v>284.10000000000002</v>
      </c>
      <c r="G908">
        <f t="shared" si="42"/>
        <v>5.6016132646202102E-2</v>
      </c>
      <c r="H908">
        <f t="shared" si="43"/>
        <v>0.25207259690790945</v>
      </c>
      <c r="I908">
        <f t="shared" si="44"/>
        <v>0.2800806632310105</v>
      </c>
    </row>
    <row r="909" spans="1:9" x14ac:dyDescent="0.2">
      <c r="A909" t="s">
        <v>1488</v>
      </c>
      <c r="B909">
        <v>242</v>
      </c>
      <c r="C909">
        <v>25</v>
      </c>
      <c r="D909">
        <v>74</v>
      </c>
      <c r="E909">
        <f>IFERROR(INDEX(Gemeinde_Kennzahlen!A:C,MATCH(A909,Gemeinde_Kennzahlen!B:B,),3),0)</f>
        <v>21449</v>
      </c>
      <c r="F909">
        <f>IFERROR(ROUND(INDEX(Gemeinde_Kennzahlen!A:Q,MATCH(A909,Gemeinde_Kennzahlen!B:B,),16)*INDEX(Gemeinde_Kennzahlen!A:Q,MATCH(A909,Gemeinde_Kennzahlen!B:B,),17),2),"Siedlungsfläche in ha")</f>
        <v>517.04999999999995</v>
      </c>
      <c r="G909">
        <f t="shared" si="42"/>
        <v>0.56412886381649496</v>
      </c>
      <c r="H909">
        <f t="shared" si="43"/>
        <v>0.87416662781481658</v>
      </c>
      <c r="I909">
        <f t="shared" si="44"/>
        <v>1.7250221455545713</v>
      </c>
    </row>
    <row r="910" spans="1:9" x14ac:dyDescent="0.2">
      <c r="A910" t="s">
        <v>926</v>
      </c>
      <c r="B910">
        <v>10</v>
      </c>
      <c r="C910">
        <v>0</v>
      </c>
      <c r="D910">
        <v>0</v>
      </c>
      <c r="E910">
        <f>IFERROR(INDEX(Gemeinde_Kennzahlen!A:C,MATCH(A910,Gemeinde_Kennzahlen!B:B,),3),0)</f>
        <v>1273</v>
      </c>
      <c r="F910">
        <f>IFERROR(ROUND(INDEX(Gemeinde_Kennzahlen!A:Q,MATCH(A910,Gemeinde_Kennzahlen!B:B,),16)*INDEX(Gemeinde_Kennzahlen!A:Q,MATCH(A910,Gemeinde_Kennzahlen!B:B,),17),2),"Siedlungsfläche in ha")</f>
        <v>102.81</v>
      </c>
      <c r="G910">
        <f t="shared" si="42"/>
        <v>0.39277297721916732</v>
      </c>
      <c r="H910">
        <f t="shared" si="43"/>
        <v>0</v>
      </c>
      <c r="I910">
        <f t="shared" si="44"/>
        <v>0</v>
      </c>
    </row>
    <row r="911" spans="1:9" x14ac:dyDescent="0.2">
      <c r="A911" t="s">
        <v>261</v>
      </c>
      <c r="B911">
        <v>4</v>
      </c>
      <c r="C911">
        <v>1</v>
      </c>
      <c r="D911">
        <v>1</v>
      </c>
      <c r="E911">
        <f>IFERROR(INDEX(Gemeinde_Kennzahlen!A:C,MATCH(A911,Gemeinde_Kennzahlen!B:B,),3),0)</f>
        <v>1533</v>
      </c>
      <c r="F911">
        <f>IFERROR(ROUND(INDEX(Gemeinde_Kennzahlen!A:Q,MATCH(A911,Gemeinde_Kennzahlen!B:B,),16)*INDEX(Gemeinde_Kennzahlen!A:Q,MATCH(A911,Gemeinde_Kennzahlen!B:B,),17),2),"Siedlungsfläche in ha")</f>
        <v>83</v>
      </c>
      <c r="G911">
        <f t="shared" si="42"/>
        <v>0.13046314416177429</v>
      </c>
      <c r="H911">
        <f t="shared" si="43"/>
        <v>0.48923679060665359</v>
      </c>
      <c r="I911">
        <f t="shared" si="44"/>
        <v>0.32615786040443573</v>
      </c>
    </row>
    <row r="912" spans="1:9" x14ac:dyDescent="0.2">
      <c r="A912" t="s">
        <v>1457</v>
      </c>
      <c r="B912">
        <v>2</v>
      </c>
      <c r="C912">
        <v>0</v>
      </c>
      <c r="D912">
        <v>0</v>
      </c>
      <c r="E912">
        <f>IFERROR(INDEX(Gemeinde_Kennzahlen!A:C,MATCH(A912,Gemeinde_Kennzahlen!B:B,),3),0)</f>
        <v>4402</v>
      </c>
      <c r="F912">
        <f>IFERROR(ROUND(INDEX(Gemeinde_Kennzahlen!A:Q,MATCH(A912,Gemeinde_Kennzahlen!B:B,),16)*INDEX(Gemeinde_Kennzahlen!A:Q,MATCH(A912,Gemeinde_Kennzahlen!B:B,),17),2),"Siedlungsfläche in ha")</f>
        <v>160.26</v>
      </c>
      <c r="G912">
        <f t="shared" si="42"/>
        <v>2.2716946842344387E-2</v>
      </c>
      <c r="H912">
        <f t="shared" si="43"/>
        <v>0</v>
      </c>
      <c r="I912">
        <f t="shared" si="44"/>
        <v>0</v>
      </c>
    </row>
    <row r="913" spans="1:9" x14ac:dyDescent="0.2">
      <c r="A913" t="s">
        <v>1681</v>
      </c>
      <c r="B913">
        <v>0</v>
      </c>
      <c r="C913">
        <v>1</v>
      </c>
      <c r="D913">
        <v>0</v>
      </c>
      <c r="E913">
        <f>IFERROR(INDEX(Gemeinde_Kennzahlen!A:C,MATCH(A913,Gemeinde_Kennzahlen!B:B,),3),0)</f>
        <v>908</v>
      </c>
      <c r="F913">
        <f>IFERROR(ROUND(INDEX(Gemeinde_Kennzahlen!A:Q,MATCH(A913,Gemeinde_Kennzahlen!B:B,),16)*INDEX(Gemeinde_Kennzahlen!A:Q,MATCH(A913,Gemeinde_Kennzahlen!B:B,),17),2),"Siedlungsfläche in ha")</f>
        <v>53.67</v>
      </c>
      <c r="G913">
        <f t="shared" si="42"/>
        <v>0</v>
      </c>
      <c r="H913">
        <f t="shared" si="43"/>
        <v>0.82599118942731287</v>
      </c>
      <c r="I913">
        <f t="shared" si="44"/>
        <v>0</v>
      </c>
    </row>
    <row r="914" spans="1:9" x14ac:dyDescent="0.2">
      <c r="A914" t="s">
        <v>1449</v>
      </c>
      <c r="B914">
        <v>46</v>
      </c>
      <c r="C914">
        <v>2</v>
      </c>
      <c r="D914">
        <v>9</v>
      </c>
      <c r="E914">
        <f>IFERROR(INDEX(Gemeinde_Kennzahlen!A:C,MATCH(A914,Gemeinde_Kennzahlen!B:B,),3),0)</f>
        <v>16650</v>
      </c>
      <c r="F914">
        <f>IFERROR(ROUND(INDEX(Gemeinde_Kennzahlen!A:Q,MATCH(A914,Gemeinde_Kennzahlen!B:B,),16)*INDEX(Gemeinde_Kennzahlen!A:Q,MATCH(A914,Gemeinde_Kennzahlen!B:B,),17),2),"Siedlungsfläche in ha")</f>
        <v>460.28</v>
      </c>
      <c r="G914">
        <f t="shared" ref="G914:G977" si="45">B914/E914*50</f>
        <v>0.13813813813813813</v>
      </c>
      <c r="H914">
        <f t="shared" ref="H914:H977" si="46">C914/E914*750</f>
        <v>9.0090090090090086E-2</v>
      </c>
      <c r="I914">
        <f t="shared" ref="I914:I977" si="47">D914/E914*500</f>
        <v>0.27027027027027029</v>
      </c>
    </row>
    <row r="915" spans="1:9" x14ac:dyDescent="0.2">
      <c r="A915" t="s">
        <v>690</v>
      </c>
      <c r="B915">
        <v>5</v>
      </c>
      <c r="C915">
        <v>0</v>
      </c>
      <c r="D915">
        <v>0</v>
      </c>
      <c r="E915">
        <f>IFERROR(INDEX(Gemeinde_Kennzahlen!A:C,MATCH(A915,Gemeinde_Kennzahlen!B:B,),3),0)</f>
        <v>1140</v>
      </c>
      <c r="F915">
        <f>IFERROR(ROUND(INDEX(Gemeinde_Kennzahlen!A:Q,MATCH(A915,Gemeinde_Kennzahlen!B:B,),16)*INDEX(Gemeinde_Kennzahlen!A:Q,MATCH(A915,Gemeinde_Kennzahlen!B:B,),17),2),"Siedlungsfläche in ha")</f>
        <v>76.14</v>
      </c>
      <c r="G915">
        <f t="shared" si="45"/>
        <v>0.21929824561403508</v>
      </c>
      <c r="H915">
        <f t="shared" si="46"/>
        <v>0</v>
      </c>
      <c r="I915">
        <f t="shared" si="47"/>
        <v>0</v>
      </c>
    </row>
    <row r="916" spans="1:9" x14ac:dyDescent="0.2">
      <c r="A916" t="s">
        <v>312</v>
      </c>
      <c r="B916">
        <v>8</v>
      </c>
      <c r="C916">
        <v>2</v>
      </c>
      <c r="D916">
        <v>3</v>
      </c>
      <c r="E916">
        <f>IFERROR(INDEX(Gemeinde_Kennzahlen!A:C,MATCH(A916,Gemeinde_Kennzahlen!B:B,),3),0)</f>
        <v>8299</v>
      </c>
      <c r="F916">
        <f>IFERROR(ROUND(INDEX(Gemeinde_Kennzahlen!A:Q,MATCH(A916,Gemeinde_Kennzahlen!B:B,),16)*INDEX(Gemeinde_Kennzahlen!A:Q,MATCH(A916,Gemeinde_Kennzahlen!B:B,),17),2),"Siedlungsfläche in ha")</f>
        <v>357.25</v>
      </c>
      <c r="G916">
        <f t="shared" si="45"/>
        <v>4.8198578141944809E-2</v>
      </c>
      <c r="H916">
        <f t="shared" si="46"/>
        <v>0.18074466803229305</v>
      </c>
      <c r="I916">
        <f t="shared" si="47"/>
        <v>0.18074466803229305</v>
      </c>
    </row>
    <row r="917" spans="1:9" x14ac:dyDescent="0.2">
      <c r="A917" t="s">
        <v>2329</v>
      </c>
      <c r="B917">
        <v>16</v>
      </c>
      <c r="C917">
        <v>0</v>
      </c>
      <c r="D917">
        <v>4</v>
      </c>
      <c r="E917">
        <f>IFERROR(INDEX(Gemeinde_Kennzahlen!A:C,MATCH(A917,Gemeinde_Kennzahlen!B:B,),3),0)</f>
        <v>4661</v>
      </c>
      <c r="F917">
        <f>IFERROR(ROUND(INDEX(Gemeinde_Kennzahlen!A:Q,MATCH(A917,Gemeinde_Kennzahlen!B:B,),16)*INDEX(Gemeinde_Kennzahlen!A:Q,MATCH(A917,Gemeinde_Kennzahlen!B:B,),17),2),"Siedlungsfläche in ha")</f>
        <v>178.5</v>
      </c>
      <c r="G917">
        <f t="shared" si="45"/>
        <v>0.17163698777086461</v>
      </c>
      <c r="H917">
        <f t="shared" si="46"/>
        <v>0</v>
      </c>
      <c r="I917">
        <f t="shared" si="47"/>
        <v>0.42909246942716156</v>
      </c>
    </row>
    <row r="918" spans="1:9" x14ac:dyDescent="0.2">
      <c r="A918" t="s">
        <v>562</v>
      </c>
      <c r="B918">
        <v>2</v>
      </c>
      <c r="C918">
        <v>0</v>
      </c>
      <c r="D918">
        <v>0</v>
      </c>
      <c r="E918">
        <f>IFERROR(INDEX(Gemeinde_Kennzahlen!A:C,MATCH(A918,Gemeinde_Kennzahlen!B:B,),3),0)</f>
        <v>436</v>
      </c>
      <c r="F918">
        <f>IFERROR(ROUND(INDEX(Gemeinde_Kennzahlen!A:Q,MATCH(A918,Gemeinde_Kennzahlen!B:B,),16)*INDEX(Gemeinde_Kennzahlen!A:Q,MATCH(A918,Gemeinde_Kennzahlen!B:B,),17),2),"Siedlungsfläche in ha")</f>
        <v>50.09</v>
      </c>
      <c r="G918">
        <f t="shared" si="45"/>
        <v>0.22935779816513763</v>
      </c>
      <c r="H918">
        <f t="shared" si="46"/>
        <v>0</v>
      </c>
      <c r="I918">
        <f t="shared" si="47"/>
        <v>0</v>
      </c>
    </row>
    <row r="919" spans="1:9" x14ac:dyDescent="0.2">
      <c r="A919" t="s">
        <v>1166</v>
      </c>
      <c r="B919">
        <v>57</v>
      </c>
      <c r="C919">
        <v>4</v>
      </c>
      <c r="D919">
        <v>8</v>
      </c>
      <c r="E919">
        <f>IFERROR(INDEX(Gemeinde_Kennzahlen!A:C,MATCH(A919,Gemeinde_Kennzahlen!B:B,),3),0)</f>
        <v>10476</v>
      </c>
      <c r="F919">
        <f>IFERROR(ROUND(INDEX(Gemeinde_Kennzahlen!A:Q,MATCH(A919,Gemeinde_Kennzahlen!B:B,),16)*INDEX(Gemeinde_Kennzahlen!A:Q,MATCH(A919,Gemeinde_Kennzahlen!B:B,),17),2),"Siedlungsfläche in ha")</f>
        <v>282.27</v>
      </c>
      <c r="G919">
        <f t="shared" si="45"/>
        <v>0.27205040091638027</v>
      </c>
      <c r="H919">
        <f t="shared" si="46"/>
        <v>0.28636884306987404</v>
      </c>
      <c r="I919">
        <f t="shared" si="47"/>
        <v>0.38182512409316532</v>
      </c>
    </row>
    <row r="920" spans="1:9" x14ac:dyDescent="0.2">
      <c r="A920" t="s">
        <v>250</v>
      </c>
      <c r="B920">
        <v>0</v>
      </c>
      <c r="C920">
        <v>0</v>
      </c>
      <c r="D920">
        <v>0</v>
      </c>
      <c r="E920">
        <f>IFERROR(INDEX(Gemeinde_Kennzahlen!A:C,MATCH(A920,Gemeinde_Kennzahlen!B:B,),3),0)</f>
        <v>1902</v>
      </c>
      <c r="F920">
        <f>IFERROR(ROUND(INDEX(Gemeinde_Kennzahlen!A:Q,MATCH(A920,Gemeinde_Kennzahlen!B:B,),16)*INDEX(Gemeinde_Kennzahlen!A:Q,MATCH(A920,Gemeinde_Kennzahlen!B:B,),17),2),"Siedlungsfläche in ha")</f>
        <v>137.35</v>
      </c>
      <c r="G920">
        <f t="shared" si="45"/>
        <v>0</v>
      </c>
      <c r="H920">
        <f t="shared" si="46"/>
        <v>0</v>
      </c>
      <c r="I920">
        <f t="shared" si="47"/>
        <v>0</v>
      </c>
    </row>
    <row r="921" spans="1:9" x14ac:dyDescent="0.2">
      <c r="A921" t="s">
        <v>1143</v>
      </c>
      <c r="B921">
        <v>76</v>
      </c>
      <c r="C921">
        <v>9</v>
      </c>
      <c r="D921">
        <v>36</v>
      </c>
      <c r="E921">
        <f>IFERROR(INDEX(Gemeinde_Kennzahlen!A:C,MATCH(A921,Gemeinde_Kennzahlen!B:B,),3),0)</f>
        <v>20934</v>
      </c>
      <c r="F921">
        <f>IFERROR(ROUND(INDEX(Gemeinde_Kennzahlen!A:Q,MATCH(A921,Gemeinde_Kennzahlen!B:B,),16)*INDEX(Gemeinde_Kennzahlen!A:Q,MATCH(A921,Gemeinde_Kennzahlen!B:B,),17),2),"Siedlungsfläche in ha")</f>
        <v>417.42</v>
      </c>
      <c r="G921">
        <f t="shared" si="45"/>
        <v>0.1815228814368969</v>
      </c>
      <c r="H921">
        <f t="shared" si="46"/>
        <v>0.32244196044711954</v>
      </c>
      <c r="I921">
        <f t="shared" si="47"/>
        <v>0.85984522785898543</v>
      </c>
    </row>
    <row r="922" spans="1:9" x14ac:dyDescent="0.2">
      <c r="A922" t="s">
        <v>2379</v>
      </c>
      <c r="B922">
        <v>51</v>
      </c>
      <c r="C922">
        <v>0</v>
      </c>
      <c r="D922">
        <v>11</v>
      </c>
      <c r="E922">
        <f>IFERROR(INDEX(Gemeinde_Kennzahlen!A:C,MATCH(A922,Gemeinde_Kennzahlen!B:B,),3),0)</f>
        <v>12303</v>
      </c>
      <c r="F922">
        <f>IFERROR(ROUND(INDEX(Gemeinde_Kennzahlen!A:Q,MATCH(A922,Gemeinde_Kennzahlen!B:B,),16)*INDEX(Gemeinde_Kennzahlen!A:Q,MATCH(A922,Gemeinde_Kennzahlen!B:B,),17),2),"Siedlungsfläche in ha")</f>
        <v>324.83999999999997</v>
      </c>
      <c r="G922">
        <f t="shared" si="45"/>
        <v>0.20726652036088758</v>
      </c>
      <c r="H922">
        <f t="shared" si="46"/>
        <v>0</v>
      </c>
      <c r="I922">
        <f t="shared" si="47"/>
        <v>0.44704543607250263</v>
      </c>
    </row>
    <row r="923" spans="1:9" x14ac:dyDescent="0.2">
      <c r="A923" t="s">
        <v>597</v>
      </c>
      <c r="B923">
        <v>0</v>
      </c>
      <c r="C923">
        <v>0</v>
      </c>
      <c r="D923">
        <v>0</v>
      </c>
      <c r="E923">
        <f>IFERROR(INDEX(Gemeinde_Kennzahlen!A:C,MATCH(A923,Gemeinde_Kennzahlen!B:B,),3),0)</f>
        <v>1238</v>
      </c>
      <c r="F923">
        <f>IFERROR(ROUND(INDEX(Gemeinde_Kennzahlen!A:Q,MATCH(A923,Gemeinde_Kennzahlen!B:B,),16)*INDEX(Gemeinde_Kennzahlen!A:Q,MATCH(A923,Gemeinde_Kennzahlen!B:B,),17),2),"Siedlungsfläche in ha")</f>
        <v>132.38</v>
      </c>
      <c r="G923">
        <f t="shared" si="45"/>
        <v>0</v>
      </c>
      <c r="H923">
        <f t="shared" si="46"/>
        <v>0</v>
      </c>
      <c r="I923">
        <f t="shared" si="47"/>
        <v>0</v>
      </c>
    </row>
    <row r="924" spans="1:9" x14ac:dyDescent="0.2">
      <c r="A924" t="s">
        <v>2263</v>
      </c>
      <c r="B924">
        <v>18</v>
      </c>
      <c r="C924">
        <v>0</v>
      </c>
      <c r="D924">
        <v>5</v>
      </c>
      <c r="E924">
        <f>IFERROR(INDEX(Gemeinde_Kennzahlen!A:C,MATCH(A924,Gemeinde_Kennzahlen!B:B,),3),0)</f>
        <v>985</v>
      </c>
      <c r="F924">
        <f>IFERROR(ROUND(INDEX(Gemeinde_Kennzahlen!A:Q,MATCH(A924,Gemeinde_Kennzahlen!B:B,),16)*INDEX(Gemeinde_Kennzahlen!A:Q,MATCH(A924,Gemeinde_Kennzahlen!B:B,),17),2),"Siedlungsfläche in ha")</f>
        <v>91.43</v>
      </c>
      <c r="G924">
        <f t="shared" si="45"/>
        <v>0.91370558375634525</v>
      </c>
      <c r="H924">
        <f t="shared" si="46"/>
        <v>0</v>
      </c>
      <c r="I924">
        <f t="shared" si="47"/>
        <v>2.5380710659898473</v>
      </c>
    </row>
    <row r="925" spans="1:9" x14ac:dyDescent="0.2">
      <c r="A925" t="s">
        <v>2050</v>
      </c>
      <c r="B925">
        <v>18</v>
      </c>
      <c r="C925">
        <v>1</v>
      </c>
      <c r="D925">
        <v>3</v>
      </c>
      <c r="E925">
        <f>IFERROR(INDEX(Gemeinde_Kennzahlen!A:C,MATCH(A925,Gemeinde_Kennzahlen!B:B,),3),0)</f>
        <v>723</v>
      </c>
      <c r="F925">
        <f>IFERROR(ROUND(INDEX(Gemeinde_Kennzahlen!A:Q,MATCH(A925,Gemeinde_Kennzahlen!B:B,),16)*INDEX(Gemeinde_Kennzahlen!A:Q,MATCH(A925,Gemeinde_Kennzahlen!B:B,),17),2),"Siedlungsfläche in ha")</f>
        <v>54.95</v>
      </c>
      <c r="G925">
        <f t="shared" si="45"/>
        <v>1.2448132780082988</v>
      </c>
      <c r="H925">
        <f t="shared" si="46"/>
        <v>1.0373443983402491</v>
      </c>
      <c r="I925">
        <f t="shared" si="47"/>
        <v>2.0746887966804981</v>
      </c>
    </row>
    <row r="926" spans="1:9" x14ac:dyDescent="0.2">
      <c r="A926" t="s">
        <v>1190</v>
      </c>
      <c r="B926">
        <v>11</v>
      </c>
      <c r="C926">
        <v>2</v>
      </c>
      <c r="D926">
        <v>3</v>
      </c>
      <c r="E926">
        <f>IFERROR(INDEX(Gemeinde_Kennzahlen!A:C,MATCH(A926,Gemeinde_Kennzahlen!B:B,),3),0)</f>
        <v>895</v>
      </c>
      <c r="F926">
        <f>IFERROR(ROUND(INDEX(Gemeinde_Kennzahlen!A:Q,MATCH(A926,Gemeinde_Kennzahlen!B:B,),16)*INDEX(Gemeinde_Kennzahlen!A:Q,MATCH(A926,Gemeinde_Kennzahlen!B:B,),17),2),"Siedlungsfläche in ha")</f>
        <v>43.16</v>
      </c>
      <c r="G926">
        <f t="shared" si="45"/>
        <v>0.61452513966480438</v>
      </c>
      <c r="H926">
        <f t="shared" si="46"/>
        <v>1.6759776536312847</v>
      </c>
      <c r="I926">
        <f t="shared" si="47"/>
        <v>1.6759776536312849</v>
      </c>
    </row>
    <row r="927" spans="1:9" x14ac:dyDescent="0.2">
      <c r="A927" t="s">
        <v>2119</v>
      </c>
      <c r="B927">
        <v>1</v>
      </c>
      <c r="C927">
        <v>0</v>
      </c>
      <c r="D927">
        <v>0</v>
      </c>
      <c r="E927">
        <f>IFERROR(INDEX(Gemeinde_Kennzahlen!A:C,MATCH(A927,Gemeinde_Kennzahlen!B:B,),3),0)</f>
        <v>953</v>
      </c>
      <c r="F927">
        <f>IFERROR(ROUND(INDEX(Gemeinde_Kennzahlen!A:Q,MATCH(A927,Gemeinde_Kennzahlen!B:B,),16)*INDEX(Gemeinde_Kennzahlen!A:Q,MATCH(A927,Gemeinde_Kennzahlen!B:B,),17),2),"Siedlungsfläche in ha")</f>
        <v>118.45</v>
      </c>
      <c r="G927">
        <f t="shared" si="45"/>
        <v>5.2465897166841552E-2</v>
      </c>
      <c r="H927">
        <f t="shared" si="46"/>
        <v>0</v>
      </c>
      <c r="I927">
        <f t="shared" si="47"/>
        <v>0</v>
      </c>
    </row>
    <row r="928" spans="1:9" x14ac:dyDescent="0.2">
      <c r="A928" t="s">
        <v>361</v>
      </c>
      <c r="B928">
        <v>1</v>
      </c>
      <c r="C928">
        <v>1</v>
      </c>
      <c r="D928">
        <v>1</v>
      </c>
      <c r="E928">
        <f>IFERROR(INDEX(Gemeinde_Kennzahlen!A:C,MATCH(A928,Gemeinde_Kennzahlen!B:B,),3),0)</f>
        <v>1062</v>
      </c>
      <c r="F928">
        <f>IFERROR(ROUND(INDEX(Gemeinde_Kennzahlen!A:Q,MATCH(A928,Gemeinde_Kennzahlen!B:B,),16)*INDEX(Gemeinde_Kennzahlen!A:Q,MATCH(A928,Gemeinde_Kennzahlen!B:B,),17),2),"Siedlungsfläche in ha")</f>
        <v>60.48</v>
      </c>
      <c r="G928">
        <f t="shared" si="45"/>
        <v>4.7080979284369114E-2</v>
      </c>
      <c r="H928">
        <f t="shared" si="46"/>
        <v>0.70621468926553665</v>
      </c>
      <c r="I928">
        <f t="shared" si="47"/>
        <v>0.47080979284369112</v>
      </c>
    </row>
    <row r="929" spans="1:9" x14ac:dyDescent="0.2">
      <c r="A929" t="s">
        <v>931</v>
      </c>
      <c r="B929">
        <v>43</v>
      </c>
      <c r="C929">
        <v>5</v>
      </c>
      <c r="D929">
        <v>5</v>
      </c>
      <c r="E929">
        <f>IFERROR(INDEX(Gemeinde_Kennzahlen!A:C,MATCH(A929,Gemeinde_Kennzahlen!B:B,),3),0)</f>
        <v>3527</v>
      </c>
      <c r="F929">
        <f>IFERROR(ROUND(INDEX(Gemeinde_Kennzahlen!A:Q,MATCH(A929,Gemeinde_Kennzahlen!B:B,),16)*INDEX(Gemeinde_Kennzahlen!A:Q,MATCH(A929,Gemeinde_Kennzahlen!B:B,),17),2),"Siedlungsfläche in ha")</f>
        <v>150.58000000000001</v>
      </c>
      <c r="G929">
        <f t="shared" si="45"/>
        <v>0.60958321519705128</v>
      </c>
      <c r="H929">
        <f t="shared" si="46"/>
        <v>1.0632265381343917</v>
      </c>
      <c r="I929">
        <f t="shared" si="47"/>
        <v>0.70881769208959455</v>
      </c>
    </row>
    <row r="930" spans="1:9" x14ac:dyDescent="0.2">
      <c r="A930" t="s">
        <v>1665</v>
      </c>
      <c r="B930">
        <v>2</v>
      </c>
      <c r="C930">
        <v>0</v>
      </c>
      <c r="D930">
        <v>0</v>
      </c>
      <c r="E930">
        <f>IFERROR(INDEX(Gemeinde_Kennzahlen!A:C,MATCH(A930,Gemeinde_Kennzahlen!B:B,),3),0)</f>
        <v>2435</v>
      </c>
      <c r="F930">
        <f>IFERROR(ROUND(INDEX(Gemeinde_Kennzahlen!A:Q,MATCH(A930,Gemeinde_Kennzahlen!B:B,),16)*INDEX(Gemeinde_Kennzahlen!A:Q,MATCH(A930,Gemeinde_Kennzahlen!B:B,),17),2),"Siedlungsfläche in ha")</f>
        <v>107.1</v>
      </c>
      <c r="G930">
        <f t="shared" si="45"/>
        <v>4.1067761806981518E-2</v>
      </c>
      <c r="H930">
        <f t="shared" si="46"/>
        <v>0</v>
      </c>
      <c r="I930">
        <f t="shared" si="47"/>
        <v>0</v>
      </c>
    </row>
    <row r="931" spans="1:9" x14ac:dyDescent="0.2">
      <c r="A931" t="s">
        <v>244</v>
      </c>
      <c r="B931">
        <v>1</v>
      </c>
      <c r="C931">
        <v>0</v>
      </c>
      <c r="D931">
        <v>0</v>
      </c>
      <c r="E931">
        <f>IFERROR(INDEX(Gemeinde_Kennzahlen!A:C,MATCH(A931,Gemeinde_Kennzahlen!B:B,),3),0)</f>
        <v>1043</v>
      </c>
      <c r="F931">
        <f>IFERROR(ROUND(INDEX(Gemeinde_Kennzahlen!A:Q,MATCH(A931,Gemeinde_Kennzahlen!B:B,),16)*INDEX(Gemeinde_Kennzahlen!A:Q,MATCH(A931,Gemeinde_Kennzahlen!B:B,),17),2),"Siedlungsfläche in ha")</f>
        <v>77.849999999999994</v>
      </c>
      <c r="G931">
        <f t="shared" si="45"/>
        <v>4.7938638542665384E-2</v>
      </c>
      <c r="H931">
        <f t="shared" si="46"/>
        <v>0</v>
      </c>
      <c r="I931">
        <f t="shared" si="47"/>
        <v>0</v>
      </c>
    </row>
    <row r="932" spans="1:9" x14ac:dyDescent="0.2">
      <c r="A932" t="s">
        <v>460</v>
      </c>
      <c r="B932">
        <v>1</v>
      </c>
      <c r="C932">
        <v>0</v>
      </c>
      <c r="D932">
        <v>1</v>
      </c>
      <c r="E932">
        <f>IFERROR(INDEX(Gemeinde_Kennzahlen!A:C,MATCH(A932,Gemeinde_Kennzahlen!B:B,),3),0)</f>
        <v>6398</v>
      </c>
      <c r="F932">
        <f>IFERROR(ROUND(INDEX(Gemeinde_Kennzahlen!A:Q,MATCH(A932,Gemeinde_Kennzahlen!B:B,),16)*INDEX(Gemeinde_Kennzahlen!A:Q,MATCH(A932,Gemeinde_Kennzahlen!B:B,),17),2),"Siedlungsfläche in ha")</f>
        <v>190.18</v>
      </c>
      <c r="G932">
        <f t="shared" si="45"/>
        <v>7.8149421694279457E-3</v>
      </c>
      <c r="H932">
        <f t="shared" si="46"/>
        <v>0</v>
      </c>
      <c r="I932">
        <f t="shared" si="47"/>
        <v>7.8149421694279464E-2</v>
      </c>
    </row>
    <row r="933" spans="1:9" x14ac:dyDescent="0.2">
      <c r="A933" t="s">
        <v>2066</v>
      </c>
      <c r="B933">
        <v>1</v>
      </c>
      <c r="C933">
        <v>0</v>
      </c>
      <c r="D933">
        <v>0</v>
      </c>
      <c r="E933">
        <f>IFERROR(INDEX(Gemeinde_Kennzahlen!A:C,MATCH(A933,Gemeinde_Kennzahlen!B:B,),3),0)</f>
        <v>930</v>
      </c>
      <c r="F933">
        <f>IFERROR(ROUND(INDEX(Gemeinde_Kennzahlen!A:Q,MATCH(A933,Gemeinde_Kennzahlen!B:B,),16)*INDEX(Gemeinde_Kennzahlen!A:Q,MATCH(A933,Gemeinde_Kennzahlen!B:B,),17),2),"Siedlungsfläche in ha")</f>
        <v>58.28</v>
      </c>
      <c r="G933">
        <f t="shared" si="45"/>
        <v>5.3763440860215055E-2</v>
      </c>
      <c r="H933">
        <f t="shared" si="46"/>
        <v>0</v>
      </c>
      <c r="I933">
        <f t="shared" si="47"/>
        <v>0</v>
      </c>
    </row>
    <row r="934" spans="1:9" x14ac:dyDescent="0.2">
      <c r="A934" t="s">
        <v>433</v>
      </c>
      <c r="B934">
        <v>4</v>
      </c>
      <c r="C934">
        <v>1</v>
      </c>
      <c r="D934">
        <v>3</v>
      </c>
      <c r="E934">
        <f>IFERROR(INDEX(Gemeinde_Kennzahlen!A:C,MATCH(A934,Gemeinde_Kennzahlen!B:B,),3),0)</f>
        <v>408</v>
      </c>
      <c r="F934">
        <f>IFERROR(ROUND(INDEX(Gemeinde_Kennzahlen!A:Q,MATCH(A934,Gemeinde_Kennzahlen!B:B,),16)*INDEX(Gemeinde_Kennzahlen!A:Q,MATCH(A934,Gemeinde_Kennzahlen!B:B,),17),2),"Siedlungsfläche in ha")</f>
        <v>37.07</v>
      </c>
      <c r="G934">
        <f t="shared" si="45"/>
        <v>0.49019607843137253</v>
      </c>
      <c r="H934">
        <f t="shared" si="46"/>
        <v>1.838235294117647</v>
      </c>
      <c r="I934">
        <f t="shared" si="47"/>
        <v>3.6764705882352939</v>
      </c>
    </row>
    <row r="935" spans="1:9" x14ac:dyDescent="0.2">
      <c r="A935" t="s">
        <v>2076</v>
      </c>
      <c r="B935">
        <v>10</v>
      </c>
      <c r="C935">
        <v>1</v>
      </c>
      <c r="D935">
        <v>4</v>
      </c>
      <c r="E935">
        <f>IFERROR(INDEX(Gemeinde_Kennzahlen!A:C,MATCH(A935,Gemeinde_Kennzahlen!B:B,),3),0)</f>
        <v>1148</v>
      </c>
      <c r="F935">
        <f>IFERROR(ROUND(INDEX(Gemeinde_Kennzahlen!A:Q,MATCH(A935,Gemeinde_Kennzahlen!B:B,),16)*INDEX(Gemeinde_Kennzahlen!A:Q,MATCH(A935,Gemeinde_Kennzahlen!B:B,),17),2),"Siedlungsfläche in ha")</f>
        <v>59.83</v>
      </c>
      <c r="G935">
        <f t="shared" si="45"/>
        <v>0.43554006968641112</v>
      </c>
      <c r="H935">
        <f t="shared" si="46"/>
        <v>0.65331010452961669</v>
      </c>
      <c r="I935">
        <f t="shared" si="47"/>
        <v>1.7421602787456445</v>
      </c>
    </row>
    <row r="936" spans="1:9" x14ac:dyDescent="0.2">
      <c r="A936" t="s">
        <v>3477</v>
      </c>
      <c r="B936">
        <v>20</v>
      </c>
      <c r="C936">
        <v>2</v>
      </c>
      <c r="D936">
        <v>1</v>
      </c>
      <c r="E936">
        <f>IFERROR(INDEX(Gemeinde_Kennzahlen!A:C,MATCH(A936,Gemeinde_Kennzahlen!B:B,),3),0)</f>
        <v>0</v>
      </c>
      <c r="F936" t="str">
        <f>IFERROR(ROUND(INDEX(Gemeinde_Kennzahlen!A:Q,MATCH(A936,Gemeinde_Kennzahlen!B:B,),16)*INDEX(Gemeinde_Kennzahlen!A:Q,MATCH(A936,Gemeinde_Kennzahlen!B:B,),17),2),"Siedlungsfläche in ha")</f>
        <v>Siedlungsfläche in ha</v>
      </c>
      <c r="G936" t="e">
        <f t="shared" si="45"/>
        <v>#DIV/0!</v>
      </c>
      <c r="H936" t="e">
        <f t="shared" si="46"/>
        <v>#DIV/0!</v>
      </c>
      <c r="I936" t="e">
        <f t="shared" si="47"/>
        <v>#DIV/0!</v>
      </c>
    </row>
    <row r="937" spans="1:9" x14ac:dyDescent="0.2">
      <c r="A937" t="s">
        <v>1041</v>
      </c>
      <c r="B937">
        <v>20</v>
      </c>
      <c r="C937">
        <v>1</v>
      </c>
      <c r="D937">
        <v>17</v>
      </c>
      <c r="E937">
        <f>IFERROR(INDEX(Gemeinde_Kennzahlen!A:C,MATCH(A937,Gemeinde_Kennzahlen!B:B,),3),0)</f>
        <v>4081</v>
      </c>
      <c r="F937">
        <f>IFERROR(ROUND(INDEX(Gemeinde_Kennzahlen!A:Q,MATCH(A937,Gemeinde_Kennzahlen!B:B,),16)*INDEX(Gemeinde_Kennzahlen!A:Q,MATCH(A937,Gemeinde_Kennzahlen!B:B,),17),2),"Siedlungsfläche in ha")</f>
        <v>133.97</v>
      </c>
      <c r="G937">
        <f t="shared" si="45"/>
        <v>0.24503798088703752</v>
      </c>
      <c r="H937">
        <f t="shared" si="46"/>
        <v>0.1837784856652781</v>
      </c>
      <c r="I937">
        <f t="shared" si="47"/>
        <v>2.0828228375398186</v>
      </c>
    </row>
    <row r="938" spans="1:9" x14ac:dyDescent="0.2">
      <c r="A938" t="s">
        <v>1348</v>
      </c>
      <c r="B938">
        <v>9</v>
      </c>
      <c r="C938">
        <v>1</v>
      </c>
      <c r="D938">
        <v>1</v>
      </c>
      <c r="E938">
        <f>IFERROR(INDEX(Gemeinde_Kennzahlen!A:C,MATCH(A938,Gemeinde_Kennzahlen!B:B,),3),0)</f>
        <v>1220</v>
      </c>
      <c r="F938">
        <f>IFERROR(ROUND(INDEX(Gemeinde_Kennzahlen!A:Q,MATCH(A938,Gemeinde_Kennzahlen!B:B,),16)*INDEX(Gemeinde_Kennzahlen!A:Q,MATCH(A938,Gemeinde_Kennzahlen!B:B,),17),2),"Siedlungsfläche in ha")</f>
        <v>76.7</v>
      </c>
      <c r="G938">
        <f t="shared" si="45"/>
        <v>0.36885245901639346</v>
      </c>
      <c r="H938">
        <f t="shared" si="46"/>
        <v>0.61475409836065575</v>
      </c>
      <c r="I938">
        <f t="shared" si="47"/>
        <v>0.4098360655737705</v>
      </c>
    </row>
    <row r="939" spans="1:9" x14ac:dyDescent="0.2">
      <c r="A939" t="s">
        <v>1865</v>
      </c>
      <c r="B939">
        <v>1</v>
      </c>
      <c r="C939">
        <v>3</v>
      </c>
      <c r="D939">
        <v>0</v>
      </c>
      <c r="E939">
        <f>IFERROR(INDEX(Gemeinde_Kennzahlen!A:C,MATCH(A939,Gemeinde_Kennzahlen!B:B,),3),0)</f>
        <v>2641</v>
      </c>
      <c r="F939">
        <f>IFERROR(ROUND(INDEX(Gemeinde_Kennzahlen!A:Q,MATCH(A939,Gemeinde_Kennzahlen!B:B,),16)*INDEX(Gemeinde_Kennzahlen!A:Q,MATCH(A939,Gemeinde_Kennzahlen!B:B,),17),2),"Siedlungsfläche in ha")</f>
        <v>128.37</v>
      </c>
      <c r="G939">
        <f t="shared" si="45"/>
        <v>1.8932222642938281E-2</v>
      </c>
      <c r="H939">
        <f t="shared" si="46"/>
        <v>0.85195001893222266</v>
      </c>
      <c r="I939">
        <f t="shared" si="47"/>
        <v>0</v>
      </c>
    </row>
    <row r="940" spans="1:9" x14ac:dyDescent="0.2">
      <c r="A940" t="s">
        <v>1492</v>
      </c>
      <c r="B940">
        <v>7</v>
      </c>
      <c r="C940">
        <v>0</v>
      </c>
      <c r="D940">
        <v>1</v>
      </c>
      <c r="E940">
        <f>IFERROR(INDEX(Gemeinde_Kennzahlen!A:C,MATCH(A940,Gemeinde_Kennzahlen!B:B,),3),0)</f>
        <v>1897</v>
      </c>
      <c r="F940">
        <f>IFERROR(ROUND(INDEX(Gemeinde_Kennzahlen!A:Q,MATCH(A940,Gemeinde_Kennzahlen!B:B,),16)*INDEX(Gemeinde_Kennzahlen!A:Q,MATCH(A940,Gemeinde_Kennzahlen!B:B,),17),2),"Siedlungsfläche in ha")</f>
        <v>88.52</v>
      </c>
      <c r="G940">
        <f t="shared" si="45"/>
        <v>0.18450184501845018</v>
      </c>
      <c r="H940">
        <f t="shared" si="46"/>
        <v>0</v>
      </c>
      <c r="I940">
        <f t="shared" si="47"/>
        <v>0.2635740643120717</v>
      </c>
    </row>
    <row r="941" spans="1:9" x14ac:dyDescent="0.2">
      <c r="A941" t="s">
        <v>336</v>
      </c>
      <c r="B941">
        <v>7</v>
      </c>
      <c r="C941">
        <v>1</v>
      </c>
      <c r="D941">
        <v>0</v>
      </c>
      <c r="E941">
        <f>IFERROR(INDEX(Gemeinde_Kennzahlen!A:C,MATCH(A941,Gemeinde_Kennzahlen!B:B,),3),0)</f>
        <v>4607</v>
      </c>
      <c r="F941">
        <f>IFERROR(ROUND(INDEX(Gemeinde_Kennzahlen!A:Q,MATCH(A941,Gemeinde_Kennzahlen!B:B,),16)*INDEX(Gemeinde_Kennzahlen!A:Q,MATCH(A941,Gemeinde_Kennzahlen!B:B,),17),2),"Siedlungsfläche in ha")</f>
        <v>157.77000000000001</v>
      </c>
      <c r="G941">
        <f t="shared" si="45"/>
        <v>7.597134794877361E-2</v>
      </c>
      <c r="H941">
        <f t="shared" si="46"/>
        <v>0.16279574560451487</v>
      </c>
      <c r="I941">
        <f t="shared" si="47"/>
        <v>0</v>
      </c>
    </row>
    <row r="942" spans="1:9" x14ac:dyDescent="0.2">
      <c r="A942" t="s">
        <v>1641</v>
      </c>
      <c r="B942">
        <v>1</v>
      </c>
      <c r="C942">
        <v>0</v>
      </c>
      <c r="D942">
        <v>0</v>
      </c>
      <c r="E942">
        <f>IFERROR(INDEX(Gemeinde_Kennzahlen!A:C,MATCH(A942,Gemeinde_Kennzahlen!B:B,),3),0)</f>
        <v>2052</v>
      </c>
      <c r="F942">
        <f>IFERROR(ROUND(INDEX(Gemeinde_Kennzahlen!A:Q,MATCH(A942,Gemeinde_Kennzahlen!B:B,),16)*INDEX(Gemeinde_Kennzahlen!A:Q,MATCH(A942,Gemeinde_Kennzahlen!B:B,),17),2),"Siedlungsfläche in ha")</f>
        <v>87.25</v>
      </c>
      <c r="G942">
        <f t="shared" si="45"/>
        <v>2.4366471734892786E-2</v>
      </c>
      <c r="H942">
        <f t="shared" si="46"/>
        <v>0</v>
      </c>
      <c r="I942">
        <f t="shared" si="47"/>
        <v>0</v>
      </c>
    </row>
    <row r="943" spans="1:9" x14ac:dyDescent="0.2">
      <c r="A943" t="s">
        <v>1867</v>
      </c>
      <c r="B943">
        <v>25</v>
      </c>
      <c r="C943">
        <v>3</v>
      </c>
      <c r="D943">
        <v>7</v>
      </c>
      <c r="E943">
        <f>IFERROR(INDEX(Gemeinde_Kennzahlen!A:C,MATCH(A943,Gemeinde_Kennzahlen!B:B,),3),0)</f>
        <v>9884</v>
      </c>
      <c r="F943">
        <f>IFERROR(ROUND(INDEX(Gemeinde_Kennzahlen!A:Q,MATCH(A943,Gemeinde_Kennzahlen!B:B,),16)*INDEX(Gemeinde_Kennzahlen!A:Q,MATCH(A943,Gemeinde_Kennzahlen!B:B,),17),2),"Siedlungsfläche in ha")</f>
        <v>252.09</v>
      </c>
      <c r="G943">
        <f t="shared" si="45"/>
        <v>0.12646701740186159</v>
      </c>
      <c r="H943">
        <f t="shared" si="46"/>
        <v>0.22764063132335086</v>
      </c>
      <c r="I943">
        <f t="shared" si="47"/>
        <v>0.3541076487252125</v>
      </c>
    </row>
    <row r="944" spans="1:9" x14ac:dyDescent="0.2">
      <c r="A944" t="s">
        <v>2354</v>
      </c>
      <c r="B944">
        <v>31</v>
      </c>
      <c r="C944">
        <v>0</v>
      </c>
      <c r="D944">
        <v>6</v>
      </c>
      <c r="E944">
        <f>IFERROR(INDEX(Gemeinde_Kennzahlen!A:C,MATCH(A944,Gemeinde_Kennzahlen!B:B,),3),0)</f>
        <v>2074</v>
      </c>
      <c r="F944">
        <f>IFERROR(ROUND(INDEX(Gemeinde_Kennzahlen!A:Q,MATCH(A944,Gemeinde_Kennzahlen!B:B,),16)*INDEX(Gemeinde_Kennzahlen!A:Q,MATCH(A944,Gemeinde_Kennzahlen!B:B,),17),2),"Siedlungsfläche in ha")</f>
        <v>136</v>
      </c>
      <c r="G944">
        <f t="shared" si="45"/>
        <v>0.74734811957569913</v>
      </c>
      <c r="H944">
        <f t="shared" si="46"/>
        <v>0</v>
      </c>
      <c r="I944">
        <f t="shared" si="47"/>
        <v>1.4464802314368372</v>
      </c>
    </row>
    <row r="945" spans="1:9" x14ac:dyDescent="0.2">
      <c r="A945" t="s">
        <v>1707</v>
      </c>
      <c r="B945">
        <v>0</v>
      </c>
      <c r="C945">
        <v>0</v>
      </c>
      <c r="D945">
        <v>0</v>
      </c>
      <c r="E945">
        <f>IFERROR(INDEX(Gemeinde_Kennzahlen!A:C,MATCH(A945,Gemeinde_Kennzahlen!B:B,),3),0)</f>
        <v>1520</v>
      </c>
      <c r="F945">
        <f>IFERROR(ROUND(INDEX(Gemeinde_Kennzahlen!A:Q,MATCH(A945,Gemeinde_Kennzahlen!B:B,),16)*INDEX(Gemeinde_Kennzahlen!A:Q,MATCH(A945,Gemeinde_Kennzahlen!B:B,),17),2),"Siedlungsfläche in ha")</f>
        <v>116.66</v>
      </c>
      <c r="G945">
        <f t="shared" si="45"/>
        <v>0</v>
      </c>
      <c r="H945">
        <f t="shared" si="46"/>
        <v>0</v>
      </c>
      <c r="I945">
        <f t="shared" si="47"/>
        <v>0</v>
      </c>
    </row>
    <row r="946" spans="1:9" x14ac:dyDescent="0.2">
      <c r="A946" t="s">
        <v>2167</v>
      </c>
      <c r="B946">
        <v>7</v>
      </c>
      <c r="C946">
        <v>0</v>
      </c>
      <c r="D946">
        <v>5</v>
      </c>
      <c r="E946">
        <f>IFERROR(INDEX(Gemeinde_Kennzahlen!A:C,MATCH(A946,Gemeinde_Kennzahlen!B:B,),3),0)</f>
        <v>1289</v>
      </c>
      <c r="F946">
        <f>IFERROR(ROUND(INDEX(Gemeinde_Kennzahlen!A:Q,MATCH(A946,Gemeinde_Kennzahlen!B:B,),16)*INDEX(Gemeinde_Kennzahlen!A:Q,MATCH(A946,Gemeinde_Kennzahlen!B:B,),17),2),"Siedlungsfläche in ha")</f>
        <v>115.34</v>
      </c>
      <c r="G946">
        <f t="shared" si="45"/>
        <v>0.27152831652443754</v>
      </c>
      <c r="H946">
        <f t="shared" si="46"/>
        <v>0</v>
      </c>
      <c r="I946">
        <f t="shared" si="47"/>
        <v>1.939487975174554</v>
      </c>
    </row>
    <row r="947" spans="1:9" x14ac:dyDescent="0.2">
      <c r="A947" t="s">
        <v>2199</v>
      </c>
      <c r="B947">
        <v>5</v>
      </c>
      <c r="C947">
        <v>1</v>
      </c>
      <c r="D947">
        <v>2</v>
      </c>
      <c r="E947">
        <f>IFERROR(INDEX(Gemeinde_Kennzahlen!A:C,MATCH(A947,Gemeinde_Kennzahlen!B:B,),3),0)</f>
        <v>1489</v>
      </c>
      <c r="F947">
        <f>IFERROR(ROUND(INDEX(Gemeinde_Kennzahlen!A:Q,MATCH(A947,Gemeinde_Kennzahlen!B:B,),16)*INDEX(Gemeinde_Kennzahlen!A:Q,MATCH(A947,Gemeinde_Kennzahlen!B:B,),17),2),"Siedlungsfläche in ha")</f>
        <v>79.31</v>
      </c>
      <c r="G947">
        <f t="shared" si="45"/>
        <v>0.16789791806581597</v>
      </c>
      <c r="H947">
        <f t="shared" si="46"/>
        <v>0.503693754197448</v>
      </c>
      <c r="I947">
        <f t="shared" si="47"/>
        <v>0.67159167226326399</v>
      </c>
    </row>
    <row r="948" spans="1:9" x14ac:dyDescent="0.2">
      <c r="A948" t="s">
        <v>2056</v>
      </c>
      <c r="B948">
        <v>0</v>
      </c>
      <c r="C948">
        <v>0</v>
      </c>
      <c r="D948">
        <v>0</v>
      </c>
      <c r="E948">
        <f>IFERROR(INDEX(Gemeinde_Kennzahlen!A:C,MATCH(A948,Gemeinde_Kennzahlen!B:B,),3),0)</f>
        <v>607</v>
      </c>
      <c r="F948">
        <f>IFERROR(ROUND(INDEX(Gemeinde_Kennzahlen!A:Q,MATCH(A948,Gemeinde_Kennzahlen!B:B,),16)*INDEX(Gemeinde_Kennzahlen!A:Q,MATCH(A948,Gemeinde_Kennzahlen!B:B,),17),2),"Siedlungsfläche in ha")</f>
        <v>50</v>
      </c>
      <c r="G948">
        <f t="shared" si="45"/>
        <v>0</v>
      </c>
      <c r="H948">
        <f t="shared" si="46"/>
        <v>0</v>
      </c>
      <c r="I948">
        <f t="shared" si="47"/>
        <v>0</v>
      </c>
    </row>
    <row r="949" spans="1:9" x14ac:dyDescent="0.2">
      <c r="A949" t="s">
        <v>2331</v>
      </c>
      <c r="B949">
        <v>11</v>
      </c>
      <c r="C949">
        <v>0</v>
      </c>
      <c r="D949">
        <v>5</v>
      </c>
      <c r="E949">
        <f>IFERROR(INDEX(Gemeinde_Kennzahlen!A:C,MATCH(A949,Gemeinde_Kennzahlen!B:B,),3),0)</f>
        <v>1121</v>
      </c>
      <c r="F949">
        <f>IFERROR(ROUND(INDEX(Gemeinde_Kennzahlen!A:Q,MATCH(A949,Gemeinde_Kennzahlen!B:B,),16)*INDEX(Gemeinde_Kennzahlen!A:Q,MATCH(A949,Gemeinde_Kennzahlen!B:B,),17),2),"Siedlungsfläche in ha")</f>
        <v>70.48</v>
      </c>
      <c r="G949">
        <f t="shared" si="45"/>
        <v>0.49063336306868871</v>
      </c>
      <c r="H949">
        <f t="shared" si="46"/>
        <v>0</v>
      </c>
      <c r="I949">
        <f t="shared" si="47"/>
        <v>2.2301516503122212</v>
      </c>
    </row>
    <row r="950" spans="1:9" x14ac:dyDescent="0.2">
      <c r="A950" t="s">
        <v>2213</v>
      </c>
      <c r="B950">
        <v>11</v>
      </c>
      <c r="C950">
        <v>0</v>
      </c>
      <c r="D950">
        <v>1</v>
      </c>
      <c r="E950">
        <f>IFERROR(INDEX(Gemeinde_Kennzahlen!A:C,MATCH(A950,Gemeinde_Kennzahlen!B:B,),3),0)</f>
        <v>2473</v>
      </c>
      <c r="F950">
        <f>IFERROR(ROUND(INDEX(Gemeinde_Kennzahlen!A:Q,MATCH(A950,Gemeinde_Kennzahlen!B:B,),16)*INDEX(Gemeinde_Kennzahlen!A:Q,MATCH(A950,Gemeinde_Kennzahlen!B:B,),17),2),"Siedlungsfläche in ha")</f>
        <v>94.91</v>
      </c>
      <c r="G950">
        <f t="shared" si="45"/>
        <v>0.22240194096239382</v>
      </c>
      <c r="H950">
        <f t="shared" si="46"/>
        <v>0</v>
      </c>
      <c r="I950">
        <f t="shared" si="47"/>
        <v>0.20218358269308531</v>
      </c>
    </row>
    <row r="951" spans="1:9" x14ac:dyDescent="0.2">
      <c r="A951" t="s">
        <v>2299</v>
      </c>
      <c r="B951">
        <v>61</v>
      </c>
      <c r="C951">
        <v>1</v>
      </c>
      <c r="D951">
        <v>7</v>
      </c>
      <c r="E951">
        <f>IFERROR(INDEX(Gemeinde_Kennzahlen!A:C,MATCH(A951,Gemeinde_Kennzahlen!B:B,),3),0)</f>
        <v>7606</v>
      </c>
      <c r="F951">
        <f>IFERROR(ROUND(INDEX(Gemeinde_Kennzahlen!A:Q,MATCH(A951,Gemeinde_Kennzahlen!B:B,),16)*INDEX(Gemeinde_Kennzahlen!A:Q,MATCH(A951,Gemeinde_Kennzahlen!B:B,),17),2),"Siedlungsfläche in ha")</f>
        <v>231.23</v>
      </c>
      <c r="G951">
        <f t="shared" si="45"/>
        <v>0.40099921114909282</v>
      </c>
      <c r="H951">
        <f t="shared" si="46"/>
        <v>9.8606363397317917E-2</v>
      </c>
      <c r="I951">
        <f t="shared" si="47"/>
        <v>0.46016302918748359</v>
      </c>
    </row>
    <row r="952" spans="1:9" x14ac:dyDescent="0.2">
      <c r="A952" t="s">
        <v>2363</v>
      </c>
      <c r="B952">
        <v>12</v>
      </c>
      <c r="C952">
        <v>0</v>
      </c>
      <c r="D952">
        <v>4</v>
      </c>
      <c r="E952">
        <f>IFERROR(INDEX(Gemeinde_Kennzahlen!A:C,MATCH(A952,Gemeinde_Kennzahlen!B:B,),3),0)</f>
        <v>979</v>
      </c>
      <c r="F952">
        <f>IFERROR(ROUND(INDEX(Gemeinde_Kennzahlen!A:Q,MATCH(A952,Gemeinde_Kennzahlen!B:B,),16)*INDEX(Gemeinde_Kennzahlen!A:Q,MATCH(A952,Gemeinde_Kennzahlen!B:B,),17),2),"Siedlungsfläche in ha")</f>
        <v>70.34</v>
      </c>
      <c r="G952">
        <f t="shared" si="45"/>
        <v>0.61287027579162412</v>
      </c>
      <c r="H952">
        <f t="shared" si="46"/>
        <v>0</v>
      </c>
      <c r="I952">
        <f t="shared" si="47"/>
        <v>2.042900919305414</v>
      </c>
    </row>
    <row r="953" spans="1:9" x14ac:dyDescent="0.2">
      <c r="A953" t="s">
        <v>825</v>
      </c>
      <c r="B953">
        <v>1</v>
      </c>
      <c r="C953">
        <v>0</v>
      </c>
      <c r="D953">
        <v>3</v>
      </c>
      <c r="E953">
        <f>IFERROR(INDEX(Gemeinde_Kennzahlen!A:C,MATCH(A953,Gemeinde_Kennzahlen!B:B,),3),0)</f>
        <v>1377</v>
      </c>
      <c r="F953">
        <f>IFERROR(ROUND(INDEX(Gemeinde_Kennzahlen!A:Q,MATCH(A953,Gemeinde_Kennzahlen!B:B,),16)*INDEX(Gemeinde_Kennzahlen!A:Q,MATCH(A953,Gemeinde_Kennzahlen!B:B,),17),2),"Siedlungsfläche in ha")</f>
        <v>104</v>
      </c>
      <c r="G953">
        <f t="shared" si="45"/>
        <v>3.6310820624546117E-2</v>
      </c>
      <c r="H953">
        <f t="shared" si="46"/>
        <v>0</v>
      </c>
      <c r="I953">
        <f t="shared" si="47"/>
        <v>1.0893246187363836</v>
      </c>
    </row>
    <row r="954" spans="1:9" x14ac:dyDescent="0.2">
      <c r="A954" t="s">
        <v>1801</v>
      </c>
      <c r="B954">
        <v>58</v>
      </c>
      <c r="C954">
        <v>4</v>
      </c>
      <c r="D954">
        <v>1</v>
      </c>
      <c r="E954">
        <f>IFERROR(INDEX(Gemeinde_Kennzahlen!A:C,MATCH(A954,Gemeinde_Kennzahlen!B:B,),3),0)</f>
        <v>9537</v>
      </c>
      <c r="F954">
        <f>IFERROR(ROUND(INDEX(Gemeinde_Kennzahlen!A:Q,MATCH(A954,Gemeinde_Kennzahlen!B:B,),16)*INDEX(Gemeinde_Kennzahlen!A:Q,MATCH(A954,Gemeinde_Kennzahlen!B:B,),17),2),"Siedlungsfläche in ha")</f>
        <v>250.49</v>
      </c>
      <c r="G954">
        <f t="shared" si="45"/>
        <v>0.30407885079165359</v>
      </c>
      <c r="H954">
        <f t="shared" si="46"/>
        <v>0.31456432840515886</v>
      </c>
      <c r="I954">
        <f t="shared" si="47"/>
        <v>5.2427388067526476E-2</v>
      </c>
    </row>
    <row r="955" spans="1:9" x14ac:dyDescent="0.2">
      <c r="A955" t="s">
        <v>538</v>
      </c>
      <c r="B955">
        <v>2</v>
      </c>
      <c r="C955">
        <v>0</v>
      </c>
      <c r="D955">
        <v>0</v>
      </c>
      <c r="E955">
        <f>IFERROR(INDEX(Gemeinde_Kennzahlen!A:C,MATCH(A955,Gemeinde_Kennzahlen!B:B,),3),0)</f>
        <v>952</v>
      </c>
      <c r="F955">
        <f>IFERROR(ROUND(INDEX(Gemeinde_Kennzahlen!A:Q,MATCH(A955,Gemeinde_Kennzahlen!B:B,),16)*INDEX(Gemeinde_Kennzahlen!A:Q,MATCH(A955,Gemeinde_Kennzahlen!B:B,),17),2),"Siedlungsfläche in ha")</f>
        <v>68.86</v>
      </c>
      <c r="G955">
        <f t="shared" si="45"/>
        <v>0.10504201680672269</v>
      </c>
      <c r="H955">
        <f t="shared" si="46"/>
        <v>0</v>
      </c>
      <c r="I955">
        <f t="shared" si="47"/>
        <v>0</v>
      </c>
    </row>
    <row r="956" spans="1:9" x14ac:dyDescent="0.2">
      <c r="A956" t="s">
        <v>2111</v>
      </c>
      <c r="B956">
        <v>19</v>
      </c>
      <c r="C956">
        <v>2</v>
      </c>
      <c r="D956">
        <v>2</v>
      </c>
      <c r="E956">
        <f>IFERROR(INDEX(Gemeinde_Kennzahlen!A:C,MATCH(A956,Gemeinde_Kennzahlen!B:B,),3),0)</f>
        <v>3249</v>
      </c>
      <c r="F956">
        <f>IFERROR(ROUND(INDEX(Gemeinde_Kennzahlen!A:Q,MATCH(A956,Gemeinde_Kennzahlen!B:B,),16)*INDEX(Gemeinde_Kennzahlen!A:Q,MATCH(A956,Gemeinde_Kennzahlen!B:B,),17),2),"Siedlungsfläche in ha")</f>
        <v>158.94</v>
      </c>
      <c r="G956">
        <f t="shared" si="45"/>
        <v>0.29239766081871343</v>
      </c>
      <c r="H956">
        <f t="shared" si="46"/>
        <v>0.46168051708217911</v>
      </c>
      <c r="I956">
        <f t="shared" si="47"/>
        <v>0.30778701138811942</v>
      </c>
    </row>
    <row r="957" spans="1:9" x14ac:dyDescent="0.2">
      <c r="A957" t="s">
        <v>1688</v>
      </c>
      <c r="B957">
        <v>0</v>
      </c>
      <c r="C957">
        <v>0</v>
      </c>
      <c r="D957">
        <v>0</v>
      </c>
      <c r="E957">
        <f>IFERROR(INDEX(Gemeinde_Kennzahlen!A:C,MATCH(A957,Gemeinde_Kennzahlen!B:B,),3),0)</f>
        <v>973</v>
      </c>
      <c r="F957">
        <f>IFERROR(ROUND(INDEX(Gemeinde_Kennzahlen!A:Q,MATCH(A957,Gemeinde_Kennzahlen!B:B,),16)*INDEX(Gemeinde_Kennzahlen!A:Q,MATCH(A957,Gemeinde_Kennzahlen!B:B,),17),2),"Siedlungsfläche in ha")</f>
        <v>59.65</v>
      </c>
      <c r="G957">
        <f t="shared" si="45"/>
        <v>0</v>
      </c>
      <c r="H957">
        <f t="shared" si="46"/>
        <v>0</v>
      </c>
      <c r="I957">
        <f t="shared" si="47"/>
        <v>0</v>
      </c>
    </row>
    <row r="958" spans="1:9" x14ac:dyDescent="0.2">
      <c r="A958" t="s">
        <v>1916</v>
      </c>
      <c r="B958">
        <v>12</v>
      </c>
      <c r="C958">
        <v>1</v>
      </c>
      <c r="D958">
        <v>1</v>
      </c>
      <c r="E958">
        <f>IFERROR(INDEX(Gemeinde_Kennzahlen!A:C,MATCH(A958,Gemeinde_Kennzahlen!B:B,),3),0)</f>
        <v>5843</v>
      </c>
      <c r="F958">
        <f>IFERROR(ROUND(INDEX(Gemeinde_Kennzahlen!A:Q,MATCH(A958,Gemeinde_Kennzahlen!B:B,),16)*INDEX(Gemeinde_Kennzahlen!A:Q,MATCH(A958,Gemeinde_Kennzahlen!B:B,),17),2),"Siedlungsfläche in ha")</f>
        <v>212</v>
      </c>
      <c r="G958">
        <f t="shared" si="45"/>
        <v>0.10268697586856067</v>
      </c>
      <c r="H958">
        <f t="shared" si="46"/>
        <v>0.12835871983570082</v>
      </c>
      <c r="I958">
        <f t="shared" si="47"/>
        <v>8.5572479890467221E-2</v>
      </c>
    </row>
    <row r="959" spans="1:9" x14ac:dyDescent="0.2">
      <c r="A959" t="s">
        <v>2359</v>
      </c>
      <c r="B959">
        <v>46</v>
      </c>
      <c r="C959">
        <v>3</v>
      </c>
      <c r="D959">
        <v>6</v>
      </c>
      <c r="E959">
        <f>IFERROR(INDEX(Gemeinde_Kennzahlen!A:C,MATCH(A959,Gemeinde_Kennzahlen!B:B,),3),0)</f>
        <v>1420</v>
      </c>
      <c r="F959">
        <f>IFERROR(ROUND(INDEX(Gemeinde_Kennzahlen!A:Q,MATCH(A959,Gemeinde_Kennzahlen!B:B,),16)*INDEX(Gemeinde_Kennzahlen!A:Q,MATCH(A959,Gemeinde_Kennzahlen!B:B,),17),2),"Siedlungsfläche in ha")</f>
        <v>84.75</v>
      </c>
      <c r="G959">
        <f t="shared" si="45"/>
        <v>1.6197183098591548</v>
      </c>
      <c r="H959">
        <f t="shared" si="46"/>
        <v>1.584507042253521</v>
      </c>
      <c r="I959">
        <f t="shared" si="47"/>
        <v>2.112676056338028</v>
      </c>
    </row>
    <row r="960" spans="1:9" x14ac:dyDescent="0.2">
      <c r="A960" t="s">
        <v>1073</v>
      </c>
      <c r="B960">
        <v>24</v>
      </c>
      <c r="C960">
        <v>0</v>
      </c>
      <c r="D960">
        <v>5</v>
      </c>
      <c r="E960">
        <f>IFERROR(INDEX(Gemeinde_Kennzahlen!A:C,MATCH(A960,Gemeinde_Kennzahlen!B:B,),3),0)</f>
        <v>3646</v>
      </c>
      <c r="F960">
        <f>IFERROR(ROUND(INDEX(Gemeinde_Kennzahlen!A:Q,MATCH(A960,Gemeinde_Kennzahlen!B:B,),16)*INDEX(Gemeinde_Kennzahlen!A:Q,MATCH(A960,Gemeinde_Kennzahlen!B:B,),17),2),"Siedlungsfläche in ha")</f>
        <v>101.9</v>
      </c>
      <c r="G960">
        <f t="shared" si="45"/>
        <v>0.32912781130005486</v>
      </c>
      <c r="H960">
        <f t="shared" si="46"/>
        <v>0</v>
      </c>
      <c r="I960">
        <f t="shared" si="47"/>
        <v>0.68568294020844767</v>
      </c>
    </row>
    <row r="961" spans="1:9" x14ac:dyDescent="0.2">
      <c r="A961" t="s">
        <v>991</v>
      </c>
      <c r="B961">
        <v>6</v>
      </c>
      <c r="C961">
        <v>1</v>
      </c>
      <c r="D961">
        <v>2</v>
      </c>
      <c r="E961">
        <f>IFERROR(INDEX(Gemeinde_Kennzahlen!A:C,MATCH(A961,Gemeinde_Kennzahlen!B:B,),3),0)</f>
        <v>1977</v>
      </c>
      <c r="F961">
        <f>IFERROR(ROUND(INDEX(Gemeinde_Kennzahlen!A:Q,MATCH(A961,Gemeinde_Kennzahlen!B:B,),16)*INDEX(Gemeinde_Kennzahlen!A:Q,MATCH(A961,Gemeinde_Kennzahlen!B:B,),17),2),"Siedlungsfläche in ha")</f>
        <v>72.14</v>
      </c>
      <c r="G961">
        <f t="shared" si="45"/>
        <v>0.15174506828528073</v>
      </c>
      <c r="H961">
        <f t="shared" si="46"/>
        <v>0.37936267071320184</v>
      </c>
      <c r="I961">
        <f t="shared" si="47"/>
        <v>0.50581689428426913</v>
      </c>
    </row>
    <row r="962" spans="1:9" x14ac:dyDescent="0.2">
      <c r="A962" t="s">
        <v>633</v>
      </c>
      <c r="B962">
        <v>22</v>
      </c>
      <c r="C962">
        <v>1</v>
      </c>
      <c r="D962">
        <v>1</v>
      </c>
      <c r="E962">
        <f>IFERROR(INDEX(Gemeinde_Kennzahlen!A:C,MATCH(A962,Gemeinde_Kennzahlen!B:B,),3),0)</f>
        <v>5239</v>
      </c>
      <c r="F962">
        <f>IFERROR(ROUND(INDEX(Gemeinde_Kennzahlen!A:Q,MATCH(A962,Gemeinde_Kennzahlen!B:B,),16)*INDEX(Gemeinde_Kennzahlen!A:Q,MATCH(A962,Gemeinde_Kennzahlen!B:B,),17),2),"Siedlungsfläche in ha")</f>
        <v>114.22</v>
      </c>
      <c r="G962">
        <f t="shared" si="45"/>
        <v>0.20996373353693454</v>
      </c>
      <c r="H962">
        <f t="shared" si="46"/>
        <v>0.14315709104790991</v>
      </c>
      <c r="I962">
        <f t="shared" si="47"/>
        <v>9.5438060698606594E-2</v>
      </c>
    </row>
    <row r="963" spans="1:9" x14ac:dyDescent="0.2">
      <c r="A963" t="s">
        <v>1666</v>
      </c>
      <c r="B963">
        <v>0</v>
      </c>
      <c r="C963">
        <v>0</v>
      </c>
      <c r="D963">
        <v>0</v>
      </c>
      <c r="E963">
        <f>IFERROR(INDEX(Gemeinde_Kennzahlen!A:C,MATCH(A963,Gemeinde_Kennzahlen!B:B,),3),0)</f>
        <v>1071</v>
      </c>
      <c r="F963">
        <f>IFERROR(ROUND(INDEX(Gemeinde_Kennzahlen!A:Q,MATCH(A963,Gemeinde_Kennzahlen!B:B,),16)*INDEX(Gemeinde_Kennzahlen!A:Q,MATCH(A963,Gemeinde_Kennzahlen!B:B,),17),2),"Siedlungsfläche in ha")</f>
        <v>89.44</v>
      </c>
      <c r="G963">
        <f t="shared" si="45"/>
        <v>0</v>
      </c>
      <c r="H963">
        <f t="shared" si="46"/>
        <v>0</v>
      </c>
      <c r="I963">
        <f t="shared" si="47"/>
        <v>0</v>
      </c>
    </row>
    <row r="964" spans="1:9" x14ac:dyDescent="0.2">
      <c r="A964" t="s">
        <v>882</v>
      </c>
      <c r="B964">
        <v>3</v>
      </c>
      <c r="C964">
        <v>0</v>
      </c>
      <c r="D964">
        <v>13</v>
      </c>
      <c r="E964">
        <f>IFERROR(INDEX(Gemeinde_Kennzahlen!A:C,MATCH(A964,Gemeinde_Kennzahlen!B:B,),3),0)</f>
        <v>1571</v>
      </c>
      <c r="F964">
        <f>IFERROR(ROUND(INDEX(Gemeinde_Kennzahlen!A:Q,MATCH(A964,Gemeinde_Kennzahlen!B:B,),16)*INDEX(Gemeinde_Kennzahlen!A:Q,MATCH(A964,Gemeinde_Kennzahlen!B:B,),17),2),"Siedlungsfläche in ha")</f>
        <v>63.5</v>
      </c>
      <c r="G964">
        <f t="shared" si="45"/>
        <v>9.5480585614258429E-2</v>
      </c>
      <c r="H964">
        <f t="shared" si="46"/>
        <v>0</v>
      </c>
      <c r="I964">
        <f t="shared" si="47"/>
        <v>4.1374920432845315</v>
      </c>
    </row>
    <row r="965" spans="1:9" x14ac:dyDescent="0.2">
      <c r="A965" t="s">
        <v>946</v>
      </c>
      <c r="B965">
        <v>108</v>
      </c>
      <c r="C965">
        <v>3</v>
      </c>
      <c r="D965">
        <v>7</v>
      </c>
      <c r="E965">
        <f>IFERROR(INDEX(Gemeinde_Kennzahlen!A:C,MATCH(A965,Gemeinde_Kennzahlen!B:B,),3),0)</f>
        <v>4042</v>
      </c>
      <c r="F965">
        <f>IFERROR(ROUND(INDEX(Gemeinde_Kennzahlen!A:Q,MATCH(A965,Gemeinde_Kennzahlen!B:B,),16)*INDEX(Gemeinde_Kennzahlen!A:Q,MATCH(A965,Gemeinde_Kennzahlen!B:B,),17),2),"Siedlungsfläche in ha")</f>
        <v>173.38</v>
      </c>
      <c r="G965">
        <f t="shared" si="45"/>
        <v>1.3359722909450766</v>
      </c>
      <c r="H965">
        <f t="shared" si="46"/>
        <v>0.55665512122711525</v>
      </c>
      <c r="I965">
        <f t="shared" si="47"/>
        <v>0.86590796635329048</v>
      </c>
    </row>
    <row r="966" spans="1:9" x14ac:dyDescent="0.2">
      <c r="A966" t="s">
        <v>1462</v>
      </c>
      <c r="B966">
        <v>3</v>
      </c>
      <c r="C966">
        <v>0</v>
      </c>
      <c r="D966">
        <v>1</v>
      </c>
      <c r="E966">
        <f>IFERROR(INDEX(Gemeinde_Kennzahlen!A:C,MATCH(A966,Gemeinde_Kennzahlen!B:B,),3),0)</f>
        <v>1897</v>
      </c>
      <c r="F966">
        <f>IFERROR(ROUND(INDEX(Gemeinde_Kennzahlen!A:Q,MATCH(A966,Gemeinde_Kennzahlen!B:B,),16)*INDEX(Gemeinde_Kennzahlen!A:Q,MATCH(A966,Gemeinde_Kennzahlen!B:B,),17),2),"Siedlungsfläche in ha")</f>
        <v>72.36</v>
      </c>
      <c r="G966">
        <f t="shared" si="45"/>
        <v>7.9072219293621501E-2</v>
      </c>
      <c r="H966">
        <f t="shared" si="46"/>
        <v>0</v>
      </c>
      <c r="I966">
        <f t="shared" si="47"/>
        <v>0.2635740643120717</v>
      </c>
    </row>
    <row r="967" spans="1:9" x14ac:dyDescent="0.2">
      <c r="A967" t="s">
        <v>2294</v>
      </c>
      <c r="B967">
        <v>109</v>
      </c>
      <c r="C967">
        <v>5</v>
      </c>
      <c r="D967">
        <v>18</v>
      </c>
      <c r="E967">
        <f>IFERROR(INDEX(Gemeinde_Kennzahlen!A:C,MATCH(A967,Gemeinde_Kennzahlen!B:B,),3),0)</f>
        <v>12286</v>
      </c>
      <c r="F967">
        <f>IFERROR(ROUND(INDEX(Gemeinde_Kennzahlen!A:Q,MATCH(A967,Gemeinde_Kennzahlen!B:B,),16)*INDEX(Gemeinde_Kennzahlen!A:Q,MATCH(A967,Gemeinde_Kennzahlen!B:B,),17),2),"Siedlungsfläche in ha")</f>
        <v>298.11</v>
      </c>
      <c r="G967">
        <f t="shared" si="45"/>
        <v>0.4435943350154648</v>
      </c>
      <c r="H967">
        <f t="shared" si="46"/>
        <v>0.30522545987302624</v>
      </c>
      <c r="I967">
        <f t="shared" si="47"/>
        <v>0.73254110369526293</v>
      </c>
    </row>
    <row r="968" spans="1:9" x14ac:dyDescent="0.2">
      <c r="A968" t="s">
        <v>2332</v>
      </c>
      <c r="B968">
        <v>27</v>
      </c>
      <c r="C968">
        <v>1</v>
      </c>
      <c r="D968">
        <v>11</v>
      </c>
      <c r="E968">
        <f>IFERROR(INDEX(Gemeinde_Kennzahlen!A:C,MATCH(A968,Gemeinde_Kennzahlen!B:B,),3),0)</f>
        <v>5602</v>
      </c>
      <c r="F968">
        <f>IFERROR(ROUND(INDEX(Gemeinde_Kennzahlen!A:Q,MATCH(A968,Gemeinde_Kennzahlen!B:B,),16)*INDEX(Gemeinde_Kennzahlen!A:Q,MATCH(A968,Gemeinde_Kennzahlen!B:B,),17),2),"Siedlungsfläche in ha")</f>
        <v>219.9</v>
      </c>
      <c r="G968">
        <f t="shared" si="45"/>
        <v>0.24098536237058191</v>
      </c>
      <c r="H968">
        <f t="shared" si="46"/>
        <v>0.13388075687254553</v>
      </c>
      <c r="I968">
        <f t="shared" si="47"/>
        <v>0.98179221706533382</v>
      </c>
    </row>
    <row r="969" spans="1:9" x14ac:dyDescent="0.2">
      <c r="A969" t="s">
        <v>1684</v>
      </c>
      <c r="B969">
        <v>1</v>
      </c>
      <c r="C969">
        <v>0</v>
      </c>
      <c r="D969">
        <v>2</v>
      </c>
      <c r="E969">
        <f>IFERROR(INDEX(Gemeinde_Kennzahlen!A:C,MATCH(A969,Gemeinde_Kennzahlen!B:B,),3),0)</f>
        <v>2627</v>
      </c>
      <c r="F969">
        <f>IFERROR(ROUND(INDEX(Gemeinde_Kennzahlen!A:Q,MATCH(A969,Gemeinde_Kennzahlen!B:B,),16)*INDEX(Gemeinde_Kennzahlen!A:Q,MATCH(A969,Gemeinde_Kennzahlen!B:B,),17),2),"Siedlungsfläche in ha")</f>
        <v>90.73</v>
      </c>
      <c r="G969">
        <f t="shared" si="45"/>
        <v>1.9033117624666921E-2</v>
      </c>
      <c r="H969">
        <f t="shared" si="46"/>
        <v>0</v>
      </c>
      <c r="I969">
        <f t="shared" si="47"/>
        <v>0.38066235249333841</v>
      </c>
    </row>
    <row r="970" spans="1:9" x14ac:dyDescent="0.2">
      <c r="A970" t="s">
        <v>1364</v>
      </c>
      <c r="B970">
        <v>8</v>
      </c>
      <c r="C970">
        <v>0</v>
      </c>
      <c r="D970">
        <v>4</v>
      </c>
      <c r="E970">
        <f>IFERROR(INDEX(Gemeinde_Kennzahlen!A:C,MATCH(A970,Gemeinde_Kennzahlen!B:B,),3),0)</f>
        <v>1752</v>
      </c>
      <c r="F970">
        <f>IFERROR(ROUND(INDEX(Gemeinde_Kennzahlen!A:Q,MATCH(A970,Gemeinde_Kennzahlen!B:B,),16)*INDEX(Gemeinde_Kennzahlen!A:Q,MATCH(A970,Gemeinde_Kennzahlen!B:B,),17),2),"Siedlungsfläche in ha")</f>
        <v>84.08</v>
      </c>
      <c r="G970">
        <f t="shared" si="45"/>
        <v>0.22831050228310501</v>
      </c>
      <c r="H970">
        <f t="shared" si="46"/>
        <v>0</v>
      </c>
      <c r="I970">
        <f t="shared" si="47"/>
        <v>1.1415525114155249</v>
      </c>
    </row>
    <row r="971" spans="1:9" x14ac:dyDescent="0.2">
      <c r="A971" t="s">
        <v>2086</v>
      </c>
      <c r="B971">
        <v>0</v>
      </c>
      <c r="C971">
        <v>0</v>
      </c>
      <c r="D971">
        <v>0</v>
      </c>
      <c r="E971">
        <f>IFERROR(INDEX(Gemeinde_Kennzahlen!A:C,MATCH(A971,Gemeinde_Kennzahlen!B:B,),3),0)</f>
        <v>473</v>
      </c>
      <c r="F971">
        <f>IFERROR(ROUND(INDEX(Gemeinde_Kennzahlen!A:Q,MATCH(A971,Gemeinde_Kennzahlen!B:B,),16)*INDEX(Gemeinde_Kennzahlen!A:Q,MATCH(A971,Gemeinde_Kennzahlen!B:B,),17),2),"Siedlungsfläche in ha")</f>
        <v>52.03</v>
      </c>
      <c r="G971">
        <f t="shared" si="45"/>
        <v>0</v>
      </c>
      <c r="H971">
        <f t="shared" si="46"/>
        <v>0</v>
      </c>
      <c r="I971">
        <f t="shared" si="47"/>
        <v>0</v>
      </c>
    </row>
    <row r="972" spans="1:9" x14ac:dyDescent="0.2">
      <c r="A972" t="s">
        <v>1459</v>
      </c>
      <c r="B972">
        <v>0</v>
      </c>
      <c r="C972">
        <v>0</v>
      </c>
      <c r="D972">
        <v>6</v>
      </c>
      <c r="E972">
        <f>IFERROR(INDEX(Gemeinde_Kennzahlen!A:C,MATCH(A972,Gemeinde_Kennzahlen!B:B,),3),0)</f>
        <v>1653</v>
      </c>
      <c r="F972">
        <f>IFERROR(ROUND(INDEX(Gemeinde_Kennzahlen!A:Q,MATCH(A972,Gemeinde_Kennzahlen!B:B,),16)*INDEX(Gemeinde_Kennzahlen!A:Q,MATCH(A972,Gemeinde_Kennzahlen!B:B,),17),2),"Siedlungsfläche in ha")</f>
        <v>94.19</v>
      </c>
      <c r="G972">
        <f t="shared" si="45"/>
        <v>0</v>
      </c>
      <c r="H972">
        <f t="shared" si="46"/>
        <v>0</v>
      </c>
      <c r="I972">
        <f t="shared" si="47"/>
        <v>1.8148820326678765</v>
      </c>
    </row>
    <row r="973" spans="1:9" x14ac:dyDescent="0.2">
      <c r="A973" t="s">
        <v>889</v>
      </c>
      <c r="B973">
        <v>22</v>
      </c>
      <c r="C973">
        <v>0</v>
      </c>
      <c r="D973">
        <v>5</v>
      </c>
      <c r="E973">
        <f>IFERROR(INDEX(Gemeinde_Kennzahlen!A:C,MATCH(A973,Gemeinde_Kennzahlen!B:B,),3),0)</f>
        <v>2889</v>
      </c>
      <c r="F973">
        <f>IFERROR(ROUND(INDEX(Gemeinde_Kennzahlen!A:Q,MATCH(A973,Gemeinde_Kennzahlen!B:B,),16)*INDEX(Gemeinde_Kennzahlen!A:Q,MATCH(A973,Gemeinde_Kennzahlen!B:B,),17),2),"Siedlungsfläche in ha")</f>
        <v>137.41</v>
      </c>
      <c r="G973">
        <f t="shared" si="45"/>
        <v>0.380754586362063</v>
      </c>
      <c r="H973">
        <f t="shared" si="46"/>
        <v>0</v>
      </c>
      <c r="I973">
        <f t="shared" si="47"/>
        <v>0.86535133264105224</v>
      </c>
    </row>
    <row r="974" spans="1:9" x14ac:dyDescent="0.2">
      <c r="A974" t="s">
        <v>1075</v>
      </c>
      <c r="B974">
        <v>29</v>
      </c>
      <c r="C974">
        <v>5</v>
      </c>
      <c r="D974">
        <v>9</v>
      </c>
      <c r="E974">
        <f>IFERROR(INDEX(Gemeinde_Kennzahlen!A:C,MATCH(A974,Gemeinde_Kennzahlen!B:B,),3),0)</f>
        <v>5655</v>
      </c>
      <c r="F974">
        <f>IFERROR(ROUND(INDEX(Gemeinde_Kennzahlen!A:Q,MATCH(A974,Gemeinde_Kennzahlen!B:B,),16)*INDEX(Gemeinde_Kennzahlen!A:Q,MATCH(A974,Gemeinde_Kennzahlen!B:B,),17),2),"Siedlungsfläche in ha")</f>
        <v>240.76</v>
      </c>
      <c r="G974">
        <f t="shared" si="45"/>
        <v>0.25641025641025639</v>
      </c>
      <c r="H974">
        <f t="shared" si="46"/>
        <v>0.66312997347480107</v>
      </c>
      <c r="I974">
        <f t="shared" si="47"/>
        <v>0.79575596816976124</v>
      </c>
    </row>
    <row r="975" spans="1:9" x14ac:dyDescent="0.2">
      <c r="A975" t="s">
        <v>1251</v>
      </c>
      <c r="B975">
        <v>0</v>
      </c>
      <c r="C975">
        <v>0</v>
      </c>
      <c r="D975">
        <v>0</v>
      </c>
      <c r="E975">
        <f>IFERROR(INDEX(Gemeinde_Kennzahlen!A:C,MATCH(A975,Gemeinde_Kennzahlen!B:B,),3),0)</f>
        <v>3278</v>
      </c>
      <c r="F975">
        <f>IFERROR(ROUND(INDEX(Gemeinde_Kennzahlen!A:Q,MATCH(A975,Gemeinde_Kennzahlen!B:B,),16)*INDEX(Gemeinde_Kennzahlen!A:Q,MATCH(A975,Gemeinde_Kennzahlen!B:B,),17),2),"Siedlungsfläche in ha")</f>
        <v>130.16</v>
      </c>
      <c r="G975">
        <f t="shared" si="45"/>
        <v>0</v>
      </c>
      <c r="H975">
        <f t="shared" si="46"/>
        <v>0</v>
      </c>
      <c r="I975">
        <f t="shared" si="47"/>
        <v>0</v>
      </c>
    </row>
    <row r="976" spans="1:9" x14ac:dyDescent="0.2">
      <c r="A976" t="s">
        <v>298</v>
      </c>
      <c r="B976">
        <v>23</v>
      </c>
      <c r="C976">
        <v>7</v>
      </c>
      <c r="D976">
        <v>16</v>
      </c>
      <c r="E976">
        <f>IFERROR(INDEX(Gemeinde_Kennzahlen!A:C,MATCH(A976,Gemeinde_Kennzahlen!B:B,),3),0)</f>
        <v>25745</v>
      </c>
      <c r="F976">
        <f>IFERROR(ROUND(INDEX(Gemeinde_Kennzahlen!A:Q,MATCH(A976,Gemeinde_Kennzahlen!B:B,),16)*INDEX(Gemeinde_Kennzahlen!A:Q,MATCH(A976,Gemeinde_Kennzahlen!B:B,),17),2),"Siedlungsfläche in ha")</f>
        <v>587.36</v>
      </c>
      <c r="G976">
        <f t="shared" si="45"/>
        <v>4.4668867741308994E-2</v>
      </c>
      <c r="H976">
        <f t="shared" si="46"/>
        <v>0.20392309186249757</v>
      </c>
      <c r="I976">
        <f t="shared" si="47"/>
        <v>0.31073994950475819</v>
      </c>
    </row>
    <row r="977" spans="1:9" x14ac:dyDescent="0.2">
      <c r="A977" t="s">
        <v>1100</v>
      </c>
      <c r="B977">
        <v>13</v>
      </c>
      <c r="C977">
        <v>0</v>
      </c>
      <c r="D977">
        <v>7</v>
      </c>
      <c r="E977">
        <f>IFERROR(INDEX(Gemeinde_Kennzahlen!A:C,MATCH(A977,Gemeinde_Kennzahlen!B:B,),3),0)</f>
        <v>812</v>
      </c>
      <c r="F977">
        <f>IFERROR(ROUND(INDEX(Gemeinde_Kennzahlen!A:Q,MATCH(A977,Gemeinde_Kennzahlen!B:B,),16)*INDEX(Gemeinde_Kennzahlen!A:Q,MATCH(A977,Gemeinde_Kennzahlen!B:B,),17),2),"Siedlungsfläche in ha")</f>
        <v>57.17</v>
      </c>
      <c r="G977">
        <f t="shared" si="45"/>
        <v>0.8004926108374385</v>
      </c>
      <c r="H977">
        <f t="shared" si="46"/>
        <v>0</v>
      </c>
      <c r="I977">
        <f t="shared" si="47"/>
        <v>4.3103448275862064</v>
      </c>
    </row>
    <row r="978" spans="1:9" x14ac:dyDescent="0.2">
      <c r="A978" t="s">
        <v>2208</v>
      </c>
      <c r="B978">
        <v>17</v>
      </c>
      <c r="C978">
        <v>0</v>
      </c>
      <c r="D978">
        <v>6</v>
      </c>
      <c r="E978">
        <f>IFERROR(INDEX(Gemeinde_Kennzahlen!A:C,MATCH(A978,Gemeinde_Kennzahlen!B:B,),3),0)</f>
        <v>4620</v>
      </c>
      <c r="F978">
        <f>IFERROR(ROUND(INDEX(Gemeinde_Kennzahlen!A:Q,MATCH(A978,Gemeinde_Kennzahlen!B:B,),16)*INDEX(Gemeinde_Kennzahlen!A:Q,MATCH(A978,Gemeinde_Kennzahlen!B:B,),17),2),"Siedlungsfläche in ha")</f>
        <v>148.44999999999999</v>
      </c>
      <c r="G978">
        <f t="shared" ref="G978:G1041" si="48">B978/E978*50</f>
        <v>0.183982683982684</v>
      </c>
      <c r="H978">
        <f t="shared" ref="H978:H1041" si="49">C978/E978*750</f>
        <v>0</v>
      </c>
      <c r="I978">
        <f t="shared" ref="I978:I1041" si="50">D978/E978*500</f>
        <v>0.64935064935064934</v>
      </c>
    </row>
    <row r="979" spans="1:9" x14ac:dyDescent="0.2">
      <c r="A979" t="s">
        <v>1719</v>
      </c>
      <c r="B979">
        <v>0</v>
      </c>
      <c r="C979">
        <v>0</v>
      </c>
      <c r="D979">
        <v>0</v>
      </c>
      <c r="E979">
        <f>IFERROR(INDEX(Gemeinde_Kennzahlen!A:C,MATCH(A979,Gemeinde_Kennzahlen!B:B,),3),0)</f>
        <v>1767</v>
      </c>
      <c r="F979">
        <f>IFERROR(ROUND(INDEX(Gemeinde_Kennzahlen!A:Q,MATCH(A979,Gemeinde_Kennzahlen!B:B,),16)*INDEX(Gemeinde_Kennzahlen!A:Q,MATCH(A979,Gemeinde_Kennzahlen!B:B,),17),2),"Siedlungsfläche in ha")</f>
        <v>103.79</v>
      </c>
      <c r="G979">
        <f t="shared" si="48"/>
        <v>0</v>
      </c>
      <c r="H979">
        <f t="shared" si="49"/>
        <v>0</v>
      </c>
      <c r="I979">
        <f t="shared" si="50"/>
        <v>0</v>
      </c>
    </row>
    <row r="980" spans="1:9" x14ac:dyDescent="0.2">
      <c r="A980" t="s">
        <v>1923</v>
      </c>
      <c r="B980">
        <v>1</v>
      </c>
      <c r="C980">
        <v>0</v>
      </c>
      <c r="D980">
        <v>0</v>
      </c>
      <c r="E980">
        <f>IFERROR(INDEX(Gemeinde_Kennzahlen!A:C,MATCH(A980,Gemeinde_Kennzahlen!B:B,),3),0)</f>
        <v>247</v>
      </c>
      <c r="F980">
        <f>IFERROR(ROUND(INDEX(Gemeinde_Kennzahlen!A:Q,MATCH(A980,Gemeinde_Kennzahlen!B:B,),16)*INDEX(Gemeinde_Kennzahlen!A:Q,MATCH(A980,Gemeinde_Kennzahlen!B:B,),17),2),"Siedlungsfläche in ha")</f>
        <v>18.96</v>
      </c>
      <c r="G980">
        <f t="shared" si="48"/>
        <v>0.20242914979757085</v>
      </c>
      <c r="H980">
        <f t="shared" si="49"/>
        <v>0</v>
      </c>
      <c r="I980">
        <f t="shared" si="50"/>
        <v>0</v>
      </c>
    </row>
    <row r="981" spans="1:9" x14ac:dyDescent="0.2">
      <c r="A981" t="s">
        <v>1172</v>
      </c>
      <c r="B981">
        <v>21</v>
      </c>
      <c r="C981">
        <v>0</v>
      </c>
      <c r="D981">
        <v>5</v>
      </c>
      <c r="E981">
        <f>IFERROR(INDEX(Gemeinde_Kennzahlen!A:C,MATCH(A981,Gemeinde_Kennzahlen!B:B,),3),0)</f>
        <v>4252</v>
      </c>
      <c r="F981">
        <f>IFERROR(ROUND(INDEX(Gemeinde_Kennzahlen!A:Q,MATCH(A981,Gemeinde_Kennzahlen!B:B,),16)*INDEX(Gemeinde_Kennzahlen!A:Q,MATCH(A981,Gemeinde_Kennzahlen!B:B,),17),2),"Siedlungsfläche in ha")</f>
        <v>123.87</v>
      </c>
      <c r="G981">
        <f t="shared" si="48"/>
        <v>0.24694261523988711</v>
      </c>
      <c r="H981">
        <f t="shared" si="49"/>
        <v>0</v>
      </c>
      <c r="I981">
        <f t="shared" si="50"/>
        <v>0.58795860771401687</v>
      </c>
    </row>
    <row r="982" spans="1:9" x14ac:dyDescent="0.2">
      <c r="A982" t="s">
        <v>1342</v>
      </c>
      <c r="B982">
        <v>12</v>
      </c>
      <c r="C982">
        <v>1</v>
      </c>
      <c r="D982">
        <v>0</v>
      </c>
      <c r="E982">
        <f>IFERROR(INDEX(Gemeinde_Kennzahlen!A:C,MATCH(A982,Gemeinde_Kennzahlen!B:B,),3),0)</f>
        <v>3658</v>
      </c>
      <c r="F982">
        <f>IFERROR(ROUND(INDEX(Gemeinde_Kennzahlen!A:Q,MATCH(A982,Gemeinde_Kennzahlen!B:B,),16)*INDEX(Gemeinde_Kennzahlen!A:Q,MATCH(A982,Gemeinde_Kennzahlen!B:B,),17),2),"Siedlungsfläche in ha")</f>
        <v>193.61</v>
      </c>
      <c r="G982">
        <f t="shared" si="48"/>
        <v>0.16402405686167304</v>
      </c>
      <c r="H982">
        <f t="shared" si="49"/>
        <v>0.20503007107709129</v>
      </c>
      <c r="I982">
        <f t="shared" si="50"/>
        <v>0</v>
      </c>
    </row>
    <row r="983" spans="1:9" x14ac:dyDescent="0.2">
      <c r="A983" t="s">
        <v>557</v>
      </c>
      <c r="B983">
        <v>2</v>
      </c>
      <c r="C983">
        <v>0</v>
      </c>
      <c r="D983">
        <v>0</v>
      </c>
      <c r="E983">
        <f>IFERROR(INDEX(Gemeinde_Kennzahlen!A:C,MATCH(A983,Gemeinde_Kennzahlen!B:B,),3),0)</f>
        <v>504</v>
      </c>
      <c r="F983">
        <f>IFERROR(ROUND(INDEX(Gemeinde_Kennzahlen!A:Q,MATCH(A983,Gemeinde_Kennzahlen!B:B,),16)*INDEX(Gemeinde_Kennzahlen!A:Q,MATCH(A983,Gemeinde_Kennzahlen!B:B,),17),2),"Siedlungsfläche in ha")</f>
        <v>51.74</v>
      </c>
      <c r="G983">
        <f t="shared" si="48"/>
        <v>0.1984126984126984</v>
      </c>
      <c r="H983">
        <f t="shared" si="49"/>
        <v>0</v>
      </c>
      <c r="I983">
        <f t="shared" si="50"/>
        <v>0</v>
      </c>
    </row>
    <row r="984" spans="1:9" x14ac:dyDescent="0.2">
      <c r="A984" t="s">
        <v>1895</v>
      </c>
      <c r="B984">
        <v>29</v>
      </c>
      <c r="C984">
        <v>2</v>
      </c>
      <c r="D984">
        <v>4</v>
      </c>
      <c r="E984">
        <f>IFERROR(INDEX(Gemeinde_Kennzahlen!A:C,MATCH(A984,Gemeinde_Kennzahlen!B:B,),3),0)</f>
        <v>7255</v>
      </c>
      <c r="F984">
        <f>IFERROR(ROUND(INDEX(Gemeinde_Kennzahlen!A:Q,MATCH(A984,Gemeinde_Kennzahlen!B:B,),16)*INDEX(Gemeinde_Kennzahlen!A:Q,MATCH(A984,Gemeinde_Kennzahlen!B:B,),17),2),"Siedlungsfläche in ha")</f>
        <v>264.73</v>
      </c>
      <c r="G984">
        <f t="shared" si="48"/>
        <v>0.1998621640248105</v>
      </c>
      <c r="H984">
        <f t="shared" si="49"/>
        <v>0.20675396278428668</v>
      </c>
      <c r="I984">
        <f t="shared" si="50"/>
        <v>0.2756719503790489</v>
      </c>
    </row>
    <row r="985" spans="1:9" x14ac:dyDescent="0.2">
      <c r="A985" t="s">
        <v>666</v>
      </c>
      <c r="B985">
        <v>46</v>
      </c>
      <c r="C985">
        <v>2</v>
      </c>
      <c r="D985">
        <v>3</v>
      </c>
      <c r="E985">
        <f>IFERROR(INDEX(Gemeinde_Kennzahlen!A:C,MATCH(A985,Gemeinde_Kennzahlen!B:B,),3),0)</f>
        <v>8992</v>
      </c>
      <c r="F985">
        <f>IFERROR(ROUND(INDEX(Gemeinde_Kennzahlen!A:Q,MATCH(A985,Gemeinde_Kennzahlen!B:B,),16)*INDEX(Gemeinde_Kennzahlen!A:Q,MATCH(A985,Gemeinde_Kennzahlen!B:B,),17),2),"Siedlungsfläche in ha")</f>
        <v>296.42</v>
      </c>
      <c r="G985">
        <f t="shared" si="48"/>
        <v>0.25578291814946619</v>
      </c>
      <c r="H985">
        <f t="shared" si="49"/>
        <v>0.16681494661921709</v>
      </c>
      <c r="I985">
        <f t="shared" si="50"/>
        <v>0.16681494661921709</v>
      </c>
    </row>
    <row r="986" spans="1:9" x14ac:dyDescent="0.2">
      <c r="A986" t="s">
        <v>1601</v>
      </c>
      <c r="B986">
        <v>1</v>
      </c>
      <c r="C986">
        <v>0</v>
      </c>
      <c r="D986">
        <v>0</v>
      </c>
      <c r="E986">
        <f>IFERROR(INDEX(Gemeinde_Kennzahlen!A:C,MATCH(A986,Gemeinde_Kennzahlen!B:B,),3),0)</f>
        <v>1028</v>
      </c>
      <c r="F986">
        <f>IFERROR(ROUND(INDEX(Gemeinde_Kennzahlen!A:Q,MATCH(A986,Gemeinde_Kennzahlen!B:B,),16)*INDEX(Gemeinde_Kennzahlen!A:Q,MATCH(A986,Gemeinde_Kennzahlen!B:B,),17),2),"Siedlungsfläche in ha")</f>
        <v>55.11</v>
      </c>
      <c r="G986">
        <f t="shared" si="48"/>
        <v>4.8638132295719845E-2</v>
      </c>
      <c r="H986">
        <f t="shared" si="49"/>
        <v>0</v>
      </c>
      <c r="I986">
        <f t="shared" si="50"/>
        <v>0</v>
      </c>
    </row>
    <row r="987" spans="1:9" x14ac:dyDescent="0.2">
      <c r="A987" t="s">
        <v>1440</v>
      </c>
      <c r="B987">
        <v>30</v>
      </c>
      <c r="C987">
        <v>3</v>
      </c>
      <c r="D987">
        <v>4</v>
      </c>
      <c r="E987">
        <f>IFERROR(INDEX(Gemeinde_Kennzahlen!A:C,MATCH(A987,Gemeinde_Kennzahlen!B:B,),3),0)</f>
        <v>6268</v>
      </c>
      <c r="F987">
        <f>IFERROR(ROUND(INDEX(Gemeinde_Kennzahlen!A:Q,MATCH(A987,Gemeinde_Kennzahlen!B:B,),16)*INDEX(Gemeinde_Kennzahlen!A:Q,MATCH(A987,Gemeinde_Kennzahlen!B:B,),17),2),"Siedlungsfläche in ha")</f>
        <v>178.18</v>
      </c>
      <c r="G987">
        <f t="shared" si="48"/>
        <v>0.2393107849393746</v>
      </c>
      <c r="H987">
        <f t="shared" si="49"/>
        <v>0.35896617740906189</v>
      </c>
      <c r="I987">
        <f t="shared" si="50"/>
        <v>0.31908104658583281</v>
      </c>
    </row>
    <row r="988" spans="1:9" x14ac:dyDescent="0.2">
      <c r="A988" t="s">
        <v>704</v>
      </c>
      <c r="B988">
        <v>0</v>
      </c>
      <c r="C988">
        <v>0</v>
      </c>
      <c r="D988">
        <v>0</v>
      </c>
      <c r="E988">
        <f>IFERROR(INDEX(Gemeinde_Kennzahlen!A:C,MATCH(A988,Gemeinde_Kennzahlen!B:B,),3),0)</f>
        <v>1031</v>
      </c>
      <c r="F988">
        <f>IFERROR(ROUND(INDEX(Gemeinde_Kennzahlen!A:Q,MATCH(A988,Gemeinde_Kennzahlen!B:B,),16)*INDEX(Gemeinde_Kennzahlen!A:Q,MATCH(A988,Gemeinde_Kennzahlen!B:B,),17),2),"Siedlungsfläche in ha")</f>
        <v>58.94</v>
      </c>
      <c r="G988">
        <f t="shared" si="48"/>
        <v>0</v>
      </c>
      <c r="H988">
        <f t="shared" si="49"/>
        <v>0</v>
      </c>
      <c r="I988">
        <f t="shared" si="50"/>
        <v>0</v>
      </c>
    </row>
    <row r="989" spans="1:9" x14ac:dyDescent="0.2">
      <c r="A989" t="s">
        <v>1835</v>
      </c>
      <c r="B989">
        <v>2</v>
      </c>
      <c r="C989">
        <v>2</v>
      </c>
      <c r="D989">
        <v>1</v>
      </c>
      <c r="E989">
        <f>IFERROR(INDEX(Gemeinde_Kennzahlen!A:C,MATCH(A989,Gemeinde_Kennzahlen!B:B,),3),0)</f>
        <v>2275</v>
      </c>
      <c r="F989">
        <f>IFERROR(ROUND(INDEX(Gemeinde_Kennzahlen!A:Q,MATCH(A989,Gemeinde_Kennzahlen!B:B,),16)*INDEX(Gemeinde_Kennzahlen!A:Q,MATCH(A989,Gemeinde_Kennzahlen!B:B,),17),2),"Siedlungsfläche in ha")</f>
        <v>122.13</v>
      </c>
      <c r="G989">
        <f t="shared" si="48"/>
        <v>4.3956043956043953E-2</v>
      </c>
      <c r="H989">
        <f t="shared" si="49"/>
        <v>0.65934065934065933</v>
      </c>
      <c r="I989">
        <f t="shared" si="50"/>
        <v>0.21978021978021978</v>
      </c>
    </row>
    <row r="990" spans="1:9" x14ac:dyDescent="0.2">
      <c r="A990" t="s">
        <v>1606</v>
      </c>
      <c r="B990">
        <v>3</v>
      </c>
      <c r="C990">
        <v>0</v>
      </c>
      <c r="D990">
        <v>0</v>
      </c>
      <c r="E990">
        <f>IFERROR(INDEX(Gemeinde_Kennzahlen!A:C,MATCH(A990,Gemeinde_Kennzahlen!B:B,),3),0)</f>
        <v>3562</v>
      </c>
      <c r="F990">
        <f>IFERROR(ROUND(INDEX(Gemeinde_Kennzahlen!A:Q,MATCH(A990,Gemeinde_Kennzahlen!B:B,),16)*INDEX(Gemeinde_Kennzahlen!A:Q,MATCH(A990,Gemeinde_Kennzahlen!B:B,),17),2),"Siedlungsfläche in ha")</f>
        <v>129.07</v>
      </c>
      <c r="G990">
        <f t="shared" si="48"/>
        <v>4.211117349803481E-2</v>
      </c>
      <c r="H990">
        <f t="shared" si="49"/>
        <v>0</v>
      </c>
      <c r="I990">
        <f t="shared" si="50"/>
        <v>0</v>
      </c>
    </row>
    <row r="991" spans="1:9" x14ac:dyDescent="0.2">
      <c r="A991" t="s">
        <v>1089</v>
      </c>
      <c r="B991">
        <v>8</v>
      </c>
      <c r="C991">
        <v>0</v>
      </c>
      <c r="D991">
        <v>62</v>
      </c>
      <c r="E991">
        <f>IFERROR(INDEX(Gemeinde_Kennzahlen!A:C,MATCH(A991,Gemeinde_Kennzahlen!B:B,),3),0)</f>
        <v>2169</v>
      </c>
      <c r="F991">
        <f>IFERROR(ROUND(INDEX(Gemeinde_Kennzahlen!A:Q,MATCH(A991,Gemeinde_Kennzahlen!B:B,),16)*INDEX(Gemeinde_Kennzahlen!A:Q,MATCH(A991,Gemeinde_Kennzahlen!B:B,),17),2),"Siedlungsfläche in ha")</f>
        <v>130.87</v>
      </c>
      <c r="G991">
        <f t="shared" si="48"/>
        <v>0.18441678192715535</v>
      </c>
      <c r="H991">
        <f t="shared" si="49"/>
        <v>0</v>
      </c>
      <c r="I991">
        <f t="shared" si="50"/>
        <v>14.29230059935454</v>
      </c>
    </row>
    <row r="992" spans="1:9" x14ac:dyDescent="0.2">
      <c r="A992" t="s">
        <v>272</v>
      </c>
      <c r="B992">
        <v>3</v>
      </c>
      <c r="C992">
        <v>0</v>
      </c>
      <c r="D992">
        <v>3</v>
      </c>
      <c r="E992">
        <f>IFERROR(INDEX(Gemeinde_Kennzahlen!A:C,MATCH(A992,Gemeinde_Kennzahlen!B:B,),3),0)</f>
        <v>523</v>
      </c>
      <c r="F992">
        <f>IFERROR(ROUND(INDEX(Gemeinde_Kennzahlen!A:Q,MATCH(A992,Gemeinde_Kennzahlen!B:B,),16)*INDEX(Gemeinde_Kennzahlen!A:Q,MATCH(A992,Gemeinde_Kennzahlen!B:B,),17),2),"Siedlungsfläche in ha")</f>
        <v>34.93</v>
      </c>
      <c r="G992">
        <f t="shared" si="48"/>
        <v>0.28680688336520077</v>
      </c>
      <c r="H992">
        <f t="shared" si="49"/>
        <v>0</v>
      </c>
      <c r="I992">
        <f t="shared" si="50"/>
        <v>2.8680688336520079</v>
      </c>
    </row>
    <row r="993" spans="1:9" x14ac:dyDescent="0.2">
      <c r="A993" t="s">
        <v>941</v>
      </c>
      <c r="B993">
        <v>34</v>
      </c>
      <c r="C993">
        <v>1</v>
      </c>
      <c r="D993">
        <v>11</v>
      </c>
      <c r="E993">
        <f>IFERROR(INDEX(Gemeinde_Kennzahlen!A:C,MATCH(A993,Gemeinde_Kennzahlen!B:B,),3),0)</f>
        <v>4455</v>
      </c>
      <c r="F993">
        <f>IFERROR(ROUND(INDEX(Gemeinde_Kennzahlen!A:Q,MATCH(A993,Gemeinde_Kennzahlen!B:B,),16)*INDEX(Gemeinde_Kennzahlen!A:Q,MATCH(A993,Gemeinde_Kennzahlen!B:B,),17),2),"Siedlungsfläche in ha")</f>
        <v>172.41</v>
      </c>
      <c r="G993">
        <f t="shared" si="48"/>
        <v>0.38159371492704824</v>
      </c>
      <c r="H993">
        <f t="shared" si="49"/>
        <v>0.16835016835016836</v>
      </c>
      <c r="I993">
        <f t="shared" si="50"/>
        <v>1.2345679012345678</v>
      </c>
    </row>
    <row r="994" spans="1:9" x14ac:dyDescent="0.2">
      <c r="A994" t="s">
        <v>439</v>
      </c>
      <c r="B994">
        <v>1</v>
      </c>
      <c r="C994">
        <v>0</v>
      </c>
      <c r="D994">
        <v>0</v>
      </c>
      <c r="E994">
        <f>IFERROR(INDEX(Gemeinde_Kennzahlen!A:C,MATCH(A994,Gemeinde_Kennzahlen!B:B,),3),0)</f>
        <v>108</v>
      </c>
      <c r="F994">
        <f>IFERROR(ROUND(INDEX(Gemeinde_Kennzahlen!A:Q,MATCH(A994,Gemeinde_Kennzahlen!B:B,),16)*INDEX(Gemeinde_Kennzahlen!A:Q,MATCH(A994,Gemeinde_Kennzahlen!B:B,),17),2),"Siedlungsfläche in ha")</f>
        <v>25.87</v>
      </c>
      <c r="G994">
        <f t="shared" si="48"/>
        <v>0.46296296296296291</v>
      </c>
      <c r="H994">
        <f t="shared" si="49"/>
        <v>0</v>
      </c>
      <c r="I994">
        <f t="shared" si="50"/>
        <v>0</v>
      </c>
    </row>
    <row r="995" spans="1:9" x14ac:dyDescent="0.2">
      <c r="A995" t="s">
        <v>2152</v>
      </c>
      <c r="B995">
        <v>15</v>
      </c>
      <c r="C995">
        <v>2</v>
      </c>
      <c r="D995">
        <v>7</v>
      </c>
      <c r="E995">
        <f>IFERROR(INDEX(Gemeinde_Kennzahlen!A:C,MATCH(A995,Gemeinde_Kennzahlen!B:B,),3),0)</f>
        <v>2611</v>
      </c>
      <c r="F995">
        <f>IFERROR(ROUND(INDEX(Gemeinde_Kennzahlen!A:Q,MATCH(A995,Gemeinde_Kennzahlen!B:B,),16)*INDEX(Gemeinde_Kennzahlen!A:Q,MATCH(A995,Gemeinde_Kennzahlen!B:B,),17),2),"Siedlungsfläche in ha")</f>
        <v>126.65</v>
      </c>
      <c r="G995">
        <f t="shared" si="48"/>
        <v>0.28724626579854462</v>
      </c>
      <c r="H995">
        <f t="shared" si="49"/>
        <v>0.57449253159708924</v>
      </c>
      <c r="I995">
        <f t="shared" si="50"/>
        <v>1.3404825737265416</v>
      </c>
    </row>
    <row r="996" spans="1:9" x14ac:dyDescent="0.2">
      <c r="A996" t="s">
        <v>1330</v>
      </c>
      <c r="B996">
        <v>52</v>
      </c>
      <c r="C996">
        <v>3</v>
      </c>
      <c r="D996">
        <v>1</v>
      </c>
      <c r="E996">
        <f>IFERROR(INDEX(Gemeinde_Kennzahlen!A:C,MATCH(A996,Gemeinde_Kennzahlen!B:B,),3),0)</f>
        <v>6565</v>
      </c>
      <c r="F996">
        <f>IFERROR(ROUND(INDEX(Gemeinde_Kennzahlen!A:Q,MATCH(A996,Gemeinde_Kennzahlen!B:B,),16)*INDEX(Gemeinde_Kennzahlen!A:Q,MATCH(A996,Gemeinde_Kennzahlen!B:B,),17),2),"Siedlungsfläche in ha")</f>
        <v>365.38</v>
      </c>
      <c r="G996">
        <f t="shared" si="48"/>
        <v>0.39603960396039606</v>
      </c>
      <c r="H996">
        <f t="shared" si="49"/>
        <v>0.3427265803503427</v>
      </c>
      <c r="I996">
        <f t="shared" si="50"/>
        <v>7.6161462300076158E-2</v>
      </c>
    </row>
    <row r="997" spans="1:9" x14ac:dyDescent="0.2">
      <c r="A997" t="s">
        <v>1857</v>
      </c>
      <c r="B997">
        <v>82</v>
      </c>
      <c r="C997">
        <v>0</v>
      </c>
      <c r="D997">
        <v>4</v>
      </c>
      <c r="E997">
        <f>IFERROR(INDEX(Gemeinde_Kennzahlen!A:C,MATCH(A997,Gemeinde_Kennzahlen!B:B,),3),0)</f>
        <v>13849</v>
      </c>
      <c r="F997">
        <f>IFERROR(ROUND(INDEX(Gemeinde_Kennzahlen!A:Q,MATCH(A997,Gemeinde_Kennzahlen!B:B,),16)*INDEX(Gemeinde_Kennzahlen!A:Q,MATCH(A997,Gemeinde_Kennzahlen!B:B,),17),2),"Siedlungsfläche in ha")</f>
        <v>323.66000000000003</v>
      </c>
      <c r="G997">
        <f t="shared" si="48"/>
        <v>0.29605025633619753</v>
      </c>
      <c r="H997">
        <f t="shared" si="49"/>
        <v>0</v>
      </c>
      <c r="I997">
        <f t="shared" si="50"/>
        <v>0.14441475918838906</v>
      </c>
    </row>
    <row r="998" spans="1:9" x14ac:dyDescent="0.2">
      <c r="A998" t="s">
        <v>2191</v>
      </c>
      <c r="B998">
        <v>23</v>
      </c>
      <c r="C998">
        <v>0</v>
      </c>
      <c r="D998">
        <v>3</v>
      </c>
      <c r="E998">
        <f>IFERROR(INDEX(Gemeinde_Kennzahlen!A:C,MATCH(A998,Gemeinde_Kennzahlen!B:B,),3),0)</f>
        <v>3425</v>
      </c>
      <c r="F998">
        <f>IFERROR(ROUND(INDEX(Gemeinde_Kennzahlen!A:Q,MATCH(A998,Gemeinde_Kennzahlen!B:B,),16)*INDEX(Gemeinde_Kennzahlen!A:Q,MATCH(A998,Gemeinde_Kennzahlen!B:B,),17),2),"Siedlungsfläche in ha")</f>
        <v>189.61</v>
      </c>
      <c r="G998">
        <f t="shared" si="48"/>
        <v>0.33576642335766421</v>
      </c>
      <c r="H998">
        <f t="shared" si="49"/>
        <v>0</v>
      </c>
      <c r="I998">
        <f t="shared" si="50"/>
        <v>0.43795620437956201</v>
      </c>
    </row>
    <row r="999" spans="1:9" x14ac:dyDescent="0.2">
      <c r="A999" t="s">
        <v>1413</v>
      </c>
      <c r="B999">
        <v>18</v>
      </c>
      <c r="C999">
        <v>0</v>
      </c>
      <c r="D999">
        <v>3</v>
      </c>
      <c r="E999">
        <f>IFERROR(INDEX(Gemeinde_Kennzahlen!A:C,MATCH(A999,Gemeinde_Kennzahlen!B:B,),3),0)</f>
        <v>1624</v>
      </c>
      <c r="F999">
        <f>IFERROR(ROUND(INDEX(Gemeinde_Kennzahlen!A:Q,MATCH(A999,Gemeinde_Kennzahlen!B:B,),16)*INDEX(Gemeinde_Kennzahlen!A:Q,MATCH(A999,Gemeinde_Kennzahlen!B:B,),17),2),"Siedlungsfläche in ha")</f>
        <v>107.33</v>
      </c>
      <c r="G999">
        <f t="shared" si="48"/>
        <v>0.55418719211822665</v>
      </c>
      <c r="H999">
        <f t="shared" si="49"/>
        <v>0</v>
      </c>
      <c r="I999">
        <f t="shared" si="50"/>
        <v>0.92364532019704426</v>
      </c>
    </row>
    <row r="1000" spans="1:9" x14ac:dyDescent="0.2">
      <c r="A1000" t="s">
        <v>1040</v>
      </c>
      <c r="B1000">
        <v>17</v>
      </c>
      <c r="C1000">
        <v>0</v>
      </c>
      <c r="D1000">
        <v>17</v>
      </c>
      <c r="E1000">
        <f>IFERROR(INDEX(Gemeinde_Kennzahlen!A:C,MATCH(A1000,Gemeinde_Kennzahlen!B:B,),3),0)</f>
        <v>5223</v>
      </c>
      <c r="F1000">
        <f>IFERROR(ROUND(INDEX(Gemeinde_Kennzahlen!A:Q,MATCH(A1000,Gemeinde_Kennzahlen!B:B,),16)*INDEX(Gemeinde_Kennzahlen!A:Q,MATCH(A1000,Gemeinde_Kennzahlen!B:B,),17),2),"Siedlungsfläche in ha")</f>
        <v>188.61</v>
      </c>
      <c r="G1000">
        <f t="shared" si="48"/>
        <v>0.1627417193183994</v>
      </c>
      <c r="H1000">
        <f t="shared" si="49"/>
        <v>0</v>
      </c>
      <c r="I1000">
        <f t="shared" si="50"/>
        <v>1.6274171931839938</v>
      </c>
    </row>
    <row r="1001" spans="1:9" x14ac:dyDescent="0.2">
      <c r="A1001" t="s">
        <v>502</v>
      </c>
      <c r="B1001">
        <v>17</v>
      </c>
      <c r="C1001">
        <v>4</v>
      </c>
      <c r="D1001">
        <v>3</v>
      </c>
      <c r="E1001">
        <f>IFERROR(INDEX(Gemeinde_Kennzahlen!A:C,MATCH(A1001,Gemeinde_Kennzahlen!B:B,),3),0)</f>
        <v>920</v>
      </c>
      <c r="F1001">
        <f>IFERROR(ROUND(INDEX(Gemeinde_Kennzahlen!A:Q,MATCH(A1001,Gemeinde_Kennzahlen!B:B,),16)*INDEX(Gemeinde_Kennzahlen!A:Q,MATCH(A1001,Gemeinde_Kennzahlen!B:B,),17),2),"Siedlungsfläche in ha")</f>
        <v>37.94</v>
      </c>
      <c r="G1001">
        <f t="shared" si="48"/>
        <v>0.92391304347826086</v>
      </c>
      <c r="H1001">
        <f t="shared" si="49"/>
        <v>3.2608695652173911</v>
      </c>
      <c r="I1001">
        <f t="shared" si="50"/>
        <v>1.6304347826086956</v>
      </c>
    </row>
    <row r="1002" spans="1:9" x14ac:dyDescent="0.2">
      <c r="A1002" t="s">
        <v>759</v>
      </c>
      <c r="B1002">
        <v>1</v>
      </c>
      <c r="C1002">
        <v>0</v>
      </c>
      <c r="D1002">
        <v>0</v>
      </c>
      <c r="E1002">
        <f>IFERROR(INDEX(Gemeinde_Kennzahlen!A:C,MATCH(A1002,Gemeinde_Kennzahlen!B:B,),3),0)</f>
        <v>300</v>
      </c>
      <c r="F1002">
        <f>IFERROR(ROUND(INDEX(Gemeinde_Kennzahlen!A:Q,MATCH(A1002,Gemeinde_Kennzahlen!B:B,),16)*INDEX(Gemeinde_Kennzahlen!A:Q,MATCH(A1002,Gemeinde_Kennzahlen!B:B,),17),2),"Siedlungsfläche in ha")</f>
        <v>24.95</v>
      </c>
      <c r="G1002">
        <f t="shared" si="48"/>
        <v>0.16666666666666669</v>
      </c>
      <c r="H1002">
        <f t="shared" si="49"/>
        <v>0</v>
      </c>
      <c r="I1002">
        <f t="shared" si="50"/>
        <v>0</v>
      </c>
    </row>
    <row r="1003" spans="1:9" x14ac:dyDescent="0.2">
      <c r="A1003" t="s">
        <v>338</v>
      </c>
      <c r="B1003">
        <v>3</v>
      </c>
      <c r="C1003">
        <v>0</v>
      </c>
      <c r="D1003">
        <v>2</v>
      </c>
      <c r="E1003">
        <f>IFERROR(INDEX(Gemeinde_Kennzahlen!A:C,MATCH(A1003,Gemeinde_Kennzahlen!B:B,),3),0)</f>
        <v>266</v>
      </c>
      <c r="F1003">
        <f>IFERROR(ROUND(INDEX(Gemeinde_Kennzahlen!A:Q,MATCH(A1003,Gemeinde_Kennzahlen!B:B,),16)*INDEX(Gemeinde_Kennzahlen!A:Q,MATCH(A1003,Gemeinde_Kennzahlen!B:B,),17),2),"Siedlungsfläche in ha")</f>
        <v>21.04</v>
      </c>
      <c r="G1003">
        <f t="shared" si="48"/>
        <v>0.56390977443609014</v>
      </c>
      <c r="H1003">
        <f t="shared" si="49"/>
        <v>0</v>
      </c>
      <c r="I1003">
        <f t="shared" si="50"/>
        <v>3.7593984962406015</v>
      </c>
    </row>
    <row r="1004" spans="1:9" x14ac:dyDescent="0.2">
      <c r="A1004" t="s">
        <v>2302</v>
      </c>
      <c r="B1004">
        <v>14</v>
      </c>
      <c r="C1004">
        <v>0</v>
      </c>
      <c r="D1004">
        <v>7</v>
      </c>
      <c r="E1004">
        <f>IFERROR(INDEX(Gemeinde_Kennzahlen!A:C,MATCH(A1004,Gemeinde_Kennzahlen!B:B,),3),0)</f>
        <v>1903</v>
      </c>
      <c r="F1004">
        <f>IFERROR(ROUND(INDEX(Gemeinde_Kennzahlen!A:Q,MATCH(A1004,Gemeinde_Kennzahlen!B:B,),16)*INDEX(Gemeinde_Kennzahlen!A:Q,MATCH(A1004,Gemeinde_Kennzahlen!B:B,),17),2),"Siedlungsfläche in ha")</f>
        <v>113.88</v>
      </c>
      <c r="G1004">
        <f t="shared" si="48"/>
        <v>0.36784025223331585</v>
      </c>
      <c r="H1004">
        <f t="shared" si="49"/>
        <v>0</v>
      </c>
      <c r="I1004">
        <f t="shared" si="50"/>
        <v>1.8392012611665791</v>
      </c>
    </row>
    <row r="1005" spans="1:9" x14ac:dyDescent="0.2">
      <c r="A1005" t="s">
        <v>1599</v>
      </c>
      <c r="B1005">
        <v>0</v>
      </c>
      <c r="C1005">
        <v>0</v>
      </c>
      <c r="D1005">
        <v>0</v>
      </c>
      <c r="E1005">
        <f>IFERROR(INDEX(Gemeinde_Kennzahlen!A:C,MATCH(A1005,Gemeinde_Kennzahlen!B:B,),3),0)</f>
        <v>1201</v>
      </c>
      <c r="F1005">
        <f>IFERROR(ROUND(INDEX(Gemeinde_Kennzahlen!A:Q,MATCH(A1005,Gemeinde_Kennzahlen!B:B,),16)*INDEX(Gemeinde_Kennzahlen!A:Q,MATCH(A1005,Gemeinde_Kennzahlen!B:B,),17),2),"Siedlungsfläche in ha")</f>
        <v>51.95</v>
      </c>
      <c r="G1005">
        <f t="shared" si="48"/>
        <v>0</v>
      </c>
      <c r="H1005">
        <f t="shared" si="49"/>
        <v>0</v>
      </c>
      <c r="I1005">
        <f t="shared" si="50"/>
        <v>0</v>
      </c>
    </row>
    <row r="1006" spans="1:9" x14ac:dyDescent="0.2">
      <c r="A1006" t="s">
        <v>2348</v>
      </c>
      <c r="B1006">
        <v>24</v>
      </c>
      <c r="C1006">
        <v>0</v>
      </c>
      <c r="D1006">
        <v>7</v>
      </c>
      <c r="E1006">
        <f>IFERROR(INDEX(Gemeinde_Kennzahlen!A:C,MATCH(A1006,Gemeinde_Kennzahlen!B:B,),3),0)</f>
        <v>1061</v>
      </c>
      <c r="F1006">
        <f>IFERROR(ROUND(INDEX(Gemeinde_Kennzahlen!A:Q,MATCH(A1006,Gemeinde_Kennzahlen!B:B,),16)*INDEX(Gemeinde_Kennzahlen!A:Q,MATCH(A1006,Gemeinde_Kennzahlen!B:B,),17),2),"Siedlungsfläche in ha")</f>
        <v>83</v>
      </c>
      <c r="G1006">
        <f t="shared" si="48"/>
        <v>1.1310084825636193</v>
      </c>
      <c r="H1006">
        <f t="shared" si="49"/>
        <v>0</v>
      </c>
      <c r="I1006">
        <f t="shared" si="50"/>
        <v>3.2987747408105559</v>
      </c>
    </row>
    <row r="1007" spans="1:9" x14ac:dyDescent="0.2">
      <c r="A1007" t="s">
        <v>929</v>
      </c>
      <c r="B1007">
        <v>12</v>
      </c>
      <c r="C1007">
        <v>2</v>
      </c>
      <c r="D1007">
        <v>1</v>
      </c>
      <c r="E1007">
        <f>IFERROR(INDEX(Gemeinde_Kennzahlen!A:C,MATCH(A1007,Gemeinde_Kennzahlen!B:B,),3),0)</f>
        <v>1661</v>
      </c>
      <c r="F1007">
        <f>IFERROR(ROUND(INDEX(Gemeinde_Kennzahlen!A:Q,MATCH(A1007,Gemeinde_Kennzahlen!B:B,),16)*INDEX(Gemeinde_Kennzahlen!A:Q,MATCH(A1007,Gemeinde_Kennzahlen!B:B,),17),2),"Siedlungsfläche in ha")</f>
        <v>106.78</v>
      </c>
      <c r="G1007">
        <f t="shared" si="48"/>
        <v>0.36122817579771221</v>
      </c>
      <c r="H1007">
        <f t="shared" si="49"/>
        <v>0.90307043949428056</v>
      </c>
      <c r="I1007">
        <f t="shared" si="50"/>
        <v>0.30102347983142685</v>
      </c>
    </row>
    <row r="1008" spans="1:9" x14ac:dyDescent="0.2">
      <c r="A1008" t="s">
        <v>622</v>
      </c>
      <c r="B1008">
        <v>1</v>
      </c>
      <c r="C1008">
        <v>0</v>
      </c>
      <c r="D1008">
        <v>1</v>
      </c>
      <c r="E1008">
        <f>IFERROR(INDEX(Gemeinde_Kennzahlen!A:C,MATCH(A1008,Gemeinde_Kennzahlen!B:B,),3),0)</f>
        <v>1473</v>
      </c>
      <c r="F1008">
        <f>IFERROR(ROUND(INDEX(Gemeinde_Kennzahlen!A:Q,MATCH(A1008,Gemeinde_Kennzahlen!B:B,),16)*INDEX(Gemeinde_Kennzahlen!A:Q,MATCH(A1008,Gemeinde_Kennzahlen!B:B,),17),2),"Siedlungsfläche in ha")</f>
        <v>68.86</v>
      </c>
      <c r="G1008">
        <f t="shared" si="48"/>
        <v>3.3944331296673451E-2</v>
      </c>
      <c r="H1008">
        <f t="shared" si="49"/>
        <v>0</v>
      </c>
      <c r="I1008">
        <f t="shared" si="50"/>
        <v>0.33944331296673452</v>
      </c>
    </row>
    <row r="1009" spans="1:9" x14ac:dyDescent="0.2">
      <c r="A1009" t="s">
        <v>1061</v>
      </c>
      <c r="B1009">
        <v>17</v>
      </c>
      <c r="C1009">
        <v>0</v>
      </c>
      <c r="D1009">
        <v>7</v>
      </c>
      <c r="E1009">
        <f>IFERROR(INDEX(Gemeinde_Kennzahlen!A:C,MATCH(A1009,Gemeinde_Kennzahlen!B:B,),3),0)</f>
        <v>1042</v>
      </c>
      <c r="F1009">
        <f>IFERROR(ROUND(INDEX(Gemeinde_Kennzahlen!A:Q,MATCH(A1009,Gemeinde_Kennzahlen!B:B,),16)*INDEX(Gemeinde_Kennzahlen!A:Q,MATCH(A1009,Gemeinde_Kennzahlen!B:B,),17),2),"Siedlungsfläche in ha")</f>
        <v>63</v>
      </c>
      <c r="G1009">
        <f t="shared" si="48"/>
        <v>0.81573896353166975</v>
      </c>
      <c r="H1009">
        <f t="shared" si="49"/>
        <v>0</v>
      </c>
      <c r="I1009">
        <f t="shared" si="50"/>
        <v>3.3589251439539347</v>
      </c>
    </row>
    <row r="1010" spans="1:9" x14ac:dyDescent="0.2">
      <c r="A1010" t="s">
        <v>2027</v>
      </c>
      <c r="B1010">
        <v>1</v>
      </c>
      <c r="C1010">
        <v>3</v>
      </c>
      <c r="D1010">
        <v>3</v>
      </c>
      <c r="E1010">
        <f>IFERROR(INDEX(Gemeinde_Kennzahlen!A:C,MATCH(A1010,Gemeinde_Kennzahlen!B:B,),3),0)</f>
        <v>499</v>
      </c>
      <c r="F1010">
        <f>IFERROR(ROUND(INDEX(Gemeinde_Kennzahlen!A:Q,MATCH(A1010,Gemeinde_Kennzahlen!B:B,),16)*INDEX(Gemeinde_Kennzahlen!A:Q,MATCH(A1010,Gemeinde_Kennzahlen!B:B,),17),2),"Siedlungsfläche in ha")</f>
        <v>49.1</v>
      </c>
      <c r="G1010">
        <f t="shared" si="48"/>
        <v>0.1002004008016032</v>
      </c>
      <c r="H1010">
        <f t="shared" si="49"/>
        <v>4.5090180360721446</v>
      </c>
      <c r="I1010">
        <f t="shared" si="50"/>
        <v>3.0060120240480961</v>
      </c>
    </row>
    <row r="1011" spans="1:9" x14ac:dyDescent="0.2">
      <c r="A1011" t="s">
        <v>1083</v>
      </c>
      <c r="B1011">
        <v>44</v>
      </c>
      <c r="C1011">
        <v>3</v>
      </c>
      <c r="D1011">
        <v>17</v>
      </c>
      <c r="E1011">
        <f>IFERROR(INDEX(Gemeinde_Kennzahlen!A:C,MATCH(A1011,Gemeinde_Kennzahlen!B:B,),3),0)</f>
        <v>8781</v>
      </c>
      <c r="F1011">
        <f>IFERROR(ROUND(INDEX(Gemeinde_Kennzahlen!A:Q,MATCH(A1011,Gemeinde_Kennzahlen!B:B,),16)*INDEX(Gemeinde_Kennzahlen!A:Q,MATCH(A1011,Gemeinde_Kennzahlen!B:B,),17),2),"Siedlungsfläche in ha")</f>
        <v>267.74</v>
      </c>
      <c r="G1011">
        <f t="shared" si="48"/>
        <v>0.25054094066734994</v>
      </c>
      <c r="H1011">
        <f t="shared" si="49"/>
        <v>0.25623505295524429</v>
      </c>
      <c r="I1011">
        <f t="shared" si="50"/>
        <v>0.9679990889420339</v>
      </c>
    </row>
    <row r="1012" spans="1:9" x14ac:dyDescent="0.2">
      <c r="A1012" t="s">
        <v>2270</v>
      </c>
      <c r="B1012">
        <v>53</v>
      </c>
      <c r="C1012">
        <v>1</v>
      </c>
      <c r="D1012">
        <v>10</v>
      </c>
      <c r="E1012">
        <f>IFERROR(INDEX(Gemeinde_Kennzahlen!A:C,MATCH(A1012,Gemeinde_Kennzahlen!B:B,),3),0)</f>
        <v>6485</v>
      </c>
      <c r="F1012">
        <f>IFERROR(ROUND(INDEX(Gemeinde_Kennzahlen!A:Q,MATCH(A1012,Gemeinde_Kennzahlen!B:B,),16)*INDEX(Gemeinde_Kennzahlen!A:Q,MATCH(A1012,Gemeinde_Kennzahlen!B:B,),17),2),"Siedlungsfläche in ha")</f>
        <v>181.43</v>
      </c>
      <c r="G1012">
        <f t="shared" si="48"/>
        <v>0.40863531225905941</v>
      </c>
      <c r="H1012">
        <f t="shared" si="49"/>
        <v>0.1156515034695451</v>
      </c>
      <c r="I1012">
        <f t="shared" si="50"/>
        <v>0.77101002313030065</v>
      </c>
    </row>
    <row r="1013" spans="1:9" x14ac:dyDescent="0.2">
      <c r="A1013" t="s">
        <v>1311</v>
      </c>
      <c r="B1013">
        <v>23</v>
      </c>
      <c r="C1013">
        <v>1</v>
      </c>
      <c r="D1013">
        <v>12</v>
      </c>
      <c r="E1013">
        <f>IFERROR(INDEX(Gemeinde_Kennzahlen!A:C,MATCH(A1013,Gemeinde_Kennzahlen!B:B,),3),0)</f>
        <v>6200</v>
      </c>
      <c r="F1013">
        <f>IFERROR(ROUND(INDEX(Gemeinde_Kennzahlen!A:Q,MATCH(A1013,Gemeinde_Kennzahlen!B:B,),16)*INDEX(Gemeinde_Kennzahlen!A:Q,MATCH(A1013,Gemeinde_Kennzahlen!B:B,),17),2),"Siedlungsfläche in ha")</f>
        <v>203</v>
      </c>
      <c r="G1013">
        <f t="shared" si="48"/>
        <v>0.18548387096774194</v>
      </c>
      <c r="H1013">
        <f t="shared" si="49"/>
        <v>0.12096774193548387</v>
      </c>
      <c r="I1013">
        <f t="shared" si="50"/>
        <v>0.967741935483871</v>
      </c>
    </row>
    <row r="1014" spans="1:9" x14ac:dyDescent="0.2">
      <c r="A1014" t="s">
        <v>754</v>
      </c>
      <c r="B1014">
        <v>0</v>
      </c>
      <c r="C1014">
        <v>0</v>
      </c>
      <c r="D1014">
        <v>0</v>
      </c>
      <c r="E1014">
        <f>IFERROR(INDEX(Gemeinde_Kennzahlen!A:C,MATCH(A1014,Gemeinde_Kennzahlen!B:B,),3),0)</f>
        <v>481</v>
      </c>
      <c r="F1014">
        <f>IFERROR(ROUND(INDEX(Gemeinde_Kennzahlen!A:Q,MATCH(A1014,Gemeinde_Kennzahlen!B:B,),16)*INDEX(Gemeinde_Kennzahlen!A:Q,MATCH(A1014,Gemeinde_Kennzahlen!B:B,),17),2),"Siedlungsfläche in ha")</f>
        <v>30.9</v>
      </c>
      <c r="G1014">
        <f t="shared" si="48"/>
        <v>0</v>
      </c>
      <c r="H1014">
        <f t="shared" si="49"/>
        <v>0</v>
      </c>
      <c r="I1014">
        <f t="shared" si="50"/>
        <v>0</v>
      </c>
    </row>
    <row r="1015" spans="1:9" x14ac:dyDescent="0.2">
      <c r="A1015" t="s">
        <v>1864</v>
      </c>
      <c r="B1015">
        <v>10</v>
      </c>
      <c r="C1015">
        <v>0</v>
      </c>
      <c r="D1015">
        <v>1</v>
      </c>
      <c r="E1015">
        <f>IFERROR(INDEX(Gemeinde_Kennzahlen!A:C,MATCH(A1015,Gemeinde_Kennzahlen!B:B,),3),0)</f>
        <v>2831</v>
      </c>
      <c r="F1015">
        <f>IFERROR(ROUND(INDEX(Gemeinde_Kennzahlen!A:Q,MATCH(A1015,Gemeinde_Kennzahlen!B:B,),16)*INDEX(Gemeinde_Kennzahlen!A:Q,MATCH(A1015,Gemeinde_Kennzahlen!B:B,),17),2),"Siedlungsfläche in ha")</f>
        <v>98.79</v>
      </c>
      <c r="G1015">
        <f t="shared" si="48"/>
        <v>0.17661603673613563</v>
      </c>
      <c r="H1015">
        <f t="shared" si="49"/>
        <v>0</v>
      </c>
      <c r="I1015">
        <f t="shared" si="50"/>
        <v>0.17661603673613563</v>
      </c>
    </row>
    <row r="1016" spans="1:9" x14ac:dyDescent="0.2">
      <c r="A1016" t="s">
        <v>1384</v>
      </c>
      <c r="B1016">
        <v>28</v>
      </c>
      <c r="C1016">
        <v>0</v>
      </c>
      <c r="D1016">
        <v>0</v>
      </c>
      <c r="E1016">
        <f>IFERROR(INDEX(Gemeinde_Kennzahlen!A:C,MATCH(A1016,Gemeinde_Kennzahlen!B:B,),3),0)</f>
        <v>880</v>
      </c>
      <c r="F1016">
        <f>IFERROR(ROUND(INDEX(Gemeinde_Kennzahlen!A:Q,MATCH(A1016,Gemeinde_Kennzahlen!B:B,),16)*INDEX(Gemeinde_Kennzahlen!A:Q,MATCH(A1016,Gemeinde_Kennzahlen!B:B,),17),2),"Siedlungsfläche in ha")</f>
        <v>61.33</v>
      </c>
      <c r="G1016">
        <f t="shared" si="48"/>
        <v>1.5909090909090908</v>
      </c>
      <c r="H1016">
        <f t="shared" si="49"/>
        <v>0</v>
      </c>
      <c r="I1016">
        <f t="shared" si="50"/>
        <v>0</v>
      </c>
    </row>
    <row r="1017" spans="1:9" x14ac:dyDescent="0.2">
      <c r="A1017" t="s">
        <v>1471</v>
      </c>
      <c r="B1017">
        <v>2</v>
      </c>
      <c r="C1017">
        <v>0</v>
      </c>
      <c r="D1017">
        <v>0</v>
      </c>
      <c r="E1017">
        <f>IFERROR(INDEX(Gemeinde_Kennzahlen!A:C,MATCH(A1017,Gemeinde_Kennzahlen!B:B,),3),0)</f>
        <v>1656</v>
      </c>
      <c r="F1017">
        <f>IFERROR(ROUND(INDEX(Gemeinde_Kennzahlen!A:Q,MATCH(A1017,Gemeinde_Kennzahlen!B:B,),16)*INDEX(Gemeinde_Kennzahlen!A:Q,MATCH(A1017,Gemeinde_Kennzahlen!B:B,),17),2),"Siedlungsfläche in ha")</f>
        <v>81.09</v>
      </c>
      <c r="G1017">
        <f t="shared" si="48"/>
        <v>6.0386473429951688E-2</v>
      </c>
      <c r="H1017">
        <f t="shared" si="49"/>
        <v>0</v>
      </c>
      <c r="I1017">
        <f t="shared" si="50"/>
        <v>0</v>
      </c>
    </row>
    <row r="1018" spans="1:9" x14ac:dyDescent="0.2">
      <c r="A1018" t="s">
        <v>1084</v>
      </c>
      <c r="B1018">
        <v>7</v>
      </c>
      <c r="C1018">
        <v>0</v>
      </c>
      <c r="D1018">
        <v>6</v>
      </c>
      <c r="E1018">
        <f>IFERROR(INDEX(Gemeinde_Kennzahlen!A:C,MATCH(A1018,Gemeinde_Kennzahlen!B:B,),3),0)</f>
        <v>2725</v>
      </c>
      <c r="F1018">
        <f>IFERROR(ROUND(INDEX(Gemeinde_Kennzahlen!A:Q,MATCH(A1018,Gemeinde_Kennzahlen!B:B,),16)*INDEX(Gemeinde_Kennzahlen!A:Q,MATCH(A1018,Gemeinde_Kennzahlen!B:B,),17),2),"Siedlungsfläche in ha")</f>
        <v>110.76</v>
      </c>
      <c r="G1018">
        <f t="shared" si="48"/>
        <v>0.12844036697247707</v>
      </c>
      <c r="H1018">
        <f t="shared" si="49"/>
        <v>0</v>
      </c>
      <c r="I1018">
        <f t="shared" si="50"/>
        <v>1.1009174311926606</v>
      </c>
    </row>
    <row r="1019" spans="1:9" x14ac:dyDescent="0.2">
      <c r="A1019" t="s">
        <v>2203</v>
      </c>
      <c r="B1019">
        <v>3</v>
      </c>
      <c r="C1019">
        <v>0</v>
      </c>
      <c r="D1019">
        <v>1</v>
      </c>
      <c r="E1019">
        <f>IFERROR(INDEX(Gemeinde_Kennzahlen!A:C,MATCH(A1019,Gemeinde_Kennzahlen!B:B,),3),0)</f>
        <v>728</v>
      </c>
      <c r="F1019">
        <f>IFERROR(ROUND(INDEX(Gemeinde_Kennzahlen!A:Q,MATCH(A1019,Gemeinde_Kennzahlen!B:B,),16)*INDEX(Gemeinde_Kennzahlen!A:Q,MATCH(A1019,Gemeinde_Kennzahlen!B:B,),17),2),"Siedlungsfläche in ha")</f>
        <v>55.18</v>
      </c>
      <c r="G1019">
        <f t="shared" si="48"/>
        <v>0.20604395604395606</v>
      </c>
      <c r="H1019">
        <f t="shared" si="49"/>
        <v>0</v>
      </c>
      <c r="I1019">
        <f t="shared" si="50"/>
        <v>0.68681318681318682</v>
      </c>
    </row>
    <row r="1020" spans="1:9" x14ac:dyDescent="0.2">
      <c r="A1020" t="s">
        <v>2303</v>
      </c>
      <c r="B1020">
        <v>13</v>
      </c>
      <c r="C1020">
        <v>1</v>
      </c>
      <c r="D1020">
        <v>5</v>
      </c>
      <c r="E1020">
        <f>IFERROR(INDEX(Gemeinde_Kennzahlen!A:C,MATCH(A1020,Gemeinde_Kennzahlen!B:B,),3),0)</f>
        <v>3609</v>
      </c>
      <c r="F1020">
        <f>IFERROR(ROUND(INDEX(Gemeinde_Kennzahlen!A:Q,MATCH(A1020,Gemeinde_Kennzahlen!B:B,),16)*INDEX(Gemeinde_Kennzahlen!A:Q,MATCH(A1020,Gemeinde_Kennzahlen!B:B,),17),2),"Siedlungsfläche in ha")</f>
        <v>128.9</v>
      </c>
      <c r="G1020">
        <f t="shared" si="48"/>
        <v>0.18010529232474368</v>
      </c>
      <c r="H1020">
        <f t="shared" si="49"/>
        <v>0.20781379883624274</v>
      </c>
      <c r="I1020">
        <f t="shared" si="50"/>
        <v>0.69271266278747579</v>
      </c>
    </row>
    <row r="1021" spans="1:9" x14ac:dyDescent="0.2">
      <c r="A1021" t="s">
        <v>1591</v>
      </c>
      <c r="B1021">
        <v>11</v>
      </c>
      <c r="C1021">
        <v>0</v>
      </c>
      <c r="D1021">
        <v>0</v>
      </c>
      <c r="E1021">
        <f>IFERROR(INDEX(Gemeinde_Kennzahlen!A:C,MATCH(A1021,Gemeinde_Kennzahlen!B:B,),3),0)</f>
        <v>2282</v>
      </c>
      <c r="F1021">
        <f>IFERROR(ROUND(INDEX(Gemeinde_Kennzahlen!A:Q,MATCH(A1021,Gemeinde_Kennzahlen!B:B,),16)*INDEX(Gemeinde_Kennzahlen!A:Q,MATCH(A1021,Gemeinde_Kennzahlen!B:B,),17),2),"Siedlungsfläche in ha")</f>
        <v>103.33</v>
      </c>
      <c r="G1021">
        <f t="shared" si="48"/>
        <v>0.24101665205959683</v>
      </c>
      <c r="H1021">
        <f t="shared" si="49"/>
        <v>0</v>
      </c>
      <c r="I1021">
        <f t="shared" si="50"/>
        <v>0</v>
      </c>
    </row>
    <row r="1022" spans="1:9" x14ac:dyDescent="0.2">
      <c r="A1022" t="s">
        <v>1141</v>
      </c>
      <c r="B1022">
        <v>20</v>
      </c>
      <c r="C1022">
        <v>1</v>
      </c>
      <c r="D1022">
        <v>15</v>
      </c>
      <c r="E1022">
        <f>IFERROR(INDEX(Gemeinde_Kennzahlen!A:C,MATCH(A1022,Gemeinde_Kennzahlen!B:B,),3),0)</f>
        <v>4768</v>
      </c>
      <c r="F1022">
        <f>IFERROR(ROUND(INDEX(Gemeinde_Kennzahlen!A:Q,MATCH(A1022,Gemeinde_Kennzahlen!B:B,),16)*INDEX(Gemeinde_Kennzahlen!A:Q,MATCH(A1022,Gemeinde_Kennzahlen!B:B,),17),2),"Siedlungsfläche in ha")</f>
        <v>194.58</v>
      </c>
      <c r="G1022">
        <f t="shared" si="48"/>
        <v>0.20973154362416108</v>
      </c>
      <c r="H1022">
        <f t="shared" si="49"/>
        <v>0.15729865771812079</v>
      </c>
      <c r="I1022">
        <f t="shared" si="50"/>
        <v>1.5729865771812079</v>
      </c>
    </row>
    <row r="1023" spans="1:9" x14ac:dyDescent="0.2">
      <c r="A1023" t="s">
        <v>1371</v>
      </c>
      <c r="B1023">
        <v>25</v>
      </c>
      <c r="C1023">
        <v>1</v>
      </c>
      <c r="D1023">
        <v>4</v>
      </c>
      <c r="E1023">
        <f>IFERROR(INDEX(Gemeinde_Kennzahlen!A:C,MATCH(A1023,Gemeinde_Kennzahlen!B:B,),3),0)</f>
        <v>1387</v>
      </c>
      <c r="F1023">
        <f>IFERROR(ROUND(INDEX(Gemeinde_Kennzahlen!A:Q,MATCH(A1023,Gemeinde_Kennzahlen!B:B,),16)*INDEX(Gemeinde_Kennzahlen!A:Q,MATCH(A1023,Gemeinde_Kennzahlen!B:B,),17),2),"Siedlungsfläche in ha")</f>
        <v>84.27</v>
      </c>
      <c r="G1023">
        <f t="shared" si="48"/>
        <v>0.90122566690699346</v>
      </c>
      <c r="H1023">
        <f t="shared" si="49"/>
        <v>0.54073540014419608</v>
      </c>
      <c r="I1023">
        <f t="shared" si="50"/>
        <v>1.4419610670511895</v>
      </c>
    </row>
    <row r="1024" spans="1:9" x14ac:dyDescent="0.2">
      <c r="A1024" t="s">
        <v>563</v>
      </c>
      <c r="B1024">
        <v>0</v>
      </c>
      <c r="C1024">
        <v>0</v>
      </c>
      <c r="D1024">
        <v>0</v>
      </c>
      <c r="E1024">
        <f>IFERROR(INDEX(Gemeinde_Kennzahlen!A:C,MATCH(A1024,Gemeinde_Kennzahlen!B:B,),3),0)</f>
        <v>328</v>
      </c>
      <c r="F1024">
        <f>IFERROR(ROUND(INDEX(Gemeinde_Kennzahlen!A:Q,MATCH(A1024,Gemeinde_Kennzahlen!B:B,),16)*INDEX(Gemeinde_Kennzahlen!A:Q,MATCH(A1024,Gemeinde_Kennzahlen!B:B,),17),2),"Siedlungsfläche in ha")</f>
        <v>28.09</v>
      </c>
      <c r="G1024">
        <f t="shared" si="48"/>
        <v>0</v>
      </c>
      <c r="H1024">
        <f t="shared" si="49"/>
        <v>0</v>
      </c>
      <c r="I1024">
        <f t="shared" si="50"/>
        <v>0</v>
      </c>
    </row>
    <row r="1025" spans="1:9" x14ac:dyDescent="0.2">
      <c r="A1025" t="s">
        <v>569</v>
      </c>
      <c r="B1025">
        <v>3</v>
      </c>
      <c r="C1025">
        <v>3</v>
      </c>
      <c r="D1025">
        <v>0</v>
      </c>
      <c r="E1025">
        <f>IFERROR(INDEX(Gemeinde_Kennzahlen!A:C,MATCH(A1025,Gemeinde_Kennzahlen!B:B,),3),0)</f>
        <v>951</v>
      </c>
      <c r="F1025">
        <f>IFERROR(ROUND(INDEX(Gemeinde_Kennzahlen!A:Q,MATCH(A1025,Gemeinde_Kennzahlen!B:B,),16)*INDEX(Gemeinde_Kennzahlen!A:Q,MATCH(A1025,Gemeinde_Kennzahlen!B:B,),17),2),"Siedlungsfläche in ha")</f>
        <v>72.39</v>
      </c>
      <c r="G1025">
        <f t="shared" si="48"/>
        <v>0.15772870662460567</v>
      </c>
      <c r="H1025">
        <f t="shared" si="49"/>
        <v>2.3659305993690851</v>
      </c>
      <c r="I1025">
        <f t="shared" si="50"/>
        <v>0</v>
      </c>
    </row>
    <row r="1026" spans="1:9" x14ac:dyDescent="0.2">
      <c r="A1026" t="s">
        <v>1350</v>
      </c>
      <c r="B1026">
        <v>6</v>
      </c>
      <c r="C1026">
        <v>1</v>
      </c>
      <c r="D1026">
        <v>1</v>
      </c>
      <c r="E1026">
        <f>IFERROR(INDEX(Gemeinde_Kennzahlen!A:C,MATCH(A1026,Gemeinde_Kennzahlen!B:B,),3),0)</f>
        <v>1889</v>
      </c>
      <c r="F1026">
        <f>IFERROR(ROUND(INDEX(Gemeinde_Kennzahlen!A:Q,MATCH(A1026,Gemeinde_Kennzahlen!B:B,),16)*INDEX(Gemeinde_Kennzahlen!A:Q,MATCH(A1026,Gemeinde_Kennzahlen!B:B,),17),2),"Siedlungsfläche in ha")</f>
        <v>92</v>
      </c>
      <c r="G1026">
        <f t="shared" si="48"/>
        <v>0.15881418740074113</v>
      </c>
      <c r="H1026">
        <f t="shared" si="49"/>
        <v>0.39703546850185284</v>
      </c>
      <c r="I1026">
        <f t="shared" si="50"/>
        <v>0.26469031233456858</v>
      </c>
    </row>
    <row r="1027" spans="1:9" x14ac:dyDescent="0.2">
      <c r="A1027" t="s">
        <v>2233</v>
      </c>
      <c r="B1027">
        <v>99</v>
      </c>
      <c r="C1027">
        <v>12</v>
      </c>
      <c r="D1027">
        <v>21</v>
      </c>
      <c r="E1027">
        <f>IFERROR(INDEX(Gemeinde_Kennzahlen!A:C,MATCH(A1027,Gemeinde_Kennzahlen!B:B,),3),0)</f>
        <v>27746</v>
      </c>
      <c r="F1027">
        <f>IFERROR(ROUND(INDEX(Gemeinde_Kennzahlen!A:Q,MATCH(A1027,Gemeinde_Kennzahlen!B:B,),16)*INDEX(Gemeinde_Kennzahlen!A:Q,MATCH(A1027,Gemeinde_Kennzahlen!B:B,),17),2),"Siedlungsfläche in ha")</f>
        <v>470.02</v>
      </c>
      <c r="G1027">
        <f t="shared" si="48"/>
        <v>0.17840409428386073</v>
      </c>
      <c r="H1027">
        <f t="shared" si="49"/>
        <v>0.32437108051611047</v>
      </c>
      <c r="I1027">
        <f t="shared" si="50"/>
        <v>0.37843292726879552</v>
      </c>
    </row>
    <row r="1028" spans="1:9" x14ac:dyDescent="0.2">
      <c r="A1028" t="s">
        <v>1323</v>
      </c>
      <c r="B1028">
        <v>3</v>
      </c>
      <c r="C1028">
        <v>0</v>
      </c>
      <c r="D1028">
        <v>0</v>
      </c>
      <c r="E1028">
        <f>IFERROR(INDEX(Gemeinde_Kennzahlen!A:C,MATCH(A1028,Gemeinde_Kennzahlen!B:B,),3),0)</f>
        <v>2412</v>
      </c>
      <c r="F1028">
        <f>IFERROR(ROUND(INDEX(Gemeinde_Kennzahlen!A:Q,MATCH(A1028,Gemeinde_Kennzahlen!B:B,),16)*INDEX(Gemeinde_Kennzahlen!A:Q,MATCH(A1028,Gemeinde_Kennzahlen!B:B,),17),2),"Siedlungsfläche in ha")</f>
        <v>132.13999999999999</v>
      </c>
      <c r="G1028">
        <f t="shared" si="48"/>
        <v>6.2189054726368161E-2</v>
      </c>
      <c r="H1028">
        <f t="shared" si="49"/>
        <v>0</v>
      </c>
      <c r="I1028">
        <f t="shared" si="50"/>
        <v>0</v>
      </c>
    </row>
    <row r="1029" spans="1:9" x14ac:dyDescent="0.2">
      <c r="A1029" t="s">
        <v>1215</v>
      </c>
      <c r="B1029">
        <v>0</v>
      </c>
      <c r="C1029">
        <v>1</v>
      </c>
      <c r="D1029">
        <v>2</v>
      </c>
      <c r="E1029">
        <f>IFERROR(INDEX(Gemeinde_Kennzahlen!A:C,MATCH(A1029,Gemeinde_Kennzahlen!B:B,),3),0)</f>
        <v>109</v>
      </c>
      <c r="F1029">
        <f>IFERROR(ROUND(INDEX(Gemeinde_Kennzahlen!A:Q,MATCH(A1029,Gemeinde_Kennzahlen!B:B,),16)*INDEX(Gemeinde_Kennzahlen!A:Q,MATCH(A1029,Gemeinde_Kennzahlen!B:B,),17),2),"Siedlungsfläche in ha")</f>
        <v>13.98</v>
      </c>
      <c r="G1029">
        <f t="shared" si="48"/>
        <v>0</v>
      </c>
      <c r="H1029">
        <f t="shared" si="49"/>
        <v>6.8807339449541285</v>
      </c>
      <c r="I1029">
        <f t="shared" si="50"/>
        <v>9.1743119266055047</v>
      </c>
    </row>
    <row r="1030" spans="1:9" x14ac:dyDescent="0.2">
      <c r="A1030" t="s">
        <v>2039</v>
      </c>
      <c r="B1030">
        <v>0</v>
      </c>
      <c r="C1030">
        <v>0</v>
      </c>
      <c r="D1030">
        <v>1</v>
      </c>
      <c r="E1030">
        <f>IFERROR(INDEX(Gemeinde_Kennzahlen!A:C,MATCH(A1030,Gemeinde_Kennzahlen!B:B,),3),0)</f>
        <v>1228</v>
      </c>
      <c r="F1030">
        <f>IFERROR(ROUND(INDEX(Gemeinde_Kennzahlen!A:Q,MATCH(A1030,Gemeinde_Kennzahlen!B:B,),16)*INDEX(Gemeinde_Kennzahlen!A:Q,MATCH(A1030,Gemeinde_Kennzahlen!B:B,),17),2),"Siedlungsfläche in ha")</f>
        <v>63.07</v>
      </c>
      <c r="G1030">
        <f t="shared" si="48"/>
        <v>0</v>
      </c>
      <c r="H1030">
        <f t="shared" si="49"/>
        <v>0</v>
      </c>
      <c r="I1030">
        <f t="shared" si="50"/>
        <v>0.40716612377850164</v>
      </c>
    </row>
    <row r="1031" spans="1:9" x14ac:dyDescent="0.2">
      <c r="A1031" t="s">
        <v>1655</v>
      </c>
      <c r="B1031">
        <v>184</v>
      </c>
      <c r="C1031">
        <v>17</v>
      </c>
      <c r="D1031">
        <v>9</v>
      </c>
      <c r="E1031">
        <f>IFERROR(INDEX(Gemeinde_Kennzahlen!A:C,MATCH(A1031,Gemeinde_Kennzahlen!B:B,),3),0)</f>
        <v>38197</v>
      </c>
      <c r="F1031">
        <f>IFERROR(ROUND(INDEX(Gemeinde_Kennzahlen!A:Q,MATCH(A1031,Gemeinde_Kennzahlen!B:B,),16)*INDEX(Gemeinde_Kennzahlen!A:Q,MATCH(A1031,Gemeinde_Kennzahlen!B:B,),17),2),"Siedlungsfläche in ha")</f>
        <v>588.83000000000004</v>
      </c>
      <c r="G1031">
        <f t="shared" si="48"/>
        <v>0.24085661177579393</v>
      </c>
      <c r="H1031">
        <f t="shared" si="49"/>
        <v>0.33379584784145355</v>
      </c>
      <c r="I1031">
        <f t="shared" si="50"/>
        <v>0.11781029923816005</v>
      </c>
    </row>
    <row r="1032" spans="1:9" x14ac:dyDescent="0.2">
      <c r="A1032" t="s">
        <v>1255</v>
      </c>
      <c r="B1032">
        <v>3</v>
      </c>
      <c r="C1032">
        <v>0</v>
      </c>
      <c r="D1032">
        <v>6</v>
      </c>
      <c r="E1032">
        <f>IFERROR(INDEX(Gemeinde_Kennzahlen!A:C,MATCH(A1032,Gemeinde_Kennzahlen!B:B,),3),0)</f>
        <v>960</v>
      </c>
      <c r="F1032">
        <f>IFERROR(ROUND(INDEX(Gemeinde_Kennzahlen!A:Q,MATCH(A1032,Gemeinde_Kennzahlen!B:B,),16)*INDEX(Gemeinde_Kennzahlen!A:Q,MATCH(A1032,Gemeinde_Kennzahlen!B:B,),17),2),"Siedlungsfläche in ha")</f>
        <v>74.84</v>
      </c>
      <c r="G1032">
        <f t="shared" si="48"/>
        <v>0.15625</v>
      </c>
      <c r="H1032">
        <f t="shared" si="49"/>
        <v>0</v>
      </c>
      <c r="I1032">
        <f t="shared" si="50"/>
        <v>3.125</v>
      </c>
    </row>
    <row r="1033" spans="1:9" x14ac:dyDescent="0.2">
      <c r="A1033" t="s">
        <v>861</v>
      </c>
      <c r="B1033">
        <v>7</v>
      </c>
      <c r="C1033">
        <v>4</v>
      </c>
      <c r="D1033">
        <v>7</v>
      </c>
      <c r="E1033">
        <f>IFERROR(INDEX(Gemeinde_Kennzahlen!A:C,MATCH(A1033,Gemeinde_Kennzahlen!B:B,),3),0)</f>
        <v>6695</v>
      </c>
      <c r="F1033">
        <f>IFERROR(ROUND(INDEX(Gemeinde_Kennzahlen!A:Q,MATCH(A1033,Gemeinde_Kennzahlen!B:B,),16)*INDEX(Gemeinde_Kennzahlen!A:Q,MATCH(A1033,Gemeinde_Kennzahlen!B:B,),17),2),"Siedlungsfläche in ha")</f>
        <v>242</v>
      </c>
      <c r="G1033">
        <f t="shared" si="48"/>
        <v>5.2277819268110537E-2</v>
      </c>
      <c r="H1033">
        <f t="shared" si="49"/>
        <v>0.44809559372666175</v>
      </c>
      <c r="I1033">
        <f t="shared" si="50"/>
        <v>0.52277819268110537</v>
      </c>
    </row>
    <row r="1034" spans="1:9" x14ac:dyDescent="0.2">
      <c r="A1034" t="s">
        <v>1404</v>
      </c>
      <c r="B1034">
        <v>24</v>
      </c>
      <c r="C1034">
        <v>2</v>
      </c>
      <c r="D1034">
        <v>7</v>
      </c>
      <c r="E1034">
        <f>IFERROR(INDEX(Gemeinde_Kennzahlen!A:C,MATCH(A1034,Gemeinde_Kennzahlen!B:B,),3),0)</f>
        <v>1588</v>
      </c>
      <c r="F1034">
        <f>IFERROR(ROUND(INDEX(Gemeinde_Kennzahlen!A:Q,MATCH(A1034,Gemeinde_Kennzahlen!B:B,),16)*INDEX(Gemeinde_Kennzahlen!A:Q,MATCH(A1034,Gemeinde_Kennzahlen!B:B,),17),2),"Siedlungsfläche in ha")</f>
        <v>75.569999999999993</v>
      </c>
      <c r="G1034">
        <f t="shared" si="48"/>
        <v>0.75566750629722923</v>
      </c>
      <c r="H1034">
        <f t="shared" si="49"/>
        <v>0.94458438287153645</v>
      </c>
      <c r="I1034">
        <f t="shared" si="50"/>
        <v>2.2040302267002518</v>
      </c>
    </row>
    <row r="1035" spans="1:9" x14ac:dyDescent="0.2">
      <c r="A1035" t="s">
        <v>1848</v>
      </c>
      <c r="B1035">
        <v>14</v>
      </c>
      <c r="C1035">
        <v>1</v>
      </c>
      <c r="D1035">
        <v>1</v>
      </c>
      <c r="E1035">
        <f>IFERROR(INDEX(Gemeinde_Kennzahlen!A:C,MATCH(A1035,Gemeinde_Kennzahlen!B:B,),3),0)</f>
        <v>1451</v>
      </c>
      <c r="F1035">
        <f>IFERROR(ROUND(INDEX(Gemeinde_Kennzahlen!A:Q,MATCH(A1035,Gemeinde_Kennzahlen!B:B,),16)*INDEX(Gemeinde_Kennzahlen!A:Q,MATCH(A1035,Gemeinde_Kennzahlen!B:B,),17),2),"Siedlungsfläche in ha")</f>
        <v>68.5</v>
      </c>
      <c r="G1035">
        <f t="shared" si="48"/>
        <v>0.48242591316333561</v>
      </c>
      <c r="H1035">
        <f t="shared" si="49"/>
        <v>0.51688490696071676</v>
      </c>
      <c r="I1035">
        <f t="shared" si="50"/>
        <v>0.34458993797381116</v>
      </c>
    </row>
    <row r="1036" spans="1:9" x14ac:dyDescent="0.2">
      <c r="A1036" t="s">
        <v>1839</v>
      </c>
      <c r="B1036">
        <v>17</v>
      </c>
      <c r="C1036">
        <v>2</v>
      </c>
      <c r="D1036">
        <v>1</v>
      </c>
      <c r="E1036">
        <f>IFERROR(INDEX(Gemeinde_Kennzahlen!A:C,MATCH(A1036,Gemeinde_Kennzahlen!B:B,),3),0)</f>
        <v>1630</v>
      </c>
      <c r="F1036">
        <f>IFERROR(ROUND(INDEX(Gemeinde_Kennzahlen!A:Q,MATCH(A1036,Gemeinde_Kennzahlen!B:B,),16)*INDEX(Gemeinde_Kennzahlen!A:Q,MATCH(A1036,Gemeinde_Kennzahlen!B:B,),17),2),"Siedlungsfläche in ha")</f>
        <v>98.5</v>
      </c>
      <c r="G1036">
        <f t="shared" si="48"/>
        <v>0.5214723926380368</v>
      </c>
      <c r="H1036">
        <f t="shared" si="49"/>
        <v>0.92024539877300615</v>
      </c>
      <c r="I1036">
        <f t="shared" si="50"/>
        <v>0.30674846625766872</v>
      </c>
    </row>
    <row r="1037" spans="1:9" x14ac:dyDescent="0.2">
      <c r="A1037" t="s">
        <v>2264</v>
      </c>
      <c r="B1037">
        <v>64</v>
      </c>
      <c r="C1037">
        <v>3</v>
      </c>
      <c r="D1037">
        <v>5</v>
      </c>
      <c r="E1037">
        <f>IFERROR(INDEX(Gemeinde_Kennzahlen!A:C,MATCH(A1037,Gemeinde_Kennzahlen!B:B,),3),0)</f>
        <v>1977</v>
      </c>
      <c r="F1037">
        <f>IFERROR(ROUND(INDEX(Gemeinde_Kennzahlen!A:Q,MATCH(A1037,Gemeinde_Kennzahlen!B:B,),16)*INDEX(Gemeinde_Kennzahlen!A:Q,MATCH(A1037,Gemeinde_Kennzahlen!B:B,),17),2),"Siedlungsfläche in ha")</f>
        <v>91.6</v>
      </c>
      <c r="G1037">
        <f t="shared" si="48"/>
        <v>1.6186140617096612</v>
      </c>
      <c r="H1037">
        <f t="shared" si="49"/>
        <v>1.1380880121396055</v>
      </c>
      <c r="I1037">
        <f t="shared" si="50"/>
        <v>1.2645422357106728</v>
      </c>
    </row>
    <row r="1038" spans="1:9" x14ac:dyDescent="0.2">
      <c r="A1038" t="s">
        <v>1763</v>
      </c>
      <c r="B1038">
        <v>2</v>
      </c>
      <c r="C1038">
        <v>0</v>
      </c>
      <c r="D1038">
        <v>1</v>
      </c>
      <c r="E1038">
        <f>IFERROR(INDEX(Gemeinde_Kennzahlen!A:C,MATCH(A1038,Gemeinde_Kennzahlen!B:B,),3),0)</f>
        <v>1114</v>
      </c>
      <c r="F1038">
        <f>IFERROR(ROUND(INDEX(Gemeinde_Kennzahlen!A:Q,MATCH(A1038,Gemeinde_Kennzahlen!B:B,),16)*INDEX(Gemeinde_Kennzahlen!A:Q,MATCH(A1038,Gemeinde_Kennzahlen!B:B,),17),2),"Siedlungsfläche in ha")</f>
        <v>39.04</v>
      </c>
      <c r="G1038">
        <f t="shared" si="48"/>
        <v>8.9766606822262118E-2</v>
      </c>
      <c r="H1038">
        <f t="shared" si="49"/>
        <v>0</v>
      </c>
      <c r="I1038">
        <f t="shared" si="50"/>
        <v>0.44883303411131059</v>
      </c>
    </row>
    <row r="1039" spans="1:9" x14ac:dyDescent="0.2">
      <c r="A1039" t="s">
        <v>856</v>
      </c>
      <c r="B1039">
        <v>30</v>
      </c>
      <c r="C1039">
        <v>4</v>
      </c>
      <c r="D1039">
        <v>8</v>
      </c>
      <c r="E1039">
        <f>IFERROR(INDEX(Gemeinde_Kennzahlen!A:C,MATCH(A1039,Gemeinde_Kennzahlen!B:B,),3),0)</f>
        <v>573</v>
      </c>
      <c r="F1039">
        <f>IFERROR(ROUND(INDEX(Gemeinde_Kennzahlen!A:Q,MATCH(A1039,Gemeinde_Kennzahlen!B:B,),16)*INDEX(Gemeinde_Kennzahlen!A:Q,MATCH(A1039,Gemeinde_Kennzahlen!B:B,),17),2),"Siedlungsfläche in ha")</f>
        <v>71.28</v>
      </c>
      <c r="G1039">
        <f t="shared" si="48"/>
        <v>2.6178010471204187</v>
      </c>
      <c r="H1039">
        <f t="shared" si="49"/>
        <v>5.2356020942408374</v>
      </c>
      <c r="I1039">
        <f t="shared" si="50"/>
        <v>6.9808027923211169</v>
      </c>
    </row>
    <row r="1040" spans="1:9" x14ac:dyDescent="0.2">
      <c r="A1040" t="s">
        <v>2190</v>
      </c>
      <c r="B1040">
        <v>6</v>
      </c>
      <c r="C1040">
        <v>0</v>
      </c>
      <c r="D1040">
        <v>0</v>
      </c>
      <c r="E1040">
        <f>IFERROR(INDEX(Gemeinde_Kennzahlen!A:C,MATCH(A1040,Gemeinde_Kennzahlen!B:B,),3),0)</f>
        <v>879</v>
      </c>
      <c r="F1040">
        <f>IFERROR(ROUND(INDEX(Gemeinde_Kennzahlen!A:Q,MATCH(A1040,Gemeinde_Kennzahlen!B:B,),16)*INDEX(Gemeinde_Kennzahlen!A:Q,MATCH(A1040,Gemeinde_Kennzahlen!B:B,),17),2),"Siedlungsfläche in ha")</f>
        <v>54.06</v>
      </c>
      <c r="G1040">
        <f t="shared" si="48"/>
        <v>0.34129692832764508</v>
      </c>
      <c r="H1040">
        <f t="shared" si="49"/>
        <v>0</v>
      </c>
      <c r="I1040">
        <f t="shared" si="50"/>
        <v>0</v>
      </c>
    </row>
    <row r="1041" spans="1:9" x14ac:dyDescent="0.2">
      <c r="A1041" t="s">
        <v>918</v>
      </c>
      <c r="B1041">
        <v>1</v>
      </c>
      <c r="C1041">
        <v>0</v>
      </c>
      <c r="D1041">
        <v>0</v>
      </c>
      <c r="E1041">
        <f>IFERROR(INDEX(Gemeinde_Kennzahlen!A:C,MATCH(A1041,Gemeinde_Kennzahlen!B:B,),3),0)</f>
        <v>815</v>
      </c>
      <c r="F1041">
        <f>IFERROR(ROUND(INDEX(Gemeinde_Kennzahlen!A:Q,MATCH(A1041,Gemeinde_Kennzahlen!B:B,),16)*INDEX(Gemeinde_Kennzahlen!A:Q,MATCH(A1041,Gemeinde_Kennzahlen!B:B,),17),2),"Siedlungsfläche in ha")</f>
        <v>47.05</v>
      </c>
      <c r="G1041">
        <f t="shared" si="48"/>
        <v>6.1349693251533749E-2</v>
      </c>
      <c r="H1041">
        <f t="shared" si="49"/>
        <v>0</v>
      </c>
      <c r="I1041">
        <f t="shared" si="50"/>
        <v>0</v>
      </c>
    </row>
    <row r="1042" spans="1:9" x14ac:dyDescent="0.2">
      <c r="A1042" t="s">
        <v>1924</v>
      </c>
      <c r="B1042">
        <v>0</v>
      </c>
      <c r="C1042">
        <v>1</v>
      </c>
      <c r="D1042">
        <v>0</v>
      </c>
      <c r="E1042">
        <f>IFERROR(INDEX(Gemeinde_Kennzahlen!A:C,MATCH(A1042,Gemeinde_Kennzahlen!B:B,),3),0)</f>
        <v>464</v>
      </c>
      <c r="F1042">
        <f>IFERROR(ROUND(INDEX(Gemeinde_Kennzahlen!A:Q,MATCH(A1042,Gemeinde_Kennzahlen!B:B,),16)*INDEX(Gemeinde_Kennzahlen!A:Q,MATCH(A1042,Gemeinde_Kennzahlen!B:B,),17),2),"Siedlungsfläche in ha")</f>
        <v>42.14</v>
      </c>
      <c r="G1042">
        <f t="shared" ref="G1042:G1105" si="51">B1042/E1042*50</f>
        <v>0</v>
      </c>
      <c r="H1042">
        <f t="shared" ref="H1042:H1105" si="52">C1042/E1042*750</f>
        <v>1.6163793103448276</v>
      </c>
      <c r="I1042">
        <f t="shared" ref="I1042:I1105" si="53">D1042/E1042*500</f>
        <v>0</v>
      </c>
    </row>
    <row r="1043" spans="1:9" x14ac:dyDescent="0.2">
      <c r="A1043" t="s">
        <v>234</v>
      </c>
      <c r="B1043">
        <v>2</v>
      </c>
      <c r="C1043">
        <v>0</v>
      </c>
      <c r="D1043">
        <v>0</v>
      </c>
      <c r="E1043">
        <f>IFERROR(INDEX(Gemeinde_Kennzahlen!A:C,MATCH(A1043,Gemeinde_Kennzahlen!B:B,),3),0)</f>
        <v>559</v>
      </c>
      <c r="F1043">
        <f>IFERROR(ROUND(INDEX(Gemeinde_Kennzahlen!A:Q,MATCH(A1043,Gemeinde_Kennzahlen!B:B,),16)*INDEX(Gemeinde_Kennzahlen!A:Q,MATCH(A1043,Gemeinde_Kennzahlen!B:B,),17),2),"Siedlungsfläche in ha")</f>
        <v>58</v>
      </c>
      <c r="G1043">
        <f t="shared" si="51"/>
        <v>0.17889087656529518</v>
      </c>
      <c r="H1043">
        <f t="shared" si="52"/>
        <v>0</v>
      </c>
      <c r="I1043">
        <f t="shared" si="53"/>
        <v>0</v>
      </c>
    </row>
    <row r="1044" spans="1:9" x14ac:dyDescent="0.2">
      <c r="A1044" t="s">
        <v>2323</v>
      </c>
      <c r="B1044">
        <v>13</v>
      </c>
      <c r="C1044">
        <v>0</v>
      </c>
      <c r="D1044">
        <v>11</v>
      </c>
      <c r="E1044">
        <f>IFERROR(INDEX(Gemeinde_Kennzahlen!A:C,MATCH(A1044,Gemeinde_Kennzahlen!B:B,),3),0)</f>
        <v>592</v>
      </c>
      <c r="F1044">
        <f>IFERROR(ROUND(INDEX(Gemeinde_Kennzahlen!A:Q,MATCH(A1044,Gemeinde_Kennzahlen!B:B,),16)*INDEX(Gemeinde_Kennzahlen!A:Q,MATCH(A1044,Gemeinde_Kennzahlen!B:B,),17),2),"Siedlungsfläche in ha")</f>
        <v>54.7</v>
      </c>
      <c r="G1044">
        <f t="shared" si="51"/>
        <v>1.097972972972973</v>
      </c>
      <c r="H1044">
        <f t="shared" si="52"/>
        <v>0</v>
      </c>
      <c r="I1044">
        <f t="shared" si="53"/>
        <v>9.2905405405405403</v>
      </c>
    </row>
    <row r="1045" spans="1:9" x14ac:dyDescent="0.2">
      <c r="A1045" t="s">
        <v>1617</v>
      </c>
      <c r="B1045">
        <v>37</v>
      </c>
      <c r="C1045">
        <v>3</v>
      </c>
      <c r="D1045">
        <v>4</v>
      </c>
      <c r="E1045">
        <f>IFERROR(INDEX(Gemeinde_Kennzahlen!A:C,MATCH(A1045,Gemeinde_Kennzahlen!B:B,),3),0)</f>
        <v>1402</v>
      </c>
      <c r="F1045">
        <f>IFERROR(ROUND(INDEX(Gemeinde_Kennzahlen!A:Q,MATCH(A1045,Gemeinde_Kennzahlen!B:B,),16)*INDEX(Gemeinde_Kennzahlen!A:Q,MATCH(A1045,Gemeinde_Kennzahlen!B:B,),17),2),"Siedlungsfläche in ha")</f>
        <v>61.2</v>
      </c>
      <c r="G1045">
        <f t="shared" si="51"/>
        <v>1.3195435092724679</v>
      </c>
      <c r="H1045">
        <f t="shared" si="52"/>
        <v>1.6048502139800285</v>
      </c>
      <c r="I1045">
        <f t="shared" si="53"/>
        <v>1.4265335235378032</v>
      </c>
    </row>
    <row r="1046" spans="1:9" x14ac:dyDescent="0.2">
      <c r="A1046" t="s">
        <v>949</v>
      </c>
      <c r="B1046">
        <v>12</v>
      </c>
      <c r="C1046">
        <v>0</v>
      </c>
      <c r="D1046">
        <v>1</v>
      </c>
      <c r="E1046">
        <f>IFERROR(INDEX(Gemeinde_Kennzahlen!A:C,MATCH(A1046,Gemeinde_Kennzahlen!B:B,),3),0)</f>
        <v>3918</v>
      </c>
      <c r="F1046">
        <f>IFERROR(ROUND(INDEX(Gemeinde_Kennzahlen!A:Q,MATCH(A1046,Gemeinde_Kennzahlen!B:B,),16)*INDEX(Gemeinde_Kennzahlen!A:Q,MATCH(A1046,Gemeinde_Kennzahlen!B:B,),17),2),"Siedlungsfläche in ha")</f>
        <v>175.15</v>
      </c>
      <c r="G1046">
        <f t="shared" si="51"/>
        <v>0.15313935681470139</v>
      </c>
      <c r="H1046">
        <f t="shared" si="52"/>
        <v>0</v>
      </c>
      <c r="I1046">
        <f t="shared" si="53"/>
        <v>0.12761613067891783</v>
      </c>
    </row>
    <row r="1047" spans="1:9" x14ac:dyDescent="0.2">
      <c r="A1047" t="s">
        <v>423</v>
      </c>
      <c r="B1047">
        <v>6</v>
      </c>
      <c r="C1047">
        <v>1</v>
      </c>
      <c r="D1047">
        <v>2</v>
      </c>
      <c r="E1047">
        <f>IFERROR(INDEX(Gemeinde_Kennzahlen!A:C,MATCH(A1047,Gemeinde_Kennzahlen!B:B,),3),0)</f>
        <v>2687</v>
      </c>
      <c r="F1047">
        <f>IFERROR(ROUND(INDEX(Gemeinde_Kennzahlen!A:Q,MATCH(A1047,Gemeinde_Kennzahlen!B:B,),16)*INDEX(Gemeinde_Kennzahlen!A:Q,MATCH(A1047,Gemeinde_Kennzahlen!B:B,),17),2),"Siedlungsfläche in ha")</f>
        <v>112.49</v>
      </c>
      <c r="G1047">
        <f t="shared" si="51"/>
        <v>0.11164867882396724</v>
      </c>
      <c r="H1047">
        <f t="shared" si="52"/>
        <v>0.27912169705991813</v>
      </c>
      <c r="I1047">
        <f t="shared" si="53"/>
        <v>0.3721622627465575</v>
      </c>
    </row>
    <row r="1048" spans="1:9" x14ac:dyDescent="0.2">
      <c r="A1048" t="s">
        <v>2020</v>
      </c>
      <c r="B1048">
        <v>0</v>
      </c>
      <c r="C1048">
        <v>0</v>
      </c>
      <c r="D1048">
        <v>0</v>
      </c>
      <c r="E1048">
        <f>IFERROR(INDEX(Gemeinde_Kennzahlen!A:C,MATCH(A1048,Gemeinde_Kennzahlen!B:B,),3),0)</f>
        <v>201</v>
      </c>
      <c r="F1048">
        <f>IFERROR(ROUND(INDEX(Gemeinde_Kennzahlen!A:Q,MATCH(A1048,Gemeinde_Kennzahlen!B:B,),16)*INDEX(Gemeinde_Kennzahlen!A:Q,MATCH(A1048,Gemeinde_Kennzahlen!B:B,),17),2),"Siedlungsfläche in ha")</f>
        <v>35.119999999999997</v>
      </c>
      <c r="G1048">
        <f t="shared" si="51"/>
        <v>0</v>
      </c>
      <c r="H1048">
        <f t="shared" si="52"/>
        <v>0</v>
      </c>
      <c r="I1048">
        <f t="shared" si="53"/>
        <v>0</v>
      </c>
    </row>
    <row r="1049" spans="1:9" x14ac:dyDescent="0.2">
      <c r="A1049" t="s">
        <v>2341</v>
      </c>
      <c r="B1049">
        <v>53</v>
      </c>
      <c r="C1049">
        <v>5</v>
      </c>
      <c r="D1049">
        <v>18</v>
      </c>
      <c r="E1049">
        <f>IFERROR(INDEX(Gemeinde_Kennzahlen!A:C,MATCH(A1049,Gemeinde_Kennzahlen!B:B,),3),0)</f>
        <v>5339</v>
      </c>
      <c r="F1049">
        <f>IFERROR(ROUND(INDEX(Gemeinde_Kennzahlen!A:Q,MATCH(A1049,Gemeinde_Kennzahlen!B:B,),16)*INDEX(Gemeinde_Kennzahlen!A:Q,MATCH(A1049,Gemeinde_Kennzahlen!B:B,),17),2),"Siedlungsfläche in ha")</f>
        <v>157.31</v>
      </c>
      <c r="G1049">
        <f t="shared" si="51"/>
        <v>0.49634763064244236</v>
      </c>
      <c r="H1049">
        <f t="shared" si="52"/>
        <v>0.70237872260722989</v>
      </c>
      <c r="I1049">
        <f t="shared" si="53"/>
        <v>1.6857089342573515</v>
      </c>
    </row>
    <row r="1050" spans="1:9" x14ac:dyDescent="0.2">
      <c r="A1050" t="s">
        <v>571</v>
      </c>
      <c r="B1050">
        <v>3</v>
      </c>
      <c r="C1050">
        <v>1</v>
      </c>
      <c r="D1050">
        <v>0</v>
      </c>
      <c r="E1050">
        <f>IFERROR(INDEX(Gemeinde_Kennzahlen!A:C,MATCH(A1050,Gemeinde_Kennzahlen!B:B,),3),0)</f>
        <v>1108</v>
      </c>
      <c r="F1050">
        <f>IFERROR(ROUND(INDEX(Gemeinde_Kennzahlen!A:Q,MATCH(A1050,Gemeinde_Kennzahlen!B:B,),16)*INDEX(Gemeinde_Kennzahlen!A:Q,MATCH(A1050,Gemeinde_Kennzahlen!B:B,),17),2),"Siedlungsfläche in ha")</f>
        <v>89.6</v>
      </c>
      <c r="G1050">
        <f t="shared" si="51"/>
        <v>0.13537906137184114</v>
      </c>
      <c r="H1050">
        <f t="shared" si="52"/>
        <v>0.67689530685920585</v>
      </c>
      <c r="I1050">
        <f t="shared" si="53"/>
        <v>0</v>
      </c>
    </row>
    <row r="1051" spans="1:9" x14ac:dyDescent="0.2">
      <c r="A1051" t="s">
        <v>2149</v>
      </c>
      <c r="B1051">
        <v>30</v>
      </c>
      <c r="C1051">
        <v>0</v>
      </c>
      <c r="D1051">
        <v>2</v>
      </c>
      <c r="E1051">
        <f>IFERROR(INDEX(Gemeinde_Kennzahlen!A:C,MATCH(A1051,Gemeinde_Kennzahlen!B:B,),3),0)</f>
        <v>5916</v>
      </c>
      <c r="F1051">
        <f>IFERROR(ROUND(INDEX(Gemeinde_Kennzahlen!A:Q,MATCH(A1051,Gemeinde_Kennzahlen!B:B,),16)*INDEX(Gemeinde_Kennzahlen!A:Q,MATCH(A1051,Gemeinde_Kennzahlen!B:B,),17),2),"Siedlungsfläche in ha")</f>
        <v>192.64</v>
      </c>
      <c r="G1051">
        <f t="shared" si="51"/>
        <v>0.25354969574036512</v>
      </c>
      <c r="H1051">
        <f t="shared" si="52"/>
        <v>0</v>
      </c>
      <c r="I1051">
        <f t="shared" si="53"/>
        <v>0.16903313049357674</v>
      </c>
    </row>
    <row r="1052" spans="1:9" x14ac:dyDescent="0.2">
      <c r="A1052" t="s">
        <v>498</v>
      </c>
      <c r="B1052">
        <v>0</v>
      </c>
      <c r="C1052">
        <v>0</v>
      </c>
      <c r="D1052">
        <v>0</v>
      </c>
      <c r="E1052">
        <f>IFERROR(INDEX(Gemeinde_Kennzahlen!A:C,MATCH(A1052,Gemeinde_Kennzahlen!B:B,),3),0)</f>
        <v>691</v>
      </c>
      <c r="F1052">
        <f>IFERROR(ROUND(INDEX(Gemeinde_Kennzahlen!A:Q,MATCH(A1052,Gemeinde_Kennzahlen!B:B,),16)*INDEX(Gemeinde_Kennzahlen!A:Q,MATCH(A1052,Gemeinde_Kennzahlen!B:B,),17),2),"Siedlungsfläche in ha")</f>
        <v>50.28</v>
      </c>
      <c r="G1052">
        <f t="shared" si="51"/>
        <v>0</v>
      </c>
      <c r="H1052">
        <f t="shared" si="52"/>
        <v>0</v>
      </c>
      <c r="I1052">
        <f t="shared" si="53"/>
        <v>0</v>
      </c>
    </row>
    <row r="1053" spans="1:9" x14ac:dyDescent="0.2">
      <c r="A1053" t="s">
        <v>2344</v>
      </c>
      <c r="B1053">
        <v>125</v>
      </c>
      <c r="C1053">
        <v>1</v>
      </c>
      <c r="D1053">
        <v>17</v>
      </c>
      <c r="E1053">
        <f>IFERROR(INDEX(Gemeinde_Kennzahlen!A:C,MATCH(A1053,Gemeinde_Kennzahlen!B:B,),3),0)</f>
        <v>11824</v>
      </c>
      <c r="F1053">
        <f>IFERROR(ROUND(INDEX(Gemeinde_Kennzahlen!A:Q,MATCH(A1053,Gemeinde_Kennzahlen!B:B,),16)*INDEX(Gemeinde_Kennzahlen!A:Q,MATCH(A1053,Gemeinde_Kennzahlen!B:B,),17),2),"Siedlungsfläche in ha")</f>
        <v>277.23</v>
      </c>
      <c r="G1053">
        <f t="shared" si="51"/>
        <v>0.52858592692828144</v>
      </c>
      <c r="H1053">
        <f t="shared" si="52"/>
        <v>6.3430311231393782E-2</v>
      </c>
      <c r="I1053">
        <f t="shared" si="53"/>
        <v>0.7188768606224627</v>
      </c>
    </row>
    <row r="1054" spans="1:9" x14ac:dyDescent="0.2">
      <c r="A1054" t="s">
        <v>248</v>
      </c>
      <c r="B1054">
        <v>0</v>
      </c>
      <c r="C1054">
        <v>0</v>
      </c>
      <c r="D1054">
        <v>0</v>
      </c>
      <c r="E1054">
        <f>IFERROR(INDEX(Gemeinde_Kennzahlen!A:C,MATCH(A1054,Gemeinde_Kennzahlen!B:B,),3),0)</f>
        <v>1217</v>
      </c>
      <c r="F1054">
        <f>IFERROR(ROUND(INDEX(Gemeinde_Kennzahlen!A:Q,MATCH(A1054,Gemeinde_Kennzahlen!B:B,),16)*INDEX(Gemeinde_Kennzahlen!A:Q,MATCH(A1054,Gemeinde_Kennzahlen!B:B,),17),2),"Siedlungsfläche in ha")</f>
        <v>180.8</v>
      </c>
      <c r="G1054">
        <f t="shared" si="51"/>
        <v>0</v>
      </c>
      <c r="H1054">
        <f t="shared" si="52"/>
        <v>0</v>
      </c>
      <c r="I1054">
        <f t="shared" si="53"/>
        <v>0</v>
      </c>
    </row>
    <row r="1055" spans="1:9" x14ac:dyDescent="0.2">
      <c r="A1055" t="s">
        <v>1140</v>
      </c>
      <c r="B1055">
        <v>42</v>
      </c>
      <c r="C1055">
        <v>1</v>
      </c>
      <c r="D1055">
        <v>15</v>
      </c>
      <c r="E1055">
        <f>IFERROR(INDEX(Gemeinde_Kennzahlen!A:C,MATCH(A1055,Gemeinde_Kennzahlen!B:B,),3),0)</f>
        <v>6494</v>
      </c>
      <c r="F1055">
        <f>IFERROR(ROUND(INDEX(Gemeinde_Kennzahlen!A:Q,MATCH(A1055,Gemeinde_Kennzahlen!B:B,),16)*INDEX(Gemeinde_Kennzahlen!A:Q,MATCH(A1055,Gemeinde_Kennzahlen!B:B,),17),2),"Siedlungsfläche in ha")</f>
        <v>203.45</v>
      </c>
      <c r="G1055">
        <f t="shared" si="51"/>
        <v>0.32337542346781645</v>
      </c>
      <c r="H1055">
        <f t="shared" si="52"/>
        <v>0.1154912226670773</v>
      </c>
      <c r="I1055">
        <f t="shared" si="53"/>
        <v>1.154912226670773</v>
      </c>
    </row>
    <row r="1056" spans="1:9" x14ac:dyDescent="0.2">
      <c r="A1056" t="s">
        <v>491</v>
      </c>
      <c r="B1056">
        <v>1</v>
      </c>
      <c r="C1056">
        <v>0</v>
      </c>
      <c r="D1056">
        <v>0</v>
      </c>
      <c r="E1056">
        <f>IFERROR(INDEX(Gemeinde_Kennzahlen!A:C,MATCH(A1056,Gemeinde_Kennzahlen!B:B,),3),0)</f>
        <v>824</v>
      </c>
      <c r="F1056">
        <f>IFERROR(ROUND(INDEX(Gemeinde_Kennzahlen!A:Q,MATCH(A1056,Gemeinde_Kennzahlen!B:B,),16)*INDEX(Gemeinde_Kennzahlen!A:Q,MATCH(A1056,Gemeinde_Kennzahlen!B:B,),17),2),"Siedlungsfläche in ha")</f>
        <v>60.27</v>
      </c>
      <c r="G1056">
        <f t="shared" si="51"/>
        <v>6.0679611650485431E-2</v>
      </c>
      <c r="H1056">
        <f t="shared" si="52"/>
        <v>0</v>
      </c>
      <c r="I1056">
        <f t="shared" si="53"/>
        <v>0</v>
      </c>
    </row>
    <row r="1057" spans="1:9" x14ac:dyDescent="0.2">
      <c r="A1057" t="s">
        <v>3478</v>
      </c>
      <c r="B1057">
        <v>4</v>
      </c>
      <c r="C1057">
        <v>1</v>
      </c>
      <c r="D1057">
        <v>4</v>
      </c>
      <c r="E1057">
        <f>IFERROR(INDEX(Gemeinde_Kennzahlen!A:C,MATCH(A1057,Gemeinde_Kennzahlen!B:B,),3),0)</f>
        <v>0</v>
      </c>
      <c r="F1057" t="str">
        <f>IFERROR(ROUND(INDEX(Gemeinde_Kennzahlen!A:Q,MATCH(A1057,Gemeinde_Kennzahlen!B:B,),16)*INDEX(Gemeinde_Kennzahlen!A:Q,MATCH(A1057,Gemeinde_Kennzahlen!B:B,),17),2),"Siedlungsfläche in ha")</f>
        <v>Siedlungsfläche in ha</v>
      </c>
      <c r="G1057" t="e">
        <f t="shared" si="51"/>
        <v>#DIV/0!</v>
      </c>
      <c r="H1057" t="e">
        <f t="shared" si="52"/>
        <v>#DIV/0!</v>
      </c>
      <c r="I1057" t="e">
        <f t="shared" si="53"/>
        <v>#DIV/0!</v>
      </c>
    </row>
    <row r="1058" spans="1:9" x14ac:dyDescent="0.2">
      <c r="A1058" t="s">
        <v>2280</v>
      </c>
      <c r="B1058">
        <v>29</v>
      </c>
      <c r="C1058">
        <v>1</v>
      </c>
      <c r="D1058">
        <v>6</v>
      </c>
      <c r="E1058">
        <f>IFERROR(INDEX(Gemeinde_Kennzahlen!A:C,MATCH(A1058,Gemeinde_Kennzahlen!B:B,),3),0)</f>
        <v>6460</v>
      </c>
      <c r="F1058">
        <f>IFERROR(ROUND(INDEX(Gemeinde_Kennzahlen!A:Q,MATCH(A1058,Gemeinde_Kennzahlen!B:B,),16)*INDEX(Gemeinde_Kennzahlen!A:Q,MATCH(A1058,Gemeinde_Kennzahlen!B:B,),17),2),"Siedlungsfläche in ha")</f>
        <v>210.23</v>
      </c>
      <c r="G1058">
        <f t="shared" si="51"/>
        <v>0.22445820433436531</v>
      </c>
      <c r="H1058">
        <f t="shared" si="52"/>
        <v>0.11609907120743035</v>
      </c>
      <c r="I1058">
        <f t="shared" si="53"/>
        <v>0.46439628482972134</v>
      </c>
    </row>
    <row r="1059" spans="1:9" x14ac:dyDescent="0.2">
      <c r="A1059" t="s">
        <v>1220</v>
      </c>
      <c r="B1059">
        <v>0</v>
      </c>
      <c r="C1059">
        <v>0</v>
      </c>
      <c r="D1059">
        <v>0</v>
      </c>
      <c r="E1059">
        <f>IFERROR(INDEX(Gemeinde_Kennzahlen!A:C,MATCH(A1059,Gemeinde_Kennzahlen!B:B,),3),0)</f>
        <v>1177</v>
      </c>
      <c r="F1059">
        <f>IFERROR(ROUND(INDEX(Gemeinde_Kennzahlen!A:Q,MATCH(A1059,Gemeinde_Kennzahlen!B:B,),16)*INDEX(Gemeinde_Kennzahlen!A:Q,MATCH(A1059,Gemeinde_Kennzahlen!B:B,),17),2),"Siedlungsfläche in ha")</f>
        <v>127.31</v>
      </c>
      <c r="G1059">
        <f t="shared" si="51"/>
        <v>0</v>
      </c>
      <c r="H1059">
        <f t="shared" si="52"/>
        <v>0</v>
      </c>
      <c r="I1059">
        <f t="shared" si="53"/>
        <v>0</v>
      </c>
    </row>
    <row r="1060" spans="1:9" x14ac:dyDescent="0.2">
      <c r="A1060" t="s">
        <v>237</v>
      </c>
      <c r="B1060">
        <v>0</v>
      </c>
      <c r="C1060">
        <v>0</v>
      </c>
      <c r="D1060">
        <v>0</v>
      </c>
      <c r="E1060">
        <f>IFERROR(INDEX(Gemeinde_Kennzahlen!A:C,MATCH(A1060,Gemeinde_Kennzahlen!B:B,),3),0)</f>
        <v>388</v>
      </c>
      <c r="F1060">
        <f>IFERROR(ROUND(INDEX(Gemeinde_Kennzahlen!A:Q,MATCH(A1060,Gemeinde_Kennzahlen!B:B,),16)*INDEX(Gemeinde_Kennzahlen!A:Q,MATCH(A1060,Gemeinde_Kennzahlen!B:B,),17),2),"Siedlungsfläche in ha")</f>
        <v>60.13</v>
      </c>
      <c r="G1060">
        <f t="shared" si="51"/>
        <v>0</v>
      </c>
      <c r="H1060">
        <f t="shared" si="52"/>
        <v>0</v>
      </c>
      <c r="I1060">
        <f t="shared" si="53"/>
        <v>0</v>
      </c>
    </row>
    <row r="1061" spans="1:9" x14ac:dyDescent="0.2">
      <c r="A1061" t="s">
        <v>692</v>
      </c>
      <c r="B1061">
        <v>0</v>
      </c>
      <c r="C1061">
        <v>0</v>
      </c>
      <c r="D1061">
        <v>0</v>
      </c>
      <c r="E1061">
        <f>IFERROR(INDEX(Gemeinde_Kennzahlen!A:C,MATCH(A1061,Gemeinde_Kennzahlen!B:B,),3),0)</f>
        <v>1054</v>
      </c>
      <c r="F1061">
        <f>IFERROR(ROUND(INDEX(Gemeinde_Kennzahlen!A:Q,MATCH(A1061,Gemeinde_Kennzahlen!B:B,),16)*INDEX(Gemeinde_Kennzahlen!A:Q,MATCH(A1061,Gemeinde_Kennzahlen!B:B,),17),2),"Siedlungsfläche in ha")</f>
        <v>49.11</v>
      </c>
      <c r="G1061">
        <f t="shared" si="51"/>
        <v>0</v>
      </c>
      <c r="H1061">
        <f t="shared" si="52"/>
        <v>0</v>
      </c>
      <c r="I1061">
        <f t="shared" si="53"/>
        <v>0</v>
      </c>
    </row>
    <row r="1062" spans="1:9" x14ac:dyDescent="0.2">
      <c r="A1062" t="s">
        <v>1278</v>
      </c>
      <c r="B1062">
        <v>40</v>
      </c>
      <c r="C1062">
        <v>0</v>
      </c>
      <c r="D1062">
        <v>2</v>
      </c>
      <c r="E1062">
        <f>IFERROR(INDEX(Gemeinde_Kennzahlen!A:C,MATCH(A1062,Gemeinde_Kennzahlen!B:B,),3),0)</f>
        <v>4792</v>
      </c>
      <c r="F1062">
        <f>IFERROR(ROUND(INDEX(Gemeinde_Kennzahlen!A:Q,MATCH(A1062,Gemeinde_Kennzahlen!B:B,),16)*INDEX(Gemeinde_Kennzahlen!A:Q,MATCH(A1062,Gemeinde_Kennzahlen!B:B,),17),2),"Siedlungsfläche in ha")</f>
        <v>179</v>
      </c>
      <c r="G1062">
        <f t="shared" si="51"/>
        <v>0.41736227045075125</v>
      </c>
      <c r="H1062">
        <f t="shared" si="52"/>
        <v>0</v>
      </c>
      <c r="I1062">
        <f t="shared" si="53"/>
        <v>0.20868113522537562</v>
      </c>
    </row>
    <row r="1063" spans="1:9" x14ac:dyDescent="0.2">
      <c r="A1063" t="s">
        <v>2240</v>
      </c>
      <c r="B1063">
        <v>1</v>
      </c>
      <c r="C1063">
        <v>0</v>
      </c>
      <c r="D1063">
        <v>7</v>
      </c>
      <c r="E1063">
        <f>IFERROR(INDEX(Gemeinde_Kennzahlen!A:C,MATCH(A1063,Gemeinde_Kennzahlen!B:B,),3),0)</f>
        <v>789</v>
      </c>
      <c r="F1063">
        <f>IFERROR(ROUND(INDEX(Gemeinde_Kennzahlen!A:Q,MATCH(A1063,Gemeinde_Kennzahlen!B:B,),16)*INDEX(Gemeinde_Kennzahlen!A:Q,MATCH(A1063,Gemeinde_Kennzahlen!B:B,),17),2),"Siedlungsfläche in ha")</f>
        <v>58.54</v>
      </c>
      <c r="G1063">
        <f t="shared" si="51"/>
        <v>6.3371356147021538E-2</v>
      </c>
      <c r="H1063">
        <f t="shared" si="52"/>
        <v>0</v>
      </c>
      <c r="I1063">
        <f t="shared" si="53"/>
        <v>4.4359949302915087</v>
      </c>
    </row>
    <row r="1064" spans="1:9" x14ac:dyDescent="0.2">
      <c r="A1064" t="s">
        <v>2350</v>
      </c>
      <c r="B1064">
        <v>68</v>
      </c>
      <c r="C1064">
        <v>5</v>
      </c>
      <c r="D1064">
        <v>10</v>
      </c>
      <c r="E1064">
        <f>IFERROR(INDEX(Gemeinde_Kennzahlen!A:C,MATCH(A1064,Gemeinde_Kennzahlen!B:B,),3),0)</f>
        <v>1316</v>
      </c>
      <c r="F1064">
        <f>IFERROR(ROUND(INDEX(Gemeinde_Kennzahlen!A:Q,MATCH(A1064,Gemeinde_Kennzahlen!B:B,),16)*INDEX(Gemeinde_Kennzahlen!A:Q,MATCH(A1064,Gemeinde_Kennzahlen!B:B,),17),2),"Siedlungsfläche in ha")</f>
        <v>104</v>
      </c>
      <c r="G1064">
        <f t="shared" si="51"/>
        <v>2.5835866261398177</v>
      </c>
      <c r="H1064">
        <f t="shared" si="52"/>
        <v>2.8495440729483281</v>
      </c>
      <c r="I1064">
        <f t="shared" si="53"/>
        <v>3.7993920972644379</v>
      </c>
    </row>
    <row r="1065" spans="1:9" x14ac:dyDescent="0.2">
      <c r="A1065" t="s">
        <v>2325</v>
      </c>
      <c r="B1065">
        <v>9</v>
      </c>
      <c r="C1065">
        <v>0</v>
      </c>
      <c r="D1065">
        <v>3</v>
      </c>
      <c r="E1065">
        <f>IFERROR(INDEX(Gemeinde_Kennzahlen!A:C,MATCH(A1065,Gemeinde_Kennzahlen!B:B,),3),0)</f>
        <v>1474</v>
      </c>
      <c r="F1065">
        <f>IFERROR(ROUND(INDEX(Gemeinde_Kennzahlen!A:Q,MATCH(A1065,Gemeinde_Kennzahlen!B:B,),16)*INDEX(Gemeinde_Kennzahlen!A:Q,MATCH(A1065,Gemeinde_Kennzahlen!B:B,),17),2),"Siedlungsfläche in ha")</f>
        <v>137.69</v>
      </c>
      <c r="G1065">
        <f t="shared" si="51"/>
        <v>0.30529172320217096</v>
      </c>
      <c r="H1065">
        <f t="shared" si="52"/>
        <v>0</v>
      </c>
      <c r="I1065">
        <f t="shared" si="53"/>
        <v>1.0176390773405699</v>
      </c>
    </row>
    <row r="1066" spans="1:9" x14ac:dyDescent="0.2">
      <c r="A1066" t="s">
        <v>994</v>
      </c>
      <c r="B1066">
        <v>2</v>
      </c>
      <c r="C1066">
        <v>0</v>
      </c>
      <c r="D1066">
        <v>7</v>
      </c>
      <c r="E1066">
        <f>IFERROR(INDEX(Gemeinde_Kennzahlen!A:C,MATCH(A1066,Gemeinde_Kennzahlen!B:B,),3),0)</f>
        <v>1301</v>
      </c>
      <c r="F1066">
        <f>IFERROR(ROUND(INDEX(Gemeinde_Kennzahlen!A:Q,MATCH(A1066,Gemeinde_Kennzahlen!B:B,),16)*INDEX(Gemeinde_Kennzahlen!A:Q,MATCH(A1066,Gemeinde_Kennzahlen!B:B,),17),2),"Siedlungsfläche in ha")</f>
        <v>62.79</v>
      </c>
      <c r="G1066">
        <f t="shared" si="51"/>
        <v>7.6863950807071479E-2</v>
      </c>
      <c r="H1066">
        <f t="shared" si="52"/>
        <v>0</v>
      </c>
      <c r="I1066">
        <f t="shared" si="53"/>
        <v>2.6902382782475018</v>
      </c>
    </row>
    <row r="1067" spans="1:9" x14ac:dyDescent="0.2">
      <c r="A1067" t="s">
        <v>1696</v>
      </c>
      <c r="B1067">
        <v>0</v>
      </c>
      <c r="C1067">
        <v>0</v>
      </c>
      <c r="D1067">
        <v>0</v>
      </c>
      <c r="E1067">
        <f>IFERROR(INDEX(Gemeinde_Kennzahlen!A:C,MATCH(A1067,Gemeinde_Kennzahlen!B:B,),3),0)</f>
        <v>1044</v>
      </c>
      <c r="F1067">
        <f>IFERROR(ROUND(INDEX(Gemeinde_Kennzahlen!A:Q,MATCH(A1067,Gemeinde_Kennzahlen!B:B,),16)*INDEX(Gemeinde_Kennzahlen!A:Q,MATCH(A1067,Gemeinde_Kennzahlen!B:B,),17),2),"Siedlungsfläche in ha")</f>
        <v>60.86</v>
      </c>
      <c r="G1067">
        <f t="shared" si="51"/>
        <v>0</v>
      </c>
      <c r="H1067">
        <f t="shared" si="52"/>
        <v>0</v>
      </c>
      <c r="I1067">
        <f t="shared" si="53"/>
        <v>0</v>
      </c>
    </row>
    <row r="1068" spans="1:9" x14ac:dyDescent="0.2">
      <c r="A1068" t="s">
        <v>333</v>
      </c>
      <c r="B1068">
        <v>5</v>
      </c>
      <c r="C1068">
        <v>1</v>
      </c>
      <c r="D1068">
        <v>2</v>
      </c>
      <c r="E1068">
        <f>IFERROR(INDEX(Gemeinde_Kennzahlen!A:C,MATCH(A1068,Gemeinde_Kennzahlen!B:B,),3),0)</f>
        <v>3264</v>
      </c>
      <c r="F1068">
        <f>IFERROR(ROUND(INDEX(Gemeinde_Kennzahlen!A:Q,MATCH(A1068,Gemeinde_Kennzahlen!B:B,),16)*INDEX(Gemeinde_Kennzahlen!A:Q,MATCH(A1068,Gemeinde_Kennzahlen!B:B,),17),2),"Siedlungsfläche in ha")</f>
        <v>184.79</v>
      </c>
      <c r="G1068">
        <f t="shared" si="51"/>
        <v>7.6593137254901966E-2</v>
      </c>
      <c r="H1068">
        <f t="shared" si="52"/>
        <v>0.22977941176470587</v>
      </c>
      <c r="I1068">
        <f t="shared" si="53"/>
        <v>0.30637254901960786</v>
      </c>
    </row>
    <row r="1069" spans="1:9" x14ac:dyDescent="0.2">
      <c r="A1069" t="s">
        <v>1344</v>
      </c>
      <c r="B1069">
        <v>22</v>
      </c>
      <c r="C1069">
        <v>0</v>
      </c>
      <c r="D1069">
        <v>0</v>
      </c>
      <c r="E1069">
        <f>IFERROR(INDEX(Gemeinde_Kennzahlen!A:C,MATCH(A1069,Gemeinde_Kennzahlen!B:B,),3),0)</f>
        <v>2339</v>
      </c>
      <c r="F1069">
        <f>IFERROR(ROUND(INDEX(Gemeinde_Kennzahlen!A:Q,MATCH(A1069,Gemeinde_Kennzahlen!B:B,),16)*INDEX(Gemeinde_Kennzahlen!A:Q,MATCH(A1069,Gemeinde_Kennzahlen!B:B,),17),2),"Siedlungsfläche in ha")</f>
        <v>88.9</v>
      </c>
      <c r="G1069">
        <f t="shared" si="51"/>
        <v>0.47028644719965801</v>
      </c>
      <c r="H1069">
        <f t="shared" si="52"/>
        <v>0</v>
      </c>
      <c r="I1069">
        <f t="shared" si="53"/>
        <v>0</v>
      </c>
    </row>
    <row r="1070" spans="1:9" x14ac:dyDescent="0.2">
      <c r="A1070" t="s">
        <v>1425</v>
      </c>
      <c r="B1070">
        <v>43</v>
      </c>
      <c r="C1070">
        <v>3</v>
      </c>
      <c r="D1070">
        <v>2</v>
      </c>
      <c r="E1070">
        <f>IFERROR(INDEX(Gemeinde_Kennzahlen!A:C,MATCH(A1070,Gemeinde_Kennzahlen!B:B,),3),0)</f>
        <v>6686</v>
      </c>
      <c r="F1070">
        <f>IFERROR(ROUND(INDEX(Gemeinde_Kennzahlen!A:Q,MATCH(A1070,Gemeinde_Kennzahlen!B:B,),16)*INDEX(Gemeinde_Kennzahlen!A:Q,MATCH(A1070,Gemeinde_Kennzahlen!B:B,),17),2),"Siedlungsfläche in ha")</f>
        <v>225.24</v>
      </c>
      <c r="G1070">
        <f t="shared" si="51"/>
        <v>0.3215674543822914</v>
      </c>
      <c r="H1070">
        <f t="shared" si="52"/>
        <v>0.33652408016751417</v>
      </c>
      <c r="I1070">
        <f t="shared" si="53"/>
        <v>0.14956625785222855</v>
      </c>
    </row>
    <row r="1071" spans="1:9" x14ac:dyDescent="0.2">
      <c r="A1071" t="s">
        <v>1486</v>
      </c>
      <c r="B1071">
        <v>184</v>
      </c>
      <c r="C1071">
        <v>1</v>
      </c>
      <c r="D1071">
        <v>4</v>
      </c>
      <c r="E1071">
        <f>IFERROR(INDEX(Gemeinde_Kennzahlen!A:C,MATCH(A1071,Gemeinde_Kennzahlen!B:B,),3),0)</f>
        <v>21090</v>
      </c>
      <c r="F1071">
        <f>IFERROR(ROUND(INDEX(Gemeinde_Kennzahlen!A:Q,MATCH(A1071,Gemeinde_Kennzahlen!B:B,),16)*INDEX(Gemeinde_Kennzahlen!A:Q,MATCH(A1071,Gemeinde_Kennzahlen!B:B,),17),2),"Siedlungsfläche in ha")</f>
        <v>382.14</v>
      </c>
      <c r="G1071">
        <f t="shared" si="51"/>
        <v>0.43622569938359418</v>
      </c>
      <c r="H1071">
        <f t="shared" si="52"/>
        <v>3.5561877667140827E-2</v>
      </c>
      <c r="I1071">
        <f t="shared" si="53"/>
        <v>9.4831673779042197E-2</v>
      </c>
    </row>
    <row r="1072" spans="1:9" x14ac:dyDescent="0.2">
      <c r="A1072" t="s">
        <v>1349</v>
      </c>
      <c r="B1072">
        <v>5</v>
      </c>
      <c r="C1072">
        <v>0</v>
      </c>
      <c r="D1072">
        <v>0</v>
      </c>
      <c r="E1072">
        <f>IFERROR(INDEX(Gemeinde_Kennzahlen!A:C,MATCH(A1072,Gemeinde_Kennzahlen!B:B,),3),0)</f>
        <v>1390</v>
      </c>
      <c r="F1072">
        <f>IFERROR(ROUND(INDEX(Gemeinde_Kennzahlen!A:Q,MATCH(A1072,Gemeinde_Kennzahlen!B:B,),16)*INDEX(Gemeinde_Kennzahlen!A:Q,MATCH(A1072,Gemeinde_Kennzahlen!B:B,),17),2),"Siedlungsfläche in ha")</f>
        <v>83.54</v>
      </c>
      <c r="G1072">
        <f t="shared" si="51"/>
        <v>0.17985611510791369</v>
      </c>
      <c r="H1072">
        <f t="shared" si="52"/>
        <v>0</v>
      </c>
      <c r="I1072">
        <f t="shared" si="53"/>
        <v>0</v>
      </c>
    </row>
    <row r="1073" spans="1:9" x14ac:dyDescent="0.2">
      <c r="A1073" t="s">
        <v>925</v>
      </c>
      <c r="B1073">
        <v>6</v>
      </c>
      <c r="C1073">
        <v>1</v>
      </c>
      <c r="D1073">
        <v>0</v>
      </c>
      <c r="E1073">
        <f>IFERROR(INDEX(Gemeinde_Kennzahlen!A:C,MATCH(A1073,Gemeinde_Kennzahlen!B:B,),3),0)</f>
        <v>1744</v>
      </c>
      <c r="F1073">
        <f>IFERROR(ROUND(INDEX(Gemeinde_Kennzahlen!A:Q,MATCH(A1073,Gemeinde_Kennzahlen!B:B,),16)*INDEX(Gemeinde_Kennzahlen!A:Q,MATCH(A1073,Gemeinde_Kennzahlen!B:B,),17),2),"Siedlungsfläche in ha")</f>
        <v>110.62</v>
      </c>
      <c r="G1073">
        <f t="shared" si="51"/>
        <v>0.17201834862385323</v>
      </c>
      <c r="H1073">
        <f t="shared" si="52"/>
        <v>0.43004587155963303</v>
      </c>
      <c r="I1073">
        <f t="shared" si="53"/>
        <v>0</v>
      </c>
    </row>
    <row r="1074" spans="1:9" x14ac:dyDescent="0.2">
      <c r="A1074" t="s">
        <v>1001</v>
      </c>
      <c r="B1074">
        <v>23</v>
      </c>
      <c r="C1074">
        <v>0</v>
      </c>
      <c r="D1074">
        <v>6</v>
      </c>
      <c r="E1074">
        <f>IFERROR(INDEX(Gemeinde_Kennzahlen!A:C,MATCH(A1074,Gemeinde_Kennzahlen!B:B,),3),0)</f>
        <v>4581</v>
      </c>
      <c r="F1074">
        <f>IFERROR(ROUND(INDEX(Gemeinde_Kennzahlen!A:Q,MATCH(A1074,Gemeinde_Kennzahlen!B:B,),16)*INDEX(Gemeinde_Kennzahlen!A:Q,MATCH(A1074,Gemeinde_Kennzahlen!B:B,),17),2),"Siedlungsfläche in ha")</f>
        <v>205.15</v>
      </c>
      <c r="G1074">
        <f t="shared" si="51"/>
        <v>0.25103689150840425</v>
      </c>
      <c r="H1074">
        <f t="shared" si="52"/>
        <v>0</v>
      </c>
      <c r="I1074">
        <f t="shared" si="53"/>
        <v>0.65487884741322855</v>
      </c>
    </row>
    <row r="1075" spans="1:9" x14ac:dyDescent="0.2">
      <c r="A1075" t="s">
        <v>959</v>
      </c>
      <c r="B1075">
        <v>107</v>
      </c>
      <c r="C1075">
        <v>11</v>
      </c>
      <c r="D1075">
        <v>4</v>
      </c>
      <c r="E1075">
        <f>IFERROR(INDEX(Gemeinde_Kennzahlen!A:C,MATCH(A1075,Gemeinde_Kennzahlen!B:B,),3),0)</f>
        <v>11269</v>
      </c>
      <c r="F1075">
        <f>IFERROR(ROUND(INDEX(Gemeinde_Kennzahlen!A:Q,MATCH(A1075,Gemeinde_Kennzahlen!B:B,),16)*INDEX(Gemeinde_Kennzahlen!A:Q,MATCH(A1075,Gemeinde_Kennzahlen!B:B,),17),2),"Siedlungsfläche in ha")</f>
        <v>315.45</v>
      </c>
      <c r="G1075">
        <f t="shared" si="51"/>
        <v>0.47475374922353364</v>
      </c>
      <c r="H1075">
        <f t="shared" si="52"/>
        <v>0.73209690300825281</v>
      </c>
      <c r="I1075">
        <f t="shared" si="53"/>
        <v>0.17747803709290977</v>
      </c>
    </row>
    <row r="1076" spans="1:9" x14ac:dyDescent="0.2">
      <c r="A1076" t="s">
        <v>1078</v>
      </c>
      <c r="B1076">
        <v>12</v>
      </c>
      <c r="C1076">
        <v>0</v>
      </c>
      <c r="D1076">
        <v>6</v>
      </c>
      <c r="E1076">
        <f>IFERROR(INDEX(Gemeinde_Kennzahlen!A:C,MATCH(A1076,Gemeinde_Kennzahlen!B:B,),3),0)</f>
        <v>3134</v>
      </c>
      <c r="F1076">
        <f>IFERROR(ROUND(INDEX(Gemeinde_Kennzahlen!A:Q,MATCH(A1076,Gemeinde_Kennzahlen!B:B,),16)*INDEX(Gemeinde_Kennzahlen!A:Q,MATCH(A1076,Gemeinde_Kennzahlen!B:B,),17),2),"Siedlungsfläche in ha")</f>
        <v>124.72</v>
      </c>
      <c r="G1076">
        <f t="shared" si="51"/>
        <v>0.19144862795149969</v>
      </c>
      <c r="H1076">
        <f t="shared" si="52"/>
        <v>0</v>
      </c>
      <c r="I1076">
        <f t="shared" si="53"/>
        <v>0.95724313975749842</v>
      </c>
    </row>
    <row r="1077" spans="1:9" x14ac:dyDescent="0.2">
      <c r="A1077" t="s">
        <v>2071</v>
      </c>
      <c r="B1077">
        <v>49</v>
      </c>
      <c r="C1077">
        <v>2</v>
      </c>
      <c r="D1077">
        <v>4</v>
      </c>
      <c r="E1077">
        <f>IFERROR(INDEX(Gemeinde_Kennzahlen!A:C,MATCH(A1077,Gemeinde_Kennzahlen!B:B,),3),0)</f>
        <v>2574</v>
      </c>
      <c r="F1077">
        <f>IFERROR(ROUND(INDEX(Gemeinde_Kennzahlen!A:Q,MATCH(A1077,Gemeinde_Kennzahlen!B:B,),16)*INDEX(Gemeinde_Kennzahlen!A:Q,MATCH(A1077,Gemeinde_Kennzahlen!B:B,),17),2),"Siedlungsfläche in ha")</f>
        <v>101.88</v>
      </c>
      <c r="G1077">
        <f t="shared" si="51"/>
        <v>0.95182595182595175</v>
      </c>
      <c r="H1077">
        <f t="shared" si="52"/>
        <v>0.58275058275058278</v>
      </c>
      <c r="I1077">
        <f t="shared" si="53"/>
        <v>0.77700077700077697</v>
      </c>
    </row>
    <row r="1078" spans="1:9" x14ac:dyDescent="0.2">
      <c r="A1078" t="s">
        <v>1660</v>
      </c>
      <c r="B1078">
        <v>7</v>
      </c>
      <c r="C1078">
        <v>0</v>
      </c>
      <c r="D1078">
        <v>0</v>
      </c>
      <c r="E1078">
        <f>IFERROR(INDEX(Gemeinde_Kennzahlen!A:C,MATCH(A1078,Gemeinde_Kennzahlen!B:B,),3),0)</f>
        <v>3280</v>
      </c>
      <c r="F1078">
        <f>IFERROR(ROUND(INDEX(Gemeinde_Kennzahlen!A:Q,MATCH(A1078,Gemeinde_Kennzahlen!B:B,),16)*INDEX(Gemeinde_Kennzahlen!A:Q,MATCH(A1078,Gemeinde_Kennzahlen!B:B,),17),2),"Siedlungsfläche in ha")</f>
        <v>102.65</v>
      </c>
      <c r="G1078">
        <f t="shared" si="51"/>
        <v>0.10670731707317074</v>
      </c>
      <c r="H1078">
        <f t="shared" si="52"/>
        <v>0</v>
      </c>
      <c r="I1078">
        <f t="shared" si="53"/>
        <v>0</v>
      </c>
    </row>
    <row r="1079" spans="1:9" x14ac:dyDescent="0.2">
      <c r="A1079" t="s">
        <v>1553</v>
      </c>
      <c r="B1079">
        <v>10</v>
      </c>
      <c r="C1079">
        <v>0</v>
      </c>
      <c r="D1079">
        <v>4</v>
      </c>
      <c r="E1079">
        <f>IFERROR(INDEX(Gemeinde_Kennzahlen!A:C,MATCH(A1079,Gemeinde_Kennzahlen!B:B,),3),0)</f>
        <v>3555</v>
      </c>
      <c r="F1079">
        <f>IFERROR(ROUND(INDEX(Gemeinde_Kennzahlen!A:Q,MATCH(A1079,Gemeinde_Kennzahlen!B:B,),16)*INDEX(Gemeinde_Kennzahlen!A:Q,MATCH(A1079,Gemeinde_Kennzahlen!B:B,),17),2),"Siedlungsfläche in ha")</f>
        <v>121.27</v>
      </c>
      <c r="G1079">
        <f t="shared" si="51"/>
        <v>0.14064697609001406</v>
      </c>
      <c r="H1079">
        <f t="shared" si="52"/>
        <v>0</v>
      </c>
      <c r="I1079">
        <f t="shared" si="53"/>
        <v>0.56258790436005623</v>
      </c>
    </row>
    <row r="1080" spans="1:9" x14ac:dyDescent="0.2">
      <c r="A1080" t="s">
        <v>3391</v>
      </c>
      <c r="B1080">
        <v>0</v>
      </c>
      <c r="C1080">
        <v>2</v>
      </c>
      <c r="D1080">
        <v>1</v>
      </c>
      <c r="E1080">
        <f>IFERROR(INDEX(Gemeinde_Kennzahlen!A:C,MATCH(A1080,Gemeinde_Kennzahlen!B:B,),3),0)</f>
        <v>2286</v>
      </c>
      <c r="F1080">
        <f>IFERROR(ROUND(INDEX(Gemeinde_Kennzahlen!A:Q,MATCH(A1080,Gemeinde_Kennzahlen!B:B,),16)*INDEX(Gemeinde_Kennzahlen!A:Q,MATCH(A1080,Gemeinde_Kennzahlen!B:B,),17),2),"Siedlungsfläche in ha")</f>
        <v>117.27</v>
      </c>
      <c r="G1080">
        <f t="shared" si="51"/>
        <v>0</v>
      </c>
      <c r="H1080">
        <f t="shared" si="52"/>
        <v>0.65616797900262469</v>
      </c>
      <c r="I1080">
        <f t="shared" si="53"/>
        <v>0.21872265966754156</v>
      </c>
    </row>
    <row r="1081" spans="1:9" x14ac:dyDescent="0.2">
      <c r="A1081" t="s">
        <v>350</v>
      </c>
      <c r="B1081">
        <v>55</v>
      </c>
      <c r="C1081">
        <v>3</v>
      </c>
      <c r="D1081">
        <v>2</v>
      </c>
      <c r="E1081">
        <f>IFERROR(INDEX(Gemeinde_Kennzahlen!A:C,MATCH(A1081,Gemeinde_Kennzahlen!B:B,),3),0)</f>
        <v>8995</v>
      </c>
      <c r="F1081">
        <f>IFERROR(ROUND(INDEX(Gemeinde_Kennzahlen!A:Q,MATCH(A1081,Gemeinde_Kennzahlen!B:B,),16)*INDEX(Gemeinde_Kennzahlen!A:Q,MATCH(A1081,Gemeinde_Kennzahlen!B:B,),17),2),"Siedlungsfläche in ha")</f>
        <v>341.44</v>
      </c>
      <c r="G1081">
        <f t="shared" si="51"/>
        <v>0.30572540300166762</v>
      </c>
      <c r="H1081">
        <f t="shared" si="52"/>
        <v>0.25013896609227348</v>
      </c>
      <c r="I1081">
        <f t="shared" si="53"/>
        <v>0.11117287381878821</v>
      </c>
    </row>
    <row r="1082" spans="1:9" x14ac:dyDescent="0.2">
      <c r="A1082" t="s">
        <v>1442</v>
      </c>
      <c r="B1082">
        <v>13</v>
      </c>
      <c r="C1082">
        <v>0</v>
      </c>
      <c r="D1082">
        <v>4</v>
      </c>
      <c r="E1082">
        <f>IFERROR(INDEX(Gemeinde_Kennzahlen!A:C,MATCH(A1082,Gemeinde_Kennzahlen!B:B,),3),0)</f>
        <v>1069</v>
      </c>
      <c r="F1082">
        <f>IFERROR(ROUND(INDEX(Gemeinde_Kennzahlen!A:Q,MATCH(A1082,Gemeinde_Kennzahlen!B:B,),16)*INDEX(Gemeinde_Kennzahlen!A:Q,MATCH(A1082,Gemeinde_Kennzahlen!B:B,),17),2),"Siedlungsfläche in ha")</f>
        <v>62.93</v>
      </c>
      <c r="G1082">
        <f t="shared" si="51"/>
        <v>0.60804490177736203</v>
      </c>
      <c r="H1082">
        <f t="shared" si="52"/>
        <v>0</v>
      </c>
      <c r="I1082">
        <f t="shared" si="53"/>
        <v>1.8709073900841908</v>
      </c>
    </row>
    <row r="1083" spans="1:9" x14ac:dyDescent="0.2">
      <c r="A1083" t="s">
        <v>859</v>
      </c>
      <c r="B1083">
        <v>61</v>
      </c>
      <c r="C1083">
        <v>8</v>
      </c>
      <c r="D1083">
        <v>9</v>
      </c>
      <c r="E1083">
        <f>IFERROR(INDEX(Gemeinde_Kennzahlen!A:C,MATCH(A1083,Gemeinde_Kennzahlen!B:B,),3),0)</f>
        <v>7281</v>
      </c>
      <c r="F1083">
        <f>IFERROR(ROUND(INDEX(Gemeinde_Kennzahlen!A:Q,MATCH(A1083,Gemeinde_Kennzahlen!B:B,),16)*INDEX(Gemeinde_Kennzahlen!A:Q,MATCH(A1083,Gemeinde_Kennzahlen!B:B,),17),2),"Siedlungsfläche in ha")</f>
        <v>199.68</v>
      </c>
      <c r="G1083">
        <f t="shared" si="51"/>
        <v>0.41889850295289105</v>
      </c>
      <c r="H1083">
        <f t="shared" si="52"/>
        <v>0.82406262875978575</v>
      </c>
      <c r="I1083">
        <f t="shared" si="53"/>
        <v>0.61804697156983923</v>
      </c>
    </row>
    <row r="1084" spans="1:9" x14ac:dyDescent="0.2">
      <c r="A1084" t="s">
        <v>2103</v>
      </c>
      <c r="B1084">
        <v>20</v>
      </c>
      <c r="C1084">
        <v>3</v>
      </c>
      <c r="D1084">
        <v>1</v>
      </c>
      <c r="E1084">
        <f>IFERROR(INDEX(Gemeinde_Kennzahlen!A:C,MATCH(A1084,Gemeinde_Kennzahlen!B:B,),3),0)</f>
        <v>10355</v>
      </c>
      <c r="F1084">
        <f>IFERROR(ROUND(INDEX(Gemeinde_Kennzahlen!A:Q,MATCH(A1084,Gemeinde_Kennzahlen!B:B,),16)*INDEX(Gemeinde_Kennzahlen!A:Q,MATCH(A1084,Gemeinde_Kennzahlen!B:B,),17),2),"Siedlungsfläche in ha")</f>
        <v>297.99</v>
      </c>
      <c r="G1084">
        <f t="shared" si="51"/>
        <v>9.6571704490584248E-2</v>
      </c>
      <c r="H1084">
        <f t="shared" si="52"/>
        <v>0.21728633510381459</v>
      </c>
      <c r="I1084">
        <f t="shared" si="53"/>
        <v>4.8285852245292131E-2</v>
      </c>
    </row>
    <row r="1085" spans="1:9" x14ac:dyDescent="0.2">
      <c r="A1085" t="s">
        <v>896</v>
      </c>
      <c r="B1085">
        <v>28</v>
      </c>
      <c r="C1085">
        <v>5</v>
      </c>
      <c r="D1085">
        <v>6</v>
      </c>
      <c r="E1085">
        <f>IFERROR(INDEX(Gemeinde_Kennzahlen!A:C,MATCH(A1085,Gemeinde_Kennzahlen!B:B,),3),0)</f>
        <v>3746</v>
      </c>
      <c r="F1085">
        <f>IFERROR(ROUND(INDEX(Gemeinde_Kennzahlen!A:Q,MATCH(A1085,Gemeinde_Kennzahlen!B:B,),16)*INDEX(Gemeinde_Kennzahlen!A:Q,MATCH(A1085,Gemeinde_Kennzahlen!B:B,),17),2),"Siedlungsfläche in ha")</f>
        <v>160.18</v>
      </c>
      <c r="G1085">
        <f t="shared" si="51"/>
        <v>0.37373198077949815</v>
      </c>
      <c r="H1085">
        <f t="shared" si="52"/>
        <v>1.00106780565937</v>
      </c>
      <c r="I1085">
        <f t="shared" si="53"/>
        <v>0.80085424452749598</v>
      </c>
    </row>
    <row r="1086" spans="1:9" x14ac:dyDescent="0.2">
      <c r="A1086" t="s">
        <v>2296</v>
      </c>
      <c r="B1086">
        <v>31</v>
      </c>
      <c r="C1086">
        <v>0</v>
      </c>
      <c r="D1086">
        <v>6</v>
      </c>
      <c r="E1086">
        <f>IFERROR(INDEX(Gemeinde_Kennzahlen!A:C,MATCH(A1086,Gemeinde_Kennzahlen!B:B,),3),0)</f>
        <v>3641</v>
      </c>
      <c r="F1086">
        <f>IFERROR(ROUND(INDEX(Gemeinde_Kennzahlen!A:Q,MATCH(A1086,Gemeinde_Kennzahlen!B:B,),16)*INDEX(Gemeinde_Kennzahlen!A:Q,MATCH(A1086,Gemeinde_Kennzahlen!B:B,),17),2),"Siedlungsfläche in ha")</f>
        <v>143.49</v>
      </c>
      <c r="G1086">
        <f t="shared" si="51"/>
        <v>0.42570722329030491</v>
      </c>
      <c r="H1086">
        <f t="shared" si="52"/>
        <v>0</v>
      </c>
      <c r="I1086">
        <f t="shared" si="53"/>
        <v>0.82394946443284811</v>
      </c>
    </row>
    <row r="1087" spans="1:9" x14ac:dyDescent="0.2">
      <c r="A1087" t="s">
        <v>2080</v>
      </c>
      <c r="B1087">
        <v>69</v>
      </c>
      <c r="C1087">
        <v>4</v>
      </c>
      <c r="D1087">
        <v>0</v>
      </c>
      <c r="E1087">
        <f>IFERROR(INDEX(Gemeinde_Kennzahlen!A:C,MATCH(A1087,Gemeinde_Kennzahlen!B:B,),3),0)</f>
        <v>527</v>
      </c>
      <c r="F1087">
        <f>IFERROR(ROUND(INDEX(Gemeinde_Kennzahlen!A:Q,MATCH(A1087,Gemeinde_Kennzahlen!B:B,),16)*INDEX(Gemeinde_Kennzahlen!A:Q,MATCH(A1087,Gemeinde_Kennzahlen!B:B,),17),2),"Siedlungsfläche in ha")</f>
        <v>39.18</v>
      </c>
      <c r="G1087">
        <f t="shared" si="51"/>
        <v>6.5464895635673619</v>
      </c>
      <c r="H1087">
        <f t="shared" si="52"/>
        <v>5.6925996204933584</v>
      </c>
      <c r="I1087">
        <f t="shared" si="53"/>
        <v>0</v>
      </c>
    </row>
    <row r="1088" spans="1:9" x14ac:dyDescent="0.2">
      <c r="A1088" t="s">
        <v>1074</v>
      </c>
      <c r="B1088">
        <v>27</v>
      </c>
      <c r="C1088">
        <v>0</v>
      </c>
      <c r="D1088">
        <v>3</v>
      </c>
      <c r="E1088">
        <f>IFERROR(INDEX(Gemeinde_Kennzahlen!A:C,MATCH(A1088,Gemeinde_Kennzahlen!B:B,),3),0)</f>
        <v>1053</v>
      </c>
      <c r="F1088">
        <f>IFERROR(ROUND(INDEX(Gemeinde_Kennzahlen!A:Q,MATCH(A1088,Gemeinde_Kennzahlen!B:B,),16)*INDEX(Gemeinde_Kennzahlen!A:Q,MATCH(A1088,Gemeinde_Kennzahlen!B:B,),17),2),"Siedlungsfläche in ha")</f>
        <v>67.92</v>
      </c>
      <c r="G1088">
        <f t="shared" si="51"/>
        <v>1.2820512820512819</v>
      </c>
      <c r="H1088">
        <f t="shared" si="52"/>
        <v>0</v>
      </c>
      <c r="I1088">
        <f t="shared" si="53"/>
        <v>1.4245014245014245</v>
      </c>
    </row>
    <row r="1089" spans="1:9" x14ac:dyDescent="0.2">
      <c r="A1089" t="s">
        <v>326</v>
      </c>
      <c r="B1089">
        <v>2</v>
      </c>
      <c r="C1089">
        <v>0</v>
      </c>
      <c r="D1089">
        <v>0</v>
      </c>
      <c r="E1089">
        <f>IFERROR(INDEX(Gemeinde_Kennzahlen!A:C,MATCH(A1089,Gemeinde_Kennzahlen!B:B,),3),0)</f>
        <v>2387</v>
      </c>
      <c r="F1089">
        <f>IFERROR(ROUND(INDEX(Gemeinde_Kennzahlen!A:Q,MATCH(A1089,Gemeinde_Kennzahlen!B:B,),16)*INDEX(Gemeinde_Kennzahlen!A:Q,MATCH(A1089,Gemeinde_Kennzahlen!B:B,),17),2),"Siedlungsfläche in ha")</f>
        <v>120.56</v>
      </c>
      <c r="G1089">
        <f t="shared" si="51"/>
        <v>4.1893590280687051E-2</v>
      </c>
      <c r="H1089">
        <f t="shared" si="52"/>
        <v>0</v>
      </c>
      <c r="I1089">
        <f t="shared" si="53"/>
        <v>0</v>
      </c>
    </row>
    <row r="1090" spans="1:9" x14ac:dyDescent="0.2">
      <c r="A1090" t="s">
        <v>1872</v>
      </c>
      <c r="B1090">
        <v>9</v>
      </c>
      <c r="C1090">
        <v>0</v>
      </c>
      <c r="D1090">
        <v>0</v>
      </c>
      <c r="E1090">
        <f>IFERROR(INDEX(Gemeinde_Kennzahlen!A:C,MATCH(A1090,Gemeinde_Kennzahlen!B:B,),3),0)</f>
        <v>2710</v>
      </c>
      <c r="F1090">
        <f>IFERROR(ROUND(INDEX(Gemeinde_Kennzahlen!A:Q,MATCH(A1090,Gemeinde_Kennzahlen!B:B,),16)*INDEX(Gemeinde_Kennzahlen!A:Q,MATCH(A1090,Gemeinde_Kennzahlen!B:B,),17),2),"Siedlungsfläche in ha")</f>
        <v>116.27</v>
      </c>
      <c r="G1090">
        <f t="shared" si="51"/>
        <v>0.16605166051660517</v>
      </c>
      <c r="H1090">
        <f t="shared" si="52"/>
        <v>0</v>
      </c>
      <c r="I1090">
        <f t="shared" si="53"/>
        <v>0</v>
      </c>
    </row>
    <row r="1091" spans="1:9" x14ac:dyDescent="0.2">
      <c r="A1091" t="s">
        <v>1520</v>
      </c>
      <c r="B1091">
        <v>19</v>
      </c>
      <c r="C1091">
        <v>0</v>
      </c>
      <c r="D1091">
        <v>3</v>
      </c>
      <c r="E1091">
        <f>IFERROR(INDEX(Gemeinde_Kennzahlen!A:C,MATCH(A1091,Gemeinde_Kennzahlen!B:B,),3),0)</f>
        <v>1465</v>
      </c>
      <c r="F1091">
        <f>IFERROR(ROUND(INDEX(Gemeinde_Kennzahlen!A:Q,MATCH(A1091,Gemeinde_Kennzahlen!B:B,),16)*INDEX(Gemeinde_Kennzahlen!A:Q,MATCH(A1091,Gemeinde_Kennzahlen!B:B,),17),2),"Siedlungsfläche in ha")</f>
        <v>68.84</v>
      </c>
      <c r="G1091">
        <f t="shared" si="51"/>
        <v>0.64846416382252559</v>
      </c>
      <c r="H1091">
        <f t="shared" si="52"/>
        <v>0</v>
      </c>
      <c r="I1091">
        <f t="shared" si="53"/>
        <v>1.0238907849829351</v>
      </c>
    </row>
    <row r="1092" spans="1:9" x14ac:dyDescent="0.2">
      <c r="A1092" t="s">
        <v>900</v>
      </c>
      <c r="B1092">
        <v>13</v>
      </c>
      <c r="C1092">
        <v>0</v>
      </c>
      <c r="D1092">
        <v>3</v>
      </c>
      <c r="E1092">
        <f>IFERROR(INDEX(Gemeinde_Kennzahlen!A:C,MATCH(A1092,Gemeinde_Kennzahlen!B:B,),3),0)</f>
        <v>3003</v>
      </c>
      <c r="F1092">
        <f>IFERROR(ROUND(INDEX(Gemeinde_Kennzahlen!A:Q,MATCH(A1092,Gemeinde_Kennzahlen!B:B,),16)*INDEX(Gemeinde_Kennzahlen!A:Q,MATCH(A1092,Gemeinde_Kennzahlen!B:B,),17),2),"Siedlungsfläche in ha")</f>
        <v>151.47999999999999</v>
      </c>
      <c r="G1092">
        <f t="shared" si="51"/>
        <v>0.21645021645021645</v>
      </c>
      <c r="H1092">
        <f t="shared" si="52"/>
        <v>0</v>
      </c>
      <c r="I1092">
        <f t="shared" si="53"/>
        <v>0.49950049950049952</v>
      </c>
    </row>
    <row r="1093" spans="1:9" x14ac:dyDescent="0.2">
      <c r="A1093" t="s">
        <v>1667</v>
      </c>
      <c r="B1093">
        <v>0</v>
      </c>
      <c r="C1093">
        <v>0</v>
      </c>
      <c r="D1093">
        <v>0</v>
      </c>
      <c r="E1093">
        <f>IFERROR(INDEX(Gemeinde_Kennzahlen!A:C,MATCH(A1093,Gemeinde_Kennzahlen!B:B,),3),0)</f>
        <v>1119</v>
      </c>
      <c r="F1093">
        <f>IFERROR(ROUND(INDEX(Gemeinde_Kennzahlen!A:Q,MATCH(A1093,Gemeinde_Kennzahlen!B:B,),16)*INDEX(Gemeinde_Kennzahlen!A:Q,MATCH(A1093,Gemeinde_Kennzahlen!B:B,),17),2),"Siedlungsfläche in ha")</f>
        <v>78.819999999999993</v>
      </c>
      <c r="G1093">
        <f t="shared" si="51"/>
        <v>0</v>
      </c>
      <c r="H1093">
        <f t="shared" si="52"/>
        <v>0</v>
      </c>
      <c r="I1093">
        <f t="shared" si="53"/>
        <v>0</v>
      </c>
    </row>
    <row r="1094" spans="1:9" x14ac:dyDescent="0.2">
      <c r="A1094" t="s">
        <v>531</v>
      </c>
      <c r="B1094">
        <v>0</v>
      </c>
      <c r="C1094">
        <v>0</v>
      </c>
      <c r="D1094">
        <v>0</v>
      </c>
      <c r="E1094">
        <f>IFERROR(INDEX(Gemeinde_Kennzahlen!A:C,MATCH(A1094,Gemeinde_Kennzahlen!B:B,),3),0)</f>
        <v>3295</v>
      </c>
      <c r="F1094">
        <f>IFERROR(ROUND(INDEX(Gemeinde_Kennzahlen!A:Q,MATCH(A1094,Gemeinde_Kennzahlen!B:B,),16)*INDEX(Gemeinde_Kennzahlen!A:Q,MATCH(A1094,Gemeinde_Kennzahlen!B:B,),17),2),"Siedlungsfläche in ha")</f>
        <v>244.22</v>
      </c>
      <c r="G1094">
        <f t="shared" si="51"/>
        <v>0</v>
      </c>
      <c r="H1094">
        <f t="shared" si="52"/>
        <v>0</v>
      </c>
      <c r="I1094">
        <f t="shared" si="53"/>
        <v>0</v>
      </c>
    </row>
    <row r="1095" spans="1:9" x14ac:dyDescent="0.2">
      <c r="A1095" t="s">
        <v>2287</v>
      </c>
      <c r="B1095">
        <v>44</v>
      </c>
      <c r="C1095">
        <v>5</v>
      </c>
      <c r="D1095">
        <v>8</v>
      </c>
      <c r="E1095">
        <f>IFERROR(INDEX(Gemeinde_Kennzahlen!A:C,MATCH(A1095,Gemeinde_Kennzahlen!B:B,),3),0)</f>
        <v>7727</v>
      </c>
      <c r="F1095">
        <f>IFERROR(ROUND(INDEX(Gemeinde_Kennzahlen!A:Q,MATCH(A1095,Gemeinde_Kennzahlen!B:B,),16)*INDEX(Gemeinde_Kennzahlen!A:Q,MATCH(A1095,Gemeinde_Kennzahlen!B:B,),17),2),"Siedlungsfläche in ha")</f>
        <v>218</v>
      </c>
      <c r="G1095">
        <f t="shared" si="51"/>
        <v>0.28471593115051119</v>
      </c>
      <c r="H1095">
        <f t="shared" si="52"/>
        <v>0.48531124627928041</v>
      </c>
      <c r="I1095">
        <f t="shared" si="53"/>
        <v>0.51766532936456588</v>
      </c>
    </row>
    <row r="1096" spans="1:9" x14ac:dyDescent="0.2">
      <c r="A1096" t="s">
        <v>1847</v>
      </c>
      <c r="B1096">
        <v>34</v>
      </c>
      <c r="C1096">
        <v>0</v>
      </c>
      <c r="D1096">
        <v>3</v>
      </c>
      <c r="E1096">
        <f>IFERROR(INDEX(Gemeinde_Kennzahlen!A:C,MATCH(A1096,Gemeinde_Kennzahlen!B:B,),3),0)</f>
        <v>5126</v>
      </c>
      <c r="F1096">
        <f>IFERROR(ROUND(INDEX(Gemeinde_Kennzahlen!A:Q,MATCH(A1096,Gemeinde_Kennzahlen!B:B,),16)*INDEX(Gemeinde_Kennzahlen!A:Q,MATCH(A1096,Gemeinde_Kennzahlen!B:B,),17),2),"Siedlungsfläche in ha")</f>
        <v>174</v>
      </c>
      <c r="G1096">
        <f t="shared" si="51"/>
        <v>0.3316426063207179</v>
      </c>
      <c r="H1096">
        <f t="shared" si="52"/>
        <v>0</v>
      </c>
      <c r="I1096">
        <f t="shared" si="53"/>
        <v>0.2926258291065158</v>
      </c>
    </row>
    <row r="1097" spans="1:9" x14ac:dyDescent="0.2">
      <c r="A1097" t="s">
        <v>1081</v>
      </c>
      <c r="B1097">
        <v>7</v>
      </c>
      <c r="C1097">
        <v>0</v>
      </c>
      <c r="D1097">
        <v>3</v>
      </c>
      <c r="E1097">
        <f>IFERROR(INDEX(Gemeinde_Kennzahlen!A:C,MATCH(A1097,Gemeinde_Kennzahlen!B:B,),3),0)</f>
        <v>1152</v>
      </c>
      <c r="F1097">
        <f>IFERROR(ROUND(INDEX(Gemeinde_Kennzahlen!A:Q,MATCH(A1097,Gemeinde_Kennzahlen!B:B,),16)*INDEX(Gemeinde_Kennzahlen!A:Q,MATCH(A1097,Gemeinde_Kennzahlen!B:B,),17),2),"Siedlungsfläche in ha")</f>
        <v>68.400000000000006</v>
      </c>
      <c r="G1097">
        <f t="shared" si="51"/>
        <v>0.30381944444444448</v>
      </c>
      <c r="H1097">
        <f t="shared" si="52"/>
        <v>0</v>
      </c>
      <c r="I1097">
        <f t="shared" si="53"/>
        <v>1.3020833333333333</v>
      </c>
    </row>
    <row r="1098" spans="1:9" x14ac:dyDescent="0.2">
      <c r="A1098" t="s">
        <v>1037</v>
      </c>
      <c r="B1098">
        <v>3</v>
      </c>
      <c r="C1098">
        <v>1</v>
      </c>
      <c r="D1098">
        <v>5</v>
      </c>
      <c r="E1098">
        <f>IFERROR(INDEX(Gemeinde_Kennzahlen!A:C,MATCH(A1098,Gemeinde_Kennzahlen!B:B,),3),0)</f>
        <v>1487</v>
      </c>
      <c r="F1098">
        <f>IFERROR(ROUND(INDEX(Gemeinde_Kennzahlen!A:Q,MATCH(A1098,Gemeinde_Kennzahlen!B:B,),16)*INDEX(Gemeinde_Kennzahlen!A:Q,MATCH(A1098,Gemeinde_Kennzahlen!B:B,),17),2),"Siedlungsfläche in ha")</f>
        <v>79.45</v>
      </c>
      <c r="G1098">
        <f t="shared" si="51"/>
        <v>0.10087424344317418</v>
      </c>
      <c r="H1098">
        <f t="shared" si="52"/>
        <v>0.50437121721587086</v>
      </c>
      <c r="I1098">
        <f t="shared" si="53"/>
        <v>1.6812373907195697</v>
      </c>
    </row>
    <row r="1099" spans="1:9" x14ac:dyDescent="0.2">
      <c r="A1099" t="s">
        <v>915</v>
      </c>
      <c r="B1099">
        <v>5</v>
      </c>
      <c r="C1099">
        <v>0</v>
      </c>
      <c r="D1099">
        <v>0</v>
      </c>
      <c r="E1099">
        <f>IFERROR(INDEX(Gemeinde_Kennzahlen!A:C,MATCH(A1099,Gemeinde_Kennzahlen!B:B,),3),0)</f>
        <v>1211</v>
      </c>
      <c r="F1099">
        <f>IFERROR(ROUND(INDEX(Gemeinde_Kennzahlen!A:Q,MATCH(A1099,Gemeinde_Kennzahlen!B:B,),16)*INDEX(Gemeinde_Kennzahlen!A:Q,MATCH(A1099,Gemeinde_Kennzahlen!B:B,),17),2),"Siedlungsfläche in ha")</f>
        <v>81.81</v>
      </c>
      <c r="G1099">
        <f t="shared" si="51"/>
        <v>0.20644095788604458</v>
      </c>
      <c r="H1099">
        <f t="shared" si="52"/>
        <v>0</v>
      </c>
      <c r="I1099">
        <f t="shared" si="53"/>
        <v>0</v>
      </c>
    </row>
    <row r="1100" spans="1:9" x14ac:dyDescent="0.2">
      <c r="A1100" t="s">
        <v>308</v>
      </c>
      <c r="B1100">
        <v>5</v>
      </c>
      <c r="C1100">
        <v>3</v>
      </c>
      <c r="D1100">
        <v>5</v>
      </c>
      <c r="E1100">
        <f>IFERROR(INDEX(Gemeinde_Kennzahlen!A:C,MATCH(A1100,Gemeinde_Kennzahlen!B:B,),3),0)</f>
        <v>1867</v>
      </c>
      <c r="F1100">
        <f>IFERROR(ROUND(INDEX(Gemeinde_Kennzahlen!A:Q,MATCH(A1100,Gemeinde_Kennzahlen!B:B,),16)*INDEX(Gemeinde_Kennzahlen!A:Q,MATCH(A1100,Gemeinde_Kennzahlen!B:B,),17),2),"Siedlungsfläche in ha")</f>
        <v>81</v>
      </c>
      <c r="G1100">
        <f t="shared" si="51"/>
        <v>0.13390465988216391</v>
      </c>
      <c r="H1100">
        <f t="shared" si="52"/>
        <v>1.2051419389394751</v>
      </c>
      <c r="I1100">
        <f t="shared" si="53"/>
        <v>1.3390465988216389</v>
      </c>
    </row>
    <row r="1101" spans="1:9" x14ac:dyDescent="0.2">
      <c r="A1101" t="s">
        <v>1147</v>
      </c>
      <c r="B1101">
        <v>78</v>
      </c>
      <c r="C1101">
        <v>6</v>
      </c>
      <c r="D1101">
        <v>20</v>
      </c>
      <c r="E1101">
        <f>IFERROR(INDEX(Gemeinde_Kennzahlen!A:C,MATCH(A1101,Gemeinde_Kennzahlen!B:B,),3),0)</f>
        <v>12065</v>
      </c>
      <c r="F1101">
        <f>IFERROR(ROUND(INDEX(Gemeinde_Kennzahlen!A:Q,MATCH(A1101,Gemeinde_Kennzahlen!B:B,),16)*INDEX(Gemeinde_Kennzahlen!A:Q,MATCH(A1101,Gemeinde_Kennzahlen!B:B,),17),2),"Siedlungsfläche in ha")</f>
        <v>326.24</v>
      </c>
      <c r="G1101">
        <f t="shared" si="51"/>
        <v>0.32324906755076671</v>
      </c>
      <c r="H1101">
        <f t="shared" si="52"/>
        <v>0.37297969332780767</v>
      </c>
      <c r="I1101">
        <f t="shared" si="53"/>
        <v>0.82884376295068374</v>
      </c>
    </row>
    <row r="1102" spans="1:9" x14ac:dyDescent="0.2">
      <c r="A1102" t="s">
        <v>2274</v>
      </c>
      <c r="B1102">
        <v>200</v>
      </c>
      <c r="C1102">
        <v>7</v>
      </c>
      <c r="D1102">
        <v>18</v>
      </c>
      <c r="E1102">
        <f>IFERROR(INDEX(Gemeinde_Kennzahlen!A:C,MATCH(A1102,Gemeinde_Kennzahlen!B:B,),3),0)</f>
        <v>14718</v>
      </c>
      <c r="F1102">
        <f>IFERROR(ROUND(INDEX(Gemeinde_Kennzahlen!A:Q,MATCH(A1102,Gemeinde_Kennzahlen!B:B,),16)*INDEX(Gemeinde_Kennzahlen!A:Q,MATCH(A1102,Gemeinde_Kennzahlen!B:B,),17),2),"Siedlungsfläche in ha")</f>
        <v>333.22</v>
      </c>
      <c r="G1102">
        <f t="shared" si="51"/>
        <v>0.67944014132354935</v>
      </c>
      <c r="H1102">
        <f t="shared" si="52"/>
        <v>0.35670607419486344</v>
      </c>
      <c r="I1102">
        <f t="shared" si="53"/>
        <v>0.61149612719119439</v>
      </c>
    </row>
    <row r="1103" spans="1:9" x14ac:dyDescent="0.2">
      <c r="A1103" t="s">
        <v>1594</v>
      </c>
      <c r="B1103">
        <v>9</v>
      </c>
      <c r="C1103">
        <v>0</v>
      </c>
      <c r="D1103">
        <v>1</v>
      </c>
      <c r="E1103">
        <f>IFERROR(INDEX(Gemeinde_Kennzahlen!A:C,MATCH(A1103,Gemeinde_Kennzahlen!B:B,),3),0)</f>
        <v>1829</v>
      </c>
      <c r="F1103">
        <f>IFERROR(ROUND(INDEX(Gemeinde_Kennzahlen!A:Q,MATCH(A1103,Gemeinde_Kennzahlen!B:B,),16)*INDEX(Gemeinde_Kennzahlen!A:Q,MATCH(A1103,Gemeinde_Kennzahlen!B:B,),17),2),"Siedlungsfläche in ha")</f>
        <v>80.81</v>
      </c>
      <c r="G1103">
        <f t="shared" si="51"/>
        <v>0.24603608529250956</v>
      </c>
      <c r="H1103">
        <f t="shared" si="52"/>
        <v>0</v>
      </c>
      <c r="I1103">
        <f t="shared" si="53"/>
        <v>0.27337342810278842</v>
      </c>
    </row>
    <row r="1104" spans="1:9" x14ac:dyDescent="0.2">
      <c r="A1104" t="s">
        <v>339</v>
      </c>
      <c r="B1104">
        <v>4</v>
      </c>
      <c r="C1104">
        <v>1</v>
      </c>
      <c r="D1104">
        <v>0</v>
      </c>
      <c r="E1104">
        <f>IFERROR(INDEX(Gemeinde_Kennzahlen!A:C,MATCH(A1104,Gemeinde_Kennzahlen!B:B,),3),0)</f>
        <v>1898</v>
      </c>
      <c r="F1104">
        <f>IFERROR(ROUND(INDEX(Gemeinde_Kennzahlen!A:Q,MATCH(A1104,Gemeinde_Kennzahlen!B:B,),16)*INDEX(Gemeinde_Kennzahlen!A:Q,MATCH(A1104,Gemeinde_Kennzahlen!B:B,),17),2),"Siedlungsfläche in ha")</f>
        <v>136.36000000000001</v>
      </c>
      <c r="G1104">
        <f t="shared" si="51"/>
        <v>0.10537407797681769</v>
      </c>
      <c r="H1104">
        <f t="shared" si="52"/>
        <v>0.39515279241306633</v>
      </c>
      <c r="I1104">
        <f t="shared" si="53"/>
        <v>0</v>
      </c>
    </row>
    <row r="1105" spans="1:9" x14ac:dyDescent="0.2">
      <c r="A1105" t="s">
        <v>2022</v>
      </c>
      <c r="B1105">
        <v>1</v>
      </c>
      <c r="C1105">
        <v>0</v>
      </c>
      <c r="D1105">
        <v>0</v>
      </c>
      <c r="E1105">
        <f>IFERROR(INDEX(Gemeinde_Kennzahlen!A:C,MATCH(A1105,Gemeinde_Kennzahlen!B:B,),3),0)</f>
        <v>467</v>
      </c>
      <c r="F1105">
        <f>IFERROR(ROUND(INDEX(Gemeinde_Kennzahlen!A:Q,MATCH(A1105,Gemeinde_Kennzahlen!B:B,),16)*INDEX(Gemeinde_Kennzahlen!A:Q,MATCH(A1105,Gemeinde_Kennzahlen!B:B,),17),2),"Siedlungsfläche in ha")</f>
        <v>32.85</v>
      </c>
      <c r="G1105">
        <f t="shared" si="51"/>
        <v>0.10706638115631692</v>
      </c>
      <c r="H1105">
        <f t="shared" si="52"/>
        <v>0</v>
      </c>
      <c r="I1105">
        <f t="shared" si="53"/>
        <v>0</v>
      </c>
    </row>
    <row r="1106" spans="1:9" x14ac:dyDescent="0.2">
      <c r="A1106" t="s">
        <v>503</v>
      </c>
      <c r="B1106">
        <v>137</v>
      </c>
      <c r="C1106">
        <v>20</v>
      </c>
      <c r="D1106">
        <v>1</v>
      </c>
      <c r="E1106">
        <f>IFERROR(INDEX(Gemeinde_Kennzahlen!A:C,MATCH(A1106,Gemeinde_Kennzahlen!B:B,),3),0)</f>
        <v>19824</v>
      </c>
      <c r="F1106">
        <f>IFERROR(ROUND(INDEX(Gemeinde_Kennzahlen!A:Q,MATCH(A1106,Gemeinde_Kennzahlen!B:B,),16)*INDEX(Gemeinde_Kennzahlen!A:Q,MATCH(A1106,Gemeinde_Kennzahlen!B:B,),17),2),"Siedlungsfläche in ha")</f>
        <v>215.7</v>
      </c>
      <c r="G1106">
        <f t="shared" ref="G1106:G1169" si="54">B1106/E1106*50</f>
        <v>0.34554075867635192</v>
      </c>
      <c r="H1106">
        <f t="shared" ref="H1106:H1169" si="55">C1106/E1106*750</f>
        <v>0.75665859564164639</v>
      </c>
      <c r="I1106">
        <f t="shared" ref="I1106:I1169" si="56">D1106/E1106*500</f>
        <v>2.5221953188054883E-2</v>
      </c>
    </row>
    <row r="1107" spans="1:9" x14ac:dyDescent="0.2">
      <c r="A1107" t="s">
        <v>1036</v>
      </c>
      <c r="B1107">
        <v>3</v>
      </c>
      <c r="C1107">
        <v>2</v>
      </c>
      <c r="D1107">
        <v>3</v>
      </c>
      <c r="E1107">
        <f>IFERROR(INDEX(Gemeinde_Kennzahlen!A:C,MATCH(A1107,Gemeinde_Kennzahlen!B:B,),3),0)</f>
        <v>2144</v>
      </c>
      <c r="F1107">
        <f>IFERROR(ROUND(INDEX(Gemeinde_Kennzahlen!A:Q,MATCH(A1107,Gemeinde_Kennzahlen!B:B,),16)*INDEX(Gemeinde_Kennzahlen!A:Q,MATCH(A1107,Gemeinde_Kennzahlen!B:B,),17),2),"Siedlungsfläche in ha")</f>
        <v>81.09</v>
      </c>
      <c r="G1107">
        <f t="shared" si="54"/>
        <v>6.9962686567164173E-2</v>
      </c>
      <c r="H1107">
        <f t="shared" si="55"/>
        <v>0.69962686567164178</v>
      </c>
      <c r="I1107">
        <f t="shared" si="56"/>
        <v>0.69962686567164178</v>
      </c>
    </row>
    <row r="1108" spans="1:9" x14ac:dyDescent="0.2">
      <c r="A1108" t="s">
        <v>397</v>
      </c>
      <c r="B1108">
        <v>15</v>
      </c>
      <c r="C1108">
        <v>0</v>
      </c>
      <c r="D1108">
        <v>2</v>
      </c>
      <c r="E1108">
        <f>IFERROR(INDEX(Gemeinde_Kennzahlen!A:C,MATCH(A1108,Gemeinde_Kennzahlen!B:B,),3),0)</f>
        <v>695</v>
      </c>
      <c r="F1108">
        <f>IFERROR(ROUND(INDEX(Gemeinde_Kennzahlen!A:Q,MATCH(A1108,Gemeinde_Kennzahlen!B:B,),16)*INDEX(Gemeinde_Kennzahlen!A:Q,MATCH(A1108,Gemeinde_Kennzahlen!B:B,),17),2),"Siedlungsfläche in ha")</f>
        <v>55.32</v>
      </c>
      <c r="G1108">
        <f t="shared" si="54"/>
        <v>1.079136690647482</v>
      </c>
      <c r="H1108">
        <f t="shared" si="55"/>
        <v>0</v>
      </c>
      <c r="I1108">
        <f t="shared" si="56"/>
        <v>1.4388489208633093</v>
      </c>
    </row>
    <row r="1109" spans="1:9" x14ac:dyDescent="0.2">
      <c r="A1109" t="s">
        <v>1561</v>
      </c>
      <c r="B1109">
        <v>13</v>
      </c>
      <c r="C1109">
        <v>0</v>
      </c>
      <c r="D1109">
        <v>2</v>
      </c>
      <c r="E1109">
        <f>IFERROR(INDEX(Gemeinde_Kennzahlen!A:C,MATCH(A1109,Gemeinde_Kennzahlen!B:B,),3),0)</f>
        <v>504</v>
      </c>
      <c r="F1109">
        <f>IFERROR(ROUND(INDEX(Gemeinde_Kennzahlen!A:Q,MATCH(A1109,Gemeinde_Kennzahlen!B:B,),16)*INDEX(Gemeinde_Kennzahlen!A:Q,MATCH(A1109,Gemeinde_Kennzahlen!B:B,),17),2),"Siedlungsfläche in ha")</f>
        <v>36.869999999999997</v>
      </c>
      <c r="G1109">
        <f t="shared" si="54"/>
        <v>1.2896825396825395</v>
      </c>
      <c r="H1109">
        <f t="shared" si="55"/>
        <v>0</v>
      </c>
      <c r="I1109">
        <f t="shared" si="56"/>
        <v>1.984126984126984</v>
      </c>
    </row>
    <row r="1110" spans="1:9" x14ac:dyDescent="0.2">
      <c r="A1110" t="s">
        <v>850</v>
      </c>
      <c r="B1110">
        <v>6</v>
      </c>
      <c r="C1110">
        <v>1</v>
      </c>
      <c r="D1110">
        <v>8</v>
      </c>
      <c r="E1110">
        <f>IFERROR(INDEX(Gemeinde_Kennzahlen!A:C,MATCH(A1110,Gemeinde_Kennzahlen!B:B,),3),0)</f>
        <v>992</v>
      </c>
      <c r="F1110">
        <f>IFERROR(ROUND(INDEX(Gemeinde_Kennzahlen!A:Q,MATCH(A1110,Gemeinde_Kennzahlen!B:B,),16)*INDEX(Gemeinde_Kennzahlen!A:Q,MATCH(A1110,Gemeinde_Kennzahlen!B:B,),17),2),"Siedlungsfläche in ha")</f>
        <v>55.54</v>
      </c>
      <c r="G1110">
        <f t="shared" si="54"/>
        <v>0.30241935483870969</v>
      </c>
      <c r="H1110">
        <f t="shared" si="55"/>
        <v>0.75604838709677413</v>
      </c>
      <c r="I1110">
        <f t="shared" si="56"/>
        <v>4.032258064516129</v>
      </c>
    </row>
    <row r="1111" spans="1:9" x14ac:dyDescent="0.2">
      <c r="A1111" t="s">
        <v>685</v>
      </c>
      <c r="B1111">
        <v>0</v>
      </c>
      <c r="C1111">
        <v>0</v>
      </c>
      <c r="D1111">
        <v>2</v>
      </c>
      <c r="E1111">
        <f>IFERROR(INDEX(Gemeinde_Kennzahlen!A:C,MATCH(A1111,Gemeinde_Kennzahlen!B:B,),3),0)</f>
        <v>402</v>
      </c>
      <c r="F1111">
        <f>IFERROR(ROUND(INDEX(Gemeinde_Kennzahlen!A:Q,MATCH(A1111,Gemeinde_Kennzahlen!B:B,),16)*INDEX(Gemeinde_Kennzahlen!A:Q,MATCH(A1111,Gemeinde_Kennzahlen!B:B,),17),2),"Siedlungsfläche in ha")</f>
        <v>51</v>
      </c>
      <c r="G1111">
        <f t="shared" si="54"/>
        <v>0</v>
      </c>
      <c r="H1111">
        <f t="shared" si="55"/>
        <v>0</v>
      </c>
      <c r="I1111">
        <f t="shared" si="56"/>
        <v>2.4875621890547261</v>
      </c>
    </row>
    <row r="1112" spans="1:9" x14ac:dyDescent="0.2">
      <c r="A1112" t="s">
        <v>1567</v>
      </c>
      <c r="B1112">
        <v>16</v>
      </c>
      <c r="C1112">
        <v>0</v>
      </c>
      <c r="D1112">
        <v>1</v>
      </c>
      <c r="E1112">
        <f>IFERROR(INDEX(Gemeinde_Kennzahlen!A:C,MATCH(A1112,Gemeinde_Kennzahlen!B:B,),3),0)</f>
        <v>925</v>
      </c>
      <c r="F1112">
        <f>IFERROR(ROUND(INDEX(Gemeinde_Kennzahlen!A:Q,MATCH(A1112,Gemeinde_Kennzahlen!B:B,),16)*INDEX(Gemeinde_Kennzahlen!A:Q,MATCH(A1112,Gemeinde_Kennzahlen!B:B,),17),2),"Siedlungsfläche in ha")</f>
        <v>64.849999999999994</v>
      </c>
      <c r="G1112">
        <f t="shared" si="54"/>
        <v>0.86486486486486491</v>
      </c>
      <c r="H1112">
        <f t="shared" si="55"/>
        <v>0</v>
      </c>
      <c r="I1112">
        <f t="shared" si="56"/>
        <v>0.54054054054054057</v>
      </c>
    </row>
    <row r="1113" spans="1:9" x14ac:dyDescent="0.2">
      <c r="A1113" t="s">
        <v>689</v>
      </c>
      <c r="B1113">
        <v>0</v>
      </c>
      <c r="C1113">
        <v>0</v>
      </c>
      <c r="D1113">
        <v>0</v>
      </c>
      <c r="E1113">
        <f>IFERROR(INDEX(Gemeinde_Kennzahlen!A:C,MATCH(A1113,Gemeinde_Kennzahlen!B:B,),3),0)</f>
        <v>490</v>
      </c>
      <c r="F1113">
        <f>IFERROR(ROUND(INDEX(Gemeinde_Kennzahlen!A:Q,MATCH(A1113,Gemeinde_Kennzahlen!B:B,),16)*INDEX(Gemeinde_Kennzahlen!A:Q,MATCH(A1113,Gemeinde_Kennzahlen!B:B,),17),2),"Siedlungsfläche in ha")</f>
        <v>49.2</v>
      </c>
      <c r="G1113">
        <f t="shared" si="54"/>
        <v>0</v>
      </c>
      <c r="H1113">
        <f t="shared" si="55"/>
        <v>0</v>
      </c>
      <c r="I1113">
        <f t="shared" si="56"/>
        <v>0</v>
      </c>
    </row>
    <row r="1114" spans="1:9" x14ac:dyDescent="0.2">
      <c r="A1114" t="s">
        <v>711</v>
      </c>
      <c r="B1114">
        <v>2</v>
      </c>
      <c r="C1114">
        <v>0</v>
      </c>
      <c r="D1114">
        <v>0</v>
      </c>
      <c r="E1114">
        <f>IFERROR(INDEX(Gemeinde_Kennzahlen!A:C,MATCH(A1114,Gemeinde_Kennzahlen!B:B,),3),0)</f>
        <v>1075</v>
      </c>
      <c r="F1114">
        <f>IFERROR(ROUND(INDEX(Gemeinde_Kennzahlen!A:Q,MATCH(A1114,Gemeinde_Kennzahlen!B:B,),16)*INDEX(Gemeinde_Kennzahlen!A:Q,MATCH(A1114,Gemeinde_Kennzahlen!B:B,),17),2),"Siedlungsfläche in ha")</f>
        <v>49.28</v>
      </c>
      <c r="G1114">
        <f t="shared" si="54"/>
        <v>9.3023255813953487E-2</v>
      </c>
      <c r="H1114">
        <f t="shared" si="55"/>
        <v>0</v>
      </c>
      <c r="I1114">
        <f t="shared" si="56"/>
        <v>0</v>
      </c>
    </row>
    <row r="1115" spans="1:9" x14ac:dyDescent="0.2">
      <c r="A1115" t="s">
        <v>1891</v>
      </c>
      <c r="B1115">
        <v>12</v>
      </c>
      <c r="C1115">
        <v>0</v>
      </c>
      <c r="D1115">
        <v>7</v>
      </c>
      <c r="E1115">
        <f>IFERROR(INDEX(Gemeinde_Kennzahlen!A:C,MATCH(A1115,Gemeinde_Kennzahlen!B:B,),3),0)</f>
        <v>1750</v>
      </c>
      <c r="F1115">
        <f>IFERROR(ROUND(INDEX(Gemeinde_Kennzahlen!A:Q,MATCH(A1115,Gemeinde_Kennzahlen!B:B,),16)*INDEX(Gemeinde_Kennzahlen!A:Q,MATCH(A1115,Gemeinde_Kennzahlen!B:B,),17),2),"Siedlungsfläche in ha")</f>
        <v>110</v>
      </c>
      <c r="G1115">
        <f t="shared" si="54"/>
        <v>0.34285714285714286</v>
      </c>
      <c r="H1115">
        <f t="shared" si="55"/>
        <v>0</v>
      </c>
      <c r="I1115">
        <f t="shared" si="56"/>
        <v>2</v>
      </c>
    </row>
    <row r="1116" spans="1:9" x14ac:dyDescent="0.2">
      <c r="A1116" t="s">
        <v>760</v>
      </c>
      <c r="B1116">
        <v>1</v>
      </c>
      <c r="C1116">
        <v>0</v>
      </c>
      <c r="D1116">
        <v>0</v>
      </c>
      <c r="E1116">
        <f>IFERROR(INDEX(Gemeinde_Kennzahlen!A:C,MATCH(A1116,Gemeinde_Kennzahlen!B:B,),3),0)</f>
        <v>542</v>
      </c>
      <c r="F1116">
        <f>IFERROR(ROUND(INDEX(Gemeinde_Kennzahlen!A:Q,MATCH(A1116,Gemeinde_Kennzahlen!B:B,),16)*INDEX(Gemeinde_Kennzahlen!A:Q,MATCH(A1116,Gemeinde_Kennzahlen!B:B,),17),2),"Siedlungsfläche in ha")</f>
        <v>48.23</v>
      </c>
      <c r="G1116">
        <f t="shared" si="54"/>
        <v>9.2250922509225092E-2</v>
      </c>
      <c r="H1116">
        <f t="shared" si="55"/>
        <v>0</v>
      </c>
      <c r="I1116">
        <f t="shared" si="56"/>
        <v>0</v>
      </c>
    </row>
    <row r="1117" spans="1:9" x14ac:dyDescent="0.2">
      <c r="A1117" t="s">
        <v>1107</v>
      </c>
      <c r="B1117">
        <v>16</v>
      </c>
      <c r="C1117">
        <v>0</v>
      </c>
      <c r="D1117">
        <v>2</v>
      </c>
      <c r="E1117">
        <f>IFERROR(INDEX(Gemeinde_Kennzahlen!A:C,MATCH(A1117,Gemeinde_Kennzahlen!B:B,),3),0)</f>
        <v>3141</v>
      </c>
      <c r="F1117">
        <f>IFERROR(ROUND(INDEX(Gemeinde_Kennzahlen!A:Q,MATCH(A1117,Gemeinde_Kennzahlen!B:B,),16)*INDEX(Gemeinde_Kennzahlen!A:Q,MATCH(A1117,Gemeinde_Kennzahlen!B:B,),17),2),"Siedlungsfläche in ha")</f>
        <v>176</v>
      </c>
      <c r="G1117">
        <f t="shared" si="54"/>
        <v>0.25469595670168738</v>
      </c>
      <c r="H1117">
        <f t="shared" si="55"/>
        <v>0</v>
      </c>
      <c r="I1117">
        <f t="shared" si="56"/>
        <v>0.31836994587710921</v>
      </c>
    </row>
    <row r="1118" spans="1:9" x14ac:dyDescent="0.2">
      <c r="A1118" t="s">
        <v>2016</v>
      </c>
      <c r="B1118">
        <v>0</v>
      </c>
      <c r="C1118">
        <v>0</v>
      </c>
      <c r="D1118">
        <v>0</v>
      </c>
      <c r="E1118">
        <f>IFERROR(INDEX(Gemeinde_Kennzahlen!A:C,MATCH(A1118,Gemeinde_Kennzahlen!B:B,),3),0)</f>
        <v>60</v>
      </c>
      <c r="F1118">
        <f>IFERROR(ROUND(INDEX(Gemeinde_Kennzahlen!A:Q,MATCH(A1118,Gemeinde_Kennzahlen!B:B,),16)*INDEX(Gemeinde_Kennzahlen!A:Q,MATCH(A1118,Gemeinde_Kennzahlen!B:B,),17),2),"Siedlungsfläche in ha")</f>
        <v>19.02</v>
      </c>
      <c r="G1118">
        <f t="shared" si="54"/>
        <v>0</v>
      </c>
      <c r="H1118">
        <f t="shared" si="55"/>
        <v>0</v>
      </c>
      <c r="I1118">
        <f t="shared" si="56"/>
        <v>0</v>
      </c>
    </row>
    <row r="1119" spans="1:9" x14ac:dyDescent="0.2">
      <c r="A1119" t="s">
        <v>1227</v>
      </c>
      <c r="B1119">
        <v>19</v>
      </c>
      <c r="C1119">
        <v>0</v>
      </c>
      <c r="D1119">
        <v>3</v>
      </c>
      <c r="E1119">
        <f>IFERROR(INDEX(Gemeinde_Kennzahlen!A:C,MATCH(A1119,Gemeinde_Kennzahlen!B:B,),3),0)</f>
        <v>207</v>
      </c>
      <c r="F1119">
        <f>IFERROR(ROUND(INDEX(Gemeinde_Kennzahlen!A:Q,MATCH(A1119,Gemeinde_Kennzahlen!B:B,),16)*INDEX(Gemeinde_Kennzahlen!A:Q,MATCH(A1119,Gemeinde_Kennzahlen!B:B,),17),2),"Siedlungsfläche in ha")</f>
        <v>42.82</v>
      </c>
      <c r="G1119">
        <f t="shared" si="54"/>
        <v>4.5893719806763285</v>
      </c>
      <c r="H1119">
        <f t="shared" si="55"/>
        <v>0</v>
      </c>
      <c r="I1119">
        <f t="shared" si="56"/>
        <v>7.2463768115942031</v>
      </c>
    </row>
    <row r="1120" spans="1:9" x14ac:dyDescent="0.2">
      <c r="A1120" t="s">
        <v>2339</v>
      </c>
      <c r="B1120">
        <v>36</v>
      </c>
      <c r="C1120">
        <v>2</v>
      </c>
      <c r="D1120">
        <v>12</v>
      </c>
      <c r="E1120">
        <f>IFERROR(INDEX(Gemeinde_Kennzahlen!A:C,MATCH(A1120,Gemeinde_Kennzahlen!B:B,),3),0)</f>
        <v>2389</v>
      </c>
      <c r="F1120">
        <f>IFERROR(ROUND(INDEX(Gemeinde_Kennzahlen!A:Q,MATCH(A1120,Gemeinde_Kennzahlen!B:B,),16)*INDEX(Gemeinde_Kennzahlen!A:Q,MATCH(A1120,Gemeinde_Kennzahlen!B:B,),17),2),"Siedlungsfläche in ha")</f>
        <v>81.58</v>
      </c>
      <c r="G1120">
        <f t="shared" si="54"/>
        <v>0.75345332775219753</v>
      </c>
      <c r="H1120">
        <f t="shared" si="55"/>
        <v>0.62787777312683135</v>
      </c>
      <c r="I1120">
        <f t="shared" si="56"/>
        <v>2.5115110925073254</v>
      </c>
    </row>
    <row r="1121" spans="1:9" x14ac:dyDescent="0.2">
      <c r="A1121" t="s">
        <v>1006</v>
      </c>
      <c r="B1121">
        <v>6</v>
      </c>
      <c r="C1121">
        <v>0</v>
      </c>
      <c r="D1121">
        <v>2</v>
      </c>
      <c r="E1121">
        <f>IFERROR(INDEX(Gemeinde_Kennzahlen!A:C,MATCH(A1121,Gemeinde_Kennzahlen!B:B,),3),0)</f>
        <v>864</v>
      </c>
      <c r="F1121">
        <f>IFERROR(ROUND(INDEX(Gemeinde_Kennzahlen!A:Q,MATCH(A1121,Gemeinde_Kennzahlen!B:B,),16)*INDEX(Gemeinde_Kennzahlen!A:Q,MATCH(A1121,Gemeinde_Kennzahlen!B:B,),17),2),"Siedlungsfläche in ha")</f>
        <v>45.27</v>
      </c>
      <c r="G1121">
        <f t="shared" si="54"/>
        <v>0.34722222222222221</v>
      </c>
      <c r="H1121">
        <f t="shared" si="55"/>
        <v>0</v>
      </c>
      <c r="I1121">
        <f t="shared" si="56"/>
        <v>1.1574074074074074</v>
      </c>
    </row>
    <row r="1122" spans="1:9" x14ac:dyDescent="0.2">
      <c r="A1122" t="s">
        <v>1557</v>
      </c>
      <c r="B1122">
        <v>11</v>
      </c>
      <c r="C1122">
        <v>0</v>
      </c>
      <c r="D1122">
        <v>7</v>
      </c>
      <c r="E1122">
        <f>IFERROR(INDEX(Gemeinde_Kennzahlen!A:C,MATCH(A1122,Gemeinde_Kennzahlen!B:B,),3),0)</f>
        <v>1196</v>
      </c>
      <c r="F1122">
        <f>IFERROR(ROUND(INDEX(Gemeinde_Kennzahlen!A:Q,MATCH(A1122,Gemeinde_Kennzahlen!B:B,),16)*INDEX(Gemeinde_Kennzahlen!A:Q,MATCH(A1122,Gemeinde_Kennzahlen!B:B,),17),2),"Siedlungsfläche in ha")</f>
        <v>103.49</v>
      </c>
      <c r="G1122">
        <f t="shared" si="54"/>
        <v>0.45986622073578598</v>
      </c>
      <c r="H1122">
        <f t="shared" si="55"/>
        <v>0</v>
      </c>
      <c r="I1122">
        <f t="shared" si="56"/>
        <v>2.9264214046822739</v>
      </c>
    </row>
    <row r="1123" spans="1:9" x14ac:dyDescent="0.2">
      <c r="A1123" t="s">
        <v>884</v>
      </c>
      <c r="B1123">
        <v>18</v>
      </c>
      <c r="C1123">
        <v>3</v>
      </c>
      <c r="D1123">
        <v>12</v>
      </c>
      <c r="E1123">
        <f>IFERROR(INDEX(Gemeinde_Kennzahlen!A:C,MATCH(A1123,Gemeinde_Kennzahlen!B:B,),3),0)</f>
        <v>2942</v>
      </c>
      <c r="F1123">
        <f>IFERROR(ROUND(INDEX(Gemeinde_Kennzahlen!A:Q,MATCH(A1123,Gemeinde_Kennzahlen!B:B,),16)*INDEX(Gemeinde_Kennzahlen!A:Q,MATCH(A1123,Gemeinde_Kennzahlen!B:B,),17),2),"Siedlungsfläche in ha")</f>
        <v>144.65</v>
      </c>
      <c r="G1123">
        <f t="shared" si="54"/>
        <v>0.30591434398368456</v>
      </c>
      <c r="H1123">
        <f t="shared" si="55"/>
        <v>0.76478585995921144</v>
      </c>
      <c r="I1123">
        <f t="shared" si="56"/>
        <v>2.0394289598912305</v>
      </c>
    </row>
    <row r="1124" spans="1:9" x14ac:dyDescent="0.2">
      <c r="A1124" t="s">
        <v>1149</v>
      </c>
      <c r="B1124">
        <v>27</v>
      </c>
      <c r="C1124">
        <v>0</v>
      </c>
      <c r="D1124">
        <v>5</v>
      </c>
      <c r="E1124">
        <f>IFERROR(INDEX(Gemeinde_Kennzahlen!A:C,MATCH(A1124,Gemeinde_Kennzahlen!B:B,),3),0)</f>
        <v>8628</v>
      </c>
      <c r="F1124">
        <f>IFERROR(ROUND(INDEX(Gemeinde_Kennzahlen!A:Q,MATCH(A1124,Gemeinde_Kennzahlen!B:B,),16)*INDEX(Gemeinde_Kennzahlen!A:Q,MATCH(A1124,Gemeinde_Kennzahlen!B:B,),17),2),"Siedlungsfläche in ha")</f>
        <v>171.79</v>
      </c>
      <c r="G1124">
        <f t="shared" si="54"/>
        <v>0.15646731571627259</v>
      </c>
      <c r="H1124">
        <f t="shared" si="55"/>
        <v>0</v>
      </c>
      <c r="I1124">
        <f t="shared" si="56"/>
        <v>0.28975428836346778</v>
      </c>
    </row>
    <row r="1125" spans="1:9" x14ac:dyDescent="0.2">
      <c r="A1125" t="s">
        <v>2163</v>
      </c>
      <c r="B1125">
        <v>4</v>
      </c>
      <c r="C1125">
        <v>0</v>
      </c>
      <c r="D1125">
        <v>0</v>
      </c>
      <c r="E1125">
        <f>IFERROR(INDEX(Gemeinde_Kennzahlen!A:C,MATCH(A1125,Gemeinde_Kennzahlen!B:B,),3),0)</f>
        <v>4651</v>
      </c>
      <c r="F1125">
        <f>IFERROR(ROUND(INDEX(Gemeinde_Kennzahlen!A:Q,MATCH(A1125,Gemeinde_Kennzahlen!B:B,),16)*INDEX(Gemeinde_Kennzahlen!A:Q,MATCH(A1125,Gemeinde_Kennzahlen!B:B,),17),2),"Siedlungsfläche in ha")</f>
        <v>162.61000000000001</v>
      </c>
      <c r="G1125">
        <f t="shared" si="54"/>
        <v>4.3001505052676844E-2</v>
      </c>
      <c r="H1125">
        <f t="shared" si="55"/>
        <v>0</v>
      </c>
      <c r="I1125">
        <f t="shared" si="56"/>
        <v>0</v>
      </c>
    </row>
    <row r="1126" spans="1:9" x14ac:dyDescent="0.2">
      <c r="A1126" t="s">
        <v>1569</v>
      </c>
      <c r="B1126">
        <v>14</v>
      </c>
      <c r="C1126">
        <v>1</v>
      </c>
      <c r="D1126">
        <v>1</v>
      </c>
      <c r="E1126">
        <f>IFERROR(INDEX(Gemeinde_Kennzahlen!A:C,MATCH(A1126,Gemeinde_Kennzahlen!B:B,),3),0)</f>
        <v>1290</v>
      </c>
      <c r="F1126">
        <f>IFERROR(ROUND(INDEX(Gemeinde_Kennzahlen!A:Q,MATCH(A1126,Gemeinde_Kennzahlen!B:B,),16)*INDEX(Gemeinde_Kennzahlen!A:Q,MATCH(A1126,Gemeinde_Kennzahlen!B:B,),17),2),"Siedlungsfläche in ha")</f>
        <v>74.540000000000006</v>
      </c>
      <c r="G1126">
        <f t="shared" si="54"/>
        <v>0.54263565891472865</v>
      </c>
      <c r="H1126">
        <f t="shared" si="55"/>
        <v>0.58139534883720934</v>
      </c>
      <c r="I1126">
        <f t="shared" si="56"/>
        <v>0.38759689922480622</v>
      </c>
    </row>
    <row r="1127" spans="1:9" x14ac:dyDescent="0.2">
      <c r="A1127" t="s">
        <v>1328</v>
      </c>
      <c r="B1127">
        <v>16</v>
      </c>
      <c r="C1127">
        <v>1</v>
      </c>
      <c r="D1127">
        <v>0</v>
      </c>
      <c r="E1127">
        <f>IFERROR(INDEX(Gemeinde_Kennzahlen!A:C,MATCH(A1127,Gemeinde_Kennzahlen!B:B,),3),0)</f>
        <v>11877</v>
      </c>
      <c r="F1127">
        <f>IFERROR(ROUND(INDEX(Gemeinde_Kennzahlen!A:Q,MATCH(A1127,Gemeinde_Kennzahlen!B:B,),16)*INDEX(Gemeinde_Kennzahlen!A:Q,MATCH(A1127,Gemeinde_Kennzahlen!B:B,),17),2),"Siedlungsfläche in ha")</f>
        <v>535.64</v>
      </c>
      <c r="G1127">
        <f t="shared" si="54"/>
        <v>6.7357076702871096E-2</v>
      </c>
      <c r="H1127">
        <f t="shared" si="55"/>
        <v>6.3147259408941642E-2</v>
      </c>
      <c r="I1127">
        <f t="shared" si="56"/>
        <v>0</v>
      </c>
    </row>
    <row r="1128" spans="1:9" x14ac:dyDescent="0.2">
      <c r="A1128" t="s">
        <v>1402</v>
      </c>
      <c r="B1128">
        <v>21</v>
      </c>
      <c r="C1128">
        <v>1</v>
      </c>
      <c r="D1128">
        <v>3</v>
      </c>
      <c r="E1128">
        <f>IFERROR(INDEX(Gemeinde_Kennzahlen!A:C,MATCH(A1128,Gemeinde_Kennzahlen!B:B,),3),0)</f>
        <v>1103</v>
      </c>
      <c r="F1128">
        <f>IFERROR(ROUND(INDEX(Gemeinde_Kennzahlen!A:Q,MATCH(A1128,Gemeinde_Kennzahlen!B:B,),16)*INDEX(Gemeinde_Kennzahlen!A:Q,MATCH(A1128,Gemeinde_Kennzahlen!B:B,),17),2),"Siedlungsfläche in ha")</f>
        <v>48.29</v>
      </c>
      <c r="G1128">
        <f t="shared" si="54"/>
        <v>0.95194922937443338</v>
      </c>
      <c r="H1128">
        <f t="shared" si="55"/>
        <v>0.67996373526745235</v>
      </c>
      <c r="I1128">
        <f t="shared" si="56"/>
        <v>1.3599274705349047</v>
      </c>
    </row>
    <row r="1129" spans="1:9" x14ac:dyDescent="0.2">
      <c r="A1129" t="s">
        <v>1210</v>
      </c>
      <c r="B1129">
        <v>0</v>
      </c>
      <c r="C1129">
        <v>0</v>
      </c>
      <c r="D1129">
        <v>1</v>
      </c>
      <c r="E1129">
        <f>IFERROR(INDEX(Gemeinde_Kennzahlen!A:C,MATCH(A1129,Gemeinde_Kennzahlen!B:B,),3),0)</f>
        <v>1406</v>
      </c>
      <c r="F1129">
        <f>IFERROR(ROUND(INDEX(Gemeinde_Kennzahlen!A:Q,MATCH(A1129,Gemeinde_Kennzahlen!B:B,),16)*INDEX(Gemeinde_Kennzahlen!A:Q,MATCH(A1129,Gemeinde_Kennzahlen!B:B,),17),2),"Siedlungsfläche in ha")</f>
        <v>106.06</v>
      </c>
      <c r="G1129">
        <f t="shared" si="54"/>
        <v>0</v>
      </c>
      <c r="H1129">
        <f t="shared" si="55"/>
        <v>0</v>
      </c>
      <c r="I1129">
        <f t="shared" si="56"/>
        <v>0.35561877667140829</v>
      </c>
    </row>
    <row r="1130" spans="1:9" x14ac:dyDescent="0.2">
      <c r="A1130" t="s">
        <v>1674</v>
      </c>
      <c r="B1130">
        <v>1</v>
      </c>
      <c r="C1130">
        <v>0</v>
      </c>
      <c r="D1130">
        <v>0</v>
      </c>
      <c r="E1130">
        <f>IFERROR(INDEX(Gemeinde_Kennzahlen!A:C,MATCH(A1130,Gemeinde_Kennzahlen!B:B,),3),0)</f>
        <v>1959</v>
      </c>
      <c r="F1130">
        <f>IFERROR(ROUND(INDEX(Gemeinde_Kennzahlen!A:Q,MATCH(A1130,Gemeinde_Kennzahlen!B:B,),16)*INDEX(Gemeinde_Kennzahlen!A:Q,MATCH(A1130,Gemeinde_Kennzahlen!B:B,),17),2),"Siedlungsfläche in ha")</f>
        <v>86.22</v>
      </c>
      <c r="G1130">
        <f t="shared" si="54"/>
        <v>2.5523226135783564E-2</v>
      </c>
      <c r="H1130">
        <f t="shared" si="55"/>
        <v>0</v>
      </c>
      <c r="I1130">
        <f t="shared" si="56"/>
        <v>0</v>
      </c>
    </row>
    <row r="1131" spans="1:9" x14ac:dyDescent="0.2">
      <c r="A1131" t="s">
        <v>2220</v>
      </c>
      <c r="B1131">
        <v>4</v>
      </c>
      <c r="C1131">
        <v>0</v>
      </c>
      <c r="D1131">
        <v>0</v>
      </c>
      <c r="E1131">
        <f>IFERROR(INDEX(Gemeinde_Kennzahlen!A:C,MATCH(A1131,Gemeinde_Kennzahlen!B:B,),3),0)</f>
        <v>5385</v>
      </c>
      <c r="F1131">
        <f>IFERROR(ROUND(INDEX(Gemeinde_Kennzahlen!A:Q,MATCH(A1131,Gemeinde_Kennzahlen!B:B,),16)*INDEX(Gemeinde_Kennzahlen!A:Q,MATCH(A1131,Gemeinde_Kennzahlen!B:B,),17),2),"Siedlungsfläche in ha")</f>
        <v>111</v>
      </c>
      <c r="G1131">
        <f t="shared" si="54"/>
        <v>3.7140204271123488E-2</v>
      </c>
      <c r="H1131">
        <f t="shared" si="55"/>
        <v>0</v>
      </c>
      <c r="I1131">
        <f t="shared" si="56"/>
        <v>0</v>
      </c>
    </row>
    <row r="1132" spans="1:9" x14ac:dyDescent="0.2">
      <c r="A1132" t="s">
        <v>1125</v>
      </c>
      <c r="B1132">
        <v>4</v>
      </c>
      <c r="C1132">
        <v>0</v>
      </c>
      <c r="D1132">
        <v>2</v>
      </c>
      <c r="E1132">
        <f>IFERROR(INDEX(Gemeinde_Kennzahlen!A:C,MATCH(A1132,Gemeinde_Kennzahlen!B:B,),3),0)</f>
        <v>2929</v>
      </c>
      <c r="F1132">
        <f>IFERROR(ROUND(INDEX(Gemeinde_Kennzahlen!A:Q,MATCH(A1132,Gemeinde_Kennzahlen!B:B,),16)*INDEX(Gemeinde_Kennzahlen!A:Q,MATCH(A1132,Gemeinde_Kennzahlen!B:B,),17),2),"Siedlungsfläche in ha")</f>
        <v>99.36</v>
      </c>
      <c r="G1132">
        <f t="shared" si="54"/>
        <v>6.8282690337999316E-2</v>
      </c>
      <c r="H1132">
        <f t="shared" si="55"/>
        <v>0</v>
      </c>
      <c r="I1132">
        <f t="shared" si="56"/>
        <v>0.34141345168999659</v>
      </c>
    </row>
    <row r="1133" spans="1:9" x14ac:dyDescent="0.2">
      <c r="A1133" t="s">
        <v>737</v>
      </c>
      <c r="B1133">
        <v>8</v>
      </c>
      <c r="C1133">
        <v>2</v>
      </c>
      <c r="D1133">
        <v>4</v>
      </c>
      <c r="E1133">
        <f>IFERROR(INDEX(Gemeinde_Kennzahlen!A:C,MATCH(A1133,Gemeinde_Kennzahlen!B:B,),3),0)</f>
        <v>4044</v>
      </c>
      <c r="F1133">
        <f>IFERROR(ROUND(INDEX(Gemeinde_Kennzahlen!A:Q,MATCH(A1133,Gemeinde_Kennzahlen!B:B,),16)*INDEX(Gemeinde_Kennzahlen!A:Q,MATCH(A1133,Gemeinde_Kennzahlen!B:B,),17),2),"Siedlungsfläche in ha")</f>
        <v>116.7</v>
      </c>
      <c r="G1133">
        <f t="shared" si="54"/>
        <v>9.8911968348170121E-2</v>
      </c>
      <c r="H1133">
        <f t="shared" si="55"/>
        <v>0.37091988130563797</v>
      </c>
      <c r="I1133">
        <f t="shared" si="56"/>
        <v>0.4945598417408506</v>
      </c>
    </row>
    <row r="1134" spans="1:9" x14ac:dyDescent="0.2">
      <c r="A1134" t="s">
        <v>1804</v>
      </c>
      <c r="B1134">
        <v>1</v>
      </c>
      <c r="C1134">
        <v>0</v>
      </c>
      <c r="D1134">
        <v>1</v>
      </c>
      <c r="E1134">
        <f>IFERROR(INDEX(Gemeinde_Kennzahlen!A:C,MATCH(A1134,Gemeinde_Kennzahlen!B:B,),3),0)</f>
        <v>1520</v>
      </c>
      <c r="F1134">
        <f>IFERROR(ROUND(INDEX(Gemeinde_Kennzahlen!A:Q,MATCH(A1134,Gemeinde_Kennzahlen!B:B,),16)*INDEX(Gemeinde_Kennzahlen!A:Q,MATCH(A1134,Gemeinde_Kennzahlen!B:B,),17),2),"Siedlungsfläche in ha")</f>
        <v>79.900000000000006</v>
      </c>
      <c r="G1134">
        <f t="shared" si="54"/>
        <v>3.2894736842105261E-2</v>
      </c>
      <c r="H1134">
        <f t="shared" si="55"/>
        <v>0</v>
      </c>
      <c r="I1134">
        <f t="shared" si="56"/>
        <v>0.3289473684210526</v>
      </c>
    </row>
    <row r="1135" spans="1:9" x14ac:dyDescent="0.2">
      <c r="A1135" t="s">
        <v>1144</v>
      </c>
      <c r="B1135">
        <v>29</v>
      </c>
      <c r="C1135">
        <v>1</v>
      </c>
      <c r="D1135">
        <v>11</v>
      </c>
      <c r="E1135">
        <f>IFERROR(INDEX(Gemeinde_Kennzahlen!A:C,MATCH(A1135,Gemeinde_Kennzahlen!B:B,),3),0)</f>
        <v>7211</v>
      </c>
      <c r="F1135">
        <f>IFERROR(ROUND(INDEX(Gemeinde_Kennzahlen!A:Q,MATCH(A1135,Gemeinde_Kennzahlen!B:B,),16)*INDEX(Gemeinde_Kennzahlen!A:Q,MATCH(A1135,Gemeinde_Kennzahlen!B:B,),17),2),"Siedlungsfläche in ha")</f>
        <v>186.22</v>
      </c>
      <c r="G1135">
        <f t="shared" si="54"/>
        <v>0.20108168076549715</v>
      </c>
      <c r="H1135">
        <f t="shared" si="55"/>
        <v>0.10400776591318819</v>
      </c>
      <c r="I1135">
        <f t="shared" si="56"/>
        <v>0.76272361669671329</v>
      </c>
    </row>
    <row r="1136" spans="1:9" x14ac:dyDescent="0.2">
      <c r="A1136" t="s">
        <v>1393</v>
      </c>
      <c r="B1136">
        <v>13</v>
      </c>
      <c r="C1136">
        <v>0</v>
      </c>
      <c r="D1136">
        <v>5</v>
      </c>
      <c r="E1136">
        <f>IFERROR(INDEX(Gemeinde_Kennzahlen!A:C,MATCH(A1136,Gemeinde_Kennzahlen!B:B,),3),0)</f>
        <v>312</v>
      </c>
      <c r="F1136">
        <f>IFERROR(ROUND(INDEX(Gemeinde_Kennzahlen!A:Q,MATCH(A1136,Gemeinde_Kennzahlen!B:B,),16)*INDEX(Gemeinde_Kennzahlen!A:Q,MATCH(A1136,Gemeinde_Kennzahlen!B:B,),17),2),"Siedlungsfläche in ha")</f>
        <v>38</v>
      </c>
      <c r="G1136">
        <f t="shared" si="54"/>
        <v>2.083333333333333</v>
      </c>
      <c r="H1136">
        <f t="shared" si="55"/>
        <v>0</v>
      </c>
      <c r="I1136">
        <f t="shared" si="56"/>
        <v>8.0128205128205128</v>
      </c>
    </row>
    <row r="1137" spans="1:9" x14ac:dyDescent="0.2">
      <c r="A1137" t="s">
        <v>971</v>
      </c>
      <c r="B1137">
        <v>14</v>
      </c>
      <c r="C1137">
        <v>1</v>
      </c>
      <c r="D1137">
        <v>7</v>
      </c>
      <c r="E1137">
        <f>IFERROR(INDEX(Gemeinde_Kennzahlen!A:C,MATCH(A1137,Gemeinde_Kennzahlen!B:B,),3),0)</f>
        <v>1486</v>
      </c>
      <c r="F1137">
        <f>IFERROR(ROUND(INDEX(Gemeinde_Kennzahlen!A:Q,MATCH(A1137,Gemeinde_Kennzahlen!B:B,),16)*INDEX(Gemeinde_Kennzahlen!A:Q,MATCH(A1137,Gemeinde_Kennzahlen!B:B,),17),2),"Siedlungsfläche in ha")</f>
        <v>76.63</v>
      </c>
      <c r="G1137">
        <f t="shared" si="54"/>
        <v>0.47106325706594887</v>
      </c>
      <c r="H1137">
        <f t="shared" si="55"/>
        <v>0.50471063257065951</v>
      </c>
      <c r="I1137">
        <f t="shared" si="56"/>
        <v>2.3553162853297445</v>
      </c>
    </row>
    <row r="1138" spans="1:9" x14ac:dyDescent="0.2">
      <c r="A1138" t="s">
        <v>1112</v>
      </c>
      <c r="B1138">
        <v>117</v>
      </c>
      <c r="C1138">
        <v>1</v>
      </c>
      <c r="D1138">
        <v>45</v>
      </c>
      <c r="E1138">
        <f>IFERROR(INDEX(Gemeinde_Kennzahlen!A:C,MATCH(A1138,Gemeinde_Kennzahlen!B:B,),3),0)</f>
        <v>12575</v>
      </c>
      <c r="F1138">
        <f>IFERROR(ROUND(INDEX(Gemeinde_Kennzahlen!A:Q,MATCH(A1138,Gemeinde_Kennzahlen!B:B,),16)*INDEX(Gemeinde_Kennzahlen!A:Q,MATCH(A1138,Gemeinde_Kennzahlen!B:B,),17),2),"Siedlungsfläche in ha")</f>
        <v>410.99</v>
      </c>
      <c r="G1138">
        <f t="shared" si="54"/>
        <v>0.46520874751491048</v>
      </c>
      <c r="H1138">
        <f t="shared" si="55"/>
        <v>5.9642147117296221E-2</v>
      </c>
      <c r="I1138">
        <f t="shared" si="56"/>
        <v>1.7892644135188867</v>
      </c>
    </row>
    <row r="1139" spans="1:9" x14ac:dyDescent="0.2">
      <c r="A1139" t="s">
        <v>2312</v>
      </c>
      <c r="B1139">
        <v>42</v>
      </c>
      <c r="C1139">
        <v>0</v>
      </c>
      <c r="D1139">
        <v>3</v>
      </c>
      <c r="E1139">
        <f>IFERROR(INDEX(Gemeinde_Kennzahlen!A:C,MATCH(A1139,Gemeinde_Kennzahlen!B:B,),3),0)</f>
        <v>7228</v>
      </c>
      <c r="F1139">
        <f>IFERROR(ROUND(INDEX(Gemeinde_Kennzahlen!A:Q,MATCH(A1139,Gemeinde_Kennzahlen!B:B,),16)*INDEX(Gemeinde_Kennzahlen!A:Q,MATCH(A1139,Gemeinde_Kennzahlen!B:B,),17),2),"Siedlungsfläche in ha")</f>
        <v>256.69</v>
      </c>
      <c r="G1139">
        <f t="shared" si="54"/>
        <v>0.29053680132816823</v>
      </c>
      <c r="H1139">
        <f t="shared" si="55"/>
        <v>0</v>
      </c>
      <c r="I1139">
        <f t="shared" si="56"/>
        <v>0.20752628666297732</v>
      </c>
    </row>
    <row r="1140" spans="1:9" x14ac:dyDescent="0.2">
      <c r="A1140" t="s">
        <v>2021</v>
      </c>
      <c r="B1140">
        <v>4</v>
      </c>
      <c r="C1140">
        <v>1</v>
      </c>
      <c r="D1140">
        <v>0</v>
      </c>
      <c r="E1140">
        <f>IFERROR(INDEX(Gemeinde_Kennzahlen!A:C,MATCH(A1140,Gemeinde_Kennzahlen!B:B,),3),0)</f>
        <v>2344</v>
      </c>
      <c r="F1140">
        <f>IFERROR(ROUND(INDEX(Gemeinde_Kennzahlen!A:Q,MATCH(A1140,Gemeinde_Kennzahlen!B:B,),16)*INDEX(Gemeinde_Kennzahlen!A:Q,MATCH(A1140,Gemeinde_Kennzahlen!B:B,),17),2),"Siedlungsfläche in ha")</f>
        <v>107.13</v>
      </c>
      <c r="G1140">
        <f t="shared" si="54"/>
        <v>8.5324232081911269E-2</v>
      </c>
      <c r="H1140">
        <f t="shared" si="55"/>
        <v>0.31996587030716722</v>
      </c>
      <c r="I1140">
        <f t="shared" si="56"/>
        <v>0</v>
      </c>
    </row>
    <row r="1141" spans="1:9" x14ac:dyDescent="0.2">
      <c r="A1141" t="s">
        <v>2025</v>
      </c>
      <c r="B1141">
        <v>2</v>
      </c>
      <c r="C1141">
        <v>0</v>
      </c>
      <c r="D1141">
        <v>3</v>
      </c>
      <c r="E1141">
        <f>IFERROR(INDEX(Gemeinde_Kennzahlen!A:C,MATCH(A1141,Gemeinde_Kennzahlen!B:B,),3),0)</f>
        <v>396</v>
      </c>
      <c r="F1141">
        <f>IFERROR(ROUND(INDEX(Gemeinde_Kennzahlen!A:Q,MATCH(A1141,Gemeinde_Kennzahlen!B:B,),16)*INDEX(Gemeinde_Kennzahlen!A:Q,MATCH(A1141,Gemeinde_Kennzahlen!B:B,),17),2),"Siedlungsfläche in ha")</f>
        <v>35.090000000000003</v>
      </c>
      <c r="G1141">
        <f t="shared" si="54"/>
        <v>0.25252525252525254</v>
      </c>
      <c r="H1141">
        <f t="shared" si="55"/>
        <v>0</v>
      </c>
      <c r="I1141">
        <f t="shared" si="56"/>
        <v>3.7878787878787881</v>
      </c>
    </row>
    <row r="1142" spans="1:9" x14ac:dyDescent="0.2">
      <c r="A1142" t="s">
        <v>241</v>
      </c>
      <c r="B1142">
        <v>1</v>
      </c>
      <c r="C1142">
        <v>0</v>
      </c>
      <c r="D1142">
        <v>0</v>
      </c>
      <c r="E1142">
        <f>IFERROR(INDEX(Gemeinde_Kennzahlen!A:C,MATCH(A1142,Gemeinde_Kennzahlen!B:B,),3),0)</f>
        <v>772</v>
      </c>
      <c r="F1142">
        <f>IFERROR(ROUND(INDEX(Gemeinde_Kennzahlen!A:Q,MATCH(A1142,Gemeinde_Kennzahlen!B:B,),16)*INDEX(Gemeinde_Kennzahlen!A:Q,MATCH(A1142,Gemeinde_Kennzahlen!B:B,),17),2),"Siedlungsfläche in ha")</f>
        <v>81.8</v>
      </c>
      <c r="G1142">
        <f t="shared" si="54"/>
        <v>6.476683937823835E-2</v>
      </c>
      <c r="H1142">
        <f t="shared" si="55"/>
        <v>0</v>
      </c>
      <c r="I1142">
        <f t="shared" si="56"/>
        <v>0</v>
      </c>
    </row>
    <row r="1143" spans="1:9" x14ac:dyDescent="0.2">
      <c r="A1143" t="s">
        <v>2432</v>
      </c>
      <c r="B1143">
        <v>0</v>
      </c>
      <c r="C1143">
        <v>0</v>
      </c>
      <c r="D1143">
        <v>0</v>
      </c>
      <c r="E1143">
        <f>IFERROR(INDEX(Gemeinde_Kennzahlen!A:C,MATCH(A1143,Gemeinde_Kennzahlen!B:B,),3),0)</f>
        <v>9762</v>
      </c>
      <c r="F1143">
        <f>IFERROR(ROUND(INDEX(Gemeinde_Kennzahlen!A:Q,MATCH(A1143,Gemeinde_Kennzahlen!B:B,),16)*INDEX(Gemeinde_Kennzahlen!A:Q,MATCH(A1143,Gemeinde_Kennzahlen!B:B,),17),2),"Siedlungsfläche in ha")</f>
        <v>560.74</v>
      </c>
      <c r="G1143">
        <f t="shared" si="54"/>
        <v>0</v>
      </c>
      <c r="H1143">
        <f t="shared" si="55"/>
        <v>0</v>
      </c>
      <c r="I1143">
        <f t="shared" si="56"/>
        <v>0</v>
      </c>
    </row>
    <row r="1144" spans="1:9" x14ac:dyDescent="0.2">
      <c r="A1144" t="s">
        <v>934</v>
      </c>
      <c r="B1144">
        <v>22</v>
      </c>
      <c r="C1144">
        <v>1</v>
      </c>
      <c r="D1144">
        <v>4</v>
      </c>
      <c r="E1144">
        <f>IFERROR(INDEX(Gemeinde_Kennzahlen!A:C,MATCH(A1144,Gemeinde_Kennzahlen!B:B,),3),0)</f>
        <v>1333</v>
      </c>
      <c r="F1144">
        <f>IFERROR(ROUND(INDEX(Gemeinde_Kennzahlen!A:Q,MATCH(A1144,Gemeinde_Kennzahlen!B:B,),16)*INDEX(Gemeinde_Kennzahlen!A:Q,MATCH(A1144,Gemeinde_Kennzahlen!B:B,),17),2),"Siedlungsfläche in ha")</f>
        <v>108.87</v>
      </c>
      <c r="G1144">
        <f t="shared" si="54"/>
        <v>0.82520630157539387</v>
      </c>
      <c r="H1144">
        <f t="shared" si="55"/>
        <v>0.56264066016504133</v>
      </c>
      <c r="I1144">
        <f t="shared" si="56"/>
        <v>1.5003750937734435</v>
      </c>
    </row>
    <row r="1145" spans="1:9" x14ac:dyDescent="0.2">
      <c r="A1145" t="s">
        <v>1067</v>
      </c>
      <c r="B1145">
        <v>11</v>
      </c>
      <c r="C1145">
        <v>0</v>
      </c>
      <c r="D1145">
        <v>8</v>
      </c>
      <c r="E1145">
        <f>IFERROR(INDEX(Gemeinde_Kennzahlen!A:C,MATCH(A1145,Gemeinde_Kennzahlen!B:B,),3),0)</f>
        <v>589</v>
      </c>
      <c r="F1145">
        <f>IFERROR(ROUND(INDEX(Gemeinde_Kennzahlen!A:Q,MATCH(A1145,Gemeinde_Kennzahlen!B:B,),16)*INDEX(Gemeinde_Kennzahlen!A:Q,MATCH(A1145,Gemeinde_Kennzahlen!B:B,),17),2),"Siedlungsfläche in ha")</f>
        <v>48.29</v>
      </c>
      <c r="G1145">
        <f t="shared" si="54"/>
        <v>0.93378607809847192</v>
      </c>
      <c r="H1145">
        <f t="shared" si="55"/>
        <v>0</v>
      </c>
      <c r="I1145">
        <f t="shared" si="56"/>
        <v>6.7911714770797964</v>
      </c>
    </row>
    <row r="1146" spans="1:9" x14ac:dyDescent="0.2">
      <c r="A1146" t="s">
        <v>1366</v>
      </c>
      <c r="B1146">
        <v>15</v>
      </c>
      <c r="C1146">
        <v>1</v>
      </c>
      <c r="D1146">
        <v>1</v>
      </c>
      <c r="E1146">
        <f>IFERROR(INDEX(Gemeinde_Kennzahlen!A:C,MATCH(A1146,Gemeinde_Kennzahlen!B:B,),3),0)</f>
        <v>4408</v>
      </c>
      <c r="F1146">
        <f>IFERROR(ROUND(INDEX(Gemeinde_Kennzahlen!A:Q,MATCH(A1146,Gemeinde_Kennzahlen!B:B,),16)*INDEX(Gemeinde_Kennzahlen!A:Q,MATCH(A1146,Gemeinde_Kennzahlen!B:B,),17),2),"Siedlungsfläche in ha")</f>
        <v>144.65</v>
      </c>
      <c r="G1146">
        <f t="shared" si="54"/>
        <v>0.17014519056261343</v>
      </c>
      <c r="H1146">
        <f t="shared" si="55"/>
        <v>0.17014519056261343</v>
      </c>
      <c r="I1146">
        <f t="shared" si="56"/>
        <v>0.11343012704174228</v>
      </c>
    </row>
    <row r="1147" spans="1:9" x14ac:dyDescent="0.2">
      <c r="A1147" t="s">
        <v>431</v>
      </c>
      <c r="B1147">
        <v>3</v>
      </c>
      <c r="C1147">
        <v>0</v>
      </c>
      <c r="D1147">
        <v>9</v>
      </c>
      <c r="E1147">
        <f>IFERROR(INDEX(Gemeinde_Kennzahlen!A:C,MATCH(A1147,Gemeinde_Kennzahlen!B:B,),3),0)</f>
        <v>1100</v>
      </c>
      <c r="F1147">
        <f>IFERROR(ROUND(INDEX(Gemeinde_Kennzahlen!A:Q,MATCH(A1147,Gemeinde_Kennzahlen!B:B,),16)*INDEX(Gemeinde_Kennzahlen!A:Q,MATCH(A1147,Gemeinde_Kennzahlen!B:B,),17),2),"Siedlungsfläche in ha")</f>
        <v>133.81</v>
      </c>
      <c r="G1147">
        <f t="shared" si="54"/>
        <v>0.13636363636363638</v>
      </c>
      <c r="H1147">
        <f t="shared" si="55"/>
        <v>0</v>
      </c>
      <c r="I1147">
        <f t="shared" si="56"/>
        <v>4.0909090909090908</v>
      </c>
    </row>
    <row r="1148" spans="1:9" x14ac:dyDescent="0.2">
      <c r="A1148" t="s">
        <v>1434</v>
      </c>
      <c r="B1148">
        <v>14</v>
      </c>
      <c r="C1148">
        <v>0</v>
      </c>
      <c r="D1148">
        <v>4</v>
      </c>
      <c r="E1148">
        <f>IFERROR(INDEX(Gemeinde_Kennzahlen!A:C,MATCH(A1148,Gemeinde_Kennzahlen!B:B,),3),0)</f>
        <v>1288</v>
      </c>
      <c r="F1148">
        <f>IFERROR(ROUND(INDEX(Gemeinde_Kennzahlen!A:Q,MATCH(A1148,Gemeinde_Kennzahlen!B:B,),16)*INDEX(Gemeinde_Kennzahlen!A:Q,MATCH(A1148,Gemeinde_Kennzahlen!B:B,),17),2),"Siedlungsfläche in ha")</f>
        <v>79.19</v>
      </c>
      <c r="G1148">
        <f t="shared" si="54"/>
        <v>0.54347826086956519</v>
      </c>
      <c r="H1148">
        <f t="shared" si="55"/>
        <v>0</v>
      </c>
      <c r="I1148">
        <f t="shared" si="56"/>
        <v>1.5527950310559004</v>
      </c>
    </row>
    <row r="1149" spans="1:9" x14ac:dyDescent="0.2">
      <c r="A1149" t="s">
        <v>1200</v>
      </c>
      <c r="B1149">
        <v>1</v>
      </c>
      <c r="C1149">
        <v>1</v>
      </c>
      <c r="D1149">
        <v>3</v>
      </c>
      <c r="E1149">
        <f>IFERROR(INDEX(Gemeinde_Kennzahlen!A:C,MATCH(A1149,Gemeinde_Kennzahlen!B:B,),3),0)</f>
        <v>844</v>
      </c>
      <c r="F1149">
        <f>IFERROR(ROUND(INDEX(Gemeinde_Kennzahlen!A:Q,MATCH(A1149,Gemeinde_Kennzahlen!B:B,),16)*INDEX(Gemeinde_Kennzahlen!A:Q,MATCH(A1149,Gemeinde_Kennzahlen!B:B,),17),2),"Siedlungsfläche in ha")</f>
        <v>37.049999999999997</v>
      </c>
      <c r="G1149">
        <f t="shared" si="54"/>
        <v>5.9241706161137442E-2</v>
      </c>
      <c r="H1149">
        <f t="shared" si="55"/>
        <v>0.88862559241706163</v>
      </c>
      <c r="I1149">
        <f t="shared" si="56"/>
        <v>1.777251184834123</v>
      </c>
    </row>
    <row r="1150" spans="1:9" x14ac:dyDescent="0.2">
      <c r="A1150" t="s">
        <v>2245</v>
      </c>
      <c r="B1150">
        <v>2</v>
      </c>
      <c r="C1150">
        <v>0</v>
      </c>
      <c r="D1150">
        <v>15</v>
      </c>
      <c r="E1150">
        <f>IFERROR(INDEX(Gemeinde_Kennzahlen!A:C,MATCH(A1150,Gemeinde_Kennzahlen!B:B,),3),0)</f>
        <v>1085</v>
      </c>
      <c r="F1150">
        <f>IFERROR(ROUND(INDEX(Gemeinde_Kennzahlen!A:Q,MATCH(A1150,Gemeinde_Kennzahlen!B:B,),16)*INDEX(Gemeinde_Kennzahlen!A:Q,MATCH(A1150,Gemeinde_Kennzahlen!B:B,),17),2),"Siedlungsfläche in ha")</f>
        <v>79.8</v>
      </c>
      <c r="G1150">
        <f t="shared" si="54"/>
        <v>9.2165898617511524E-2</v>
      </c>
      <c r="H1150">
        <f t="shared" si="55"/>
        <v>0</v>
      </c>
      <c r="I1150">
        <f t="shared" si="56"/>
        <v>6.9124423963133648</v>
      </c>
    </row>
    <row r="1151" spans="1:9" x14ac:dyDescent="0.2">
      <c r="A1151" t="s">
        <v>750</v>
      </c>
      <c r="B1151">
        <v>2</v>
      </c>
      <c r="C1151">
        <v>0</v>
      </c>
      <c r="D1151">
        <v>0</v>
      </c>
      <c r="E1151">
        <f>IFERROR(INDEX(Gemeinde_Kennzahlen!A:C,MATCH(A1151,Gemeinde_Kennzahlen!B:B,),3),0)</f>
        <v>688</v>
      </c>
      <c r="F1151">
        <f>IFERROR(ROUND(INDEX(Gemeinde_Kennzahlen!A:Q,MATCH(A1151,Gemeinde_Kennzahlen!B:B,),16)*INDEX(Gemeinde_Kennzahlen!A:Q,MATCH(A1151,Gemeinde_Kennzahlen!B:B,),17),2),"Siedlungsfläche in ha")</f>
        <v>54.07</v>
      </c>
      <c r="G1151">
        <f t="shared" si="54"/>
        <v>0.14534883720930233</v>
      </c>
      <c r="H1151">
        <f t="shared" si="55"/>
        <v>0</v>
      </c>
      <c r="I1151">
        <f t="shared" si="56"/>
        <v>0</v>
      </c>
    </row>
    <row r="1152" spans="1:9" x14ac:dyDescent="0.2">
      <c r="A1152" t="s">
        <v>590</v>
      </c>
      <c r="B1152">
        <v>1</v>
      </c>
      <c r="C1152">
        <v>1</v>
      </c>
      <c r="D1152">
        <v>3</v>
      </c>
      <c r="E1152">
        <f>IFERROR(INDEX(Gemeinde_Kennzahlen!A:C,MATCH(A1152,Gemeinde_Kennzahlen!B:B,),3),0)</f>
        <v>3776</v>
      </c>
      <c r="F1152">
        <f>IFERROR(ROUND(INDEX(Gemeinde_Kennzahlen!A:Q,MATCH(A1152,Gemeinde_Kennzahlen!B:B,),16)*INDEX(Gemeinde_Kennzahlen!A:Q,MATCH(A1152,Gemeinde_Kennzahlen!B:B,),17),2),"Siedlungsfläche in ha")</f>
        <v>154.32</v>
      </c>
      <c r="G1152">
        <f t="shared" si="54"/>
        <v>1.3241525423728813E-2</v>
      </c>
      <c r="H1152">
        <f t="shared" si="55"/>
        <v>0.1986228813559322</v>
      </c>
      <c r="I1152">
        <f t="shared" si="56"/>
        <v>0.39724576271186446</v>
      </c>
    </row>
    <row r="1153" spans="1:9" x14ac:dyDescent="0.2">
      <c r="A1153" t="s">
        <v>2324</v>
      </c>
      <c r="B1153">
        <v>10</v>
      </c>
      <c r="C1153">
        <v>0</v>
      </c>
      <c r="D1153">
        <v>5</v>
      </c>
      <c r="E1153">
        <f>IFERROR(INDEX(Gemeinde_Kennzahlen!A:C,MATCH(A1153,Gemeinde_Kennzahlen!B:B,),3),0)</f>
        <v>4535</v>
      </c>
      <c r="F1153">
        <f>IFERROR(ROUND(INDEX(Gemeinde_Kennzahlen!A:Q,MATCH(A1153,Gemeinde_Kennzahlen!B:B,),16)*INDEX(Gemeinde_Kennzahlen!A:Q,MATCH(A1153,Gemeinde_Kennzahlen!B:B,),17),2),"Siedlungsfläche in ha")</f>
        <v>173.43</v>
      </c>
      <c r="G1153">
        <f t="shared" si="54"/>
        <v>0.11025358324145534</v>
      </c>
      <c r="H1153">
        <f t="shared" si="55"/>
        <v>0</v>
      </c>
      <c r="I1153">
        <f t="shared" si="56"/>
        <v>0.55126791620727678</v>
      </c>
    </row>
    <row r="1154" spans="1:9" x14ac:dyDescent="0.2">
      <c r="A1154" t="s">
        <v>270</v>
      </c>
      <c r="B1154">
        <v>2</v>
      </c>
      <c r="C1154">
        <v>0</v>
      </c>
      <c r="D1154">
        <v>0</v>
      </c>
      <c r="E1154">
        <f>IFERROR(INDEX(Gemeinde_Kennzahlen!A:C,MATCH(A1154,Gemeinde_Kennzahlen!B:B,),3),0)</f>
        <v>434</v>
      </c>
      <c r="F1154">
        <f>IFERROR(ROUND(INDEX(Gemeinde_Kennzahlen!A:Q,MATCH(A1154,Gemeinde_Kennzahlen!B:B,),16)*INDEX(Gemeinde_Kennzahlen!A:Q,MATCH(A1154,Gemeinde_Kennzahlen!B:B,),17),2),"Siedlungsfläche in ha")</f>
        <v>37.090000000000003</v>
      </c>
      <c r="G1154">
        <f t="shared" si="54"/>
        <v>0.2304147465437788</v>
      </c>
      <c r="H1154">
        <f t="shared" si="55"/>
        <v>0</v>
      </c>
      <c r="I1154">
        <f t="shared" si="56"/>
        <v>0</v>
      </c>
    </row>
    <row r="1155" spans="1:9" x14ac:dyDescent="0.2">
      <c r="A1155" t="s">
        <v>2246</v>
      </c>
      <c r="B1155">
        <v>14</v>
      </c>
      <c r="C1155">
        <v>0</v>
      </c>
      <c r="D1155">
        <v>9</v>
      </c>
      <c r="E1155">
        <f>IFERROR(INDEX(Gemeinde_Kennzahlen!A:C,MATCH(A1155,Gemeinde_Kennzahlen!B:B,),3),0)</f>
        <v>3647</v>
      </c>
      <c r="F1155">
        <f>IFERROR(ROUND(INDEX(Gemeinde_Kennzahlen!A:Q,MATCH(A1155,Gemeinde_Kennzahlen!B:B,),16)*INDEX(Gemeinde_Kennzahlen!A:Q,MATCH(A1155,Gemeinde_Kennzahlen!B:B,),17),2),"Siedlungsfläche in ha")</f>
        <v>152.57</v>
      </c>
      <c r="G1155">
        <f t="shared" si="54"/>
        <v>0.19193857965451055</v>
      </c>
      <c r="H1155">
        <f t="shared" si="55"/>
        <v>0</v>
      </c>
      <c r="I1155">
        <f t="shared" si="56"/>
        <v>1.2338908692075679</v>
      </c>
    </row>
    <row r="1156" spans="1:9" x14ac:dyDescent="0.2">
      <c r="A1156" t="s">
        <v>1816</v>
      </c>
      <c r="B1156">
        <v>3</v>
      </c>
      <c r="C1156">
        <v>0</v>
      </c>
      <c r="D1156">
        <v>0</v>
      </c>
      <c r="E1156">
        <f>IFERROR(INDEX(Gemeinde_Kennzahlen!A:C,MATCH(A1156,Gemeinde_Kennzahlen!B:B,),3),0)</f>
        <v>700</v>
      </c>
      <c r="F1156">
        <f>IFERROR(ROUND(INDEX(Gemeinde_Kennzahlen!A:Q,MATCH(A1156,Gemeinde_Kennzahlen!B:B,),16)*INDEX(Gemeinde_Kennzahlen!A:Q,MATCH(A1156,Gemeinde_Kennzahlen!B:B,),17),2),"Siedlungsfläche in ha")</f>
        <v>45.06</v>
      </c>
      <c r="G1156">
        <f t="shared" si="54"/>
        <v>0.2142857142857143</v>
      </c>
      <c r="H1156">
        <f t="shared" si="55"/>
        <v>0</v>
      </c>
      <c r="I1156">
        <f t="shared" si="56"/>
        <v>0</v>
      </c>
    </row>
    <row r="1157" spans="1:9" x14ac:dyDescent="0.2">
      <c r="A1157" t="s">
        <v>997</v>
      </c>
      <c r="B1157">
        <v>0</v>
      </c>
      <c r="C1157">
        <v>0</v>
      </c>
      <c r="D1157">
        <v>6</v>
      </c>
      <c r="E1157">
        <f>IFERROR(INDEX(Gemeinde_Kennzahlen!A:C,MATCH(A1157,Gemeinde_Kennzahlen!B:B,),3),0)</f>
        <v>1555</v>
      </c>
      <c r="F1157">
        <f>IFERROR(ROUND(INDEX(Gemeinde_Kennzahlen!A:Q,MATCH(A1157,Gemeinde_Kennzahlen!B:B,),16)*INDEX(Gemeinde_Kennzahlen!A:Q,MATCH(A1157,Gemeinde_Kennzahlen!B:B,),17),2),"Siedlungsfläche in ha")</f>
        <v>96.12</v>
      </c>
      <c r="G1157">
        <f t="shared" si="54"/>
        <v>0</v>
      </c>
      <c r="H1157">
        <f t="shared" si="55"/>
        <v>0</v>
      </c>
      <c r="I1157">
        <f t="shared" si="56"/>
        <v>1.9292604501607717</v>
      </c>
    </row>
    <row r="1158" spans="1:9" x14ac:dyDescent="0.2">
      <c r="A1158" t="s">
        <v>951</v>
      </c>
      <c r="B1158">
        <v>0</v>
      </c>
      <c r="C1158">
        <v>0</v>
      </c>
      <c r="D1158">
        <v>0</v>
      </c>
      <c r="E1158">
        <f>IFERROR(INDEX(Gemeinde_Kennzahlen!A:C,MATCH(A1158,Gemeinde_Kennzahlen!B:B,),3),0)</f>
        <v>584</v>
      </c>
      <c r="F1158">
        <f>IFERROR(ROUND(INDEX(Gemeinde_Kennzahlen!A:Q,MATCH(A1158,Gemeinde_Kennzahlen!B:B,),16)*INDEX(Gemeinde_Kennzahlen!A:Q,MATCH(A1158,Gemeinde_Kennzahlen!B:B,),17),2),"Siedlungsfläche in ha")</f>
        <v>72.09</v>
      </c>
      <c r="G1158">
        <f t="shared" si="54"/>
        <v>0</v>
      </c>
      <c r="H1158">
        <f t="shared" si="55"/>
        <v>0</v>
      </c>
      <c r="I1158">
        <f t="shared" si="56"/>
        <v>0</v>
      </c>
    </row>
    <row r="1159" spans="1:9" x14ac:dyDescent="0.2">
      <c r="A1159" t="s">
        <v>1389</v>
      </c>
      <c r="B1159">
        <v>184</v>
      </c>
      <c r="C1159">
        <v>5</v>
      </c>
      <c r="D1159">
        <v>10</v>
      </c>
      <c r="E1159">
        <f>IFERROR(INDEX(Gemeinde_Kennzahlen!A:C,MATCH(A1159,Gemeinde_Kennzahlen!B:B,),3),0)</f>
        <v>10467</v>
      </c>
      <c r="F1159">
        <f>IFERROR(ROUND(INDEX(Gemeinde_Kennzahlen!A:Q,MATCH(A1159,Gemeinde_Kennzahlen!B:B,),16)*INDEX(Gemeinde_Kennzahlen!A:Q,MATCH(A1159,Gemeinde_Kennzahlen!B:B,),17),2),"Siedlungsfläche in ha")</f>
        <v>257.32</v>
      </c>
      <c r="G1159">
        <f t="shared" si="54"/>
        <v>0.8789528995891851</v>
      </c>
      <c r="H1159">
        <f t="shared" si="55"/>
        <v>0.35826884494124389</v>
      </c>
      <c r="I1159">
        <f t="shared" si="56"/>
        <v>0.47769179325499189</v>
      </c>
    </row>
    <row r="1160" spans="1:9" x14ac:dyDescent="0.2">
      <c r="A1160" t="s">
        <v>1187</v>
      </c>
      <c r="B1160">
        <v>0</v>
      </c>
      <c r="C1160">
        <v>0</v>
      </c>
      <c r="D1160">
        <v>0</v>
      </c>
      <c r="E1160">
        <f>IFERROR(INDEX(Gemeinde_Kennzahlen!A:C,MATCH(A1160,Gemeinde_Kennzahlen!B:B,),3),0)</f>
        <v>8926</v>
      </c>
      <c r="F1160">
        <f>IFERROR(ROUND(INDEX(Gemeinde_Kennzahlen!A:Q,MATCH(A1160,Gemeinde_Kennzahlen!B:B,),16)*INDEX(Gemeinde_Kennzahlen!A:Q,MATCH(A1160,Gemeinde_Kennzahlen!B:B,),17),2),"Siedlungsfläche in ha")</f>
        <v>284.10000000000002</v>
      </c>
      <c r="G1160">
        <f t="shared" si="54"/>
        <v>0</v>
      </c>
      <c r="H1160">
        <f t="shared" si="55"/>
        <v>0</v>
      </c>
      <c r="I1160">
        <f t="shared" si="56"/>
        <v>0</v>
      </c>
    </row>
    <row r="1161" spans="1:9" x14ac:dyDescent="0.2">
      <c r="A1161" t="s">
        <v>2251</v>
      </c>
      <c r="B1161">
        <v>17</v>
      </c>
      <c r="C1161">
        <v>0</v>
      </c>
      <c r="D1161">
        <v>4</v>
      </c>
      <c r="E1161">
        <f>IFERROR(INDEX(Gemeinde_Kennzahlen!A:C,MATCH(A1161,Gemeinde_Kennzahlen!B:B,),3),0)</f>
        <v>1037</v>
      </c>
      <c r="F1161">
        <f>IFERROR(ROUND(INDEX(Gemeinde_Kennzahlen!A:Q,MATCH(A1161,Gemeinde_Kennzahlen!B:B,),16)*INDEX(Gemeinde_Kennzahlen!A:Q,MATCH(A1161,Gemeinde_Kennzahlen!B:B,),17),2),"Siedlungsfläche in ha")</f>
        <v>62.92</v>
      </c>
      <c r="G1161">
        <f t="shared" si="54"/>
        <v>0.81967213114754101</v>
      </c>
      <c r="H1161">
        <f t="shared" si="55"/>
        <v>0</v>
      </c>
      <c r="I1161">
        <f t="shared" si="56"/>
        <v>1.9286403085824495</v>
      </c>
    </row>
    <row r="1162" spans="1:9" x14ac:dyDescent="0.2">
      <c r="A1162" t="s">
        <v>318</v>
      </c>
      <c r="B1162">
        <v>3</v>
      </c>
      <c r="C1162">
        <v>1</v>
      </c>
      <c r="D1162">
        <v>0</v>
      </c>
      <c r="E1162">
        <f>IFERROR(INDEX(Gemeinde_Kennzahlen!A:C,MATCH(A1162,Gemeinde_Kennzahlen!B:B,),3),0)</f>
        <v>791</v>
      </c>
      <c r="F1162">
        <f>IFERROR(ROUND(INDEX(Gemeinde_Kennzahlen!A:Q,MATCH(A1162,Gemeinde_Kennzahlen!B:B,),16)*INDEX(Gemeinde_Kennzahlen!A:Q,MATCH(A1162,Gemeinde_Kennzahlen!B:B,),17),2),"Siedlungsfläche in ha")</f>
        <v>74.680000000000007</v>
      </c>
      <c r="G1162">
        <f t="shared" si="54"/>
        <v>0.18963337547408343</v>
      </c>
      <c r="H1162">
        <f t="shared" si="55"/>
        <v>0.94816687737041727</v>
      </c>
      <c r="I1162">
        <f t="shared" si="56"/>
        <v>0</v>
      </c>
    </row>
    <row r="1163" spans="1:9" x14ac:dyDescent="0.2">
      <c r="A1163" t="s">
        <v>550</v>
      </c>
      <c r="B1163">
        <v>1</v>
      </c>
      <c r="C1163">
        <v>0</v>
      </c>
      <c r="D1163">
        <v>0</v>
      </c>
      <c r="E1163">
        <f>IFERROR(INDEX(Gemeinde_Kennzahlen!A:C,MATCH(A1163,Gemeinde_Kennzahlen!B:B,),3),0)</f>
        <v>457</v>
      </c>
      <c r="F1163">
        <f>IFERROR(ROUND(INDEX(Gemeinde_Kennzahlen!A:Q,MATCH(A1163,Gemeinde_Kennzahlen!B:B,),16)*INDEX(Gemeinde_Kennzahlen!A:Q,MATCH(A1163,Gemeinde_Kennzahlen!B:B,),17),2),"Siedlungsfläche in ha")</f>
        <v>47</v>
      </c>
      <c r="G1163">
        <f t="shared" si="54"/>
        <v>0.10940919037199125</v>
      </c>
      <c r="H1163">
        <f t="shared" si="55"/>
        <v>0</v>
      </c>
      <c r="I1163">
        <f t="shared" si="56"/>
        <v>0</v>
      </c>
    </row>
    <row r="1164" spans="1:9" x14ac:dyDescent="0.2">
      <c r="A1164" t="s">
        <v>2219</v>
      </c>
      <c r="B1164">
        <v>19</v>
      </c>
      <c r="C1164">
        <v>2</v>
      </c>
      <c r="D1164">
        <v>0</v>
      </c>
      <c r="E1164">
        <f>IFERROR(INDEX(Gemeinde_Kennzahlen!A:C,MATCH(A1164,Gemeinde_Kennzahlen!B:B,),3),0)</f>
        <v>4632</v>
      </c>
      <c r="F1164">
        <f>IFERROR(ROUND(INDEX(Gemeinde_Kennzahlen!A:Q,MATCH(A1164,Gemeinde_Kennzahlen!B:B,),16)*INDEX(Gemeinde_Kennzahlen!A:Q,MATCH(A1164,Gemeinde_Kennzahlen!B:B,),17),2),"Siedlungsfläche in ha")</f>
        <v>185.77</v>
      </c>
      <c r="G1164">
        <f t="shared" si="54"/>
        <v>0.20509499136442144</v>
      </c>
      <c r="H1164">
        <f t="shared" si="55"/>
        <v>0.32383419689119169</v>
      </c>
      <c r="I1164">
        <f t="shared" si="56"/>
        <v>0</v>
      </c>
    </row>
    <row r="1165" spans="1:9" x14ac:dyDescent="0.2">
      <c r="A1165" t="s">
        <v>1727</v>
      </c>
      <c r="B1165">
        <v>8</v>
      </c>
      <c r="C1165">
        <v>1</v>
      </c>
      <c r="D1165">
        <v>4</v>
      </c>
      <c r="E1165">
        <f>IFERROR(INDEX(Gemeinde_Kennzahlen!A:C,MATCH(A1165,Gemeinde_Kennzahlen!B:B,),3),0)</f>
        <v>2237</v>
      </c>
      <c r="F1165">
        <f>IFERROR(ROUND(INDEX(Gemeinde_Kennzahlen!A:Q,MATCH(A1165,Gemeinde_Kennzahlen!B:B,),16)*INDEX(Gemeinde_Kennzahlen!A:Q,MATCH(A1165,Gemeinde_Kennzahlen!B:B,),17),2),"Siedlungsfläche in ha")</f>
        <v>111</v>
      </c>
      <c r="G1165">
        <f t="shared" si="54"/>
        <v>0.17881090746535538</v>
      </c>
      <c r="H1165">
        <f t="shared" si="55"/>
        <v>0.33527045149754137</v>
      </c>
      <c r="I1165">
        <f t="shared" si="56"/>
        <v>0.89405453732677698</v>
      </c>
    </row>
    <row r="1166" spans="1:9" x14ac:dyDescent="0.2">
      <c r="A1166" t="s">
        <v>2254</v>
      </c>
      <c r="B1166">
        <v>79</v>
      </c>
      <c r="C1166">
        <v>1</v>
      </c>
      <c r="D1166">
        <v>12</v>
      </c>
      <c r="E1166">
        <f>IFERROR(INDEX(Gemeinde_Kennzahlen!A:C,MATCH(A1166,Gemeinde_Kennzahlen!B:B,),3),0)</f>
        <v>7967</v>
      </c>
      <c r="F1166">
        <f>IFERROR(ROUND(INDEX(Gemeinde_Kennzahlen!A:Q,MATCH(A1166,Gemeinde_Kennzahlen!B:B,),16)*INDEX(Gemeinde_Kennzahlen!A:Q,MATCH(A1166,Gemeinde_Kennzahlen!B:B,),17),2),"Siedlungsfläche in ha")</f>
        <v>239.61</v>
      </c>
      <c r="G1166">
        <f t="shared" si="54"/>
        <v>0.49579515501443455</v>
      </c>
      <c r="H1166">
        <f t="shared" si="55"/>
        <v>9.4138320572360989E-2</v>
      </c>
      <c r="I1166">
        <f t="shared" si="56"/>
        <v>0.75310656457888792</v>
      </c>
    </row>
    <row r="1167" spans="1:9" x14ac:dyDescent="0.2">
      <c r="A1167" t="s">
        <v>2375</v>
      </c>
      <c r="B1167">
        <v>9</v>
      </c>
      <c r="C1167">
        <v>0</v>
      </c>
      <c r="D1167">
        <v>5</v>
      </c>
      <c r="E1167">
        <f>IFERROR(INDEX(Gemeinde_Kennzahlen!A:C,MATCH(A1167,Gemeinde_Kennzahlen!B:B,),3),0)</f>
        <v>1221</v>
      </c>
      <c r="F1167">
        <f>IFERROR(ROUND(INDEX(Gemeinde_Kennzahlen!A:Q,MATCH(A1167,Gemeinde_Kennzahlen!B:B,),16)*INDEX(Gemeinde_Kennzahlen!A:Q,MATCH(A1167,Gemeinde_Kennzahlen!B:B,),17),2),"Siedlungsfläche in ha")</f>
        <v>65.83</v>
      </c>
      <c r="G1167">
        <f t="shared" si="54"/>
        <v>0.36855036855036855</v>
      </c>
      <c r="H1167">
        <f t="shared" si="55"/>
        <v>0</v>
      </c>
      <c r="I1167">
        <f t="shared" si="56"/>
        <v>2.0475020475020473</v>
      </c>
    </row>
    <row r="1168" spans="1:9" x14ac:dyDescent="0.2">
      <c r="A1168" t="s">
        <v>2380</v>
      </c>
      <c r="B1168">
        <v>17</v>
      </c>
      <c r="C1168">
        <v>1</v>
      </c>
      <c r="D1168">
        <v>7</v>
      </c>
      <c r="E1168">
        <f>IFERROR(INDEX(Gemeinde_Kennzahlen!A:C,MATCH(A1168,Gemeinde_Kennzahlen!B:B,),3),0)</f>
        <v>1981</v>
      </c>
      <c r="F1168">
        <f>IFERROR(ROUND(INDEX(Gemeinde_Kennzahlen!A:Q,MATCH(A1168,Gemeinde_Kennzahlen!B:B,),16)*INDEX(Gemeinde_Kennzahlen!A:Q,MATCH(A1168,Gemeinde_Kennzahlen!B:B,),17),2),"Siedlungsfläche in ha")</f>
        <v>100.13</v>
      </c>
      <c r="G1168">
        <f t="shared" si="54"/>
        <v>0.42907622412922769</v>
      </c>
      <c r="H1168">
        <f t="shared" si="55"/>
        <v>0.37859666834931854</v>
      </c>
      <c r="I1168">
        <f t="shared" si="56"/>
        <v>1.7667844522968197</v>
      </c>
    </row>
    <row r="1169" spans="1:9" x14ac:dyDescent="0.2">
      <c r="A1169" t="s">
        <v>1418</v>
      </c>
      <c r="B1169">
        <v>9</v>
      </c>
      <c r="C1169">
        <v>0</v>
      </c>
      <c r="D1169">
        <v>7</v>
      </c>
      <c r="E1169">
        <f>IFERROR(INDEX(Gemeinde_Kennzahlen!A:C,MATCH(A1169,Gemeinde_Kennzahlen!B:B,),3),0)</f>
        <v>493</v>
      </c>
      <c r="F1169">
        <f>IFERROR(ROUND(INDEX(Gemeinde_Kennzahlen!A:Q,MATCH(A1169,Gemeinde_Kennzahlen!B:B,),16)*INDEX(Gemeinde_Kennzahlen!A:Q,MATCH(A1169,Gemeinde_Kennzahlen!B:B,),17),2),"Siedlungsfläche in ha")</f>
        <v>49</v>
      </c>
      <c r="G1169">
        <f t="shared" si="54"/>
        <v>0.91277890466531442</v>
      </c>
      <c r="H1169">
        <f t="shared" si="55"/>
        <v>0</v>
      </c>
      <c r="I1169">
        <f t="shared" si="56"/>
        <v>7.0993914807302234</v>
      </c>
    </row>
    <row r="1170" spans="1:9" x14ac:dyDescent="0.2">
      <c r="A1170" t="s">
        <v>1382</v>
      </c>
      <c r="B1170">
        <v>10</v>
      </c>
      <c r="C1170">
        <v>1</v>
      </c>
      <c r="D1170">
        <v>1</v>
      </c>
      <c r="E1170">
        <f>IFERROR(INDEX(Gemeinde_Kennzahlen!A:C,MATCH(A1170,Gemeinde_Kennzahlen!B:B,),3),0)</f>
        <v>474</v>
      </c>
      <c r="F1170">
        <f>IFERROR(ROUND(INDEX(Gemeinde_Kennzahlen!A:Q,MATCH(A1170,Gemeinde_Kennzahlen!B:B,),16)*INDEX(Gemeinde_Kennzahlen!A:Q,MATCH(A1170,Gemeinde_Kennzahlen!B:B,),17),2),"Siedlungsfläche in ha")</f>
        <v>44.06</v>
      </c>
      <c r="G1170">
        <f t="shared" ref="G1170:G1233" si="57">B1170/E1170*50</f>
        <v>1.0548523206751055</v>
      </c>
      <c r="H1170">
        <f t="shared" ref="H1170:H1233" si="58">C1170/E1170*750</f>
        <v>1.582278481012658</v>
      </c>
      <c r="I1170">
        <f t="shared" ref="I1170:I1233" si="59">D1170/E1170*500</f>
        <v>1.0548523206751055</v>
      </c>
    </row>
    <row r="1171" spans="1:9" x14ac:dyDescent="0.2">
      <c r="A1171" t="s">
        <v>1711</v>
      </c>
      <c r="B1171">
        <v>0</v>
      </c>
      <c r="C1171">
        <v>0</v>
      </c>
      <c r="D1171">
        <v>0</v>
      </c>
      <c r="E1171">
        <f>IFERROR(INDEX(Gemeinde_Kennzahlen!A:C,MATCH(A1171,Gemeinde_Kennzahlen!B:B,),3),0)</f>
        <v>1835</v>
      </c>
      <c r="F1171">
        <f>IFERROR(ROUND(INDEX(Gemeinde_Kennzahlen!A:Q,MATCH(A1171,Gemeinde_Kennzahlen!B:B,),16)*INDEX(Gemeinde_Kennzahlen!A:Q,MATCH(A1171,Gemeinde_Kennzahlen!B:B,),17),2),"Siedlungsfläche in ha")</f>
        <v>81.790000000000006</v>
      </c>
      <c r="G1171">
        <f t="shared" si="57"/>
        <v>0</v>
      </c>
      <c r="H1171">
        <f t="shared" si="58"/>
        <v>0</v>
      </c>
      <c r="I1171">
        <f t="shared" si="59"/>
        <v>0</v>
      </c>
    </row>
    <row r="1172" spans="1:9" x14ac:dyDescent="0.2">
      <c r="A1172" t="s">
        <v>1477</v>
      </c>
      <c r="B1172">
        <v>38</v>
      </c>
      <c r="C1172">
        <v>1</v>
      </c>
      <c r="D1172">
        <v>1</v>
      </c>
      <c r="E1172">
        <f>IFERROR(INDEX(Gemeinde_Kennzahlen!A:C,MATCH(A1172,Gemeinde_Kennzahlen!B:B,),3),0)</f>
        <v>11221</v>
      </c>
      <c r="F1172">
        <f>IFERROR(ROUND(INDEX(Gemeinde_Kennzahlen!A:Q,MATCH(A1172,Gemeinde_Kennzahlen!B:B,),16)*INDEX(Gemeinde_Kennzahlen!A:Q,MATCH(A1172,Gemeinde_Kennzahlen!B:B,),17),2),"Siedlungsfläche in ha")</f>
        <v>281.70999999999998</v>
      </c>
      <c r="G1172">
        <f t="shared" si="57"/>
        <v>0.16932537207022547</v>
      </c>
      <c r="H1172">
        <f t="shared" si="58"/>
        <v>6.6838962659299533E-2</v>
      </c>
      <c r="I1172">
        <f t="shared" si="59"/>
        <v>4.455930843953302E-2</v>
      </c>
    </row>
    <row r="1173" spans="1:9" x14ac:dyDescent="0.2">
      <c r="A1173" t="s">
        <v>1227</v>
      </c>
      <c r="B1173">
        <v>0</v>
      </c>
      <c r="C1173">
        <v>0</v>
      </c>
      <c r="D1173">
        <v>0</v>
      </c>
      <c r="E1173">
        <f>IFERROR(INDEX(Gemeinde_Kennzahlen!A:C,MATCH(A1173,Gemeinde_Kennzahlen!B:B,),3),0)</f>
        <v>207</v>
      </c>
      <c r="F1173">
        <f>IFERROR(ROUND(INDEX(Gemeinde_Kennzahlen!A:Q,MATCH(A1173,Gemeinde_Kennzahlen!B:B,),16)*INDEX(Gemeinde_Kennzahlen!A:Q,MATCH(A1173,Gemeinde_Kennzahlen!B:B,),17),2),"Siedlungsfläche in ha")</f>
        <v>42.82</v>
      </c>
      <c r="G1173">
        <f t="shared" si="57"/>
        <v>0</v>
      </c>
      <c r="H1173">
        <f t="shared" si="58"/>
        <v>0</v>
      </c>
      <c r="I1173">
        <f t="shared" si="59"/>
        <v>0</v>
      </c>
    </row>
    <row r="1174" spans="1:9" x14ac:dyDescent="0.2">
      <c r="A1174" t="s">
        <v>1903</v>
      </c>
      <c r="B1174">
        <v>6</v>
      </c>
      <c r="C1174">
        <v>0</v>
      </c>
      <c r="D1174">
        <v>0</v>
      </c>
      <c r="E1174">
        <f>IFERROR(INDEX(Gemeinde_Kennzahlen!A:C,MATCH(A1174,Gemeinde_Kennzahlen!B:B,),3),0)</f>
        <v>541</v>
      </c>
      <c r="F1174">
        <f>IFERROR(ROUND(INDEX(Gemeinde_Kennzahlen!A:Q,MATCH(A1174,Gemeinde_Kennzahlen!B:B,),16)*INDEX(Gemeinde_Kennzahlen!A:Q,MATCH(A1174,Gemeinde_Kennzahlen!B:B,),17),2),"Siedlungsfläche in ha")</f>
        <v>39.700000000000003</v>
      </c>
      <c r="G1174">
        <f t="shared" si="57"/>
        <v>0.55452865064695012</v>
      </c>
      <c r="H1174">
        <f t="shared" si="58"/>
        <v>0</v>
      </c>
      <c r="I1174">
        <f t="shared" si="59"/>
        <v>0</v>
      </c>
    </row>
    <row r="1175" spans="1:9" x14ac:dyDescent="0.2">
      <c r="A1175" t="s">
        <v>1103</v>
      </c>
      <c r="B1175">
        <v>8</v>
      </c>
      <c r="C1175">
        <v>0</v>
      </c>
      <c r="D1175">
        <v>6</v>
      </c>
      <c r="E1175">
        <f>IFERROR(INDEX(Gemeinde_Kennzahlen!A:C,MATCH(A1175,Gemeinde_Kennzahlen!B:B,),3),0)</f>
        <v>1225</v>
      </c>
      <c r="F1175">
        <f>IFERROR(ROUND(INDEX(Gemeinde_Kennzahlen!A:Q,MATCH(A1175,Gemeinde_Kennzahlen!B:B,),16)*INDEX(Gemeinde_Kennzahlen!A:Q,MATCH(A1175,Gemeinde_Kennzahlen!B:B,),17),2),"Siedlungsfläche in ha")</f>
        <v>55.86</v>
      </c>
      <c r="G1175">
        <f t="shared" si="57"/>
        <v>0.32653061224489799</v>
      </c>
      <c r="H1175">
        <f t="shared" si="58"/>
        <v>0</v>
      </c>
      <c r="I1175">
        <f t="shared" si="59"/>
        <v>2.4489795918367347</v>
      </c>
    </row>
    <row r="1176" spans="1:9" x14ac:dyDescent="0.2">
      <c r="A1176" t="s">
        <v>2218</v>
      </c>
      <c r="B1176">
        <v>5</v>
      </c>
      <c r="C1176">
        <v>0</v>
      </c>
      <c r="D1176">
        <v>0</v>
      </c>
      <c r="E1176">
        <f>IFERROR(INDEX(Gemeinde_Kennzahlen!A:C,MATCH(A1176,Gemeinde_Kennzahlen!B:B,),3),0)</f>
        <v>1025</v>
      </c>
      <c r="F1176">
        <f>IFERROR(ROUND(INDEX(Gemeinde_Kennzahlen!A:Q,MATCH(A1176,Gemeinde_Kennzahlen!B:B,),16)*INDEX(Gemeinde_Kennzahlen!A:Q,MATCH(A1176,Gemeinde_Kennzahlen!B:B,),17),2),"Siedlungsfläche in ha")</f>
        <v>56</v>
      </c>
      <c r="G1176">
        <f t="shared" si="57"/>
        <v>0.24390243902439024</v>
      </c>
      <c r="H1176">
        <f t="shared" si="58"/>
        <v>0</v>
      </c>
      <c r="I1176">
        <f t="shared" si="59"/>
        <v>0</v>
      </c>
    </row>
    <row r="1177" spans="1:9" x14ac:dyDescent="0.2">
      <c r="A1177" t="s">
        <v>267</v>
      </c>
      <c r="B1177">
        <v>0</v>
      </c>
      <c r="C1177">
        <v>0</v>
      </c>
      <c r="D1177">
        <v>0</v>
      </c>
      <c r="E1177">
        <f>IFERROR(INDEX(Gemeinde_Kennzahlen!A:C,MATCH(A1177,Gemeinde_Kennzahlen!B:B,),3),0)</f>
        <v>269</v>
      </c>
      <c r="F1177">
        <f>IFERROR(ROUND(INDEX(Gemeinde_Kennzahlen!A:Q,MATCH(A1177,Gemeinde_Kennzahlen!B:B,),16)*INDEX(Gemeinde_Kennzahlen!A:Q,MATCH(A1177,Gemeinde_Kennzahlen!B:B,),17),2),"Siedlungsfläche in ha")</f>
        <v>25.8</v>
      </c>
      <c r="G1177">
        <f t="shared" si="57"/>
        <v>0</v>
      </c>
      <c r="H1177">
        <f t="shared" si="58"/>
        <v>0</v>
      </c>
      <c r="I1177">
        <f t="shared" si="59"/>
        <v>0</v>
      </c>
    </row>
    <row r="1178" spans="1:9" x14ac:dyDescent="0.2">
      <c r="A1178" t="s">
        <v>683</v>
      </c>
      <c r="B1178">
        <v>0</v>
      </c>
      <c r="C1178">
        <v>0</v>
      </c>
      <c r="D1178">
        <v>0</v>
      </c>
      <c r="E1178">
        <f>IFERROR(INDEX(Gemeinde_Kennzahlen!A:C,MATCH(A1178,Gemeinde_Kennzahlen!B:B,),3),0)</f>
        <v>215</v>
      </c>
      <c r="F1178">
        <f>IFERROR(ROUND(INDEX(Gemeinde_Kennzahlen!A:Q,MATCH(A1178,Gemeinde_Kennzahlen!B:B,),16)*INDEX(Gemeinde_Kennzahlen!A:Q,MATCH(A1178,Gemeinde_Kennzahlen!B:B,),17),2),"Siedlungsfläche in ha")</f>
        <v>18.829999999999998</v>
      </c>
      <c r="G1178">
        <f t="shared" si="57"/>
        <v>0</v>
      </c>
      <c r="H1178">
        <f t="shared" si="58"/>
        <v>0</v>
      </c>
      <c r="I1178">
        <f t="shared" si="59"/>
        <v>0</v>
      </c>
    </row>
    <row r="1179" spans="1:9" x14ac:dyDescent="0.2">
      <c r="A1179" t="s">
        <v>2271</v>
      </c>
      <c r="B1179">
        <v>118</v>
      </c>
      <c r="C1179">
        <v>7</v>
      </c>
      <c r="D1179">
        <v>31</v>
      </c>
      <c r="E1179">
        <f>IFERROR(INDEX(Gemeinde_Kennzahlen!A:C,MATCH(A1179,Gemeinde_Kennzahlen!B:B,),3),0)</f>
        <v>13067</v>
      </c>
      <c r="F1179">
        <f>IFERROR(ROUND(INDEX(Gemeinde_Kennzahlen!A:Q,MATCH(A1179,Gemeinde_Kennzahlen!B:B,),16)*INDEX(Gemeinde_Kennzahlen!A:Q,MATCH(A1179,Gemeinde_Kennzahlen!B:B,),17),2),"Siedlungsfläche in ha")</f>
        <v>328</v>
      </c>
      <c r="G1179">
        <f t="shared" si="57"/>
        <v>0.45151909390066575</v>
      </c>
      <c r="H1179">
        <f t="shared" si="58"/>
        <v>0.40177546491160943</v>
      </c>
      <c r="I1179">
        <f t="shared" si="59"/>
        <v>1.1861942297390373</v>
      </c>
    </row>
    <row r="1180" spans="1:9" x14ac:dyDescent="0.2">
      <c r="A1180" t="s">
        <v>2120</v>
      </c>
      <c r="B1180">
        <v>3</v>
      </c>
      <c r="C1180">
        <v>0</v>
      </c>
      <c r="D1180">
        <v>1</v>
      </c>
      <c r="E1180">
        <f>IFERROR(INDEX(Gemeinde_Kennzahlen!A:C,MATCH(A1180,Gemeinde_Kennzahlen!B:B,),3),0)</f>
        <v>833</v>
      </c>
      <c r="F1180">
        <f>IFERROR(ROUND(INDEX(Gemeinde_Kennzahlen!A:Q,MATCH(A1180,Gemeinde_Kennzahlen!B:B,),16)*INDEX(Gemeinde_Kennzahlen!A:Q,MATCH(A1180,Gemeinde_Kennzahlen!B:B,),17),2),"Siedlungsfläche in ha")</f>
        <v>63.51</v>
      </c>
      <c r="G1180">
        <f t="shared" si="57"/>
        <v>0.18007202881152462</v>
      </c>
      <c r="H1180">
        <f t="shared" si="58"/>
        <v>0</v>
      </c>
      <c r="I1180">
        <f t="shared" si="59"/>
        <v>0.60024009603841533</v>
      </c>
    </row>
    <row r="1181" spans="1:9" x14ac:dyDescent="0.2">
      <c r="A1181" t="s">
        <v>2196</v>
      </c>
      <c r="B1181">
        <v>26</v>
      </c>
      <c r="C1181">
        <v>0</v>
      </c>
      <c r="D1181">
        <v>7</v>
      </c>
      <c r="E1181">
        <f>IFERROR(INDEX(Gemeinde_Kennzahlen!A:C,MATCH(A1181,Gemeinde_Kennzahlen!B:B,),3),0)</f>
        <v>4056</v>
      </c>
      <c r="F1181">
        <f>IFERROR(ROUND(INDEX(Gemeinde_Kennzahlen!A:Q,MATCH(A1181,Gemeinde_Kennzahlen!B:B,),16)*INDEX(Gemeinde_Kennzahlen!A:Q,MATCH(A1181,Gemeinde_Kennzahlen!B:B,),17),2),"Siedlungsfläche in ha")</f>
        <v>202</v>
      </c>
      <c r="G1181">
        <f t="shared" si="57"/>
        <v>0.32051282051282048</v>
      </c>
      <c r="H1181">
        <f t="shared" si="58"/>
        <v>0</v>
      </c>
      <c r="I1181">
        <f t="shared" si="59"/>
        <v>0.86291913214990135</v>
      </c>
    </row>
    <row r="1182" spans="1:9" x14ac:dyDescent="0.2">
      <c r="A1182" t="s">
        <v>1446</v>
      </c>
      <c r="B1182">
        <v>0</v>
      </c>
      <c r="C1182">
        <v>0</v>
      </c>
      <c r="D1182">
        <v>0</v>
      </c>
      <c r="E1182">
        <f>IFERROR(INDEX(Gemeinde_Kennzahlen!A:C,MATCH(A1182,Gemeinde_Kennzahlen!B:B,),3),0)</f>
        <v>1561</v>
      </c>
      <c r="F1182">
        <f>IFERROR(ROUND(INDEX(Gemeinde_Kennzahlen!A:Q,MATCH(A1182,Gemeinde_Kennzahlen!B:B,),16)*INDEX(Gemeinde_Kennzahlen!A:Q,MATCH(A1182,Gemeinde_Kennzahlen!B:B,),17),2),"Siedlungsfläche in ha")</f>
        <v>66</v>
      </c>
      <c r="G1182">
        <f t="shared" si="57"/>
        <v>0</v>
      </c>
      <c r="H1182">
        <f t="shared" si="58"/>
        <v>0</v>
      </c>
      <c r="I1182">
        <f t="shared" si="59"/>
        <v>0</v>
      </c>
    </row>
    <row r="1183" spans="1:9" x14ac:dyDescent="0.2">
      <c r="A1183" t="s">
        <v>2040</v>
      </c>
      <c r="B1183">
        <v>0</v>
      </c>
      <c r="C1183">
        <v>0</v>
      </c>
      <c r="D1183">
        <v>0</v>
      </c>
      <c r="E1183">
        <f>IFERROR(INDEX(Gemeinde_Kennzahlen!A:C,MATCH(A1183,Gemeinde_Kennzahlen!B:B,),3),0)</f>
        <v>1236</v>
      </c>
      <c r="F1183">
        <f>IFERROR(ROUND(INDEX(Gemeinde_Kennzahlen!A:Q,MATCH(A1183,Gemeinde_Kennzahlen!B:B,),16)*INDEX(Gemeinde_Kennzahlen!A:Q,MATCH(A1183,Gemeinde_Kennzahlen!B:B,),17),2),"Siedlungsfläche in ha")</f>
        <v>104.11</v>
      </c>
      <c r="G1183">
        <f t="shared" si="57"/>
        <v>0</v>
      </c>
      <c r="H1183">
        <f t="shared" si="58"/>
        <v>0</v>
      </c>
      <c r="I1183">
        <f t="shared" si="59"/>
        <v>0</v>
      </c>
    </row>
    <row r="1184" spans="1:9" x14ac:dyDescent="0.2">
      <c r="A1184" t="s">
        <v>914</v>
      </c>
      <c r="B1184">
        <v>11</v>
      </c>
      <c r="C1184">
        <v>1</v>
      </c>
      <c r="D1184">
        <v>0</v>
      </c>
      <c r="E1184">
        <f>IFERROR(INDEX(Gemeinde_Kennzahlen!A:C,MATCH(A1184,Gemeinde_Kennzahlen!B:B,),3),0)</f>
        <v>5680</v>
      </c>
      <c r="F1184">
        <f>IFERROR(ROUND(INDEX(Gemeinde_Kennzahlen!A:Q,MATCH(A1184,Gemeinde_Kennzahlen!B:B,),16)*INDEX(Gemeinde_Kennzahlen!A:Q,MATCH(A1184,Gemeinde_Kennzahlen!B:B,),17),2),"Siedlungsfläche in ha")</f>
        <v>199</v>
      </c>
      <c r="G1184">
        <f t="shared" si="57"/>
        <v>9.6830985915492954E-2</v>
      </c>
      <c r="H1184">
        <f t="shared" si="58"/>
        <v>0.13204225352112678</v>
      </c>
      <c r="I1184">
        <f t="shared" si="59"/>
        <v>0</v>
      </c>
    </row>
    <row r="1185" spans="1:9" x14ac:dyDescent="0.2">
      <c r="A1185" t="s">
        <v>1575</v>
      </c>
      <c r="B1185">
        <v>0</v>
      </c>
      <c r="C1185">
        <v>1</v>
      </c>
      <c r="D1185">
        <v>3</v>
      </c>
      <c r="E1185">
        <f>IFERROR(INDEX(Gemeinde_Kennzahlen!A:C,MATCH(A1185,Gemeinde_Kennzahlen!B:B,),3),0)</f>
        <v>1084</v>
      </c>
      <c r="F1185">
        <f>IFERROR(ROUND(INDEX(Gemeinde_Kennzahlen!A:Q,MATCH(A1185,Gemeinde_Kennzahlen!B:B,),16)*INDEX(Gemeinde_Kennzahlen!A:Q,MATCH(A1185,Gemeinde_Kennzahlen!B:B,),17),2),"Siedlungsfläche in ha")</f>
        <v>76</v>
      </c>
      <c r="G1185">
        <f t="shared" si="57"/>
        <v>0</v>
      </c>
      <c r="H1185">
        <f t="shared" si="58"/>
        <v>0.69188191881918815</v>
      </c>
      <c r="I1185">
        <f t="shared" si="59"/>
        <v>1.3837638376383763</v>
      </c>
    </row>
    <row r="1186" spans="1:9" x14ac:dyDescent="0.2">
      <c r="A1186" t="s">
        <v>1958</v>
      </c>
      <c r="B1186">
        <v>16</v>
      </c>
      <c r="C1186">
        <v>0</v>
      </c>
      <c r="D1186">
        <v>1</v>
      </c>
      <c r="E1186">
        <f>IFERROR(INDEX(Gemeinde_Kennzahlen!A:C,MATCH(A1186,Gemeinde_Kennzahlen!B:B,),3),0)</f>
        <v>1231</v>
      </c>
      <c r="F1186">
        <f>IFERROR(ROUND(INDEX(Gemeinde_Kennzahlen!A:Q,MATCH(A1186,Gemeinde_Kennzahlen!B:B,),16)*INDEX(Gemeinde_Kennzahlen!A:Q,MATCH(A1186,Gemeinde_Kennzahlen!B:B,),17),2),"Siedlungsfläche in ha")</f>
        <v>70</v>
      </c>
      <c r="G1186">
        <f t="shared" si="57"/>
        <v>0.6498781478472786</v>
      </c>
      <c r="H1186">
        <f t="shared" si="58"/>
        <v>0</v>
      </c>
      <c r="I1186">
        <f t="shared" si="59"/>
        <v>0.40617384240454912</v>
      </c>
    </row>
    <row r="1187" spans="1:9" x14ac:dyDescent="0.2">
      <c r="A1187" t="s">
        <v>1161</v>
      </c>
      <c r="B1187">
        <v>3</v>
      </c>
      <c r="C1187">
        <v>0</v>
      </c>
      <c r="D1187">
        <v>10</v>
      </c>
      <c r="E1187">
        <f>IFERROR(INDEX(Gemeinde_Kennzahlen!A:C,MATCH(A1187,Gemeinde_Kennzahlen!B:B,),3),0)</f>
        <v>2988</v>
      </c>
      <c r="F1187">
        <f>IFERROR(ROUND(INDEX(Gemeinde_Kennzahlen!A:Q,MATCH(A1187,Gemeinde_Kennzahlen!B:B,),16)*INDEX(Gemeinde_Kennzahlen!A:Q,MATCH(A1187,Gemeinde_Kennzahlen!B:B,),17),2),"Siedlungsfläche in ha")</f>
        <v>119.61</v>
      </c>
      <c r="G1187">
        <f t="shared" si="57"/>
        <v>5.0200803212851398E-2</v>
      </c>
      <c r="H1187">
        <f t="shared" si="58"/>
        <v>0</v>
      </c>
      <c r="I1187">
        <f t="shared" si="59"/>
        <v>1.6733601070950468</v>
      </c>
    </row>
    <row r="1188" spans="1:9" x14ac:dyDescent="0.2">
      <c r="A1188" t="s">
        <v>239</v>
      </c>
      <c r="B1188">
        <v>0</v>
      </c>
      <c r="C1188">
        <v>0</v>
      </c>
      <c r="D1188">
        <v>0</v>
      </c>
      <c r="E1188">
        <f>IFERROR(INDEX(Gemeinde_Kennzahlen!A:C,MATCH(A1188,Gemeinde_Kennzahlen!B:B,),3),0)</f>
        <v>349</v>
      </c>
      <c r="F1188">
        <f>IFERROR(ROUND(INDEX(Gemeinde_Kennzahlen!A:Q,MATCH(A1188,Gemeinde_Kennzahlen!B:B,),16)*INDEX(Gemeinde_Kennzahlen!A:Q,MATCH(A1188,Gemeinde_Kennzahlen!B:B,),17),2),"Siedlungsfläche in ha")</f>
        <v>67.17</v>
      </c>
      <c r="G1188">
        <f t="shared" si="57"/>
        <v>0</v>
      </c>
      <c r="H1188">
        <f t="shared" si="58"/>
        <v>0</v>
      </c>
      <c r="I1188">
        <f t="shared" si="59"/>
        <v>0</v>
      </c>
    </row>
    <row r="1189" spans="1:9" x14ac:dyDescent="0.2">
      <c r="A1189" t="s">
        <v>2290</v>
      </c>
      <c r="B1189">
        <v>153</v>
      </c>
      <c r="C1189">
        <v>4</v>
      </c>
      <c r="D1189">
        <v>14</v>
      </c>
      <c r="E1189">
        <f>IFERROR(INDEX(Gemeinde_Kennzahlen!A:C,MATCH(A1189,Gemeinde_Kennzahlen!B:B,),3),0)</f>
        <v>18944</v>
      </c>
      <c r="F1189">
        <f>IFERROR(ROUND(INDEX(Gemeinde_Kennzahlen!A:Q,MATCH(A1189,Gemeinde_Kennzahlen!B:B,),16)*INDEX(Gemeinde_Kennzahlen!A:Q,MATCH(A1189,Gemeinde_Kennzahlen!B:B,),17),2),"Siedlungsfläche in ha")</f>
        <v>357.54</v>
      </c>
      <c r="G1189">
        <f t="shared" si="57"/>
        <v>0.40382179054054052</v>
      </c>
      <c r="H1189">
        <f t="shared" si="58"/>
        <v>0.15836148648648649</v>
      </c>
      <c r="I1189">
        <f t="shared" si="59"/>
        <v>0.36951013513513514</v>
      </c>
    </row>
    <row r="1190" spans="1:9" x14ac:dyDescent="0.2">
      <c r="A1190" t="s">
        <v>521</v>
      </c>
      <c r="B1190">
        <v>0</v>
      </c>
      <c r="C1190">
        <v>1</v>
      </c>
      <c r="D1190">
        <v>0</v>
      </c>
      <c r="E1190">
        <f>IFERROR(INDEX(Gemeinde_Kennzahlen!A:C,MATCH(A1190,Gemeinde_Kennzahlen!B:B,),3),0)</f>
        <v>1369</v>
      </c>
      <c r="F1190">
        <f>IFERROR(ROUND(INDEX(Gemeinde_Kennzahlen!A:Q,MATCH(A1190,Gemeinde_Kennzahlen!B:B,),16)*INDEX(Gemeinde_Kennzahlen!A:Q,MATCH(A1190,Gemeinde_Kennzahlen!B:B,),17),2),"Siedlungsfläche in ha")</f>
        <v>76.2</v>
      </c>
      <c r="G1190">
        <f t="shared" si="57"/>
        <v>0</v>
      </c>
      <c r="H1190">
        <f t="shared" si="58"/>
        <v>0.54784514243973703</v>
      </c>
      <c r="I1190">
        <f t="shared" si="59"/>
        <v>0</v>
      </c>
    </row>
    <row r="1191" spans="1:9" x14ac:dyDescent="0.2">
      <c r="A1191" t="s">
        <v>1670</v>
      </c>
      <c r="B1191">
        <v>4</v>
      </c>
      <c r="C1191">
        <v>0</v>
      </c>
      <c r="D1191">
        <v>0</v>
      </c>
      <c r="E1191">
        <f>IFERROR(INDEX(Gemeinde_Kennzahlen!A:C,MATCH(A1191,Gemeinde_Kennzahlen!B:B,),3),0)</f>
        <v>2791</v>
      </c>
      <c r="F1191">
        <f>IFERROR(ROUND(INDEX(Gemeinde_Kennzahlen!A:Q,MATCH(A1191,Gemeinde_Kennzahlen!B:B,),16)*INDEX(Gemeinde_Kennzahlen!A:Q,MATCH(A1191,Gemeinde_Kennzahlen!B:B,),17),2),"Siedlungsfläche in ha")</f>
        <v>94.76</v>
      </c>
      <c r="G1191">
        <f t="shared" si="57"/>
        <v>7.1658903618774625E-2</v>
      </c>
      <c r="H1191">
        <f t="shared" si="58"/>
        <v>0</v>
      </c>
      <c r="I1191">
        <f t="shared" si="59"/>
        <v>0</v>
      </c>
    </row>
    <row r="1192" spans="1:9" x14ac:dyDescent="0.2">
      <c r="A1192" t="s">
        <v>1585</v>
      </c>
      <c r="B1192">
        <v>18</v>
      </c>
      <c r="C1192">
        <v>0</v>
      </c>
      <c r="D1192">
        <v>4</v>
      </c>
      <c r="E1192">
        <f>IFERROR(INDEX(Gemeinde_Kennzahlen!A:C,MATCH(A1192,Gemeinde_Kennzahlen!B:B,),3),0)</f>
        <v>692</v>
      </c>
      <c r="F1192">
        <f>IFERROR(ROUND(INDEX(Gemeinde_Kennzahlen!A:Q,MATCH(A1192,Gemeinde_Kennzahlen!B:B,),16)*INDEX(Gemeinde_Kennzahlen!A:Q,MATCH(A1192,Gemeinde_Kennzahlen!B:B,),17),2),"Siedlungsfläche in ha")</f>
        <v>47.81</v>
      </c>
      <c r="G1192">
        <f t="shared" si="57"/>
        <v>1.300578034682081</v>
      </c>
      <c r="H1192">
        <f t="shared" si="58"/>
        <v>0</v>
      </c>
      <c r="I1192">
        <f t="shared" si="59"/>
        <v>2.8901734104046239</v>
      </c>
    </row>
    <row r="1193" spans="1:9" x14ac:dyDescent="0.2">
      <c r="A1193" t="s">
        <v>1131</v>
      </c>
      <c r="B1193">
        <v>20</v>
      </c>
      <c r="C1193">
        <v>1</v>
      </c>
      <c r="D1193">
        <v>4</v>
      </c>
      <c r="E1193">
        <f>IFERROR(INDEX(Gemeinde_Kennzahlen!A:C,MATCH(A1193,Gemeinde_Kennzahlen!B:B,),3),0)</f>
        <v>2445</v>
      </c>
      <c r="F1193">
        <f>IFERROR(ROUND(INDEX(Gemeinde_Kennzahlen!A:Q,MATCH(A1193,Gemeinde_Kennzahlen!B:B,),16)*INDEX(Gemeinde_Kennzahlen!A:Q,MATCH(A1193,Gemeinde_Kennzahlen!B:B,),17),2),"Siedlungsfläche in ha")</f>
        <v>78.900000000000006</v>
      </c>
      <c r="G1193">
        <f t="shared" si="57"/>
        <v>0.40899795501022501</v>
      </c>
      <c r="H1193">
        <f t="shared" si="58"/>
        <v>0.30674846625766872</v>
      </c>
      <c r="I1193">
        <f t="shared" si="59"/>
        <v>0.81799591002044991</v>
      </c>
    </row>
    <row r="1194" spans="1:9" x14ac:dyDescent="0.2">
      <c r="A1194" t="s">
        <v>1651</v>
      </c>
      <c r="B1194">
        <v>57</v>
      </c>
      <c r="C1194">
        <v>1</v>
      </c>
      <c r="D1194">
        <v>1</v>
      </c>
      <c r="E1194">
        <f>IFERROR(INDEX(Gemeinde_Kennzahlen!A:C,MATCH(A1194,Gemeinde_Kennzahlen!B:B,),3),0)</f>
        <v>8138</v>
      </c>
      <c r="F1194">
        <f>IFERROR(ROUND(INDEX(Gemeinde_Kennzahlen!A:Q,MATCH(A1194,Gemeinde_Kennzahlen!B:B,),16)*INDEX(Gemeinde_Kennzahlen!A:Q,MATCH(A1194,Gemeinde_Kennzahlen!B:B,),17),2),"Siedlungsfläche in ha")</f>
        <v>237.31</v>
      </c>
      <c r="G1194">
        <f t="shared" si="57"/>
        <v>0.35020889653477516</v>
      </c>
      <c r="H1194">
        <f t="shared" si="58"/>
        <v>9.2160235930203976E-2</v>
      </c>
      <c r="I1194">
        <f t="shared" si="59"/>
        <v>6.1440157286802646E-2</v>
      </c>
    </row>
    <row r="1195" spans="1:9" x14ac:dyDescent="0.2">
      <c r="A1195" t="s">
        <v>1828</v>
      </c>
      <c r="B1195">
        <v>10</v>
      </c>
      <c r="C1195">
        <v>1</v>
      </c>
      <c r="D1195">
        <v>0</v>
      </c>
      <c r="E1195">
        <f>IFERROR(INDEX(Gemeinde_Kennzahlen!A:C,MATCH(A1195,Gemeinde_Kennzahlen!B:B,),3),0)</f>
        <v>3024</v>
      </c>
      <c r="F1195">
        <f>IFERROR(ROUND(INDEX(Gemeinde_Kennzahlen!A:Q,MATCH(A1195,Gemeinde_Kennzahlen!B:B,),16)*INDEX(Gemeinde_Kennzahlen!A:Q,MATCH(A1195,Gemeinde_Kennzahlen!B:B,),17),2),"Siedlungsfläche in ha")</f>
        <v>120.46</v>
      </c>
      <c r="G1195">
        <f t="shared" si="57"/>
        <v>0.16534391534391535</v>
      </c>
      <c r="H1195">
        <f t="shared" si="58"/>
        <v>0.248015873015873</v>
      </c>
      <c r="I1195">
        <f t="shared" si="59"/>
        <v>0</v>
      </c>
    </row>
    <row r="1196" spans="1:9" x14ac:dyDescent="0.2">
      <c r="A1196" t="s">
        <v>793</v>
      </c>
      <c r="B1196">
        <v>19</v>
      </c>
      <c r="C1196">
        <v>1</v>
      </c>
      <c r="D1196">
        <v>3</v>
      </c>
      <c r="E1196">
        <f>IFERROR(INDEX(Gemeinde_Kennzahlen!A:C,MATCH(A1196,Gemeinde_Kennzahlen!B:B,),3),0)</f>
        <v>2654</v>
      </c>
      <c r="F1196">
        <f>IFERROR(ROUND(INDEX(Gemeinde_Kennzahlen!A:Q,MATCH(A1196,Gemeinde_Kennzahlen!B:B,),16)*INDEX(Gemeinde_Kennzahlen!A:Q,MATCH(A1196,Gemeinde_Kennzahlen!B:B,),17),2),"Siedlungsfläche in ha")</f>
        <v>96</v>
      </c>
      <c r="G1196">
        <f t="shared" si="57"/>
        <v>0.35795026375282596</v>
      </c>
      <c r="H1196">
        <f t="shared" si="58"/>
        <v>0.2825923134890731</v>
      </c>
      <c r="I1196">
        <f t="shared" si="59"/>
        <v>0.5651846269781462</v>
      </c>
    </row>
    <row r="1197" spans="1:9" x14ac:dyDescent="0.2">
      <c r="A1197" t="s">
        <v>526</v>
      </c>
      <c r="B1197">
        <v>0</v>
      </c>
      <c r="C1197">
        <v>0</v>
      </c>
      <c r="D1197">
        <v>0</v>
      </c>
      <c r="E1197">
        <f>IFERROR(INDEX(Gemeinde_Kennzahlen!A:C,MATCH(A1197,Gemeinde_Kennzahlen!B:B,),3),0)</f>
        <v>473</v>
      </c>
      <c r="F1197">
        <f>IFERROR(ROUND(INDEX(Gemeinde_Kennzahlen!A:Q,MATCH(A1197,Gemeinde_Kennzahlen!B:B,),16)*INDEX(Gemeinde_Kennzahlen!A:Q,MATCH(A1197,Gemeinde_Kennzahlen!B:B,),17),2),"Siedlungsfläche in ha")</f>
        <v>27.69</v>
      </c>
      <c r="G1197">
        <f t="shared" si="57"/>
        <v>0</v>
      </c>
      <c r="H1197">
        <f t="shared" si="58"/>
        <v>0</v>
      </c>
      <c r="I1197">
        <f t="shared" si="59"/>
        <v>0</v>
      </c>
    </row>
    <row r="1198" spans="1:9" x14ac:dyDescent="0.2">
      <c r="A1198" t="s">
        <v>716</v>
      </c>
      <c r="B1198">
        <v>8</v>
      </c>
      <c r="C1198">
        <v>2</v>
      </c>
      <c r="D1198">
        <v>1</v>
      </c>
      <c r="E1198">
        <f>IFERROR(INDEX(Gemeinde_Kennzahlen!A:C,MATCH(A1198,Gemeinde_Kennzahlen!B:B,),3),0)</f>
        <v>2646</v>
      </c>
      <c r="F1198">
        <f>IFERROR(ROUND(INDEX(Gemeinde_Kennzahlen!A:Q,MATCH(A1198,Gemeinde_Kennzahlen!B:B,),16)*INDEX(Gemeinde_Kennzahlen!A:Q,MATCH(A1198,Gemeinde_Kennzahlen!B:B,),17),2),"Siedlungsfläche in ha")</f>
        <v>91.41</v>
      </c>
      <c r="G1198">
        <f t="shared" si="57"/>
        <v>0.15117157974300832</v>
      </c>
      <c r="H1198">
        <f t="shared" si="58"/>
        <v>0.56689342403628118</v>
      </c>
      <c r="I1198">
        <f t="shared" si="59"/>
        <v>0.1889644746787604</v>
      </c>
    </row>
    <row r="1199" spans="1:9" x14ac:dyDescent="0.2">
      <c r="A1199" t="s">
        <v>2253</v>
      </c>
      <c r="B1199">
        <v>2</v>
      </c>
      <c r="C1199">
        <v>0</v>
      </c>
      <c r="D1199">
        <v>1</v>
      </c>
      <c r="E1199">
        <f>IFERROR(INDEX(Gemeinde_Kennzahlen!A:C,MATCH(A1199,Gemeinde_Kennzahlen!B:B,),3),0)</f>
        <v>698</v>
      </c>
      <c r="F1199">
        <f>IFERROR(ROUND(INDEX(Gemeinde_Kennzahlen!A:Q,MATCH(A1199,Gemeinde_Kennzahlen!B:B,),16)*INDEX(Gemeinde_Kennzahlen!A:Q,MATCH(A1199,Gemeinde_Kennzahlen!B:B,),17),2),"Siedlungsfläche in ha")</f>
        <v>47.94</v>
      </c>
      <c r="G1199">
        <f t="shared" si="57"/>
        <v>0.14326647564469913</v>
      </c>
      <c r="H1199">
        <f t="shared" si="58"/>
        <v>0</v>
      </c>
      <c r="I1199">
        <f t="shared" si="59"/>
        <v>0.71633237822349571</v>
      </c>
    </row>
    <row r="1200" spans="1:9" x14ac:dyDescent="0.2">
      <c r="A1200" t="s">
        <v>285</v>
      </c>
      <c r="B1200">
        <v>13</v>
      </c>
      <c r="C1200">
        <v>2</v>
      </c>
      <c r="D1200">
        <v>5</v>
      </c>
      <c r="E1200">
        <f>IFERROR(INDEX(Gemeinde_Kennzahlen!A:C,MATCH(A1200,Gemeinde_Kennzahlen!B:B,),3),0)</f>
        <v>34958</v>
      </c>
      <c r="F1200">
        <f>IFERROR(ROUND(INDEX(Gemeinde_Kennzahlen!A:Q,MATCH(A1200,Gemeinde_Kennzahlen!B:B,),16)*INDEX(Gemeinde_Kennzahlen!A:Q,MATCH(A1200,Gemeinde_Kennzahlen!B:B,),17),2),"Siedlungsfläche in ha")</f>
        <v>559.73</v>
      </c>
      <c r="G1200">
        <f t="shared" si="57"/>
        <v>1.8593741060701413E-2</v>
      </c>
      <c r="H1200">
        <f t="shared" si="58"/>
        <v>4.2908633217003257E-2</v>
      </c>
      <c r="I1200">
        <f t="shared" si="59"/>
        <v>7.1514388695005426E-2</v>
      </c>
    </row>
    <row r="1201" spans="1:9" x14ac:dyDescent="0.2">
      <c r="A1201" t="s">
        <v>898</v>
      </c>
      <c r="B1201">
        <v>8</v>
      </c>
      <c r="C1201">
        <v>0</v>
      </c>
      <c r="D1201">
        <v>6</v>
      </c>
      <c r="E1201">
        <f>IFERROR(INDEX(Gemeinde_Kennzahlen!A:C,MATCH(A1201,Gemeinde_Kennzahlen!B:B,),3),0)</f>
        <v>413</v>
      </c>
      <c r="F1201">
        <f>IFERROR(ROUND(INDEX(Gemeinde_Kennzahlen!A:Q,MATCH(A1201,Gemeinde_Kennzahlen!B:B,),16)*INDEX(Gemeinde_Kennzahlen!A:Q,MATCH(A1201,Gemeinde_Kennzahlen!B:B,),17),2),"Siedlungsfläche in ha")</f>
        <v>40.840000000000003</v>
      </c>
      <c r="G1201">
        <f t="shared" si="57"/>
        <v>0.96852300242130751</v>
      </c>
      <c r="H1201">
        <f t="shared" si="58"/>
        <v>0</v>
      </c>
      <c r="I1201">
        <f t="shared" si="59"/>
        <v>7.2639225181598066</v>
      </c>
    </row>
    <row r="1202" spans="1:9" x14ac:dyDescent="0.2">
      <c r="A1202" t="s">
        <v>939</v>
      </c>
      <c r="B1202">
        <v>17</v>
      </c>
      <c r="C1202">
        <v>1</v>
      </c>
      <c r="D1202">
        <v>6</v>
      </c>
      <c r="E1202">
        <f>IFERROR(INDEX(Gemeinde_Kennzahlen!A:C,MATCH(A1202,Gemeinde_Kennzahlen!B:B,),3),0)</f>
        <v>2967</v>
      </c>
      <c r="F1202">
        <f>IFERROR(ROUND(INDEX(Gemeinde_Kennzahlen!A:Q,MATCH(A1202,Gemeinde_Kennzahlen!B:B,),16)*INDEX(Gemeinde_Kennzahlen!A:Q,MATCH(A1202,Gemeinde_Kennzahlen!B:B,),17),2),"Siedlungsfläche in ha")</f>
        <v>116.85</v>
      </c>
      <c r="G1202">
        <f t="shared" si="57"/>
        <v>0.28648466464442196</v>
      </c>
      <c r="H1202">
        <f t="shared" si="58"/>
        <v>0.25278058645096058</v>
      </c>
      <c r="I1202">
        <f t="shared" si="59"/>
        <v>1.0111223458038423</v>
      </c>
    </row>
    <row r="1203" spans="1:9" x14ac:dyDescent="0.2">
      <c r="A1203" t="s">
        <v>1473</v>
      </c>
      <c r="B1203">
        <v>18</v>
      </c>
      <c r="C1203">
        <v>1</v>
      </c>
      <c r="D1203">
        <v>6</v>
      </c>
      <c r="E1203">
        <f>IFERROR(INDEX(Gemeinde_Kennzahlen!A:C,MATCH(A1203,Gemeinde_Kennzahlen!B:B,),3),0)</f>
        <v>9918</v>
      </c>
      <c r="F1203">
        <f>IFERROR(ROUND(INDEX(Gemeinde_Kennzahlen!A:Q,MATCH(A1203,Gemeinde_Kennzahlen!B:B,),16)*INDEX(Gemeinde_Kennzahlen!A:Q,MATCH(A1203,Gemeinde_Kennzahlen!B:B,),17),2),"Siedlungsfläche in ha")</f>
        <v>224</v>
      </c>
      <c r="G1203">
        <f t="shared" si="57"/>
        <v>9.0744101633393831E-2</v>
      </c>
      <c r="H1203">
        <f t="shared" si="58"/>
        <v>7.5620084694494855E-2</v>
      </c>
      <c r="I1203">
        <f t="shared" si="59"/>
        <v>0.30248033877797947</v>
      </c>
    </row>
    <row r="1204" spans="1:9" x14ac:dyDescent="0.2">
      <c r="A1204" t="s">
        <v>532</v>
      </c>
      <c r="B1204">
        <v>2</v>
      </c>
      <c r="C1204">
        <v>0</v>
      </c>
      <c r="D1204">
        <v>0</v>
      </c>
      <c r="E1204">
        <f>IFERROR(INDEX(Gemeinde_Kennzahlen!A:C,MATCH(A1204,Gemeinde_Kennzahlen!B:B,),3),0)</f>
        <v>451</v>
      </c>
      <c r="F1204">
        <f>IFERROR(ROUND(INDEX(Gemeinde_Kennzahlen!A:Q,MATCH(A1204,Gemeinde_Kennzahlen!B:B,),16)*INDEX(Gemeinde_Kennzahlen!A:Q,MATCH(A1204,Gemeinde_Kennzahlen!B:B,),17),2),"Siedlungsfläche in ha")</f>
        <v>43.83</v>
      </c>
      <c r="G1204">
        <f t="shared" si="57"/>
        <v>0.22172949002217296</v>
      </c>
      <c r="H1204">
        <f t="shared" si="58"/>
        <v>0</v>
      </c>
      <c r="I1204">
        <f t="shared" si="59"/>
        <v>0</v>
      </c>
    </row>
    <row r="1205" spans="1:9" x14ac:dyDescent="0.2">
      <c r="A1205" t="s">
        <v>1901</v>
      </c>
      <c r="B1205">
        <v>11</v>
      </c>
      <c r="C1205">
        <v>0</v>
      </c>
      <c r="D1205">
        <v>6</v>
      </c>
      <c r="E1205">
        <f>IFERROR(INDEX(Gemeinde_Kennzahlen!A:C,MATCH(A1205,Gemeinde_Kennzahlen!B:B,),3),0)</f>
        <v>1513</v>
      </c>
      <c r="F1205">
        <f>IFERROR(ROUND(INDEX(Gemeinde_Kennzahlen!A:Q,MATCH(A1205,Gemeinde_Kennzahlen!B:B,),16)*INDEX(Gemeinde_Kennzahlen!A:Q,MATCH(A1205,Gemeinde_Kennzahlen!B:B,),17),2),"Siedlungsfläche in ha")</f>
        <v>83.89</v>
      </c>
      <c r="G1205">
        <f t="shared" si="57"/>
        <v>0.36351619299405158</v>
      </c>
      <c r="H1205">
        <f t="shared" si="58"/>
        <v>0</v>
      </c>
      <c r="I1205">
        <f t="shared" si="59"/>
        <v>1.9828155981493722</v>
      </c>
    </row>
    <row r="1206" spans="1:9" x14ac:dyDescent="0.2">
      <c r="A1206" t="s">
        <v>442</v>
      </c>
      <c r="B1206">
        <v>0</v>
      </c>
      <c r="C1206">
        <v>0</v>
      </c>
      <c r="D1206">
        <v>1</v>
      </c>
      <c r="E1206">
        <f>IFERROR(INDEX(Gemeinde_Kennzahlen!A:C,MATCH(A1206,Gemeinde_Kennzahlen!B:B,),3),0)</f>
        <v>723</v>
      </c>
      <c r="F1206">
        <f>IFERROR(ROUND(INDEX(Gemeinde_Kennzahlen!A:Q,MATCH(A1206,Gemeinde_Kennzahlen!B:B,),16)*INDEX(Gemeinde_Kennzahlen!A:Q,MATCH(A1206,Gemeinde_Kennzahlen!B:B,),17),2),"Siedlungsfläche in ha")</f>
        <v>33.17</v>
      </c>
      <c r="G1206">
        <f t="shared" si="57"/>
        <v>0</v>
      </c>
      <c r="H1206">
        <f t="shared" si="58"/>
        <v>0</v>
      </c>
      <c r="I1206">
        <f t="shared" si="59"/>
        <v>0.69156293222683263</v>
      </c>
    </row>
    <row r="1207" spans="1:9" x14ac:dyDescent="0.2">
      <c r="A1207" t="s">
        <v>509</v>
      </c>
      <c r="B1207">
        <v>10</v>
      </c>
      <c r="C1207">
        <v>3</v>
      </c>
      <c r="D1207">
        <v>1</v>
      </c>
      <c r="E1207">
        <f>IFERROR(INDEX(Gemeinde_Kennzahlen!A:C,MATCH(A1207,Gemeinde_Kennzahlen!B:B,),3),0)</f>
        <v>2285</v>
      </c>
      <c r="F1207">
        <f>IFERROR(ROUND(INDEX(Gemeinde_Kennzahlen!A:Q,MATCH(A1207,Gemeinde_Kennzahlen!B:B,),16)*INDEX(Gemeinde_Kennzahlen!A:Q,MATCH(A1207,Gemeinde_Kennzahlen!B:B,),17),2),"Siedlungsfläche in ha")</f>
        <v>83</v>
      </c>
      <c r="G1207">
        <f t="shared" si="57"/>
        <v>0.21881838074398249</v>
      </c>
      <c r="H1207">
        <f t="shared" si="58"/>
        <v>0.98468271334792123</v>
      </c>
      <c r="I1207">
        <f t="shared" si="59"/>
        <v>0.21881838074398249</v>
      </c>
    </row>
    <row r="1208" spans="1:9" x14ac:dyDescent="0.2">
      <c r="A1208" t="s">
        <v>3479</v>
      </c>
      <c r="B1208">
        <v>31</v>
      </c>
      <c r="C1208">
        <v>1</v>
      </c>
      <c r="D1208">
        <v>1</v>
      </c>
      <c r="E1208">
        <f>IFERROR(INDEX(Gemeinde_Kennzahlen!A:C,MATCH(A1208,Gemeinde_Kennzahlen!B:B,),3),0)</f>
        <v>0</v>
      </c>
      <c r="F1208" t="str">
        <f>IFERROR(ROUND(INDEX(Gemeinde_Kennzahlen!A:Q,MATCH(A1208,Gemeinde_Kennzahlen!B:B,),16)*INDEX(Gemeinde_Kennzahlen!A:Q,MATCH(A1208,Gemeinde_Kennzahlen!B:B,),17),2),"Siedlungsfläche in ha")</f>
        <v>Siedlungsfläche in ha</v>
      </c>
      <c r="G1208" t="e">
        <f t="shared" si="57"/>
        <v>#DIV/0!</v>
      </c>
      <c r="H1208" t="e">
        <f t="shared" si="58"/>
        <v>#DIV/0!</v>
      </c>
      <c r="I1208" t="e">
        <f t="shared" si="59"/>
        <v>#DIV/0!</v>
      </c>
    </row>
    <row r="1209" spans="1:9" x14ac:dyDescent="0.2">
      <c r="A1209" t="s">
        <v>2183</v>
      </c>
      <c r="B1209">
        <v>49</v>
      </c>
      <c r="C1209">
        <v>1</v>
      </c>
      <c r="D1209">
        <v>4</v>
      </c>
      <c r="E1209">
        <f>IFERROR(INDEX(Gemeinde_Kennzahlen!A:C,MATCH(A1209,Gemeinde_Kennzahlen!B:B,),3),0)</f>
        <v>13023</v>
      </c>
      <c r="F1209">
        <f>IFERROR(ROUND(INDEX(Gemeinde_Kennzahlen!A:Q,MATCH(A1209,Gemeinde_Kennzahlen!B:B,),16)*INDEX(Gemeinde_Kennzahlen!A:Q,MATCH(A1209,Gemeinde_Kennzahlen!B:B,),17),2),"Siedlungsfläche in ha")</f>
        <v>381</v>
      </c>
      <c r="G1209">
        <f t="shared" si="57"/>
        <v>0.18812869538508792</v>
      </c>
      <c r="H1209">
        <f t="shared" si="58"/>
        <v>5.7590416954618757E-2</v>
      </c>
      <c r="I1209">
        <f t="shared" si="59"/>
        <v>0.1535744452123167</v>
      </c>
    </row>
    <row r="1210" spans="1:9" x14ac:dyDescent="0.2">
      <c r="A1210" t="s">
        <v>572</v>
      </c>
      <c r="B1210">
        <v>0</v>
      </c>
      <c r="C1210">
        <v>0</v>
      </c>
      <c r="D1210">
        <v>0</v>
      </c>
      <c r="E1210">
        <f>IFERROR(INDEX(Gemeinde_Kennzahlen!A:C,MATCH(A1210,Gemeinde_Kennzahlen!B:B,),3),0)</f>
        <v>632</v>
      </c>
      <c r="F1210">
        <f>IFERROR(ROUND(INDEX(Gemeinde_Kennzahlen!A:Q,MATCH(A1210,Gemeinde_Kennzahlen!B:B,),16)*INDEX(Gemeinde_Kennzahlen!A:Q,MATCH(A1210,Gemeinde_Kennzahlen!B:B,),17),2),"Siedlungsfläche in ha")</f>
        <v>47.94</v>
      </c>
      <c r="G1210">
        <f t="shared" si="57"/>
        <v>0</v>
      </c>
      <c r="H1210">
        <f t="shared" si="58"/>
        <v>0</v>
      </c>
      <c r="I1210">
        <f t="shared" si="59"/>
        <v>0</v>
      </c>
    </row>
    <row r="1211" spans="1:9" x14ac:dyDescent="0.2">
      <c r="A1211" t="s">
        <v>2086</v>
      </c>
      <c r="B1211">
        <v>52</v>
      </c>
      <c r="C1211">
        <v>4</v>
      </c>
      <c r="D1211">
        <v>3</v>
      </c>
      <c r="E1211">
        <f>IFERROR(INDEX(Gemeinde_Kennzahlen!A:C,MATCH(A1211,Gemeinde_Kennzahlen!B:B,),3),0)</f>
        <v>473</v>
      </c>
      <c r="F1211">
        <f>IFERROR(ROUND(INDEX(Gemeinde_Kennzahlen!A:Q,MATCH(A1211,Gemeinde_Kennzahlen!B:B,),16)*INDEX(Gemeinde_Kennzahlen!A:Q,MATCH(A1211,Gemeinde_Kennzahlen!B:B,),17),2),"Siedlungsfläche in ha")</f>
        <v>52.03</v>
      </c>
      <c r="G1211">
        <f t="shared" si="57"/>
        <v>5.4968287526427062</v>
      </c>
      <c r="H1211">
        <f t="shared" si="58"/>
        <v>6.3424947145877377</v>
      </c>
      <c r="I1211">
        <f t="shared" si="59"/>
        <v>3.1712473572938689</v>
      </c>
    </row>
    <row r="1212" spans="1:9" x14ac:dyDescent="0.2">
      <c r="A1212" t="s">
        <v>1549</v>
      </c>
      <c r="B1212">
        <v>8</v>
      </c>
      <c r="C1212">
        <v>0</v>
      </c>
      <c r="D1212">
        <v>2</v>
      </c>
      <c r="E1212">
        <f>IFERROR(INDEX(Gemeinde_Kennzahlen!A:C,MATCH(A1212,Gemeinde_Kennzahlen!B:B,),3),0)</f>
        <v>2220</v>
      </c>
      <c r="F1212">
        <f>IFERROR(ROUND(INDEX(Gemeinde_Kennzahlen!A:Q,MATCH(A1212,Gemeinde_Kennzahlen!B:B,),16)*INDEX(Gemeinde_Kennzahlen!A:Q,MATCH(A1212,Gemeinde_Kennzahlen!B:B,),17),2),"Siedlungsfläche in ha")</f>
        <v>192.26</v>
      </c>
      <c r="G1212">
        <f t="shared" si="57"/>
        <v>0.18018018018018017</v>
      </c>
      <c r="H1212">
        <f t="shared" si="58"/>
        <v>0</v>
      </c>
      <c r="I1212">
        <f t="shared" si="59"/>
        <v>0.45045045045045046</v>
      </c>
    </row>
    <row r="1213" spans="1:9" x14ac:dyDescent="0.2">
      <c r="A1213" t="s">
        <v>3477</v>
      </c>
      <c r="B1213">
        <v>1</v>
      </c>
      <c r="C1213">
        <v>0</v>
      </c>
      <c r="D1213">
        <v>0</v>
      </c>
      <c r="E1213">
        <f>IFERROR(INDEX(Gemeinde_Kennzahlen!A:C,MATCH(A1213,Gemeinde_Kennzahlen!B:B,),3),0)</f>
        <v>0</v>
      </c>
      <c r="F1213" t="str">
        <f>IFERROR(ROUND(INDEX(Gemeinde_Kennzahlen!A:Q,MATCH(A1213,Gemeinde_Kennzahlen!B:B,),16)*INDEX(Gemeinde_Kennzahlen!A:Q,MATCH(A1213,Gemeinde_Kennzahlen!B:B,),17),2),"Siedlungsfläche in ha")</f>
        <v>Siedlungsfläche in ha</v>
      </c>
      <c r="G1213" t="e">
        <f t="shared" si="57"/>
        <v>#DIV/0!</v>
      </c>
      <c r="H1213" t="e">
        <f t="shared" si="58"/>
        <v>#DIV/0!</v>
      </c>
      <c r="I1213" t="e">
        <f t="shared" si="59"/>
        <v>#DIV/0!</v>
      </c>
    </row>
    <row r="1214" spans="1:9" x14ac:dyDescent="0.2">
      <c r="A1214" t="s">
        <v>3475</v>
      </c>
      <c r="B1214">
        <v>4</v>
      </c>
      <c r="C1214">
        <v>0</v>
      </c>
      <c r="D1214">
        <v>0</v>
      </c>
      <c r="E1214">
        <f>IFERROR(INDEX(Gemeinde_Kennzahlen!A:C,MATCH(A1214,Gemeinde_Kennzahlen!B:B,),3),0)</f>
        <v>0</v>
      </c>
      <c r="F1214" t="str">
        <f>IFERROR(ROUND(INDEX(Gemeinde_Kennzahlen!A:Q,MATCH(A1214,Gemeinde_Kennzahlen!B:B,),16)*INDEX(Gemeinde_Kennzahlen!A:Q,MATCH(A1214,Gemeinde_Kennzahlen!B:B,),17),2),"Siedlungsfläche in ha")</f>
        <v>Siedlungsfläche in ha</v>
      </c>
      <c r="G1214" t="e">
        <f t="shared" si="57"/>
        <v>#DIV/0!</v>
      </c>
      <c r="H1214" t="e">
        <f t="shared" si="58"/>
        <v>#DIV/0!</v>
      </c>
      <c r="I1214" t="e">
        <f t="shared" si="59"/>
        <v>#DIV/0!</v>
      </c>
    </row>
    <row r="1215" spans="1:9" x14ac:dyDescent="0.2">
      <c r="A1215" t="s">
        <v>1556</v>
      </c>
      <c r="B1215">
        <v>45</v>
      </c>
      <c r="C1215">
        <v>0</v>
      </c>
      <c r="D1215">
        <v>4</v>
      </c>
      <c r="E1215">
        <f>IFERROR(INDEX(Gemeinde_Kennzahlen!A:C,MATCH(A1215,Gemeinde_Kennzahlen!B:B,),3),0)</f>
        <v>6595</v>
      </c>
      <c r="F1215">
        <f>IFERROR(ROUND(INDEX(Gemeinde_Kennzahlen!A:Q,MATCH(A1215,Gemeinde_Kennzahlen!B:B,),16)*INDEX(Gemeinde_Kennzahlen!A:Q,MATCH(A1215,Gemeinde_Kennzahlen!B:B,),17),2),"Siedlungsfläche in ha")</f>
        <v>179.06</v>
      </c>
      <c r="G1215">
        <f t="shared" si="57"/>
        <v>0.3411675511751327</v>
      </c>
      <c r="H1215">
        <f t="shared" si="58"/>
        <v>0</v>
      </c>
      <c r="I1215">
        <f t="shared" si="59"/>
        <v>0.30326004548900687</v>
      </c>
    </row>
    <row r="1216" spans="1:9" x14ac:dyDescent="0.2">
      <c r="A1216" t="s">
        <v>2226</v>
      </c>
      <c r="B1216">
        <v>34</v>
      </c>
      <c r="C1216">
        <v>1</v>
      </c>
      <c r="D1216">
        <v>8</v>
      </c>
      <c r="E1216">
        <f>IFERROR(INDEX(Gemeinde_Kennzahlen!A:C,MATCH(A1216,Gemeinde_Kennzahlen!B:B,),3),0)</f>
        <v>9981</v>
      </c>
      <c r="F1216">
        <f>IFERROR(ROUND(INDEX(Gemeinde_Kennzahlen!A:Q,MATCH(A1216,Gemeinde_Kennzahlen!B:B,),16)*INDEX(Gemeinde_Kennzahlen!A:Q,MATCH(A1216,Gemeinde_Kennzahlen!B:B,),17),2),"Siedlungsfläche in ha")</f>
        <v>262</v>
      </c>
      <c r="G1216">
        <f t="shared" si="57"/>
        <v>0.17032361486824968</v>
      </c>
      <c r="H1216">
        <f t="shared" si="58"/>
        <v>7.5142771265404265E-2</v>
      </c>
      <c r="I1216">
        <f t="shared" si="59"/>
        <v>0.40076144674882275</v>
      </c>
    </row>
    <row r="1217" spans="1:9" x14ac:dyDescent="0.2">
      <c r="A1217" t="s">
        <v>2239</v>
      </c>
      <c r="B1217">
        <v>27</v>
      </c>
      <c r="C1217">
        <v>2</v>
      </c>
      <c r="D1217">
        <v>5</v>
      </c>
      <c r="E1217">
        <f>IFERROR(INDEX(Gemeinde_Kennzahlen!A:C,MATCH(A1217,Gemeinde_Kennzahlen!B:B,),3),0)</f>
        <v>7440</v>
      </c>
      <c r="F1217">
        <f>IFERROR(ROUND(INDEX(Gemeinde_Kennzahlen!A:Q,MATCH(A1217,Gemeinde_Kennzahlen!B:B,),16)*INDEX(Gemeinde_Kennzahlen!A:Q,MATCH(A1217,Gemeinde_Kennzahlen!B:B,),17),2),"Siedlungsfläche in ha")</f>
        <v>234.76</v>
      </c>
      <c r="G1217">
        <f t="shared" si="57"/>
        <v>0.18145161290322581</v>
      </c>
      <c r="H1217">
        <f t="shared" si="58"/>
        <v>0.20161290322580644</v>
      </c>
      <c r="I1217">
        <f t="shared" si="59"/>
        <v>0.33602150537634412</v>
      </c>
    </row>
    <row r="1218" spans="1:9" x14ac:dyDescent="0.2">
      <c r="A1218" t="s">
        <v>355</v>
      </c>
      <c r="B1218">
        <v>20</v>
      </c>
      <c r="C1218">
        <v>0</v>
      </c>
      <c r="D1218">
        <v>3</v>
      </c>
      <c r="E1218">
        <f>IFERROR(INDEX(Gemeinde_Kennzahlen!A:C,MATCH(A1218,Gemeinde_Kennzahlen!B:B,),3),0)</f>
        <v>290</v>
      </c>
      <c r="F1218">
        <f>IFERROR(ROUND(INDEX(Gemeinde_Kennzahlen!A:Q,MATCH(A1218,Gemeinde_Kennzahlen!B:B,),16)*INDEX(Gemeinde_Kennzahlen!A:Q,MATCH(A1218,Gemeinde_Kennzahlen!B:B,),17),2),"Siedlungsfläche in ha")</f>
        <v>36.049999999999997</v>
      </c>
      <c r="G1218">
        <f t="shared" si="57"/>
        <v>3.4482758620689653</v>
      </c>
      <c r="H1218">
        <f t="shared" si="58"/>
        <v>0</v>
      </c>
      <c r="I1218">
        <f t="shared" si="59"/>
        <v>5.1724137931034484</v>
      </c>
    </row>
    <row r="1219" spans="1:9" x14ac:dyDescent="0.2">
      <c r="A1219" t="s">
        <v>1624</v>
      </c>
      <c r="B1219">
        <v>4</v>
      </c>
      <c r="C1219">
        <v>1</v>
      </c>
      <c r="D1219">
        <v>0</v>
      </c>
      <c r="E1219">
        <f>IFERROR(INDEX(Gemeinde_Kennzahlen!A:C,MATCH(A1219,Gemeinde_Kennzahlen!B:B,),3),0)</f>
        <v>1160</v>
      </c>
      <c r="F1219">
        <f>IFERROR(ROUND(INDEX(Gemeinde_Kennzahlen!A:Q,MATCH(A1219,Gemeinde_Kennzahlen!B:B,),16)*INDEX(Gemeinde_Kennzahlen!A:Q,MATCH(A1219,Gemeinde_Kennzahlen!B:B,),17),2),"Siedlungsfläche in ha")</f>
        <v>90.12</v>
      </c>
      <c r="G1219">
        <f t="shared" si="57"/>
        <v>0.17241379310344829</v>
      </c>
      <c r="H1219">
        <f t="shared" si="58"/>
        <v>0.64655172413793105</v>
      </c>
      <c r="I1219">
        <f t="shared" si="59"/>
        <v>0</v>
      </c>
    </row>
    <row r="1220" spans="1:9" x14ac:dyDescent="0.2">
      <c r="A1220" t="s">
        <v>1499</v>
      </c>
      <c r="B1220">
        <v>16</v>
      </c>
      <c r="C1220">
        <v>0</v>
      </c>
      <c r="D1220">
        <v>0</v>
      </c>
      <c r="E1220">
        <f>IFERROR(INDEX(Gemeinde_Kennzahlen!A:C,MATCH(A1220,Gemeinde_Kennzahlen!B:B,),3),0)</f>
        <v>2298</v>
      </c>
      <c r="F1220">
        <f>IFERROR(ROUND(INDEX(Gemeinde_Kennzahlen!A:Q,MATCH(A1220,Gemeinde_Kennzahlen!B:B,),16)*INDEX(Gemeinde_Kennzahlen!A:Q,MATCH(A1220,Gemeinde_Kennzahlen!B:B,),17),2),"Siedlungsfläche in ha")</f>
        <v>83.11</v>
      </c>
      <c r="G1220">
        <f t="shared" si="57"/>
        <v>0.34812880765883375</v>
      </c>
      <c r="H1220">
        <f t="shared" si="58"/>
        <v>0</v>
      </c>
      <c r="I1220">
        <f t="shared" si="59"/>
        <v>0</v>
      </c>
    </row>
    <row r="1221" spans="1:9" x14ac:dyDescent="0.2">
      <c r="A1221" t="s">
        <v>2371</v>
      </c>
      <c r="B1221">
        <v>14</v>
      </c>
      <c r="C1221">
        <v>1</v>
      </c>
      <c r="D1221">
        <v>2</v>
      </c>
      <c r="E1221">
        <f>IFERROR(INDEX(Gemeinde_Kennzahlen!A:C,MATCH(A1221,Gemeinde_Kennzahlen!B:B,),3),0)</f>
        <v>5721</v>
      </c>
      <c r="F1221">
        <f>IFERROR(ROUND(INDEX(Gemeinde_Kennzahlen!A:Q,MATCH(A1221,Gemeinde_Kennzahlen!B:B,),16)*INDEX(Gemeinde_Kennzahlen!A:Q,MATCH(A1221,Gemeinde_Kennzahlen!B:B,),17),2),"Siedlungsfläche in ha")</f>
        <v>183.51</v>
      </c>
      <c r="G1221">
        <f t="shared" si="57"/>
        <v>0.12235623142807202</v>
      </c>
      <c r="H1221">
        <f t="shared" si="58"/>
        <v>0.13109596224436287</v>
      </c>
      <c r="I1221">
        <f t="shared" si="59"/>
        <v>0.17479461632581716</v>
      </c>
    </row>
    <row r="1222" spans="1:9" x14ac:dyDescent="0.2">
      <c r="A1222" t="s">
        <v>1302</v>
      </c>
      <c r="B1222">
        <v>51</v>
      </c>
      <c r="C1222">
        <v>2</v>
      </c>
      <c r="D1222">
        <v>5</v>
      </c>
      <c r="E1222">
        <f>IFERROR(INDEX(Gemeinde_Kennzahlen!A:C,MATCH(A1222,Gemeinde_Kennzahlen!B:B,),3),0)</f>
        <v>6489</v>
      </c>
      <c r="F1222">
        <f>IFERROR(ROUND(INDEX(Gemeinde_Kennzahlen!A:Q,MATCH(A1222,Gemeinde_Kennzahlen!B:B,),16)*INDEX(Gemeinde_Kennzahlen!A:Q,MATCH(A1222,Gemeinde_Kennzahlen!B:B,),17),2),"Siedlungsfläche in ha")</f>
        <v>196.22</v>
      </c>
      <c r="G1222">
        <f t="shared" si="57"/>
        <v>0.39297272306981046</v>
      </c>
      <c r="H1222">
        <f t="shared" si="58"/>
        <v>0.23116042533518263</v>
      </c>
      <c r="I1222">
        <f t="shared" si="59"/>
        <v>0.38526737555863771</v>
      </c>
    </row>
    <row r="1223" spans="1:9" x14ac:dyDescent="0.2">
      <c r="A1223" t="s">
        <v>2285</v>
      </c>
      <c r="B1223">
        <v>73</v>
      </c>
      <c r="C1223">
        <v>3</v>
      </c>
      <c r="D1223">
        <v>11</v>
      </c>
      <c r="E1223">
        <f>IFERROR(INDEX(Gemeinde_Kennzahlen!A:C,MATCH(A1223,Gemeinde_Kennzahlen!B:B,),3),0)</f>
        <v>13632</v>
      </c>
      <c r="F1223">
        <f>IFERROR(ROUND(INDEX(Gemeinde_Kennzahlen!A:Q,MATCH(A1223,Gemeinde_Kennzahlen!B:B,),16)*INDEX(Gemeinde_Kennzahlen!A:Q,MATCH(A1223,Gemeinde_Kennzahlen!B:B,),17),2),"Siedlungsfläche in ha")</f>
        <v>310</v>
      </c>
      <c r="G1223">
        <f t="shared" si="57"/>
        <v>0.26775234741784038</v>
      </c>
      <c r="H1223">
        <f t="shared" si="58"/>
        <v>0.16505281690140847</v>
      </c>
      <c r="I1223">
        <f t="shared" si="59"/>
        <v>0.403462441314554</v>
      </c>
    </row>
    <row r="1224" spans="1:9" x14ac:dyDescent="0.2">
      <c r="A1224" t="s">
        <v>1919</v>
      </c>
      <c r="B1224">
        <v>6</v>
      </c>
      <c r="C1224">
        <v>2</v>
      </c>
      <c r="D1224">
        <v>0</v>
      </c>
      <c r="E1224">
        <f>IFERROR(INDEX(Gemeinde_Kennzahlen!A:C,MATCH(A1224,Gemeinde_Kennzahlen!B:B,),3),0)</f>
        <v>2471</v>
      </c>
      <c r="F1224">
        <f>IFERROR(ROUND(INDEX(Gemeinde_Kennzahlen!A:Q,MATCH(A1224,Gemeinde_Kennzahlen!B:B,),16)*INDEX(Gemeinde_Kennzahlen!A:Q,MATCH(A1224,Gemeinde_Kennzahlen!B:B,),17),2),"Siedlungsfläche in ha")</f>
        <v>93</v>
      </c>
      <c r="G1224">
        <f t="shared" si="57"/>
        <v>0.12140833670578711</v>
      </c>
      <c r="H1224">
        <f t="shared" si="58"/>
        <v>0.60704168352893562</v>
      </c>
      <c r="I1224">
        <f t="shared" si="59"/>
        <v>0</v>
      </c>
    </row>
    <row r="1225" spans="1:9" x14ac:dyDescent="0.2">
      <c r="A1225" t="s">
        <v>1959</v>
      </c>
      <c r="B1225">
        <v>4</v>
      </c>
      <c r="C1225">
        <v>0</v>
      </c>
      <c r="D1225">
        <v>0</v>
      </c>
      <c r="E1225">
        <f>IFERROR(INDEX(Gemeinde_Kennzahlen!A:C,MATCH(A1225,Gemeinde_Kennzahlen!B:B,),3),0)</f>
        <v>1113</v>
      </c>
      <c r="F1225">
        <f>IFERROR(ROUND(INDEX(Gemeinde_Kennzahlen!A:Q,MATCH(A1225,Gemeinde_Kennzahlen!B:B,),16)*INDEX(Gemeinde_Kennzahlen!A:Q,MATCH(A1225,Gemeinde_Kennzahlen!B:B,),17),2),"Siedlungsfläche in ha")</f>
        <v>73</v>
      </c>
      <c r="G1225">
        <f t="shared" si="57"/>
        <v>0.17969451931716085</v>
      </c>
      <c r="H1225">
        <f t="shared" si="58"/>
        <v>0</v>
      </c>
      <c r="I1225">
        <f t="shared" si="59"/>
        <v>0</v>
      </c>
    </row>
    <row r="1226" spans="1:9" x14ac:dyDescent="0.2">
      <c r="A1226" t="s">
        <v>1568</v>
      </c>
      <c r="B1226">
        <v>16</v>
      </c>
      <c r="C1226">
        <v>0</v>
      </c>
      <c r="D1226">
        <v>1</v>
      </c>
      <c r="E1226">
        <f>IFERROR(INDEX(Gemeinde_Kennzahlen!A:C,MATCH(A1226,Gemeinde_Kennzahlen!B:B,),3),0)</f>
        <v>3209</v>
      </c>
      <c r="F1226">
        <f>IFERROR(ROUND(INDEX(Gemeinde_Kennzahlen!A:Q,MATCH(A1226,Gemeinde_Kennzahlen!B:B,),16)*INDEX(Gemeinde_Kennzahlen!A:Q,MATCH(A1226,Gemeinde_Kennzahlen!B:B,),17),2),"Siedlungsfläche in ha")</f>
        <v>111</v>
      </c>
      <c r="G1226">
        <f t="shared" si="57"/>
        <v>0.24929884699283264</v>
      </c>
      <c r="H1226">
        <f t="shared" si="58"/>
        <v>0</v>
      </c>
      <c r="I1226">
        <f t="shared" si="59"/>
        <v>0.1558117793705204</v>
      </c>
    </row>
    <row r="1227" spans="1:9" x14ac:dyDescent="0.2">
      <c r="A1227" t="s">
        <v>266</v>
      </c>
      <c r="B1227">
        <v>6</v>
      </c>
      <c r="C1227">
        <v>0</v>
      </c>
      <c r="D1227">
        <v>2</v>
      </c>
      <c r="E1227">
        <f>IFERROR(INDEX(Gemeinde_Kennzahlen!A:C,MATCH(A1227,Gemeinde_Kennzahlen!B:B,),3),0)</f>
        <v>431</v>
      </c>
      <c r="F1227">
        <f>IFERROR(ROUND(INDEX(Gemeinde_Kennzahlen!A:Q,MATCH(A1227,Gemeinde_Kennzahlen!B:B,),16)*INDEX(Gemeinde_Kennzahlen!A:Q,MATCH(A1227,Gemeinde_Kennzahlen!B:B,),17),2),"Siedlungsfläche in ha")</f>
        <v>55.85</v>
      </c>
      <c r="G1227">
        <f t="shared" si="57"/>
        <v>0.6960556844547563</v>
      </c>
      <c r="H1227">
        <f t="shared" si="58"/>
        <v>0</v>
      </c>
      <c r="I1227">
        <f t="shared" si="59"/>
        <v>2.3201856148491879</v>
      </c>
    </row>
    <row r="1228" spans="1:9" x14ac:dyDescent="0.2">
      <c r="A1228" t="s">
        <v>1882</v>
      </c>
      <c r="B1228">
        <v>20</v>
      </c>
      <c r="C1228">
        <v>3</v>
      </c>
      <c r="D1228">
        <v>12</v>
      </c>
      <c r="E1228">
        <f>IFERROR(INDEX(Gemeinde_Kennzahlen!A:C,MATCH(A1228,Gemeinde_Kennzahlen!B:B,),3),0)</f>
        <v>2378</v>
      </c>
      <c r="F1228">
        <f>IFERROR(ROUND(INDEX(Gemeinde_Kennzahlen!A:Q,MATCH(A1228,Gemeinde_Kennzahlen!B:B,),16)*INDEX(Gemeinde_Kennzahlen!A:Q,MATCH(A1228,Gemeinde_Kennzahlen!B:B,),17),2),"Siedlungsfläche in ha")</f>
        <v>156</v>
      </c>
      <c r="G1228">
        <f t="shared" si="57"/>
        <v>0.42052144659377627</v>
      </c>
      <c r="H1228">
        <f t="shared" si="58"/>
        <v>0.94617325483599668</v>
      </c>
      <c r="I1228">
        <f t="shared" si="59"/>
        <v>2.523128679562658</v>
      </c>
    </row>
    <row r="1229" spans="1:9" x14ac:dyDescent="0.2">
      <c r="A1229" t="s">
        <v>3480</v>
      </c>
      <c r="B1229">
        <v>14</v>
      </c>
      <c r="C1229">
        <v>0</v>
      </c>
      <c r="D1229">
        <v>4</v>
      </c>
      <c r="E1229">
        <f>IFERROR(INDEX(Gemeinde_Kennzahlen!A:C,MATCH(A1229,Gemeinde_Kennzahlen!B:B,),3),0)</f>
        <v>0</v>
      </c>
      <c r="F1229" t="str">
        <f>IFERROR(ROUND(INDEX(Gemeinde_Kennzahlen!A:Q,MATCH(A1229,Gemeinde_Kennzahlen!B:B,),16)*INDEX(Gemeinde_Kennzahlen!A:Q,MATCH(A1229,Gemeinde_Kennzahlen!B:B,),17),2),"Siedlungsfläche in ha")</f>
        <v>Siedlungsfläche in ha</v>
      </c>
      <c r="G1229" t="e">
        <f t="shared" si="57"/>
        <v>#DIV/0!</v>
      </c>
      <c r="H1229" t="e">
        <f t="shared" si="58"/>
        <v>#DIV/0!</v>
      </c>
      <c r="I1229" t="e">
        <f t="shared" si="59"/>
        <v>#DIV/0!</v>
      </c>
    </row>
    <row r="1230" spans="1:9" x14ac:dyDescent="0.2">
      <c r="A1230" t="s">
        <v>1701</v>
      </c>
      <c r="B1230">
        <v>0</v>
      </c>
      <c r="C1230">
        <v>0</v>
      </c>
      <c r="D1230">
        <v>0</v>
      </c>
      <c r="E1230">
        <f>IFERROR(INDEX(Gemeinde_Kennzahlen!A:C,MATCH(A1230,Gemeinde_Kennzahlen!B:B,),3),0)</f>
        <v>364</v>
      </c>
      <c r="F1230">
        <f>IFERROR(ROUND(INDEX(Gemeinde_Kennzahlen!A:Q,MATCH(A1230,Gemeinde_Kennzahlen!B:B,),16)*INDEX(Gemeinde_Kennzahlen!A:Q,MATCH(A1230,Gemeinde_Kennzahlen!B:B,),17),2),"Siedlungsfläche in ha")</f>
        <v>24.06</v>
      </c>
      <c r="G1230">
        <f t="shared" si="57"/>
        <v>0</v>
      </c>
      <c r="H1230">
        <f t="shared" si="58"/>
        <v>0</v>
      </c>
      <c r="I1230">
        <f t="shared" si="59"/>
        <v>0</v>
      </c>
    </row>
    <row r="1231" spans="1:9" x14ac:dyDescent="0.2">
      <c r="A1231" t="s">
        <v>1362</v>
      </c>
      <c r="B1231">
        <v>20</v>
      </c>
      <c r="C1231">
        <v>1</v>
      </c>
      <c r="D1231">
        <v>3</v>
      </c>
      <c r="E1231">
        <f>IFERROR(INDEX(Gemeinde_Kennzahlen!A:C,MATCH(A1231,Gemeinde_Kennzahlen!B:B,),3),0)</f>
        <v>4203</v>
      </c>
      <c r="F1231">
        <f>IFERROR(ROUND(INDEX(Gemeinde_Kennzahlen!A:Q,MATCH(A1231,Gemeinde_Kennzahlen!B:B,),16)*INDEX(Gemeinde_Kennzahlen!A:Q,MATCH(A1231,Gemeinde_Kennzahlen!B:B,),17),2),"Siedlungsfläche in ha")</f>
        <v>136.82</v>
      </c>
      <c r="G1231">
        <f t="shared" si="57"/>
        <v>0.23792529145848204</v>
      </c>
      <c r="H1231">
        <f t="shared" si="58"/>
        <v>0.17844396859386152</v>
      </c>
      <c r="I1231">
        <f t="shared" si="59"/>
        <v>0.35688793718772305</v>
      </c>
    </row>
    <row r="1232" spans="1:9" x14ac:dyDescent="0.2">
      <c r="A1232" t="s">
        <v>803</v>
      </c>
      <c r="B1232">
        <v>27</v>
      </c>
      <c r="C1232">
        <v>2</v>
      </c>
      <c r="D1232">
        <v>3</v>
      </c>
      <c r="E1232">
        <f>IFERROR(INDEX(Gemeinde_Kennzahlen!A:C,MATCH(A1232,Gemeinde_Kennzahlen!B:B,),3),0)</f>
        <v>4615</v>
      </c>
      <c r="F1232">
        <f>IFERROR(ROUND(INDEX(Gemeinde_Kennzahlen!A:Q,MATCH(A1232,Gemeinde_Kennzahlen!B:B,),16)*INDEX(Gemeinde_Kennzahlen!A:Q,MATCH(A1232,Gemeinde_Kennzahlen!B:B,),17),2),"Siedlungsfläche in ha")</f>
        <v>237.46</v>
      </c>
      <c r="G1232">
        <f t="shared" si="57"/>
        <v>0.29252437703141926</v>
      </c>
      <c r="H1232">
        <f t="shared" si="58"/>
        <v>0.32502708559046589</v>
      </c>
      <c r="I1232">
        <f t="shared" si="59"/>
        <v>0.32502708559046589</v>
      </c>
    </row>
    <row r="1233" spans="1:9" x14ac:dyDescent="0.2">
      <c r="A1233" t="s">
        <v>311</v>
      </c>
      <c r="B1233">
        <v>7</v>
      </c>
      <c r="C1233">
        <v>0</v>
      </c>
      <c r="D1233">
        <v>2</v>
      </c>
      <c r="E1233">
        <f>IFERROR(INDEX(Gemeinde_Kennzahlen!A:C,MATCH(A1233,Gemeinde_Kennzahlen!B:B,),3),0)</f>
        <v>5598</v>
      </c>
      <c r="F1233">
        <f>IFERROR(ROUND(INDEX(Gemeinde_Kennzahlen!A:Q,MATCH(A1233,Gemeinde_Kennzahlen!B:B,),16)*INDEX(Gemeinde_Kennzahlen!A:Q,MATCH(A1233,Gemeinde_Kennzahlen!B:B,),17),2),"Siedlungsfläche in ha")</f>
        <v>285.44</v>
      </c>
      <c r="G1233">
        <f t="shared" si="57"/>
        <v>6.2522329403358348E-2</v>
      </c>
      <c r="H1233">
        <f t="shared" si="58"/>
        <v>0</v>
      </c>
      <c r="I1233">
        <f t="shared" si="59"/>
        <v>0.17863522686673811</v>
      </c>
    </row>
    <row r="1234" spans="1:9" x14ac:dyDescent="0.2">
      <c r="A1234" t="s">
        <v>2378</v>
      </c>
      <c r="B1234">
        <v>14</v>
      </c>
      <c r="C1234">
        <v>1</v>
      </c>
      <c r="D1234">
        <v>3</v>
      </c>
      <c r="E1234">
        <f>IFERROR(INDEX(Gemeinde_Kennzahlen!A:C,MATCH(A1234,Gemeinde_Kennzahlen!B:B,),3),0)</f>
        <v>5572</v>
      </c>
      <c r="F1234">
        <f>IFERROR(ROUND(INDEX(Gemeinde_Kennzahlen!A:Q,MATCH(A1234,Gemeinde_Kennzahlen!B:B,),16)*INDEX(Gemeinde_Kennzahlen!A:Q,MATCH(A1234,Gemeinde_Kennzahlen!B:B,),17),2),"Siedlungsfläche in ha")</f>
        <v>114.85</v>
      </c>
      <c r="G1234">
        <f t="shared" ref="G1234:G1297" si="60">B1234/E1234*50</f>
        <v>0.12562814070351758</v>
      </c>
      <c r="H1234">
        <f t="shared" ref="H1234:H1297" si="61">C1234/E1234*750</f>
        <v>0.13460157932519742</v>
      </c>
      <c r="I1234">
        <f t="shared" ref="I1234:I1297" si="62">D1234/E1234*500</f>
        <v>0.26920315865039485</v>
      </c>
    </row>
    <row r="1235" spans="1:9" x14ac:dyDescent="0.2">
      <c r="A1235" t="s">
        <v>1498</v>
      </c>
      <c r="B1235">
        <v>0</v>
      </c>
      <c r="C1235">
        <v>0</v>
      </c>
      <c r="D1235">
        <v>1</v>
      </c>
      <c r="E1235">
        <f>IFERROR(INDEX(Gemeinde_Kennzahlen!A:C,MATCH(A1235,Gemeinde_Kennzahlen!B:B,),3),0)</f>
        <v>935</v>
      </c>
      <c r="F1235">
        <f>IFERROR(ROUND(INDEX(Gemeinde_Kennzahlen!A:Q,MATCH(A1235,Gemeinde_Kennzahlen!B:B,),16)*INDEX(Gemeinde_Kennzahlen!A:Q,MATCH(A1235,Gemeinde_Kennzahlen!B:B,),17),2),"Siedlungsfläche in ha")</f>
        <v>52.72</v>
      </c>
      <c r="G1235">
        <f t="shared" si="60"/>
        <v>0</v>
      </c>
      <c r="H1235">
        <f t="shared" si="61"/>
        <v>0</v>
      </c>
      <c r="I1235">
        <f t="shared" si="62"/>
        <v>0.53475935828877008</v>
      </c>
    </row>
    <row r="1236" spans="1:9" x14ac:dyDescent="0.2">
      <c r="A1236" t="s">
        <v>986</v>
      </c>
      <c r="B1236">
        <v>14</v>
      </c>
      <c r="C1236">
        <v>0</v>
      </c>
      <c r="D1236">
        <v>4</v>
      </c>
      <c r="E1236">
        <f>IFERROR(INDEX(Gemeinde_Kennzahlen!A:C,MATCH(A1236,Gemeinde_Kennzahlen!B:B,),3),0)</f>
        <v>3919</v>
      </c>
      <c r="F1236">
        <f>IFERROR(ROUND(INDEX(Gemeinde_Kennzahlen!A:Q,MATCH(A1236,Gemeinde_Kennzahlen!B:B,),16)*INDEX(Gemeinde_Kennzahlen!A:Q,MATCH(A1236,Gemeinde_Kennzahlen!B:B,),17),2),"Siedlungsfläche in ha")</f>
        <v>153.59</v>
      </c>
      <c r="G1236">
        <f t="shared" si="60"/>
        <v>0.17861699413115592</v>
      </c>
      <c r="H1236">
        <f t="shared" si="61"/>
        <v>0</v>
      </c>
      <c r="I1236">
        <f t="shared" si="62"/>
        <v>0.51033426894615974</v>
      </c>
    </row>
    <row r="1237" spans="1:9" x14ac:dyDescent="0.2">
      <c r="A1237" t="s">
        <v>2168</v>
      </c>
      <c r="B1237">
        <v>7</v>
      </c>
      <c r="C1237">
        <v>0</v>
      </c>
      <c r="D1237">
        <v>3</v>
      </c>
      <c r="E1237">
        <f>IFERROR(INDEX(Gemeinde_Kennzahlen!A:C,MATCH(A1237,Gemeinde_Kennzahlen!B:B,),3),0)</f>
        <v>5280</v>
      </c>
      <c r="F1237">
        <f>IFERROR(ROUND(INDEX(Gemeinde_Kennzahlen!A:Q,MATCH(A1237,Gemeinde_Kennzahlen!B:B,),16)*INDEX(Gemeinde_Kennzahlen!A:Q,MATCH(A1237,Gemeinde_Kennzahlen!B:B,),17),2),"Siedlungsfläche in ha")</f>
        <v>159.57</v>
      </c>
      <c r="G1237">
        <f t="shared" si="60"/>
        <v>6.6287878787878798E-2</v>
      </c>
      <c r="H1237">
        <f t="shared" si="61"/>
        <v>0</v>
      </c>
      <c r="I1237">
        <f t="shared" si="62"/>
        <v>0.28409090909090906</v>
      </c>
    </row>
    <row r="1238" spans="1:9" x14ac:dyDescent="0.2">
      <c r="A1238" t="s">
        <v>1487</v>
      </c>
      <c r="B1238">
        <v>33</v>
      </c>
      <c r="C1238">
        <v>0</v>
      </c>
      <c r="D1238">
        <v>4</v>
      </c>
      <c r="E1238">
        <f>IFERROR(INDEX(Gemeinde_Kennzahlen!A:C,MATCH(A1238,Gemeinde_Kennzahlen!B:B,),3),0)</f>
        <v>10356</v>
      </c>
      <c r="F1238">
        <f>IFERROR(ROUND(INDEX(Gemeinde_Kennzahlen!A:Q,MATCH(A1238,Gemeinde_Kennzahlen!B:B,),16)*INDEX(Gemeinde_Kennzahlen!A:Q,MATCH(A1238,Gemeinde_Kennzahlen!B:B,),17),2),"Siedlungsfläche in ha")</f>
        <v>265</v>
      </c>
      <c r="G1238">
        <f t="shared" si="60"/>
        <v>0.1593279258400927</v>
      </c>
      <c r="H1238">
        <f t="shared" si="61"/>
        <v>0</v>
      </c>
      <c r="I1238">
        <f t="shared" si="62"/>
        <v>0.19312475859405176</v>
      </c>
    </row>
    <row r="1239" spans="1:9" x14ac:dyDescent="0.2">
      <c r="A1239" t="s">
        <v>943</v>
      </c>
      <c r="B1239">
        <v>11</v>
      </c>
      <c r="C1239">
        <v>1</v>
      </c>
      <c r="D1239">
        <v>7</v>
      </c>
      <c r="E1239">
        <f>IFERROR(INDEX(Gemeinde_Kennzahlen!A:C,MATCH(A1239,Gemeinde_Kennzahlen!B:B,),3),0)</f>
        <v>2869</v>
      </c>
      <c r="F1239">
        <f>IFERROR(ROUND(INDEX(Gemeinde_Kennzahlen!A:Q,MATCH(A1239,Gemeinde_Kennzahlen!B:B,),16)*INDEX(Gemeinde_Kennzahlen!A:Q,MATCH(A1239,Gemeinde_Kennzahlen!B:B,),17),2),"Siedlungsfläche in ha")</f>
        <v>115</v>
      </c>
      <c r="G1239">
        <f t="shared" si="60"/>
        <v>0.19170442662948761</v>
      </c>
      <c r="H1239">
        <f t="shared" si="61"/>
        <v>0.26141512722202859</v>
      </c>
      <c r="I1239">
        <f t="shared" si="62"/>
        <v>1.2199372603694667</v>
      </c>
    </row>
    <row r="1240" spans="1:9" x14ac:dyDescent="0.2">
      <c r="A1240" t="s">
        <v>3481</v>
      </c>
      <c r="B1240">
        <v>1</v>
      </c>
      <c r="C1240">
        <v>0</v>
      </c>
      <c r="D1240">
        <v>0</v>
      </c>
      <c r="E1240">
        <f>IFERROR(INDEX(Gemeinde_Kennzahlen!A:C,MATCH(A1240,Gemeinde_Kennzahlen!B:B,),3),0)</f>
        <v>0</v>
      </c>
      <c r="F1240" t="str">
        <f>IFERROR(ROUND(INDEX(Gemeinde_Kennzahlen!A:Q,MATCH(A1240,Gemeinde_Kennzahlen!B:B,),16)*INDEX(Gemeinde_Kennzahlen!A:Q,MATCH(A1240,Gemeinde_Kennzahlen!B:B,),17),2),"Siedlungsfläche in ha")</f>
        <v>Siedlungsfläche in ha</v>
      </c>
      <c r="G1240" t="e">
        <f t="shared" si="60"/>
        <v>#DIV/0!</v>
      </c>
      <c r="H1240" t="e">
        <f t="shared" si="61"/>
        <v>#DIV/0!</v>
      </c>
      <c r="I1240" t="e">
        <f t="shared" si="62"/>
        <v>#DIV/0!</v>
      </c>
    </row>
    <row r="1241" spans="1:9" x14ac:dyDescent="0.2">
      <c r="A1241" t="s">
        <v>702</v>
      </c>
      <c r="B1241">
        <v>1</v>
      </c>
      <c r="C1241">
        <v>0</v>
      </c>
      <c r="D1241">
        <v>0</v>
      </c>
      <c r="E1241">
        <f>IFERROR(INDEX(Gemeinde_Kennzahlen!A:C,MATCH(A1241,Gemeinde_Kennzahlen!B:B,),3),0)</f>
        <v>751</v>
      </c>
      <c r="F1241">
        <f>IFERROR(ROUND(INDEX(Gemeinde_Kennzahlen!A:Q,MATCH(A1241,Gemeinde_Kennzahlen!B:B,),16)*INDEX(Gemeinde_Kennzahlen!A:Q,MATCH(A1241,Gemeinde_Kennzahlen!B:B,),17),2),"Siedlungsfläche in ha")</f>
        <v>41.49</v>
      </c>
      <c r="G1241">
        <f t="shared" si="60"/>
        <v>6.6577896138482029E-2</v>
      </c>
      <c r="H1241">
        <f t="shared" si="61"/>
        <v>0</v>
      </c>
      <c r="I1241">
        <f t="shared" si="62"/>
        <v>0</v>
      </c>
    </row>
    <row r="1242" spans="1:9" x14ac:dyDescent="0.2">
      <c r="A1242" t="s">
        <v>1414</v>
      </c>
      <c r="B1242">
        <v>0</v>
      </c>
      <c r="C1242">
        <v>0</v>
      </c>
      <c r="D1242">
        <v>0</v>
      </c>
      <c r="E1242">
        <f>IFERROR(INDEX(Gemeinde_Kennzahlen!A:C,MATCH(A1242,Gemeinde_Kennzahlen!B:B,),3),0)</f>
        <v>753</v>
      </c>
      <c r="F1242">
        <f>IFERROR(ROUND(INDEX(Gemeinde_Kennzahlen!A:Q,MATCH(A1242,Gemeinde_Kennzahlen!B:B,),16)*INDEX(Gemeinde_Kennzahlen!A:Q,MATCH(A1242,Gemeinde_Kennzahlen!B:B,),17),2),"Siedlungsfläche in ha")</f>
        <v>34.76</v>
      </c>
      <c r="G1242">
        <f t="shared" si="60"/>
        <v>0</v>
      </c>
      <c r="H1242">
        <f t="shared" si="61"/>
        <v>0</v>
      </c>
      <c r="I1242">
        <f t="shared" si="62"/>
        <v>0</v>
      </c>
    </row>
    <row r="1243" spans="1:9" x14ac:dyDescent="0.2">
      <c r="A1243" t="s">
        <v>1614</v>
      </c>
      <c r="B1243">
        <v>6</v>
      </c>
      <c r="C1243">
        <v>1</v>
      </c>
      <c r="D1243">
        <v>0</v>
      </c>
      <c r="E1243">
        <f>IFERROR(INDEX(Gemeinde_Kennzahlen!A:C,MATCH(A1243,Gemeinde_Kennzahlen!B:B,),3),0)</f>
        <v>1108</v>
      </c>
      <c r="F1243">
        <f>IFERROR(ROUND(INDEX(Gemeinde_Kennzahlen!A:Q,MATCH(A1243,Gemeinde_Kennzahlen!B:B,),16)*INDEX(Gemeinde_Kennzahlen!A:Q,MATCH(A1243,Gemeinde_Kennzahlen!B:B,),17),2),"Siedlungsfläche in ha")</f>
        <v>52.14</v>
      </c>
      <c r="G1243">
        <f t="shared" si="60"/>
        <v>0.27075812274368227</v>
      </c>
      <c r="H1243">
        <f t="shared" si="61"/>
        <v>0.67689530685920585</v>
      </c>
      <c r="I1243">
        <f t="shared" si="62"/>
        <v>0</v>
      </c>
    </row>
    <row r="1244" spans="1:9" x14ac:dyDescent="0.2">
      <c r="A1244" t="s">
        <v>1408</v>
      </c>
      <c r="B1244">
        <v>6</v>
      </c>
      <c r="C1244">
        <v>0</v>
      </c>
      <c r="D1244">
        <v>1</v>
      </c>
      <c r="E1244">
        <f>IFERROR(INDEX(Gemeinde_Kennzahlen!A:C,MATCH(A1244,Gemeinde_Kennzahlen!B:B,),3),0)</f>
        <v>315</v>
      </c>
      <c r="F1244">
        <f>IFERROR(ROUND(INDEX(Gemeinde_Kennzahlen!A:Q,MATCH(A1244,Gemeinde_Kennzahlen!B:B,),16)*INDEX(Gemeinde_Kennzahlen!A:Q,MATCH(A1244,Gemeinde_Kennzahlen!B:B,),17),2),"Siedlungsfläche in ha")</f>
        <v>17.95</v>
      </c>
      <c r="G1244">
        <f t="shared" si="60"/>
        <v>0.95238095238095244</v>
      </c>
      <c r="H1244">
        <f t="shared" si="61"/>
        <v>0</v>
      </c>
      <c r="I1244">
        <f t="shared" si="62"/>
        <v>1.5873015873015872</v>
      </c>
    </row>
    <row r="1245" spans="1:9" x14ac:dyDescent="0.2">
      <c r="A1245" t="s">
        <v>1139</v>
      </c>
      <c r="B1245">
        <v>22</v>
      </c>
      <c r="C1245">
        <v>1</v>
      </c>
      <c r="D1245">
        <v>9</v>
      </c>
      <c r="E1245">
        <f>IFERROR(INDEX(Gemeinde_Kennzahlen!A:C,MATCH(A1245,Gemeinde_Kennzahlen!B:B,),3),0)</f>
        <v>4840</v>
      </c>
      <c r="F1245">
        <f>IFERROR(ROUND(INDEX(Gemeinde_Kennzahlen!A:Q,MATCH(A1245,Gemeinde_Kennzahlen!B:B,),16)*INDEX(Gemeinde_Kennzahlen!A:Q,MATCH(A1245,Gemeinde_Kennzahlen!B:B,),17),2),"Siedlungsfläche in ha")</f>
        <v>112.15</v>
      </c>
      <c r="G1245">
        <f t="shared" si="60"/>
        <v>0.22727272727272727</v>
      </c>
      <c r="H1245">
        <f t="shared" si="61"/>
        <v>0.1549586776859504</v>
      </c>
      <c r="I1245">
        <f t="shared" si="62"/>
        <v>0.92975206611570249</v>
      </c>
    </row>
    <row r="1246" spans="1:9" x14ac:dyDescent="0.2">
      <c r="A1246" t="s">
        <v>2258</v>
      </c>
      <c r="B1246">
        <v>22</v>
      </c>
      <c r="C1246">
        <v>2</v>
      </c>
      <c r="D1246">
        <v>2</v>
      </c>
      <c r="E1246">
        <f>IFERROR(INDEX(Gemeinde_Kennzahlen!A:C,MATCH(A1246,Gemeinde_Kennzahlen!B:B,),3),0)</f>
        <v>3898</v>
      </c>
      <c r="F1246">
        <f>IFERROR(ROUND(INDEX(Gemeinde_Kennzahlen!A:Q,MATCH(A1246,Gemeinde_Kennzahlen!B:B,),16)*INDEX(Gemeinde_Kennzahlen!A:Q,MATCH(A1246,Gemeinde_Kennzahlen!B:B,),17),2),"Siedlungsfläche in ha")</f>
        <v>141.63</v>
      </c>
      <c r="G1246">
        <f t="shared" si="60"/>
        <v>0.28219599794766542</v>
      </c>
      <c r="H1246">
        <f t="shared" si="61"/>
        <v>0.38481272447408926</v>
      </c>
      <c r="I1246">
        <f t="shared" si="62"/>
        <v>0.25654181631605949</v>
      </c>
    </row>
    <row r="1247" spans="1:9" x14ac:dyDescent="0.2">
      <c r="A1247" t="s">
        <v>1952</v>
      </c>
      <c r="B1247">
        <v>5</v>
      </c>
      <c r="C1247">
        <v>0</v>
      </c>
      <c r="D1247">
        <v>1</v>
      </c>
      <c r="E1247">
        <f>IFERROR(INDEX(Gemeinde_Kennzahlen!A:C,MATCH(A1247,Gemeinde_Kennzahlen!B:B,),3),0)</f>
        <v>501</v>
      </c>
      <c r="F1247">
        <f>IFERROR(ROUND(INDEX(Gemeinde_Kennzahlen!A:Q,MATCH(A1247,Gemeinde_Kennzahlen!B:B,),16)*INDEX(Gemeinde_Kennzahlen!A:Q,MATCH(A1247,Gemeinde_Kennzahlen!B:B,),17),2),"Siedlungsfläche in ha")</f>
        <v>45.44</v>
      </c>
      <c r="G1247">
        <f t="shared" si="60"/>
        <v>0.49900199600798401</v>
      </c>
      <c r="H1247">
        <f t="shared" si="61"/>
        <v>0</v>
      </c>
      <c r="I1247">
        <f t="shared" si="62"/>
        <v>0.99800399201596801</v>
      </c>
    </row>
    <row r="1248" spans="1:9" x14ac:dyDescent="0.2">
      <c r="A1248" t="s">
        <v>1789</v>
      </c>
      <c r="B1248">
        <v>21</v>
      </c>
      <c r="C1248">
        <v>1</v>
      </c>
      <c r="D1248">
        <v>1</v>
      </c>
      <c r="E1248">
        <f>IFERROR(INDEX(Gemeinde_Kennzahlen!A:C,MATCH(A1248,Gemeinde_Kennzahlen!B:B,),3),0)</f>
        <v>2051</v>
      </c>
      <c r="F1248">
        <f>IFERROR(ROUND(INDEX(Gemeinde_Kennzahlen!A:Q,MATCH(A1248,Gemeinde_Kennzahlen!B:B,),16)*INDEX(Gemeinde_Kennzahlen!A:Q,MATCH(A1248,Gemeinde_Kennzahlen!B:B,),17),2),"Siedlungsfläche in ha")</f>
        <v>104.89</v>
      </c>
      <c r="G1248">
        <f t="shared" si="60"/>
        <v>0.51194539249146753</v>
      </c>
      <c r="H1248">
        <f t="shared" si="61"/>
        <v>0.36567528035104824</v>
      </c>
      <c r="I1248">
        <f t="shared" si="62"/>
        <v>0.24378352023403216</v>
      </c>
    </row>
    <row r="1249" spans="1:9" x14ac:dyDescent="0.2">
      <c r="A1249" t="s">
        <v>1082</v>
      </c>
      <c r="B1249">
        <v>3</v>
      </c>
      <c r="C1249">
        <v>0</v>
      </c>
      <c r="D1249">
        <v>4</v>
      </c>
      <c r="E1249">
        <f>IFERROR(INDEX(Gemeinde_Kennzahlen!A:C,MATCH(A1249,Gemeinde_Kennzahlen!B:B,),3),0)</f>
        <v>835</v>
      </c>
      <c r="F1249">
        <f>IFERROR(ROUND(INDEX(Gemeinde_Kennzahlen!A:Q,MATCH(A1249,Gemeinde_Kennzahlen!B:B,),16)*INDEX(Gemeinde_Kennzahlen!A:Q,MATCH(A1249,Gemeinde_Kennzahlen!B:B,),17),2),"Siedlungsfläche in ha")</f>
        <v>55.85</v>
      </c>
      <c r="G1249">
        <f t="shared" si="60"/>
        <v>0.17964071856287425</v>
      </c>
      <c r="H1249">
        <f t="shared" si="61"/>
        <v>0</v>
      </c>
      <c r="I1249">
        <f t="shared" si="62"/>
        <v>2.3952095808383231</v>
      </c>
    </row>
    <row r="1250" spans="1:9" x14ac:dyDescent="0.2">
      <c r="A1250" t="s">
        <v>1658</v>
      </c>
      <c r="B1250">
        <v>11</v>
      </c>
      <c r="C1250">
        <v>0</v>
      </c>
      <c r="D1250">
        <v>0</v>
      </c>
      <c r="E1250">
        <f>IFERROR(INDEX(Gemeinde_Kennzahlen!A:C,MATCH(A1250,Gemeinde_Kennzahlen!B:B,),3),0)</f>
        <v>2717</v>
      </c>
      <c r="F1250">
        <f>IFERROR(ROUND(INDEX(Gemeinde_Kennzahlen!A:Q,MATCH(A1250,Gemeinde_Kennzahlen!B:B,),16)*INDEX(Gemeinde_Kennzahlen!A:Q,MATCH(A1250,Gemeinde_Kennzahlen!B:B,),17),2),"Siedlungsfläche in ha")</f>
        <v>94.87</v>
      </c>
      <c r="G1250">
        <f t="shared" si="60"/>
        <v>0.20242914979757085</v>
      </c>
      <c r="H1250">
        <f t="shared" si="61"/>
        <v>0</v>
      </c>
      <c r="I1250">
        <f t="shared" si="62"/>
        <v>0</v>
      </c>
    </row>
    <row r="1251" spans="1:9" x14ac:dyDescent="0.2">
      <c r="A1251" t="s">
        <v>1834</v>
      </c>
      <c r="B1251">
        <v>7</v>
      </c>
      <c r="C1251">
        <v>0</v>
      </c>
      <c r="D1251">
        <v>2</v>
      </c>
      <c r="E1251">
        <f>IFERROR(INDEX(Gemeinde_Kennzahlen!A:C,MATCH(A1251,Gemeinde_Kennzahlen!B:B,),3),0)</f>
        <v>1460</v>
      </c>
      <c r="F1251">
        <f>IFERROR(ROUND(INDEX(Gemeinde_Kennzahlen!A:Q,MATCH(A1251,Gemeinde_Kennzahlen!B:B,),16)*INDEX(Gemeinde_Kennzahlen!A:Q,MATCH(A1251,Gemeinde_Kennzahlen!B:B,),17),2),"Siedlungsfläche in ha")</f>
        <v>53.93</v>
      </c>
      <c r="G1251">
        <f t="shared" si="60"/>
        <v>0.23972602739726029</v>
      </c>
      <c r="H1251">
        <f t="shared" si="61"/>
        <v>0</v>
      </c>
      <c r="I1251">
        <f t="shared" si="62"/>
        <v>0.68493150684931503</v>
      </c>
    </row>
    <row r="1252" spans="1:9" x14ac:dyDescent="0.2">
      <c r="A1252" t="s">
        <v>1479</v>
      </c>
      <c r="B1252">
        <v>118</v>
      </c>
      <c r="C1252">
        <v>5</v>
      </c>
      <c r="D1252">
        <v>9</v>
      </c>
      <c r="E1252">
        <f>IFERROR(INDEX(Gemeinde_Kennzahlen!A:C,MATCH(A1252,Gemeinde_Kennzahlen!B:B,),3),0)</f>
        <v>12104</v>
      </c>
      <c r="F1252">
        <f>IFERROR(ROUND(INDEX(Gemeinde_Kennzahlen!A:Q,MATCH(A1252,Gemeinde_Kennzahlen!B:B,),16)*INDEX(Gemeinde_Kennzahlen!A:Q,MATCH(A1252,Gemeinde_Kennzahlen!B:B,),17),2),"Siedlungsfläche in ha")</f>
        <v>417.58</v>
      </c>
      <c r="G1252">
        <f t="shared" si="60"/>
        <v>0.48744216787838734</v>
      </c>
      <c r="H1252">
        <f t="shared" si="61"/>
        <v>0.30981493721083941</v>
      </c>
      <c r="I1252">
        <f t="shared" si="62"/>
        <v>0.37177792465300724</v>
      </c>
    </row>
    <row r="1253" spans="1:9" x14ac:dyDescent="0.2">
      <c r="A1253" t="s">
        <v>2102</v>
      </c>
      <c r="B1253">
        <v>23</v>
      </c>
      <c r="C1253">
        <v>0</v>
      </c>
      <c r="D1253">
        <v>2</v>
      </c>
      <c r="E1253">
        <f>IFERROR(INDEX(Gemeinde_Kennzahlen!A:C,MATCH(A1253,Gemeinde_Kennzahlen!B:B,),3),0)</f>
        <v>6317</v>
      </c>
      <c r="F1253">
        <f>IFERROR(ROUND(INDEX(Gemeinde_Kennzahlen!A:Q,MATCH(A1253,Gemeinde_Kennzahlen!B:B,),16)*INDEX(Gemeinde_Kennzahlen!A:Q,MATCH(A1253,Gemeinde_Kennzahlen!B:B,),17),2),"Siedlungsfläche in ha")</f>
        <v>146.61000000000001</v>
      </c>
      <c r="G1253">
        <f t="shared" si="60"/>
        <v>0.18204844071552953</v>
      </c>
      <c r="H1253">
        <f t="shared" si="61"/>
        <v>0</v>
      </c>
      <c r="I1253">
        <f t="shared" si="62"/>
        <v>0.15830299192654743</v>
      </c>
    </row>
    <row r="1254" spans="1:9" x14ac:dyDescent="0.2">
      <c r="A1254" t="s">
        <v>1431</v>
      </c>
      <c r="B1254">
        <v>11</v>
      </c>
      <c r="C1254">
        <v>0</v>
      </c>
      <c r="D1254">
        <v>11</v>
      </c>
      <c r="E1254">
        <f>IFERROR(INDEX(Gemeinde_Kennzahlen!A:C,MATCH(A1254,Gemeinde_Kennzahlen!B:B,),3),0)</f>
        <v>498</v>
      </c>
      <c r="F1254">
        <f>IFERROR(ROUND(INDEX(Gemeinde_Kennzahlen!A:Q,MATCH(A1254,Gemeinde_Kennzahlen!B:B,),16)*INDEX(Gemeinde_Kennzahlen!A:Q,MATCH(A1254,Gemeinde_Kennzahlen!B:B,),17),2),"Siedlungsfläche in ha")</f>
        <v>41.88</v>
      </c>
      <c r="G1254">
        <f t="shared" si="60"/>
        <v>1.1044176706827309</v>
      </c>
      <c r="H1254">
        <f t="shared" si="61"/>
        <v>0</v>
      </c>
      <c r="I1254">
        <f t="shared" si="62"/>
        <v>11.04417670682731</v>
      </c>
    </row>
    <row r="1255" spans="1:9" x14ac:dyDescent="0.2">
      <c r="A1255" t="s">
        <v>2030</v>
      </c>
      <c r="B1255">
        <v>1</v>
      </c>
      <c r="C1255">
        <v>0</v>
      </c>
      <c r="D1255">
        <v>8</v>
      </c>
      <c r="E1255">
        <f>IFERROR(INDEX(Gemeinde_Kennzahlen!A:C,MATCH(A1255,Gemeinde_Kennzahlen!B:B,),3),0)</f>
        <v>164</v>
      </c>
      <c r="F1255">
        <f>IFERROR(ROUND(INDEX(Gemeinde_Kennzahlen!A:Q,MATCH(A1255,Gemeinde_Kennzahlen!B:B,),16)*INDEX(Gemeinde_Kennzahlen!A:Q,MATCH(A1255,Gemeinde_Kennzahlen!B:B,),17),2),"Siedlungsfläche in ha")</f>
        <v>21.03</v>
      </c>
      <c r="G1255">
        <f t="shared" si="60"/>
        <v>0.3048780487804878</v>
      </c>
      <c r="H1255">
        <f t="shared" si="61"/>
        <v>0</v>
      </c>
      <c r="I1255">
        <f t="shared" si="62"/>
        <v>24.390243902439025</v>
      </c>
    </row>
    <row r="1256" spans="1:9" x14ac:dyDescent="0.2">
      <c r="A1256" t="s">
        <v>1827</v>
      </c>
      <c r="B1256">
        <v>5</v>
      </c>
      <c r="C1256">
        <v>0</v>
      </c>
      <c r="D1256">
        <v>1</v>
      </c>
      <c r="E1256">
        <f>IFERROR(INDEX(Gemeinde_Kennzahlen!A:C,MATCH(A1256,Gemeinde_Kennzahlen!B:B,),3),0)</f>
        <v>921</v>
      </c>
      <c r="F1256">
        <f>IFERROR(ROUND(INDEX(Gemeinde_Kennzahlen!A:Q,MATCH(A1256,Gemeinde_Kennzahlen!B:B,),16)*INDEX(Gemeinde_Kennzahlen!A:Q,MATCH(A1256,Gemeinde_Kennzahlen!B:B,),17),2),"Siedlungsfläche in ha")</f>
        <v>46.67</v>
      </c>
      <c r="G1256">
        <f t="shared" si="60"/>
        <v>0.2714440825190011</v>
      </c>
      <c r="H1256">
        <f t="shared" si="61"/>
        <v>0</v>
      </c>
      <c r="I1256">
        <f t="shared" si="62"/>
        <v>0.54288816503800219</v>
      </c>
    </row>
    <row r="1257" spans="1:9" x14ac:dyDescent="0.2">
      <c r="A1257" t="s">
        <v>1577</v>
      </c>
      <c r="B1257">
        <v>1</v>
      </c>
      <c r="C1257">
        <v>0</v>
      </c>
      <c r="D1257">
        <v>0</v>
      </c>
      <c r="E1257">
        <f>IFERROR(INDEX(Gemeinde_Kennzahlen!A:C,MATCH(A1257,Gemeinde_Kennzahlen!B:B,),3),0)</f>
        <v>1140</v>
      </c>
      <c r="F1257">
        <f>IFERROR(ROUND(INDEX(Gemeinde_Kennzahlen!A:Q,MATCH(A1257,Gemeinde_Kennzahlen!B:B,),16)*INDEX(Gemeinde_Kennzahlen!A:Q,MATCH(A1257,Gemeinde_Kennzahlen!B:B,),17),2),"Siedlungsfläche in ha")</f>
        <v>62.09</v>
      </c>
      <c r="G1257">
        <f t="shared" si="60"/>
        <v>4.3859649122807015E-2</v>
      </c>
      <c r="H1257">
        <f t="shared" si="61"/>
        <v>0</v>
      </c>
      <c r="I1257">
        <f t="shared" si="62"/>
        <v>0</v>
      </c>
    </row>
    <row r="1258" spans="1:9" x14ac:dyDescent="0.2">
      <c r="A1258" t="s">
        <v>1167</v>
      </c>
      <c r="B1258">
        <v>18</v>
      </c>
      <c r="C1258">
        <v>0</v>
      </c>
      <c r="D1258">
        <v>13</v>
      </c>
      <c r="E1258">
        <f>IFERROR(INDEX(Gemeinde_Kennzahlen!A:C,MATCH(A1258,Gemeinde_Kennzahlen!B:B,),3),0)</f>
        <v>8510</v>
      </c>
      <c r="F1258">
        <f>IFERROR(ROUND(INDEX(Gemeinde_Kennzahlen!A:Q,MATCH(A1258,Gemeinde_Kennzahlen!B:B,),16)*INDEX(Gemeinde_Kennzahlen!A:Q,MATCH(A1258,Gemeinde_Kennzahlen!B:B,),17),2),"Siedlungsfläche in ha")</f>
        <v>234.36</v>
      </c>
      <c r="G1258">
        <f t="shared" si="60"/>
        <v>0.10575793184488837</v>
      </c>
      <c r="H1258">
        <f t="shared" si="61"/>
        <v>0</v>
      </c>
      <c r="I1258">
        <f t="shared" si="62"/>
        <v>0.76380728554641597</v>
      </c>
    </row>
    <row r="1259" spans="1:9" x14ac:dyDescent="0.2">
      <c r="A1259" t="s">
        <v>1521</v>
      </c>
      <c r="B1259">
        <v>17</v>
      </c>
      <c r="C1259">
        <v>3</v>
      </c>
      <c r="D1259">
        <v>4</v>
      </c>
      <c r="E1259">
        <f>IFERROR(INDEX(Gemeinde_Kennzahlen!A:C,MATCH(A1259,Gemeinde_Kennzahlen!B:B,),3),0)</f>
        <v>2323</v>
      </c>
      <c r="F1259">
        <f>IFERROR(ROUND(INDEX(Gemeinde_Kennzahlen!A:Q,MATCH(A1259,Gemeinde_Kennzahlen!B:B,),16)*INDEX(Gemeinde_Kennzahlen!A:Q,MATCH(A1259,Gemeinde_Kennzahlen!B:B,),17),2),"Siedlungsfläche in ha")</f>
        <v>114.68</v>
      </c>
      <c r="G1259">
        <f t="shared" si="60"/>
        <v>0.36590615583297459</v>
      </c>
      <c r="H1259">
        <f t="shared" si="61"/>
        <v>0.96857511838140342</v>
      </c>
      <c r="I1259">
        <f t="shared" si="62"/>
        <v>0.86095566078346963</v>
      </c>
    </row>
    <row r="1260" spans="1:9" x14ac:dyDescent="0.2">
      <c r="A1260" t="s">
        <v>2310</v>
      </c>
      <c r="B1260">
        <v>11</v>
      </c>
      <c r="C1260">
        <v>0</v>
      </c>
      <c r="D1260">
        <v>5</v>
      </c>
      <c r="E1260">
        <f>IFERROR(INDEX(Gemeinde_Kennzahlen!A:C,MATCH(A1260,Gemeinde_Kennzahlen!B:B,),3),0)</f>
        <v>2982</v>
      </c>
      <c r="F1260">
        <f>IFERROR(ROUND(INDEX(Gemeinde_Kennzahlen!A:Q,MATCH(A1260,Gemeinde_Kennzahlen!B:B,),16)*INDEX(Gemeinde_Kennzahlen!A:Q,MATCH(A1260,Gemeinde_Kennzahlen!B:B,),17),2),"Siedlungsfläche in ha")</f>
        <v>179.99</v>
      </c>
      <c r="G1260">
        <f t="shared" si="60"/>
        <v>0.18443997317236754</v>
      </c>
      <c r="H1260">
        <f t="shared" si="61"/>
        <v>0</v>
      </c>
      <c r="I1260">
        <f t="shared" si="62"/>
        <v>0.83836351441985246</v>
      </c>
    </row>
    <row r="1261" spans="1:9" x14ac:dyDescent="0.2">
      <c r="A1261" t="s">
        <v>1593</v>
      </c>
      <c r="B1261">
        <v>7</v>
      </c>
      <c r="C1261">
        <v>0</v>
      </c>
      <c r="D1261">
        <v>0</v>
      </c>
      <c r="E1261">
        <f>IFERROR(INDEX(Gemeinde_Kennzahlen!A:C,MATCH(A1261,Gemeinde_Kennzahlen!B:B,),3),0)</f>
        <v>2246</v>
      </c>
      <c r="F1261">
        <f>IFERROR(ROUND(INDEX(Gemeinde_Kennzahlen!A:Q,MATCH(A1261,Gemeinde_Kennzahlen!B:B,),16)*INDEX(Gemeinde_Kennzahlen!A:Q,MATCH(A1261,Gemeinde_Kennzahlen!B:B,),17),2),"Siedlungsfläche in ha")</f>
        <v>126</v>
      </c>
      <c r="G1261">
        <f t="shared" si="60"/>
        <v>0.1558325912733749</v>
      </c>
      <c r="H1261">
        <f t="shared" si="61"/>
        <v>0</v>
      </c>
      <c r="I1261">
        <f t="shared" si="62"/>
        <v>0</v>
      </c>
    </row>
    <row r="1262" spans="1:9" x14ac:dyDescent="0.2">
      <c r="A1262" t="s">
        <v>1337</v>
      </c>
      <c r="B1262">
        <v>3</v>
      </c>
      <c r="C1262">
        <v>0</v>
      </c>
      <c r="D1262">
        <v>1</v>
      </c>
      <c r="E1262">
        <f>IFERROR(INDEX(Gemeinde_Kennzahlen!A:C,MATCH(A1262,Gemeinde_Kennzahlen!B:B,),3),0)</f>
        <v>1046</v>
      </c>
      <c r="F1262">
        <f>IFERROR(ROUND(INDEX(Gemeinde_Kennzahlen!A:Q,MATCH(A1262,Gemeinde_Kennzahlen!B:B,),16)*INDEX(Gemeinde_Kennzahlen!A:Q,MATCH(A1262,Gemeinde_Kennzahlen!B:B,),17),2),"Siedlungsfläche in ha")</f>
        <v>45.45</v>
      </c>
      <c r="G1262">
        <f t="shared" si="60"/>
        <v>0.14340344168260039</v>
      </c>
      <c r="H1262">
        <f t="shared" si="61"/>
        <v>0</v>
      </c>
      <c r="I1262">
        <f t="shared" si="62"/>
        <v>0.47801147227533458</v>
      </c>
    </row>
    <row r="1263" spans="1:9" x14ac:dyDescent="0.2">
      <c r="A1263" t="s">
        <v>735</v>
      </c>
      <c r="B1263">
        <v>1</v>
      </c>
      <c r="C1263">
        <v>0</v>
      </c>
      <c r="D1263">
        <v>0</v>
      </c>
      <c r="E1263">
        <f>IFERROR(INDEX(Gemeinde_Kennzahlen!A:C,MATCH(A1263,Gemeinde_Kennzahlen!B:B,),3),0)</f>
        <v>486</v>
      </c>
      <c r="F1263">
        <f>IFERROR(ROUND(INDEX(Gemeinde_Kennzahlen!A:Q,MATCH(A1263,Gemeinde_Kennzahlen!B:B,),16)*INDEX(Gemeinde_Kennzahlen!A:Q,MATCH(A1263,Gemeinde_Kennzahlen!B:B,),17),2),"Siedlungsfläche in ha")</f>
        <v>33.33</v>
      </c>
      <c r="G1263">
        <f t="shared" si="60"/>
        <v>0.102880658436214</v>
      </c>
      <c r="H1263">
        <f t="shared" si="61"/>
        <v>0</v>
      </c>
      <c r="I1263">
        <f t="shared" si="62"/>
        <v>0</v>
      </c>
    </row>
    <row r="1264" spans="1:9" x14ac:dyDescent="0.2">
      <c r="A1264" t="s">
        <v>1401</v>
      </c>
      <c r="B1264">
        <v>8</v>
      </c>
      <c r="C1264">
        <v>0</v>
      </c>
      <c r="D1264">
        <v>0</v>
      </c>
      <c r="E1264">
        <f>IFERROR(INDEX(Gemeinde_Kennzahlen!A:C,MATCH(A1264,Gemeinde_Kennzahlen!B:B,),3),0)</f>
        <v>876</v>
      </c>
      <c r="F1264">
        <f>IFERROR(ROUND(INDEX(Gemeinde_Kennzahlen!A:Q,MATCH(A1264,Gemeinde_Kennzahlen!B:B,),16)*INDEX(Gemeinde_Kennzahlen!A:Q,MATCH(A1264,Gemeinde_Kennzahlen!B:B,),17),2),"Siedlungsfläche in ha")</f>
        <v>56.37</v>
      </c>
      <c r="G1264">
        <f t="shared" si="60"/>
        <v>0.45662100456621002</v>
      </c>
      <c r="H1264">
        <f t="shared" si="61"/>
        <v>0</v>
      </c>
      <c r="I1264">
        <f t="shared" si="62"/>
        <v>0</v>
      </c>
    </row>
    <row r="1265" spans="1:9" x14ac:dyDescent="0.2">
      <c r="A1265" t="s">
        <v>1472</v>
      </c>
      <c r="B1265">
        <v>5</v>
      </c>
      <c r="C1265">
        <v>0</v>
      </c>
      <c r="D1265">
        <v>3</v>
      </c>
      <c r="E1265">
        <f>IFERROR(INDEX(Gemeinde_Kennzahlen!A:C,MATCH(A1265,Gemeinde_Kennzahlen!B:B,),3),0)</f>
        <v>699</v>
      </c>
      <c r="F1265">
        <f>IFERROR(ROUND(INDEX(Gemeinde_Kennzahlen!A:Q,MATCH(A1265,Gemeinde_Kennzahlen!B:B,),16)*INDEX(Gemeinde_Kennzahlen!A:Q,MATCH(A1265,Gemeinde_Kennzahlen!B:B,),17),2),"Siedlungsfläche in ha")</f>
        <v>38.159999999999997</v>
      </c>
      <c r="G1265">
        <f t="shared" si="60"/>
        <v>0.35765379113018597</v>
      </c>
      <c r="H1265">
        <f t="shared" si="61"/>
        <v>0</v>
      </c>
      <c r="I1265">
        <f t="shared" si="62"/>
        <v>2.1459227467811157</v>
      </c>
    </row>
    <row r="1266" spans="1:9" x14ac:dyDescent="0.2">
      <c r="A1266" t="s">
        <v>1008</v>
      </c>
      <c r="B1266">
        <v>4</v>
      </c>
      <c r="C1266">
        <v>0</v>
      </c>
      <c r="D1266">
        <v>6</v>
      </c>
      <c r="E1266">
        <f>IFERROR(INDEX(Gemeinde_Kennzahlen!A:C,MATCH(A1266,Gemeinde_Kennzahlen!B:B,),3),0)</f>
        <v>1040</v>
      </c>
      <c r="F1266">
        <f>IFERROR(ROUND(INDEX(Gemeinde_Kennzahlen!A:Q,MATCH(A1266,Gemeinde_Kennzahlen!B:B,),16)*INDEX(Gemeinde_Kennzahlen!A:Q,MATCH(A1266,Gemeinde_Kennzahlen!B:B,),17),2),"Siedlungsfläche in ha")</f>
        <v>59.5</v>
      </c>
      <c r="G1266">
        <f t="shared" si="60"/>
        <v>0.19230769230769232</v>
      </c>
      <c r="H1266">
        <f t="shared" si="61"/>
        <v>0</v>
      </c>
      <c r="I1266">
        <f t="shared" si="62"/>
        <v>2.8846153846153846</v>
      </c>
    </row>
    <row r="1267" spans="1:9" x14ac:dyDescent="0.2">
      <c r="A1267" t="s">
        <v>969</v>
      </c>
      <c r="B1267">
        <v>4</v>
      </c>
      <c r="C1267">
        <v>0</v>
      </c>
      <c r="D1267">
        <v>3</v>
      </c>
      <c r="E1267">
        <f>IFERROR(INDEX(Gemeinde_Kennzahlen!A:C,MATCH(A1267,Gemeinde_Kennzahlen!B:B,),3),0)</f>
        <v>1195</v>
      </c>
      <c r="F1267">
        <f>IFERROR(ROUND(INDEX(Gemeinde_Kennzahlen!A:Q,MATCH(A1267,Gemeinde_Kennzahlen!B:B,),16)*INDEX(Gemeinde_Kennzahlen!A:Q,MATCH(A1267,Gemeinde_Kennzahlen!B:B,),17),2),"Siedlungsfläche in ha")</f>
        <v>71.5</v>
      </c>
      <c r="G1267">
        <f t="shared" si="60"/>
        <v>0.16736401673640167</v>
      </c>
      <c r="H1267">
        <f t="shared" si="61"/>
        <v>0</v>
      </c>
      <c r="I1267">
        <f t="shared" si="62"/>
        <v>1.2552301255230125</v>
      </c>
    </row>
    <row r="1268" spans="1:9" x14ac:dyDescent="0.2">
      <c r="A1268" t="s">
        <v>1717</v>
      </c>
      <c r="B1268">
        <v>2</v>
      </c>
      <c r="C1268">
        <v>1</v>
      </c>
      <c r="D1268">
        <v>0</v>
      </c>
      <c r="E1268">
        <f>IFERROR(INDEX(Gemeinde_Kennzahlen!A:C,MATCH(A1268,Gemeinde_Kennzahlen!B:B,),3),0)</f>
        <v>1097</v>
      </c>
      <c r="F1268">
        <f>IFERROR(ROUND(INDEX(Gemeinde_Kennzahlen!A:Q,MATCH(A1268,Gemeinde_Kennzahlen!B:B,),16)*INDEX(Gemeinde_Kennzahlen!A:Q,MATCH(A1268,Gemeinde_Kennzahlen!B:B,),17),2),"Siedlungsfläche in ha")</f>
        <v>57.78</v>
      </c>
      <c r="G1268">
        <f t="shared" si="60"/>
        <v>9.1157702825888781E-2</v>
      </c>
      <c r="H1268">
        <f t="shared" si="61"/>
        <v>0.68368277119416587</v>
      </c>
      <c r="I1268">
        <f t="shared" si="62"/>
        <v>0</v>
      </c>
    </row>
    <row r="1269" spans="1:9" x14ac:dyDescent="0.2">
      <c r="A1269" t="s">
        <v>910</v>
      </c>
      <c r="B1269">
        <v>1</v>
      </c>
      <c r="C1269">
        <v>0</v>
      </c>
      <c r="D1269">
        <v>0</v>
      </c>
      <c r="E1269">
        <f>IFERROR(INDEX(Gemeinde_Kennzahlen!A:C,MATCH(A1269,Gemeinde_Kennzahlen!B:B,),3),0)</f>
        <v>1604</v>
      </c>
      <c r="F1269">
        <f>IFERROR(ROUND(INDEX(Gemeinde_Kennzahlen!A:Q,MATCH(A1269,Gemeinde_Kennzahlen!B:B,),16)*INDEX(Gemeinde_Kennzahlen!A:Q,MATCH(A1269,Gemeinde_Kennzahlen!B:B,),17),2),"Siedlungsfläche in ha")</f>
        <v>94</v>
      </c>
      <c r="G1269">
        <f t="shared" si="60"/>
        <v>3.1172069825436407E-2</v>
      </c>
      <c r="H1269">
        <f t="shared" si="61"/>
        <v>0</v>
      </c>
      <c r="I1269">
        <f t="shared" si="62"/>
        <v>0</v>
      </c>
    </row>
    <row r="1270" spans="1:9" x14ac:dyDescent="0.2">
      <c r="A1270" t="s">
        <v>676</v>
      </c>
      <c r="B1270">
        <v>0</v>
      </c>
      <c r="C1270">
        <v>0</v>
      </c>
      <c r="D1270">
        <v>1</v>
      </c>
      <c r="E1270">
        <f>IFERROR(INDEX(Gemeinde_Kennzahlen!A:C,MATCH(A1270,Gemeinde_Kennzahlen!B:B,),3),0)</f>
        <v>496</v>
      </c>
      <c r="F1270">
        <f>IFERROR(ROUND(INDEX(Gemeinde_Kennzahlen!A:Q,MATCH(A1270,Gemeinde_Kennzahlen!B:B,),16)*INDEX(Gemeinde_Kennzahlen!A:Q,MATCH(A1270,Gemeinde_Kennzahlen!B:B,),17),2),"Siedlungsfläche in ha")</f>
        <v>47.09</v>
      </c>
      <c r="G1270">
        <f t="shared" si="60"/>
        <v>0</v>
      </c>
      <c r="H1270">
        <f t="shared" si="61"/>
        <v>0</v>
      </c>
      <c r="I1270">
        <f t="shared" si="62"/>
        <v>1.0080645161290323</v>
      </c>
    </row>
    <row r="1271" spans="1:9" x14ac:dyDescent="0.2">
      <c r="A1271" t="s">
        <v>1340</v>
      </c>
      <c r="B1271">
        <v>7</v>
      </c>
      <c r="C1271">
        <v>1</v>
      </c>
      <c r="D1271">
        <v>0</v>
      </c>
      <c r="E1271">
        <f>IFERROR(INDEX(Gemeinde_Kennzahlen!A:C,MATCH(A1271,Gemeinde_Kennzahlen!B:B,),3),0)</f>
        <v>7382</v>
      </c>
      <c r="F1271">
        <f>IFERROR(ROUND(INDEX(Gemeinde_Kennzahlen!A:Q,MATCH(A1271,Gemeinde_Kennzahlen!B:B,),16)*INDEX(Gemeinde_Kennzahlen!A:Q,MATCH(A1271,Gemeinde_Kennzahlen!B:B,),17),2),"Siedlungsfläche in ha")</f>
        <v>212.1</v>
      </c>
      <c r="G1271">
        <f t="shared" si="60"/>
        <v>4.7412625304795453E-2</v>
      </c>
      <c r="H1271">
        <f t="shared" si="61"/>
        <v>0.10159848279599025</v>
      </c>
      <c r="I1271">
        <f t="shared" si="62"/>
        <v>0</v>
      </c>
    </row>
    <row r="1272" spans="1:9" x14ac:dyDescent="0.2">
      <c r="A1272" t="s">
        <v>992</v>
      </c>
      <c r="B1272">
        <v>0</v>
      </c>
      <c r="C1272">
        <v>0</v>
      </c>
      <c r="D1272">
        <v>2</v>
      </c>
      <c r="E1272">
        <f>IFERROR(INDEX(Gemeinde_Kennzahlen!A:C,MATCH(A1272,Gemeinde_Kennzahlen!B:B,),3),0)</f>
        <v>1346</v>
      </c>
      <c r="F1272">
        <f>IFERROR(ROUND(INDEX(Gemeinde_Kennzahlen!A:Q,MATCH(A1272,Gemeinde_Kennzahlen!B:B,),16)*INDEX(Gemeinde_Kennzahlen!A:Q,MATCH(A1272,Gemeinde_Kennzahlen!B:B,),17),2),"Siedlungsfläche in ha")</f>
        <v>78.78</v>
      </c>
      <c r="G1272">
        <f t="shared" si="60"/>
        <v>0</v>
      </c>
      <c r="H1272">
        <f t="shared" si="61"/>
        <v>0</v>
      </c>
      <c r="I1272">
        <f t="shared" si="62"/>
        <v>0.74294205052005935</v>
      </c>
    </row>
    <row r="1273" spans="1:9" x14ac:dyDescent="0.2">
      <c r="A1273" t="s">
        <v>693</v>
      </c>
      <c r="B1273">
        <v>0</v>
      </c>
      <c r="C1273">
        <v>0</v>
      </c>
      <c r="D1273">
        <v>0</v>
      </c>
      <c r="E1273">
        <f>IFERROR(INDEX(Gemeinde_Kennzahlen!A:C,MATCH(A1273,Gemeinde_Kennzahlen!B:B,),3),0)</f>
        <v>1227</v>
      </c>
      <c r="F1273">
        <f>IFERROR(ROUND(INDEX(Gemeinde_Kennzahlen!A:Q,MATCH(A1273,Gemeinde_Kennzahlen!B:B,),16)*INDEX(Gemeinde_Kennzahlen!A:Q,MATCH(A1273,Gemeinde_Kennzahlen!B:B,),17),2),"Siedlungsfläche in ha")</f>
        <v>62.56</v>
      </c>
      <c r="G1273">
        <f t="shared" si="60"/>
        <v>0</v>
      </c>
      <c r="H1273">
        <f t="shared" si="61"/>
        <v>0</v>
      </c>
      <c r="I1273">
        <f t="shared" si="62"/>
        <v>0</v>
      </c>
    </row>
    <row r="1274" spans="1:9" x14ac:dyDescent="0.2">
      <c r="A1274" t="s">
        <v>701</v>
      </c>
      <c r="B1274">
        <v>1</v>
      </c>
      <c r="C1274">
        <v>0</v>
      </c>
      <c r="D1274">
        <v>0</v>
      </c>
      <c r="E1274">
        <f>IFERROR(INDEX(Gemeinde_Kennzahlen!A:C,MATCH(A1274,Gemeinde_Kennzahlen!B:B,),3),0)</f>
        <v>2643</v>
      </c>
      <c r="F1274">
        <f>IFERROR(ROUND(INDEX(Gemeinde_Kennzahlen!A:Q,MATCH(A1274,Gemeinde_Kennzahlen!B:B,),16)*INDEX(Gemeinde_Kennzahlen!A:Q,MATCH(A1274,Gemeinde_Kennzahlen!B:B,),17),2),"Siedlungsfläche in ha")</f>
        <v>71.61</v>
      </c>
      <c r="G1274">
        <f t="shared" si="60"/>
        <v>1.8917896329928113E-2</v>
      </c>
      <c r="H1274">
        <f t="shared" si="61"/>
        <v>0</v>
      </c>
      <c r="I1274">
        <f t="shared" si="62"/>
        <v>0</v>
      </c>
    </row>
    <row r="1275" spans="1:9" x14ac:dyDescent="0.2">
      <c r="A1275" t="s">
        <v>1076</v>
      </c>
      <c r="B1275">
        <v>22</v>
      </c>
      <c r="C1275">
        <v>0</v>
      </c>
      <c r="D1275">
        <v>0</v>
      </c>
      <c r="E1275">
        <f>IFERROR(INDEX(Gemeinde_Kennzahlen!A:C,MATCH(A1275,Gemeinde_Kennzahlen!B:B,),3),0)</f>
        <v>2301</v>
      </c>
      <c r="F1275">
        <f>IFERROR(ROUND(INDEX(Gemeinde_Kennzahlen!A:Q,MATCH(A1275,Gemeinde_Kennzahlen!B:B,),16)*INDEX(Gemeinde_Kennzahlen!A:Q,MATCH(A1275,Gemeinde_Kennzahlen!B:B,),17),2),"Siedlungsfläche in ha")</f>
        <v>163.85</v>
      </c>
      <c r="G1275">
        <f t="shared" si="60"/>
        <v>0.47805302042590175</v>
      </c>
      <c r="H1275">
        <f t="shared" si="61"/>
        <v>0</v>
      </c>
      <c r="I1275">
        <f t="shared" si="62"/>
        <v>0</v>
      </c>
    </row>
    <row r="1276" spans="1:9" x14ac:dyDescent="0.2">
      <c r="A1276" t="s">
        <v>2161</v>
      </c>
      <c r="B1276">
        <v>0</v>
      </c>
      <c r="C1276">
        <v>0</v>
      </c>
      <c r="D1276">
        <v>0</v>
      </c>
      <c r="E1276">
        <f>IFERROR(INDEX(Gemeinde_Kennzahlen!A:C,MATCH(A1276,Gemeinde_Kennzahlen!B:B,),3),0)</f>
        <v>608</v>
      </c>
      <c r="F1276">
        <f>IFERROR(ROUND(INDEX(Gemeinde_Kennzahlen!A:Q,MATCH(A1276,Gemeinde_Kennzahlen!B:B,),16)*INDEX(Gemeinde_Kennzahlen!A:Q,MATCH(A1276,Gemeinde_Kennzahlen!B:B,),17),2),"Siedlungsfläche in ha")</f>
        <v>54.15</v>
      </c>
      <c r="G1276">
        <f t="shared" si="60"/>
        <v>0</v>
      </c>
      <c r="H1276">
        <f t="shared" si="61"/>
        <v>0</v>
      </c>
      <c r="I1276">
        <f t="shared" si="62"/>
        <v>0</v>
      </c>
    </row>
    <row r="1277" spans="1:9" x14ac:dyDescent="0.2">
      <c r="A1277" t="s">
        <v>2249</v>
      </c>
      <c r="B1277">
        <v>17</v>
      </c>
      <c r="C1277">
        <v>0</v>
      </c>
      <c r="D1277">
        <v>3</v>
      </c>
      <c r="E1277">
        <f>IFERROR(INDEX(Gemeinde_Kennzahlen!A:C,MATCH(A1277,Gemeinde_Kennzahlen!B:B,),3),0)</f>
        <v>1684</v>
      </c>
      <c r="F1277">
        <f>IFERROR(ROUND(INDEX(Gemeinde_Kennzahlen!A:Q,MATCH(A1277,Gemeinde_Kennzahlen!B:B,),16)*INDEX(Gemeinde_Kennzahlen!A:Q,MATCH(A1277,Gemeinde_Kennzahlen!B:B,),17),2),"Siedlungsfläche in ha")</f>
        <v>75</v>
      </c>
      <c r="G1277">
        <f t="shared" si="60"/>
        <v>0.50475059382422804</v>
      </c>
      <c r="H1277">
        <f t="shared" si="61"/>
        <v>0</v>
      </c>
      <c r="I1277">
        <f t="shared" si="62"/>
        <v>0.89073634204275542</v>
      </c>
    </row>
    <row r="1278" spans="1:9" x14ac:dyDescent="0.2">
      <c r="A1278" t="s">
        <v>2069</v>
      </c>
      <c r="B1278">
        <v>13</v>
      </c>
      <c r="C1278">
        <v>1</v>
      </c>
      <c r="D1278">
        <v>3</v>
      </c>
      <c r="E1278">
        <f>IFERROR(INDEX(Gemeinde_Kennzahlen!A:C,MATCH(A1278,Gemeinde_Kennzahlen!B:B,),3),0)</f>
        <v>630</v>
      </c>
      <c r="F1278">
        <f>IFERROR(ROUND(INDEX(Gemeinde_Kennzahlen!A:Q,MATCH(A1278,Gemeinde_Kennzahlen!B:B,),16)*INDEX(Gemeinde_Kennzahlen!A:Q,MATCH(A1278,Gemeinde_Kennzahlen!B:B,),17),2),"Siedlungsfläche in ha")</f>
        <v>35.15</v>
      </c>
      <c r="G1278">
        <f t="shared" si="60"/>
        <v>1.0317460317460316</v>
      </c>
      <c r="H1278">
        <f t="shared" si="61"/>
        <v>1.1904761904761905</v>
      </c>
      <c r="I1278">
        <f t="shared" si="62"/>
        <v>2.3809523809523814</v>
      </c>
    </row>
    <row r="1279" spans="1:9" x14ac:dyDescent="0.2">
      <c r="A1279" t="s">
        <v>259</v>
      </c>
      <c r="B1279">
        <v>0</v>
      </c>
      <c r="C1279">
        <v>0</v>
      </c>
      <c r="D1279">
        <v>1</v>
      </c>
      <c r="E1279">
        <f>IFERROR(INDEX(Gemeinde_Kennzahlen!A:C,MATCH(A1279,Gemeinde_Kennzahlen!B:B,),3),0)</f>
        <v>149</v>
      </c>
      <c r="F1279">
        <f>IFERROR(ROUND(INDEX(Gemeinde_Kennzahlen!A:Q,MATCH(A1279,Gemeinde_Kennzahlen!B:B,),16)*INDEX(Gemeinde_Kennzahlen!A:Q,MATCH(A1279,Gemeinde_Kennzahlen!B:B,),17),2),"Siedlungsfläche in ha")</f>
        <v>19.13</v>
      </c>
      <c r="G1279">
        <f t="shared" si="60"/>
        <v>0</v>
      </c>
      <c r="H1279">
        <f t="shared" si="61"/>
        <v>0</v>
      </c>
      <c r="I1279">
        <f t="shared" si="62"/>
        <v>3.3557046979865772</v>
      </c>
    </row>
    <row r="1280" spans="1:9" x14ac:dyDescent="0.2">
      <c r="A1280" t="s">
        <v>1011</v>
      </c>
      <c r="B1280">
        <v>9</v>
      </c>
      <c r="C1280">
        <v>1</v>
      </c>
      <c r="D1280">
        <v>4</v>
      </c>
      <c r="E1280">
        <f>IFERROR(INDEX(Gemeinde_Kennzahlen!A:C,MATCH(A1280,Gemeinde_Kennzahlen!B:B,),3),0)</f>
        <v>802</v>
      </c>
      <c r="F1280">
        <f>IFERROR(ROUND(INDEX(Gemeinde_Kennzahlen!A:Q,MATCH(A1280,Gemeinde_Kennzahlen!B:B,),16)*INDEX(Gemeinde_Kennzahlen!A:Q,MATCH(A1280,Gemeinde_Kennzahlen!B:B,),17),2),"Siedlungsfläche in ha")</f>
        <v>49.14</v>
      </c>
      <c r="G1280">
        <f t="shared" si="60"/>
        <v>0.56109725685785539</v>
      </c>
      <c r="H1280">
        <f t="shared" si="61"/>
        <v>0.9351620947630922</v>
      </c>
      <c r="I1280">
        <f t="shared" si="62"/>
        <v>2.4937655860349128</v>
      </c>
    </row>
    <row r="1281" spans="1:9" x14ac:dyDescent="0.2">
      <c r="A1281" t="s">
        <v>1019</v>
      </c>
      <c r="B1281">
        <v>0</v>
      </c>
      <c r="C1281">
        <v>0</v>
      </c>
      <c r="D1281">
        <v>1</v>
      </c>
      <c r="E1281">
        <f>IFERROR(INDEX(Gemeinde_Kennzahlen!A:C,MATCH(A1281,Gemeinde_Kennzahlen!B:B,),3),0)</f>
        <v>785</v>
      </c>
      <c r="F1281">
        <f>IFERROR(ROUND(INDEX(Gemeinde_Kennzahlen!A:Q,MATCH(A1281,Gemeinde_Kennzahlen!B:B,),16)*INDEX(Gemeinde_Kennzahlen!A:Q,MATCH(A1281,Gemeinde_Kennzahlen!B:B,),17),2),"Siedlungsfläche in ha")</f>
        <v>45.8</v>
      </c>
      <c r="G1281">
        <f t="shared" si="60"/>
        <v>0</v>
      </c>
      <c r="H1281">
        <f t="shared" si="61"/>
        <v>0</v>
      </c>
      <c r="I1281">
        <f t="shared" si="62"/>
        <v>0.63694267515923564</v>
      </c>
    </row>
    <row r="1282" spans="1:9" x14ac:dyDescent="0.2">
      <c r="A1282" t="s">
        <v>1836</v>
      </c>
      <c r="B1282">
        <v>24</v>
      </c>
      <c r="C1282">
        <v>0</v>
      </c>
      <c r="D1282">
        <v>1</v>
      </c>
      <c r="E1282">
        <f>IFERROR(INDEX(Gemeinde_Kennzahlen!A:C,MATCH(A1282,Gemeinde_Kennzahlen!B:B,),3),0)</f>
        <v>2343</v>
      </c>
      <c r="F1282">
        <f>IFERROR(ROUND(INDEX(Gemeinde_Kennzahlen!A:Q,MATCH(A1282,Gemeinde_Kennzahlen!B:B,),16)*INDEX(Gemeinde_Kennzahlen!A:Q,MATCH(A1282,Gemeinde_Kennzahlen!B:B,),17),2),"Siedlungsfläche in ha")</f>
        <v>135.97</v>
      </c>
      <c r="G1282">
        <f t="shared" si="60"/>
        <v>0.51216389244558258</v>
      </c>
      <c r="H1282">
        <f t="shared" si="61"/>
        <v>0</v>
      </c>
      <c r="I1282">
        <f t="shared" si="62"/>
        <v>0.21340162185232608</v>
      </c>
    </row>
    <row r="1283" spans="1:9" x14ac:dyDescent="0.2">
      <c r="A1283" t="s">
        <v>1613</v>
      </c>
      <c r="B1283">
        <v>1</v>
      </c>
      <c r="C1283">
        <v>0</v>
      </c>
      <c r="D1283">
        <v>0</v>
      </c>
      <c r="E1283">
        <f>IFERROR(INDEX(Gemeinde_Kennzahlen!A:C,MATCH(A1283,Gemeinde_Kennzahlen!B:B,),3),0)</f>
        <v>971</v>
      </c>
      <c r="F1283">
        <f>IFERROR(ROUND(INDEX(Gemeinde_Kennzahlen!A:Q,MATCH(A1283,Gemeinde_Kennzahlen!B:B,),16)*INDEX(Gemeinde_Kennzahlen!A:Q,MATCH(A1283,Gemeinde_Kennzahlen!B:B,),17),2),"Siedlungsfläche in ha")</f>
        <v>56.16</v>
      </c>
      <c r="G1283">
        <f t="shared" si="60"/>
        <v>5.1493305870236865E-2</v>
      </c>
      <c r="H1283">
        <f t="shared" si="61"/>
        <v>0</v>
      </c>
      <c r="I1283">
        <f t="shared" si="62"/>
        <v>0</v>
      </c>
    </row>
    <row r="1284" spans="1:9" x14ac:dyDescent="0.2">
      <c r="A1284" t="s">
        <v>565</v>
      </c>
      <c r="B1284">
        <v>1</v>
      </c>
      <c r="C1284">
        <v>0</v>
      </c>
      <c r="D1284">
        <v>1</v>
      </c>
      <c r="E1284">
        <f>IFERROR(INDEX(Gemeinde_Kennzahlen!A:C,MATCH(A1284,Gemeinde_Kennzahlen!B:B,),3),0)</f>
        <v>185</v>
      </c>
      <c r="F1284">
        <f>IFERROR(ROUND(INDEX(Gemeinde_Kennzahlen!A:Q,MATCH(A1284,Gemeinde_Kennzahlen!B:B,),16)*INDEX(Gemeinde_Kennzahlen!A:Q,MATCH(A1284,Gemeinde_Kennzahlen!B:B,),17),2),"Siedlungsfläche in ha")</f>
        <v>37</v>
      </c>
      <c r="G1284">
        <f t="shared" si="60"/>
        <v>0.27027027027027029</v>
      </c>
      <c r="H1284">
        <f t="shared" si="61"/>
        <v>0</v>
      </c>
      <c r="I1284">
        <f t="shared" si="62"/>
        <v>2.7027027027027026</v>
      </c>
    </row>
    <row r="1285" spans="1:9" x14ac:dyDescent="0.2">
      <c r="A1285" t="s">
        <v>2083</v>
      </c>
      <c r="B1285">
        <v>31</v>
      </c>
      <c r="C1285">
        <v>2</v>
      </c>
      <c r="D1285">
        <v>5</v>
      </c>
      <c r="E1285">
        <f>IFERROR(INDEX(Gemeinde_Kennzahlen!A:C,MATCH(A1285,Gemeinde_Kennzahlen!B:B,),3),0)</f>
        <v>402</v>
      </c>
      <c r="F1285">
        <f>IFERROR(ROUND(INDEX(Gemeinde_Kennzahlen!A:Q,MATCH(A1285,Gemeinde_Kennzahlen!B:B,),16)*INDEX(Gemeinde_Kennzahlen!A:Q,MATCH(A1285,Gemeinde_Kennzahlen!B:B,),17),2),"Siedlungsfläche in ha")</f>
        <v>31.95</v>
      </c>
      <c r="G1285">
        <f t="shared" si="60"/>
        <v>3.8557213930348255</v>
      </c>
      <c r="H1285">
        <f t="shared" si="61"/>
        <v>3.7313432835820897</v>
      </c>
      <c r="I1285">
        <f t="shared" si="62"/>
        <v>6.2189054726368163</v>
      </c>
    </row>
    <row r="1286" spans="1:9" x14ac:dyDescent="0.2">
      <c r="A1286" t="s">
        <v>1168</v>
      </c>
      <c r="B1286">
        <v>25</v>
      </c>
      <c r="C1286">
        <v>0</v>
      </c>
      <c r="D1286">
        <v>5</v>
      </c>
      <c r="E1286">
        <f>IFERROR(INDEX(Gemeinde_Kennzahlen!A:C,MATCH(A1286,Gemeinde_Kennzahlen!B:B,),3),0)</f>
        <v>3907</v>
      </c>
      <c r="F1286">
        <f>IFERROR(ROUND(INDEX(Gemeinde_Kennzahlen!A:Q,MATCH(A1286,Gemeinde_Kennzahlen!B:B,),16)*INDEX(Gemeinde_Kennzahlen!A:Q,MATCH(A1286,Gemeinde_Kennzahlen!B:B,),17),2),"Siedlungsfläche in ha")</f>
        <v>120.17</v>
      </c>
      <c r="G1286">
        <f t="shared" si="60"/>
        <v>0.31993857179421553</v>
      </c>
      <c r="H1286">
        <f t="shared" si="61"/>
        <v>0</v>
      </c>
      <c r="I1286">
        <f t="shared" si="62"/>
        <v>0.63987714358843106</v>
      </c>
    </row>
    <row r="1287" spans="1:9" x14ac:dyDescent="0.2">
      <c r="A1287" t="s">
        <v>2131</v>
      </c>
      <c r="B1287">
        <v>1</v>
      </c>
      <c r="C1287">
        <v>0</v>
      </c>
      <c r="D1287">
        <v>1</v>
      </c>
      <c r="E1287">
        <f>IFERROR(INDEX(Gemeinde_Kennzahlen!A:C,MATCH(A1287,Gemeinde_Kennzahlen!B:B,),3),0)</f>
        <v>204</v>
      </c>
      <c r="F1287">
        <f>IFERROR(ROUND(INDEX(Gemeinde_Kennzahlen!A:Q,MATCH(A1287,Gemeinde_Kennzahlen!B:B,),16)*INDEX(Gemeinde_Kennzahlen!A:Q,MATCH(A1287,Gemeinde_Kennzahlen!B:B,),17),2),"Siedlungsfläche in ha")</f>
        <v>22.25</v>
      </c>
      <c r="G1287">
        <f t="shared" si="60"/>
        <v>0.24509803921568626</v>
      </c>
      <c r="H1287">
        <f t="shared" si="61"/>
        <v>0</v>
      </c>
      <c r="I1287">
        <f t="shared" si="62"/>
        <v>2.4509803921568629</v>
      </c>
    </row>
    <row r="1288" spans="1:9" x14ac:dyDescent="0.2">
      <c r="A1288" t="s">
        <v>2364</v>
      </c>
      <c r="B1288">
        <v>11</v>
      </c>
      <c r="C1288">
        <v>0</v>
      </c>
      <c r="D1288">
        <v>13</v>
      </c>
      <c r="E1288">
        <f>IFERROR(INDEX(Gemeinde_Kennzahlen!A:C,MATCH(A1288,Gemeinde_Kennzahlen!B:B,),3),0)</f>
        <v>577</v>
      </c>
      <c r="F1288">
        <f>IFERROR(ROUND(INDEX(Gemeinde_Kennzahlen!A:Q,MATCH(A1288,Gemeinde_Kennzahlen!B:B,),16)*INDEX(Gemeinde_Kennzahlen!A:Q,MATCH(A1288,Gemeinde_Kennzahlen!B:B,),17),2),"Siedlungsfläche in ha")</f>
        <v>34.9</v>
      </c>
      <c r="G1288">
        <f t="shared" si="60"/>
        <v>0.95320623916811087</v>
      </c>
      <c r="H1288">
        <f t="shared" si="61"/>
        <v>0</v>
      </c>
      <c r="I1288">
        <f t="shared" si="62"/>
        <v>11.265164644714039</v>
      </c>
    </row>
    <row r="1289" spans="1:9" x14ac:dyDescent="0.2">
      <c r="A1289" t="s">
        <v>1357</v>
      </c>
      <c r="B1289">
        <v>9</v>
      </c>
      <c r="C1289">
        <v>0</v>
      </c>
      <c r="D1289">
        <v>0</v>
      </c>
      <c r="E1289">
        <f>IFERROR(INDEX(Gemeinde_Kennzahlen!A:C,MATCH(A1289,Gemeinde_Kennzahlen!B:B,),3),0)</f>
        <v>2012</v>
      </c>
      <c r="F1289">
        <f>IFERROR(ROUND(INDEX(Gemeinde_Kennzahlen!A:Q,MATCH(A1289,Gemeinde_Kennzahlen!B:B,),16)*INDEX(Gemeinde_Kennzahlen!A:Q,MATCH(A1289,Gemeinde_Kennzahlen!B:B,),17),2),"Siedlungsfläche in ha")</f>
        <v>96.59</v>
      </c>
      <c r="G1289">
        <f t="shared" si="60"/>
        <v>0.22365805168986083</v>
      </c>
      <c r="H1289">
        <f t="shared" si="61"/>
        <v>0</v>
      </c>
      <c r="I1289">
        <f t="shared" si="62"/>
        <v>0</v>
      </c>
    </row>
    <row r="1290" spans="1:9" x14ac:dyDescent="0.2">
      <c r="A1290" t="s">
        <v>1860</v>
      </c>
      <c r="B1290">
        <v>20</v>
      </c>
      <c r="C1290">
        <v>1</v>
      </c>
      <c r="D1290">
        <v>4</v>
      </c>
      <c r="E1290">
        <f>IFERROR(INDEX(Gemeinde_Kennzahlen!A:C,MATCH(A1290,Gemeinde_Kennzahlen!B:B,),3),0)</f>
        <v>5460</v>
      </c>
      <c r="F1290">
        <f>IFERROR(ROUND(INDEX(Gemeinde_Kennzahlen!A:Q,MATCH(A1290,Gemeinde_Kennzahlen!B:B,),16)*INDEX(Gemeinde_Kennzahlen!A:Q,MATCH(A1290,Gemeinde_Kennzahlen!B:B,),17),2),"Siedlungsfläche in ha")</f>
        <v>164.23</v>
      </c>
      <c r="G1290">
        <f t="shared" si="60"/>
        <v>0.18315018315018314</v>
      </c>
      <c r="H1290">
        <f t="shared" si="61"/>
        <v>0.13736263736263737</v>
      </c>
      <c r="I1290">
        <f t="shared" si="62"/>
        <v>0.36630036630036628</v>
      </c>
    </row>
    <row r="1291" spans="1:9" x14ac:dyDescent="0.2">
      <c r="A1291" t="s">
        <v>556</v>
      </c>
      <c r="B1291">
        <v>7</v>
      </c>
      <c r="C1291">
        <v>3</v>
      </c>
      <c r="D1291">
        <v>0</v>
      </c>
      <c r="E1291">
        <f>IFERROR(INDEX(Gemeinde_Kennzahlen!A:C,MATCH(A1291,Gemeinde_Kennzahlen!B:B,),3),0)</f>
        <v>533</v>
      </c>
      <c r="F1291">
        <f>IFERROR(ROUND(INDEX(Gemeinde_Kennzahlen!A:Q,MATCH(A1291,Gemeinde_Kennzahlen!B:B,),16)*INDEX(Gemeinde_Kennzahlen!A:Q,MATCH(A1291,Gemeinde_Kennzahlen!B:B,),17),2),"Siedlungsfläche in ha")</f>
        <v>40.94</v>
      </c>
      <c r="G1291">
        <f t="shared" si="60"/>
        <v>0.65666041275797382</v>
      </c>
      <c r="H1291">
        <f t="shared" si="61"/>
        <v>4.2213883677298307</v>
      </c>
      <c r="I1291">
        <f t="shared" si="62"/>
        <v>0</v>
      </c>
    </row>
    <row r="1292" spans="1:9" x14ac:dyDescent="0.2">
      <c r="A1292" t="s">
        <v>1475</v>
      </c>
      <c r="B1292">
        <v>55</v>
      </c>
      <c r="C1292">
        <v>0</v>
      </c>
      <c r="D1292">
        <v>7</v>
      </c>
      <c r="E1292">
        <f>IFERROR(INDEX(Gemeinde_Kennzahlen!A:C,MATCH(A1292,Gemeinde_Kennzahlen!B:B,),3),0)</f>
        <v>19181</v>
      </c>
      <c r="F1292">
        <f>IFERROR(ROUND(INDEX(Gemeinde_Kennzahlen!A:Q,MATCH(A1292,Gemeinde_Kennzahlen!B:B,),16)*INDEX(Gemeinde_Kennzahlen!A:Q,MATCH(A1292,Gemeinde_Kennzahlen!B:B,),17),2),"Siedlungsfläche in ha")</f>
        <v>388.23</v>
      </c>
      <c r="G1292">
        <f t="shared" si="60"/>
        <v>0.14337104426255148</v>
      </c>
      <c r="H1292">
        <f t="shared" si="61"/>
        <v>0</v>
      </c>
      <c r="I1292">
        <f t="shared" si="62"/>
        <v>0.18247223815233823</v>
      </c>
    </row>
    <row r="1293" spans="1:9" x14ac:dyDescent="0.2">
      <c r="A1293" t="s">
        <v>1504</v>
      </c>
      <c r="B1293">
        <v>11</v>
      </c>
      <c r="C1293">
        <v>0</v>
      </c>
      <c r="D1293">
        <v>1</v>
      </c>
      <c r="E1293">
        <f>IFERROR(INDEX(Gemeinde_Kennzahlen!A:C,MATCH(A1293,Gemeinde_Kennzahlen!B:B,),3),0)</f>
        <v>5134</v>
      </c>
      <c r="F1293">
        <f>IFERROR(ROUND(INDEX(Gemeinde_Kennzahlen!A:Q,MATCH(A1293,Gemeinde_Kennzahlen!B:B,),16)*INDEX(Gemeinde_Kennzahlen!A:Q,MATCH(A1293,Gemeinde_Kennzahlen!B:B,),17),2),"Siedlungsfläche in ha")</f>
        <v>153.78</v>
      </c>
      <c r="G1293">
        <f t="shared" si="60"/>
        <v>0.10712894429294897</v>
      </c>
      <c r="H1293">
        <f t="shared" si="61"/>
        <v>0</v>
      </c>
      <c r="I1293">
        <f t="shared" si="62"/>
        <v>9.7389949357226335E-2</v>
      </c>
    </row>
    <row r="1294" spans="1:9" x14ac:dyDescent="0.2">
      <c r="A1294" t="s">
        <v>1640</v>
      </c>
      <c r="B1294">
        <v>1</v>
      </c>
      <c r="C1294">
        <v>0</v>
      </c>
      <c r="D1294">
        <v>0</v>
      </c>
      <c r="E1294">
        <f>IFERROR(INDEX(Gemeinde_Kennzahlen!A:C,MATCH(A1294,Gemeinde_Kennzahlen!B:B,),3),0)</f>
        <v>1173</v>
      </c>
      <c r="F1294">
        <f>IFERROR(ROUND(INDEX(Gemeinde_Kennzahlen!A:Q,MATCH(A1294,Gemeinde_Kennzahlen!B:B,),16)*INDEX(Gemeinde_Kennzahlen!A:Q,MATCH(A1294,Gemeinde_Kennzahlen!B:B,),17),2),"Siedlungsfläche in ha")</f>
        <v>50.22</v>
      </c>
      <c r="G1294">
        <f t="shared" si="60"/>
        <v>4.2625745950554135E-2</v>
      </c>
      <c r="H1294">
        <f t="shared" si="61"/>
        <v>0</v>
      </c>
      <c r="I1294">
        <f t="shared" si="62"/>
        <v>0</v>
      </c>
    </row>
    <row r="1295" spans="1:9" x14ac:dyDescent="0.2">
      <c r="A1295" t="s">
        <v>1986</v>
      </c>
      <c r="B1295">
        <v>4</v>
      </c>
      <c r="C1295">
        <v>0</v>
      </c>
      <c r="D1295">
        <v>0</v>
      </c>
      <c r="E1295">
        <f>IFERROR(INDEX(Gemeinde_Kennzahlen!A:C,MATCH(A1295,Gemeinde_Kennzahlen!B:B,),3),0)</f>
        <v>1032</v>
      </c>
      <c r="F1295">
        <f>IFERROR(ROUND(INDEX(Gemeinde_Kennzahlen!A:Q,MATCH(A1295,Gemeinde_Kennzahlen!B:B,),16)*INDEX(Gemeinde_Kennzahlen!A:Q,MATCH(A1295,Gemeinde_Kennzahlen!B:B,),17),2),"Siedlungsfläche in ha")</f>
        <v>65.62</v>
      </c>
      <c r="G1295">
        <f t="shared" si="60"/>
        <v>0.19379844961240311</v>
      </c>
      <c r="H1295">
        <f t="shared" si="61"/>
        <v>0</v>
      </c>
      <c r="I1295">
        <f t="shared" si="62"/>
        <v>0</v>
      </c>
    </row>
    <row r="1296" spans="1:9" x14ac:dyDescent="0.2">
      <c r="A1296" t="s">
        <v>299</v>
      </c>
      <c r="B1296">
        <v>4</v>
      </c>
      <c r="C1296">
        <v>0</v>
      </c>
      <c r="D1296">
        <v>2</v>
      </c>
      <c r="E1296">
        <f>IFERROR(INDEX(Gemeinde_Kennzahlen!A:C,MATCH(A1296,Gemeinde_Kennzahlen!B:B,),3),0)</f>
        <v>2116</v>
      </c>
      <c r="F1296">
        <f>IFERROR(ROUND(INDEX(Gemeinde_Kennzahlen!A:Q,MATCH(A1296,Gemeinde_Kennzahlen!B:B,),16)*INDEX(Gemeinde_Kennzahlen!A:Q,MATCH(A1296,Gemeinde_Kennzahlen!B:B,),17),2),"Siedlungsfläche in ha")</f>
        <v>101.15</v>
      </c>
      <c r="G1296">
        <f t="shared" si="60"/>
        <v>9.4517958412098299E-2</v>
      </c>
      <c r="H1296">
        <f t="shared" si="61"/>
        <v>0</v>
      </c>
      <c r="I1296">
        <f t="shared" si="62"/>
        <v>0.47258979206049151</v>
      </c>
    </row>
    <row r="1297" spans="1:9" x14ac:dyDescent="0.2">
      <c r="A1297" t="s">
        <v>1420</v>
      </c>
      <c r="B1297">
        <v>6</v>
      </c>
      <c r="C1297">
        <v>0</v>
      </c>
      <c r="D1297">
        <v>1</v>
      </c>
      <c r="E1297">
        <f>IFERROR(INDEX(Gemeinde_Kennzahlen!A:C,MATCH(A1297,Gemeinde_Kennzahlen!B:B,),3),0)</f>
        <v>607</v>
      </c>
      <c r="F1297">
        <f>IFERROR(ROUND(INDEX(Gemeinde_Kennzahlen!A:Q,MATCH(A1297,Gemeinde_Kennzahlen!B:B,),16)*INDEX(Gemeinde_Kennzahlen!A:Q,MATCH(A1297,Gemeinde_Kennzahlen!B:B,),17),2),"Siedlungsfläche in ha")</f>
        <v>47.79</v>
      </c>
      <c r="G1297">
        <f t="shared" si="60"/>
        <v>0.49423393739703458</v>
      </c>
      <c r="H1297">
        <f t="shared" si="61"/>
        <v>0</v>
      </c>
      <c r="I1297">
        <f t="shared" si="62"/>
        <v>0.82372322899505768</v>
      </c>
    </row>
    <row r="1298" spans="1:9" x14ac:dyDescent="0.2">
      <c r="A1298" t="s">
        <v>522</v>
      </c>
      <c r="B1298">
        <v>0</v>
      </c>
      <c r="C1298">
        <v>0</v>
      </c>
      <c r="D1298">
        <v>0</v>
      </c>
      <c r="E1298">
        <f>IFERROR(INDEX(Gemeinde_Kennzahlen!A:C,MATCH(A1298,Gemeinde_Kennzahlen!B:B,),3),0)</f>
        <v>725</v>
      </c>
      <c r="F1298">
        <f>IFERROR(ROUND(INDEX(Gemeinde_Kennzahlen!A:Q,MATCH(A1298,Gemeinde_Kennzahlen!B:B,),16)*INDEX(Gemeinde_Kennzahlen!A:Q,MATCH(A1298,Gemeinde_Kennzahlen!B:B,),17),2),"Siedlungsfläche in ha")</f>
        <v>53.54</v>
      </c>
      <c r="G1298">
        <f t="shared" ref="G1298:G1361" si="63">B1298/E1298*50</f>
        <v>0</v>
      </c>
      <c r="H1298">
        <f t="shared" ref="H1298:H1361" si="64">C1298/E1298*750</f>
        <v>0</v>
      </c>
      <c r="I1298">
        <f t="shared" ref="I1298:I1361" si="65">D1298/E1298*500</f>
        <v>0</v>
      </c>
    </row>
    <row r="1299" spans="1:9" x14ac:dyDescent="0.2">
      <c r="A1299" t="s">
        <v>1596</v>
      </c>
      <c r="B1299">
        <v>46</v>
      </c>
      <c r="C1299">
        <v>0</v>
      </c>
      <c r="D1299">
        <v>12</v>
      </c>
      <c r="E1299">
        <f>IFERROR(INDEX(Gemeinde_Kennzahlen!A:C,MATCH(A1299,Gemeinde_Kennzahlen!B:B,),3),0)</f>
        <v>3793</v>
      </c>
      <c r="F1299">
        <f>IFERROR(ROUND(INDEX(Gemeinde_Kennzahlen!A:Q,MATCH(A1299,Gemeinde_Kennzahlen!B:B,),16)*INDEX(Gemeinde_Kennzahlen!A:Q,MATCH(A1299,Gemeinde_Kennzahlen!B:B,),17),2),"Siedlungsfläche in ha")</f>
        <v>174.5</v>
      </c>
      <c r="G1299">
        <f t="shared" si="63"/>
        <v>0.60638017400474564</v>
      </c>
      <c r="H1299">
        <f t="shared" si="64"/>
        <v>0</v>
      </c>
      <c r="I1299">
        <f t="shared" si="65"/>
        <v>1.5818613234906407</v>
      </c>
    </row>
    <row r="1300" spans="1:9" x14ac:dyDescent="0.2">
      <c r="A1300" t="s">
        <v>864</v>
      </c>
      <c r="B1300">
        <v>18</v>
      </c>
      <c r="C1300">
        <v>1</v>
      </c>
      <c r="D1300">
        <v>4</v>
      </c>
      <c r="E1300">
        <f>IFERROR(INDEX(Gemeinde_Kennzahlen!A:C,MATCH(A1300,Gemeinde_Kennzahlen!B:B,),3),0)</f>
        <v>4666</v>
      </c>
      <c r="F1300">
        <f>IFERROR(ROUND(INDEX(Gemeinde_Kennzahlen!A:Q,MATCH(A1300,Gemeinde_Kennzahlen!B:B,),16)*INDEX(Gemeinde_Kennzahlen!A:Q,MATCH(A1300,Gemeinde_Kennzahlen!B:B,),17),2),"Siedlungsfläche in ha")</f>
        <v>150</v>
      </c>
      <c r="G1300">
        <f t="shared" si="63"/>
        <v>0.19288469781397344</v>
      </c>
      <c r="H1300">
        <f t="shared" si="64"/>
        <v>0.16073724817831117</v>
      </c>
      <c r="I1300">
        <f t="shared" si="65"/>
        <v>0.42863266180882981</v>
      </c>
    </row>
    <row r="1301" spans="1:9" x14ac:dyDescent="0.2">
      <c r="A1301" t="s">
        <v>1881</v>
      </c>
      <c r="B1301">
        <v>0</v>
      </c>
      <c r="C1301">
        <v>0</v>
      </c>
      <c r="D1301">
        <v>1</v>
      </c>
      <c r="E1301">
        <f>IFERROR(INDEX(Gemeinde_Kennzahlen!A:C,MATCH(A1301,Gemeinde_Kennzahlen!B:B,),3),0)</f>
        <v>789</v>
      </c>
      <c r="F1301">
        <f>IFERROR(ROUND(INDEX(Gemeinde_Kennzahlen!A:Q,MATCH(A1301,Gemeinde_Kennzahlen!B:B,),16)*INDEX(Gemeinde_Kennzahlen!A:Q,MATCH(A1301,Gemeinde_Kennzahlen!B:B,),17),2),"Siedlungsfläche in ha")</f>
        <v>40</v>
      </c>
      <c r="G1301">
        <f t="shared" si="63"/>
        <v>0</v>
      </c>
      <c r="H1301">
        <f t="shared" si="64"/>
        <v>0</v>
      </c>
      <c r="I1301">
        <f t="shared" si="65"/>
        <v>0.6337135614702154</v>
      </c>
    </row>
    <row r="1302" spans="1:9" x14ac:dyDescent="0.2">
      <c r="A1302" t="s">
        <v>614</v>
      </c>
      <c r="B1302">
        <v>1</v>
      </c>
      <c r="C1302">
        <v>0</v>
      </c>
      <c r="D1302">
        <v>0</v>
      </c>
      <c r="E1302">
        <f>IFERROR(INDEX(Gemeinde_Kennzahlen!A:C,MATCH(A1302,Gemeinde_Kennzahlen!B:B,),3),0)</f>
        <v>4199</v>
      </c>
      <c r="F1302">
        <f>IFERROR(ROUND(INDEX(Gemeinde_Kennzahlen!A:Q,MATCH(A1302,Gemeinde_Kennzahlen!B:B,),16)*INDEX(Gemeinde_Kennzahlen!A:Q,MATCH(A1302,Gemeinde_Kennzahlen!B:B,),17),2),"Siedlungsfläche in ha")</f>
        <v>212.78</v>
      </c>
      <c r="G1302">
        <f t="shared" si="63"/>
        <v>1.1907597046915932E-2</v>
      </c>
      <c r="H1302">
        <f t="shared" si="64"/>
        <v>0</v>
      </c>
      <c r="I1302">
        <f t="shared" si="65"/>
        <v>0</v>
      </c>
    </row>
    <row r="1303" spans="1:9" x14ac:dyDescent="0.2">
      <c r="A1303" t="s">
        <v>1356</v>
      </c>
      <c r="B1303">
        <v>4</v>
      </c>
      <c r="C1303">
        <v>0</v>
      </c>
      <c r="D1303">
        <v>0</v>
      </c>
      <c r="E1303">
        <f>IFERROR(INDEX(Gemeinde_Kennzahlen!A:C,MATCH(A1303,Gemeinde_Kennzahlen!B:B,),3),0)</f>
        <v>1871</v>
      </c>
      <c r="F1303">
        <f>IFERROR(ROUND(INDEX(Gemeinde_Kennzahlen!A:Q,MATCH(A1303,Gemeinde_Kennzahlen!B:B,),16)*INDEX(Gemeinde_Kennzahlen!A:Q,MATCH(A1303,Gemeinde_Kennzahlen!B:B,),17),2),"Siedlungsfläche in ha")</f>
        <v>90.48</v>
      </c>
      <c r="G1303">
        <f t="shared" si="63"/>
        <v>0.10689470871191875</v>
      </c>
      <c r="H1303">
        <f t="shared" si="64"/>
        <v>0</v>
      </c>
      <c r="I1303">
        <f t="shared" si="65"/>
        <v>0</v>
      </c>
    </row>
    <row r="1304" spans="1:9" x14ac:dyDescent="0.2">
      <c r="A1304" t="s">
        <v>1430</v>
      </c>
      <c r="B1304">
        <v>12</v>
      </c>
      <c r="C1304">
        <v>0</v>
      </c>
      <c r="D1304">
        <v>4</v>
      </c>
      <c r="E1304">
        <f>IFERROR(INDEX(Gemeinde_Kennzahlen!A:C,MATCH(A1304,Gemeinde_Kennzahlen!B:B,),3),0)</f>
        <v>2261</v>
      </c>
      <c r="F1304">
        <f>IFERROR(ROUND(INDEX(Gemeinde_Kennzahlen!A:Q,MATCH(A1304,Gemeinde_Kennzahlen!B:B,),16)*INDEX(Gemeinde_Kennzahlen!A:Q,MATCH(A1304,Gemeinde_Kennzahlen!B:B,),17),2),"Siedlungsfläche in ha")</f>
        <v>78.89</v>
      </c>
      <c r="G1304">
        <f t="shared" si="63"/>
        <v>0.26536930561698363</v>
      </c>
      <c r="H1304">
        <f t="shared" si="64"/>
        <v>0</v>
      </c>
      <c r="I1304">
        <f t="shared" si="65"/>
        <v>0.88456435205661221</v>
      </c>
    </row>
    <row r="1305" spans="1:9" x14ac:dyDescent="0.2">
      <c r="A1305" t="s">
        <v>2061</v>
      </c>
      <c r="B1305">
        <v>15</v>
      </c>
      <c r="C1305">
        <v>1</v>
      </c>
      <c r="D1305">
        <v>0</v>
      </c>
      <c r="E1305">
        <f>IFERROR(INDEX(Gemeinde_Kennzahlen!A:C,MATCH(A1305,Gemeinde_Kennzahlen!B:B,),3),0)</f>
        <v>4151</v>
      </c>
      <c r="F1305">
        <f>IFERROR(ROUND(INDEX(Gemeinde_Kennzahlen!A:Q,MATCH(A1305,Gemeinde_Kennzahlen!B:B,),16)*INDEX(Gemeinde_Kennzahlen!A:Q,MATCH(A1305,Gemeinde_Kennzahlen!B:B,),17),2),"Siedlungsfläche in ha")</f>
        <v>118.66</v>
      </c>
      <c r="G1305">
        <f t="shared" si="63"/>
        <v>0.18067935437244037</v>
      </c>
      <c r="H1305">
        <f t="shared" si="64"/>
        <v>0.18067935437244037</v>
      </c>
      <c r="I1305">
        <f t="shared" si="65"/>
        <v>0</v>
      </c>
    </row>
    <row r="1306" spans="1:9" x14ac:dyDescent="0.2">
      <c r="A1306" t="s">
        <v>2148</v>
      </c>
      <c r="B1306">
        <v>44</v>
      </c>
      <c r="C1306">
        <v>1</v>
      </c>
      <c r="D1306">
        <v>4</v>
      </c>
      <c r="E1306">
        <f>IFERROR(INDEX(Gemeinde_Kennzahlen!A:C,MATCH(A1306,Gemeinde_Kennzahlen!B:B,),3),0)</f>
        <v>2082</v>
      </c>
      <c r="F1306">
        <f>IFERROR(ROUND(INDEX(Gemeinde_Kennzahlen!A:Q,MATCH(A1306,Gemeinde_Kennzahlen!B:B,),16)*INDEX(Gemeinde_Kennzahlen!A:Q,MATCH(A1306,Gemeinde_Kennzahlen!B:B,),17),2),"Siedlungsfläche in ha")</f>
        <v>120</v>
      </c>
      <c r="G1306">
        <f t="shared" si="63"/>
        <v>1.0566762728146013</v>
      </c>
      <c r="H1306">
        <f t="shared" si="64"/>
        <v>0.36023054755043227</v>
      </c>
      <c r="I1306">
        <f t="shared" si="65"/>
        <v>0.96061479346781942</v>
      </c>
    </row>
    <row r="1307" spans="1:9" x14ac:dyDescent="0.2">
      <c r="A1307" t="s">
        <v>1485</v>
      </c>
      <c r="B1307">
        <v>59</v>
      </c>
      <c r="C1307">
        <v>2</v>
      </c>
      <c r="D1307">
        <v>2</v>
      </c>
      <c r="E1307">
        <f>IFERROR(INDEX(Gemeinde_Kennzahlen!A:C,MATCH(A1307,Gemeinde_Kennzahlen!B:B,),3),0)</f>
        <v>9158</v>
      </c>
      <c r="F1307">
        <f>IFERROR(ROUND(INDEX(Gemeinde_Kennzahlen!A:Q,MATCH(A1307,Gemeinde_Kennzahlen!B:B,),16)*INDEX(Gemeinde_Kennzahlen!A:Q,MATCH(A1307,Gemeinde_Kennzahlen!B:B,),17),2),"Siedlungsfläche in ha")</f>
        <v>263.24</v>
      </c>
      <c r="G1307">
        <f t="shared" si="63"/>
        <v>0.32212273422144572</v>
      </c>
      <c r="H1307">
        <f t="shared" si="64"/>
        <v>0.16379122079056563</v>
      </c>
      <c r="I1307">
        <f t="shared" si="65"/>
        <v>0.10919414719371041</v>
      </c>
    </row>
    <row r="1308" spans="1:9" x14ac:dyDescent="0.2">
      <c r="A1308" t="s">
        <v>2085</v>
      </c>
      <c r="B1308">
        <v>12</v>
      </c>
      <c r="C1308">
        <v>1</v>
      </c>
      <c r="D1308">
        <v>5</v>
      </c>
      <c r="E1308">
        <f>IFERROR(INDEX(Gemeinde_Kennzahlen!A:C,MATCH(A1308,Gemeinde_Kennzahlen!B:B,),3),0)</f>
        <v>421</v>
      </c>
      <c r="F1308">
        <f>IFERROR(ROUND(INDEX(Gemeinde_Kennzahlen!A:Q,MATCH(A1308,Gemeinde_Kennzahlen!B:B,),16)*INDEX(Gemeinde_Kennzahlen!A:Q,MATCH(A1308,Gemeinde_Kennzahlen!B:B,),17),2),"Siedlungsfläche in ha")</f>
        <v>40.06</v>
      </c>
      <c r="G1308">
        <f t="shared" si="63"/>
        <v>1.4251781472684086</v>
      </c>
      <c r="H1308">
        <f t="shared" si="64"/>
        <v>1.7814726840855108</v>
      </c>
      <c r="I1308">
        <f t="shared" si="65"/>
        <v>5.9382422802850359</v>
      </c>
    </row>
    <row r="1309" spans="1:9" x14ac:dyDescent="0.2">
      <c r="A1309" t="s">
        <v>985</v>
      </c>
      <c r="B1309">
        <v>7</v>
      </c>
      <c r="C1309">
        <v>0</v>
      </c>
      <c r="D1309">
        <v>7</v>
      </c>
      <c r="E1309">
        <f>IFERROR(INDEX(Gemeinde_Kennzahlen!A:C,MATCH(A1309,Gemeinde_Kennzahlen!B:B,),3),0)</f>
        <v>4139</v>
      </c>
      <c r="F1309">
        <f>IFERROR(ROUND(INDEX(Gemeinde_Kennzahlen!A:Q,MATCH(A1309,Gemeinde_Kennzahlen!B:B,),16)*INDEX(Gemeinde_Kennzahlen!A:Q,MATCH(A1309,Gemeinde_Kennzahlen!B:B,),17),2),"Siedlungsfläche in ha")</f>
        <v>180.22</v>
      </c>
      <c r="G1309">
        <f t="shared" si="63"/>
        <v>8.4561488282193772E-2</v>
      </c>
      <c r="H1309">
        <f t="shared" si="64"/>
        <v>0</v>
      </c>
      <c r="I1309">
        <f t="shared" si="65"/>
        <v>0.84561488282193764</v>
      </c>
    </row>
    <row r="1310" spans="1:9" x14ac:dyDescent="0.2">
      <c r="A1310" t="s">
        <v>1754</v>
      </c>
      <c r="B1310">
        <v>7</v>
      </c>
      <c r="C1310">
        <v>0</v>
      </c>
      <c r="D1310">
        <v>0</v>
      </c>
      <c r="E1310">
        <f>IFERROR(INDEX(Gemeinde_Kennzahlen!A:C,MATCH(A1310,Gemeinde_Kennzahlen!B:B,),3),0)</f>
        <v>939</v>
      </c>
      <c r="F1310">
        <f>IFERROR(ROUND(INDEX(Gemeinde_Kennzahlen!A:Q,MATCH(A1310,Gemeinde_Kennzahlen!B:B,),16)*INDEX(Gemeinde_Kennzahlen!A:Q,MATCH(A1310,Gemeinde_Kennzahlen!B:B,),17),2),"Siedlungsfläche in ha")</f>
        <v>42.75</v>
      </c>
      <c r="G1310">
        <f t="shared" si="63"/>
        <v>0.3727369542066028</v>
      </c>
      <c r="H1310">
        <f t="shared" si="64"/>
        <v>0</v>
      </c>
      <c r="I1310">
        <f t="shared" si="65"/>
        <v>0</v>
      </c>
    </row>
    <row r="1311" spans="1:9" x14ac:dyDescent="0.2">
      <c r="A1311" t="s">
        <v>2048</v>
      </c>
      <c r="B1311">
        <v>11</v>
      </c>
      <c r="C1311">
        <v>2</v>
      </c>
      <c r="D1311">
        <v>1</v>
      </c>
      <c r="E1311">
        <f>IFERROR(INDEX(Gemeinde_Kennzahlen!A:C,MATCH(A1311,Gemeinde_Kennzahlen!B:B,),3),0)</f>
        <v>2877</v>
      </c>
      <c r="F1311">
        <f>IFERROR(ROUND(INDEX(Gemeinde_Kennzahlen!A:Q,MATCH(A1311,Gemeinde_Kennzahlen!B:B,),16)*INDEX(Gemeinde_Kennzahlen!A:Q,MATCH(A1311,Gemeinde_Kennzahlen!B:B,),17),2),"Siedlungsfläche in ha")</f>
        <v>144.58000000000001</v>
      </c>
      <c r="G1311">
        <f t="shared" si="63"/>
        <v>0.19117135905457075</v>
      </c>
      <c r="H1311">
        <f t="shared" si="64"/>
        <v>0.52137643378519294</v>
      </c>
      <c r="I1311">
        <f t="shared" si="65"/>
        <v>0.17379214459506431</v>
      </c>
    </row>
    <row r="1312" spans="1:9" x14ac:dyDescent="0.2">
      <c r="A1312" t="s">
        <v>1263</v>
      </c>
      <c r="B1312">
        <v>9</v>
      </c>
      <c r="C1312">
        <v>2</v>
      </c>
      <c r="D1312">
        <v>8</v>
      </c>
      <c r="E1312">
        <f>IFERROR(INDEX(Gemeinde_Kennzahlen!A:C,MATCH(A1312,Gemeinde_Kennzahlen!B:B,),3),0)</f>
        <v>728</v>
      </c>
      <c r="F1312">
        <f>IFERROR(ROUND(INDEX(Gemeinde_Kennzahlen!A:Q,MATCH(A1312,Gemeinde_Kennzahlen!B:B,),16)*INDEX(Gemeinde_Kennzahlen!A:Q,MATCH(A1312,Gemeinde_Kennzahlen!B:B,),17),2),"Siedlungsfläche in ha")</f>
        <v>64.72</v>
      </c>
      <c r="G1312">
        <f t="shared" si="63"/>
        <v>0.61813186813186816</v>
      </c>
      <c r="H1312">
        <f t="shared" si="64"/>
        <v>2.0604395604395607</v>
      </c>
      <c r="I1312">
        <f t="shared" si="65"/>
        <v>5.4945054945054945</v>
      </c>
    </row>
    <row r="1313" spans="1:9" x14ac:dyDescent="0.2">
      <c r="A1313" t="s">
        <v>2015</v>
      </c>
      <c r="B1313">
        <v>5</v>
      </c>
      <c r="C1313">
        <v>0</v>
      </c>
      <c r="D1313">
        <v>2</v>
      </c>
      <c r="E1313">
        <f>IFERROR(INDEX(Gemeinde_Kennzahlen!A:C,MATCH(A1313,Gemeinde_Kennzahlen!B:B,),3),0)</f>
        <v>288</v>
      </c>
      <c r="F1313">
        <f>IFERROR(ROUND(INDEX(Gemeinde_Kennzahlen!A:Q,MATCH(A1313,Gemeinde_Kennzahlen!B:B,),16)*INDEX(Gemeinde_Kennzahlen!A:Q,MATCH(A1313,Gemeinde_Kennzahlen!B:B,),17),2),"Siedlungsfläche in ha")</f>
        <v>24.03</v>
      </c>
      <c r="G1313">
        <f t="shared" si="63"/>
        <v>0.86805555555555558</v>
      </c>
      <c r="H1313">
        <f t="shared" si="64"/>
        <v>0</v>
      </c>
      <c r="I1313">
        <f t="shared" si="65"/>
        <v>3.4722222222222219</v>
      </c>
    </row>
    <row r="1314" spans="1:9" x14ac:dyDescent="0.2">
      <c r="A1314" t="s">
        <v>313</v>
      </c>
      <c r="B1314">
        <v>3</v>
      </c>
      <c r="C1314">
        <v>0</v>
      </c>
      <c r="D1314">
        <v>2</v>
      </c>
      <c r="E1314">
        <f>IFERROR(INDEX(Gemeinde_Kennzahlen!A:C,MATCH(A1314,Gemeinde_Kennzahlen!B:B,),3),0)</f>
        <v>1709</v>
      </c>
      <c r="F1314">
        <f>IFERROR(ROUND(INDEX(Gemeinde_Kennzahlen!A:Q,MATCH(A1314,Gemeinde_Kennzahlen!B:B,),16)*INDEX(Gemeinde_Kennzahlen!A:Q,MATCH(A1314,Gemeinde_Kennzahlen!B:B,),17),2),"Siedlungsfläche in ha")</f>
        <v>70.31</v>
      </c>
      <c r="G1314">
        <f t="shared" si="63"/>
        <v>8.777062609713282E-2</v>
      </c>
      <c r="H1314">
        <f t="shared" si="64"/>
        <v>0</v>
      </c>
      <c r="I1314">
        <f t="shared" si="65"/>
        <v>0.58513750731421887</v>
      </c>
    </row>
    <row r="1315" spans="1:9" x14ac:dyDescent="0.2">
      <c r="A1315" t="s">
        <v>708</v>
      </c>
      <c r="B1315">
        <v>2</v>
      </c>
      <c r="C1315">
        <v>0</v>
      </c>
      <c r="D1315">
        <v>0</v>
      </c>
      <c r="E1315">
        <f>IFERROR(INDEX(Gemeinde_Kennzahlen!A:C,MATCH(A1315,Gemeinde_Kennzahlen!B:B,),3),0)</f>
        <v>1298</v>
      </c>
      <c r="F1315">
        <f>IFERROR(ROUND(INDEX(Gemeinde_Kennzahlen!A:Q,MATCH(A1315,Gemeinde_Kennzahlen!B:B,),16)*INDEX(Gemeinde_Kennzahlen!A:Q,MATCH(A1315,Gemeinde_Kennzahlen!B:B,),17),2),"Siedlungsfläche in ha")</f>
        <v>52.54</v>
      </c>
      <c r="G1315">
        <f t="shared" si="63"/>
        <v>7.7041602465331288E-2</v>
      </c>
      <c r="H1315">
        <f t="shared" si="64"/>
        <v>0</v>
      </c>
      <c r="I1315">
        <f t="shared" si="65"/>
        <v>0</v>
      </c>
    </row>
    <row r="1316" spans="1:9" x14ac:dyDescent="0.2">
      <c r="A1316" t="s">
        <v>1589</v>
      </c>
      <c r="B1316">
        <v>0</v>
      </c>
      <c r="C1316">
        <v>0</v>
      </c>
      <c r="D1316">
        <v>0</v>
      </c>
      <c r="E1316">
        <f>IFERROR(INDEX(Gemeinde_Kennzahlen!A:C,MATCH(A1316,Gemeinde_Kennzahlen!B:B,),3),0)</f>
        <v>2307</v>
      </c>
      <c r="F1316">
        <f>IFERROR(ROUND(INDEX(Gemeinde_Kennzahlen!A:Q,MATCH(A1316,Gemeinde_Kennzahlen!B:B,),16)*INDEX(Gemeinde_Kennzahlen!A:Q,MATCH(A1316,Gemeinde_Kennzahlen!B:B,),17),2),"Siedlungsfläche in ha")</f>
        <v>92</v>
      </c>
      <c r="G1316">
        <f t="shared" si="63"/>
        <v>0</v>
      </c>
      <c r="H1316">
        <f t="shared" si="64"/>
        <v>0</v>
      </c>
      <c r="I1316">
        <f t="shared" si="65"/>
        <v>0</v>
      </c>
    </row>
    <row r="1317" spans="1:9" x14ac:dyDescent="0.2">
      <c r="A1317" t="s">
        <v>1060</v>
      </c>
      <c r="B1317">
        <v>19</v>
      </c>
      <c r="C1317">
        <v>0</v>
      </c>
      <c r="D1317">
        <v>5</v>
      </c>
      <c r="E1317">
        <f>IFERROR(INDEX(Gemeinde_Kennzahlen!A:C,MATCH(A1317,Gemeinde_Kennzahlen!B:B,),3),0)</f>
        <v>1175</v>
      </c>
      <c r="F1317">
        <f>IFERROR(ROUND(INDEX(Gemeinde_Kennzahlen!A:Q,MATCH(A1317,Gemeinde_Kennzahlen!B:B,),16)*INDEX(Gemeinde_Kennzahlen!A:Q,MATCH(A1317,Gemeinde_Kennzahlen!B:B,),17),2),"Siedlungsfläche in ha")</f>
        <v>58.91</v>
      </c>
      <c r="G1317">
        <f t="shared" si="63"/>
        <v>0.80851063829787229</v>
      </c>
      <c r="H1317">
        <f t="shared" si="64"/>
        <v>0</v>
      </c>
      <c r="I1317">
        <f t="shared" si="65"/>
        <v>2.1276595744680851</v>
      </c>
    </row>
    <row r="1318" spans="1:9" x14ac:dyDescent="0.2">
      <c r="A1318" t="s">
        <v>1047</v>
      </c>
      <c r="B1318">
        <v>24</v>
      </c>
      <c r="C1318">
        <v>6</v>
      </c>
      <c r="D1318">
        <v>1</v>
      </c>
      <c r="E1318">
        <f>IFERROR(INDEX(Gemeinde_Kennzahlen!A:C,MATCH(A1318,Gemeinde_Kennzahlen!B:B,),3),0)</f>
        <v>2955</v>
      </c>
      <c r="F1318">
        <f>IFERROR(ROUND(INDEX(Gemeinde_Kennzahlen!A:Q,MATCH(A1318,Gemeinde_Kennzahlen!B:B,),16)*INDEX(Gemeinde_Kennzahlen!A:Q,MATCH(A1318,Gemeinde_Kennzahlen!B:B,),17),2),"Siedlungsfläche in ha")</f>
        <v>101.29</v>
      </c>
      <c r="G1318">
        <f t="shared" si="63"/>
        <v>0.40609137055837563</v>
      </c>
      <c r="H1318">
        <f t="shared" si="64"/>
        <v>1.5228426395939088</v>
      </c>
      <c r="I1318">
        <f t="shared" si="65"/>
        <v>0.16920473773265651</v>
      </c>
    </row>
    <row r="1319" spans="1:9" x14ac:dyDescent="0.2">
      <c r="A1319" t="s">
        <v>1331</v>
      </c>
      <c r="B1319">
        <v>18</v>
      </c>
      <c r="C1319">
        <v>2</v>
      </c>
      <c r="D1319">
        <v>0</v>
      </c>
      <c r="E1319">
        <f>IFERROR(INDEX(Gemeinde_Kennzahlen!A:C,MATCH(A1319,Gemeinde_Kennzahlen!B:B,),3),0)</f>
        <v>5960</v>
      </c>
      <c r="F1319">
        <f>IFERROR(ROUND(INDEX(Gemeinde_Kennzahlen!A:Q,MATCH(A1319,Gemeinde_Kennzahlen!B:B,),16)*INDEX(Gemeinde_Kennzahlen!A:Q,MATCH(A1319,Gemeinde_Kennzahlen!B:B,),17),2),"Siedlungsfläche in ha")</f>
        <v>252.74</v>
      </c>
      <c r="G1319">
        <f t="shared" si="63"/>
        <v>0.15100671140939598</v>
      </c>
      <c r="H1319">
        <f t="shared" si="64"/>
        <v>0.25167785234899326</v>
      </c>
      <c r="I1319">
        <f t="shared" si="65"/>
        <v>0</v>
      </c>
    </row>
    <row r="1320" spans="1:9" x14ac:dyDescent="0.2">
      <c r="A1320" t="s">
        <v>1417</v>
      </c>
      <c r="B1320">
        <v>2</v>
      </c>
      <c r="C1320">
        <v>0</v>
      </c>
      <c r="D1320">
        <v>0</v>
      </c>
      <c r="E1320">
        <f>IFERROR(INDEX(Gemeinde_Kennzahlen!A:C,MATCH(A1320,Gemeinde_Kennzahlen!B:B,),3),0)</f>
        <v>2612</v>
      </c>
      <c r="F1320">
        <f>IFERROR(ROUND(INDEX(Gemeinde_Kennzahlen!A:Q,MATCH(A1320,Gemeinde_Kennzahlen!B:B,),16)*INDEX(Gemeinde_Kennzahlen!A:Q,MATCH(A1320,Gemeinde_Kennzahlen!B:B,),17),2),"Siedlungsfläche in ha")</f>
        <v>82</v>
      </c>
      <c r="G1320">
        <f t="shared" si="63"/>
        <v>3.8284839203675348E-2</v>
      </c>
      <c r="H1320">
        <f t="shared" si="64"/>
        <v>0</v>
      </c>
      <c r="I1320">
        <f t="shared" si="65"/>
        <v>0</v>
      </c>
    </row>
    <row r="1321" spans="1:9" x14ac:dyDescent="0.2">
      <c r="A1321" t="s">
        <v>2313</v>
      </c>
      <c r="B1321">
        <v>33</v>
      </c>
      <c r="C1321">
        <v>2</v>
      </c>
      <c r="D1321">
        <v>21</v>
      </c>
      <c r="E1321">
        <f>IFERROR(INDEX(Gemeinde_Kennzahlen!A:C,MATCH(A1321,Gemeinde_Kennzahlen!B:B,),3),0)</f>
        <v>3073</v>
      </c>
      <c r="F1321">
        <f>IFERROR(ROUND(INDEX(Gemeinde_Kennzahlen!A:Q,MATCH(A1321,Gemeinde_Kennzahlen!B:B,),16)*INDEX(Gemeinde_Kennzahlen!A:Q,MATCH(A1321,Gemeinde_Kennzahlen!B:B,),17),2),"Siedlungsfläche in ha")</f>
        <v>97</v>
      </c>
      <c r="G1321">
        <f t="shared" si="63"/>
        <v>0.53693459160429546</v>
      </c>
      <c r="H1321">
        <f t="shared" si="64"/>
        <v>0.48812235600390497</v>
      </c>
      <c r="I1321">
        <f t="shared" si="65"/>
        <v>3.416856492027335</v>
      </c>
    </row>
    <row r="1322" spans="1:9" x14ac:dyDescent="0.2">
      <c r="A1322" t="s">
        <v>623</v>
      </c>
      <c r="B1322">
        <v>0</v>
      </c>
      <c r="C1322">
        <v>0</v>
      </c>
      <c r="D1322">
        <v>0</v>
      </c>
      <c r="E1322">
        <f>IFERROR(INDEX(Gemeinde_Kennzahlen!A:C,MATCH(A1322,Gemeinde_Kennzahlen!B:B,),3),0)</f>
        <v>514</v>
      </c>
      <c r="F1322">
        <f>IFERROR(ROUND(INDEX(Gemeinde_Kennzahlen!A:Q,MATCH(A1322,Gemeinde_Kennzahlen!B:B,),16)*INDEX(Gemeinde_Kennzahlen!A:Q,MATCH(A1322,Gemeinde_Kennzahlen!B:B,),17),2),"Siedlungsfläche in ha")</f>
        <v>44.13</v>
      </c>
      <c r="G1322">
        <f t="shared" si="63"/>
        <v>0</v>
      </c>
      <c r="H1322">
        <f t="shared" si="64"/>
        <v>0</v>
      </c>
      <c r="I1322">
        <f t="shared" si="65"/>
        <v>0</v>
      </c>
    </row>
    <row r="1323" spans="1:9" x14ac:dyDescent="0.2">
      <c r="A1323" t="s">
        <v>1400</v>
      </c>
      <c r="B1323">
        <v>19</v>
      </c>
      <c r="C1323">
        <v>0</v>
      </c>
      <c r="D1323">
        <v>1</v>
      </c>
      <c r="E1323">
        <f>IFERROR(INDEX(Gemeinde_Kennzahlen!A:C,MATCH(A1323,Gemeinde_Kennzahlen!B:B,),3),0)</f>
        <v>1474</v>
      </c>
      <c r="F1323">
        <f>IFERROR(ROUND(INDEX(Gemeinde_Kennzahlen!A:Q,MATCH(A1323,Gemeinde_Kennzahlen!B:B,),16)*INDEX(Gemeinde_Kennzahlen!A:Q,MATCH(A1323,Gemeinde_Kennzahlen!B:B,),17),2),"Siedlungsfläche in ha")</f>
        <v>60.82</v>
      </c>
      <c r="G1323">
        <f t="shared" si="63"/>
        <v>0.64450474898236099</v>
      </c>
      <c r="H1323">
        <f t="shared" si="64"/>
        <v>0</v>
      </c>
      <c r="I1323">
        <f t="shared" si="65"/>
        <v>0.33921302578018991</v>
      </c>
    </row>
    <row r="1324" spans="1:9" x14ac:dyDescent="0.2">
      <c r="A1324" t="s">
        <v>1358</v>
      </c>
      <c r="B1324">
        <v>5</v>
      </c>
      <c r="C1324">
        <v>1</v>
      </c>
      <c r="D1324">
        <v>2</v>
      </c>
      <c r="E1324">
        <f>IFERROR(INDEX(Gemeinde_Kennzahlen!A:C,MATCH(A1324,Gemeinde_Kennzahlen!B:B,),3),0)</f>
        <v>872</v>
      </c>
      <c r="F1324">
        <f>IFERROR(ROUND(INDEX(Gemeinde_Kennzahlen!A:Q,MATCH(A1324,Gemeinde_Kennzahlen!B:B,),16)*INDEX(Gemeinde_Kennzahlen!A:Q,MATCH(A1324,Gemeinde_Kennzahlen!B:B,),17),2),"Siedlungsfläche in ha")</f>
        <v>44.93</v>
      </c>
      <c r="G1324">
        <f t="shared" si="63"/>
        <v>0.28669724770642202</v>
      </c>
      <c r="H1324">
        <f t="shared" si="64"/>
        <v>0.86009174311926606</v>
      </c>
      <c r="I1324">
        <f t="shared" si="65"/>
        <v>1.1467889908256881</v>
      </c>
    </row>
    <row r="1325" spans="1:9" x14ac:dyDescent="0.2">
      <c r="A1325" t="s">
        <v>1251</v>
      </c>
      <c r="B1325">
        <v>6</v>
      </c>
      <c r="C1325">
        <v>1</v>
      </c>
      <c r="D1325">
        <v>6</v>
      </c>
      <c r="E1325">
        <f>IFERROR(INDEX(Gemeinde_Kennzahlen!A:C,MATCH(A1325,Gemeinde_Kennzahlen!B:B,),3),0)</f>
        <v>3278</v>
      </c>
      <c r="F1325">
        <f>IFERROR(ROUND(INDEX(Gemeinde_Kennzahlen!A:Q,MATCH(A1325,Gemeinde_Kennzahlen!B:B,),16)*INDEX(Gemeinde_Kennzahlen!A:Q,MATCH(A1325,Gemeinde_Kennzahlen!B:B,),17),2),"Siedlungsfläche in ha")</f>
        <v>130.16</v>
      </c>
      <c r="G1325">
        <f t="shared" si="63"/>
        <v>9.1519219035997565E-2</v>
      </c>
      <c r="H1325">
        <f t="shared" si="64"/>
        <v>0.22879804758999389</v>
      </c>
      <c r="I1325">
        <f t="shared" si="65"/>
        <v>0.91519219035997557</v>
      </c>
    </row>
    <row r="1326" spans="1:9" x14ac:dyDescent="0.2">
      <c r="A1326" t="s">
        <v>1915</v>
      </c>
      <c r="B1326">
        <v>1</v>
      </c>
      <c r="C1326">
        <v>0</v>
      </c>
      <c r="D1326">
        <v>2</v>
      </c>
      <c r="E1326">
        <f>IFERROR(INDEX(Gemeinde_Kennzahlen!A:C,MATCH(A1326,Gemeinde_Kennzahlen!B:B,),3),0)</f>
        <v>1008</v>
      </c>
      <c r="F1326">
        <f>IFERROR(ROUND(INDEX(Gemeinde_Kennzahlen!A:Q,MATCH(A1326,Gemeinde_Kennzahlen!B:B,),16)*INDEX(Gemeinde_Kennzahlen!A:Q,MATCH(A1326,Gemeinde_Kennzahlen!B:B,),17),2),"Siedlungsfläche in ha")</f>
        <v>58.83</v>
      </c>
      <c r="G1326">
        <f t="shared" si="63"/>
        <v>4.96031746031746E-2</v>
      </c>
      <c r="H1326">
        <f t="shared" si="64"/>
        <v>0</v>
      </c>
      <c r="I1326">
        <f t="shared" si="65"/>
        <v>0.99206349206349198</v>
      </c>
    </row>
    <row r="1327" spans="1:9" x14ac:dyDescent="0.2">
      <c r="A1327" t="s">
        <v>1500</v>
      </c>
      <c r="B1327">
        <v>4</v>
      </c>
      <c r="C1327">
        <v>0</v>
      </c>
      <c r="D1327">
        <v>0</v>
      </c>
      <c r="E1327">
        <f>IFERROR(INDEX(Gemeinde_Kennzahlen!A:C,MATCH(A1327,Gemeinde_Kennzahlen!B:B,),3),0)</f>
        <v>3914</v>
      </c>
      <c r="F1327">
        <f>IFERROR(ROUND(INDEX(Gemeinde_Kennzahlen!A:Q,MATCH(A1327,Gemeinde_Kennzahlen!B:B,),16)*INDEX(Gemeinde_Kennzahlen!A:Q,MATCH(A1327,Gemeinde_Kennzahlen!B:B,),17),2),"Siedlungsfläche in ha")</f>
        <v>130.22999999999999</v>
      </c>
      <c r="G1327">
        <f t="shared" si="63"/>
        <v>5.1098620337250898E-2</v>
      </c>
      <c r="H1327">
        <f t="shared" si="64"/>
        <v>0</v>
      </c>
      <c r="I1327">
        <f t="shared" si="65"/>
        <v>0</v>
      </c>
    </row>
    <row r="1328" spans="1:9" x14ac:dyDescent="0.2">
      <c r="A1328" t="s">
        <v>2029</v>
      </c>
      <c r="B1328">
        <v>7</v>
      </c>
      <c r="C1328">
        <v>0</v>
      </c>
      <c r="D1328">
        <v>3</v>
      </c>
      <c r="E1328">
        <f>IFERROR(INDEX(Gemeinde_Kennzahlen!A:C,MATCH(A1328,Gemeinde_Kennzahlen!B:B,),3),0)</f>
        <v>201</v>
      </c>
      <c r="F1328">
        <f>IFERROR(ROUND(INDEX(Gemeinde_Kennzahlen!A:Q,MATCH(A1328,Gemeinde_Kennzahlen!B:B,),16)*INDEX(Gemeinde_Kennzahlen!A:Q,MATCH(A1328,Gemeinde_Kennzahlen!B:B,),17),2),"Siedlungsfläche in ha")</f>
        <v>17</v>
      </c>
      <c r="G1328">
        <f t="shared" si="63"/>
        <v>1.7412935323383085</v>
      </c>
      <c r="H1328">
        <f t="shared" si="64"/>
        <v>0</v>
      </c>
      <c r="I1328">
        <f t="shared" si="65"/>
        <v>7.4626865671641793</v>
      </c>
    </row>
    <row r="1329" spans="1:9" x14ac:dyDescent="0.2">
      <c r="A1329" t="s">
        <v>2010</v>
      </c>
      <c r="B1329">
        <v>37</v>
      </c>
      <c r="C1329">
        <v>1</v>
      </c>
      <c r="D1329">
        <v>1</v>
      </c>
      <c r="E1329">
        <f>IFERROR(INDEX(Gemeinde_Kennzahlen!A:C,MATCH(A1329,Gemeinde_Kennzahlen!B:B,),3),0)</f>
        <v>3756</v>
      </c>
      <c r="F1329">
        <f>IFERROR(ROUND(INDEX(Gemeinde_Kennzahlen!A:Q,MATCH(A1329,Gemeinde_Kennzahlen!B:B,),16)*INDEX(Gemeinde_Kennzahlen!A:Q,MATCH(A1329,Gemeinde_Kennzahlen!B:B,),17),2),"Siedlungsfläche in ha")</f>
        <v>123.64</v>
      </c>
      <c r="G1329">
        <f t="shared" si="63"/>
        <v>0.49254526091586798</v>
      </c>
      <c r="H1329">
        <f t="shared" si="64"/>
        <v>0.19968051118210864</v>
      </c>
      <c r="I1329">
        <f t="shared" si="65"/>
        <v>0.13312034078807242</v>
      </c>
    </row>
    <row r="1330" spans="1:9" x14ac:dyDescent="0.2">
      <c r="A1330" t="s">
        <v>1821</v>
      </c>
      <c r="B1330">
        <v>2</v>
      </c>
      <c r="C1330">
        <v>0</v>
      </c>
      <c r="D1330">
        <v>6</v>
      </c>
      <c r="E1330">
        <f>IFERROR(INDEX(Gemeinde_Kennzahlen!A:C,MATCH(A1330,Gemeinde_Kennzahlen!B:B,),3),0)</f>
        <v>1012</v>
      </c>
      <c r="F1330">
        <f>IFERROR(ROUND(INDEX(Gemeinde_Kennzahlen!A:Q,MATCH(A1330,Gemeinde_Kennzahlen!B:B,),16)*INDEX(Gemeinde_Kennzahlen!A:Q,MATCH(A1330,Gemeinde_Kennzahlen!B:B,),17),2),"Siedlungsfläche in ha")</f>
        <v>65.290000000000006</v>
      </c>
      <c r="G1330">
        <f t="shared" si="63"/>
        <v>9.8814229249011856E-2</v>
      </c>
      <c r="H1330">
        <f t="shared" si="64"/>
        <v>0</v>
      </c>
      <c r="I1330">
        <f t="shared" si="65"/>
        <v>2.9644268774703555</v>
      </c>
    </row>
    <row r="1331" spans="1:9" x14ac:dyDescent="0.2">
      <c r="A1331" t="s">
        <v>1469</v>
      </c>
      <c r="B1331">
        <v>7</v>
      </c>
      <c r="C1331">
        <v>1</v>
      </c>
      <c r="D1331">
        <v>9</v>
      </c>
      <c r="E1331">
        <f>IFERROR(INDEX(Gemeinde_Kennzahlen!A:C,MATCH(A1331,Gemeinde_Kennzahlen!B:B,),3),0)</f>
        <v>708</v>
      </c>
      <c r="F1331">
        <f>IFERROR(ROUND(INDEX(Gemeinde_Kennzahlen!A:Q,MATCH(A1331,Gemeinde_Kennzahlen!B:B,),16)*INDEX(Gemeinde_Kennzahlen!A:Q,MATCH(A1331,Gemeinde_Kennzahlen!B:B,),17),2),"Siedlungsfläche in ha")</f>
        <v>49.15</v>
      </c>
      <c r="G1331">
        <f t="shared" si="63"/>
        <v>0.49435028248587576</v>
      </c>
      <c r="H1331">
        <f t="shared" si="64"/>
        <v>1.0593220338983051</v>
      </c>
      <c r="I1331">
        <f t="shared" si="65"/>
        <v>6.3559322033898313</v>
      </c>
    </row>
    <row r="1332" spans="1:9" x14ac:dyDescent="0.2">
      <c r="A1332" t="s">
        <v>1369</v>
      </c>
      <c r="B1332">
        <v>6</v>
      </c>
      <c r="C1332">
        <v>1</v>
      </c>
      <c r="D1332">
        <v>1</v>
      </c>
      <c r="E1332">
        <f>IFERROR(INDEX(Gemeinde_Kennzahlen!A:C,MATCH(A1332,Gemeinde_Kennzahlen!B:B,),3),0)</f>
        <v>1817</v>
      </c>
      <c r="F1332">
        <f>IFERROR(ROUND(INDEX(Gemeinde_Kennzahlen!A:Q,MATCH(A1332,Gemeinde_Kennzahlen!B:B,),16)*INDEX(Gemeinde_Kennzahlen!A:Q,MATCH(A1332,Gemeinde_Kennzahlen!B:B,),17),2),"Siedlungsfläche in ha")</f>
        <v>82.74</v>
      </c>
      <c r="G1332">
        <f t="shared" si="63"/>
        <v>0.1651073197578426</v>
      </c>
      <c r="H1332">
        <f t="shared" si="64"/>
        <v>0.41276829939460646</v>
      </c>
      <c r="I1332">
        <f t="shared" si="65"/>
        <v>0.27517886626307098</v>
      </c>
    </row>
    <row r="1333" spans="1:9" x14ac:dyDescent="0.2">
      <c r="A1333" t="s">
        <v>508</v>
      </c>
      <c r="B1333">
        <v>10</v>
      </c>
      <c r="C1333">
        <v>2</v>
      </c>
      <c r="D1333">
        <v>3</v>
      </c>
      <c r="E1333">
        <f>IFERROR(INDEX(Gemeinde_Kennzahlen!A:C,MATCH(A1333,Gemeinde_Kennzahlen!B:B,),3),0)</f>
        <v>3362</v>
      </c>
      <c r="F1333">
        <f>IFERROR(ROUND(INDEX(Gemeinde_Kennzahlen!A:Q,MATCH(A1333,Gemeinde_Kennzahlen!B:B,),16)*INDEX(Gemeinde_Kennzahlen!A:Q,MATCH(A1333,Gemeinde_Kennzahlen!B:B,),17),2),"Siedlungsfläche in ha")</f>
        <v>131.19</v>
      </c>
      <c r="G1333">
        <f t="shared" si="63"/>
        <v>0.14872099940511599</v>
      </c>
      <c r="H1333">
        <f t="shared" si="64"/>
        <v>0.44616299821534805</v>
      </c>
      <c r="I1333">
        <f t="shared" si="65"/>
        <v>0.44616299821534799</v>
      </c>
    </row>
    <row r="1334" spans="1:9" x14ac:dyDescent="0.2">
      <c r="A1334" t="s">
        <v>933</v>
      </c>
      <c r="B1334">
        <v>17</v>
      </c>
      <c r="C1334">
        <v>6</v>
      </c>
      <c r="D1334">
        <v>2</v>
      </c>
      <c r="E1334">
        <f>IFERROR(INDEX(Gemeinde_Kennzahlen!A:C,MATCH(A1334,Gemeinde_Kennzahlen!B:B,),3),0)</f>
        <v>2285</v>
      </c>
      <c r="F1334">
        <f>IFERROR(ROUND(INDEX(Gemeinde_Kennzahlen!A:Q,MATCH(A1334,Gemeinde_Kennzahlen!B:B,),16)*INDEX(Gemeinde_Kennzahlen!A:Q,MATCH(A1334,Gemeinde_Kennzahlen!B:B,),17),2),"Siedlungsfläche in ha")</f>
        <v>108.32</v>
      </c>
      <c r="G1334">
        <f t="shared" si="63"/>
        <v>0.37199124726477023</v>
      </c>
      <c r="H1334">
        <f t="shared" si="64"/>
        <v>1.9693654266958425</v>
      </c>
      <c r="I1334">
        <f t="shared" si="65"/>
        <v>0.43763676148796499</v>
      </c>
    </row>
    <row r="1335" spans="1:9" x14ac:dyDescent="0.2">
      <c r="A1335" t="s">
        <v>2164</v>
      </c>
      <c r="B1335">
        <v>1</v>
      </c>
      <c r="C1335">
        <v>0</v>
      </c>
      <c r="D1335">
        <v>4</v>
      </c>
      <c r="E1335">
        <f>IFERROR(INDEX(Gemeinde_Kennzahlen!A:C,MATCH(A1335,Gemeinde_Kennzahlen!B:B,),3),0)</f>
        <v>901</v>
      </c>
      <c r="F1335">
        <f>IFERROR(ROUND(INDEX(Gemeinde_Kennzahlen!A:Q,MATCH(A1335,Gemeinde_Kennzahlen!B:B,),16)*INDEX(Gemeinde_Kennzahlen!A:Q,MATCH(A1335,Gemeinde_Kennzahlen!B:B,),17),2),"Siedlungsfläche in ha")</f>
        <v>56.92</v>
      </c>
      <c r="G1335">
        <f t="shared" si="63"/>
        <v>5.549389567147614E-2</v>
      </c>
      <c r="H1335">
        <f t="shared" si="64"/>
        <v>0</v>
      </c>
      <c r="I1335">
        <f t="shared" si="65"/>
        <v>2.2197558268590454</v>
      </c>
    </row>
    <row r="1336" spans="1:9" x14ac:dyDescent="0.2">
      <c r="A1336" t="s">
        <v>740</v>
      </c>
      <c r="B1336">
        <v>1</v>
      </c>
      <c r="C1336">
        <v>0</v>
      </c>
      <c r="D1336">
        <v>0</v>
      </c>
      <c r="E1336">
        <f>IFERROR(INDEX(Gemeinde_Kennzahlen!A:C,MATCH(A1336,Gemeinde_Kennzahlen!B:B,),3),0)</f>
        <v>395</v>
      </c>
      <c r="F1336">
        <f>IFERROR(ROUND(INDEX(Gemeinde_Kennzahlen!A:Q,MATCH(A1336,Gemeinde_Kennzahlen!B:B,),16)*INDEX(Gemeinde_Kennzahlen!A:Q,MATCH(A1336,Gemeinde_Kennzahlen!B:B,),17),2),"Siedlungsfläche in ha")</f>
        <v>41.81</v>
      </c>
      <c r="G1336">
        <f t="shared" si="63"/>
        <v>0.12658227848101267</v>
      </c>
      <c r="H1336">
        <f t="shared" si="64"/>
        <v>0</v>
      </c>
      <c r="I1336">
        <f t="shared" si="65"/>
        <v>0</v>
      </c>
    </row>
    <row r="1337" spans="1:9" x14ac:dyDescent="0.2">
      <c r="A1337" t="s">
        <v>2357</v>
      </c>
      <c r="B1337">
        <v>51</v>
      </c>
      <c r="C1337">
        <v>2</v>
      </c>
      <c r="D1337">
        <v>13</v>
      </c>
      <c r="E1337">
        <f>IFERROR(INDEX(Gemeinde_Kennzahlen!A:C,MATCH(A1337,Gemeinde_Kennzahlen!B:B,),3),0)</f>
        <v>2247</v>
      </c>
      <c r="F1337">
        <f>IFERROR(ROUND(INDEX(Gemeinde_Kennzahlen!A:Q,MATCH(A1337,Gemeinde_Kennzahlen!B:B,),16)*INDEX(Gemeinde_Kennzahlen!A:Q,MATCH(A1337,Gemeinde_Kennzahlen!B:B,),17),2),"Siedlungsfläche in ha")</f>
        <v>106.63</v>
      </c>
      <c r="G1337">
        <f t="shared" si="63"/>
        <v>1.1348464619492658</v>
      </c>
      <c r="H1337">
        <f t="shared" si="64"/>
        <v>0.66755674232309747</v>
      </c>
      <c r="I1337">
        <f t="shared" si="65"/>
        <v>2.8927458834000892</v>
      </c>
    </row>
    <row r="1338" spans="1:9" x14ac:dyDescent="0.2">
      <c r="A1338" t="s">
        <v>1360</v>
      </c>
      <c r="B1338">
        <v>8</v>
      </c>
      <c r="C1338">
        <v>0</v>
      </c>
      <c r="D1338">
        <v>0</v>
      </c>
      <c r="E1338">
        <f>IFERROR(INDEX(Gemeinde_Kennzahlen!A:C,MATCH(A1338,Gemeinde_Kennzahlen!B:B,),3),0)</f>
        <v>1756</v>
      </c>
      <c r="F1338">
        <f>IFERROR(ROUND(INDEX(Gemeinde_Kennzahlen!A:Q,MATCH(A1338,Gemeinde_Kennzahlen!B:B,),16)*INDEX(Gemeinde_Kennzahlen!A:Q,MATCH(A1338,Gemeinde_Kennzahlen!B:B,),17),2),"Siedlungsfläche in ha")</f>
        <v>64.099999999999994</v>
      </c>
      <c r="G1338">
        <f t="shared" si="63"/>
        <v>0.22779043280182232</v>
      </c>
      <c r="H1338">
        <f t="shared" si="64"/>
        <v>0</v>
      </c>
      <c r="I1338">
        <f t="shared" si="65"/>
        <v>0</v>
      </c>
    </row>
    <row r="1339" spans="1:9" x14ac:dyDescent="0.2">
      <c r="A1339" t="s">
        <v>980</v>
      </c>
      <c r="B1339">
        <v>19</v>
      </c>
      <c r="C1339">
        <v>0</v>
      </c>
      <c r="D1339">
        <v>3</v>
      </c>
      <c r="E1339">
        <f>IFERROR(INDEX(Gemeinde_Kennzahlen!A:C,MATCH(A1339,Gemeinde_Kennzahlen!B:B,),3),0)</f>
        <v>3536</v>
      </c>
      <c r="F1339">
        <f>IFERROR(ROUND(INDEX(Gemeinde_Kennzahlen!A:Q,MATCH(A1339,Gemeinde_Kennzahlen!B:B,),16)*INDEX(Gemeinde_Kennzahlen!A:Q,MATCH(A1339,Gemeinde_Kennzahlen!B:B,),17),2),"Siedlungsfläche in ha")</f>
        <v>128.81</v>
      </c>
      <c r="G1339">
        <f t="shared" si="63"/>
        <v>0.26866515837104071</v>
      </c>
      <c r="H1339">
        <f t="shared" si="64"/>
        <v>0</v>
      </c>
      <c r="I1339">
        <f t="shared" si="65"/>
        <v>0.42420814479638008</v>
      </c>
    </row>
    <row r="1340" spans="1:9" x14ac:dyDescent="0.2">
      <c r="A1340" t="s">
        <v>1931</v>
      </c>
      <c r="B1340">
        <v>0</v>
      </c>
      <c r="C1340">
        <v>0</v>
      </c>
      <c r="D1340">
        <v>0</v>
      </c>
      <c r="E1340">
        <f>IFERROR(INDEX(Gemeinde_Kennzahlen!A:C,MATCH(A1340,Gemeinde_Kennzahlen!B:B,),3),0)</f>
        <v>819</v>
      </c>
      <c r="F1340">
        <f>IFERROR(ROUND(INDEX(Gemeinde_Kennzahlen!A:Q,MATCH(A1340,Gemeinde_Kennzahlen!B:B,),16)*INDEX(Gemeinde_Kennzahlen!A:Q,MATCH(A1340,Gemeinde_Kennzahlen!B:B,),17),2),"Siedlungsfläche in ha")</f>
        <v>34.1</v>
      </c>
      <c r="G1340">
        <f t="shared" si="63"/>
        <v>0</v>
      </c>
      <c r="H1340">
        <f t="shared" si="64"/>
        <v>0</v>
      </c>
      <c r="I1340">
        <f t="shared" si="65"/>
        <v>0</v>
      </c>
    </row>
    <row r="1341" spans="1:9" x14ac:dyDescent="0.2">
      <c r="A1341" t="s">
        <v>1463</v>
      </c>
      <c r="B1341">
        <v>0</v>
      </c>
      <c r="C1341">
        <v>0</v>
      </c>
      <c r="D1341">
        <v>0</v>
      </c>
      <c r="E1341">
        <f>IFERROR(INDEX(Gemeinde_Kennzahlen!A:C,MATCH(A1341,Gemeinde_Kennzahlen!B:B,),3),0)</f>
        <v>279</v>
      </c>
      <c r="F1341">
        <f>IFERROR(ROUND(INDEX(Gemeinde_Kennzahlen!A:Q,MATCH(A1341,Gemeinde_Kennzahlen!B:B,),16)*INDEX(Gemeinde_Kennzahlen!A:Q,MATCH(A1341,Gemeinde_Kennzahlen!B:B,),17),2),"Siedlungsfläche in ha")</f>
        <v>21.93</v>
      </c>
      <c r="G1341">
        <f t="shared" si="63"/>
        <v>0</v>
      </c>
      <c r="H1341">
        <f t="shared" si="64"/>
        <v>0</v>
      </c>
      <c r="I1341">
        <f t="shared" si="65"/>
        <v>0</v>
      </c>
    </row>
    <row r="1342" spans="1:9" x14ac:dyDescent="0.2">
      <c r="A1342" t="s">
        <v>724</v>
      </c>
      <c r="B1342">
        <v>0</v>
      </c>
      <c r="C1342">
        <v>0</v>
      </c>
      <c r="D1342">
        <v>0</v>
      </c>
      <c r="E1342">
        <f>IFERROR(INDEX(Gemeinde_Kennzahlen!A:C,MATCH(A1342,Gemeinde_Kennzahlen!B:B,),3),0)</f>
        <v>310</v>
      </c>
      <c r="F1342">
        <f>IFERROR(ROUND(INDEX(Gemeinde_Kennzahlen!A:Q,MATCH(A1342,Gemeinde_Kennzahlen!B:B,),16)*INDEX(Gemeinde_Kennzahlen!A:Q,MATCH(A1342,Gemeinde_Kennzahlen!B:B,),17),2),"Siedlungsfläche in ha")</f>
        <v>21.93</v>
      </c>
      <c r="G1342">
        <f t="shared" si="63"/>
        <v>0</v>
      </c>
      <c r="H1342">
        <f t="shared" si="64"/>
        <v>0</v>
      </c>
      <c r="I1342">
        <f t="shared" si="65"/>
        <v>0</v>
      </c>
    </row>
    <row r="1343" spans="1:9" x14ac:dyDescent="0.2">
      <c r="A1343" t="s">
        <v>705</v>
      </c>
      <c r="B1343">
        <v>1</v>
      </c>
      <c r="C1343">
        <v>0</v>
      </c>
      <c r="D1343">
        <v>0</v>
      </c>
      <c r="E1343">
        <f>IFERROR(INDEX(Gemeinde_Kennzahlen!A:C,MATCH(A1343,Gemeinde_Kennzahlen!B:B,),3),0)</f>
        <v>5726</v>
      </c>
      <c r="F1343">
        <f>IFERROR(ROUND(INDEX(Gemeinde_Kennzahlen!A:Q,MATCH(A1343,Gemeinde_Kennzahlen!B:B,),16)*INDEX(Gemeinde_Kennzahlen!A:Q,MATCH(A1343,Gemeinde_Kennzahlen!B:B,),17),2),"Siedlungsfläche in ha")</f>
        <v>146.34</v>
      </c>
      <c r="G1343">
        <f t="shared" si="63"/>
        <v>8.7320991966468742E-3</v>
      </c>
      <c r="H1343">
        <f t="shared" si="64"/>
        <v>0</v>
      </c>
      <c r="I1343">
        <f t="shared" si="65"/>
        <v>0</v>
      </c>
    </row>
    <row r="1344" spans="1:9" x14ac:dyDescent="0.2">
      <c r="A1344" t="s">
        <v>784</v>
      </c>
      <c r="B1344">
        <v>0</v>
      </c>
      <c r="C1344">
        <v>0</v>
      </c>
      <c r="D1344">
        <v>1</v>
      </c>
      <c r="E1344">
        <f>IFERROR(INDEX(Gemeinde_Kennzahlen!A:C,MATCH(A1344,Gemeinde_Kennzahlen!B:B,),3),0)</f>
        <v>47</v>
      </c>
      <c r="F1344">
        <f>IFERROR(ROUND(INDEX(Gemeinde_Kennzahlen!A:Q,MATCH(A1344,Gemeinde_Kennzahlen!B:B,),16)*INDEX(Gemeinde_Kennzahlen!A:Q,MATCH(A1344,Gemeinde_Kennzahlen!B:B,),17),2),"Siedlungsfläche in ha")</f>
        <v>10.09</v>
      </c>
      <c r="G1344">
        <f t="shared" si="63"/>
        <v>0</v>
      </c>
      <c r="H1344">
        <f t="shared" si="64"/>
        <v>0</v>
      </c>
      <c r="I1344">
        <f t="shared" si="65"/>
        <v>10.638297872340425</v>
      </c>
    </row>
    <row r="1345" spans="1:9" x14ac:dyDescent="0.2">
      <c r="A1345" t="s">
        <v>584</v>
      </c>
      <c r="B1345">
        <v>1</v>
      </c>
      <c r="C1345">
        <v>0</v>
      </c>
      <c r="D1345">
        <v>0</v>
      </c>
      <c r="E1345">
        <f>IFERROR(INDEX(Gemeinde_Kennzahlen!A:C,MATCH(A1345,Gemeinde_Kennzahlen!B:B,),3),0)</f>
        <v>2118</v>
      </c>
      <c r="F1345">
        <f>IFERROR(ROUND(INDEX(Gemeinde_Kennzahlen!A:Q,MATCH(A1345,Gemeinde_Kennzahlen!B:B,),16)*INDEX(Gemeinde_Kennzahlen!A:Q,MATCH(A1345,Gemeinde_Kennzahlen!B:B,),17),2),"Siedlungsfläche in ha")</f>
        <v>117.95</v>
      </c>
      <c r="G1345">
        <f t="shared" si="63"/>
        <v>2.3607176581680833E-2</v>
      </c>
      <c r="H1345">
        <f t="shared" si="64"/>
        <v>0</v>
      </c>
      <c r="I1345">
        <f t="shared" si="65"/>
        <v>0</v>
      </c>
    </row>
    <row r="1346" spans="1:9" x14ac:dyDescent="0.2">
      <c r="A1346" t="s">
        <v>481</v>
      </c>
      <c r="B1346">
        <v>0</v>
      </c>
      <c r="C1346">
        <v>0</v>
      </c>
      <c r="D1346">
        <v>1</v>
      </c>
      <c r="E1346">
        <f>IFERROR(INDEX(Gemeinde_Kennzahlen!A:C,MATCH(A1346,Gemeinde_Kennzahlen!B:B,),3),0)</f>
        <v>645</v>
      </c>
      <c r="F1346">
        <f>IFERROR(ROUND(INDEX(Gemeinde_Kennzahlen!A:Q,MATCH(A1346,Gemeinde_Kennzahlen!B:B,),16)*INDEX(Gemeinde_Kennzahlen!A:Q,MATCH(A1346,Gemeinde_Kennzahlen!B:B,),17),2),"Siedlungsfläche in ha")</f>
        <v>22.83</v>
      </c>
      <c r="G1346">
        <f t="shared" si="63"/>
        <v>0</v>
      </c>
      <c r="H1346">
        <f t="shared" si="64"/>
        <v>0</v>
      </c>
      <c r="I1346">
        <f t="shared" si="65"/>
        <v>0.77519379844961245</v>
      </c>
    </row>
    <row r="1347" spans="1:9" x14ac:dyDescent="0.2">
      <c r="A1347" t="s">
        <v>390</v>
      </c>
      <c r="B1347">
        <v>6</v>
      </c>
      <c r="C1347">
        <v>1</v>
      </c>
      <c r="D1347">
        <v>2</v>
      </c>
      <c r="E1347">
        <f>IFERROR(INDEX(Gemeinde_Kennzahlen!A:C,MATCH(A1347,Gemeinde_Kennzahlen!B:B,),3),0)</f>
        <v>1818</v>
      </c>
      <c r="F1347">
        <f>IFERROR(ROUND(INDEX(Gemeinde_Kennzahlen!A:Q,MATCH(A1347,Gemeinde_Kennzahlen!B:B,),16)*INDEX(Gemeinde_Kennzahlen!A:Q,MATCH(A1347,Gemeinde_Kennzahlen!B:B,),17),2),"Siedlungsfläche in ha")</f>
        <v>99.3</v>
      </c>
      <c r="G1347">
        <f t="shared" si="63"/>
        <v>0.16501650165016502</v>
      </c>
      <c r="H1347">
        <f t="shared" si="64"/>
        <v>0.41254125412541254</v>
      </c>
      <c r="I1347">
        <f t="shared" si="65"/>
        <v>0.55005500550054998</v>
      </c>
    </row>
    <row r="1348" spans="1:9" x14ac:dyDescent="0.2">
      <c r="A1348" t="s">
        <v>544</v>
      </c>
      <c r="B1348">
        <v>9</v>
      </c>
      <c r="C1348">
        <v>0</v>
      </c>
      <c r="D1348">
        <v>4</v>
      </c>
      <c r="E1348">
        <f>IFERROR(INDEX(Gemeinde_Kennzahlen!A:C,MATCH(A1348,Gemeinde_Kennzahlen!B:B,),3),0)</f>
        <v>614</v>
      </c>
      <c r="F1348">
        <f>IFERROR(ROUND(INDEX(Gemeinde_Kennzahlen!A:Q,MATCH(A1348,Gemeinde_Kennzahlen!B:B,),16)*INDEX(Gemeinde_Kennzahlen!A:Q,MATCH(A1348,Gemeinde_Kennzahlen!B:B,),17),2),"Siedlungsfläche in ha")</f>
        <v>35.729999999999997</v>
      </c>
      <c r="G1348">
        <f t="shared" si="63"/>
        <v>0.73289902280130292</v>
      </c>
      <c r="H1348">
        <f t="shared" si="64"/>
        <v>0</v>
      </c>
      <c r="I1348">
        <f t="shared" si="65"/>
        <v>3.2573289902280131</v>
      </c>
    </row>
    <row r="1349" spans="1:9" x14ac:dyDescent="0.2">
      <c r="A1349" t="s">
        <v>2123</v>
      </c>
      <c r="B1349">
        <v>2</v>
      </c>
      <c r="C1349">
        <v>0</v>
      </c>
      <c r="D1349">
        <v>0</v>
      </c>
      <c r="E1349">
        <f>IFERROR(INDEX(Gemeinde_Kennzahlen!A:C,MATCH(A1349,Gemeinde_Kennzahlen!B:B,),3),0)</f>
        <v>588</v>
      </c>
      <c r="F1349">
        <f>IFERROR(ROUND(INDEX(Gemeinde_Kennzahlen!A:Q,MATCH(A1349,Gemeinde_Kennzahlen!B:B,),16)*INDEX(Gemeinde_Kennzahlen!A:Q,MATCH(A1349,Gemeinde_Kennzahlen!B:B,),17),2),"Siedlungsfläche in ha")</f>
        <v>46.93</v>
      </c>
      <c r="G1349">
        <f t="shared" si="63"/>
        <v>0.17006802721088435</v>
      </c>
      <c r="H1349">
        <f t="shared" si="64"/>
        <v>0</v>
      </c>
      <c r="I1349">
        <f t="shared" si="65"/>
        <v>0</v>
      </c>
    </row>
    <row r="1350" spans="1:9" x14ac:dyDescent="0.2">
      <c r="A1350" t="s">
        <v>1046</v>
      </c>
      <c r="B1350">
        <v>60</v>
      </c>
      <c r="C1350">
        <v>1</v>
      </c>
      <c r="D1350">
        <v>10</v>
      </c>
      <c r="E1350">
        <f>IFERROR(INDEX(Gemeinde_Kennzahlen!A:C,MATCH(A1350,Gemeinde_Kennzahlen!B:B,),3),0)</f>
        <v>4498</v>
      </c>
      <c r="F1350">
        <f>IFERROR(ROUND(INDEX(Gemeinde_Kennzahlen!A:Q,MATCH(A1350,Gemeinde_Kennzahlen!B:B,),16)*INDEX(Gemeinde_Kennzahlen!A:Q,MATCH(A1350,Gemeinde_Kennzahlen!B:B,),17),2),"Siedlungsfläche in ha")</f>
        <v>166.25</v>
      </c>
      <c r="G1350">
        <f t="shared" si="63"/>
        <v>0.66696309470875947</v>
      </c>
      <c r="H1350">
        <f t="shared" si="64"/>
        <v>0.16674077367718987</v>
      </c>
      <c r="I1350">
        <f t="shared" si="65"/>
        <v>1.1116051578479322</v>
      </c>
    </row>
    <row r="1351" spans="1:9" x14ac:dyDescent="0.2">
      <c r="A1351" t="s">
        <v>3474</v>
      </c>
      <c r="B1351">
        <v>12</v>
      </c>
      <c r="C1351">
        <v>0</v>
      </c>
      <c r="D1351">
        <v>1</v>
      </c>
      <c r="E1351">
        <f>IFERROR(INDEX(Gemeinde_Kennzahlen!A:C,MATCH(A1351,Gemeinde_Kennzahlen!B:B,),3),0)</f>
        <v>0</v>
      </c>
      <c r="F1351" t="str">
        <f>IFERROR(ROUND(INDEX(Gemeinde_Kennzahlen!A:Q,MATCH(A1351,Gemeinde_Kennzahlen!B:B,),16)*INDEX(Gemeinde_Kennzahlen!A:Q,MATCH(A1351,Gemeinde_Kennzahlen!B:B,),17),2),"Siedlungsfläche in ha")</f>
        <v>Siedlungsfläche in ha</v>
      </c>
      <c r="G1351" t="e">
        <f t="shared" si="63"/>
        <v>#DIV/0!</v>
      </c>
      <c r="H1351" t="e">
        <f t="shared" si="64"/>
        <v>#DIV/0!</v>
      </c>
      <c r="I1351" t="e">
        <f t="shared" si="65"/>
        <v>#DIV/0!</v>
      </c>
    </row>
    <row r="1352" spans="1:9" x14ac:dyDescent="0.2">
      <c r="A1352" t="s">
        <v>2252</v>
      </c>
      <c r="B1352">
        <v>15</v>
      </c>
      <c r="C1352">
        <v>0</v>
      </c>
      <c r="D1352">
        <v>4</v>
      </c>
      <c r="E1352">
        <f>IFERROR(INDEX(Gemeinde_Kennzahlen!A:C,MATCH(A1352,Gemeinde_Kennzahlen!B:B,),3),0)</f>
        <v>2067</v>
      </c>
      <c r="F1352">
        <f>IFERROR(ROUND(INDEX(Gemeinde_Kennzahlen!A:Q,MATCH(A1352,Gemeinde_Kennzahlen!B:B,),16)*INDEX(Gemeinde_Kennzahlen!A:Q,MATCH(A1352,Gemeinde_Kennzahlen!B:B,),17),2),"Siedlungsfläche in ha")</f>
        <v>67.489999999999995</v>
      </c>
      <c r="G1352">
        <f t="shared" si="63"/>
        <v>0.36284470246734396</v>
      </c>
      <c r="H1352">
        <f t="shared" si="64"/>
        <v>0</v>
      </c>
      <c r="I1352">
        <f t="shared" si="65"/>
        <v>0.96758587324625056</v>
      </c>
    </row>
    <row r="1353" spans="1:9" x14ac:dyDescent="0.2">
      <c r="A1353" t="s">
        <v>2229</v>
      </c>
      <c r="B1353">
        <v>57</v>
      </c>
      <c r="C1353">
        <v>4</v>
      </c>
      <c r="D1353">
        <v>16</v>
      </c>
      <c r="E1353">
        <f>IFERROR(INDEX(Gemeinde_Kennzahlen!A:C,MATCH(A1353,Gemeinde_Kennzahlen!B:B,),3),0)</f>
        <v>18791</v>
      </c>
      <c r="F1353">
        <f>IFERROR(ROUND(INDEX(Gemeinde_Kennzahlen!A:Q,MATCH(A1353,Gemeinde_Kennzahlen!B:B,),16)*INDEX(Gemeinde_Kennzahlen!A:Q,MATCH(A1353,Gemeinde_Kennzahlen!B:B,),17),2),"Siedlungsfläche in ha")</f>
        <v>339.58</v>
      </c>
      <c r="G1353">
        <f t="shared" si="63"/>
        <v>0.15166835187057634</v>
      </c>
      <c r="H1353">
        <f t="shared" si="64"/>
        <v>0.15965089670586985</v>
      </c>
      <c r="I1353">
        <f t="shared" si="65"/>
        <v>0.42573572454898623</v>
      </c>
    </row>
    <row r="1354" spans="1:9" x14ac:dyDescent="0.2">
      <c r="A1354" t="s">
        <v>489</v>
      </c>
      <c r="B1354">
        <v>0</v>
      </c>
      <c r="C1354">
        <v>0</v>
      </c>
      <c r="D1354">
        <v>0</v>
      </c>
      <c r="E1354">
        <f>IFERROR(INDEX(Gemeinde_Kennzahlen!A:C,MATCH(A1354,Gemeinde_Kennzahlen!B:B,),3),0)</f>
        <v>601</v>
      </c>
      <c r="F1354">
        <f>IFERROR(ROUND(INDEX(Gemeinde_Kennzahlen!A:Q,MATCH(A1354,Gemeinde_Kennzahlen!B:B,),16)*INDEX(Gemeinde_Kennzahlen!A:Q,MATCH(A1354,Gemeinde_Kennzahlen!B:B,),17),2),"Siedlungsfläche in ha")</f>
        <v>36.94</v>
      </c>
      <c r="G1354">
        <f t="shared" si="63"/>
        <v>0</v>
      </c>
      <c r="H1354">
        <f t="shared" si="64"/>
        <v>0</v>
      </c>
      <c r="I1354">
        <f t="shared" si="65"/>
        <v>0</v>
      </c>
    </row>
    <row r="1355" spans="1:9" x14ac:dyDescent="0.2">
      <c r="A1355" t="s">
        <v>2026</v>
      </c>
      <c r="B1355">
        <v>2</v>
      </c>
      <c r="C1355">
        <v>0</v>
      </c>
      <c r="D1355">
        <v>0</v>
      </c>
      <c r="E1355">
        <f>IFERROR(INDEX(Gemeinde_Kennzahlen!A:C,MATCH(A1355,Gemeinde_Kennzahlen!B:B,),3),0)</f>
        <v>367</v>
      </c>
      <c r="F1355">
        <f>IFERROR(ROUND(INDEX(Gemeinde_Kennzahlen!A:Q,MATCH(A1355,Gemeinde_Kennzahlen!B:B,),16)*INDEX(Gemeinde_Kennzahlen!A:Q,MATCH(A1355,Gemeinde_Kennzahlen!B:B,),17),2),"Siedlungsfläche in ha")</f>
        <v>26</v>
      </c>
      <c r="G1355">
        <f t="shared" si="63"/>
        <v>0.27247956403269752</v>
      </c>
      <c r="H1355">
        <f t="shared" si="64"/>
        <v>0</v>
      </c>
      <c r="I1355">
        <f t="shared" si="65"/>
        <v>0</v>
      </c>
    </row>
    <row r="1356" spans="1:9" x14ac:dyDescent="0.2">
      <c r="A1356" t="s">
        <v>1815</v>
      </c>
      <c r="B1356">
        <v>2</v>
      </c>
      <c r="C1356">
        <v>0</v>
      </c>
      <c r="D1356">
        <v>2</v>
      </c>
      <c r="E1356">
        <f>IFERROR(INDEX(Gemeinde_Kennzahlen!A:C,MATCH(A1356,Gemeinde_Kennzahlen!B:B,),3),0)</f>
        <v>854</v>
      </c>
      <c r="F1356">
        <f>IFERROR(ROUND(INDEX(Gemeinde_Kennzahlen!A:Q,MATCH(A1356,Gemeinde_Kennzahlen!B:B,),16)*INDEX(Gemeinde_Kennzahlen!A:Q,MATCH(A1356,Gemeinde_Kennzahlen!B:B,),17),2),"Siedlungsfläche in ha")</f>
        <v>67</v>
      </c>
      <c r="G1356">
        <f t="shared" si="63"/>
        <v>0.117096018735363</v>
      </c>
      <c r="H1356">
        <f t="shared" si="64"/>
        <v>0</v>
      </c>
      <c r="I1356">
        <f t="shared" si="65"/>
        <v>1.1709601873536299</v>
      </c>
    </row>
    <row r="1357" spans="1:9" x14ac:dyDescent="0.2">
      <c r="A1357" t="s">
        <v>494</v>
      </c>
      <c r="B1357">
        <v>0</v>
      </c>
      <c r="C1357">
        <v>0</v>
      </c>
      <c r="D1357">
        <v>0</v>
      </c>
      <c r="E1357">
        <f>IFERROR(INDEX(Gemeinde_Kennzahlen!A:C,MATCH(A1357,Gemeinde_Kennzahlen!B:B,),3),0)</f>
        <v>394</v>
      </c>
      <c r="F1357">
        <f>IFERROR(ROUND(INDEX(Gemeinde_Kennzahlen!A:Q,MATCH(A1357,Gemeinde_Kennzahlen!B:B,),16)*INDEX(Gemeinde_Kennzahlen!A:Q,MATCH(A1357,Gemeinde_Kennzahlen!B:B,),17),2),"Siedlungsfläche in ha")</f>
        <v>36.94</v>
      </c>
      <c r="G1357">
        <f t="shared" si="63"/>
        <v>0</v>
      </c>
      <c r="H1357">
        <f t="shared" si="64"/>
        <v>0</v>
      </c>
      <c r="I1357">
        <f t="shared" si="65"/>
        <v>0</v>
      </c>
    </row>
    <row r="1358" spans="1:9" x14ac:dyDescent="0.2">
      <c r="A1358" t="s">
        <v>2366</v>
      </c>
      <c r="B1358">
        <v>3</v>
      </c>
      <c r="C1358">
        <v>0</v>
      </c>
      <c r="D1358">
        <v>2</v>
      </c>
      <c r="E1358">
        <f>IFERROR(INDEX(Gemeinde_Kennzahlen!A:C,MATCH(A1358,Gemeinde_Kennzahlen!B:B,),3),0)</f>
        <v>698</v>
      </c>
      <c r="F1358">
        <f>IFERROR(ROUND(INDEX(Gemeinde_Kennzahlen!A:Q,MATCH(A1358,Gemeinde_Kennzahlen!B:B,),16)*INDEX(Gemeinde_Kennzahlen!A:Q,MATCH(A1358,Gemeinde_Kennzahlen!B:B,),17),2),"Siedlungsfläche in ha")</f>
        <v>71.56</v>
      </c>
      <c r="G1358">
        <f t="shared" si="63"/>
        <v>0.21489971346704873</v>
      </c>
      <c r="H1358">
        <f t="shared" si="64"/>
        <v>0</v>
      </c>
      <c r="I1358">
        <f t="shared" si="65"/>
        <v>1.4326647564469914</v>
      </c>
    </row>
    <row r="1359" spans="1:9" x14ac:dyDescent="0.2">
      <c r="A1359" t="s">
        <v>2159</v>
      </c>
      <c r="B1359">
        <v>8</v>
      </c>
      <c r="C1359">
        <v>0</v>
      </c>
      <c r="D1359">
        <v>0</v>
      </c>
      <c r="E1359">
        <f>IFERROR(INDEX(Gemeinde_Kennzahlen!A:C,MATCH(A1359,Gemeinde_Kennzahlen!B:B,),3),0)</f>
        <v>576</v>
      </c>
      <c r="F1359">
        <f>IFERROR(ROUND(INDEX(Gemeinde_Kennzahlen!A:Q,MATCH(A1359,Gemeinde_Kennzahlen!B:B,),16)*INDEX(Gemeinde_Kennzahlen!A:Q,MATCH(A1359,Gemeinde_Kennzahlen!B:B,),17),2),"Siedlungsfläche in ha")</f>
        <v>49.7</v>
      </c>
      <c r="G1359">
        <f t="shared" si="63"/>
        <v>0.69444444444444442</v>
      </c>
      <c r="H1359">
        <f t="shared" si="64"/>
        <v>0</v>
      </c>
      <c r="I1359">
        <f t="shared" si="65"/>
        <v>0</v>
      </c>
    </row>
    <row r="1360" spans="1:9" x14ac:dyDescent="0.2">
      <c r="A1360" t="s">
        <v>897</v>
      </c>
      <c r="B1360">
        <v>30</v>
      </c>
      <c r="C1360">
        <v>2</v>
      </c>
      <c r="D1360">
        <v>4</v>
      </c>
      <c r="E1360">
        <f>IFERROR(INDEX(Gemeinde_Kennzahlen!A:C,MATCH(A1360,Gemeinde_Kennzahlen!B:B,),3),0)</f>
        <v>1369</v>
      </c>
      <c r="F1360">
        <f>IFERROR(ROUND(INDEX(Gemeinde_Kennzahlen!A:Q,MATCH(A1360,Gemeinde_Kennzahlen!B:B,),16)*INDEX(Gemeinde_Kennzahlen!A:Q,MATCH(A1360,Gemeinde_Kennzahlen!B:B,),17),2),"Siedlungsfläche in ha")</f>
        <v>91.7</v>
      </c>
      <c r="G1360">
        <f t="shared" si="63"/>
        <v>1.0956902848794741</v>
      </c>
      <c r="H1360">
        <f t="shared" si="64"/>
        <v>1.0956902848794741</v>
      </c>
      <c r="I1360">
        <f t="shared" si="65"/>
        <v>1.4609203798392987</v>
      </c>
    </row>
    <row r="1361" spans="1:9" x14ac:dyDescent="0.2">
      <c r="A1361" t="s">
        <v>881</v>
      </c>
      <c r="B1361">
        <v>5</v>
      </c>
      <c r="C1361">
        <v>0</v>
      </c>
      <c r="D1361">
        <v>6</v>
      </c>
      <c r="E1361">
        <f>IFERROR(INDEX(Gemeinde_Kennzahlen!A:C,MATCH(A1361,Gemeinde_Kennzahlen!B:B,),3),0)</f>
        <v>2510</v>
      </c>
      <c r="F1361">
        <f>IFERROR(ROUND(INDEX(Gemeinde_Kennzahlen!A:Q,MATCH(A1361,Gemeinde_Kennzahlen!B:B,),16)*INDEX(Gemeinde_Kennzahlen!A:Q,MATCH(A1361,Gemeinde_Kennzahlen!B:B,),17),2),"Siedlungsfläche in ha")</f>
        <v>128.80000000000001</v>
      </c>
      <c r="G1361">
        <f t="shared" si="63"/>
        <v>9.9601593625498003E-2</v>
      </c>
      <c r="H1361">
        <f t="shared" si="64"/>
        <v>0</v>
      </c>
      <c r="I1361">
        <f t="shared" si="65"/>
        <v>1.1952191235059759</v>
      </c>
    </row>
    <row r="1362" spans="1:9" x14ac:dyDescent="0.2">
      <c r="A1362" t="s">
        <v>1415</v>
      </c>
      <c r="B1362">
        <v>1</v>
      </c>
      <c r="C1362">
        <v>0</v>
      </c>
      <c r="D1362">
        <v>2</v>
      </c>
      <c r="E1362">
        <f>IFERROR(INDEX(Gemeinde_Kennzahlen!A:C,MATCH(A1362,Gemeinde_Kennzahlen!B:B,),3),0)</f>
        <v>667</v>
      </c>
      <c r="F1362">
        <f>IFERROR(ROUND(INDEX(Gemeinde_Kennzahlen!A:Q,MATCH(A1362,Gemeinde_Kennzahlen!B:B,),16)*INDEX(Gemeinde_Kennzahlen!A:Q,MATCH(A1362,Gemeinde_Kennzahlen!B:B,),17),2),"Siedlungsfläche in ha")</f>
        <v>35.619999999999997</v>
      </c>
      <c r="G1362">
        <f t="shared" ref="G1362:G1425" si="66">B1362/E1362*50</f>
        <v>7.4962518740629688E-2</v>
      </c>
      <c r="H1362">
        <f t="shared" ref="H1362:H1425" si="67">C1362/E1362*750</f>
        <v>0</v>
      </c>
      <c r="I1362">
        <f t="shared" ref="I1362:I1425" si="68">D1362/E1362*500</f>
        <v>1.4992503748125936</v>
      </c>
    </row>
    <row r="1363" spans="1:9" x14ac:dyDescent="0.2">
      <c r="A1363" t="s">
        <v>2376</v>
      </c>
      <c r="B1363">
        <v>28</v>
      </c>
      <c r="C1363">
        <v>1</v>
      </c>
      <c r="D1363">
        <v>10</v>
      </c>
      <c r="E1363">
        <f>IFERROR(INDEX(Gemeinde_Kennzahlen!A:C,MATCH(A1363,Gemeinde_Kennzahlen!B:B,),3),0)</f>
        <v>3778</v>
      </c>
      <c r="F1363">
        <f>IFERROR(ROUND(INDEX(Gemeinde_Kennzahlen!A:Q,MATCH(A1363,Gemeinde_Kennzahlen!B:B,),16)*INDEX(Gemeinde_Kennzahlen!A:Q,MATCH(A1363,Gemeinde_Kennzahlen!B:B,),17),2),"Siedlungsfläche in ha")</f>
        <v>129.41</v>
      </c>
      <c r="G1363">
        <f t="shared" si="66"/>
        <v>0.37056643726839594</v>
      </c>
      <c r="H1363">
        <f t="shared" si="67"/>
        <v>0.19851773425092642</v>
      </c>
      <c r="I1363">
        <f t="shared" si="68"/>
        <v>1.3234515616728428</v>
      </c>
    </row>
    <row r="1364" spans="1:9" x14ac:dyDescent="0.2">
      <c r="A1364" t="s">
        <v>595</v>
      </c>
      <c r="B1364">
        <v>0</v>
      </c>
      <c r="C1364">
        <v>0</v>
      </c>
      <c r="D1364">
        <v>0</v>
      </c>
      <c r="E1364">
        <f>IFERROR(INDEX(Gemeinde_Kennzahlen!A:C,MATCH(A1364,Gemeinde_Kennzahlen!B:B,),3),0)</f>
        <v>2930</v>
      </c>
      <c r="F1364">
        <f>IFERROR(ROUND(INDEX(Gemeinde_Kennzahlen!A:Q,MATCH(A1364,Gemeinde_Kennzahlen!B:B,),16)*INDEX(Gemeinde_Kennzahlen!A:Q,MATCH(A1364,Gemeinde_Kennzahlen!B:B,),17),2),"Siedlungsfläche in ha")</f>
        <v>122</v>
      </c>
      <c r="G1364">
        <f t="shared" si="66"/>
        <v>0</v>
      </c>
      <c r="H1364">
        <f t="shared" si="67"/>
        <v>0</v>
      </c>
      <c r="I1364">
        <f t="shared" si="68"/>
        <v>0</v>
      </c>
    </row>
    <row r="1365" spans="1:9" x14ac:dyDescent="0.2">
      <c r="A1365" t="s">
        <v>1778</v>
      </c>
      <c r="B1365">
        <v>33</v>
      </c>
      <c r="C1365">
        <v>1</v>
      </c>
      <c r="D1365">
        <v>2</v>
      </c>
      <c r="E1365">
        <f>IFERROR(INDEX(Gemeinde_Kennzahlen!A:C,MATCH(A1365,Gemeinde_Kennzahlen!B:B,),3),0)</f>
        <v>7299</v>
      </c>
      <c r="F1365">
        <f>IFERROR(ROUND(INDEX(Gemeinde_Kennzahlen!A:Q,MATCH(A1365,Gemeinde_Kennzahlen!B:B,),16)*INDEX(Gemeinde_Kennzahlen!A:Q,MATCH(A1365,Gemeinde_Kennzahlen!B:B,),17),2),"Siedlungsfläche in ha")</f>
        <v>192.86</v>
      </c>
      <c r="G1365">
        <f t="shared" si="66"/>
        <v>0.22605836415947392</v>
      </c>
      <c r="H1365">
        <f t="shared" si="67"/>
        <v>0.10275380189066996</v>
      </c>
      <c r="I1365">
        <f t="shared" si="68"/>
        <v>0.13700506918755995</v>
      </c>
    </row>
    <row r="1366" spans="1:9" x14ac:dyDescent="0.2">
      <c r="A1366" t="s">
        <v>1335</v>
      </c>
      <c r="B1366">
        <v>16</v>
      </c>
      <c r="C1366">
        <v>1</v>
      </c>
      <c r="D1366">
        <v>0</v>
      </c>
      <c r="E1366">
        <f>IFERROR(INDEX(Gemeinde_Kennzahlen!A:C,MATCH(A1366,Gemeinde_Kennzahlen!B:B,),3),0)</f>
        <v>4891</v>
      </c>
      <c r="F1366">
        <f>IFERROR(ROUND(INDEX(Gemeinde_Kennzahlen!A:Q,MATCH(A1366,Gemeinde_Kennzahlen!B:B,),16)*INDEX(Gemeinde_Kennzahlen!A:Q,MATCH(A1366,Gemeinde_Kennzahlen!B:B,),17),2),"Siedlungsfläche in ha")</f>
        <v>158.30000000000001</v>
      </c>
      <c r="G1366">
        <f t="shared" si="66"/>
        <v>0.16356573297894092</v>
      </c>
      <c r="H1366">
        <f t="shared" si="67"/>
        <v>0.15334287466775709</v>
      </c>
      <c r="I1366">
        <f t="shared" si="68"/>
        <v>0</v>
      </c>
    </row>
    <row r="1367" spans="1:9" x14ac:dyDescent="0.2">
      <c r="A1367" t="s">
        <v>1927</v>
      </c>
      <c r="B1367">
        <v>2</v>
      </c>
      <c r="C1367">
        <v>0</v>
      </c>
      <c r="D1367">
        <v>0</v>
      </c>
      <c r="E1367">
        <f>IFERROR(INDEX(Gemeinde_Kennzahlen!A:C,MATCH(A1367,Gemeinde_Kennzahlen!B:B,),3),0)</f>
        <v>502</v>
      </c>
      <c r="F1367">
        <f>IFERROR(ROUND(INDEX(Gemeinde_Kennzahlen!A:Q,MATCH(A1367,Gemeinde_Kennzahlen!B:B,),16)*INDEX(Gemeinde_Kennzahlen!A:Q,MATCH(A1367,Gemeinde_Kennzahlen!B:B,),17),2),"Siedlungsfläche in ha")</f>
        <v>28.13</v>
      </c>
      <c r="G1367">
        <f t="shared" si="66"/>
        <v>0.19920318725099601</v>
      </c>
      <c r="H1367">
        <f t="shared" si="67"/>
        <v>0</v>
      </c>
      <c r="I1367">
        <f t="shared" si="68"/>
        <v>0</v>
      </c>
    </row>
    <row r="1368" spans="1:9" x14ac:dyDescent="0.2">
      <c r="A1368" t="s">
        <v>2369</v>
      </c>
      <c r="B1368">
        <v>17</v>
      </c>
      <c r="C1368">
        <v>1</v>
      </c>
      <c r="D1368">
        <v>2</v>
      </c>
      <c r="E1368">
        <f>IFERROR(INDEX(Gemeinde_Kennzahlen!A:C,MATCH(A1368,Gemeinde_Kennzahlen!B:B,),3),0)</f>
        <v>1129</v>
      </c>
      <c r="F1368">
        <f>IFERROR(ROUND(INDEX(Gemeinde_Kennzahlen!A:Q,MATCH(A1368,Gemeinde_Kennzahlen!B:B,),16)*INDEX(Gemeinde_Kennzahlen!A:Q,MATCH(A1368,Gemeinde_Kennzahlen!B:B,),17),2),"Siedlungsfläche in ha")</f>
        <v>67.28</v>
      </c>
      <c r="G1368">
        <f t="shared" si="66"/>
        <v>0.7528786536758193</v>
      </c>
      <c r="H1368">
        <f t="shared" si="67"/>
        <v>0.66430469441984064</v>
      </c>
      <c r="I1368">
        <f t="shared" si="68"/>
        <v>0.8857395925597874</v>
      </c>
    </row>
    <row r="1369" spans="1:9" x14ac:dyDescent="0.2">
      <c r="A1369" t="s">
        <v>2162</v>
      </c>
      <c r="B1369">
        <v>2</v>
      </c>
      <c r="C1369">
        <v>0</v>
      </c>
      <c r="D1369">
        <v>1</v>
      </c>
      <c r="E1369">
        <f>IFERROR(INDEX(Gemeinde_Kennzahlen!A:C,MATCH(A1369,Gemeinde_Kennzahlen!B:B,),3),0)</f>
        <v>857</v>
      </c>
      <c r="F1369">
        <f>IFERROR(ROUND(INDEX(Gemeinde_Kennzahlen!A:Q,MATCH(A1369,Gemeinde_Kennzahlen!B:B,),16)*INDEX(Gemeinde_Kennzahlen!A:Q,MATCH(A1369,Gemeinde_Kennzahlen!B:B,),17),2),"Siedlungsfläche in ha")</f>
        <v>62</v>
      </c>
      <c r="G1369">
        <f t="shared" si="66"/>
        <v>0.11668611435239205</v>
      </c>
      <c r="H1369">
        <f t="shared" si="67"/>
        <v>0</v>
      </c>
      <c r="I1369">
        <f t="shared" si="68"/>
        <v>0.58343057176196023</v>
      </c>
    </row>
    <row r="1370" spans="1:9" x14ac:dyDescent="0.2">
      <c r="A1370" t="s">
        <v>3393</v>
      </c>
      <c r="B1370">
        <v>1</v>
      </c>
      <c r="C1370">
        <v>1</v>
      </c>
      <c r="D1370">
        <v>1</v>
      </c>
      <c r="E1370">
        <f>IFERROR(INDEX(Gemeinde_Kennzahlen!A:C,MATCH(A1370,Gemeinde_Kennzahlen!B:B,),3),0)</f>
        <v>4512</v>
      </c>
      <c r="F1370">
        <f>IFERROR(ROUND(INDEX(Gemeinde_Kennzahlen!A:Q,MATCH(A1370,Gemeinde_Kennzahlen!B:B,),16)*INDEX(Gemeinde_Kennzahlen!A:Q,MATCH(A1370,Gemeinde_Kennzahlen!B:B,),17),2),"Siedlungsfläche in ha")</f>
        <v>170.52</v>
      </c>
      <c r="G1370">
        <f t="shared" si="66"/>
        <v>1.1081560283687944E-2</v>
      </c>
      <c r="H1370">
        <f t="shared" si="67"/>
        <v>0.16622340425531915</v>
      </c>
      <c r="I1370">
        <f t="shared" si="68"/>
        <v>0.11081560283687943</v>
      </c>
    </row>
    <row r="1371" spans="1:9" x14ac:dyDescent="0.2">
      <c r="A1371" t="s">
        <v>283</v>
      </c>
      <c r="B1371">
        <v>5</v>
      </c>
      <c r="C1371">
        <v>2</v>
      </c>
      <c r="D1371">
        <v>7</v>
      </c>
      <c r="E1371">
        <f>IFERROR(INDEX(Gemeinde_Kennzahlen!A:C,MATCH(A1371,Gemeinde_Kennzahlen!B:B,),3),0)</f>
        <v>11887</v>
      </c>
      <c r="F1371">
        <f>IFERROR(ROUND(INDEX(Gemeinde_Kennzahlen!A:Q,MATCH(A1371,Gemeinde_Kennzahlen!B:B,),16)*INDEX(Gemeinde_Kennzahlen!A:Q,MATCH(A1371,Gemeinde_Kennzahlen!B:B,),17),2),"Siedlungsfläche in ha")</f>
        <v>326.99</v>
      </c>
      <c r="G1371">
        <f t="shared" si="66"/>
        <v>2.1031378817195256E-2</v>
      </c>
      <c r="H1371">
        <f t="shared" si="67"/>
        <v>0.12618827290317153</v>
      </c>
      <c r="I1371">
        <f t="shared" si="68"/>
        <v>0.29443930344073355</v>
      </c>
    </row>
    <row r="1372" spans="1:9" x14ac:dyDescent="0.2">
      <c r="A1372" t="s">
        <v>875</v>
      </c>
      <c r="B1372">
        <v>2</v>
      </c>
      <c r="C1372">
        <v>0</v>
      </c>
      <c r="D1372">
        <v>3</v>
      </c>
      <c r="E1372">
        <f>IFERROR(INDEX(Gemeinde_Kennzahlen!A:C,MATCH(A1372,Gemeinde_Kennzahlen!B:B,),3),0)</f>
        <v>968</v>
      </c>
      <c r="F1372">
        <f>IFERROR(ROUND(INDEX(Gemeinde_Kennzahlen!A:Q,MATCH(A1372,Gemeinde_Kennzahlen!B:B,),16)*INDEX(Gemeinde_Kennzahlen!A:Q,MATCH(A1372,Gemeinde_Kennzahlen!B:B,),17),2),"Siedlungsfläche in ha")</f>
        <v>89.69</v>
      </c>
      <c r="G1372">
        <f t="shared" si="66"/>
        <v>0.10330578512396695</v>
      </c>
      <c r="H1372">
        <f t="shared" si="67"/>
        <v>0</v>
      </c>
      <c r="I1372">
        <f t="shared" si="68"/>
        <v>1.5495867768595042</v>
      </c>
    </row>
    <row r="1373" spans="1:9" x14ac:dyDescent="0.2">
      <c r="A1373" t="s">
        <v>418</v>
      </c>
      <c r="B1373">
        <v>0</v>
      </c>
      <c r="C1373">
        <v>0</v>
      </c>
      <c r="D1373">
        <v>0</v>
      </c>
      <c r="E1373">
        <f>IFERROR(INDEX(Gemeinde_Kennzahlen!A:C,MATCH(A1373,Gemeinde_Kennzahlen!B:B,),3),0)</f>
        <v>17894</v>
      </c>
      <c r="F1373">
        <f>IFERROR(ROUND(INDEX(Gemeinde_Kennzahlen!A:Q,MATCH(A1373,Gemeinde_Kennzahlen!B:B,),16)*INDEX(Gemeinde_Kennzahlen!A:Q,MATCH(A1373,Gemeinde_Kennzahlen!B:B,),17),2),"Siedlungsfläche in ha")</f>
        <v>549.96</v>
      </c>
      <c r="G1373">
        <f t="shared" si="66"/>
        <v>0</v>
      </c>
      <c r="H1373">
        <f t="shared" si="67"/>
        <v>0</v>
      </c>
      <c r="I1373">
        <f t="shared" si="68"/>
        <v>0</v>
      </c>
    </row>
    <row r="1374" spans="1:9" x14ac:dyDescent="0.2">
      <c r="A1374" t="s">
        <v>1838</v>
      </c>
      <c r="B1374">
        <v>14</v>
      </c>
      <c r="C1374">
        <v>1</v>
      </c>
      <c r="D1374">
        <v>2</v>
      </c>
      <c r="E1374">
        <f>IFERROR(INDEX(Gemeinde_Kennzahlen!A:C,MATCH(A1374,Gemeinde_Kennzahlen!B:B,),3),0)</f>
        <v>2874</v>
      </c>
      <c r="F1374">
        <f>IFERROR(ROUND(INDEX(Gemeinde_Kennzahlen!A:Q,MATCH(A1374,Gemeinde_Kennzahlen!B:B,),16)*INDEX(Gemeinde_Kennzahlen!A:Q,MATCH(A1374,Gemeinde_Kennzahlen!B:B,),17),2),"Siedlungsfläche in ha")</f>
        <v>81.5</v>
      </c>
      <c r="G1374">
        <f t="shared" si="66"/>
        <v>0.24356297842727909</v>
      </c>
      <c r="H1374">
        <f t="shared" si="67"/>
        <v>0.26096033402922758</v>
      </c>
      <c r="I1374">
        <f t="shared" si="68"/>
        <v>0.34794711203897011</v>
      </c>
    </row>
    <row r="1375" spans="1:9" x14ac:dyDescent="0.2">
      <c r="A1375" t="s">
        <v>501</v>
      </c>
      <c r="B1375">
        <v>0</v>
      </c>
      <c r="C1375">
        <v>0</v>
      </c>
      <c r="D1375">
        <v>0</v>
      </c>
      <c r="E1375">
        <f>IFERROR(INDEX(Gemeinde_Kennzahlen!A:C,MATCH(A1375,Gemeinde_Kennzahlen!B:B,),3),0)</f>
        <v>374</v>
      </c>
      <c r="F1375">
        <f>IFERROR(ROUND(INDEX(Gemeinde_Kennzahlen!A:Q,MATCH(A1375,Gemeinde_Kennzahlen!B:B,),16)*INDEX(Gemeinde_Kennzahlen!A:Q,MATCH(A1375,Gemeinde_Kennzahlen!B:B,),17),2),"Siedlungsfläche in ha")</f>
        <v>37.770000000000003</v>
      </c>
      <c r="G1375">
        <f t="shared" si="66"/>
        <v>0</v>
      </c>
      <c r="H1375">
        <f t="shared" si="67"/>
        <v>0</v>
      </c>
      <c r="I1375">
        <f t="shared" si="68"/>
        <v>0</v>
      </c>
    </row>
    <row r="1376" spans="1:9" x14ac:dyDescent="0.2">
      <c r="A1376" t="s">
        <v>2374</v>
      </c>
      <c r="B1376">
        <v>18</v>
      </c>
      <c r="C1376">
        <v>1</v>
      </c>
      <c r="D1376">
        <v>1</v>
      </c>
      <c r="E1376">
        <f>IFERROR(INDEX(Gemeinde_Kennzahlen!A:C,MATCH(A1376,Gemeinde_Kennzahlen!B:B,),3),0)</f>
        <v>2378</v>
      </c>
      <c r="F1376">
        <f>IFERROR(ROUND(INDEX(Gemeinde_Kennzahlen!A:Q,MATCH(A1376,Gemeinde_Kennzahlen!B:B,),16)*INDEX(Gemeinde_Kennzahlen!A:Q,MATCH(A1376,Gemeinde_Kennzahlen!B:B,),17),2),"Siedlungsfläche in ha")</f>
        <v>116.64</v>
      </c>
      <c r="G1376">
        <f t="shared" si="66"/>
        <v>0.37846930193439865</v>
      </c>
      <c r="H1376">
        <f t="shared" si="67"/>
        <v>0.31539108494533219</v>
      </c>
      <c r="I1376">
        <f t="shared" si="68"/>
        <v>0.21026072329688814</v>
      </c>
    </row>
    <row r="1377" spans="1:9" x14ac:dyDescent="0.2">
      <c r="A1377" t="s">
        <v>2194</v>
      </c>
      <c r="B1377">
        <v>12</v>
      </c>
      <c r="C1377">
        <v>0</v>
      </c>
      <c r="D1377">
        <v>0</v>
      </c>
      <c r="E1377">
        <f>IFERROR(INDEX(Gemeinde_Kennzahlen!A:C,MATCH(A1377,Gemeinde_Kennzahlen!B:B,),3),0)</f>
        <v>394</v>
      </c>
      <c r="F1377">
        <f>IFERROR(ROUND(INDEX(Gemeinde_Kennzahlen!A:Q,MATCH(A1377,Gemeinde_Kennzahlen!B:B,),16)*INDEX(Gemeinde_Kennzahlen!A:Q,MATCH(A1377,Gemeinde_Kennzahlen!B:B,),17),2),"Siedlungsfläche in ha")</f>
        <v>19</v>
      </c>
      <c r="G1377">
        <f t="shared" si="66"/>
        <v>1.5228426395939088</v>
      </c>
      <c r="H1377">
        <f t="shared" si="67"/>
        <v>0</v>
      </c>
      <c r="I1377">
        <f t="shared" si="68"/>
        <v>0</v>
      </c>
    </row>
    <row r="1378" spans="1:9" x14ac:dyDescent="0.2">
      <c r="A1378" t="s">
        <v>765</v>
      </c>
      <c r="B1378">
        <v>3</v>
      </c>
      <c r="C1378">
        <v>0</v>
      </c>
      <c r="D1378">
        <v>0</v>
      </c>
      <c r="E1378">
        <f>IFERROR(INDEX(Gemeinde_Kennzahlen!A:C,MATCH(A1378,Gemeinde_Kennzahlen!B:B,),3),0)</f>
        <v>1827</v>
      </c>
      <c r="F1378">
        <f>IFERROR(ROUND(INDEX(Gemeinde_Kennzahlen!A:Q,MATCH(A1378,Gemeinde_Kennzahlen!B:B,),16)*INDEX(Gemeinde_Kennzahlen!A:Q,MATCH(A1378,Gemeinde_Kennzahlen!B:B,),17),2),"Siedlungsfläche in ha")</f>
        <v>110.51</v>
      </c>
      <c r="G1378">
        <f t="shared" si="66"/>
        <v>8.2101806239737271E-2</v>
      </c>
      <c r="H1378">
        <f t="shared" si="67"/>
        <v>0</v>
      </c>
      <c r="I1378">
        <f t="shared" si="68"/>
        <v>0</v>
      </c>
    </row>
    <row r="1379" spans="1:9" x14ac:dyDescent="0.2">
      <c r="A1379" t="s">
        <v>2349</v>
      </c>
      <c r="B1379">
        <v>10</v>
      </c>
      <c r="C1379">
        <v>0</v>
      </c>
      <c r="D1379">
        <v>6</v>
      </c>
      <c r="E1379">
        <f>IFERROR(INDEX(Gemeinde_Kennzahlen!A:C,MATCH(A1379,Gemeinde_Kennzahlen!B:B,),3),0)</f>
        <v>938</v>
      </c>
      <c r="F1379">
        <f>IFERROR(ROUND(INDEX(Gemeinde_Kennzahlen!A:Q,MATCH(A1379,Gemeinde_Kennzahlen!B:B,),16)*INDEX(Gemeinde_Kennzahlen!A:Q,MATCH(A1379,Gemeinde_Kennzahlen!B:B,),17),2),"Siedlungsfläche in ha")</f>
        <v>57.91</v>
      </c>
      <c r="G1379">
        <f t="shared" si="66"/>
        <v>0.53304904051172708</v>
      </c>
      <c r="H1379">
        <f t="shared" si="67"/>
        <v>0</v>
      </c>
      <c r="I1379">
        <f t="shared" si="68"/>
        <v>3.1982942430703623</v>
      </c>
    </row>
    <row r="1380" spans="1:9" x14ac:dyDescent="0.2">
      <c r="A1380" t="s">
        <v>2327</v>
      </c>
      <c r="B1380">
        <v>239</v>
      </c>
      <c r="C1380">
        <v>6</v>
      </c>
      <c r="D1380">
        <v>10</v>
      </c>
      <c r="E1380">
        <f>IFERROR(INDEX(Gemeinde_Kennzahlen!A:C,MATCH(A1380,Gemeinde_Kennzahlen!B:B,),3),0)</f>
        <v>16841</v>
      </c>
      <c r="F1380">
        <f>IFERROR(ROUND(INDEX(Gemeinde_Kennzahlen!A:Q,MATCH(A1380,Gemeinde_Kennzahlen!B:B,),16)*INDEX(Gemeinde_Kennzahlen!A:Q,MATCH(A1380,Gemeinde_Kennzahlen!B:B,),17),2),"Siedlungsfläche in ha")</f>
        <v>364.3</v>
      </c>
      <c r="G1380">
        <f t="shared" si="66"/>
        <v>0.70957781604417791</v>
      </c>
      <c r="H1380">
        <f t="shared" si="67"/>
        <v>0.26720503533044354</v>
      </c>
      <c r="I1380">
        <f t="shared" si="68"/>
        <v>0.29689448370049282</v>
      </c>
    </row>
    <row r="1381" spans="1:9" x14ac:dyDescent="0.2">
      <c r="A1381" t="s">
        <v>846</v>
      </c>
      <c r="B1381">
        <v>1</v>
      </c>
      <c r="C1381">
        <v>0</v>
      </c>
      <c r="D1381">
        <v>3</v>
      </c>
      <c r="E1381">
        <f>IFERROR(INDEX(Gemeinde_Kennzahlen!A:C,MATCH(A1381,Gemeinde_Kennzahlen!B:B,),3),0)</f>
        <v>2658</v>
      </c>
      <c r="F1381">
        <f>IFERROR(ROUND(INDEX(Gemeinde_Kennzahlen!A:Q,MATCH(A1381,Gemeinde_Kennzahlen!B:B,),16)*INDEX(Gemeinde_Kennzahlen!A:Q,MATCH(A1381,Gemeinde_Kennzahlen!B:B,),17),2),"Siedlungsfläche in ha")</f>
        <v>170.93</v>
      </c>
      <c r="G1381">
        <f t="shared" si="66"/>
        <v>1.8811136192626032E-2</v>
      </c>
      <c r="H1381">
        <f t="shared" si="67"/>
        <v>0</v>
      </c>
      <c r="I1381">
        <f t="shared" si="68"/>
        <v>0.56433408577878097</v>
      </c>
    </row>
    <row r="1382" spans="1:9" x14ac:dyDescent="0.2">
      <c r="A1382" t="s">
        <v>978</v>
      </c>
      <c r="B1382">
        <v>27</v>
      </c>
      <c r="C1382">
        <v>0</v>
      </c>
      <c r="D1382">
        <v>4</v>
      </c>
      <c r="E1382">
        <f>IFERROR(INDEX(Gemeinde_Kennzahlen!A:C,MATCH(A1382,Gemeinde_Kennzahlen!B:B,),3),0)</f>
        <v>1384</v>
      </c>
      <c r="F1382">
        <f>IFERROR(ROUND(INDEX(Gemeinde_Kennzahlen!A:Q,MATCH(A1382,Gemeinde_Kennzahlen!B:B,),16)*INDEX(Gemeinde_Kennzahlen!A:Q,MATCH(A1382,Gemeinde_Kennzahlen!B:B,),17),2),"Siedlungsfläche in ha")</f>
        <v>118.18</v>
      </c>
      <c r="G1382">
        <f t="shared" si="66"/>
        <v>0.97543352601156075</v>
      </c>
      <c r="H1382">
        <f t="shared" si="67"/>
        <v>0</v>
      </c>
      <c r="I1382">
        <f t="shared" si="68"/>
        <v>1.445086705202312</v>
      </c>
    </row>
    <row r="1383" spans="1:9" x14ac:dyDescent="0.2">
      <c r="A1383" t="s">
        <v>279</v>
      </c>
      <c r="B1383">
        <v>0</v>
      </c>
      <c r="C1383">
        <v>0</v>
      </c>
      <c r="D1383">
        <v>0</v>
      </c>
      <c r="E1383">
        <f>IFERROR(INDEX(Gemeinde_Kennzahlen!A:C,MATCH(A1383,Gemeinde_Kennzahlen!B:B,),3),0)</f>
        <v>437</v>
      </c>
      <c r="F1383">
        <f>IFERROR(ROUND(INDEX(Gemeinde_Kennzahlen!A:Q,MATCH(A1383,Gemeinde_Kennzahlen!B:B,),16)*INDEX(Gemeinde_Kennzahlen!A:Q,MATCH(A1383,Gemeinde_Kennzahlen!B:B,),17),2),"Siedlungsfläche in ha")</f>
        <v>18.88</v>
      </c>
      <c r="G1383">
        <f t="shared" si="66"/>
        <v>0</v>
      </c>
      <c r="H1383">
        <f t="shared" si="67"/>
        <v>0</v>
      </c>
      <c r="I1383">
        <f t="shared" si="68"/>
        <v>0</v>
      </c>
    </row>
    <row r="1384" spans="1:9" x14ac:dyDescent="0.2">
      <c r="A1384" t="s">
        <v>1085</v>
      </c>
      <c r="B1384">
        <v>22</v>
      </c>
      <c r="C1384">
        <v>0</v>
      </c>
      <c r="D1384">
        <v>8</v>
      </c>
      <c r="E1384">
        <f>IFERROR(INDEX(Gemeinde_Kennzahlen!A:C,MATCH(A1384,Gemeinde_Kennzahlen!B:B,),3),0)</f>
        <v>6519</v>
      </c>
      <c r="F1384">
        <f>IFERROR(ROUND(INDEX(Gemeinde_Kennzahlen!A:Q,MATCH(A1384,Gemeinde_Kennzahlen!B:B,),16)*INDEX(Gemeinde_Kennzahlen!A:Q,MATCH(A1384,Gemeinde_Kennzahlen!B:B,),17),2),"Siedlungsfläche in ha")</f>
        <v>185.42</v>
      </c>
      <c r="G1384">
        <f t="shared" si="66"/>
        <v>0.16873753643196809</v>
      </c>
      <c r="H1384">
        <f t="shared" si="67"/>
        <v>0</v>
      </c>
      <c r="I1384">
        <f t="shared" si="68"/>
        <v>0.61359104157079303</v>
      </c>
    </row>
    <row r="1385" spans="1:9" x14ac:dyDescent="0.2">
      <c r="A1385" t="s">
        <v>2260</v>
      </c>
      <c r="B1385">
        <v>45</v>
      </c>
      <c r="C1385">
        <v>3</v>
      </c>
      <c r="D1385">
        <v>13</v>
      </c>
      <c r="E1385">
        <f>IFERROR(INDEX(Gemeinde_Kennzahlen!A:C,MATCH(A1385,Gemeinde_Kennzahlen!B:B,),3),0)</f>
        <v>8689</v>
      </c>
      <c r="F1385">
        <f>IFERROR(ROUND(INDEX(Gemeinde_Kennzahlen!A:Q,MATCH(A1385,Gemeinde_Kennzahlen!B:B,),16)*INDEX(Gemeinde_Kennzahlen!A:Q,MATCH(A1385,Gemeinde_Kennzahlen!B:B,),17),2),"Siedlungsfläche in ha")</f>
        <v>207.65</v>
      </c>
      <c r="G1385">
        <f t="shared" si="66"/>
        <v>0.25894809529289908</v>
      </c>
      <c r="H1385">
        <f t="shared" si="67"/>
        <v>0.25894809529289908</v>
      </c>
      <c r="I1385">
        <f t="shared" si="68"/>
        <v>0.74807227529059728</v>
      </c>
    </row>
    <row r="1386" spans="1:9" x14ac:dyDescent="0.2">
      <c r="A1386" t="s">
        <v>2104</v>
      </c>
      <c r="B1386">
        <v>21</v>
      </c>
      <c r="C1386">
        <v>4</v>
      </c>
      <c r="D1386">
        <v>1</v>
      </c>
      <c r="E1386">
        <f>IFERROR(INDEX(Gemeinde_Kennzahlen!A:C,MATCH(A1386,Gemeinde_Kennzahlen!B:B,),3),0)</f>
        <v>4130</v>
      </c>
      <c r="F1386">
        <f>IFERROR(ROUND(INDEX(Gemeinde_Kennzahlen!A:Q,MATCH(A1386,Gemeinde_Kennzahlen!B:B,),16)*INDEX(Gemeinde_Kennzahlen!A:Q,MATCH(A1386,Gemeinde_Kennzahlen!B:B,),17),2),"Siedlungsfläche in ha")</f>
        <v>194.61</v>
      </c>
      <c r="G1386">
        <f t="shared" si="66"/>
        <v>0.25423728813559321</v>
      </c>
      <c r="H1386">
        <f t="shared" si="67"/>
        <v>0.72639225181598066</v>
      </c>
      <c r="I1386">
        <f t="shared" si="68"/>
        <v>0.12106537530266344</v>
      </c>
    </row>
    <row r="1387" spans="1:9" x14ac:dyDescent="0.2">
      <c r="A1387" t="s">
        <v>2173</v>
      </c>
      <c r="B1387">
        <v>11</v>
      </c>
      <c r="C1387">
        <v>1</v>
      </c>
      <c r="D1387">
        <v>3</v>
      </c>
      <c r="E1387">
        <f>IFERROR(INDEX(Gemeinde_Kennzahlen!A:C,MATCH(A1387,Gemeinde_Kennzahlen!B:B,),3),0)</f>
        <v>1629</v>
      </c>
      <c r="F1387">
        <f>IFERROR(ROUND(INDEX(Gemeinde_Kennzahlen!A:Q,MATCH(A1387,Gemeinde_Kennzahlen!B:B,),16)*INDEX(Gemeinde_Kennzahlen!A:Q,MATCH(A1387,Gemeinde_Kennzahlen!B:B,),17),2),"Siedlungsfläche in ha")</f>
        <v>102.68</v>
      </c>
      <c r="G1387">
        <f t="shared" si="66"/>
        <v>0.33763044812768572</v>
      </c>
      <c r="H1387">
        <f t="shared" si="67"/>
        <v>0.46040515653775321</v>
      </c>
      <c r="I1387">
        <f t="shared" si="68"/>
        <v>0.92081031307550643</v>
      </c>
    </row>
    <row r="1388" spans="1:9" x14ac:dyDescent="0.2">
      <c r="A1388" t="s">
        <v>937</v>
      </c>
      <c r="B1388">
        <v>12</v>
      </c>
      <c r="C1388">
        <v>0</v>
      </c>
      <c r="D1388">
        <v>0</v>
      </c>
      <c r="E1388">
        <f>IFERROR(INDEX(Gemeinde_Kennzahlen!A:C,MATCH(A1388,Gemeinde_Kennzahlen!B:B,),3),0)</f>
        <v>1224</v>
      </c>
      <c r="F1388">
        <f>IFERROR(ROUND(INDEX(Gemeinde_Kennzahlen!A:Q,MATCH(A1388,Gemeinde_Kennzahlen!B:B,),16)*INDEX(Gemeinde_Kennzahlen!A:Q,MATCH(A1388,Gemeinde_Kennzahlen!B:B,),17),2),"Siedlungsfläche in ha")</f>
        <v>59.56</v>
      </c>
      <c r="G1388">
        <f t="shared" si="66"/>
        <v>0.49019607843137253</v>
      </c>
      <c r="H1388">
        <f t="shared" si="67"/>
        <v>0</v>
      </c>
      <c r="I1388">
        <f t="shared" si="68"/>
        <v>0</v>
      </c>
    </row>
    <row r="1389" spans="1:9" x14ac:dyDescent="0.2">
      <c r="A1389" t="s">
        <v>322</v>
      </c>
      <c r="B1389">
        <v>22</v>
      </c>
      <c r="C1389">
        <v>0</v>
      </c>
      <c r="D1389">
        <v>1</v>
      </c>
      <c r="E1389">
        <f>IFERROR(INDEX(Gemeinde_Kennzahlen!A:C,MATCH(A1389,Gemeinde_Kennzahlen!B:B,),3),0)</f>
        <v>3380</v>
      </c>
      <c r="F1389">
        <f>IFERROR(ROUND(INDEX(Gemeinde_Kennzahlen!A:Q,MATCH(A1389,Gemeinde_Kennzahlen!B:B,),16)*INDEX(Gemeinde_Kennzahlen!A:Q,MATCH(A1389,Gemeinde_Kennzahlen!B:B,),17),2),"Siedlungsfläche in ha")</f>
        <v>187.14</v>
      </c>
      <c r="G1389">
        <f t="shared" si="66"/>
        <v>0.32544378698224852</v>
      </c>
      <c r="H1389">
        <f t="shared" si="67"/>
        <v>0</v>
      </c>
      <c r="I1389">
        <f t="shared" si="68"/>
        <v>0.14792899408284024</v>
      </c>
    </row>
    <row r="1390" spans="1:9" x14ac:dyDescent="0.2">
      <c r="A1390" t="s">
        <v>554</v>
      </c>
      <c r="B1390">
        <v>0</v>
      </c>
      <c r="C1390">
        <v>0</v>
      </c>
      <c r="D1390">
        <v>2</v>
      </c>
      <c r="E1390">
        <f>IFERROR(INDEX(Gemeinde_Kennzahlen!A:C,MATCH(A1390,Gemeinde_Kennzahlen!B:B,),3),0)</f>
        <v>619</v>
      </c>
      <c r="F1390">
        <f>IFERROR(ROUND(INDEX(Gemeinde_Kennzahlen!A:Q,MATCH(A1390,Gemeinde_Kennzahlen!B:B,),16)*INDEX(Gemeinde_Kennzahlen!A:Q,MATCH(A1390,Gemeinde_Kennzahlen!B:B,),17),2),"Siedlungsfläche in ha")</f>
        <v>42.86</v>
      </c>
      <c r="G1390">
        <f t="shared" si="66"/>
        <v>0</v>
      </c>
      <c r="H1390">
        <f t="shared" si="67"/>
        <v>0</v>
      </c>
      <c r="I1390">
        <f t="shared" si="68"/>
        <v>1.6155088852988693</v>
      </c>
    </row>
    <row r="1391" spans="1:9" x14ac:dyDescent="0.2">
      <c r="A1391" t="s">
        <v>1566</v>
      </c>
      <c r="B1391">
        <v>12</v>
      </c>
      <c r="C1391">
        <v>0</v>
      </c>
      <c r="D1391">
        <v>4</v>
      </c>
      <c r="E1391">
        <f>IFERROR(INDEX(Gemeinde_Kennzahlen!A:C,MATCH(A1391,Gemeinde_Kennzahlen!B:B,),3),0)</f>
        <v>1488</v>
      </c>
      <c r="F1391">
        <f>IFERROR(ROUND(INDEX(Gemeinde_Kennzahlen!A:Q,MATCH(A1391,Gemeinde_Kennzahlen!B:B,),16)*INDEX(Gemeinde_Kennzahlen!A:Q,MATCH(A1391,Gemeinde_Kennzahlen!B:B,),17),2),"Siedlungsfläche in ha")</f>
        <v>72</v>
      </c>
      <c r="G1391">
        <f t="shared" si="66"/>
        <v>0.40322580645161288</v>
      </c>
      <c r="H1391">
        <f t="shared" si="67"/>
        <v>0</v>
      </c>
      <c r="I1391">
        <f t="shared" si="68"/>
        <v>1.3440860215053765</v>
      </c>
    </row>
    <row r="1392" spans="1:9" x14ac:dyDescent="0.2">
      <c r="A1392" t="s">
        <v>2170</v>
      </c>
      <c r="B1392">
        <v>3</v>
      </c>
      <c r="C1392">
        <v>0</v>
      </c>
      <c r="D1392">
        <v>0</v>
      </c>
      <c r="E1392">
        <f>IFERROR(INDEX(Gemeinde_Kennzahlen!A:C,MATCH(A1392,Gemeinde_Kennzahlen!B:B,),3),0)</f>
        <v>994</v>
      </c>
      <c r="F1392">
        <f>IFERROR(ROUND(INDEX(Gemeinde_Kennzahlen!A:Q,MATCH(A1392,Gemeinde_Kennzahlen!B:B,),16)*INDEX(Gemeinde_Kennzahlen!A:Q,MATCH(A1392,Gemeinde_Kennzahlen!B:B,),17),2),"Siedlungsfläche in ha")</f>
        <v>50.16</v>
      </c>
      <c r="G1392">
        <f t="shared" si="66"/>
        <v>0.15090543259557343</v>
      </c>
      <c r="H1392">
        <f t="shared" si="67"/>
        <v>0</v>
      </c>
      <c r="I1392">
        <f t="shared" si="68"/>
        <v>0</v>
      </c>
    </row>
    <row r="1393" spans="1:9" x14ac:dyDescent="0.2">
      <c r="A1393" t="s">
        <v>1042</v>
      </c>
      <c r="B1393">
        <v>14</v>
      </c>
      <c r="C1393">
        <v>0</v>
      </c>
      <c r="D1393">
        <v>8</v>
      </c>
      <c r="E1393">
        <f>IFERROR(INDEX(Gemeinde_Kennzahlen!A:C,MATCH(A1393,Gemeinde_Kennzahlen!B:B,),3),0)</f>
        <v>3031</v>
      </c>
      <c r="F1393">
        <f>IFERROR(ROUND(INDEX(Gemeinde_Kennzahlen!A:Q,MATCH(A1393,Gemeinde_Kennzahlen!B:B,),16)*INDEX(Gemeinde_Kennzahlen!A:Q,MATCH(A1393,Gemeinde_Kennzahlen!B:B,),17),2),"Siedlungsfläche in ha")</f>
        <v>131.79</v>
      </c>
      <c r="G1393">
        <f t="shared" si="66"/>
        <v>0.23094688221709006</v>
      </c>
      <c r="H1393">
        <f t="shared" si="67"/>
        <v>0</v>
      </c>
      <c r="I1393">
        <f t="shared" si="68"/>
        <v>1.3196964698119433</v>
      </c>
    </row>
    <row r="1394" spans="1:9" x14ac:dyDescent="0.2">
      <c r="A1394" t="s">
        <v>1851</v>
      </c>
      <c r="B1394">
        <v>11</v>
      </c>
      <c r="C1394">
        <v>0</v>
      </c>
      <c r="D1394">
        <v>0</v>
      </c>
      <c r="E1394">
        <f>IFERROR(INDEX(Gemeinde_Kennzahlen!A:C,MATCH(A1394,Gemeinde_Kennzahlen!B:B,),3),0)</f>
        <v>82257</v>
      </c>
      <c r="F1394">
        <f>IFERROR(ROUND(INDEX(Gemeinde_Kennzahlen!A:Q,MATCH(A1394,Gemeinde_Kennzahlen!B:B,),16)*INDEX(Gemeinde_Kennzahlen!A:Q,MATCH(A1394,Gemeinde_Kennzahlen!B:B,),17),2),"Siedlungsfläche in ha")</f>
        <v>1391.43</v>
      </c>
      <c r="G1394">
        <f t="shared" si="66"/>
        <v>6.686361039182076E-3</v>
      </c>
      <c r="H1394">
        <f t="shared" si="67"/>
        <v>0</v>
      </c>
      <c r="I1394">
        <f t="shared" si="68"/>
        <v>0</v>
      </c>
    </row>
    <row r="1395" spans="1:9" x14ac:dyDescent="0.2">
      <c r="A1395" t="s">
        <v>1480</v>
      </c>
      <c r="B1395">
        <v>20</v>
      </c>
      <c r="C1395">
        <v>0</v>
      </c>
      <c r="D1395">
        <v>2</v>
      </c>
      <c r="E1395">
        <f>IFERROR(INDEX(Gemeinde_Kennzahlen!A:C,MATCH(A1395,Gemeinde_Kennzahlen!B:B,),3),0)</f>
        <v>5354</v>
      </c>
      <c r="F1395">
        <f>IFERROR(ROUND(INDEX(Gemeinde_Kennzahlen!A:Q,MATCH(A1395,Gemeinde_Kennzahlen!B:B,),16)*INDEX(Gemeinde_Kennzahlen!A:Q,MATCH(A1395,Gemeinde_Kennzahlen!B:B,),17),2),"Siedlungsfläche in ha")</f>
        <v>108.14</v>
      </c>
      <c r="G1395">
        <f t="shared" si="66"/>
        <v>0.18677624206200971</v>
      </c>
      <c r="H1395">
        <f t="shared" si="67"/>
        <v>0</v>
      </c>
      <c r="I1395">
        <f t="shared" si="68"/>
        <v>0.18677624206200971</v>
      </c>
    </row>
    <row r="1396" spans="1:9" x14ac:dyDescent="0.2">
      <c r="A1396" t="s">
        <v>545</v>
      </c>
      <c r="B1396">
        <v>3</v>
      </c>
      <c r="C1396">
        <v>2</v>
      </c>
      <c r="D1396">
        <v>2</v>
      </c>
      <c r="E1396">
        <f>IFERROR(INDEX(Gemeinde_Kennzahlen!A:C,MATCH(A1396,Gemeinde_Kennzahlen!B:B,),3),0)</f>
        <v>1996</v>
      </c>
      <c r="F1396">
        <f>IFERROR(ROUND(INDEX(Gemeinde_Kennzahlen!A:Q,MATCH(A1396,Gemeinde_Kennzahlen!B:B,),16)*INDEX(Gemeinde_Kennzahlen!A:Q,MATCH(A1396,Gemeinde_Kennzahlen!B:B,),17),2),"Siedlungsfläche in ha")</f>
        <v>103.82</v>
      </c>
      <c r="G1396">
        <f t="shared" si="66"/>
        <v>7.5150300601202411E-2</v>
      </c>
      <c r="H1396">
        <f t="shared" si="67"/>
        <v>0.75150300601202402</v>
      </c>
      <c r="I1396">
        <f t="shared" si="68"/>
        <v>0.50100200400801598</v>
      </c>
    </row>
    <row r="1397" spans="1:9" x14ac:dyDescent="0.2">
      <c r="A1397" t="s">
        <v>1700</v>
      </c>
      <c r="B1397">
        <v>3</v>
      </c>
      <c r="C1397">
        <v>0</v>
      </c>
      <c r="D1397">
        <v>0</v>
      </c>
      <c r="E1397">
        <f>IFERROR(INDEX(Gemeinde_Kennzahlen!A:C,MATCH(A1397,Gemeinde_Kennzahlen!B:B,),3),0)</f>
        <v>830</v>
      </c>
      <c r="F1397">
        <f>IFERROR(ROUND(INDEX(Gemeinde_Kennzahlen!A:Q,MATCH(A1397,Gemeinde_Kennzahlen!B:B,),16)*INDEX(Gemeinde_Kennzahlen!A:Q,MATCH(A1397,Gemeinde_Kennzahlen!B:B,),17),2),"Siedlungsfläche in ha")</f>
        <v>36.94</v>
      </c>
      <c r="G1397">
        <f t="shared" si="66"/>
        <v>0.18072289156626506</v>
      </c>
      <c r="H1397">
        <f t="shared" si="67"/>
        <v>0</v>
      </c>
      <c r="I1397">
        <f t="shared" si="68"/>
        <v>0</v>
      </c>
    </row>
    <row r="1398" spans="1:9" x14ac:dyDescent="0.2">
      <c r="A1398" t="s">
        <v>1276</v>
      </c>
      <c r="B1398">
        <v>1</v>
      </c>
      <c r="C1398">
        <v>0</v>
      </c>
      <c r="D1398">
        <v>0</v>
      </c>
      <c r="E1398">
        <f>IFERROR(INDEX(Gemeinde_Kennzahlen!A:C,MATCH(A1398,Gemeinde_Kennzahlen!B:B,),3),0)</f>
        <v>1999</v>
      </c>
      <c r="F1398">
        <f>IFERROR(ROUND(INDEX(Gemeinde_Kennzahlen!A:Q,MATCH(A1398,Gemeinde_Kennzahlen!B:B,),16)*INDEX(Gemeinde_Kennzahlen!A:Q,MATCH(A1398,Gemeinde_Kennzahlen!B:B,),17),2),"Siedlungsfläche in ha")</f>
        <v>75.36</v>
      </c>
      <c r="G1398">
        <f t="shared" si="66"/>
        <v>2.5012506253126562E-2</v>
      </c>
      <c r="H1398">
        <f t="shared" si="67"/>
        <v>0</v>
      </c>
      <c r="I1398">
        <f t="shared" si="68"/>
        <v>0</v>
      </c>
    </row>
    <row r="1399" spans="1:9" x14ac:dyDescent="0.2">
      <c r="A1399" t="s">
        <v>1054</v>
      </c>
      <c r="B1399">
        <v>5</v>
      </c>
      <c r="C1399">
        <v>0</v>
      </c>
      <c r="D1399">
        <v>13</v>
      </c>
      <c r="E1399">
        <f>IFERROR(INDEX(Gemeinde_Kennzahlen!A:C,MATCH(A1399,Gemeinde_Kennzahlen!B:B,),3),0)</f>
        <v>1477</v>
      </c>
      <c r="F1399">
        <f>IFERROR(ROUND(INDEX(Gemeinde_Kennzahlen!A:Q,MATCH(A1399,Gemeinde_Kennzahlen!B:B,),16)*INDEX(Gemeinde_Kennzahlen!A:Q,MATCH(A1399,Gemeinde_Kennzahlen!B:B,),17),2),"Siedlungsfläche in ha")</f>
        <v>51.59</v>
      </c>
      <c r="G1399">
        <f t="shared" si="66"/>
        <v>0.16926201760324985</v>
      </c>
      <c r="H1399">
        <f t="shared" si="67"/>
        <v>0</v>
      </c>
      <c r="I1399">
        <f t="shared" si="68"/>
        <v>4.4008124576844958</v>
      </c>
    </row>
    <row r="1400" spans="1:9" x14ac:dyDescent="0.2">
      <c r="A1400" t="s">
        <v>2353</v>
      </c>
      <c r="B1400">
        <v>79</v>
      </c>
      <c r="C1400">
        <v>3</v>
      </c>
      <c r="D1400">
        <v>18</v>
      </c>
      <c r="E1400">
        <f>IFERROR(INDEX(Gemeinde_Kennzahlen!A:C,MATCH(A1400,Gemeinde_Kennzahlen!B:B,),3),0)</f>
        <v>1761</v>
      </c>
      <c r="F1400">
        <f>IFERROR(ROUND(INDEX(Gemeinde_Kennzahlen!A:Q,MATCH(A1400,Gemeinde_Kennzahlen!B:B,),16)*INDEX(Gemeinde_Kennzahlen!A:Q,MATCH(A1400,Gemeinde_Kennzahlen!B:B,),17),2),"Siedlungsfläche in ha")</f>
        <v>77.88</v>
      </c>
      <c r="G1400">
        <f t="shared" si="66"/>
        <v>2.2430437251561615</v>
      </c>
      <c r="H1400">
        <f t="shared" si="67"/>
        <v>1.2776831345826236</v>
      </c>
      <c r="I1400">
        <f t="shared" si="68"/>
        <v>5.1107325383304936</v>
      </c>
    </row>
    <row r="1401" spans="1:9" x14ac:dyDescent="0.2">
      <c r="A1401" t="s">
        <v>1503</v>
      </c>
      <c r="B1401">
        <v>97</v>
      </c>
      <c r="C1401">
        <v>21</v>
      </c>
      <c r="D1401">
        <v>23</v>
      </c>
      <c r="E1401">
        <f>IFERROR(INDEX(Gemeinde_Kennzahlen!A:C,MATCH(A1401,Gemeinde_Kennzahlen!B:B,),3),0)</f>
        <v>16933</v>
      </c>
      <c r="F1401">
        <f>IFERROR(ROUND(INDEX(Gemeinde_Kennzahlen!A:Q,MATCH(A1401,Gemeinde_Kennzahlen!B:B,),16)*INDEX(Gemeinde_Kennzahlen!A:Q,MATCH(A1401,Gemeinde_Kennzahlen!B:B,),17),2),"Siedlungsfläche in ha")</f>
        <v>439.1</v>
      </c>
      <c r="G1401">
        <f t="shared" si="66"/>
        <v>0.28642296108191106</v>
      </c>
      <c r="H1401">
        <f t="shared" si="67"/>
        <v>0.93013642000826791</v>
      </c>
      <c r="I1401">
        <f t="shared" si="68"/>
        <v>0.67914722730762422</v>
      </c>
    </row>
    <row r="1402" spans="1:9" x14ac:dyDescent="0.2">
      <c r="A1402" t="s">
        <v>1080</v>
      </c>
      <c r="B1402">
        <v>6</v>
      </c>
      <c r="C1402">
        <v>1</v>
      </c>
      <c r="D1402">
        <v>4</v>
      </c>
      <c r="E1402">
        <f>IFERROR(INDEX(Gemeinde_Kennzahlen!A:C,MATCH(A1402,Gemeinde_Kennzahlen!B:B,),3),0)</f>
        <v>4427</v>
      </c>
      <c r="F1402">
        <f>IFERROR(ROUND(INDEX(Gemeinde_Kennzahlen!A:Q,MATCH(A1402,Gemeinde_Kennzahlen!B:B,),16)*INDEX(Gemeinde_Kennzahlen!A:Q,MATCH(A1402,Gemeinde_Kennzahlen!B:B,),17),2),"Siedlungsfläche in ha")</f>
        <v>150.68</v>
      </c>
      <c r="G1402">
        <f t="shared" si="66"/>
        <v>6.7765981477298398E-2</v>
      </c>
      <c r="H1402">
        <f t="shared" si="67"/>
        <v>0.169414953693246</v>
      </c>
      <c r="I1402">
        <f t="shared" si="68"/>
        <v>0.45177320984865599</v>
      </c>
    </row>
    <row r="1403" spans="1:9" x14ac:dyDescent="0.2">
      <c r="A1403" t="s">
        <v>1536</v>
      </c>
      <c r="B1403">
        <v>14</v>
      </c>
      <c r="C1403">
        <v>0</v>
      </c>
      <c r="D1403">
        <v>1</v>
      </c>
      <c r="E1403">
        <f>IFERROR(INDEX(Gemeinde_Kennzahlen!A:C,MATCH(A1403,Gemeinde_Kennzahlen!B:B,),3),0)</f>
        <v>3173</v>
      </c>
      <c r="F1403">
        <f>IFERROR(ROUND(INDEX(Gemeinde_Kennzahlen!A:Q,MATCH(A1403,Gemeinde_Kennzahlen!B:B,),16)*INDEX(Gemeinde_Kennzahlen!A:Q,MATCH(A1403,Gemeinde_Kennzahlen!B:B,),17),2),"Siedlungsfläche in ha")</f>
        <v>127.61</v>
      </c>
      <c r="G1403">
        <f t="shared" si="66"/>
        <v>0.22061140876142452</v>
      </c>
      <c r="H1403">
        <f t="shared" si="67"/>
        <v>0</v>
      </c>
      <c r="I1403">
        <f t="shared" si="68"/>
        <v>0.15757957768673178</v>
      </c>
    </row>
    <row r="1404" spans="1:9" x14ac:dyDescent="0.2">
      <c r="A1404" t="s">
        <v>294</v>
      </c>
      <c r="B1404">
        <v>23</v>
      </c>
      <c r="C1404">
        <v>2</v>
      </c>
      <c r="D1404">
        <v>3</v>
      </c>
      <c r="E1404">
        <f>IFERROR(INDEX(Gemeinde_Kennzahlen!A:C,MATCH(A1404,Gemeinde_Kennzahlen!B:B,),3),0)</f>
        <v>3775</v>
      </c>
      <c r="F1404">
        <f>IFERROR(ROUND(INDEX(Gemeinde_Kennzahlen!A:Q,MATCH(A1404,Gemeinde_Kennzahlen!B:B,),16)*INDEX(Gemeinde_Kennzahlen!A:Q,MATCH(A1404,Gemeinde_Kennzahlen!B:B,),17),2),"Siedlungsfläche in ha")</f>
        <v>228.3</v>
      </c>
      <c r="G1404">
        <f t="shared" si="66"/>
        <v>0.30463576158940397</v>
      </c>
      <c r="H1404">
        <f t="shared" si="67"/>
        <v>0.39735099337748342</v>
      </c>
      <c r="I1404">
        <f t="shared" si="68"/>
        <v>0.39735099337748342</v>
      </c>
    </row>
    <row r="1405" spans="1:9" x14ac:dyDescent="0.2">
      <c r="A1405" t="s">
        <v>1072</v>
      </c>
      <c r="B1405">
        <v>9</v>
      </c>
      <c r="C1405">
        <v>0</v>
      </c>
      <c r="D1405">
        <v>0</v>
      </c>
      <c r="E1405">
        <f>IFERROR(INDEX(Gemeinde_Kennzahlen!A:C,MATCH(A1405,Gemeinde_Kennzahlen!B:B,),3),0)</f>
        <v>1578</v>
      </c>
      <c r="F1405">
        <f>IFERROR(ROUND(INDEX(Gemeinde_Kennzahlen!A:Q,MATCH(A1405,Gemeinde_Kennzahlen!B:B,),16)*INDEX(Gemeinde_Kennzahlen!A:Q,MATCH(A1405,Gemeinde_Kennzahlen!B:B,),17),2),"Siedlungsfläche in ha")</f>
        <v>72.459999999999994</v>
      </c>
      <c r="G1405">
        <f t="shared" si="66"/>
        <v>0.28517110266159695</v>
      </c>
      <c r="H1405">
        <f t="shared" si="67"/>
        <v>0</v>
      </c>
      <c r="I1405">
        <f t="shared" si="68"/>
        <v>0</v>
      </c>
    </row>
    <row r="1406" spans="1:9" x14ac:dyDescent="0.2">
      <c r="A1406" t="s">
        <v>1572</v>
      </c>
      <c r="B1406">
        <v>9</v>
      </c>
      <c r="C1406">
        <v>0</v>
      </c>
      <c r="D1406">
        <v>0</v>
      </c>
      <c r="E1406">
        <f>IFERROR(INDEX(Gemeinde_Kennzahlen!A:C,MATCH(A1406,Gemeinde_Kennzahlen!B:B,),3),0)</f>
        <v>1059</v>
      </c>
      <c r="F1406">
        <f>IFERROR(ROUND(INDEX(Gemeinde_Kennzahlen!A:Q,MATCH(A1406,Gemeinde_Kennzahlen!B:B,),16)*INDEX(Gemeinde_Kennzahlen!A:Q,MATCH(A1406,Gemeinde_Kennzahlen!B:B,),17),2),"Siedlungsfläche in ha")</f>
        <v>44.07</v>
      </c>
      <c r="G1406">
        <f t="shared" si="66"/>
        <v>0.42492917847025502</v>
      </c>
      <c r="H1406">
        <f t="shared" si="67"/>
        <v>0</v>
      </c>
      <c r="I1406">
        <f t="shared" si="68"/>
        <v>0</v>
      </c>
    </row>
    <row r="1407" spans="1:9" x14ac:dyDescent="0.2">
      <c r="A1407" t="s">
        <v>1845</v>
      </c>
      <c r="B1407">
        <v>12</v>
      </c>
      <c r="C1407">
        <v>1</v>
      </c>
      <c r="D1407">
        <v>2</v>
      </c>
      <c r="E1407">
        <f>IFERROR(INDEX(Gemeinde_Kennzahlen!A:C,MATCH(A1407,Gemeinde_Kennzahlen!B:B,),3),0)</f>
        <v>2294</v>
      </c>
      <c r="F1407">
        <f>IFERROR(ROUND(INDEX(Gemeinde_Kennzahlen!A:Q,MATCH(A1407,Gemeinde_Kennzahlen!B:B,),16)*INDEX(Gemeinde_Kennzahlen!A:Q,MATCH(A1407,Gemeinde_Kennzahlen!B:B,),17),2),"Siedlungsfläche in ha")</f>
        <v>64.790000000000006</v>
      </c>
      <c r="G1407">
        <f t="shared" si="66"/>
        <v>0.26155187445510025</v>
      </c>
      <c r="H1407">
        <f t="shared" si="67"/>
        <v>0.32693984306887536</v>
      </c>
      <c r="I1407">
        <f t="shared" si="68"/>
        <v>0.43591979075850046</v>
      </c>
    </row>
    <row r="1408" spans="1:9" x14ac:dyDescent="0.2">
      <c r="A1408" t="s">
        <v>917</v>
      </c>
      <c r="B1408">
        <v>14</v>
      </c>
      <c r="C1408">
        <v>0</v>
      </c>
      <c r="D1408">
        <v>6</v>
      </c>
      <c r="E1408">
        <f>IFERROR(INDEX(Gemeinde_Kennzahlen!A:C,MATCH(A1408,Gemeinde_Kennzahlen!B:B,),3),0)</f>
        <v>4480</v>
      </c>
      <c r="F1408">
        <f>IFERROR(ROUND(INDEX(Gemeinde_Kennzahlen!A:Q,MATCH(A1408,Gemeinde_Kennzahlen!B:B,),16)*INDEX(Gemeinde_Kennzahlen!A:Q,MATCH(A1408,Gemeinde_Kennzahlen!B:B,),17),2),"Siedlungsfläche in ha")</f>
        <v>135.44</v>
      </c>
      <c r="G1408">
        <f t="shared" si="66"/>
        <v>0.15625</v>
      </c>
      <c r="H1408">
        <f t="shared" si="67"/>
        <v>0</v>
      </c>
      <c r="I1408">
        <f t="shared" si="68"/>
        <v>0.6696428571428571</v>
      </c>
    </row>
    <row r="1409" spans="1:9" x14ac:dyDescent="0.2">
      <c r="A1409" t="s">
        <v>2201</v>
      </c>
      <c r="B1409">
        <v>25</v>
      </c>
      <c r="C1409">
        <v>1</v>
      </c>
      <c r="D1409">
        <v>2</v>
      </c>
      <c r="E1409">
        <f>IFERROR(INDEX(Gemeinde_Kennzahlen!A:C,MATCH(A1409,Gemeinde_Kennzahlen!B:B,),3),0)</f>
        <v>2628</v>
      </c>
      <c r="F1409">
        <f>IFERROR(ROUND(INDEX(Gemeinde_Kennzahlen!A:Q,MATCH(A1409,Gemeinde_Kennzahlen!B:B,),16)*INDEX(Gemeinde_Kennzahlen!A:Q,MATCH(A1409,Gemeinde_Kennzahlen!B:B,),17),2),"Siedlungsfläche in ha")</f>
        <v>96.31</v>
      </c>
      <c r="G1409">
        <f t="shared" si="66"/>
        <v>0.4756468797564688</v>
      </c>
      <c r="H1409">
        <f t="shared" si="67"/>
        <v>0.28538812785388123</v>
      </c>
      <c r="I1409">
        <f t="shared" si="68"/>
        <v>0.38051750380517502</v>
      </c>
    </row>
    <row r="1410" spans="1:9" x14ac:dyDescent="0.2">
      <c r="A1410" t="s">
        <v>1662</v>
      </c>
      <c r="B1410">
        <v>3</v>
      </c>
      <c r="C1410">
        <v>0</v>
      </c>
      <c r="D1410">
        <v>0</v>
      </c>
      <c r="E1410">
        <f>IFERROR(INDEX(Gemeinde_Kennzahlen!A:C,MATCH(A1410,Gemeinde_Kennzahlen!B:B,),3),0)</f>
        <v>796</v>
      </c>
      <c r="F1410">
        <f>IFERROR(ROUND(INDEX(Gemeinde_Kennzahlen!A:Q,MATCH(A1410,Gemeinde_Kennzahlen!B:B,),16)*INDEX(Gemeinde_Kennzahlen!A:Q,MATCH(A1410,Gemeinde_Kennzahlen!B:B,),17),2),"Siedlungsfläche in ha")</f>
        <v>42.14</v>
      </c>
      <c r="G1410">
        <f t="shared" si="66"/>
        <v>0.18844221105527637</v>
      </c>
      <c r="H1410">
        <f t="shared" si="67"/>
        <v>0</v>
      </c>
      <c r="I1410">
        <f t="shared" si="68"/>
        <v>0</v>
      </c>
    </row>
    <row r="1411" spans="1:9" x14ac:dyDescent="0.2">
      <c r="A1411" t="s">
        <v>1043</v>
      </c>
      <c r="B1411">
        <v>16</v>
      </c>
      <c r="C1411">
        <v>0</v>
      </c>
      <c r="D1411">
        <v>4</v>
      </c>
      <c r="E1411">
        <f>IFERROR(INDEX(Gemeinde_Kennzahlen!A:C,MATCH(A1411,Gemeinde_Kennzahlen!B:B,),3),0)</f>
        <v>5483</v>
      </c>
      <c r="F1411">
        <f>IFERROR(ROUND(INDEX(Gemeinde_Kennzahlen!A:Q,MATCH(A1411,Gemeinde_Kennzahlen!B:B,),16)*INDEX(Gemeinde_Kennzahlen!A:Q,MATCH(A1411,Gemeinde_Kennzahlen!B:B,),17),2),"Siedlungsfläche in ha")</f>
        <v>180.74</v>
      </c>
      <c r="G1411">
        <f t="shared" si="66"/>
        <v>0.14590552617180375</v>
      </c>
      <c r="H1411">
        <f t="shared" si="67"/>
        <v>0</v>
      </c>
      <c r="I1411">
        <f t="shared" si="68"/>
        <v>0.36476381542950936</v>
      </c>
    </row>
    <row r="1412" spans="1:9" x14ac:dyDescent="0.2">
      <c r="A1412" t="s">
        <v>1405</v>
      </c>
      <c r="B1412">
        <v>5</v>
      </c>
      <c r="C1412">
        <v>0</v>
      </c>
      <c r="D1412">
        <v>2</v>
      </c>
      <c r="E1412">
        <f>IFERROR(INDEX(Gemeinde_Kennzahlen!A:C,MATCH(A1412,Gemeinde_Kennzahlen!B:B,),3),0)</f>
        <v>2403</v>
      </c>
      <c r="F1412">
        <f>IFERROR(ROUND(INDEX(Gemeinde_Kennzahlen!A:Q,MATCH(A1412,Gemeinde_Kennzahlen!B:B,),16)*INDEX(Gemeinde_Kennzahlen!A:Q,MATCH(A1412,Gemeinde_Kennzahlen!B:B,),17),2),"Siedlungsfläche in ha")</f>
        <v>79.97</v>
      </c>
      <c r="G1412">
        <f t="shared" si="66"/>
        <v>0.10403662089055349</v>
      </c>
      <c r="H1412">
        <f t="shared" si="67"/>
        <v>0</v>
      </c>
      <c r="I1412">
        <f t="shared" si="68"/>
        <v>0.4161464835622139</v>
      </c>
    </row>
    <row r="1413" spans="1:9" x14ac:dyDescent="0.2">
      <c r="A1413" t="s">
        <v>1808</v>
      </c>
      <c r="B1413">
        <v>8</v>
      </c>
      <c r="C1413">
        <v>0</v>
      </c>
      <c r="D1413">
        <v>3</v>
      </c>
      <c r="E1413">
        <f>IFERROR(INDEX(Gemeinde_Kennzahlen!A:C,MATCH(A1413,Gemeinde_Kennzahlen!B:B,),3),0)</f>
        <v>698</v>
      </c>
      <c r="F1413">
        <f>IFERROR(ROUND(INDEX(Gemeinde_Kennzahlen!A:Q,MATCH(A1413,Gemeinde_Kennzahlen!B:B,),16)*INDEX(Gemeinde_Kennzahlen!A:Q,MATCH(A1413,Gemeinde_Kennzahlen!B:B,),17),2),"Siedlungsfläche in ha")</f>
        <v>38.94</v>
      </c>
      <c r="G1413">
        <f t="shared" si="66"/>
        <v>0.57306590257879653</v>
      </c>
      <c r="H1413">
        <f t="shared" si="67"/>
        <v>0</v>
      </c>
      <c r="I1413">
        <f t="shared" si="68"/>
        <v>2.1489971346704873</v>
      </c>
    </row>
    <row r="1414" spans="1:9" x14ac:dyDescent="0.2">
      <c r="A1414" t="s">
        <v>844</v>
      </c>
      <c r="B1414">
        <v>9</v>
      </c>
      <c r="C1414">
        <v>0</v>
      </c>
      <c r="D1414">
        <v>0</v>
      </c>
      <c r="E1414">
        <f>IFERROR(INDEX(Gemeinde_Kennzahlen!A:C,MATCH(A1414,Gemeinde_Kennzahlen!B:B,),3),0)</f>
        <v>459</v>
      </c>
      <c r="F1414">
        <f>IFERROR(ROUND(INDEX(Gemeinde_Kennzahlen!A:Q,MATCH(A1414,Gemeinde_Kennzahlen!B:B,),16)*INDEX(Gemeinde_Kennzahlen!A:Q,MATCH(A1414,Gemeinde_Kennzahlen!B:B,),17),2),"Siedlungsfläche in ha")</f>
        <v>37.729999999999997</v>
      </c>
      <c r="G1414">
        <f t="shared" si="66"/>
        <v>0.98039215686274506</v>
      </c>
      <c r="H1414">
        <f t="shared" si="67"/>
        <v>0</v>
      </c>
      <c r="I1414">
        <f t="shared" si="68"/>
        <v>0</v>
      </c>
    </row>
    <row r="1415" spans="1:9" x14ac:dyDescent="0.2">
      <c r="A1415" t="s">
        <v>243</v>
      </c>
      <c r="B1415">
        <v>0</v>
      </c>
      <c r="C1415">
        <v>0</v>
      </c>
      <c r="D1415">
        <v>0</v>
      </c>
      <c r="E1415">
        <f>IFERROR(INDEX(Gemeinde_Kennzahlen!A:C,MATCH(A1415,Gemeinde_Kennzahlen!B:B,),3),0)</f>
        <v>303</v>
      </c>
      <c r="F1415">
        <f>IFERROR(ROUND(INDEX(Gemeinde_Kennzahlen!A:Q,MATCH(A1415,Gemeinde_Kennzahlen!B:B,),16)*INDEX(Gemeinde_Kennzahlen!A:Q,MATCH(A1415,Gemeinde_Kennzahlen!B:B,),17),2),"Siedlungsfläche in ha")</f>
        <v>46.62</v>
      </c>
      <c r="G1415">
        <f t="shared" si="66"/>
        <v>0</v>
      </c>
      <c r="H1415">
        <f t="shared" si="67"/>
        <v>0</v>
      </c>
      <c r="I1415">
        <f t="shared" si="68"/>
        <v>0</v>
      </c>
    </row>
    <row r="1416" spans="1:9" x14ac:dyDescent="0.2">
      <c r="A1416" t="s">
        <v>2337</v>
      </c>
      <c r="B1416">
        <v>14</v>
      </c>
      <c r="C1416">
        <v>0</v>
      </c>
      <c r="D1416">
        <v>4</v>
      </c>
      <c r="E1416">
        <f>IFERROR(INDEX(Gemeinde_Kennzahlen!A:C,MATCH(A1416,Gemeinde_Kennzahlen!B:B,),3),0)</f>
        <v>1982</v>
      </c>
      <c r="F1416">
        <f>IFERROR(ROUND(INDEX(Gemeinde_Kennzahlen!A:Q,MATCH(A1416,Gemeinde_Kennzahlen!B:B,),16)*INDEX(Gemeinde_Kennzahlen!A:Q,MATCH(A1416,Gemeinde_Kennzahlen!B:B,),17),2),"Siedlungsfläche in ha")</f>
        <v>59.9</v>
      </c>
      <c r="G1416">
        <f t="shared" si="66"/>
        <v>0.35317860746720486</v>
      </c>
      <c r="H1416">
        <f t="shared" si="67"/>
        <v>0</v>
      </c>
      <c r="I1416">
        <f t="shared" si="68"/>
        <v>1.0090817356205852</v>
      </c>
    </row>
    <row r="1417" spans="1:9" x14ac:dyDescent="0.2">
      <c r="A1417" t="s">
        <v>792</v>
      </c>
      <c r="B1417">
        <v>21</v>
      </c>
      <c r="C1417">
        <v>0</v>
      </c>
      <c r="D1417">
        <v>5</v>
      </c>
      <c r="E1417">
        <f>IFERROR(INDEX(Gemeinde_Kennzahlen!A:C,MATCH(A1417,Gemeinde_Kennzahlen!B:B,),3),0)</f>
        <v>4510</v>
      </c>
      <c r="F1417">
        <f>IFERROR(ROUND(INDEX(Gemeinde_Kennzahlen!A:Q,MATCH(A1417,Gemeinde_Kennzahlen!B:B,),16)*INDEX(Gemeinde_Kennzahlen!A:Q,MATCH(A1417,Gemeinde_Kennzahlen!B:B,),17),2),"Siedlungsfläche in ha")</f>
        <v>217.65</v>
      </c>
      <c r="G1417">
        <f t="shared" si="66"/>
        <v>0.23281596452328163</v>
      </c>
      <c r="H1417">
        <f t="shared" si="67"/>
        <v>0</v>
      </c>
      <c r="I1417">
        <f t="shared" si="68"/>
        <v>0.55432372505543237</v>
      </c>
    </row>
    <row r="1418" spans="1:9" x14ac:dyDescent="0.2">
      <c r="A1418" t="s">
        <v>1129</v>
      </c>
      <c r="B1418">
        <v>7</v>
      </c>
      <c r="C1418">
        <v>0</v>
      </c>
      <c r="D1418">
        <v>4</v>
      </c>
      <c r="E1418">
        <f>IFERROR(INDEX(Gemeinde_Kennzahlen!A:C,MATCH(A1418,Gemeinde_Kennzahlen!B:B,),3),0)</f>
        <v>2815</v>
      </c>
      <c r="F1418">
        <f>IFERROR(ROUND(INDEX(Gemeinde_Kennzahlen!A:Q,MATCH(A1418,Gemeinde_Kennzahlen!B:B,),16)*INDEX(Gemeinde_Kennzahlen!A:Q,MATCH(A1418,Gemeinde_Kennzahlen!B:B,),17),2),"Siedlungsfläche in ha")</f>
        <v>93.21</v>
      </c>
      <c r="G1418">
        <f t="shared" si="66"/>
        <v>0.12433392539964476</v>
      </c>
      <c r="H1418">
        <f t="shared" si="67"/>
        <v>0</v>
      </c>
      <c r="I1418">
        <f t="shared" si="68"/>
        <v>0.71047957371225579</v>
      </c>
    </row>
    <row r="1419" spans="1:9" x14ac:dyDescent="0.2">
      <c r="A1419" t="s">
        <v>558</v>
      </c>
      <c r="B1419">
        <v>0</v>
      </c>
      <c r="C1419">
        <v>0</v>
      </c>
      <c r="D1419">
        <v>0</v>
      </c>
      <c r="E1419">
        <f>IFERROR(INDEX(Gemeinde_Kennzahlen!A:C,MATCH(A1419,Gemeinde_Kennzahlen!B:B,),3),0)</f>
        <v>215</v>
      </c>
      <c r="F1419">
        <f>IFERROR(ROUND(INDEX(Gemeinde_Kennzahlen!A:Q,MATCH(A1419,Gemeinde_Kennzahlen!B:B,),16)*INDEX(Gemeinde_Kennzahlen!A:Q,MATCH(A1419,Gemeinde_Kennzahlen!B:B,),17),2),"Siedlungsfläche in ha")</f>
        <v>18.21</v>
      </c>
      <c r="G1419">
        <f t="shared" si="66"/>
        <v>0</v>
      </c>
      <c r="H1419">
        <f t="shared" si="67"/>
        <v>0</v>
      </c>
      <c r="I1419">
        <f t="shared" si="68"/>
        <v>0</v>
      </c>
    </row>
    <row r="1420" spans="1:9" x14ac:dyDescent="0.2">
      <c r="A1420" t="s">
        <v>2275</v>
      </c>
      <c r="B1420">
        <v>27</v>
      </c>
      <c r="C1420">
        <v>1</v>
      </c>
      <c r="D1420">
        <v>7</v>
      </c>
      <c r="E1420">
        <f>IFERROR(INDEX(Gemeinde_Kennzahlen!A:C,MATCH(A1420,Gemeinde_Kennzahlen!B:B,),3),0)</f>
        <v>4840</v>
      </c>
      <c r="F1420">
        <f>IFERROR(ROUND(INDEX(Gemeinde_Kennzahlen!A:Q,MATCH(A1420,Gemeinde_Kennzahlen!B:B,),16)*INDEX(Gemeinde_Kennzahlen!A:Q,MATCH(A1420,Gemeinde_Kennzahlen!B:B,),17),2),"Siedlungsfläche in ha")</f>
        <v>139.46</v>
      </c>
      <c r="G1420">
        <f t="shared" si="66"/>
        <v>0.27892561983471076</v>
      </c>
      <c r="H1420">
        <f t="shared" si="67"/>
        <v>0.1549586776859504</v>
      </c>
      <c r="I1420">
        <f t="shared" si="68"/>
        <v>0.72314049586776852</v>
      </c>
    </row>
    <row r="1421" spans="1:9" x14ac:dyDescent="0.2">
      <c r="A1421" t="s">
        <v>963</v>
      </c>
      <c r="B1421">
        <v>6</v>
      </c>
      <c r="C1421">
        <v>0</v>
      </c>
      <c r="D1421">
        <v>0</v>
      </c>
      <c r="E1421">
        <f>IFERROR(INDEX(Gemeinde_Kennzahlen!A:C,MATCH(A1421,Gemeinde_Kennzahlen!B:B,),3),0)</f>
        <v>1210</v>
      </c>
      <c r="F1421">
        <f>IFERROR(ROUND(INDEX(Gemeinde_Kennzahlen!A:Q,MATCH(A1421,Gemeinde_Kennzahlen!B:B,),16)*INDEX(Gemeinde_Kennzahlen!A:Q,MATCH(A1421,Gemeinde_Kennzahlen!B:B,),17),2),"Siedlungsfläche in ha")</f>
        <v>80.67</v>
      </c>
      <c r="G1421">
        <f t="shared" si="66"/>
        <v>0.24793388429752067</v>
      </c>
      <c r="H1421">
        <f t="shared" si="67"/>
        <v>0</v>
      </c>
      <c r="I1421">
        <f t="shared" si="68"/>
        <v>0</v>
      </c>
    </row>
    <row r="1422" spans="1:9" x14ac:dyDescent="0.2">
      <c r="A1422" t="s">
        <v>1380</v>
      </c>
      <c r="B1422">
        <v>71</v>
      </c>
      <c r="C1422">
        <v>4</v>
      </c>
      <c r="D1422">
        <v>5</v>
      </c>
      <c r="E1422">
        <f>IFERROR(INDEX(Gemeinde_Kennzahlen!A:C,MATCH(A1422,Gemeinde_Kennzahlen!B:B,),3),0)</f>
        <v>3505</v>
      </c>
      <c r="F1422">
        <f>IFERROR(ROUND(INDEX(Gemeinde_Kennzahlen!A:Q,MATCH(A1422,Gemeinde_Kennzahlen!B:B,),16)*INDEX(Gemeinde_Kennzahlen!A:Q,MATCH(A1422,Gemeinde_Kennzahlen!B:B,),17),2),"Siedlungsfläche in ha")</f>
        <v>144</v>
      </c>
      <c r="G1422">
        <f t="shared" si="66"/>
        <v>1.0128388017118402</v>
      </c>
      <c r="H1422">
        <f t="shared" si="67"/>
        <v>0.85592011412268187</v>
      </c>
      <c r="I1422">
        <f t="shared" si="68"/>
        <v>0.71326676176890158</v>
      </c>
    </row>
    <row r="1423" spans="1:9" x14ac:dyDescent="0.2">
      <c r="A1423" t="s">
        <v>1825</v>
      </c>
      <c r="B1423">
        <v>76</v>
      </c>
      <c r="C1423">
        <v>6</v>
      </c>
      <c r="D1423">
        <v>7</v>
      </c>
      <c r="E1423">
        <f>IFERROR(INDEX(Gemeinde_Kennzahlen!A:C,MATCH(A1423,Gemeinde_Kennzahlen!B:B,),3),0)</f>
        <v>10195</v>
      </c>
      <c r="F1423">
        <f>IFERROR(ROUND(INDEX(Gemeinde_Kennzahlen!A:Q,MATCH(A1423,Gemeinde_Kennzahlen!B:B,),16)*INDEX(Gemeinde_Kennzahlen!A:Q,MATCH(A1423,Gemeinde_Kennzahlen!B:B,),17),2),"Siedlungsfläche in ha")</f>
        <v>301.95999999999998</v>
      </c>
      <c r="G1423">
        <f t="shared" si="66"/>
        <v>0.37273173124080428</v>
      </c>
      <c r="H1423">
        <f t="shared" si="67"/>
        <v>0.44139283962726827</v>
      </c>
      <c r="I1423">
        <f t="shared" si="68"/>
        <v>0.34330554193231977</v>
      </c>
    </row>
    <row r="1424" spans="1:9" x14ac:dyDescent="0.2">
      <c r="A1424" t="s">
        <v>2146</v>
      </c>
      <c r="B1424">
        <v>14</v>
      </c>
      <c r="C1424">
        <v>0</v>
      </c>
      <c r="D1424">
        <v>0</v>
      </c>
      <c r="E1424">
        <f>IFERROR(INDEX(Gemeinde_Kennzahlen!A:C,MATCH(A1424,Gemeinde_Kennzahlen!B:B,),3),0)</f>
        <v>1437</v>
      </c>
      <c r="F1424">
        <f>IFERROR(ROUND(INDEX(Gemeinde_Kennzahlen!A:Q,MATCH(A1424,Gemeinde_Kennzahlen!B:B,),16)*INDEX(Gemeinde_Kennzahlen!A:Q,MATCH(A1424,Gemeinde_Kennzahlen!B:B,),17),2),"Siedlungsfläche in ha")</f>
        <v>89.15</v>
      </c>
      <c r="G1424">
        <f t="shared" si="66"/>
        <v>0.48712595685455817</v>
      </c>
      <c r="H1424">
        <f t="shared" si="67"/>
        <v>0</v>
      </c>
      <c r="I1424">
        <f t="shared" si="68"/>
        <v>0</v>
      </c>
    </row>
    <row r="1425" spans="1:9" x14ac:dyDescent="0.2">
      <c r="A1425" t="s">
        <v>470</v>
      </c>
      <c r="B1425">
        <v>7</v>
      </c>
      <c r="C1425">
        <v>1</v>
      </c>
      <c r="D1425">
        <v>4</v>
      </c>
      <c r="E1425">
        <f>IFERROR(INDEX(Gemeinde_Kennzahlen!A:C,MATCH(A1425,Gemeinde_Kennzahlen!B:B,),3),0)</f>
        <v>338</v>
      </c>
      <c r="F1425">
        <f>IFERROR(ROUND(INDEX(Gemeinde_Kennzahlen!A:Q,MATCH(A1425,Gemeinde_Kennzahlen!B:B,),16)*INDEX(Gemeinde_Kennzahlen!A:Q,MATCH(A1425,Gemeinde_Kennzahlen!B:B,),17),2),"Siedlungsfläche in ha")</f>
        <v>35.700000000000003</v>
      </c>
      <c r="G1425">
        <f t="shared" si="66"/>
        <v>1.0355029585798818</v>
      </c>
      <c r="H1425">
        <f t="shared" si="67"/>
        <v>2.2189349112426036</v>
      </c>
      <c r="I1425">
        <f t="shared" si="68"/>
        <v>5.9171597633136095</v>
      </c>
    </row>
    <row r="1426" spans="1:9" x14ac:dyDescent="0.2">
      <c r="A1426" t="s">
        <v>1378</v>
      </c>
      <c r="B1426">
        <v>7</v>
      </c>
      <c r="C1426">
        <v>0</v>
      </c>
      <c r="D1426">
        <v>2</v>
      </c>
      <c r="E1426">
        <f>IFERROR(INDEX(Gemeinde_Kennzahlen!A:C,MATCH(A1426,Gemeinde_Kennzahlen!B:B,),3),0)</f>
        <v>438</v>
      </c>
      <c r="F1426">
        <f>IFERROR(ROUND(INDEX(Gemeinde_Kennzahlen!A:Q,MATCH(A1426,Gemeinde_Kennzahlen!B:B,),16)*INDEX(Gemeinde_Kennzahlen!A:Q,MATCH(A1426,Gemeinde_Kennzahlen!B:B,),17),2),"Siedlungsfläche in ha")</f>
        <v>43.14</v>
      </c>
      <c r="G1426">
        <f t="shared" ref="G1426:G1489" si="69">B1426/E1426*50</f>
        <v>0.79908675799086759</v>
      </c>
      <c r="H1426">
        <f t="shared" ref="H1426:H1489" si="70">C1426/E1426*750</f>
        <v>0</v>
      </c>
      <c r="I1426">
        <f t="shared" ref="I1426:I1489" si="71">D1426/E1426*500</f>
        <v>2.2831050228310499</v>
      </c>
    </row>
    <row r="1427" spans="1:9" x14ac:dyDescent="0.2">
      <c r="A1427" t="s">
        <v>2316</v>
      </c>
      <c r="B1427">
        <v>5</v>
      </c>
      <c r="C1427">
        <v>0</v>
      </c>
      <c r="D1427">
        <v>3</v>
      </c>
      <c r="E1427">
        <f>IFERROR(INDEX(Gemeinde_Kennzahlen!A:C,MATCH(A1427,Gemeinde_Kennzahlen!B:B,),3),0)</f>
        <v>3175</v>
      </c>
      <c r="F1427">
        <f>IFERROR(ROUND(INDEX(Gemeinde_Kennzahlen!A:Q,MATCH(A1427,Gemeinde_Kennzahlen!B:B,),16)*INDEX(Gemeinde_Kennzahlen!A:Q,MATCH(A1427,Gemeinde_Kennzahlen!B:B,),17),2),"Siedlungsfläche in ha")</f>
        <v>115.77</v>
      </c>
      <c r="G1427">
        <f t="shared" si="69"/>
        <v>7.874015748031496E-2</v>
      </c>
      <c r="H1427">
        <f t="shared" si="70"/>
        <v>0</v>
      </c>
      <c r="I1427">
        <f t="shared" si="71"/>
        <v>0.47244094488188976</v>
      </c>
    </row>
    <row r="1428" spans="1:9" x14ac:dyDescent="0.2">
      <c r="A1428" t="s">
        <v>1516</v>
      </c>
      <c r="B1428">
        <v>0</v>
      </c>
      <c r="C1428">
        <v>0</v>
      </c>
      <c r="D1428">
        <v>2</v>
      </c>
      <c r="E1428">
        <f>IFERROR(INDEX(Gemeinde_Kennzahlen!A:C,MATCH(A1428,Gemeinde_Kennzahlen!B:B,),3),0)</f>
        <v>5082</v>
      </c>
      <c r="F1428">
        <f>IFERROR(ROUND(INDEX(Gemeinde_Kennzahlen!A:Q,MATCH(A1428,Gemeinde_Kennzahlen!B:B,),16)*INDEX(Gemeinde_Kennzahlen!A:Q,MATCH(A1428,Gemeinde_Kennzahlen!B:B,),17),2),"Siedlungsfläche in ha")</f>
        <v>165.82</v>
      </c>
      <c r="G1428">
        <f t="shared" si="69"/>
        <v>0</v>
      </c>
      <c r="H1428">
        <f t="shared" si="70"/>
        <v>0</v>
      </c>
      <c r="I1428">
        <f t="shared" si="71"/>
        <v>0.1967729240456513</v>
      </c>
    </row>
    <row r="1429" spans="1:9" x14ac:dyDescent="0.2">
      <c r="A1429" t="s">
        <v>993</v>
      </c>
      <c r="B1429">
        <v>1</v>
      </c>
      <c r="C1429">
        <v>1</v>
      </c>
      <c r="D1429">
        <v>6</v>
      </c>
      <c r="E1429">
        <f>IFERROR(INDEX(Gemeinde_Kennzahlen!A:C,MATCH(A1429,Gemeinde_Kennzahlen!B:B,),3),0)</f>
        <v>4870</v>
      </c>
      <c r="F1429">
        <f>IFERROR(ROUND(INDEX(Gemeinde_Kennzahlen!A:Q,MATCH(A1429,Gemeinde_Kennzahlen!B:B,),16)*INDEX(Gemeinde_Kennzahlen!A:Q,MATCH(A1429,Gemeinde_Kennzahlen!B:B,),17),2),"Siedlungsfläche in ha")</f>
        <v>137.54</v>
      </c>
      <c r="G1429">
        <f t="shared" si="69"/>
        <v>1.0266940451745379E-2</v>
      </c>
      <c r="H1429">
        <f t="shared" si="70"/>
        <v>0.1540041067761807</v>
      </c>
      <c r="I1429">
        <f t="shared" si="71"/>
        <v>0.61601642710472282</v>
      </c>
    </row>
    <row r="1430" spans="1:9" x14ac:dyDescent="0.2">
      <c r="A1430" t="s">
        <v>2241</v>
      </c>
      <c r="B1430">
        <v>8</v>
      </c>
      <c r="C1430">
        <v>0</v>
      </c>
      <c r="D1430">
        <v>9</v>
      </c>
      <c r="E1430">
        <f>IFERROR(INDEX(Gemeinde_Kennzahlen!A:C,MATCH(A1430,Gemeinde_Kennzahlen!B:B,),3),0)</f>
        <v>2749</v>
      </c>
      <c r="F1430">
        <f>IFERROR(ROUND(INDEX(Gemeinde_Kennzahlen!A:Q,MATCH(A1430,Gemeinde_Kennzahlen!B:B,),16)*INDEX(Gemeinde_Kennzahlen!A:Q,MATCH(A1430,Gemeinde_Kennzahlen!B:B,),17),2),"Siedlungsfläche in ha")</f>
        <v>94.53</v>
      </c>
      <c r="G1430">
        <f t="shared" si="69"/>
        <v>0.14550745725718442</v>
      </c>
      <c r="H1430">
        <f t="shared" si="70"/>
        <v>0</v>
      </c>
      <c r="I1430">
        <f t="shared" si="71"/>
        <v>1.6369588941433248</v>
      </c>
    </row>
    <row r="1431" spans="1:9" x14ac:dyDescent="0.2">
      <c r="A1431" t="s">
        <v>1495</v>
      </c>
      <c r="B1431">
        <v>0</v>
      </c>
      <c r="C1431">
        <v>0</v>
      </c>
      <c r="D1431">
        <v>0</v>
      </c>
      <c r="E1431">
        <f>IFERROR(INDEX(Gemeinde_Kennzahlen!A:C,MATCH(A1431,Gemeinde_Kennzahlen!B:B,),3),0)</f>
        <v>947</v>
      </c>
      <c r="F1431">
        <f>IFERROR(ROUND(INDEX(Gemeinde_Kennzahlen!A:Q,MATCH(A1431,Gemeinde_Kennzahlen!B:B,),16)*INDEX(Gemeinde_Kennzahlen!A:Q,MATCH(A1431,Gemeinde_Kennzahlen!B:B,),17),2),"Siedlungsfläche in ha")</f>
        <v>63.79</v>
      </c>
      <c r="G1431">
        <f t="shared" si="69"/>
        <v>0</v>
      </c>
      <c r="H1431">
        <f t="shared" si="70"/>
        <v>0</v>
      </c>
      <c r="I1431">
        <f t="shared" si="71"/>
        <v>0</v>
      </c>
    </row>
    <row r="1432" spans="1:9" x14ac:dyDescent="0.2">
      <c r="A1432" t="s">
        <v>1411</v>
      </c>
      <c r="B1432">
        <v>1</v>
      </c>
      <c r="C1432">
        <v>0</v>
      </c>
      <c r="D1432">
        <v>0</v>
      </c>
      <c r="E1432">
        <f>IFERROR(INDEX(Gemeinde_Kennzahlen!A:C,MATCH(A1432,Gemeinde_Kennzahlen!B:B,),3),0)</f>
        <v>2556</v>
      </c>
      <c r="F1432">
        <f>IFERROR(ROUND(INDEX(Gemeinde_Kennzahlen!A:Q,MATCH(A1432,Gemeinde_Kennzahlen!B:B,),16)*INDEX(Gemeinde_Kennzahlen!A:Q,MATCH(A1432,Gemeinde_Kennzahlen!B:B,),17),2),"Siedlungsfläche in ha")</f>
        <v>90.9</v>
      </c>
      <c r="G1432">
        <f t="shared" si="69"/>
        <v>1.9561815336463225E-2</v>
      </c>
      <c r="H1432">
        <f t="shared" si="70"/>
        <v>0</v>
      </c>
      <c r="I1432">
        <f t="shared" si="71"/>
        <v>0</v>
      </c>
    </row>
    <row r="1433" spans="1:9" x14ac:dyDescent="0.2">
      <c r="A1433" t="s">
        <v>2044</v>
      </c>
      <c r="B1433">
        <v>6</v>
      </c>
      <c r="C1433">
        <v>0</v>
      </c>
      <c r="D1433">
        <v>0</v>
      </c>
      <c r="E1433">
        <f>IFERROR(INDEX(Gemeinde_Kennzahlen!A:C,MATCH(A1433,Gemeinde_Kennzahlen!B:B,),3),0)</f>
        <v>313</v>
      </c>
      <c r="F1433">
        <f>IFERROR(ROUND(INDEX(Gemeinde_Kennzahlen!A:Q,MATCH(A1433,Gemeinde_Kennzahlen!B:B,),16)*INDEX(Gemeinde_Kennzahlen!A:Q,MATCH(A1433,Gemeinde_Kennzahlen!B:B,),17),2),"Siedlungsfläche in ha")</f>
        <v>19.899999999999999</v>
      </c>
      <c r="G1433">
        <f t="shared" si="69"/>
        <v>0.95846645367412142</v>
      </c>
      <c r="H1433">
        <f t="shared" si="70"/>
        <v>0</v>
      </c>
      <c r="I1433">
        <f t="shared" si="71"/>
        <v>0</v>
      </c>
    </row>
    <row r="1434" spans="1:9" x14ac:dyDescent="0.2">
      <c r="A1434" t="s">
        <v>966</v>
      </c>
      <c r="B1434">
        <v>35</v>
      </c>
      <c r="C1434">
        <v>10</v>
      </c>
      <c r="D1434">
        <v>5</v>
      </c>
      <c r="E1434">
        <f>IFERROR(INDEX(Gemeinde_Kennzahlen!A:C,MATCH(A1434,Gemeinde_Kennzahlen!B:B,),3),0)</f>
        <v>14796</v>
      </c>
      <c r="F1434">
        <f>IFERROR(ROUND(INDEX(Gemeinde_Kennzahlen!A:Q,MATCH(A1434,Gemeinde_Kennzahlen!B:B,),16)*INDEX(Gemeinde_Kennzahlen!A:Q,MATCH(A1434,Gemeinde_Kennzahlen!B:B,),17),2),"Siedlungsfläche in ha")</f>
        <v>367.39</v>
      </c>
      <c r="G1434">
        <f t="shared" si="69"/>
        <v>0.11827520951608543</v>
      </c>
      <c r="H1434">
        <f t="shared" si="70"/>
        <v>0.50689375506893752</v>
      </c>
      <c r="I1434">
        <f t="shared" si="71"/>
        <v>0.16896458502297917</v>
      </c>
    </row>
    <row r="1435" spans="1:9" x14ac:dyDescent="0.2">
      <c r="A1435" t="s">
        <v>2091</v>
      </c>
      <c r="B1435">
        <v>29</v>
      </c>
      <c r="C1435">
        <v>3</v>
      </c>
      <c r="D1435">
        <v>0</v>
      </c>
      <c r="E1435">
        <f>IFERROR(INDEX(Gemeinde_Kennzahlen!A:C,MATCH(A1435,Gemeinde_Kennzahlen!B:B,),3),0)</f>
        <v>1131</v>
      </c>
      <c r="F1435">
        <f>IFERROR(ROUND(INDEX(Gemeinde_Kennzahlen!A:Q,MATCH(A1435,Gemeinde_Kennzahlen!B:B,),16)*INDEX(Gemeinde_Kennzahlen!A:Q,MATCH(A1435,Gemeinde_Kennzahlen!B:B,),17),2),"Siedlungsfläche in ha")</f>
        <v>65.11</v>
      </c>
      <c r="G1435">
        <f t="shared" si="69"/>
        <v>1.2820512820512819</v>
      </c>
      <c r="H1435">
        <f t="shared" si="70"/>
        <v>1.989389920424403</v>
      </c>
      <c r="I1435">
        <f t="shared" si="71"/>
        <v>0</v>
      </c>
    </row>
    <row r="1436" spans="1:9" x14ac:dyDescent="0.2">
      <c r="A1436" t="s">
        <v>995</v>
      </c>
      <c r="B1436">
        <v>11</v>
      </c>
      <c r="C1436">
        <v>0</v>
      </c>
      <c r="D1436">
        <v>0</v>
      </c>
      <c r="E1436">
        <f>IFERROR(INDEX(Gemeinde_Kennzahlen!A:C,MATCH(A1436,Gemeinde_Kennzahlen!B:B,),3),0)</f>
        <v>3924</v>
      </c>
      <c r="F1436">
        <f>IFERROR(ROUND(INDEX(Gemeinde_Kennzahlen!A:Q,MATCH(A1436,Gemeinde_Kennzahlen!B:B,),16)*INDEX(Gemeinde_Kennzahlen!A:Q,MATCH(A1436,Gemeinde_Kennzahlen!B:B,),17),2),"Siedlungsfläche in ha")</f>
        <v>159.93</v>
      </c>
      <c r="G1436">
        <f t="shared" si="69"/>
        <v>0.14016309887869521</v>
      </c>
      <c r="H1436">
        <f t="shared" si="70"/>
        <v>0</v>
      </c>
      <c r="I1436">
        <f t="shared" si="71"/>
        <v>0</v>
      </c>
    </row>
    <row r="1437" spans="1:9" x14ac:dyDescent="0.2">
      <c r="A1437" t="s">
        <v>1570</v>
      </c>
      <c r="B1437">
        <v>13</v>
      </c>
      <c r="C1437">
        <v>0</v>
      </c>
      <c r="D1437">
        <v>0</v>
      </c>
      <c r="E1437">
        <f>IFERROR(INDEX(Gemeinde_Kennzahlen!A:C,MATCH(A1437,Gemeinde_Kennzahlen!B:B,),3),0)</f>
        <v>901</v>
      </c>
      <c r="F1437">
        <f>IFERROR(ROUND(INDEX(Gemeinde_Kennzahlen!A:Q,MATCH(A1437,Gemeinde_Kennzahlen!B:B,),16)*INDEX(Gemeinde_Kennzahlen!A:Q,MATCH(A1437,Gemeinde_Kennzahlen!B:B,),17),2),"Siedlungsfläche in ha")</f>
        <v>38.130000000000003</v>
      </c>
      <c r="G1437">
        <f t="shared" si="69"/>
        <v>0.72142064372918979</v>
      </c>
      <c r="H1437">
        <f t="shared" si="70"/>
        <v>0</v>
      </c>
      <c r="I1437">
        <f t="shared" si="71"/>
        <v>0</v>
      </c>
    </row>
    <row r="1438" spans="1:9" x14ac:dyDescent="0.2">
      <c r="A1438" t="s">
        <v>1303</v>
      </c>
      <c r="B1438">
        <v>54</v>
      </c>
      <c r="C1438">
        <v>6</v>
      </c>
      <c r="D1438">
        <v>6</v>
      </c>
      <c r="E1438">
        <f>IFERROR(INDEX(Gemeinde_Kennzahlen!A:C,MATCH(A1438,Gemeinde_Kennzahlen!B:B,),3),0)</f>
        <v>3766</v>
      </c>
      <c r="F1438">
        <f>IFERROR(ROUND(INDEX(Gemeinde_Kennzahlen!A:Q,MATCH(A1438,Gemeinde_Kennzahlen!B:B,),16)*INDEX(Gemeinde_Kennzahlen!A:Q,MATCH(A1438,Gemeinde_Kennzahlen!B:B,),17),2),"Siedlungsfläche in ha")</f>
        <v>126.83</v>
      </c>
      <c r="G1438">
        <f t="shared" si="69"/>
        <v>0.71694105151354226</v>
      </c>
      <c r="H1438">
        <f t="shared" si="70"/>
        <v>1.1949017525225702</v>
      </c>
      <c r="I1438">
        <f t="shared" si="71"/>
        <v>0.79660116834838024</v>
      </c>
    </row>
    <row r="1439" spans="1:9" x14ac:dyDescent="0.2">
      <c r="A1439" t="s">
        <v>1191</v>
      </c>
      <c r="B1439">
        <v>0</v>
      </c>
      <c r="C1439">
        <v>0</v>
      </c>
      <c r="D1439">
        <v>0</v>
      </c>
      <c r="E1439">
        <f>IFERROR(INDEX(Gemeinde_Kennzahlen!A:C,MATCH(A1439,Gemeinde_Kennzahlen!B:B,),3),0)</f>
        <v>835</v>
      </c>
      <c r="F1439">
        <f>IFERROR(ROUND(INDEX(Gemeinde_Kennzahlen!A:Q,MATCH(A1439,Gemeinde_Kennzahlen!B:B,),16)*INDEX(Gemeinde_Kennzahlen!A:Q,MATCH(A1439,Gemeinde_Kennzahlen!B:B,),17),2),"Siedlungsfläche in ha")</f>
        <v>49.97</v>
      </c>
      <c r="G1439">
        <f t="shared" si="69"/>
        <v>0</v>
      </c>
      <c r="H1439">
        <f t="shared" si="70"/>
        <v>0</v>
      </c>
      <c r="I1439">
        <f t="shared" si="71"/>
        <v>0</v>
      </c>
    </row>
    <row r="1440" spans="1:9" x14ac:dyDescent="0.2">
      <c r="A1440" t="s">
        <v>2176</v>
      </c>
      <c r="B1440">
        <v>22</v>
      </c>
      <c r="C1440">
        <v>3</v>
      </c>
      <c r="D1440">
        <v>0</v>
      </c>
      <c r="E1440">
        <f>IFERROR(INDEX(Gemeinde_Kennzahlen!A:C,MATCH(A1440,Gemeinde_Kennzahlen!B:B,),3),0)</f>
        <v>17772</v>
      </c>
      <c r="F1440">
        <f>IFERROR(ROUND(INDEX(Gemeinde_Kennzahlen!A:Q,MATCH(A1440,Gemeinde_Kennzahlen!B:B,),16)*INDEX(Gemeinde_Kennzahlen!A:Q,MATCH(A1440,Gemeinde_Kennzahlen!B:B,),17),2),"Siedlungsfläche in ha")</f>
        <v>252.58</v>
      </c>
      <c r="G1440">
        <f t="shared" si="69"/>
        <v>6.1895115912671619E-2</v>
      </c>
      <c r="H1440">
        <f t="shared" si="70"/>
        <v>0.12660364618501013</v>
      </c>
      <c r="I1440">
        <f t="shared" si="71"/>
        <v>0</v>
      </c>
    </row>
    <row r="1441" spans="1:9" x14ac:dyDescent="0.2">
      <c r="A1441" t="s">
        <v>870</v>
      </c>
      <c r="B1441">
        <v>4</v>
      </c>
      <c r="C1441">
        <v>0</v>
      </c>
      <c r="D1441">
        <v>3</v>
      </c>
      <c r="E1441">
        <f>IFERROR(INDEX(Gemeinde_Kennzahlen!A:C,MATCH(A1441,Gemeinde_Kennzahlen!B:B,),3),0)</f>
        <v>799</v>
      </c>
      <c r="F1441">
        <f>IFERROR(ROUND(INDEX(Gemeinde_Kennzahlen!A:Q,MATCH(A1441,Gemeinde_Kennzahlen!B:B,),16)*INDEX(Gemeinde_Kennzahlen!A:Q,MATCH(A1441,Gemeinde_Kennzahlen!B:B,),17),2),"Siedlungsfläche in ha")</f>
        <v>93.16</v>
      </c>
      <c r="G1441">
        <f t="shared" si="69"/>
        <v>0.25031289111389238</v>
      </c>
      <c r="H1441">
        <f t="shared" si="70"/>
        <v>0</v>
      </c>
      <c r="I1441">
        <f t="shared" si="71"/>
        <v>1.8773466833541927</v>
      </c>
    </row>
    <row r="1442" spans="1:9" x14ac:dyDescent="0.2">
      <c r="A1442" t="s">
        <v>2423</v>
      </c>
      <c r="B1442">
        <v>16</v>
      </c>
      <c r="C1442">
        <v>2</v>
      </c>
      <c r="D1442">
        <v>2</v>
      </c>
      <c r="E1442">
        <f>IFERROR(INDEX(Gemeinde_Kennzahlen!A:C,MATCH(A1442,Gemeinde_Kennzahlen!B:B,),3),0)</f>
        <v>1973</v>
      </c>
      <c r="F1442">
        <f>IFERROR(ROUND(INDEX(Gemeinde_Kennzahlen!A:Q,MATCH(A1442,Gemeinde_Kennzahlen!B:B,),16)*INDEX(Gemeinde_Kennzahlen!A:Q,MATCH(A1442,Gemeinde_Kennzahlen!B:B,),17),2),"Siedlungsfläche in ha")</f>
        <v>83</v>
      </c>
      <c r="G1442">
        <f t="shared" si="69"/>
        <v>0.40547389761784086</v>
      </c>
      <c r="H1442">
        <f t="shared" si="70"/>
        <v>0.76026355803345158</v>
      </c>
      <c r="I1442">
        <f t="shared" si="71"/>
        <v>0.50684237202230109</v>
      </c>
    </row>
    <row r="1443" spans="1:9" x14ac:dyDescent="0.2">
      <c r="A1443" t="s">
        <v>1162</v>
      </c>
      <c r="B1443">
        <v>39</v>
      </c>
      <c r="C1443">
        <v>2</v>
      </c>
      <c r="D1443">
        <v>13</v>
      </c>
      <c r="E1443">
        <f>IFERROR(INDEX(Gemeinde_Kennzahlen!A:C,MATCH(A1443,Gemeinde_Kennzahlen!B:B,),3),0)</f>
        <v>2831</v>
      </c>
      <c r="F1443">
        <f>IFERROR(ROUND(INDEX(Gemeinde_Kennzahlen!A:Q,MATCH(A1443,Gemeinde_Kennzahlen!B:B,),16)*INDEX(Gemeinde_Kennzahlen!A:Q,MATCH(A1443,Gemeinde_Kennzahlen!B:B,),17),2),"Siedlungsfläche in ha")</f>
        <v>102.92</v>
      </c>
      <c r="G1443">
        <f t="shared" si="69"/>
        <v>0.68880254327092905</v>
      </c>
      <c r="H1443">
        <f t="shared" si="70"/>
        <v>0.52984811020840694</v>
      </c>
      <c r="I1443">
        <f t="shared" si="71"/>
        <v>2.2960084775697633</v>
      </c>
    </row>
    <row r="1444" spans="1:9" x14ac:dyDescent="0.2">
      <c r="A1444" t="s">
        <v>255</v>
      </c>
      <c r="B1444">
        <v>0</v>
      </c>
      <c r="C1444">
        <v>0</v>
      </c>
      <c r="D1444">
        <v>0</v>
      </c>
      <c r="E1444">
        <f>IFERROR(INDEX(Gemeinde_Kennzahlen!A:C,MATCH(A1444,Gemeinde_Kennzahlen!B:B,),3),0)</f>
        <v>494</v>
      </c>
      <c r="F1444">
        <f>IFERROR(ROUND(INDEX(Gemeinde_Kennzahlen!A:Q,MATCH(A1444,Gemeinde_Kennzahlen!B:B,),16)*INDEX(Gemeinde_Kennzahlen!A:Q,MATCH(A1444,Gemeinde_Kennzahlen!B:B,),17),2),"Siedlungsfläche in ha")</f>
        <v>53.97</v>
      </c>
      <c r="G1444">
        <f t="shared" si="69"/>
        <v>0</v>
      </c>
      <c r="H1444">
        <f t="shared" si="70"/>
        <v>0</v>
      </c>
      <c r="I1444">
        <f t="shared" si="71"/>
        <v>0</v>
      </c>
    </row>
    <row r="1445" spans="1:9" x14ac:dyDescent="0.2">
      <c r="A1445" t="s">
        <v>1421</v>
      </c>
      <c r="B1445">
        <v>15</v>
      </c>
      <c r="C1445">
        <v>0</v>
      </c>
      <c r="D1445">
        <v>2</v>
      </c>
      <c r="E1445">
        <f>IFERROR(INDEX(Gemeinde_Kennzahlen!A:C,MATCH(A1445,Gemeinde_Kennzahlen!B:B,),3),0)</f>
        <v>706</v>
      </c>
      <c r="F1445">
        <f>IFERROR(ROUND(INDEX(Gemeinde_Kennzahlen!A:Q,MATCH(A1445,Gemeinde_Kennzahlen!B:B,),16)*INDEX(Gemeinde_Kennzahlen!A:Q,MATCH(A1445,Gemeinde_Kennzahlen!B:B,),17),2),"Siedlungsfläche in ha")</f>
        <v>39.270000000000003</v>
      </c>
      <c r="G1445">
        <f t="shared" si="69"/>
        <v>1.0623229461756374</v>
      </c>
      <c r="H1445">
        <f t="shared" si="70"/>
        <v>0</v>
      </c>
      <c r="I1445">
        <f t="shared" si="71"/>
        <v>1.41643059490085</v>
      </c>
    </row>
    <row r="1446" spans="1:9" x14ac:dyDescent="0.2">
      <c r="A1446" t="s">
        <v>1647</v>
      </c>
      <c r="B1446">
        <v>0</v>
      </c>
      <c r="C1446">
        <v>0</v>
      </c>
      <c r="D1446">
        <v>0</v>
      </c>
      <c r="E1446">
        <f>IFERROR(INDEX(Gemeinde_Kennzahlen!A:C,MATCH(A1446,Gemeinde_Kennzahlen!B:B,),3),0)</f>
        <v>750</v>
      </c>
      <c r="F1446">
        <f>IFERROR(ROUND(INDEX(Gemeinde_Kennzahlen!A:Q,MATCH(A1446,Gemeinde_Kennzahlen!B:B,),16)*INDEX(Gemeinde_Kennzahlen!A:Q,MATCH(A1446,Gemeinde_Kennzahlen!B:B,),17),2),"Siedlungsfläche in ha")</f>
        <v>38.869999999999997</v>
      </c>
      <c r="G1446">
        <f t="shared" si="69"/>
        <v>0</v>
      </c>
      <c r="H1446">
        <f t="shared" si="70"/>
        <v>0</v>
      </c>
      <c r="I1446">
        <f t="shared" si="71"/>
        <v>0</v>
      </c>
    </row>
    <row r="1447" spans="1:9" x14ac:dyDescent="0.2">
      <c r="A1447" t="s">
        <v>1090</v>
      </c>
      <c r="B1447">
        <v>6</v>
      </c>
      <c r="C1447">
        <v>0</v>
      </c>
      <c r="D1447">
        <v>5</v>
      </c>
      <c r="E1447">
        <f>IFERROR(INDEX(Gemeinde_Kennzahlen!A:C,MATCH(A1447,Gemeinde_Kennzahlen!B:B,),3),0)</f>
        <v>1260</v>
      </c>
      <c r="F1447">
        <f>IFERROR(ROUND(INDEX(Gemeinde_Kennzahlen!A:Q,MATCH(A1447,Gemeinde_Kennzahlen!B:B,),16)*INDEX(Gemeinde_Kennzahlen!A:Q,MATCH(A1447,Gemeinde_Kennzahlen!B:B,),17),2),"Siedlungsfläche in ha")</f>
        <v>76.13</v>
      </c>
      <c r="G1447">
        <f t="shared" si="69"/>
        <v>0.23809523809523811</v>
      </c>
      <c r="H1447">
        <f t="shared" si="70"/>
        <v>0</v>
      </c>
      <c r="I1447">
        <f t="shared" si="71"/>
        <v>1.984126984126984</v>
      </c>
    </row>
    <row r="1448" spans="1:9" x14ac:dyDescent="0.2">
      <c r="A1448" t="s">
        <v>1602</v>
      </c>
      <c r="B1448">
        <v>0</v>
      </c>
      <c r="C1448">
        <v>0</v>
      </c>
      <c r="D1448">
        <v>0</v>
      </c>
      <c r="E1448">
        <f>IFERROR(INDEX(Gemeinde_Kennzahlen!A:C,MATCH(A1448,Gemeinde_Kennzahlen!B:B,),3),0)</f>
        <v>1152</v>
      </c>
      <c r="F1448">
        <f>IFERROR(ROUND(INDEX(Gemeinde_Kennzahlen!A:Q,MATCH(A1448,Gemeinde_Kennzahlen!B:B,),16)*INDEX(Gemeinde_Kennzahlen!A:Q,MATCH(A1448,Gemeinde_Kennzahlen!B:B,),17),2),"Siedlungsfläche in ha")</f>
        <v>40.07</v>
      </c>
      <c r="G1448">
        <f t="shared" si="69"/>
        <v>0</v>
      </c>
      <c r="H1448">
        <f t="shared" si="70"/>
        <v>0</v>
      </c>
      <c r="I1448">
        <f t="shared" si="71"/>
        <v>0</v>
      </c>
    </row>
    <row r="1449" spans="1:9" x14ac:dyDescent="0.2">
      <c r="A1449" t="s">
        <v>2244</v>
      </c>
      <c r="B1449">
        <v>17</v>
      </c>
      <c r="C1449">
        <v>1</v>
      </c>
      <c r="D1449">
        <v>3</v>
      </c>
      <c r="E1449">
        <f>IFERROR(INDEX(Gemeinde_Kennzahlen!A:C,MATCH(A1449,Gemeinde_Kennzahlen!B:B,),3),0)</f>
        <v>3169</v>
      </c>
      <c r="F1449">
        <f>IFERROR(ROUND(INDEX(Gemeinde_Kennzahlen!A:Q,MATCH(A1449,Gemeinde_Kennzahlen!B:B,),16)*INDEX(Gemeinde_Kennzahlen!A:Q,MATCH(A1449,Gemeinde_Kennzahlen!B:B,),17),2),"Siedlungsfläche in ha")</f>
        <v>100.36</v>
      </c>
      <c r="G1449">
        <f t="shared" si="69"/>
        <v>0.26822341432628588</v>
      </c>
      <c r="H1449">
        <f t="shared" si="70"/>
        <v>0.23666771852319346</v>
      </c>
      <c r="I1449">
        <f t="shared" si="71"/>
        <v>0.47333543704638692</v>
      </c>
    </row>
    <row r="1450" spans="1:9" x14ac:dyDescent="0.2">
      <c r="A1450" t="s">
        <v>699</v>
      </c>
      <c r="B1450">
        <v>2</v>
      </c>
      <c r="C1450">
        <v>0</v>
      </c>
      <c r="D1450">
        <v>0</v>
      </c>
      <c r="E1450">
        <f>IFERROR(INDEX(Gemeinde_Kennzahlen!A:C,MATCH(A1450,Gemeinde_Kennzahlen!B:B,),3),0)</f>
        <v>615</v>
      </c>
      <c r="F1450">
        <f>IFERROR(ROUND(INDEX(Gemeinde_Kennzahlen!A:Q,MATCH(A1450,Gemeinde_Kennzahlen!B:B,),16)*INDEX(Gemeinde_Kennzahlen!A:Q,MATCH(A1450,Gemeinde_Kennzahlen!B:B,),17),2),"Siedlungsfläche in ha")</f>
        <v>63</v>
      </c>
      <c r="G1450">
        <f t="shared" si="69"/>
        <v>0.16260162601626016</v>
      </c>
      <c r="H1450">
        <f t="shared" si="70"/>
        <v>0</v>
      </c>
      <c r="I1450">
        <f t="shared" si="71"/>
        <v>0</v>
      </c>
    </row>
    <row r="1451" spans="1:9" x14ac:dyDescent="0.2">
      <c r="A1451" t="s">
        <v>2318</v>
      </c>
      <c r="B1451">
        <v>17</v>
      </c>
      <c r="C1451">
        <v>2</v>
      </c>
      <c r="D1451">
        <v>5</v>
      </c>
      <c r="E1451">
        <f>IFERROR(INDEX(Gemeinde_Kennzahlen!A:C,MATCH(A1451,Gemeinde_Kennzahlen!B:B,),3),0)</f>
        <v>5966</v>
      </c>
      <c r="F1451">
        <f>IFERROR(ROUND(INDEX(Gemeinde_Kennzahlen!A:Q,MATCH(A1451,Gemeinde_Kennzahlen!B:B,),16)*INDEX(Gemeinde_Kennzahlen!A:Q,MATCH(A1451,Gemeinde_Kennzahlen!B:B,),17),2),"Siedlungsfläche in ha")</f>
        <v>204.65</v>
      </c>
      <c r="G1451">
        <f t="shared" si="69"/>
        <v>0.14247401944351323</v>
      </c>
      <c r="H1451">
        <f t="shared" si="70"/>
        <v>0.25142474019443517</v>
      </c>
      <c r="I1451">
        <f t="shared" si="71"/>
        <v>0.41904123365739188</v>
      </c>
    </row>
    <row r="1452" spans="1:9" x14ac:dyDescent="0.2">
      <c r="A1452" t="s">
        <v>594</v>
      </c>
      <c r="B1452">
        <v>0</v>
      </c>
      <c r="C1452">
        <v>1</v>
      </c>
      <c r="D1452">
        <v>5</v>
      </c>
      <c r="E1452">
        <f>IFERROR(INDEX(Gemeinde_Kennzahlen!A:C,MATCH(A1452,Gemeinde_Kennzahlen!B:B,),3),0)</f>
        <v>3239</v>
      </c>
      <c r="F1452">
        <f>IFERROR(ROUND(INDEX(Gemeinde_Kennzahlen!A:Q,MATCH(A1452,Gemeinde_Kennzahlen!B:B,),16)*INDEX(Gemeinde_Kennzahlen!A:Q,MATCH(A1452,Gemeinde_Kennzahlen!B:B,),17),2),"Siedlungsfläche in ha")</f>
        <v>117.25</v>
      </c>
      <c r="G1452">
        <f t="shared" si="69"/>
        <v>0</v>
      </c>
      <c r="H1452">
        <f t="shared" si="70"/>
        <v>0.23155294844087682</v>
      </c>
      <c r="I1452">
        <f t="shared" si="71"/>
        <v>0.77184316146958931</v>
      </c>
    </row>
    <row r="1453" spans="1:9" x14ac:dyDescent="0.2">
      <c r="A1453" t="s">
        <v>1468</v>
      </c>
      <c r="B1453">
        <v>5</v>
      </c>
      <c r="C1453">
        <v>0</v>
      </c>
      <c r="D1453">
        <v>0</v>
      </c>
      <c r="E1453">
        <f>IFERROR(INDEX(Gemeinde_Kennzahlen!A:C,MATCH(A1453,Gemeinde_Kennzahlen!B:B,),3),0)</f>
        <v>1547</v>
      </c>
      <c r="F1453">
        <f>IFERROR(ROUND(INDEX(Gemeinde_Kennzahlen!A:Q,MATCH(A1453,Gemeinde_Kennzahlen!B:B,),16)*INDEX(Gemeinde_Kennzahlen!A:Q,MATCH(A1453,Gemeinde_Kennzahlen!B:B,),17),2),"Siedlungsfläche in ha")</f>
        <v>74.37</v>
      </c>
      <c r="G1453">
        <f t="shared" si="69"/>
        <v>0.16160310277957335</v>
      </c>
      <c r="H1453">
        <f t="shared" si="70"/>
        <v>0</v>
      </c>
      <c r="I1453">
        <f t="shared" si="71"/>
        <v>0</v>
      </c>
    </row>
    <row r="1454" spans="1:9" x14ac:dyDescent="0.2">
      <c r="A1454" t="s">
        <v>295</v>
      </c>
      <c r="B1454">
        <v>9</v>
      </c>
      <c r="C1454">
        <v>3</v>
      </c>
      <c r="D1454">
        <v>3</v>
      </c>
      <c r="E1454">
        <f>IFERROR(INDEX(Gemeinde_Kennzahlen!A:C,MATCH(A1454,Gemeinde_Kennzahlen!B:B,),3),0)</f>
        <v>10620</v>
      </c>
      <c r="F1454">
        <f>IFERROR(ROUND(INDEX(Gemeinde_Kennzahlen!A:Q,MATCH(A1454,Gemeinde_Kennzahlen!B:B,),16)*INDEX(Gemeinde_Kennzahlen!A:Q,MATCH(A1454,Gemeinde_Kennzahlen!B:B,),17),2),"Siedlungsfläche in ha")</f>
        <v>300.54000000000002</v>
      </c>
      <c r="G1454">
        <f t="shared" si="69"/>
        <v>4.2372881355932202E-2</v>
      </c>
      <c r="H1454">
        <f t="shared" si="70"/>
        <v>0.21186440677966104</v>
      </c>
      <c r="I1454">
        <f t="shared" si="71"/>
        <v>0.14124293785310735</v>
      </c>
    </row>
    <row r="1455" spans="1:9" x14ac:dyDescent="0.2">
      <c r="A1455" t="s">
        <v>1896</v>
      </c>
      <c r="B1455">
        <v>10</v>
      </c>
      <c r="C1455">
        <v>0</v>
      </c>
      <c r="D1455">
        <v>2</v>
      </c>
      <c r="E1455">
        <f>IFERROR(INDEX(Gemeinde_Kennzahlen!A:C,MATCH(A1455,Gemeinde_Kennzahlen!B:B,),3),0)</f>
        <v>1140</v>
      </c>
      <c r="F1455">
        <f>IFERROR(ROUND(INDEX(Gemeinde_Kennzahlen!A:Q,MATCH(A1455,Gemeinde_Kennzahlen!B:B,),16)*INDEX(Gemeinde_Kennzahlen!A:Q,MATCH(A1455,Gemeinde_Kennzahlen!B:B,),17),2),"Siedlungsfläche in ha")</f>
        <v>68</v>
      </c>
      <c r="G1455">
        <f t="shared" si="69"/>
        <v>0.43859649122807015</v>
      </c>
      <c r="H1455">
        <f t="shared" si="70"/>
        <v>0</v>
      </c>
      <c r="I1455">
        <f t="shared" si="71"/>
        <v>0.87719298245614041</v>
      </c>
    </row>
    <row r="1456" spans="1:9" x14ac:dyDescent="0.2">
      <c r="A1456" t="s">
        <v>2321</v>
      </c>
      <c r="B1456">
        <v>14</v>
      </c>
      <c r="C1456">
        <v>0</v>
      </c>
      <c r="D1456">
        <v>8</v>
      </c>
      <c r="E1456">
        <f>IFERROR(INDEX(Gemeinde_Kennzahlen!A:C,MATCH(A1456,Gemeinde_Kennzahlen!B:B,),3),0)</f>
        <v>6565</v>
      </c>
      <c r="F1456">
        <f>IFERROR(ROUND(INDEX(Gemeinde_Kennzahlen!A:Q,MATCH(A1456,Gemeinde_Kennzahlen!B:B,),16)*INDEX(Gemeinde_Kennzahlen!A:Q,MATCH(A1456,Gemeinde_Kennzahlen!B:B,),17),2),"Siedlungsfläche in ha")</f>
        <v>154.21</v>
      </c>
      <c r="G1456">
        <f t="shared" si="69"/>
        <v>0.10662604722010663</v>
      </c>
      <c r="H1456">
        <f t="shared" si="70"/>
        <v>0</v>
      </c>
      <c r="I1456">
        <f t="shared" si="71"/>
        <v>0.60929169840060926</v>
      </c>
    </row>
    <row r="1457" spans="1:9" x14ac:dyDescent="0.2">
      <c r="A1457" t="s">
        <v>1661</v>
      </c>
      <c r="B1457">
        <v>6</v>
      </c>
      <c r="C1457">
        <v>0</v>
      </c>
      <c r="D1457">
        <v>0</v>
      </c>
      <c r="E1457">
        <f>IFERROR(INDEX(Gemeinde_Kennzahlen!A:C,MATCH(A1457,Gemeinde_Kennzahlen!B:B,),3),0)</f>
        <v>1925</v>
      </c>
      <c r="F1457">
        <f>IFERROR(ROUND(INDEX(Gemeinde_Kennzahlen!A:Q,MATCH(A1457,Gemeinde_Kennzahlen!B:B,),16)*INDEX(Gemeinde_Kennzahlen!A:Q,MATCH(A1457,Gemeinde_Kennzahlen!B:B,),17),2),"Siedlungsfläche in ha")</f>
        <v>91.63</v>
      </c>
      <c r="G1457">
        <f t="shared" si="69"/>
        <v>0.15584415584415584</v>
      </c>
      <c r="H1457">
        <f t="shared" si="70"/>
        <v>0</v>
      </c>
      <c r="I1457">
        <f t="shared" si="71"/>
        <v>0</v>
      </c>
    </row>
    <row r="1458" spans="1:9" x14ac:dyDescent="0.2">
      <c r="A1458" t="s">
        <v>1513</v>
      </c>
      <c r="B1458">
        <v>12</v>
      </c>
      <c r="C1458">
        <v>0</v>
      </c>
      <c r="D1458">
        <v>2</v>
      </c>
      <c r="E1458">
        <f>IFERROR(INDEX(Gemeinde_Kennzahlen!A:C,MATCH(A1458,Gemeinde_Kennzahlen!B:B,),3),0)</f>
        <v>2779</v>
      </c>
      <c r="F1458">
        <f>IFERROR(ROUND(INDEX(Gemeinde_Kennzahlen!A:Q,MATCH(A1458,Gemeinde_Kennzahlen!B:B,),16)*INDEX(Gemeinde_Kennzahlen!A:Q,MATCH(A1458,Gemeinde_Kennzahlen!B:B,),17),2),"Siedlungsfläche in ha")</f>
        <v>121</v>
      </c>
      <c r="G1458">
        <f t="shared" si="69"/>
        <v>0.21590500179920835</v>
      </c>
      <c r="H1458">
        <f t="shared" si="70"/>
        <v>0</v>
      </c>
      <c r="I1458">
        <f t="shared" si="71"/>
        <v>0.3598416696653472</v>
      </c>
    </row>
    <row r="1459" spans="1:9" x14ac:dyDescent="0.2">
      <c r="A1459" t="s">
        <v>1397</v>
      </c>
      <c r="B1459">
        <v>11</v>
      </c>
      <c r="C1459">
        <v>1</v>
      </c>
      <c r="D1459">
        <v>1</v>
      </c>
      <c r="E1459">
        <f>IFERROR(INDEX(Gemeinde_Kennzahlen!A:C,MATCH(A1459,Gemeinde_Kennzahlen!B:B,),3),0)</f>
        <v>1031</v>
      </c>
      <c r="F1459">
        <f>IFERROR(ROUND(INDEX(Gemeinde_Kennzahlen!A:Q,MATCH(A1459,Gemeinde_Kennzahlen!B:B,),16)*INDEX(Gemeinde_Kennzahlen!A:Q,MATCH(A1459,Gemeinde_Kennzahlen!B:B,),17),2),"Siedlungsfläche in ha")</f>
        <v>51.35</v>
      </c>
      <c r="G1459">
        <f t="shared" si="69"/>
        <v>0.53346265761396705</v>
      </c>
      <c r="H1459">
        <f t="shared" si="70"/>
        <v>0.72744907856450047</v>
      </c>
      <c r="I1459">
        <f t="shared" si="71"/>
        <v>0.48496605237633367</v>
      </c>
    </row>
    <row r="1460" spans="1:9" x14ac:dyDescent="0.2">
      <c r="A1460" t="s">
        <v>411</v>
      </c>
      <c r="B1460">
        <v>0</v>
      </c>
      <c r="C1460">
        <v>0</v>
      </c>
      <c r="D1460">
        <v>0</v>
      </c>
      <c r="E1460">
        <f>IFERROR(INDEX(Gemeinde_Kennzahlen!A:C,MATCH(A1460,Gemeinde_Kennzahlen!B:B,),3),0)</f>
        <v>33</v>
      </c>
      <c r="F1460">
        <f>IFERROR(ROUND(INDEX(Gemeinde_Kennzahlen!A:Q,MATCH(A1460,Gemeinde_Kennzahlen!B:B,),16)*INDEX(Gemeinde_Kennzahlen!A:Q,MATCH(A1460,Gemeinde_Kennzahlen!B:B,),17),2),"Siedlungsfläche in ha")</f>
        <v>7.01</v>
      </c>
      <c r="G1460">
        <f t="shared" si="69"/>
        <v>0</v>
      </c>
      <c r="H1460">
        <f t="shared" si="70"/>
        <v>0</v>
      </c>
      <c r="I1460">
        <f t="shared" si="71"/>
        <v>0</v>
      </c>
    </row>
    <row r="1461" spans="1:9" x14ac:dyDescent="0.2">
      <c r="A1461" t="s">
        <v>732</v>
      </c>
      <c r="B1461">
        <v>3</v>
      </c>
      <c r="C1461">
        <v>0</v>
      </c>
      <c r="D1461">
        <v>2</v>
      </c>
      <c r="E1461">
        <f>IFERROR(INDEX(Gemeinde_Kennzahlen!A:C,MATCH(A1461,Gemeinde_Kennzahlen!B:B,),3),0)</f>
        <v>1219</v>
      </c>
      <c r="F1461">
        <f>IFERROR(ROUND(INDEX(Gemeinde_Kennzahlen!A:Q,MATCH(A1461,Gemeinde_Kennzahlen!B:B,),16)*INDEX(Gemeinde_Kennzahlen!A:Q,MATCH(A1461,Gemeinde_Kennzahlen!B:B,),17),2),"Siedlungsfläche in ha")</f>
        <v>115.6</v>
      </c>
      <c r="G1461">
        <f t="shared" si="69"/>
        <v>0.12305168170631665</v>
      </c>
      <c r="H1461">
        <f t="shared" si="70"/>
        <v>0</v>
      </c>
      <c r="I1461">
        <f t="shared" si="71"/>
        <v>0.82034454470877771</v>
      </c>
    </row>
    <row r="1462" spans="1:9" x14ac:dyDescent="0.2">
      <c r="A1462" t="s">
        <v>1077</v>
      </c>
      <c r="B1462">
        <v>1</v>
      </c>
      <c r="C1462">
        <v>0</v>
      </c>
      <c r="D1462">
        <v>15</v>
      </c>
      <c r="E1462">
        <f>IFERROR(INDEX(Gemeinde_Kennzahlen!A:C,MATCH(A1462,Gemeinde_Kennzahlen!B:B,),3),0)</f>
        <v>1348</v>
      </c>
      <c r="F1462">
        <f>IFERROR(ROUND(INDEX(Gemeinde_Kennzahlen!A:Q,MATCH(A1462,Gemeinde_Kennzahlen!B:B,),16)*INDEX(Gemeinde_Kennzahlen!A:Q,MATCH(A1462,Gemeinde_Kennzahlen!B:B,),17),2),"Siedlungsfläche in ha")</f>
        <v>58.3</v>
      </c>
      <c r="G1462">
        <f t="shared" si="69"/>
        <v>3.7091988130563802E-2</v>
      </c>
      <c r="H1462">
        <f t="shared" si="70"/>
        <v>0</v>
      </c>
      <c r="I1462">
        <f t="shared" si="71"/>
        <v>5.5637982195845703</v>
      </c>
    </row>
    <row r="1463" spans="1:9" x14ac:dyDescent="0.2">
      <c r="A1463" t="s">
        <v>1873</v>
      </c>
      <c r="B1463">
        <v>4</v>
      </c>
      <c r="C1463">
        <v>1</v>
      </c>
      <c r="D1463">
        <v>3</v>
      </c>
      <c r="E1463">
        <f>IFERROR(INDEX(Gemeinde_Kennzahlen!A:C,MATCH(A1463,Gemeinde_Kennzahlen!B:B,),3),0)</f>
        <v>1259</v>
      </c>
      <c r="F1463">
        <f>IFERROR(ROUND(INDEX(Gemeinde_Kennzahlen!A:Q,MATCH(A1463,Gemeinde_Kennzahlen!B:B,),16)*INDEX(Gemeinde_Kennzahlen!A:Q,MATCH(A1463,Gemeinde_Kennzahlen!B:B,),17),2),"Siedlungsfläche in ha")</f>
        <v>52.54</v>
      </c>
      <c r="G1463">
        <f t="shared" si="69"/>
        <v>0.15885623510722796</v>
      </c>
      <c r="H1463">
        <f t="shared" si="70"/>
        <v>0.59571088165210484</v>
      </c>
      <c r="I1463">
        <f t="shared" si="71"/>
        <v>1.1914217633042097</v>
      </c>
    </row>
    <row r="1464" spans="1:9" x14ac:dyDescent="0.2">
      <c r="A1464" t="s">
        <v>574</v>
      </c>
      <c r="B1464">
        <v>1</v>
      </c>
      <c r="C1464">
        <v>0</v>
      </c>
      <c r="D1464">
        <v>0</v>
      </c>
      <c r="E1464">
        <f>IFERROR(INDEX(Gemeinde_Kennzahlen!A:C,MATCH(A1464,Gemeinde_Kennzahlen!B:B,),3),0)</f>
        <v>242</v>
      </c>
      <c r="F1464">
        <f>IFERROR(ROUND(INDEX(Gemeinde_Kennzahlen!A:Q,MATCH(A1464,Gemeinde_Kennzahlen!B:B,),16)*INDEX(Gemeinde_Kennzahlen!A:Q,MATCH(A1464,Gemeinde_Kennzahlen!B:B,),17),2),"Siedlungsfläche in ha")</f>
        <v>30.89</v>
      </c>
      <c r="G1464">
        <f t="shared" si="69"/>
        <v>0.20661157024793389</v>
      </c>
      <c r="H1464">
        <f t="shared" si="70"/>
        <v>0</v>
      </c>
      <c r="I1464">
        <f t="shared" si="71"/>
        <v>0</v>
      </c>
    </row>
    <row r="1465" spans="1:9" x14ac:dyDescent="0.2">
      <c r="A1465" t="s">
        <v>410</v>
      </c>
      <c r="B1465">
        <v>21</v>
      </c>
      <c r="C1465">
        <v>0</v>
      </c>
      <c r="D1465">
        <v>1</v>
      </c>
      <c r="E1465">
        <f>IFERROR(INDEX(Gemeinde_Kennzahlen!A:C,MATCH(A1465,Gemeinde_Kennzahlen!B:B,),3),0)</f>
        <v>1002</v>
      </c>
      <c r="F1465">
        <f>IFERROR(ROUND(INDEX(Gemeinde_Kennzahlen!A:Q,MATCH(A1465,Gemeinde_Kennzahlen!B:B,),16)*INDEX(Gemeinde_Kennzahlen!A:Q,MATCH(A1465,Gemeinde_Kennzahlen!B:B,),17),2),"Siedlungsfläche in ha")</f>
        <v>47.43</v>
      </c>
      <c r="G1465">
        <f t="shared" si="69"/>
        <v>1.0479041916167664</v>
      </c>
      <c r="H1465">
        <f t="shared" si="70"/>
        <v>0</v>
      </c>
      <c r="I1465">
        <f t="shared" si="71"/>
        <v>0.49900199600798401</v>
      </c>
    </row>
    <row r="1466" spans="1:9" x14ac:dyDescent="0.2">
      <c r="A1466" t="s">
        <v>1571</v>
      </c>
      <c r="B1466">
        <v>30</v>
      </c>
      <c r="C1466">
        <v>0</v>
      </c>
      <c r="D1466">
        <v>2</v>
      </c>
      <c r="E1466">
        <f>IFERROR(INDEX(Gemeinde_Kennzahlen!A:C,MATCH(A1466,Gemeinde_Kennzahlen!B:B,),3),0)</f>
        <v>6849</v>
      </c>
      <c r="F1466">
        <f>IFERROR(ROUND(INDEX(Gemeinde_Kennzahlen!A:Q,MATCH(A1466,Gemeinde_Kennzahlen!B:B,),16)*INDEX(Gemeinde_Kennzahlen!A:Q,MATCH(A1466,Gemeinde_Kennzahlen!B:B,),17),2),"Siedlungsfläche in ha")</f>
        <v>206.79</v>
      </c>
      <c r="G1466">
        <f t="shared" si="69"/>
        <v>0.2190100744634253</v>
      </c>
      <c r="H1466">
        <f t="shared" si="70"/>
        <v>0</v>
      </c>
      <c r="I1466">
        <f t="shared" si="71"/>
        <v>0.14600671630895021</v>
      </c>
    </row>
    <row r="1467" spans="1:9" x14ac:dyDescent="0.2">
      <c r="A1467" t="s">
        <v>1031</v>
      </c>
      <c r="B1467">
        <v>0</v>
      </c>
      <c r="C1467">
        <v>0</v>
      </c>
      <c r="D1467">
        <v>2</v>
      </c>
      <c r="E1467">
        <f>IFERROR(INDEX(Gemeinde_Kennzahlen!A:C,MATCH(A1467,Gemeinde_Kennzahlen!B:B,),3),0)</f>
        <v>1113</v>
      </c>
      <c r="F1467">
        <f>IFERROR(ROUND(INDEX(Gemeinde_Kennzahlen!A:Q,MATCH(A1467,Gemeinde_Kennzahlen!B:B,),16)*INDEX(Gemeinde_Kennzahlen!A:Q,MATCH(A1467,Gemeinde_Kennzahlen!B:B,),17),2),"Siedlungsfläche in ha")</f>
        <v>57</v>
      </c>
      <c r="G1467">
        <f t="shared" si="69"/>
        <v>0</v>
      </c>
      <c r="H1467">
        <f t="shared" si="70"/>
        <v>0</v>
      </c>
      <c r="I1467">
        <f t="shared" si="71"/>
        <v>0.89847259658580414</v>
      </c>
    </row>
    <row r="1468" spans="1:9" x14ac:dyDescent="0.2">
      <c r="A1468" t="s">
        <v>577</v>
      </c>
      <c r="B1468">
        <v>2</v>
      </c>
      <c r="C1468">
        <v>0</v>
      </c>
      <c r="D1468">
        <v>0</v>
      </c>
      <c r="E1468">
        <f>IFERROR(INDEX(Gemeinde_Kennzahlen!A:C,MATCH(A1468,Gemeinde_Kennzahlen!B:B,),3),0)</f>
        <v>1434</v>
      </c>
      <c r="F1468">
        <f>IFERROR(ROUND(INDEX(Gemeinde_Kennzahlen!A:Q,MATCH(A1468,Gemeinde_Kennzahlen!B:B,),16)*INDEX(Gemeinde_Kennzahlen!A:Q,MATCH(A1468,Gemeinde_Kennzahlen!B:B,),17),2),"Siedlungsfläche in ha")</f>
        <v>84.82</v>
      </c>
      <c r="G1468">
        <f t="shared" si="69"/>
        <v>6.9735006973500699E-2</v>
      </c>
      <c r="H1468">
        <f t="shared" si="70"/>
        <v>0</v>
      </c>
      <c r="I1468">
        <f t="shared" si="71"/>
        <v>0</v>
      </c>
    </row>
    <row r="1469" spans="1:9" x14ac:dyDescent="0.2">
      <c r="A1469" t="s">
        <v>983</v>
      </c>
      <c r="B1469">
        <v>11</v>
      </c>
      <c r="C1469">
        <v>0</v>
      </c>
      <c r="D1469">
        <v>2</v>
      </c>
      <c r="E1469">
        <f>IFERROR(INDEX(Gemeinde_Kennzahlen!A:C,MATCH(A1469,Gemeinde_Kennzahlen!B:B,),3),0)</f>
        <v>510</v>
      </c>
      <c r="F1469">
        <f>IFERROR(ROUND(INDEX(Gemeinde_Kennzahlen!A:Q,MATCH(A1469,Gemeinde_Kennzahlen!B:B,),16)*INDEX(Gemeinde_Kennzahlen!A:Q,MATCH(A1469,Gemeinde_Kennzahlen!B:B,),17),2),"Siedlungsfläche in ha")</f>
        <v>48.42</v>
      </c>
      <c r="G1469">
        <f t="shared" si="69"/>
        <v>1.0784313725490196</v>
      </c>
      <c r="H1469">
        <f t="shared" si="70"/>
        <v>0</v>
      </c>
      <c r="I1469">
        <f t="shared" si="71"/>
        <v>1.9607843137254901</v>
      </c>
    </row>
    <row r="1470" spans="1:9" x14ac:dyDescent="0.2">
      <c r="A1470" t="s">
        <v>698</v>
      </c>
      <c r="B1470">
        <v>0</v>
      </c>
      <c r="C1470">
        <v>0</v>
      </c>
      <c r="D1470">
        <v>0</v>
      </c>
      <c r="E1470">
        <f>IFERROR(INDEX(Gemeinde_Kennzahlen!A:C,MATCH(A1470,Gemeinde_Kennzahlen!B:B,),3),0)</f>
        <v>562</v>
      </c>
      <c r="F1470">
        <f>IFERROR(ROUND(INDEX(Gemeinde_Kennzahlen!A:Q,MATCH(A1470,Gemeinde_Kennzahlen!B:B,),16)*INDEX(Gemeinde_Kennzahlen!A:Q,MATCH(A1470,Gemeinde_Kennzahlen!B:B,),17),2),"Siedlungsfläche in ha")</f>
        <v>38.07</v>
      </c>
      <c r="G1470">
        <f t="shared" si="69"/>
        <v>0</v>
      </c>
      <c r="H1470">
        <f t="shared" si="70"/>
        <v>0</v>
      </c>
      <c r="I1470">
        <f t="shared" si="71"/>
        <v>0</v>
      </c>
    </row>
    <row r="1471" spans="1:9" x14ac:dyDescent="0.2">
      <c r="A1471" t="s">
        <v>1093</v>
      </c>
      <c r="B1471">
        <v>31</v>
      </c>
      <c r="C1471">
        <v>7</v>
      </c>
      <c r="D1471">
        <v>24</v>
      </c>
      <c r="E1471">
        <f>IFERROR(INDEX(Gemeinde_Kennzahlen!A:C,MATCH(A1471,Gemeinde_Kennzahlen!B:B,),3),0)</f>
        <v>3361</v>
      </c>
      <c r="F1471">
        <f>IFERROR(ROUND(INDEX(Gemeinde_Kennzahlen!A:Q,MATCH(A1471,Gemeinde_Kennzahlen!B:B,),16)*INDEX(Gemeinde_Kennzahlen!A:Q,MATCH(A1471,Gemeinde_Kennzahlen!B:B,),17),2),"Siedlungsfläche in ha")</f>
        <v>122.32</v>
      </c>
      <c r="G1471">
        <f t="shared" si="69"/>
        <v>0.46117227015769113</v>
      </c>
      <c r="H1471">
        <f t="shared" si="70"/>
        <v>1.5620351085986313</v>
      </c>
      <c r="I1471">
        <f t="shared" si="71"/>
        <v>3.5703659625111572</v>
      </c>
    </row>
    <row r="1472" spans="1:9" x14ac:dyDescent="0.2">
      <c r="A1472" t="s">
        <v>1523</v>
      </c>
      <c r="B1472">
        <v>2</v>
      </c>
      <c r="C1472">
        <v>0</v>
      </c>
      <c r="D1472">
        <v>4</v>
      </c>
      <c r="E1472">
        <f>IFERROR(INDEX(Gemeinde_Kennzahlen!A:C,MATCH(A1472,Gemeinde_Kennzahlen!B:B,),3),0)</f>
        <v>1540</v>
      </c>
      <c r="F1472">
        <f>IFERROR(ROUND(INDEX(Gemeinde_Kennzahlen!A:Q,MATCH(A1472,Gemeinde_Kennzahlen!B:B,),16)*INDEX(Gemeinde_Kennzahlen!A:Q,MATCH(A1472,Gemeinde_Kennzahlen!B:B,),17),2),"Siedlungsfläche in ha")</f>
        <v>75.87</v>
      </c>
      <c r="G1472">
        <f t="shared" si="69"/>
        <v>6.4935064935064929E-2</v>
      </c>
      <c r="H1472">
        <f t="shared" si="70"/>
        <v>0</v>
      </c>
      <c r="I1472">
        <f t="shared" si="71"/>
        <v>1.2987012987012987</v>
      </c>
    </row>
    <row r="1473" spans="1:9" x14ac:dyDescent="0.2">
      <c r="A1473" t="s">
        <v>745</v>
      </c>
      <c r="B1473">
        <v>12</v>
      </c>
      <c r="C1473">
        <v>1</v>
      </c>
      <c r="D1473">
        <v>0</v>
      </c>
      <c r="E1473">
        <f>IFERROR(INDEX(Gemeinde_Kennzahlen!A:C,MATCH(A1473,Gemeinde_Kennzahlen!B:B,),3),0)</f>
        <v>881</v>
      </c>
      <c r="F1473">
        <f>IFERROR(ROUND(INDEX(Gemeinde_Kennzahlen!A:Q,MATCH(A1473,Gemeinde_Kennzahlen!B:B,),16)*INDEX(Gemeinde_Kennzahlen!A:Q,MATCH(A1473,Gemeinde_Kennzahlen!B:B,),17),2),"Siedlungsfläche in ha")</f>
        <v>66.81</v>
      </c>
      <c r="G1473">
        <f t="shared" si="69"/>
        <v>0.68104426787741201</v>
      </c>
      <c r="H1473">
        <f t="shared" si="70"/>
        <v>0.85130533484676496</v>
      </c>
      <c r="I1473">
        <f t="shared" si="71"/>
        <v>0</v>
      </c>
    </row>
    <row r="1474" spans="1:9" x14ac:dyDescent="0.2">
      <c r="A1474" t="s">
        <v>1493</v>
      </c>
      <c r="B1474">
        <v>16</v>
      </c>
      <c r="C1474">
        <v>0</v>
      </c>
      <c r="D1474">
        <v>2</v>
      </c>
      <c r="E1474">
        <f>IFERROR(INDEX(Gemeinde_Kennzahlen!A:C,MATCH(A1474,Gemeinde_Kennzahlen!B:B,),3),0)</f>
        <v>668</v>
      </c>
      <c r="F1474">
        <f>IFERROR(ROUND(INDEX(Gemeinde_Kennzahlen!A:Q,MATCH(A1474,Gemeinde_Kennzahlen!B:B,),16)*INDEX(Gemeinde_Kennzahlen!A:Q,MATCH(A1474,Gemeinde_Kennzahlen!B:B,),17),2),"Siedlungsfläche in ha")</f>
        <v>33</v>
      </c>
      <c r="G1474">
        <f t="shared" si="69"/>
        <v>1.1976047904191618</v>
      </c>
      <c r="H1474">
        <f t="shared" si="70"/>
        <v>0</v>
      </c>
      <c r="I1474">
        <f t="shared" si="71"/>
        <v>1.4970059880239521</v>
      </c>
    </row>
    <row r="1475" spans="1:9" x14ac:dyDescent="0.2">
      <c r="A1475" t="s">
        <v>523</v>
      </c>
      <c r="B1475">
        <v>0</v>
      </c>
      <c r="C1475">
        <v>0</v>
      </c>
      <c r="D1475">
        <v>0</v>
      </c>
      <c r="E1475">
        <f>IFERROR(INDEX(Gemeinde_Kennzahlen!A:C,MATCH(A1475,Gemeinde_Kennzahlen!B:B,),3),0)</f>
        <v>639</v>
      </c>
      <c r="F1475">
        <f>IFERROR(ROUND(INDEX(Gemeinde_Kennzahlen!A:Q,MATCH(A1475,Gemeinde_Kennzahlen!B:B,),16)*INDEX(Gemeinde_Kennzahlen!A:Q,MATCH(A1475,Gemeinde_Kennzahlen!B:B,),17),2),"Siedlungsfläche in ha")</f>
        <v>49.3</v>
      </c>
      <c r="G1475">
        <f t="shared" si="69"/>
        <v>0</v>
      </c>
      <c r="H1475">
        <f t="shared" si="70"/>
        <v>0</v>
      </c>
      <c r="I1475">
        <f t="shared" si="71"/>
        <v>0</v>
      </c>
    </row>
    <row r="1476" spans="1:9" x14ac:dyDescent="0.2">
      <c r="A1476" t="s">
        <v>1097</v>
      </c>
      <c r="B1476">
        <v>10</v>
      </c>
      <c r="C1476">
        <v>0</v>
      </c>
      <c r="D1476">
        <v>5</v>
      </c>
      <c r="E1476">
        <f>IFERROR(INDEX(Gemeinde_Kennzahlen!A:C,MATCH(A1476,Gemeinde_Kennzahlen!B:B,),3),0)</f>
        <v>1653</v>
      </c>
      <c r="F1476">
        <f>IFERROR(ROUND(INDEX(Gemeinde_Kennzahlen!A:Q,MATCH(A1476,Gemeinde_Kennzahlen!B:B,),16)*INDEX(Gemeinde_Kennzahlen!A:Q,MATCH(A1476,Gemeinde_Kennzahlen!B:B,),17),2),"Siedlungsfläche in ha")</f>
        <v>72.89</v>
      </c>
      <c r="G1476">
        <f t="shared" si="69"/>
        <v>0.30248033877797942</v>
      </c>
      <c r="H1476">
        <f t="shared" si="70"/>
        <v>0</v>
      </c>
      <c r="I1476">
        <f t="shared" si="71"/>
        <v>1.5124016938898972</v>
      </c>
    </row>
    <row r="1477" spans="1:9" x14ac:dyDescent="0.2">
      <c r="A1477" t="s">
        <v>1304</v>
      </c>
      <c r="B1477">
        <v>56</v>
      </c>
      <c r="C1477">
        <v>3</v>
      </c>
      <c r="D1477">
        <v>4</v>
      </c>
      <c r="E1477">
        <f>IFERROR(INDEX(Gemeinde_Kennzahlen!A:C,MATCH(A1477,Gemeinde_Kennzahlen!B:B,),3),0)</f>
        <v>1717</v>
      </c>
      <c r="F1477">
        <f>IFERROR(ROUND(INDEX(Gemeinde_Kennzahlen!A:Q,MATCH(A1477,Gemeinde_Kennzahlen!B:B,),16)*INDEX(Gemeinde_Kennzahlen!A:Q,MATCH(A1477,Gemeinde_Kennzahlen!B:B,),17),2),"Siedlungsfläche in ha")</f>
        <v>66.75</v>
      </c>
      <c r="G1477">
        <f t="shared" si="69"/>
        <v>1.6307513104251603</v>
      </c>
      <c r="H1477">
        <f t="shared" si="70"/>
        <v>1.3104251601630752</v>
      </c>
      <c r="I1477">
        <f t="shared" si="71"/>
        <v>1.1648223645894002</v>
      </c>
    </row>
    <row r="1478" spans="1:9" x14ac:dyDescent="0.2">
      <c r="A1478" t="s">
        <v>640</v>
      </c>
      <c r="B1478">
        <v>35</v>
      </c>
      <c r="C1478">
        <v>0</v>
      </c>
      <c r="D1478">
        <v>0</v>
      </c>
      <c r="E1478">
        <f>IFERROR(INDEX(Gemeinde_Kennzahlen!A:C,MATCH(A1478,Gemeinde_Kennzahlen!B:B,),3),0)</f>
        <v>13079</v>
      </c>
      <c r="F1478">
        <f>IFERROR(ROUND(INDEX(Gemeinde_Kennzahlen!A:Q,MATCH(A1478,Gemeinde_Kennzahlen!B:B,),16)*INDEX(Gemeinde_Kennzahlen!A:Q,MATCH(A1478,Gemeinde_Kennzahlen!B:B,),17),2),"Siedlungsfläche in ha")</f>
        <v>342.4</v>
      </c>
      <c r="G1478">
        <f t="shared" si="69"/>
        <v>0.1338022784616561</v>
      </c>
      <c r="H1478">
        <f t="shared" si="70"/>
        <v>0</v>
      </c>
      <c r="I1478">
        <f t="shared" si="71"/>
        <v>0</v>
      </c>
    </row>
    <row r="1479" spans="1:9" x14ac:dyDescent="0.2">
      <c r="A1479" t="s">
        <v>1130</v>
      </c>
      <c r="B1479">
        <v>15</v>
      </c>
      <c r="C1479">
        <v>2</v>
      </c>
      <c r="D1479">
        <v>1</v>
      </c>
      <c r="E1479">
        <f>IFERROR(INDEX(Gemeinde_Kennzahlen!A:C,MATCH(A1479,Gemeinde_Kennzahlen!B:B,),3),0)</f>
        <v>2183</v>
      </c>
      <c r="F1479">
        <f>IFERROR(ROUND(INDEX(Gemeinde_Kennzahlen!A:Q,MATCH(A1479,Gemeinde_Kennzahlen!B:B,),16)*INDEX(Gemeinde_Kennzahlen!A:Q,MATCH(A1479,Gemeinde_Kennzahlen!B:B,),17),2),"Siedlungsfläche in ha")</f>
        <v>68.12</v>
      </c>
      <c r="G1479">
        <f t="shared" si="69"/>
        <v>0.3435639028859368</v>
      </c>
      <c r="H1479">
        <f t="shared" si="70"/>
        <v>0.6871278057718736</v>
      </c>
      <c r="I1479">
        <f t="shared" si="71"/>
        <v>0.22904260192395787</v>
      </c>
    </row>
    <row r="1480" spans="1:9" x14ac:dyDescent="0.2">
      <c r="A1480" t="s">
        <v>2205</v>
      </c>
      <c r="B1480">
        <v>8</v>
      </c>
      <c r="C1480">
        <v>0</v>
      </c>
      <c r="D1480">
        <v>1</v>
      </c>
      <c r="E1480">
        <f>IFERROR(INDEX(Gemeinde_Kennzahlen!A:C,MATCH(A1480,Gemeinde_Kennzahlen!B:B,),3),0)</f>
        <v>713</v>
      </c>
      <c r="F1480">
        <f>IFERROR(ROUND(INDEX(Gemeinde_Kennzahlen!A:Q,MATCH(A1480,Gemeinde_Kennzahlen!B:B,),16)*INDEX(Gemeinde_Kennzahlen!A:Q,MATCH(A1480,Gemeinde_Kennzahlen!B:B,),17),2),"Siedlungsfläche in ha")</f>
        <v>47.17</v>
      </c>
      <c r="G1480">
        <f t="shared" si="69"/>
        <v>0.56100981767180924</v>
      </c>
      <c r="H1480">
        <f t="shared" si="70"/>
        <v>0</v>
      </c>
      <c r="I1480">
        <f t="shared" si="71"/>
        <v>0.70126227208976155</v>
      </c>
    </row>
    <row r="1481" spans="1:9" x14ac:dyDescent="0.2">
      <c r="A1481" t="s">
        <v>1870</v>
      </c>
      <c r="B1481">
        <v>2</v>
      </c>
      <c r="C1481">
        <v>0</v>
      </c>
      <c r="D1481">
        <v>1</v>
      </c>
      <c r="E1481">
        <f>IFERROR(INDEX(Gemeinde_Kennzahlen!A:C,MATCH(A1481,Gemeinde_Kennzahlen!B:B,),3),0)</f>
        <v>989</v>
      </c>
      <c r="F1481">
        <f>IFERROR(ROUND(INDEX(Gemeinde_Kennzahlen!A:Q,MATCH(A1481,Gemeinde_Kennzahlen!B:B,),16)*INDEX(Gemeinde_Kennzahlen!A:Q,MATCH(A1481,Gemeinde_Kennzahlen!B:B,),17),2),"Siedlungsfläche in ha")</f>
        <v>47.75</v>
      </c>
      <c r="G1481">
        <f t="shared" si="69"/>
        <v>0.10111223458038424</v>
      </c>
      <c r="H1481">
        <f t="shared" si="70"/>
        <v>0</v>
      </c>
      <c r="I1481">
        <f t="shared" si="71"/>
        <v>0.50556117290192115</v>
      </c>
    </row>
    <row r="1482" spans="1:9" x14ac:dyDescent="0.2">
      <c r="A1482" t="s">
        <v>524</v>
      </c>
      <c r="B1482">
        <v>0</v>
      </c>
      <c r="C1482">
        <v>0</v>
      </c>
      <c r="D1482">
        <v>0</v>
      </c>
      <c r="E1482">
        <f>IFERROR(INDEX(Gemeinde_Kennzahlen!A:C,MATCH(A1482,Gemeinde_Kennzahlen!B:B,),3),0)</f>
        <v>387</v>
      </c>
      <c r="F1482">
        <f>IFERROR(ROUND(INDEX(Gemeinde_Kennzahlen!A:Q,MATCH(A1482,Gemeinde_Kennzahlen!B:B,),16)*INDEX(Gemeinde_Kennzahlen!A:Q,MATCH(A1482,Gemeinde_Kennzahlen!B:B,),17),2),"Siedlungsfläche in ha")</f>
        <v>33.94</v>
      </c>
      <c r="G1482">
        <f t="shared" si="69"/>
        <v>0</v>
      </c>
      <c r="H1482">
        <f t="shared" si="70"/>
        <v>0</v>
      </c>
      <c r="I1482">
        <f t="shared" si="71"/>
        <v>0</v>
      </c>
    </row>
    <row r="1483" spans="1:9" x14ac:dyDescent="0.2">
      <c r="A1483" t="s">
        <v>1116</v>
      </c>
      <c r="B1483">
        <v>27</v>
      </c>
      <c r="C1483">
        <v>1</v>
      </c>
      <c r="D1483">
        <v>7</v>
      </c>
      <c r="E1483">
        <f>IFERROR(INDEX(Gemeinde_Kennzahlen!A:C,MATCH(A1483,Gemeinde_Kennzahlen!B:B,),3),0)</f>
        <v>1605</v>
      </c>
      <c r="F1483">
        <f>IFERROR(ROUND(INDEX(Gemeinde_Kennzahlen!A:Q,MATCH(A1483,Gemeinde_Kennzahlen!B:B,),16)*INDEX(Gemeinde_Kennzahlen!A:Q,MATCH(A1483,Gemeinde_Kennzahlen!B:B,),17),2),"Siedlungsfläche in ha")</f>
        <v>118.37</v>
      </c>
      <c r="G1483">
        <f t="shared" si="69"/>
        <v>0.84112149532710279</v>
      </c>
      <c r="H1483">
        <f t="shared" si="70"/>
        <v>0.46728971962616822</v>
      </c>
      <c r="I1483">
        <f t="shared" si="71"/>
        <v>2.1806853582554515</v>
      </c>
    </row>
    <row r="1484" spans="1:9" x14ac:dyDescent="0.2">
      <c r="A1484" t="s">
        <v>2306</v>
      </c>
      <c r="B1484">
        <v>5</v>
      </c>
      <c r="C1484">
        <v>0</v>
      </c>
      <c r="D1484">
        <v>6</v>
      </c>
      <c r="E1484">
        <f>IFERROR(INDEX(Gemeinde_Kennzahlen!A:C,MATCH(A1484,Gemeinde_Kennzahlen!B:B,),3),0)</f>
        <v>758</v>
      </c>
      <c r="F1484">
        <f>IFERROR(ROUND(INDEX(Gemeinde_Kennzahlen!A:Q,MATCH(A1484,Gemeinde_Kennzahlen!B:B,),16)*INDEX(Gemeinde_Kennzahlen!A:Q,MATCH(A1484,Gemeinde_Kennzahlen!B:B,),17),2),"Siedlungsfläche in ha")</f>
        <v>38.130000000000003</v>
      </c>
      <c r="G1484">
        <f t="shared" si="69"/>
        <v>0.32981530343007914</v>
      </c>
      <c r="H1484">
        <f t="shared" si="70"/>
        <v>0</v>
      </c>
      <c r="I1484">
        <f t="shared" si="71"/>
        <v>3.9577836411609502</v>
      </c>
    </row>
    <row r="1485" spans="1:9" x14ac:dyDescent="0.2">
      <c r="A1485" t="s">
        <v>697</v>
      </c>
      <c r="B1485">
        <v>2</v>
      </c>
      <c r="C1485">
        <v>0</v>
      </c>
      <c r="D1485">
        <v>0</v>
      </c>
      <c r="E1485">
        <f>IFERROR(INDEX(Gemeinde_Kennzahlen!A:C,MATCH(A1485,Gemeinde_Kennzahlen!B:B,),3),0)</f>
        <v>421</v>
      </c>
      <c r="F1485">
        <f>IFERROR(ROUND(INDEX(Gemeinde_Kennzahlen!A:Q,MATCH(A1485,Gemeinde_Kennzahlen!B:B,),16)*INDEX(Gemeinde_Kennzahlen!A:Q,MATCH(A1485,Gemeinde_Kennzahlen!B:B,),17),2),"Siedlungsfläche in ha")</f>
        <v>30.84</v>
      </c>
      <c r="G1485">
        <f t="shared" si="69"/>
        <v>0.23752969121140144</v>
      </c>
      <c r="H1485">
        <f t="shared" si="70"/>
        <v>0</v>
      </c>
      <c r="I1485">
        <f t="shared" si="71"/>
        <v>0</v>
      </c>
    </row>
    <row r="1486" spans="1:9" x14ac:dyDescent="0.2">
      <c r="A1486" t="s">
        <v>729</v>
      </c>
      <c r="B1486">
        <v>0</v>
      </c>
      <c r="C1486">
        <v>0</v>
      </c>
      <c r="D1486">
        <v>1</v>
      </c>
      <c r="E1486">
        <f>IFERROR(INDEX(Gemeinde_Kennzahlen!A:C,MATCH(A1486,Gemeinde_Kennzahlen!B:B,),3),0)</f>
        <v>397</v>
      </c>
      <c r="F1486">
        <f>IFERROR(ROUND(INDEX(Gemeinde_Kennzahlen!A:Q,MATCH(A1486,Gemeinde_Kennzahlen!B:B,),16)*INDEX(Gemeinde_Kennzahlen!A:Q,MATCH(A1486,Gemeinde_Kennzahlen!B:B,),17),2),"Siedlungsfläche in ha")</f>
        <v>27.19</v>
      </c>
      <c r="G1486">
        <f t="shared" si="69"/>
        <v>0</v>
      </c>
      <c r="H1486">
        <f t="shared" si="70"/>
        <v>0</v>
      </c>
      <c r="I1486">
        <f t="shared" si="71"/>
        <v>1.2594458438287153</v>
      </c>
    </row>
    <row r="1487" spans="1:9" x14ac:dyDescent="0.2">
      <c r="A1487" t="s">
        <v>240</v>
      </c>
      <c r="B1487">
        <v>0</v>
      </c>
      <c r="C1487">
        <v>0</v>
      </c>
      <c r="D1487">
        <v>0</v>
      </c>
      <c r="E1487">
        <f>IFERROR(INDEX(Gemeinde_Kennzahlen!A:C,MATCH(A1487,Gemeinde_Kennzahlen!B:B,),3),0)</f>
        <v>179</v>
      </c>
      <c r="F1487">
        <f>IFERROR(ROUND(INDEX(Gemeinde_Kennzahlen!A:Q,MATCH(A1487,Gemeinde_Kennzahlen!B:B,),16)*INDEX(Gemeinde_Kennzahlen!A:Q,MATCH(A1487,Gemeinde_Kennzahlen!B:B,),17),2),"Siedlungsfläche in ha")</f>
        <v>29.05</v>
      </c>
      <c r="G1487">
        <f t="shared" si="69"/>
        <v>0</v>
      </c>
      <c r="H1487">
        <f t="shared" si="70"/>
        <v>0</v>
      </c>
      <c r="I1487">
        <f t="shared" si="71"/>
        <v>0</v>
      </c>
    </row>
    <row r="1488" spans="1:9" x14ac:dyDescent="0.2">
      <c r="A1488" t="s">
        <v>2365</v>
      </c>
      <c r="B1488">
        <v>6</v>
      </c>
      <c r="C1488">
        <v>0</v>
      </c>
      <c r="D1488">
        <v>3</v>
      </c>
      <c r="E1488">
        <f>IFERROR(INDEX(Gemeinde_Kennzahlen!A:C,MATCH(A1488,Gemeinde_Kennzahlen!B:B,),3),0)</f>
        <v>845</v>
      </c>
      <c r="F1488">
        <f>IFERROR(ROUND(INDEX(Gemeinde_Kennzahlen!A:Q,MATCH(A1488,Gemeinde_Kennzahlen!B:B,),16)*INDEX(Gemeinde_Kennzahlen!A:Q,MATCH(A1488,Gemeinde_Kennzahlen!B:B,),17),2),"Siedlungsfläche in ha")</f>
        <v>45.92</v>
      </c>
      <c r="G1488">
        <f t="shared" si="69"/>
        <v>0.35502958579881655</v>
      </c>
      <c r="H1488">
        <f t="shared" si="70"/>
        <v>0</v>
      </c>
      <c r="I1488">
        <f t="shared" si="71"/>
        <v>1.7751479289940828</v>
      </c>
    </row>
    <row r="1489" spans="1:9" x14ac:dyDescent="0.2">
      <c r="A1489" t="s">
        <v>1157</v>
      </c>
      <c r="B1489">
        <v>16</v>
      </c>
      <c r="C1489">
        <v>0</v>
      </c>
      <c r="D1489">
        <v>5</v>
      </c>
      <c r="E1489">
        <f>IFERROR(INDEX(Gemeinde_Kennzahlen!A:C,MATCH(A1489,Gemeinde_Kennzahlen!B:B,),3),0)</f>
        <v>5461</v>
      </c>
      <c r="F1489">
        <f>IFERROR(ROUND(INDEX(Gemeinde_Kennzahlen!A:Q,MATCH(A1489,Gemeinde_Kennzahlen!B:B,),16)*INDEX(Gemeinde_Kennzahlen!A:Q,MATCH(A1489,Gemeinde_Kennzahlen!B:B,),17),2),"Siedlungsfläche in ha")</f>
        <v>155.18</v>
      </c>
      <c r="G1489">
        <f t="shared" si="69"/>
        <v>0.14649331624244644</v>
      </c>
      <c r="H1489">
        <f t="shared" si="70"/>
        <v>0</v>
      </c>
      <c r="I1489">
        <f t="shared" si="71"/>
        <v>0.45779161325764511</v>
      </c>
    </row>
    <row r="1490" spans="1:9" x14ac:dyDescent="0.2">
      <c r="A1490" t="s">
        <v>1548</v>
      </c>
      <c r="B1490">
        <v>32</v>
      </c>
      <c r="C1490">
        <v>0</v>
      </c>
      <c r="D1490">
        <v>1</v>
      </c>
      <c r="E1490">
        <f>IFERROR(INDEX(Gemeinde_Kennzahlen!A:C,MATCH(A1490,Gemeinde_Kennzahlen!B:B,),3),0)</f>
        <v>6520</v>
      </c>
      <c r="F1490">
        <f>IFERROR(ROUND(INDEX(Gemeinde_Kennzahlen!A:Q,MATCH(A1490,Gemeinde_Kennzahlen!B:B,),16)*INDEX(Gemeinde_Kennzahlen!A:Q,MATCH(A1490,Gemeinde_Kennzahlen!B:B,),17),2),"Siedlungsfläche in ha")</f>
        <v>182.06</v>
      </c>
      <c r="G1490">
        <f t="shared" ref="G1490:G1553" si="72">B1490/E1490*50</f>
        <v>0.245398773006135</v>
      </c>
      <c r="H1490">
        <f t="shared" ref="H1490:H1553" si="73">C1490/E1490*750</f>
        <v>0</v>
      </c>
      <c r="I1490">
        <f t="shared" ref="I1490:I1553" si="74">D1490/E1490*500</f>
        <v>7.6687116564417179E-2</v>
      </c>
    </row>
    <row r="1491" spans="1:9" x14ac:dyDescent="0.2">
      <c r="A1491" t="s">
        <v>1334</v>
      </c>
      <c r="B1491">
        <v>4</v>
      </c>
      <c r="C1491">
        <v>1</v>
      </c>
      <c r="D1491">
        <v>2</v>
      </c>
      <c r="E1491">
        <f>IFERROR(INDEX(Gemeinde_Kennzahlen!A:C,MATCH(A1491,Gemeinde_Kennzahlen!B:B,),3),0)</f>
        <v>3936</v>
      </c>
      <c r="F1491">
        <f>IFERROR(ROUND(INDEX(Gemeinde_Kennzahlen!A:Q,MATCH(A1491,Gemeinde_Kennzahlen!B:B,),16)*INDEX(Gemeinde_Kennzahlen!A:Q,MATCH(A1491,Gemeinde_Kennzahlen!B:B,),17),2),"Siedlungsfläche in ha")</f>
        <v>130.46</v>
      </c>
      <c r="G1491">
        <f t="shared" si="72"/>
        <v>5.0813008130081307E-2</v>
      </c>
      <c r="H1491">
        <f t="shared" si="73"/>
        <v>0.19054878048780491</v>
      </c>
      <c r="I1491">
        <f t="shared" si="74"/>
        <v>0.25406504065040653</v>
      </c>
    </row>
    <row r="1492" spans="1:9" x14ac:dyDescent="0.2">
      <c r="A1492" t="s">
        <v>1992</v>
      </c>
      <c r="B1492">
        <v>2</v>
      </c>
      <c r="C1492">
        <v>0</v>
      </c>
      <c r="D1492">
        <v>0</v>
      </c>
      <c r="E1492">
        <f>IFERROR(INDEX(Gemeinde_Kennzahlen!A:C,MATCH(A1492,Gemeinde_Kennzahlen!B:B,),3),0)</f>
        <v>1935</v>
      </c>
      <c r="F1492">
        <f>IFERROR(ROUND(INDEX(Gemeinde_Kennzahlen!A:Q,MATCH(A1492,Gemeinde_Kennzahlen!B:B,),16)*INDEX(Gemeinde_Kennzahlen!A:Q,MATCH(A1492,Gemeinde_Kennzahlen!B:B,),17),2),"Siedlungsfläche in ha")</f>
        <v>99.65</v>
      </c>
      <c r="G1492">
        <f t="shared" si="72"/>
        <v>5.1679586563307491E-2</v>
      </c>
      <c r="H1492">
        <f t="shared" si="73"/>
        <v>0</v>
      </c>
      <c r="I1492">
        <f t="shared" si="74"/>
        <v>0</v>
      </c>
    </row>
    <row r="1493" spans="1:9" x14ac:dyDescent="0.2">
      <c r="A1493" t="s">
        <v>483</v>
      </c>
      <c r="B1493">
        <v>0</v>
      </c>
      <c r="C1493">
        <v>0</v>
      </c>
      <c r="D1493">
        <v>1</v>
      </c>
      <c r="E1493">
        <f>IFERROR(INDEX(Gemeinde_Kennzahlen!A:C,MATCH(A1493,Gemeinde_Kennzahlen!B:B,),3),0)</f>
        <v>793</v>
      </c>
      <c r="F1493">
        <f>IFERROR(ROUND(INDEX(Gemeinde_Kennzahlen!A:Q,MATCH(A1493,Gemeinde_Kennzahlen!B:B,),16)*INDEX(Gemeinde_Kennzahlen!A:Q,MATCH(A1493,Gemeinde_Kennzahlen!B:B,),17),2),"Siedlungsfläche in ha")</f>
        <v>34.18</v>
      </c>
      <c r="G1493">
        <f t="shared" si="72"/>
        <v>0</v>
      </c>
      <c r="H1493">
        <f t="shared" si="73"/>
        <v>0</v>
      </c>
      <c r="I1493">
        <f t="shared" si="74"/>
        <v>0.63051702395964693</v>
      </c>
    </row>
    <row r="1494" spans="1:9" x14ac:dyDescent="0.2">
      <c r="A1494" t="s">
        <v>812</v>
      </c>
      <c r="B1494">
        <v>7</v>
      </c>
      <c r="C1494">
        <v>0</v>
      </c>
      <c r="D1494">
        <v>1</v>
      </c>
      <c r="E1494">
        <f>IFERROR(INDEX(Gemeinde_Kennzahlen!A:C,MATCH(A1494,Gemeinde_Kennzahlen!B:B,),3),0)</f>
        <v>817</v>
      </c>
      <c r="F1494">
        <f>IFERROR(ROUND(INDEX(Gemeinde_Kennzahlen!A:Q,MATCH(A1494,Gemeinde_Kennzahlen!B:B,),16)*INDEX(Gemeinde_Kennzahlen!A:Q,MATCH(A1494,Gemeinde_Kennzahlen!B:B,),17),2),"Siedlungsfläche in ha")</f>
        <v>38.72</v>
      </c>
      <c r="G1494">
        <f t="shared" si="72"/>
        <v>0.42839657282741733</v>
      </c>
      <c r="H1494">
        <f t="shared" si="73"/>
        <v>0</v>
      </c>
      <c r="I1494">
        <f t="shared" si="74"/>
        <v>0.61199510403916768</v>
      </c>
    </row>
    <row r="1495" spans="1:9" x14ac:dyDescent="0.2">
      <c r="A1495" t="s">
        <v>628</v>
      </c>
      <c r="B1495">
        <v>3</v>
      </c>
      <c r="C1495">
        <v>1</v>
      </c>
      <c r="D1495">
        <v>0</v>
      </c>
      <c r="E1495">
        <f>IFERROR(INDEX(Gemeinde_Kennzahlen!A:C,MATCH(A1495,Gemeinde_Kennzahlen!B:B,),3),0)</f>
        <v>1908</v>
      </c>
      <c r="F1495">
        <f>IFERROR(ROUND(INDEX(Gemeinde_Kennzahlen!A:Q,MATCH(A1495,Gemeinde_Kennzahlen!B:B,),16)*INDEX(Gemeinde_Kennzahlen!A:Q,MATCH(A1495,Gemeinde_Kennzahlen!B:B,),17),2),"Siedlungsfläche in ha")</f>
        <v>91.58</v>
      </c>
      <c r="G1495">
        <f t="shared" si="72"/>
        <v>7.8616352201257872E-2</v>
      </c>
      <c r="H1495">
        <f t="shared" si="73"/>
        <v>0.39308176100628933</v>
      </c>
      <c r="I1495">
        <f t="shared" si="74"/>
        <v>0</v>
      </c>
    </row>
    <row r="1496" spans="1:9" x14ac:dyDescent="0.2">
      <c r="A1496" t="s">
        <v>2432</v>
      </c>
      <c r="B1496">
        <v>0</v>
      </c>
      <c r="C1496">
        <v>0</v>
      </c>
      <c r="D1496">
        <v>2</v>
      </c>
      <c r="E1496">
        <f>IFERROR(INDEX(Gemeinde_Kennzahlen!A:C,MATCH(A1496,Gemeinde_Kennzahlen!B:B,),3),0)</f>
        <v>9762</v>
      </c>
      <c r="F1496">
        <f>IFERROR(ROUND(INDEX(Gemeinde_Kennzahlen!A:Q,MATCH(A1496,Gemeinde_Kennzahlen!B:B,),16)*INDEX(Gemeinde_Kennzahlen!A:Q,MATCH(A1496,Gemeinde_Kennzahlen!B:B,),17),2),"Siedlungsfläche in ha")</f>
        <v>560.74</v>
      </c>
      <c r="G1496">
        <f t="shared" si="72"/>
        <v>0</v>
      </c>
      <c r="H1496">
        <f t="shared" si="73"/>
        <v>0</v>
      </c>
      <c r="I1496">
        <f t="shared" si="74"/>
        <v>0.1024380249948781</v>
      </c>
    </row>
    <row r="1497" spans="1:9" x14ac:dyDescent="0.2">
      <c r="A1497" t="s">
        <v>1368</v>
      </c>
      <c r="B1497">
        <v>4</v>
      </c>
      <c r="C1497">
        <v>1</v>
      </c>
      <c r="D1497">
        <v>0</v>
      </c>
      <c r="E1497">
        <f>IFERROR(INDEX(Gemeinde_Kennzahlen!A:C,MATCH(A1497,Gemeinde_Kennzahlen!B:B,),3),0)</f>
        <v>1852</v>
      </c>
      <c r="F1497">
        <f>IFERROR(ROUND(INDEX(Gemeinde_Kennzahlen!A:Q,MATCH(A1497,Gemeinde_Kennzahlen!B:B,),16)*INDEX(Gemeinde_Kennzahlen!A:Q,MATCH(A1497,Gemeinde_Kennzahlen!B:B,),17),2),"Siedlungsfläche in ha")</f>
        <v>59.11</v>
      </c>
      <c r="G1497">
        <f t="shared" si="72"/>
        <v>0.10799136069114472</v>
      </c>
      <c r="H1497">
        <f t="shared" si="73"/>
        <v>0.40496760259179271</v>
      </c>
      <c r="I1497">
        <f t="shared" si="74"/>
        <v>0</v>
      </c>
    </row>
    <row r="1498" spans="1:9" x14ac:dyDescent="0.2">
      <c r="A1498" t="s">
        <v>387</v>
      </c>
      <c r="B1498">
        <v>10</v>
      </c>
      <c r="C1498">
        <v>4</v>
      </c>
      <c r="D1498">
        <v>0</v>
      </c>
      <c r="E1498">
        <f>IFERROR(INDEX(Gemeinde_Kennzahlen!A:C,MATCH(A1498,Gemeinde_Kennzahlen!B:B,),3),0)</f>
        <v>1874</v>
      </c>
      <c r="F1498">
        <f>IFERROR(ROUND(INDEX(Gemeinde_Kennzahlen!A:Q,MATCH(A1498,Gemeinde_Kennzahlen!B:B,),16)*INDEX(Gemeinde_Kennzahlen!A:Q,MATCH(A1498,Gemeinde_Kennzahlen!B:B,),17),2),"Siedlungsfläche in ha")</f>
        <v>104.07</v>
      </c>
      <c r="G1498">
        <f t="shared" si="72"/>
        <v>0.26680896478121663</v>
      </c>
      <c r="H1498">
        <f t="shared" si="73"/>
        <v>1.6008537886873</v>
      </c>
      <c r="I1498">
        <f t="shared" si="74"/>
        <v>0</v>
      </c>
    </row>
    <row r="1499" spans="1:9" x14ac:dyDescent="0.2">
      <c r="A1499" t="s">
        <v>2330</v>
      </c>
      <c r="B1499">
        <v>211</v>
      </c>
      <c r="C1499">
        <v>7</v>
      </c>
      <c r="D1499">
        <v>13</v>
      </c>
      <c r="E1499">
        <f>IFERROR(INDEX(Gemeinde_Kennzahlen!A:C,MATCH(A1499,Gemeinde_Kennzahlen!B:B,),3),0)</f>
        <v>21014</v>
      </c>
      <c r="F1499">
        <f>IFERROR(ROUND(INDEX(Gemeinde_Kennzahlen!A:Q,MATCH(A1499,Gemeinde_Kennzahlen!B:B,),16)*INDEX(Gemeinde_Kennzahlen!A:Q,MATCH(A1499,Gemeinde_Kennzahlen!B:B,),17),2),"Siedlungsfläche in ha")</f>
        <v>347.38</v>
      </c>
      <c r="G1499">
        <f t="shared" si="72"/>
        <v>0.50204625487770049</v>
      </c>
      <c r="H1499">
        <f t="shared" si="73"/>
        <v>0.24983344437041974</v>
      </c>
      <c r="I1499">
        <f t="shared" si="74"/>
        <v>0.30931759779194823</v>
      </c>
    </row>
    <row r="1500" spans="1:9" x14ac:dyDescent="0.2">
      <c r="A1500" t="s">
        <v>1452</v>
      </c>
      <c r="B1500">
        <v>68</v>
      </c>
      <c r="C1500">
        <v>2</v>
      </c>
      <c r="D1500">
        <v>3</v>
      </c>
      <c r="E1500">
        <f>IFERROR(INDEX(Gemeinde_Kennzahlen!A:C,MATCH(A1500,Gemeinde_Kennzahlen!B:B,),3),0)</f>
        <v>5320</v>
      </c>
      <c r="F1500">
        <f>IFERROR(ROUND(INDEX(Gemeinde_Kennzahlen!A:Q,MATCH(A1500,Gemeinde_Kennzahlen!B:B,),16)*INDEX(Gemeinde_Kennzahlen!A:Q,MATCH(A1500,Gemeinde_Kennzahlen!B:B,),17),2),"Siedlungsfläche in ha")</f>
        <v>139.75</v>
      </c>
      <c r="G1500">
        <f t="shared" si="72"/>
        <v>0.63909774436090228</v>
      </c>
      <c r="H1500">
        <f t="shared" si="73"/>
        <v>0.28195488721804512</v>
      </c>
      <c r="I1500">
        <f t="shared" si="74"/>
        <v>0.28195488721804512</v>
      </c>
    </row>
    <row r="1501" spans="1:9" x14ac:dyDescent="0.2">
      <c r="A1501" t="s">
        <v>2017</v>
      </c>
      <c r="B1501">
        <v>0</v>
      </c>
      <c r="C1501">
        <v>0</v>
      </c>
      <c r="D1501">
        <v>0</v>
      </c>
      <c r="E1501">
        <f>IFERROR(INDEX(Gemeinde_Kennzahlen!A:C,MATCH(A1501,Gemeinde_Kennzahlen!B:B,),3),0)</f>
        <v>35</v>
      </c>
      <c r="F1501">
        <f>IFERROR(ROUND(INDEX(Gemeinde_Kennzahlen!A:Q,MATCH(A1501,Gemeinde_Kennzahlen!B:B,),16)*INDEX(Gemeinde_Kennzahlen!A:Q,MATCH(A1501,Gemeinde_Kennzahlen!B:B,),17),2),"Siedlungsfläche in ha")</f>
        <v>11.04</v>
      </c>
      <c r="G1501">
        <f t="shared" si="72"/>
        <v>0</v>
      </c>
      <c r="H1501">
        <f t="shared" si="73"/>
        <v>0</v>
      </c>
      <c r="I1501">
        <f t="shared" si="74"/>
        <v>0</v>
      </c>
    </row>
    <row r="1502" spans="1:9" x14ac:dyDescent="0.2">
      <c r="A1502" t="s">
        <v>2361</v>
      </c>
      <c r="B1502">
        <v>31</v>
      </c>
      <c r="C1502">
        <v>0</v>
      </c>
      <c r="D1502">
        <v>2</v>
      </c>
      <c r="E1502">
        <f>IFERROR(INDEX(Gemeinde_Kennzahlen!A:C,MATCH(A1502,Gemeinde_Kennzahlen!B:B,),3),0)</f>
        <v>658</v>
      </c>
      <c r="F1502">
        <f>IFERROR(ROUND(INDEX(Gemeinde_Kennzahlen!A:Q,MATCH(A1502,Gemeinde_Kennzahlen!B:B,),16)*INDEX(Gemeinde_Kennzahlen!A:Q,MATCH(A1502,Gemeinde_Kennzahlen!B:B,),17),2),"Siedlungsfläche in ha")</f>
        <v>69.25</v>
      </c>
      <c r="G1502">
        <f t="shared" si="72"/>
        <v>2.3556231003039514</v>
      </c>
      <c r="H1502">
        <f t="shared" si="73"/>
        <v>0</v>
      </c>
      <c r="I1502">
        <f t="shared" si="74"/>
        <v>1.5197568389057752</v>
      </c>
    </row>
    <row r="1503" spans="1:9" x14ac:dyDescent="0.2">
      <c r="A1503" t="s">
        <v>721</v>
      </c>
      <c r="B1503">
        <v>0</v>
      </c>
      <c r="C1503">
        <v>0</v>
      </c>
      <c r="D1503">
        <v>0</v>
      </c>
      <c r="E1503">
        <f>IFERROR(INDEX(Gemeinde_Kennzahlen!A:C,MATCH(A1503,Gemeinde_Kennzahlen!B:B,),3),0)</f>
        <v>416</v>
      </c>
      <c r="F1503">
        <f>IFERROR(ROUND(INDEX(Gemeinde_Kennzahlen!A:Q,MATCH(A1503,Gemeinde_Kennzahlen!B:B,),16)*INDEX(Gemeinde_Kennzahlen!A:Q,MATCH(A1503,Gemeinde_Kennzahlen!B:B,),17),2),"Siedlungsfläche in ha")</f>
        <v>38.28</v>
      </c>
      <c r="G1503">
        <f t="shared" si="72"/>
        <v>0</v>
      </c>
      <c r="H1503">
        <f t="shared" si="73"/>
        <v>0</v>
      </c>
      <c r="I1503">
        <f t="shared" si="74"/>
        <v>0</v>
      </c>
    </row>
    <row r="1504" spans="1:9" x14ac:dyDescent="0.2">
      <c r="A1504" t="s">
        <v>1930</v>
      </c>
      <c r="B1504">
        <v>23</v>
      </c>
      <c r="C1504">
        <v>1</v>
      </c>
      <c r="D1504">
        <v>0</v>
      </c>
      <c r="E1504">
        <f>IFERROR(INDEX(Gemeinde_Kennzahlen!A:C,MATCH(A1504,Gemeinde_Kennzahlen!B:B,),3),0)</f>
        <v>707</v>
      </c>
      <c r="F1504">
        <f>IFERROR(ROUND(INDEX(Gemeinde_Kennzahlen!A:Q,MATCH(A1504,Gemeinde_Kennzahlen!B:B,),16)*INDEX(Gemeinde_Kennzahlen!A:Q,MATCH(A1504,Gemeinde_Kennzahlen!B:B,),17),2),"Siedlungsfläche in ha")</f>
        <v>40.29</v>
      </c>
      <c r="G1504">
        <f t="shared" si="72"/>
        <v>1.6265912305516266</v>
      </c>
      <c r="H1504">
        <f t="shared" si="73"/>
        <v>1.0608203677510608</v>
      </c>
      <c r="I1504">
        <f t="shared" si="74"/>
        <v>0</v>
      </c>
    </row>
    <row r="1505" spans="1:9" x14ac:dyDescent="0.2">
      <c r="A1505" t="s">
        <v>1106</v>
      </c>
      <c r="B1505">
        <v>10</v>
      </c>
      <c r="C1505">
        <v>0</v>
      </c>
      <c r="D1505">
        <v>0</v>
      </c>
      <c r="E1505">
        <f>IFERROR(INDEX(Gemeinde_Kennzahlen!A:C,MATCH(A1505,Gemeinde_Kennzahlen!B:B,),3),0)</f>
        <v>334</v>
      </c>
      <c r="F1505">
        <f>IFERROR(ROUND(INDEX(Gemeinde_Kennzahlen!A:Q,MATCH(A1505,Gemeinde_Kennzahlen!B:B,),16)*INDEX(Gemeinde_Kennzahlen!A:Q,MATCH(A1505,Gemeinde_Kennzahlen!B:B,),17),2),"Siedlungsfläche in ha")</f>
        <v>34.869999999999997</v>
      </c>
      <c r="G1505">
        <f t="shared" si="72"/>
        <v>1.4970059880239521</v>
      </c>
      <c r="H1505">
        <f t="shared" si="73"/>
        <v>0</v>
      </c>
      <c r="I1505">
        <f t="shared" si="74"/>
        <v>0</v>
      </c>
    </row>
    <row r="1506" spans="1:9" x14ac:dyDescent="0.2">
      <c r="A1506" t="s">
        <v>1092</v>
      </c>
      <c r="B1506">
        <v>26</v>
      </c>
      <c r="C1506">
        <v>0</v>
      </c>
      <c r="D1506">
        <v>19</v>
      </c>
      <c r="E1506">
        <f>IFERROR(INDEX(Gemeinde_Kennzahlen!A:C,MATCH(A1506,Gemeinde_Kennzahlen!B:B,),3),0)</f>
        <v>1149</v>
      </c>
      <c r="F1506">
        <f>IFERROR(ROUND(INDEX(Gemeinde_Kennzahlen!A:Q,MATCH(A1506,Gemeinde_Kennzahlen!B:B,),16)*INDEX(Gemeinde_Kennzahlen!A:Q,MATCH(A1506,Gemeinde_Kennzahlen!B:B,),17),2),"Siedlungsfläche in ha")</f>
        <v>45.47</v>
      </c>
      <c r="G1506">
        <f t="shared" si="72"/>
        <v>1.1314186248912097</v>
      </c>
      <c r="H1506">
        <f t="shared" si="73"/>
        <v>0</v>
      </c>
      <c r="I1506">
        <f t="shared" si="74"/>
        <v>8.2680591818973017</v>
      </c>
    </row>
    <row r="1507" spans="1:9" x14ac:dyDescent="0.2">
      <c r="A1507" t="s">
        <v>1649</v>
      </c>
      <c r="B1507">
        <v>2</v>
      </c>
      <c r="C1507">
        <v>0</v>
      </c>
      <c r="D1507">
        <v>0</v>
      </c>
      <c r="E1507">
        <f>IFERROR(INDEX(Gemeinde_Kennzahlen!A:C,MATCH(A1507,Gemeinde_Kennzahlen!B:B,),3),0)</f>
        <v>2664</v>
      </c>
      <c r="F1507">
        <f>IFERROR(ROUND(INDEX(Gemeinde_Kennzahlen!A:Q,MATCH(A1507,Gemeinde_Kennzahlen!B:B,),16)*INDEX(Gemeinde_Kennzahlen!A:Q,MATCH(A1507,Gemeinde_Kennzahlen!B:B,),17),2),"Siedlungsfläche in ha")</f>
        <v>84.54</v>
      </c>
      <c r="G1507">
        <f t="shared" si="72"/>
        <v>3.7537537537537538E-2</v>
      </c>
      <c r="H1507">
        <f t="shared" si="73"/>
        <v>0</v>
      </c>
      <c r="I1507">
        <f t="shared" si="74"/>
        <v>0</v>
      </c>
    </row>
    <row r="1508" spans="1:9" x14ac:dyDescent="0.2">
      <c r="A1508" t="s">
        <v>1025</v>
      </c>
      <c r="B1508">
        <v>7</v>
      </c>
      <c r="C1508">
        <v>1</v>
      </c>
      <c r="D1508">
        <v>1</v>
      </c>
      <c r="E1508">
        <f>IFERROR(INDEX(Gemeinde_Kennzahlen!A:C,MATCH(A1508,Gemeinde_Kennzahlen!B:B,),3),0)</f>
        <v>1209</v>
      </c>
      <c r="F1508">
        <f>IFERROR(ROUND(INDEX(Gemeinde_Kennzahlen!A:Q,MATCH(A1508,Gemeinde_Kennzahlen!B:B,),16)*INDEX(Gemeinde_Kennzahlen!A:Q,MATCH(A1508,Gemeinde_Kennzahlen!B:B,),17),2),"Siedlungsfläche in ha")</f>
        <v>61</v>
      </c>
      <c r="G1508">
        <f t="shared" si="72"/>
        <v>0.28949545078577338</v>
      </c>
      <c r="H1508">
        <f t="shared" si="73"/>
        <v>0.6203473945409429</v>
      </c>
      <c r="I1508">
        <f t="shared" si="74"/>
        <v>0.41356492969396197</v>
      </c>
    </row>
    <row r="1509" spans="1:9" x14ac:dyDescent="0.2">
      <c r="A1509" t="s">
        <v>734</v>
      </c>
      <c r="B1509">
        <v>0</v>
      </c>
      <c r="C1509">
        <v>0</v>
      </c>
      <c r="D1509">
        <v>1</v>
      </c>
      <c r="E1509">
        <f>IFERROR(INDEX(Gemeinde_Kennzahlen!A:C,MATCH(A1509,Gemeinde_Kennzahlen!B:B,),3),0)</f>
        <v>1034</v>
      </c>
      <c r="F1509">
        <f>IFERROR(ROUND(INDEX(Gemeinde_Kennzahlen!A:Q,MATCH(A1509,Gemeinde_Kennzahlen!B:B,),16)*INDEX(Gemeinde_Kennzahlen!A:Q,MATCH(A1509,Gemeinde_Kennzahlen!B:B,),17),2),"Siedlungsfläche in ha")</f>
        <v>79.430000000000007</v>
      </c>
      <c r="G1509">
        <f t="shared" si="72"/>
        <v>0</v>
      </c>
      <c r="H1509">
        <f t="shared" si="73"/>
        <v>0</v>
      </c>
      <c r="I1509">
        <f t="shared" si="74"/>
        <v>0.48355899419729209</v>
      </c>
    </row>
    <row r="1510" spans="1:9" x14ac:dyDescent="0.2">
      <c r="A1510" t="s">
        <v>1716</v>
      </c>
      <c r="B1510">
        <v>0</v>
      </c>
      <c r="C1510">
        <v>2</v>
      </c>
      <c r="D1510">
        <v>0</v>
      </c>
      <c r="E1510">
        <f>IFERROR(INDEX(Gemeinde_Kennzahlen!A:C,MATCH(A1510,Gemeinde_Kennzahlen!B:B,),3),0)</f>
        <v>1178</v>
      </c>
      <c r="F1510">
        <f>IFERROR(ROUND(INDEX(Gemeinde_Kennzahlen!A:Q,MATCH(A1510,Gemeinde_Kennzahlen!B:B,),16)*INDEX(Gemeinde_Kennzahlen!A:Q,MATCH(A1510,Gemeinde_Kennzahlen!B:B,),17),2),"Siedlungsfläche in ha")</f>
        <v>66.73</v>
      </c>
      <c r="G1510">
        <f t="shared" si="72"/>
        <v>0</v>
      </c>
      <c r="H1510">
        <f t="shared" si="73"/>
        <v>1.2733446519524618</v>
      </c>
      <c r="I1510">
        <f t="shared" si="74"/>
        <v>0</v>
      </c>
    </row>
    <row r="1511" spans="1:9" x14ac:dyDescent="0.2">
      <c r="A1511" t="s">
        <v>679</v>
      </c>
      <c r="B1511">
        <v>0</v>
      </c>
      <c r="C1511">
        <v>0</v>
      </c>
      <c r="D1511">
        <v>0</v>
      </c>
      <c r="E1511">
        <f>IFERROR(INDEX(Gemeinde_Kennzahlen!A:C,MATCH(A1511,Gemeinde_Kennzahlen!B:B,),3),0)</f>
        <v>120</v>
      </c>
      <c r="F1511">
        <f>IFERROR(ROUND(INDEX(Gemeinde_Kennzahlen!A:Q,MATCH(A1511,Gemeinde_Kennzahlen!B:B,),16)*INDEX(Gemeinde_Kennzahlen!A:Q,MATCH(A1511,Gemeinde_Kennzahlen!B:B,),17),2),"Siedlungsfläche in ha")</f>
        <v>23</v>
      </c>
      <c r="G1511">
        <f t="shared" si="72"/>
        <v>0</v>
      </c>
      <c r="H1511">
        <f t="shared" si="73"/>
        <v>0</v>
      </c>
      <c r="I1511">
        <f t="shared" si="74"/>
        <v>0</v>
      </c>
    </row>
    <row r="1512" spans="1:9" x14ac:dyDescent="0.2">
      <c r="A1512" t="s">
        <v>1388</v>
      </c>
      <c r="B1512">
        <v>25</v>
      </c>
      <c r="C1512">
        <v>0</v>
      </c>
      <c r="D1512">
        <v>5</v>
      </c>
      <c r="E1512">
        <f>IFERROR(INDEX(Gemeinde_Kennzahlen!A:C,MATCH(A1512,Gemeinde_Kennzahlen!B:B,),3),0)</f>
        <v>781</v>
      </c>
      <c r="F1512">
        <f>IFERROR(ROUND(INDEX(Gemeinde_Kennzahlen!A:Q,MATCH(A1512,Gemeinde_Kennzahlen!B:B,),16)*INDEX(Gemeinde_Kennzahlen!A:Q,MATCH(A1512,Gemeinde_Kennzahlen!B:B,),17),2),"Siedlungsfläche in ha")</f>
        <v>59.89</v>
      </c>
      <c r="G1512">
        <f t="shared" si="72"/>
        <v>1.6005121638924455</v>
      </c>
      <c r="H1512">
        <f t="shared" si="73"/>
        <v>0</v>
      </c>
      <c r="I1512">
        <f t="shared" si="74"/>
        <v>3.2010243277848911</v>
      </c>
    </row>
    <row r="1513" spans="1:9" x14ac:dyDescent="0.2">
      <c r="A1513" t="s">
        <v>970</v>
      </c>
      <c r="B1513">
        <v>0</v>
      </c>
      <c r="C1513">
        <v>0</v>
      </c>
      <c r="D1513">
        <v>3</v>
      </c>
      <c r="E1513">
        <f>IFERROR(INDEX(Gemeinde_Kennzahlen!A:C,MATCH(A1513,Gemeinde_Kennzahlen!B:B,),3),0)</f>
        <v>636</v>
      </c>
      <c r="F1513">
        <f>IFERROR(ROUND(INDEX(Gemeinde_Kennzahlen!A:Q,MATCH(A1513,Gemeinde_Kennzahlen!B:B,),16)*INDEX(Gemeinde_Kennzahlen!A:Q,MATCH(A1513,Gemeinde_Kennzahlen!B:B,),17),2),"Siedlungsfläche in ha")</f>
        <v>33.75</v>
      </c>
      <c r="G1513">
        <f t="shared" si="72"/>
        <v>0</v>
      </c>
      <c r="H1513">
        <f t="shared" si="73"/>
        <v>0</v>
      </c>
      <c r="I1513">
        <f t="shared" si="74"/>
        <v>2.3584905660377355</v>
      </c>
    </row>
    <row r="1514" spans="1:9" x14ac:dyDescent="0.2">
      <c r="A1514" t="s">
        <v>1671</v>
      </c>
      <c r="B1514">
        <v>5</v>
      </c>
      <c r="C1514">
        <v>0</v>
      </c>
      <c r="D1514">
        <v>0</v>
      </c>
      <c r="E1514">
        <f>IFERROR(INDEX(Gemeinde_Kennzahlen!A:C,MATCH(A1514,Gemeinde_Kennzahlen!B:B,),3),0)</f>
        <v>595</v>
      </c>
      <c r="F1514">
        <f>IFERROR(ROUND(INDEX(Gemeinde_Kennzahlen!A:Q,MATCH(A1514,Gemeinde_Kennzahlen!B:B,),16)*INDEX(Gemeinde_Kennzahlen!A:Q,MATCH(A1514,Gemeinde_Kennzahlen!B:B,),17),2),"Siedlungsfläche in ha")</f>
        <v>69</v>
      </c>
      <c r="G1514">
        <f t="shared" si="72"/>
        <v>0.42016806722689076</v>
      </c>
      <c r="H1514">
        <f t="shared" si="73"/>
        <v>0</v>
      </c>
      <c r="I1514">
        <f t="shared" si="74"/>
        <v>0</v>
      </c>
    </row>
    <row r="1515" spans="1:9" x14ac:dyDescent="0.2">
      <c r="A1515" t="s">
        <v>2115</v>
      </c>
      <c r="B1515">
        <v>2</v>
      </c>
      <c r="C1515">
        <v>0</v>
      </c>
      <c r="D1515">
        <v>1</v>
      </c>
      <c r="E1515">
        <f>IFERROR(INDEX(Gemeinde_Kennzahlen!A:C,MATCH(A1515,Gemeinde_Kennzahlen!B:B,),3),0)</f>
        <v>603</v>
      </c>
      <c r="F1515">
        <f>IFERROR(ROUND(INDEX(Gemeinde_Kennzahlen!A:Q,MATCH(A1515,Gemeinde_Kennzahlen!B:B,),16)*INDEX(Gemeinde_Kennzahlen!A:Q,MATCH(A1515,Gemeinde_Kennzahlen!B:B,),17),2),"Siedlungsfläche in ha")</f>
        <v>38.93</v>
      </c>
      <c r="G1515">
        <f t="shared" si="72"/>
        <v>0.16583747927031509</v>
      </c>
      <c r="H1515">
        <f t="shared" si="73"/>
        <v>0</v>
      </c>
      <c r="I1515">
        <f t="shared" si="74"/>
        <v>0.82918739635157546</v>
      </c>
    </row>
    <row r="1516" spans="1:9" x14ac:dyDescent="0.2">
      <c r="A1516" t="s">
        <v>1595</v>
      </c>
      <c r="B1516">
        <v>2</v>
      </c>
      <c r="C1516">
        <v>0</v>
      </c>
      <c r="D1516">
        <v>0</v>
      </c>
      <c r="E1516">
        <f>IFERROR(INDEX(Gemeinde_Kennzahlen!A:C,MATCH(A1516,Gemeinde_Kennzahlen!B:B,),3),0)</f>
        <v>1638</v>
      </c>
      <c r="F1516">
        <f>IFERROR(ROUND(INDEX(Gemeinde_Kennzahlen!A:Q,MATCH(A1516,Gemeinde_Kennzahlen!B:B,),16)*INDEX(Gemeinde_Kennzahlen!A:Q,MATCH(A1516,Gemeinde_Kennzahlen!B:B,),17),2),"Siedlungsfläche in ha")</f>
        <v>149</v>
      </c>
      <c r="G1516">
        <f t="shared" si="72"/>
        <v>6.1050061050061048E-2</v>
      </c>
      <c r="H1516">
        <f t="shared" si="73"/>
        <v>0</v>
      </c>
      <c r="I1516">
        <f t="shared" si="74"/>
        <v>0</v>
      </c>
    </row>
    <row r="1517" spans="1:9" x14ac:dyDescent="0.2">
      <c r="A1517" t="s">
        <v>2283</v>
      </c>
      <c r="B1517">
        <v>130</v>
      </c>
      <c r="C1517">
        <v>5</v>
      </c>
      <c r="D1517">
        <v>25</v>
      </c>
      <c r="E1517">
        <f>IFERROR(INDEX(Gemeinde_Kennzahlen!A:C,MATCH(A1517,Gemeinde_Kennzahlen!B:B,),3),0)</f>
        <v>18139</v>
      </c>
      <c r="F1517">
        <f>IFERROR(ROUND(INDEX(Gemeinde_Kennzahlen!A:Q,MATCH(A1517,Gemeinde_Kennzahlen!B:B,),16)*INDEX(Gemeinde_Kennzahlen!A:Q,MATCH(A1517,Gemeinde_Kennzahlen!B:B,),17),2),"Siedlungsfläche in ha")</f>
        <v>330.4</v>
      </c>
      <c r="G1517">
        <f t="shared" si="72"/>
        <v>0.35834389988422738</v>
      </c>
      <c r="H1517">
        <f t="shared" si="73"/>
        <v>0.20673686531782348</v>
      </c>
      <c r="I1517">
        <f t="shared" si="74"/>
        <v>0.68912288439274494</v>
      </c>
    </row>
    <row r="1518" spans="1:9" x14ac:dyDescent="0.2">
      <c r="A1518" t="s">
        <v>670</v>
      </c>
      <c r="B1518">
        <v>13</v>
      </c>
      <c r="C1518">
        <v>3</v>
      </c>
      <c r="D1518">
        <v>0</v>
      </c>
      <c r="E1518">
        <f>IFERROR(INDEX(Gemeinde_Kennzahlen!A:C,MATCH(A1518,Gemeinde_Kennzahlen!B:B,),3),0)</f>
        <v>7965</v>
      </c>
      <c r="F1518">
        <f>IFERROR(ROUND(INDEX(Gemeinde_Kennzahlen!A:Q,MATCH(A1518,Gemeinde_Kennzahlen!B:B,),16)*INDEX(Gemeinde_Kennzahlen!A:Q,MATCH(A1518,Gemeinde_Kennzahlen!B:B,),17),2),"Siedlungsfläche in ha")</f>
        <v>265</v>
      </c>
      <c r="G1518">
        <f t="shared" si="72"/>
        <v>8.1607030759573138E-2</v>
      </c>
      <c r="H1518">
        <f t="shared" si="73"/>
        <v>0.2824858757062147</v>
      </c>
      <c r="I1518">
        <f t="shared" si="74"/>
        <v>0</v>
      </c>
    </row>
    <row r="1519" spans="1:9" x14ac:dyDescent="0.2">
      <c r="A1519" t="s">
        <v>488</v>
      </c>
      <c r="B1519">
        <v>0</v>
      </c>
      <c r="C1519">
        <v>0</v>
      </c>
      <c r="D1519">
        <v>0</v>
      </c>
      <c r="E1519">
        <f>IFERROR(INDEX(Gemeinde_Kennzahlen!A:C,MATCH(A1519,Gemeinde_Kennzahlen!B:B,),3),0)</f>
        <v>239</v>
      </c>
      <c r="F1519">
        <f>IFERROR(ROUND(INDEX(Gemeinde_Kennzahlen!A:Q,MATCH(A1519,Gemeinde_Kennzahlen!B:B,),16)*INDEX(Gemeinde_Kennzahlen!A:Q,MATCH(A1519,Gemeinde_Kennzahlen!B:B,),17),2),"Siedlungsfläche in ha")</f>
        <v>23.87</v>
      </c>
      <c r="G1519">
        <f t="shared" si="72"/>
        <v>0</v>
      </c>
      <c r="H1519">
        <f t="shared" si="73"/>
        <v>0</v>
      </c>
      <c r="I1519">
        <f t="shared" si="74"/>
        <v>0</v>
      </c>
    </row>
    <row r="1520" spans="1:9" x14ac:dyDescent="0.2">
      <c r="A1520" t="s">
        <v>1029</v>
      </c>
      <c r="B1520">
        <v>3</v>
      </c>
      <c r="C1520">
        <v>0</v>
      </c>
      <c r="D1520">
        <v>1</v>
      </c>
      <c r="E1520">
        <f>IFERROR(INDEX(Gemeinde_Kennzahlen!A:C,MATCH(A1520,Gemeinde_Kennzahlen!B:B,),3),0)</f>
        <v>1333</v>
      </c>
      <c r="F1520">
        <f>IFERROR(ROUND(INDEX(Gemeinde_Kennzahlen!A:Q,MATCH(A1520,Gemeinde_Kennzahlen!B:B,),16)*INDEX(Gemeinde_Kennzahlen!A:Q,MATCH(A1520,Gemeinde_Kennzahlen!B:B,),17),2),"Siedlungsfläche in ha")</f>
        <v>48.47</v>
      </c>
      <c r="G1520">
        <f t="shared" si="72"/>
        <v>0.11252813203300824</v>
      </c>
      <c r="H1520">
        <f t="shared" si="73"/>
        <v>0</v>
      </c>
      <c r="I1520">
        <f t="shared" si="74"/>
        <v>0.37509377344336087</v>
      </c>
    </row>
    <row r="1521" spans="1:9" x14ac:dyDescent="0.2">
      <c r="A1521" t="s">
        <v>1592</v>
      </c>
      <c r="B1521">
        <v>5</v>
      </c>
      <c r="C1521">
        <v>0</v>
      </c>
      <c r="D1521">
        <v>0</v>
      </c>
      <c r="E1521">
        <f>IFERROR(INDEX(Gemeinde_Kennzahlen!A:C,MATCH(A1521,Gemeinde_Kennzahlen!B:B,),3),0)</f>
        <v>1246</v>
      </c>
      <c r="F1521">
        <f>IFERROR(ROUND(INDEX(Gemeinde_Kennzahlen!A:Q,MATCH(A1521,Gemeinde_Kennzahlen!B:B,),16)*INDEX(Gemeinde_Kennzahlen!A:Q,MATCH(A1521,Gemeinde_Kennzahlen!B:B,),17),2),"Siedlungsfläche in ha")</f>
        <v>49.18</v>
      </c>
      <c r="G1521">
        <f t="shared" si="72"/>
        <v>0.20064205457463882</v>
      </c>
      <c r="H1521">
        <f t="shared" si="73"/>
        <v>0</v>
      </c>
      <c r="I1521">
        <f t="shared" si="74"/>
        <v>0</v>
      </c>
    </row>
    <row r="1522" spans="1:9" x14ac:dyDescent="0.2">
      <c r="A1522" t="s">
        <v>2272</v>
      </c>
      <c r="B1522">
        <v>59</v>
      </c>
      <c r="C1522">
        <v>1</v>
      </c>
      <c r="D1522">
        <v>11</v>
      </c>
      <c r="E1522">
        <f>IFERROR(INDEX(Gemeinde_Kennzahlen!A:C,MATCH(A1522,Gemeinde_Kennzahlen!B:B,),3),0)</f>
        <v>5486</v>
      </c>
      <c r="F1522">
        <f>IFERROR(ROUND(INDEX(Gemeinde_Kennzahlen!A:Q,MATCH(A1522,Gemeinde_Kennzahlen!B:B,),16)*INDEX(Gemeinde_Kennzahlen!A:Q,MATCH(A1522,Gemeinde_Kennzahlen!B:B,),17),2),"Siedlungsfläche in ha")</f>
        <v>239.44</v>
      </c>
      <c r="G1522">
        <f t="shared" si="72"/>
        <v>0.53773240977032455</v>
      </c>
      <c r="H1522">
        <f t="shared" si="73"/>
        <v>0.13671162960262487</v>
      </c>
      <c r="I1522">
        <f t="shared" si="74"/>
        <v>1.0025519504192488</v>
      </c>
    </row>
    <row r="1523" spans="1:9" x14ac:dyDescent="0.2">
      <c r="A1523" t="s">
        <v>1644</v>
      </c>
      <c r="B1523">
        <v>55</v>
      </c>
      <c r="C1523">
        <v>0</v>
      </c>
      <c r="D1523">
        <v>2</v>
      </c>
      <c r="E1523">
        <f>IFERROR(INDEX(Gemeinde_Kennzahlen!A:C,MATCH(A1523,Gemeinde_Kennzahlen!B:B,),3),0)</f>
        <v>12228</v>
      </c>
      <c r="F1523">
        <f>IFERROR(ROUND(INDEX(Gemeinde_Kennzahlen!A:Q,MATCH(A1523,Gemeinde_Kennzahlen!B:B,),16)*INDEX(Gemeinde_Kennzahlen!A:Q,MATCH(A1523,Gemeinde_Kennzahlen!B:B,),17),2),"Siedlungsfläche in ha")</f>
        <v>283.55</v>
      </c>
      <c r="G1523">
        <f t="shared" si="72"/>
        <v>0.22489368662087014</v>
      </c>
      <c r="H1523">
        <f t="shared" si="73"/>
        <v>0</v>
      </c>
      <c r="I1523">
        <f t="shared" si="74"/>
        <v>8.1779522407589136E-2</v>
      </c>
    </row>
    <row r="1524" spans="1:9" x14ac:dyDescent="0.2">
      <c r="A1524" t="s">
        <v>1533</v>
      </c>
      <c r="B1524">
        <v>8</v>
      </c>
      <c r="C1524">
        <v>1</v>
      </c>
      <c r="D1524">
        <v>1</v>
      </c>
      <c r="E1524">
        <f>IFERROR(INDEX(Gemeinde_Kennzahlen!A:C,MATCH(A1524,Gemeinde_Kennzahlen!B:B,),3),0)</f>
        <v>209</v>
      </c>
      <c r="F1524">
        <f>IFERROR(ROUND(INDEX(Gemeinde_Kennzahlen!A:Q,MATCH(A1524,Gemeinde_Kennzahlen!B:B,),16)*INDEX(Gemeinde_Kennzahlen!A:Q,MATCH(A1524,Gemeinde_Kennzahlen!B:B,),17),2),"Siedlungsfläche in ha")</f>
        <v>17</v>
      </c>
      <c r="G1524">
        <f t="shared" si="72"/>
        <v>1.9138755980861244</v>
      </c>
      <c r="H1524">
        <f t="shared" si="73"/>
        <v>3.5885167464114831</v>
      </c>
      <c r="I1524">
        <f t="shared" si="74"/>
        <v>2.3923444976076556</v>
      </c>
    </row>
    <row r="1525" spans="1:9" x14ac:dyDescent="0.2">
      <c r="A1525" t="s">
        <v>573</v>
      </c>
      <c r="B1525">
        <v>6</v>
      </c>
      <c r="C1525">
        <v>0</v>
      </c>
      <c r="D1525">
        <v>0</v>
      </c>
      <c r="E1525">
        <f>IFERROR(INDEX(Gemeinde_Kennzahlen!A:C,MATCH(A1525,Gemeinde_Kennzahlen!B:B,),3),0)</f>
        <v>355</v>
      </c>
      <c r="F1525">
        <f>IFERROR(ROUND(INDEX(Gemeinde_Kennzahlen!A:Q,MATCH(A1525,Gemeinde_Kennzahlen!B:B,),16)*INDEX(Gemeinde_Kennzahlen!A:Q,MATCH(A1525,Gemeinde_Kennzahlen!B:B,),17),2),"Siedlungsfläche in ha")</f>
        <v>24.04</v>
      </c>
      <c r="G1525">
        <f t="shared" si="72"/>
        <v>0.84507042253521114</v>
      </c>
      <c r="H1525">
        <f t="shared" si="73"/>
        <v>0</v>
      </c>
      <c r="I1525">
        <f t="shared" si="74"/>
        <v>0</v>
      </c>
    </row>
    <row r="1526" spans="1:9" x14ac:dyDescent="0.2">
      <c r="A1526" t="s">
        <v>924</v>
      </c>
      <c r="B1526">
        <v>55</v>
      </c>
      <c r="C1526">
        <v>2</v>
      </c>
      <c r="D1526">
        <v>2</v>
      </c>
      <c r="E1526">
        <f>IFERROR(INDEX(Gemeinde_Kennzahlen!A:C,MATCH(A1526,Gemeinde_Kennzahlen!B:B,),3),0)</f>
        <v>3494</v>
      </c>
      <c r="F1526">
        <f>IFERROR(ROUND(INDEX(Gemeinde_Kennzahlen!A:Q,MATCH(A1526,Gemeinde_Kennzahlen!B:B,),16)*INDEX(Gemeinde_Kennzahlen!A:Q,MATCH(A1526,Gemeinde_Kennzahlen!B:B,),17),2),"Siedlungsfläche in ha")</f>
        <v>141</v>
      </c>
      <c r="G1526">
        <f t="shared" si="72"/>
        <v>0.78706353749284486</v>
      </c>
      <c r="H1526">
        <f t="shared" si="73"/>
        <v>0.42930738408700625</v>
      </c>
      <c r="I1526">
        <f t="shared" si="74"/>
        <v>0.28620492272467085</v>
      </c>
    </row>
    <row r="1527" spans="1:9" x14ac:dyDescent="0.2">
      <c r="A1527" t="s">
        <v>901</v>
      </c>
      <c r="B1527">
        <v>28</v>
      </c>
      <c r="C1527">
        <v>3</v>
      </c>
      <c r="D1527">
        <v>3</v>
      </c>
      <c r="E1527">
        <f>IFERROR(INDEX(Gemeinde_Kennzahlen!A:C,MATCH(A1527,Gemeinde_Kennzahlen!B:B,),3),0)</f>
        <v>659</v>
      </c>
      <c r="F1527">
        <f>IFERROR(ROUND(INDEX(Gemeinde_Kennzahlen!A:Q,MATCH(A1527,Gemeinde_Kennzahlen!B:B,),16)*INDEX(Gemeinde_Kennzahlen!A:Q,MATCH(A1527,Gemeinde_Kennzahlen!B:B,),17),2),"Siedlungsfläche in ha")</f>
        <v>69.62</v>
      </c>
      <c r="G1527">
        <f t="shared" si="72"/>
        <v>2.1244309559939301</v>
      </c>
      <c r="H1527">
        <f t="shared" si="73"/>
        <v>3.4142640364188166</v>
      </c>
      <c r="I1527">
        <f t="shared" si="74"/>
        <v>2.2761760242792111</v>
      </c>
    </row>
    <row r="1528" spans="1:9" x14ac:dyDescent="0.2">
      <c r="A1528" t="s">
        <v>730</v>
      </c>
      <c r="B1528">
        <v>2</v>
      </c>
      <c r="C1528">
        <v>1</v>
      </c>
      <c r="D1528">
        <v>1</v>
      </c>
      <c r="E1528">
        <f>IFERROR(INDEX(Gemeinde_Kennzahlen!A:C,MATCH(A1528,Gemeinde_Kennzahlen!B:B,),3),0)</f>
        <v>939</v>
      </c>
      <c r="F1528">
        <f>IFERROR(ROUND(INDEX(Gemeinde_Kennzahlen!A:Q,MATCH(A1528,Gemeinde_Kennzahlen!B:B,),16)*INDEX(Gemeinde_Kennzahlen!A:Q,MATCH(A1528,Gemeinde_Kennzahlen!B:B,),17),2),"Siedlungsfläche in ha")</f>
        <v>44.75</v>
      </c>
      <c r="G1528">
        <f t="shared" si="72"/>
        <v>0.10649627263045794</v>
      </c>
      <c r="H1528">
        <f t="shared" si="73"/>
        <v>0.79872204472843455</v>
      </c>
      <c r="I1528">
        <f t="shared" si="74"/>
        <v>0.53248136315228967</v>
      </c>
    </row>
    <row r="1529" spans="1:9" x14ac:dyDescent="0.2">
      <c r="A1529" t="s">
        <v>567</v>
      </c>
      <c r="B1529">
        <v>3</v>
      </c>
      <c r="C1529">
        <v>0</v>
      </c>
      <c r="D1529">
        <v>0</v>
      </c>
      <c r="E1529">
        <f>IFERROR(INDEX(Gemeinde_Kennzahlen!A:C,MATCH(A1529,Gemeinde_Kennzahlen!B:B,),3),0)</f>
        <v>270</v>
      </c>
      <c r="F1529">
        <f>IFERROR(ROUND(INDEX(Gemeinde_Kennzahlen!A:Q,MATCH(A1529,Gemeinde_Kennzahlen!B:B,),16)*INDEX(Gemeinde_Kennzahlen!A:Q,MATCH(A1529,Gemeinde_Kennzahlen!B:B,),17),2),"Siedlungsfläche in ha")</f>
        <v>49.28</v>
      </c>
      <c r="G1529">
        <f t="shared" si="72"/>
        <v>0.55555555555555558</v>
      </c>
      <c r="H1529">
        <f t="shared" si="73"/>
        <v>0</v>
      </c>
      <c r="I1529">
        <f t="shared" si="74"/>
        <v>0</v>
      </c>
    </row>
    <row r="1530" spans="1:9" x14ac:dyDescent="0.2">
      <c r="A1530" t="s">
        <v>1327</v>
      </c>
      <c r="B1530">
        <v>4</v>
      </c>
      <c r="C1530">
        <v>0</v>
      </c>
      <c r="D1530">
        <v>2</v>
      </c>
      <c r="E1530">
        <f>IFERROR(INDEX(Gemeinde_Kennzahlen!A:C,MATCH(A1530,Gemeinde_Kennzahlen!B:B,),3),0)</f>
        <v>1520</v>
      </c>
      <c r="F1530">
        <f>IFERROR(ROUND(INDEX(Gemeinde_Kennzahlen!A:Q,MATCH(A1530,Gemeinde_Kennzahlen!B:B,),16)*INDEX(Gemeinde_Kennzahlen!A:Q,MATCH(A1530,Gemeinde_Kennzahlen!B:B,),17),2),"Siedlungsfläche in ha")</f>
        <v>59.35</v>
      </c>
      <c r="G1530">
        <f t="shared" si="72"/>
        <v>0.13157894736842105</v>
      </c>
      <c r="H1530">
        <f t="shared" si="73"/>
        <v>0</v>
      </c>
      <c r="I1530">
        <f t="shared" si="74"/>
        <v>0.6578947368421052</v>
      </c>
    </row>
    <row r="1531" spans="1:9" x14ac:dyDescent="0.2">
      <c r="A1531" t="s">
        <v>1929</v>
      </c>
      <c r="B1531">
        <v>46</v>
      </c>
      <c r="C1531">
        <v>0</v>
      </c>
      <c r="D1531">
        <v>0</v>
      </c>
      <c r="E1531">
        <f>IFERROR(INDEX(Gemeinde_Kennzahlen!A:C,MATCH(A1531,Gemeinde_Kennzahlen!B:B,),3),0)</f>
        <v>6927</v>
      </c>
      <c r="F1531">
        <f>IFERROR(ROUND(INDEX(Gemeinde_Kennzahlen!A:Q,MATCH(A1531,Gemeinde_Kennzahlen!B:B,),16)*INDEX(Gemeinde_Kennzahlen!A:Q,MATCH(A1531,Gemeinde_Kennzahlen!B:B,),17),2),"Siedlungsfläche in ha")</f>
        <v>182.34</v>
      </c>
      <c r="G1531">
        <f t="shared" si="72"/>
        <v>0.33203406958279197</v>
      </c>
      <c r="H1531">
        <f t="shared" si="73"/>
        <v>0</v>
      </c>
      <c r="I1531">
        <f t="shared" si="74"/>
        <v>0</v>
      </c>
    </row>
    <row r="1532" spans="1:9" x14ac:dyDescent="0.2">
      <c r="A1532" t="s">
        <v>1517</v>
      </c>
      <c r="B1532">
        <v>2</v>
      </c>
      <c r="C1532">
        <v>0</v>
      </c>
      <c r="D1532">
        <v>2</v>
      </c>
      <c r="E1532">
        <f>IFERROR(INDEX(Gemeinde_Kennzahlen!A:C,MATCH(A1532,Gemeinde_Kennzahlen!B:B,),3),0)</f>
        <v>2914</v>
      </c>
      <c r="F1532">
        <f>IFERROR(ROUND(INDEX(Gemeinde_Kennzahlen!A:Q,MATCH(A1532,Gemeinde_Kennzahlen!B:B,),16)*INDEX(Gemeinde_Kennzahlen!A:Q,MATCH(A1532,Gemeinde_Kennzahlen!B:B,),17),2),"Siedlungsfläche in ha")</f>
        <v>170.06</v>
      </c>
      <c r="G1532">
        <f t="shared" si="72"/>
        <v>3.4317089910775568E-2</v>
      </c>
      <c r="H1532">
        <f t="shared" si="73"/>
        <v>0</v>
      </c>
      <c r="I1532">
        <f t="shared" si="74"/>
        <v>0.34317089910775567</v>
      </c>
    </row>
    <row r="1533" spans="1:9" x14ac:dyDescent="0.2">
      <c r="A1533" t="s">
        <v>2117</v>
      </c>
      <c r="B1533">
        <v>8</v>
      </c>
      <c r="C1533">
        <v>1</v>
      </c>
      <c r="D1533">
        <v>0</v>
      </c>
      <c r="E1533">
        <f>IFERROR(INDEX(Gemeinde_Kennzahlen!A:C,MATCH(A1533,Gemeinde_Kennzahlen!B:B,),3),0)</f>
        <v>551</v>
      </c>
      <c r="F1533">
        <f>IFERROR(ROUND(INDEX(Gemeinde_Kennzahlen!A:Q,MATCH(A1533,Gemeinde_Kennzahlen!B:B,),16)*INDEX(Gemeinde_Kennzahlen!A:Q,MATCH(A1533,Gemeinde_Kennzahlen!B:B,),17),2),"Siedlungsfläche in ha")</f>
        <v>41.38</v>
      </c>
      <c r="G1533">
        <f t="shared" si="72"/>
        <v>0.72595281306715065</v>
      </c>
      <c r="H1533">
        <f t="shared" si="73"/>
        <v>1.3611615245009074</v>
      </c>
      <c r="I1533">
        <f t="shared" si="74"/>
        <v>0</v>
      </c>
    </row>
    <row r="1534" spans="1:9" x14ac:dyDescent="0.2">
      <c r="A1534" t="s">
        <v>2052</v>
      </c>
      <c r="B1534">
        <v>2</v>
      </c>
      <c r="C1534">
        <v>0</v>
      </c>
      <c r="D1534">
        <v>0</v>
      </c>
      <c r="E1534">
        <f>IFERROR(INDEX(Gemeinde_Kennzahlen!A:C,MATCH(A1534,Gemeinde_Kennzahlen!B:B,),3),0)</f>
        <v>656</v>
      </c>
      <c r="F1534">
        <f>IFERROR(ROUND(INDEX(Gemeinde_Kennzahlen!A:Q,MATCH(A1534,Gemeinde_Kennzahlen!B:B,),16)*INDEX(Gemeinde_Kennzahlen!A:Q,MATCH(A1534,Gemeinde_Kennzahlen!B:B,),17),2),"Siedlungsfläche in ha")</f>
        <v>35.130000000000003</v>
      </c>
      <c r="G1534">
        <f t="shared" si="72"/>
        <v>0.1524390243902439</v>
      </c>
      <c r="H1534">
        <f t="shared" si="73"/>
        <v>0</v>
      </c>
      <c r="I1534">
        <f t="shared" si="74"/>
        <v>0</v>
      </c>
    </row>
    <row r="1535" spans="1:9" x14ac:dyDescent="0.2">
      <c r="A1535" t="s">
        <v>450</v>
      </c>
      <c r="B1535">
        <v>15</v>
      </c>
      <c r="C1535">
        <v>1</v>
      </c>
      <c r="D1535">
        <v>2</v>
      </c>
      <c r="E1535">
        <f>IFERROR(INDEX(Gemeinde_Kennzahlen!A:C,MATCH(A1535,Gemeinde_Kennzahlen!B:B,),3),0)</f>
        <v>315</v>
      </c>
      <c r="F1535">
        <f>IFERROR(ROUND(INDEX(Gemeinde_Kennzahlen!A:Q,MATCH(A1535,Gemeinde_Kennzahlen!B:B,),16)*INDEX(Gemeinde_Kennzahlen!A:Q,MATCH(A1535,Gemeinde_Kennzahlen!B:B,),17),2),"Siedlungsfläche in ha")</f>
        <v>27</v>
      </c>
      <c r="G1535">
        <f t="shared" si="72"/>
        <v>2.3809523809523809</v>
      </c>
      <c r="H1535">
        <f t="shared" si="73"/>
        <v>2.3809523809523809</v>
      </c>
      <c r="I1535">
        <f t="shared" si="74"/>
        <v>3.1746031746031744</v>
      </c>
    </row>
    <row r="1536" spans="1:9" x14ac:dyDescent="0.2">
      <c r="A1536" t="s">
        <v>1461</v>
      </c>
      <c r="B1536">
        <v>12</v>
      </c>
      <c r="C1536">
        <v>0</v>
      </c>
      <c r="D1536">
        <v>2</v>
      </c>
      <c r="E1536">
        <f>IFERROR(INDEX(Gemeinde_Kennzahlen!A:C,MATCH(A1536,Gemeinde_Kennzahlen!B:B,),3),0)</f>
        <v>1466</v>
      </c>
      <c r="F1536">
        <f>IFERROR(ROUND(INDEX(Gemeinde_Kennzahlen!A:Q,MATCH(A1536,Gemeinde_Kennzahlen!B:B,),16)*INDEX(Gemeinde_Kennzahlen!A:Q,MATCH(A1536,Gemeinde_Kennzahlen!B:B,),17),2),"Siedlungsfläche in ha")</f>
        <v>60.89</v>
      </c>
      <c r="G1536">
        <f t="shared" si="72"/>
        <v>0.40927694406548432</v>
      </c>
      <c r="H1536">
        <f t="shared" si="73"/>
        <v>0</v>
      </c>
      <c r="I1536">
        <f t="shared" si="74"/>
        <v>0.68212824010914053</v>
      </c>
    </row>
    <row r="1537" spans="1:9" x14ac:dyDescent="0.2">
      <c r="A1537" t="s">
        <v>2045</v>
      </c>
      <c r="B1537">
        <v>1</v>
      </c>
      <c r="C1537">
        <v>0</v>
      </c>
      <c r="D1537">
        <v>3</v>
      </c>
      <c r="E1537">
        <f>IFERROR(INDEX(Gemeinde_Kennzahlen!A:C,MATCH(A1537,Gemeinde_Kennzahlen!B:B,),3),0)</f>
        <v>1579</v>
      </c>
      <c r="F1537">
        <f>IFERROR(ROUND(INDEX(Gemeinde_Kennzahlen!A:Q,MATCH(A1537,Gemeinde_Kennzahlen!B:B,),16)*INDEX(Gemeinde_Kennzahlen!A:Q,MATCH(A1537,Gemeinde_Kennzahlen!B:B,),17),2),"Siedlungsfläche in ha")</f>
        <v>51.9</v>
      </c>
      <c r="G1537">
        <f t="shared" si="72"/>
        <v>3.1665611146295125E-2</v>
      </c>
      <c r="H1537">
        <f t="shared" si="73"/>
        <v>0</v>
      </c>
      <c r="I1537">
        <f t="shared" si="74"/>
        <v>0.94996833438885364</v>
      </c>
    </row>
    <row r="1538" spans="1:9" x14ac:dyDescent="0.2">
      <c r="A1538" t="s">
        <v>2178</v>
      </c>
      <c r="B1538">
        <v>52</v>
      </c>
      <c r="C1538">
        <v>4</v>
      </c>
      <c r="D1538">
        <v>0</v>
      </c>
      <c r="E1538">
        <f>IFERROR(INDEX(Gemeinde_Kennzahlen!A:C,MATCH(A1538,Gemeinde_Kennzahlen!B:B,),3),0)</f>
        <v>10471</v>
      </c>
      <c r="F1538">
        <f>IFERROR(ROUND(INDEX(Gemeinde_Kennzahlen!A:Q,MATCH(A1538,Gemeinde_Kennzahlen!B:B,),16)*INDEX(Gemeinde_Kennzahlen!A:Q,MATCH(A1538,Gemeinde_Kennzahlen!B:B,),17),2),"Siedlungsfläche in ha")</f>
        <v>228.73</v>
      </c>
      <c r="G1538">
        <f t="shared" si="72"/>
        <v>0.24830484194441793</v>
      </c>
      <c r="H1538">
        <f t="shared" si="73"/>
        <v>0.28650558685894373</v>
      </c>
      <c r="I1538">
        <f t="shared" si="74"/>
        <v>0</v>
      </c>
    </row>
    <row r="1539" spans="1:9" x14ac:dyDescent="0.2">
      <c r="A1539" t="s">
        <v>317</v>
      </c>
      <c r="B1539">
        <v>5</v>
      </c>
      <c r="C1539">
        <v>1</v>
      </c>
      <c r="D1539">
        <v>0</v>
      </c>
      <c r="E1539">
        <f>IFERROR(INDEX(Gemeinde_Kennzahlen!A:C,MATCH(A1539,Gemeinde_Kennzahlen!B:B,),3),0)</f>
        <v>1698</v>
      </c>
      <c r="F1539">
        <f>IFERROR(ROUND(INDEX(Gemeinde_Kennzahlen!A:Q,MATCH(A1539,Gemeinde_Kennzahlen!B:B,),16)*INDEX(Gemeinde_Kennzahlen!A:Q,MATCH(A1539,Gemeinde_Kennzahlen!B:B,),17),2),"Siedlungsfläche in ha")</f>
        <v>61</v>
      </c>
      <c r="G1539">
        <f t="shared" si="72"/>
        <v>0.14723203769140164</v>
      </c>
      <c r="H1539">
        <f t="shared" si="73"/>
        <v>0.44169611307420492</v>
      </c>
      <c r="I1539">
        <f t="shared" si="74"/>
        <v>0</v>
      </c>
    </row>
    <row r="1540" spans="1:9" x14ac:dyDescent="0.2">
      <c r="A1540" t="s">
        <v>712</v>
      </c>
      <c r="B1540">
        <v>6</v>
      </c>
      <c r="C1540">
        <v>0</v>
      </c>
      <c r="D1540">
        <v>1</v>
      </c>
      <c r="E1540">
        <f>IFERROR(INDEX(Gemeinde_Kennzahlen!A:C,MATCH(A1540,Gemeinde_Kennzahlen!B:B,),3),0)</f>
        <v>1290</v>
      </c>
      <c r="F1540">
        <f>IFERROR(ROUND(INDEX(Gemeinde_Kennzahlen!A:Q,MATCH(A1540,Gemeinde_Kennzahlen!B:B,),16)*INDEX(Gemeinde_Kennzahlen!A:Q,MATCH(A1540,Gemeinde_Kennzahlen!B:B,),17),2),"Siedlungsfläche in ha")</f>
        <v>73.73</v>
      </c>
      <c r="G1540">
        <f t="shared" si="72"/>
        <v>0.23255813953488372</v>
      </c>
      <c r="H1540">
        <f t="shared" si="73"/>
        <v>0</v>
      </c>
      <c r="I1540">
        <f t="shared" si="74"/>
        <v>0.38759689922480622</v>
      </c>
    </row>
    <row r="1541" spans="1:9" x14ac:dyDescent="0.2">
      <c r="A1541" t="s">
        <v>1152</v>
      </c>
      <c r="B1541">
        <v>19</v>
      </c>
      <c r="C1541">
        <v>1</v>
      </c>
      <c r="D1541">
        <v>8</v>
      </c>
      <c r="E1541">
        <f>IFERROR(INDEX(Gemeinde_Kennzahlen!A:C,MATCH(A1541,Gemeinde_Kennzahlen!B:B,),3),0)</f>
        <v>8950</v>
      </c>
      <c r="F1541">
        <f>IFERROR(ROUND(INDEX(Gemeinde_Kennzahlen!A:Q,MATCH(A1541,Gemeinde_Kennzahlen!B:B,),16)*INDEX(Gemeinde_Kennzahlen!A:Q,MATCH(A1541,Gemeinde_Kennzahlen!B:B,),17),2),"Siedlungsfläche in ha")</f>
        <v>146.18</v>
      </c>
      <c r="G1541">
        <f t="shared" si="72"/>
        <v>0.10614525139664806</v>
      </c>
      <c r="H1541">
        <f t="shared" si="73"/>
        <v>8.3798882681564241E-2</v>
      </c>
      <c r="I1541">
        <f t="shared" si="74"/>
        <v>0.44692737430167601</v>
      </c>
    </row>
    <row r="1542" spans="1:9" x14ac:dyDescent="0.2">
      <c r="A1542" t="s">
        <v>1023</v>
      </c>
      <c r="B1542">
        <v>3</v>
      </c>
      <c r="C1542">
        <v>0</v>
      </c>
      <c r="D1542">
        <v>1</v>
      </c>
      <c r="E1542">
        <f>IFERROR(INDEX(Gemeinde_Kennzahlen!A:C,MATCH(A1542,Gemeinde_Kennzahlen!B:B,),3),0)</f>
        <v>1542</v>
      </c>
      <c r="F1542">
        <f>IFERROR(ROUND(INDEX(Gemeinde_Kennzahlen!A:Q,MATCH(A1542,Gemeinde_Kennzahlen!B:B,),16)*INDEX(Gemeinde_Kennzahlen!A:Q,MATCH(A1542,Gemeinde_Kennzahlen!B:B,),17),2),"Siedlungsfläche in ha")</f>
        <v>53.4</v>
      </c>
      <c r="G1542">
        <f t="shared" si="72"/>
        <v>9.727626459143969E-2</v>
      </c>
      <c r="H1542">
        <f t="shared" si="73"/>
        <v>0</v>
      </c>
      <c r="I1542">
        <f t="shared" si="74"/>
        <v>0.32425421530479898</v>
      </c>
    </row>
    <row r="1543" spans="1:9" x14ac:dyDescent="0.2">
      <c r="A1543" t="s">
        <v>1137</v>
      </c>
      <c r="B1543">
        <v>21</v>
      </c>
      <c r="C1543">
        <v>2</v>
      </c>
      <c r="D1543">
        <v>4</v>
      </c>
      <c r="E1543">
        <f>IFERROR(INDEX(Gemeinde_Kennzahlen!A:C,MATCH(A1543,Gemeinde_Kennzahlen!B:B,),3),0)</f>
        <v>4756</v>
      </c>
      <c r="F1543">
        <f>IFERROR(ROUND(INDEX(Gemeinde_Kennzahlen!A:Q,MATCH(A1543,Gemeinde_Kennzahlen!B:B,),16)*INDEX(Gemeinde_Kennzahlen!A:Q,MATCH(A1543,Gemeinde_Kennzahlen!B:B,),17),2),"Siedlungsfläche in ha")</f>
        <v>118.78</v>
      </c>
      <c r="G1543">
        <f t="shared" si="72"/>
        <v>0.22077375946173255</v>
      </c>
      <c r="H1543">
        <f t="shared" si="73"/>
        <v>0.31539108494533219</v>
      </c>
      <c r="I1543">
        <f t="shared" si="74"/>
        <v>0.42052144659377627</v>
      </c>
    </row>
    <row r="1544" spans="1:9" x14ac:dyDescent="0.2">
      <c r="A1544" t="s">
        <v>332</v>
      </c>
      <c r="B1544">
        <v>12</v>
      </c>
      <c r="C1544">
        <v>1</v>
      </c>
      <c r="D1544">
        <v>0</v>
      </c>
      <c r="E1544">
        <f>IFERROR(INDEX(Gemeinde_Kennzahlen!A:C,MATCH(A1544,Gemeinde_Kennzahlen!B:B,),3),0)</f>
        <v>5083</v>
      </c>
      <c r="F1544">
        <f>IFERROR(ROUND(INDEX(Gemeinde_Kennzahlen!A:Q,MATCH(A1544,Gemeinde_Kennzahlen!B:B,),16)*INDEX(Gemeinde_Kennzahlen!A:Q,MATCH(A1544,Gemeinde_Kennzahlen!B:B,),17),2),"Siedlungsfläche in ha")</f>
        <v>200.86</v>
      </c>
      <c r="G1544">
        <f t="shared" si="72"/>
        <v>0.11804052724768838</v>
      </c>
      <c r="H1544">
        <f t="shared" si="73"/>
        <v>0.14755065905961046</v>
      </c>
      <c r="I1544">
        <f t="shared" si="74"/>
        <v>0</v>
      </c>
    </row>
    <row r="1545" spans="1:9" x14ac:dyDescent="0.2">
      <c r="A1545" t="s">
        <v>2225</v>
      </c>
      <c r="B1545">
        <v>19</v>
      </c>
      <c r="C1545">
        <v>1</v>
      </c>
      <c r="D1545">
        <v>10</v>
      </c>
      <c r="E1545">
        <f>IFERROR(INDEX(Gemeinde_Kennzahlen!A:C,MATCH(A1545,Gemeinde_Kennzahlen!B:B,),3),0)</f>
        <v>4813</v>
      </c>
      <c r="F1545">
        <f>IFERROR(ROUND(INDEX(Gemeinde_Kennzahlen!A:Q,MATCH(A1545,Gemeinde_Kennzahlen!B:B,),16)*INDEX(Gemeinde_Kennzahlen!A:Q,MATCH(A1545,Gemeinde_Kennzahlen!B:B,),17),2),"Siedlungsfläche in ha")</f>
        <v>156.13</v>
      </c>
      <c r="G1545">
        <f t="shared" si="72"/>
        <v>0.19738209017244962</v>
      </c>
      <c r="H1545">
        <f t="shared" si="73"/>
        <v>0.15582796592561812</v>
      </c>
      <c r="I1545">
        <f t="shared" si="74"/>
        <v>1.0388531061707873</v>
      </c>
    </row>
    <row r="1546" spans="1:9" x14ac:dyDescent="0.2">
      <c r="A1546" t="s">
        <v>827</v>
      </c>
      <c r="B1546">
        <v>24</v>
      </c>
      <c r="C1546">
        <v>3</v>
      </c>
      <c r="D1546">
        <v>1</v>
      </c>
      <c r="E1546">
        <f>IFERROR(INDEX(Gemeinde_Kennzahlen!A:C,MATCH(A1546,Gemeinde_Kennzahlen!B:B,),3),0)</f>
        <v>1437</v>
      </c>
      <c r="F1546">
        <f>IFERROR(ROUND(INDEX(Gemeinde_Kennzahlen!A:Q,MATCH(A1546,Gemeinde_Kennzahlen!B:B,),16)*INDEX(Gemeinde_Kennzahlen!A:Q,MATCH(A1546,Gemeinde_Kennzahlen!B:B,),17),2),"Siedlungsfläche in ha")</f>
        <v>76</v>
      </c>
      <c r="G1546">
        <f t="shared" si="72"/>
        <v>0.83507306889352806</v>
      </c>
      <c r="H1546">
        <f t="shared" si="73"/>
        <v>1.5657620041753653</v>
      </c>
      <c r="I1546">
        <f t="shared" si="74"/>
        <v>0.34794711203897011</v>
      </c>
    </row>
    <row r="1547" spans="1:9" x14ac:dyDescent="0.2">
      <c r="A1547" t="s">
        <v>1841</v>
      </c>
      <c r="B1547">
        <v>4</v>
      </c>
      <c r="C1547">
        <v>2</v>
      </c>
      <c r="D1547">
        <v>0</v>
      </c>
      <c r="E1547">
        <f>IFERROR(INDEX(Gemeinde_Kennzahlen!A:C,MATCH(A1547,Gemeinde_Kennzahlen!B:B,),3),0)</f>
        <v>2559</v>
      </c>
      <c r="F1547">
        <f>IFERROR(ROUND(INDEX(Gemeinde_Kennzahlen!A:Q,MATCH(A1547,Gemeinde_Kennzahlen!B:B,),16)*INDEX(Gemeinde_Kennzahlen!A:Q,MATCH(A1547,Gemeinde_Kennzahlen!B:B,),17),2),"Siedlungsfläche in ha")</f>
        <v>94.18</v>
      </c>
      <c r="G1547">
        <f t="shared" si="72"/>
        <v>7.8155529503712393E-2</v>
      </c>
      <c r="H1547">
        <f t="shared" si="73"/>
        <v>0.58616647127784294</v>
      </c>
      <c r="I1547">
        <f t="shared" si="74"/>
        <v>0</v>
      </c>
    </row>
    <row r="1548" spans="1:9" x14ac:dyDescent="0.2">
      <c r="A1548" t="s">
        <v>855</v>
      </c>
      <c r="B1548">
        <v>13</v>
      </c>
      <c r="C1548">
        <v>4</v>
      </c>
      <c r="D1548">
        <v>3</v>
      </c>
      <c r="E1548">
        <f>IFERROR(INDEX(Gemeinde_Kennzahlen!A:C,MATCH(A1548,Gemeinde_Kennzahlen!B:B,),3),0)</f>
        <v>3223</v>
      </c>
      <c r="F1548">
        <f>IFERROR(ROUND(INDEX(Gemeinde_Kennzahlen!A:Q,MATCH(A1548,Gemeinde_Kennzahlen!B:B,),16)*INDEX(Gemeinde_Kennzahlen!A:Q,MATCH(A1548,Gemeinde_Kennzahlen!B:B,),17),2),"Siedlungsfläche in ha")</f>
        <v>145.61000000000001</v>
      </c>
      <c r="G1548">
        <f t="shared" si="72"/>
        <v>0.20167545764815392</v>
      </c>
      <c r="H1548">
        <f t="shared" si="73"/>
        <v>0.930809804529941</v>
      </c>
      <c r="I1548">
        <f t="shared" si="74"/>
        <v>0.4654049022649705</v>
      </c>
    </row>
    <row r="1549" spans="1:9" x14ac:dyDescent="0.2">
      <c r="A1549" t="s">
        <v>1562</v>
      </c>
      <c r="B1549">
        <v>9</v>
      </c>
      <c r="C1549">
        <v>0</v>
      </c>
      <c r="D1549">
        <v>0</v>
      </c>
      <c r="E1549">
        <f>IFERROR(INDEX(Gemeinde_Kennzahlen!A:C,MATCH(A1549,Gemeinde_Kennzahlen!B:B,),3),0)</f>
        <v>308</v>
      </c>
      <c r="F1549">
        <f>IFERROR(ROUND(INDEX(Gemeinde_Kennzahlen!A:Q,MATCH(A1549,Gemeinde_Kennzahlen!B:B,),16)*INDEX(Gemeinde_Kennzahlen!A:Q,MATCH(A1549,Gemeinde_Kennzahlen!B:B,),17),2),"Siedlungsfläche in ha")</f>
        <v>43.32</v>
      </c>
      <c r="G1549">
        <f t="shared" si="72"/>
        <v>1.4610389610389609</v>
      </c>
      <c r="H1549">
        <f t="shared" si="73"/>
        <v>0</v>
      </c>
      <c r="I1549">
        <f t="shared" si="74"/>
        <v>0</v>
      </c>
    </row>
    <row r="1550" spans="1:9" x14ac:dyDescent="0.2">
      <c r="A1550" t="s">
        <v>1565</v>
      </c>
      <c r="B1550">
        <v>1</v>
      </c>
      <c r="C1550">
        <v>0</v>
      </c>
      <c r="D1550">
        <v>1</v>
      </c>
      <c r="E1550">
        <f>IFERROR(INDEX(Gemeinde_Kennzahlen!A:C,MATCH(A1550,Gemeinde_Kennzahlen!B:B,),3),0)</f>
        <v>1336</v>
      </c>
      <c r="F1550">
        <f>IFERROR(ROUND(INDEX(Gemeinde_Kennzahlen!A:Q,MATCH(A1550,Gemeinde_Kennzahlen!B:B,),16)*INDEX(Gemeinde_Kennzahlen!A:Q,MATCH(A1550,Gemeinde_Kennzahlen!B:B,),17),2),"Siedlungsfläche in ha")</f>
        <v>76.430000000000007</v>
      </c>
      <c r="G1550">
        <f t="shared" si="72"/>
        <v>3.7425149700598806E-2</v>
      </c>
      <c r="H1550">
        <f t="shared" si="73"/>
        <v>0</v>
      </c>
      <c r="I1550">
        <f t="shared" si="74"/>
        <v>0.37425149700598803</v>
      </c>
    </row>
    <row r="1551" spans="1:9" x14ac:dyDescent="0.2">
      <c r="A1551" t="s">
        <v>1127</v>
      </c>
      <c r="B1551">
        <v>10</v>
      </c>
      <c r="C1551">
        <v>0</v>
      </c>
      <c r="D1551">
        <v>2</v>
      </c>
      <c r="E1551">
        <f>IFERROR(INDEX(Gemeinde_Kennzahlen!A:C,MATCH(A1551,Gemeinde_Kennzahlen!B:B,),3),0)</f>
        <v>2457</v>
      </c>
      <c r="F1551">
        <f>IFERROR(ROUND(INDEX(Gemeinde_Kennzahlen!A:Q,MATCH(A1551,Gemeinde_Kennzahlen!B:B,),16)*INDEX(Gemeinde_Kennzahlen!A:Q,MATCH(A1551,Gemeinde_Kennzahlen!B:B,),17),2),"Siedlungsfläche in ha")</f>
        <v>100.81</v>
      </c>
      <c r="G1551">
        <f t="shared" si="72"/>
        <v>0.20350020350020348</v>
      </c>
      <c r="H1551">
        <f t="shared" si="73"/>
        <v>0</v>
      </c>
      <c r="I1551">
        <f t="shared" si="74"/>
        <v>0.40700040700040696</v>
      </c>
    </row>
    <row r="1552" spans="1:9" x14ac:dyDescent="0.2">
      <c r="A1552" t="s">
        <v>798</v>
      </c>
      <c r="B1552">
        <v>59</v>
      </c>
      <c r="C1552">
        <v>5</v>
      </c>
      <c r="D1552">
        <v>13</v>
      </c>
      <c r="E1552">
        <f>IFERROR(INDEX(Gemeinde_Kennzahlen!A:C,MATCH(A1552,Gemeinde_Kennzahlen!B:B,),3),0)</f>
        <v>7759</v>
      </c>
      <c r="F1552">
        <f>IFERROR(ROUND(INDEX(Gemeinde_Kennzahlen!A:Q,MATCH(A1552,Gemeinde_Kennzahlen!B:B,),16)*INDEX(Gemeinde_Kennzahlen!A:Q,MATCH(A1552,Gemeinde_Kennzahlen!B:B,),17),2),"Siedlungsfläche in ha")</f>
        <v>194.82</v>
      </c>
      <c r="G1552">
        <f t="shared" si="72"/>
        <v>0.38020363448898054</v>
      </c>
      <c r="H1552">
        <f t="shared" si="73"/>
        <v>0.48330970485887359</v>
      </c>
      <c r="I1552">
        <f t="shared" si="74"/>
        <v>0.83773682175538078</v>
      </c>
    </row>
    <row r="1553" spans="1:9" x14ac:dyDescent="0.2">
      <c r="A1553" t="s">
        <v>1652</v>
      </c>
      <c r="B1553">
        <v>5</v>
      </c>
      <c r="C1553">
        <v>0</v>
      </c>
      <c r="D1553">
        <v>0</v>
      </c>
      <c r="E1553">
        <f>IFERROR(INDEX(Gemeinde_Kennzahlen!A:C,MATCH(A1553,Gemeinde_Kennzahlen!B:B,),3),0)</f>
        <v>1972</v>
      </c>
      <c r="F1553">
        <f>IFERROR(ROUND(INDEX(Gemeinde_Kennzahlen!A:Q,MATCH(A1553,Gemeinde_Kennzahlen!B:B,),16)*INDEX(Gemeinde_Kennzahlen!A:Q,MATCH(A1553,Gemeinde_Kennzahlen!B:B,),17),2),"Siedlungsfläche in ha")</f>
        <v>87.84</v>
      </c>
      <c r="G1553">
        <f t="shared" si="72"/>
        <v>0.12677484787018256</v>
      </c>
      <c r="H1553">
        <f t="shared" si="73"/>
        <v>0</v>
      </c>
      <c r="I1553">
        <f t="shared" si="74"/>
        <v>0</v>
      </c>
    </row>
    <row r="1554" spans="1:9" x14ac:dyDescent="0.2">
      <c r="A1554" t="s">
        <v>1174</v>
      </c>
      <c r="B1554">
        <v>26</v>
      </c>
      <c r="C1554">
        <v>1</v>
      </c>
      <c r="D1554">
        <v>5</v>
      </c>
      <c r="E1554">
        <f>IFERROR(INDEX(Gemeinde_Kennzahlen!A:C,MATCH(A1554,Gemeinde_Kennzahlen!B:B,),3),0)</f>
        <v>7971</v>
      </c>
      <c r="F1554">
        <f>IFERROR(ROUND(INDEX(Gemeinde_Kennzahlen!A:Q,MATCH(A1554,Gemeinde_Kennzahlen!B:B,),16)*INDEX(Gemeinde_Kennzahlen!A:Q,MATCH(A1554,Gemeinde_Kennzahlen!B:B,),17),2),"Siedlungsfläche in ha")</f>
        <v>244</v>
      </c>
      <c r="G1554">
        <f t="shared" ref="G1554:G1617" si="75">B1554/E1554*50</f>
        <v>0.16309120562037385</v>
      </c>
      <c r="H1554">
        <f t="shared" ref="H1554:H1617" si="76">C1554/E1554*750</f>
        <v>9.4091080165600305E-2</v>
      </c>
      <c r="I1554">
        <f t="shared" ref="I1554:I1617" si="77">D1554/E1554*500</f>
        <v>0.31363693388533437</v>
      </c>
    </row>
    <row r="1555" spans="1:9" x14ac:dyDescent="0.2">
      <c r="A1555" t="s">
        <v>280</v>
      </c>
      <c r="B1555">
        <v>1</v>
      </c>
      <c r="C1555">
        <v>0</v>
      </c>
      <c r="D1555">
        <v>0</v>
      </c>
      <c r="E1555">
        <f>IFERROR(INDEX(Gemeinde_Kennzahlen!A:C,MATCH(A1555,Gemeinde_Kennzahlen!B:B,),3),0)</f>
        <v>483</v>
      </c>
      <c r="F1555">
        <f>IFERROR(ROUND(INDEX(Gemeinde_Kennzahlen!A:Q,MATCH(A1555,Gemeinde_Kennzahlen!B:B,),16)*INDEX(Gemeinde_Kennzahlen!A:Q,MATCH(A1555,Gemeinde_Kennzahlen!B:B,),17),2),"Siedlungsfläche in ha")</f>
        <v>28.21</v>
      </c>
      <c r="G1555">
        <f t="shared" si="75"/>
        <v>0.10351966873706005</v>
      </c>
      <c r="H1555">
        <f t="shared" si="76"/>
        <v>0</v>
      </c>
      <c r="I1555">
        <f t="shared" si="77"/>
        <v>0</v>
      </c>
    </row>
    <row r="1556" spans="1:9" x14ac:dyDescent="0.2">
      <c r="A1556" t="s">
        <v>306</v>
      </c>
      <c r="B1556">
        <v>1</v>
      </c>
      <c r="C1556">
        <v>1</v>
      </c>
      <c r="D1556">
        <v>0</v>
      </c>
      <c r="E1556">
        <f>IFERROR(INDEX(Gemeinde_Kennzahlen!A:C,MATCH(A1556,Gemeinde_Kennzahlen!B:B,),3),0)</f>
        <v>2840</v>
      </c>
      <c r="F1556">
        <f>IFERROR(ROUND(INDEX(Gemeinde_Kennzahlen!A:Q,MATCH(A1556,Gemeinde_Kennzahlen!B:B,),16)*INDEX(Gemeinde_Kennzahlen!A:Q,MATCH(A1556,Gemeinde_Kennzahlen!B:B,),17),2),"Siedlungsfläche in ha")</f>
        <v>157.29</v>
      </c>
      <c r="G1556">
        <f t="shared" si="75"/>
        <v>1.7605633802816902E-2</v>
      </c>
      <c r="H1556">
        <f t="shared" si="76"/>
        <v>0.26408450704225356</v>
      </c>
      <c r="I1556">
        <f t="shared" si="77"/>
        <v>0</v>
      </c>
    </row>
    <row r="1557" spans="1:9" x14ac:dyDescent="0.2">
      <c r="A1557" t="s">
        <v>1532</v>
      </c>
      <c r="B1557">
        <v>8</v>
      </c>
      <c r="C1557">
        <v>0</v>
      </c>
      <c r="D1557">
        <v>1</v>
      </c>
      <c r="E1557">
        <f>IFERROR(INDEX(Gemeinde_Kennzahlen!A:C,MATCH(A1557,Gemeinde_Kennzahlen!B:B,),3),0)</f>
        <v>5284</v>
      </c>
      <c r="F1557">
        <f>IFERROR(ROUND(INDEX(Gemeinde_Kennzahlen!A:Q,MATCH(A1557,Gemeinde_Kennzahlen!B:B,),16)*INDEX(Gemeinde_Kennzahlen!A:Q,MATCH(A1557,Gemeinde_Kennzahlen!B:B,),17),2),"Siedlungsfläche in ha")</f>
        <v>174.01</v>
      </c>
      <c r="G1557">
        <f t="shared" si="75"/>
        <v>7.5700227100681305E-2</v>
      </c>
      <c r="H1557">
        <f t="shared" si="76"/>
        <v>0</v>
      </c>
      <c r="I1557">
        <f t="shared" si="77"/>
        <v>9.4625283875851632E-2</v>
      </c>
    </row>
    <row r="1558" spans="1:9" x14ac:dyDescent="0.2">
      <c r="A1558" t="s">
        <v>655</v>
      </c>
      <c r="B1558">
        <v>3</v>
      </c>
      <c r="C1558">
        <v>1</v>
      </c>
      <c r="D1558">
        <v>4</v>
      </c>
      <c r="E1558">
        <f>IFERROR(INDEX(Gemeinde_Kennzahlen!A:C,MATCH(A1558,Gemeinde_Kennzahlen!B:B,),3),0)</f>
        <v>380</v>
      </c>
      <c r="F1558">
        <f>IFERROR(ROUND(INDEX(Gemeinde_Kennzahlen!A:Q,MATCH(A1558,Gemeinde_Kennzahlen!B:B,),16)*INDEX(Gemeinde_Kennzahlen!A:Q,MATCH(A1558,Gemeinde_Kennzahlen!B:B,),17),2),"Siedlungsfläche in ha")</f>
        <v>27.62</v>
      </c>
      <c r="G1558">
        <f t="shared" si="75"/>
        <v>0.39473684210526316</v>
      </c>
      <c r="H1558">
        <f t="shared" si="76"/>
        <v>1.9736842105263157</v>
      </c>
      <c r="I1558">
        <f t="shared" si="77"/>
        <v>5.2631578947368416</v>
      </c>
    </row>
    <row r="1559" spans="1:9" x14ac:dyDescent="0.2">
      <c r="A1559" t="s">
        <v>822</v>
      </c>
      <c r="B1559">
        <v>46</v>
      </c>
      <c r="C1559">
        <v>6</v>
      </c>
      <c r="D1559">
        <v>8</v>
      </c>
      <c r="E1559">
        <f>IFERROR(INDEX(Gemeinde_Kennzahlen!A:C,MATCH(A1559,Gemeinde_Kennzahlen!B:B,),3),0)</f>
        <v>715</v>
      </c>
      <c r="F1559">
        <f>IFERROR(ROUND(INDEX(Gemeinde_Kennzahlen!A:Q,MATCH(A1559,Gemeinde_Kennzahlen!B:B,),16)*INDEX(Gemeinde_Kennzahlen!A:Q,MATCH(A1559,Gemeinde_Kennzahlen!B:B,),17),2),"Siedlungsfläche in ha")</f>
        <v>45.16</v>
      </c>
      <c r="G1559">
        <f t="shared" si="75"/>
        <v>3.2167832167832167</v>
      </c>
      <c r="H1559">
        <f t="shared" si="76"/>
        <v>6.2937062937062933</v>
      </c>
      <c r="I1559">
        <f t="shared" si="77"/>
        <v>5.5944055944055942</v>
      </c>
    </row>
    <row r="1560" spans="1:9" x14ac:dyDescent="0.2">
      <c r="A1560" t="s">
        <v>1527</v>
      </c>
      <c r="B1560">
        <v>1</v>
      </c>
      <c r="C1560">
        <v>0</v>
      </c>
      <c r="D1560">
        <v>2</v>
      </c>
      <c r="E1560">
        <f>IFERROR(INDEX(Gemeinde_Kennzahlen!A:C,MATCH(A1560,Gemeinde_Kennzahlen!B:B,),3),0)</f>
        <v>1176</v>
      </c>
      <c r="F1560">
        <f>IFERROR(ROUND(INDEX(Gemeinde_Kennzahlen!A:Q,MATCH(A1560,Gemeinde_Kennzahlen!B:B,),16)*INDEX(Gemeinde_Kennzahlen!A:Q,MATCH(A1560,Gemeinde_Kennzahlen!B:B,),17),2),"Siedlungsfläche in ha")</f>
        <v>54.58</v>
      </c>
      <c r="G1560">
        <f t="shared" si="75"/>
        <v>4.2517006802721087E-2</v>
      </c>
      <c r="H1560">
        <f t="shared" si="76"/>
        <v>0</v>
      </c>
      <c r="I1560">
        <f t="shared" si="77"/>
        <v>0.85034013605442171</v>
      </c>
    </row>
    <row r="1561" spans="1:9" x14ac:dyDescent="0.2">
      <c r="A1561" t="s">
        <v>1350</v>
      </c>
      <c r="B1561">
        <v>0</v>
      </c>
      <c r="C1561">
        <v>0</v>
      </c>
      <c r="D1561">
        <v>1</v>
      </c>
      <c r="E1561">
        <f>IFERROR(INDEX(Gemeinde_Kennzahlen!A:C,MATCH(A1561,Gemeinde_Kennzahlen!B:B,),3),0)</f>
        <v>1889</v>
      </c>
      <c r="F1561">
        <f>IFERROR(ROUND(INDEX(Gemeinde_Kennzahlen!A:Q,MATCH(A1561,Gemeinde_Kennzahlen!B:B,),16)*INDEX(Gemeinde_Kennzahlen!A:Q,MATCH(A1561,Gemeinde_Kennzahlen!B:B,),17),2),"Siedlungsfläche in ha")</f>
        <v>92</v>
      </c>
      <c r="G1561">
        <f t="shared" si="75"/>
        <v>0</v>
      </c>
      <c r="H1561">
        <f t="shared" si="76"/>
        <v>0</v>
      </c>
      <c r="I1561">
        <f t="shared" si="77"/>
        <v>0.26469031233456858</v>
      </c>
    </row>
    <row r="1562" spans="1:9" x14ac:dyDescent="0.2">
      <c r="A1562" t="s">
        <v>807</v>
      </c>
      <c r="B1562">
        <v>0</v>
      </c>
      <c r="C1562">
        <v>0</v>
      </c>
      <c r="D1562">
        <v>0</v>
      </c>
      <c r="E1562">
        <f>IFERROR(INDEX(Gemeinde_Kennzahlen!A:C,MATCH(A1562,Gemeinde_Kennzahlen!B:B,),3),0)</f>
        <v>3104</v>
      </c>
      <c r="F1562">
        <f>IFERROR(ROUND(INDEX(Gemeinde_Kennzahlen!A:Q,MATCH(A1562,Gemeinde_Kennzahlen!B:B,),16)*INDEX(Gemeinde_Kennzahlen!A:Q,MATCH(A1562,Gemeinde_Kennzahlen!B:B,),17),2),"Siedlungsfläche in ha")</f>
        <v>104.21</v>
      </c>
      <c r="G1562">
        <f t="shared" si="75"/>
        <v>0</v>
      </c>
      <c r="H1562">
        <f t="shared" si="76"/>
        <v>0</v>
      </c>
      <c r="I1562">
        <f t="shared" si="77"/>
        <v>0</v>
      </c>
    </row>
    <row r="1563" spans="1:9" x14ac:dyDescent="0.2">
      <c r="A1563" t="s">
        <v>1855</v>
      </c>
      <c r="B1563">
        <v>7</v>
      </c>
      <c r="C1563">
        <v>0</v>
      </c>
      <c r="D1563">
        <v>1</v>
      </c>
      <c r="E1563">
        <f>IFERROR(INDEX(Gemeinde_Kennzahlen!A:C,MATCH(A1563,Gemeinde_Kennzahlen!B:B,),3),0)</f>
        <v>1165</v>
      </c>
      <c r="F1563">
        <f>IFERROR(ROUND(INDEX(Gemeinde_Kennzahlen!A:Q,MATCH(A1563,Gemeinde_Kennzahlen!B:B,),16)*INDEX(Gemeinde_Kennzahlen!A:Q,MATCH(A1563,Gemeinde_Kennzahlen!B:B,),17),2),"Siedlungsfläche in ha")</f>
        <v>43.74</v>
      </c>
      <c r="G1563">
        <f t="shared" si="75"/>
        <v>0.30042918454935624</v>
      </c>
      <c r="H1563">
        <f t="shared" si="76"/>
        <v>0</v>
      </c>
      <c r="I1563">
        <f t="shared" si="77"/>
        <v>0.42918454935622313</v>
      </c>
    </row>
    <row r="1564" spans="1:9" x14ac:dyDescent="0.2">
      <c r="A1564" t="s">
        <v>2235</v>
      </c>
      <c r="B1564">
        <v>9</v>
      </c>
      <c r="C1564">
        <v>0</v>
      </c>
      <c r="D1564">
        <v>1</v>
      </c>
      <c r="E1564">
        <f>IFERROR(INDEX(Gemeinde_Kennzahlen!A:C,MATCH(A1564,Gemeinde_Kennzahlen!B:B,),3),0)</f>
        <v>1669</v>
      </c>
      <c r="F1564">
        <f>IFERROR(ROUND(INDEX(Gemeinde_Kennzahlen!A:Q,MATCH(A1564,Gemeinde_Kennzahlen!B:B,),16)*INDEX(Gemeinde_Kennzahlen!A:Q,MATCH(A1564,Gemeinde_Kennzahlen!B:B,),17),2),"Siedlungsfläche in ha")</f>
        <v>48.28</v>
      </c>
      <c r="G1564">
        <f t="shared" si="75"/>
        <v>0.26962252846015577</v>
      </c>
      <c r="H1564">
        <f t="shared" si="76"/>
        <v>0</v>
      </c>
      <c r="I1564">
        <f t="shared" si="77"/>
        <v>0.29958058717795089</v>
      </c>
    </row>
    <row r="1565" spans="1:9" x14ac:dyDescent="0.2">
      <c r="A1565" t="s">
        <v>1099</v>
      </c>
      <c r="B1565">
        <v>15</v>
      </c>
      <c r="C1565">
        <v>0</v>
      </c>
      <c r="D1565">
        <v>2</v>
      </c>
      <c r="E1565">
        <f>IFERROR(INDEX(Gemeinde_Kennzahlen!A:C,MATCH(A1565,Gemeinde_Kennzahlen!B:B,),3),0)</f>
        <v>1518</v>
      </c>
      <c r="F1565">
        <f>IFERROR(ROUND(INDEX(Gemeinde_Kennzahlen!A:Q,MATCH(A1565,Gemeinde_Kennzahlen!B:B,),16)*INDEX(Gemeinde_Kennzahlen!A:Q,MATCH(A1565,Gemeinde_Kennzahlen!B:B,),17),2),"Siedlungsfläche in ha")</f>
        <v>81.62</v>
      </c>
      <c r="G1565">
        <f t="shared" si="75"/>
        <v>0.49407114624505932</v>
      </c>
      <c r="H1565">
        <f t="shared" si="76"/>
        <v>0</v>
      </c>
      <c r="I1565">
        <f t="shared" si="77"/>
        <v>0.65876152832674573</v>
      </c>
    </row>
    <row r="1566" spans="1:9" x14ac:dyDescent="0.2">
      <c r="A1566" t="s">
        <v>794</v>
      </c>
      <c r="B1566">
        <v>6</v>
      </c>
      <c r="C1566">
        <v>0</v>
      </c>
      <c r="D1566">
        <v>1</v>
      </c>
      <c r="E1566">
        <f>IFERROR(INDEX(Gemeinde_Kennzahlen!A:C,MATCH(A1566,Gemeinde_Kennzahlen!B:B,),3),0)</f>
        <v>2346</v>
      </c>
      <c r="F1566">
        <f>IFERROR(ROUND(INDEX(Gemeinde_Kennzahlen!A:Q,MATCH(A1566,Gemeinde_Kennzahlen!B:B,),16)*INDEX(Gemeinde_Kennzahlen!A:Q,MATCH(A1566,Gemeinde_Kennzahlen!B:B,),17),2),"Siedlungsfläche in ha")</f>
        <v>143.55000000000001</v>
      </c>
      <c r="G1566">
        <f t="shared" si="75"/>
        <v>0.12787723785166241</v>
      </c>
      <c r="H1566">
        <f t="shared" si="76"/>
        <v>0</v>
      </c>
      <c r="I1566">
        <f t="shared" si="77"/>
        <v>0.21312872975277067</v>
      </c>
    </row>
    <row r="1567" spans="1:9" x14ac:dyDescent="0.2">
      <c r="A1567" t="s">
        <v>1884</v>
      </c>
      <c r="B1567">
        <v>52</v>
      </c>
      <c r="C1567">
        <v>4</v>
      </c>
      <c r="D1567">
        <v>59</v>
      </c>
      <c r="E1567">
        <f>IFERROR(INDEX(Gemeinde_Kennzahlen!A:C,MATCH(A1567,Gemeinde_Kennzahlen!B:B,),3),0)</f>
        <v>2321</v>
      </c>
      <c r="F1567">
        <f>IFERROR(ROUND(INDEX(Gemeinde_Kennzahlen!A:Q,MATCH(A1567,Gemeinde_Kennzahlen!B:B,),16)*INDEX(Gemeinde_Kennzahlen!A:Q,MATCH(A1567,Gemeinde_Kennzahlen!B:B,),17),2),"Siedlungsfläche in ha")</f>
        <v>116.78</v>
      </c>
      <c r="G1567">
        <f t="shared" si="75"/>
        <v>1.1202068074105989</v>
      </c>
      <c r="H1567">
        <f t="shared" si="76"/>
        <v>1.2925463162429986</v>
      </c>
      <c r="I1567">
        <f t="shared" si="77"/>
        <v>12.710038776389487</v>
      </c>
    </row>
    <row r="1568" spans="1:9" x14ac:dyDescent="0.2">
      <c r="A1568" t="s">
        <v>1619</v>
      </c>
      <c r="B1568">
        <v>7</v>
      </c>
      <c r="C1568">
        <v>1</v>
      </c>
      <c r="D1568">
        <v>0</v>
      </c>
      <c r="E1568">
        <f>IFERROR(INDEX(Gemeinde_Kennzahlen!A:C,MATCH(A1568,Gemeinde_Kennzahlen!B:B,),3),0)</f>
        <v>1638</v>
      </c>
      <c r="F1568">
        <f>IFERROR(ROUND(INDEX(Gemeinde_Kennzahlen!A:Q,MATCH(A1568,Gemeinde_Kennzahlen!B:B,),16)*INDEX(Gemeinde_Kennzahlen!A:Q,MATCH(A1568,Gemeinde_Kennzahlen!B:B,),17),2),"Siedlungsfläche in ha")</f>
        <v>71.14</v>
      </c>
      <c r="G1568">
        <f t="shared" si="75"/>
        <v>0.21367521367521369</v>
      </c>
      <c r="H1568">
        <f t="shared" si="76"/>
        <v>0.45787545787545786</v>
      </c>
      <c r="I1568">
        <f t="shared" si="77"/>
        <v>0</v>
      </c>
    </row>
    <row r="1569" spans="1:9" x14ac:dyDescent="0.2">
      <c r="A1569" t="s">
        <v>1373</v>
      </c>
      <c r="B1569">
        <v>10</v>
      </c>
      <c r="C1569">
        <v>0</v>
      </c>
      <c r="D1569">
        <v>0</v>
      </c>
      <c r="E1569">
        <f>IFERROR(INDEX(Gemeinde_Kennzahlen!A:C,MATCH(A1569,Gemeinde_Kennzahlen!B:B,),3),0)</f>
        <v>528</v>
      </c>
      <c r="F1569">
        <f>IFERROR(ROUND(INDEX(Gemeinde_Kennzahlen!A:Q,MATCH(A1569,Gemeinde_Kennzahlen!B:B,),16)*INDEX(Gemeinde_Kennzahlen!A:Q,MATCH(A1569,Gemeinde_Kennzahlen!B:B,),17),2),"Siedlungsfläche in ha")</f>
        <v>23.95</v>
      </c>
      <c r="G1569">
        <f t="shared" si="75"/>
        <v>0.94696969696969702</v>
      </c>
      <c r="H1569">
        <f t="shared" si="76"/>
        <v>0</v>
      </c>
      <c r="I1569">
        <f t="shared" si="77"/>
        <v>0</v>
      </c>
    </row>
    <row r="1570" spans="1:9" x14ac:dyDescent="0.2">
      <c r="A1570" t="s">
        <v>826</v>
      </c>
      <c r="B1570">
        <v>36</v>
      </c>
      <c r="C1570">
        <v>3</v>
      </c>
      <c r="D1570">
        <v>2</v>
      </c>
      <c r="E1570">
        <f>IFERROR(INDEX(Gemeinde_Kennzahlen!A:C,MATCH(A1570,Gemeinde_Kennzahlen!B:B,),3),0)</f>
        <v>1806</v>
      </c>
      <c r="F1570">
        <f>IFERROR(ROUND(INDEX(Gemeinde_Kennzahlen!A:Q,MATCH(A1570,Gemeinde_Kennzahlen!B:B,),16)*INDEX(Gemeinde_Kennzahlen!A:Q,MATCH(A1570,Gemeinde_Kennzahlen!B:B,),17),2),"Siedlungsfläche in ha")</f>
        <v>56.34</v>
      </c>
      <c r="G1570">
        <f t="shared" si="75"/>
        <v>0.99667774086378735</v>
      </c>
      <c r="H1570">
        <f t="shared" si="76"/>
        <v>1.2458471760797343</v>
      </c>
      <c r="I1570">
        <f t="shared" si="77"/>
        <v>0.55370985603543743</v>
      </c>
    </row>
    <row r="1571" spans="1:9" x14ac:dyDescent="0.2">
      <c r="A1571" t="s">
        <v>2333</v>
      </c>
      <c r="B1571">
        <v>6</v>
      </c>
      <c r="C1571">
        <v>0</v>
      </c>
      <c r="D1571">
        <v>7</v>
      </c>
      <c r="E1571">
        <f>IFERROR(INDEX(Gemeinde_Kennzahlen!A:C,MATCH(A1571,Gemeinde_Kennzahlen!B:B,),3),0)</f>
        <v>2417</v>
      </c>
      <c r="F1571">
        <f>IFERROR(ROUND(INDEX(Gemeinde_Kennzahlen!A:Q,MATCH(A1571,Gemeinde_Kennzahlen!B:B,),16)*INDEX(Gemeinde_Kennzahlen!A:Q,MATCH(A1571,Gemeinde_Kennzahlen!B:B,),17),2),"Siedlungsfläche in ha")</f>
        <v>79</v>
      </c>
      <c r="G1571">
        <f t="shared" si="75"/>
        <v>0.12412081092263137</v>
      </c>
      <c r="H1571">
        <f t="shared" si="76"/>
        <v>0</v>
      </c>
      <c r="I1571">
        <f t="shared" si="77"/>
        <v>1.4480761274306992</v>
      </c>
    </row>
    <row r="1572" spans="1:9" x14ac:dyDescent="0.2">
      <c r="A1572" t="s">
        <v>324</v>
      </c>
      <c r="B1572">
        <v>13</v>
      </c>
      <c r="C1572">
        <v>0</v>
      </c>
      <c r="D1572">
        <v>1</v>
      </c>
      <c r="E1572">
        <f>IFERROR(INDEX(Gemeinde_Kennzahlen!A:C,MATCH(A1572,Gemeinde_Kennzahlen!B:B,),3),0)</f>
        <v>1401</v>
      </c>
      <c r="F1572">
        <f>IFERROR(ROUND(INDEX(Gemeinde_Kennzahlen!A:Q,MATCH(A1572,Gemeinde_Kennzahlen!B:B,),16)*INDEX(Gemeinde_Kennzahlen!A:Q,MATCH(A1572,Gemeinde_Kennzahlen!B:B,),17),2),"Siedlungsfläche in ha")</f>
        <v>112</v>
      </c>
      <c r="G1572">
        <f t="shared" si="75"/>
        <v>0.46395431834403994</v>
      </c>
      <c r="H1572">
        <f t="shared" si="76"/>
        <v>0</v>
      </c>
      <c r="I1572">
        <f t="shared" si="77"/>
        <v>0.35688793718772305</v>
      </c>
    </row>
    <row r="1573" spans="1:9" x14ac:dyDescent="0.2">
      <c r="A1573" t="s">
        <v>619</v>
      </c>
      <c r="B1573">
        <v>0</v>
      </c>
      <c r="C1573">
        <v>0</v>
      </c>
      <c r="D1573">
        <v>0</v>
      </c>
      <c r="E1573">
        <f>IFERROR(INDEX(Gemeinde_Kennzahlen!A:C,MATCH(A1573,Gemeinde_Kennzahlen!B:B,),3),0)</f>
        <v>210</v>
      </c>
      <c r="F1573">
        <f>IFERROR(ROUND(INDEX(Gemeinde_Kennzahlen!A:Q,MATCH(A1573,Gemeinde_Kennzahlen!B:B,),16)*INDEX(Gemeinde_Kennzahlen!A:Q,MATCH(A1573,Gemeinde_Kennzahlen!B:B,),17),2),"Siedlungsfläche in ha")</f>
        <v>27</v>
      </c>
      <c r="G1573">
        <f t="shared" si="75"/>
        <v>0</v>
      </c>
      <c r="H1573">
        <f t="shared" si="76"/>
        <v>0</v>
      </c>
      <c r="I1573">
        <f t="shared" si="77"/>
        <v>0</v>
      </c>
    </row>
    <row r="1574" spans="1:9" x14ac:dyDescent="0.2">
      <c r="A1574" t="s">
        <v>1889</v>
      </c>
      <c r="B1574">
        <v>12</v>
      </c>
      <c r="C1574">
        <v>0</v>
      </c>
      <c r="D1574">
        <v>5</v>
      </c>
      <c r="E1574">
        <f>IFERROR(INDEX(Gemeinde_Kennzahlen!A:C,MATCH(A1574,Gemeinde_Kennzahlen!B:B,),3),0)</f>
        <v>482</v>
      </c>
      <c r="F1574">
        <f>IFERROR(ROUND(INDEX(Gemeinde_Kennzahlen!A:Q,MATCH(A1574,Gemeinde_Kennzahlen!B:B,),16)*INDEX(Gemeinde_Kennzahlen!A:Q,MATCH(A1574,Gemeinde_Kennzahlen!B:B,),17),2),"Siedlungsfläche in ha")</f>
        <v>42.08</v>
      </c>
      <c r="G1574">
        <f t="shared" si="75"/>
        <v>1.2448132780082988</v>
      </c>
      <c r="H1574">
        <f t="shared" si="76"/>
        <v>0</v>
      </c>
      <c r="I1574">
        <f t="shared" si="77"/>
        <v>5.186721991701245</v>
      </c>
    </row>
    <row r="1575" spans="1:9" x14ac:dyDescent="0.2">
      <c r="A1575" t="s">
        <v>559</v>
      </c>
      <c r="B1575">
        <v>0</v>
      </c>
      <c r="C1575">
        <v>0</v>
      </c>
      <c r="D1575">
        <v>0</v>
      </c>
      <c r="E1575">
        <f>IFERROR(INDEX(Gemeinde_Kennzahlen!A:C,MATCH(A1575,Gemeinde_Kennzahlen!B:B,),3),0)</f>
        <v>165</v>
      </c>
      <c r="F1575">
        <f>IFERROR(ROUND(INDEX(Gemeinde_Kennzahlen!A:Q,MATCH(A1575,Gemeinde_Kennzahlen!B:B,),16)*INDEX(Gemeinde_Kennzahlen!A:Q,MATCH(A1575,Gemeinde_Kennzahlen!B:B,),17),2),"Siedlungsfläche in ha")</f>
        <v>17.03</v>
      </c>
      <c r="G1575">
        <f t="shared" si="75"/>
        <v>0</v>
      </c>
      <c r="H1575">
        <f t="shared" si="76"/>
        <v>0</v>
      </c>
      <c r="I1575">
        <f t="shared" si="77"/>
        <v>0</v>
      </c>
    </row>
    <row r="1576" spans="1:9" x14ac:dyDescent="0.2">
      <c r="A1576" t="s">
        <v>1063</v>
      </c>
      <c r="B1576">
        <v>9</v>
      </c>
      <c r="C1576">
        <v>0</v>
      </c>
      <c r="D1576">
        <v>2</v>
      </c>
      <c r="E1576">
        <f>IFERROR(INDEX(Gemeinde_Kennzahlen!A:C,MATCH(A1576,Gemeinde_Kennzahlen!B:B,),3),0)</f>
        <v>884</v>
      </c>
      <c r="F1576">
        <f>IFERROR(ROUND(INDEX(Gemeinde_Kennzahlen!A:Q,MATCH(A1576,Gemeinde_Kennzahlen!B:B,),16)*INDEX(Gemeinde_Kennzahlen!A:Q,MATCH(A1576,Gemeinde_Kennzahlen!B:B,),17),2),"Siedlungsfläche in ha")</f>
        <v>46.91</v>
      </c>
      <c r="G1576">
        <f t="shared" si="75"/>
        <v>0.50904977375565608</v>
      </c>
      <c r="H1576">
        <f t="shared" si="76"/>
        <v>0</v>
      </c>
      <c r="I1576">
        <f t="shared" si="77"/>
        <v>1.1312217194570138</v>
      </c>
    </row>
    <row r="1577" spans="1:9" x14ac:dyDescent="0.2">
      <c r="A1577" t="s">
        <v>824</v>
      </c>
      <c r="B1577">
        <v>15</v>
      </c>
      <c r="C1577">
        <v>1</v>
      </c>
      <c r="D1577">
        <v>3</v>
      </c>
      <c r="E1577">
        <f>IFERROR(INDEX(Gemeinde_Kennzahlen!A:C,MATCH(A1577,Gemeinde_Kennzahlen!B:B,),3),0)</f>
        <v>317</v>
      </c>
      <c r="F1577">
        <f>IFERROR(ROUND(INDEX(Gemeinde_Kennzahlen!A:Q,MATCH(A1577,Gemeinde_Kennzahlen!B:B,),16)*INDEX(Gemeinde_Kennzahlen!A:Q,MATCH(A1577,Gemeinde_Kennzahlen!B:B,),17),2),"Siedlungsfläche in ha")</f>
        <v>16.87</v>
      </c>
      <c r="G1577">
        <f t="shared" si="75"/>
        <v>2.3659305993690851</v>
      </c>
      <c r="H1577">
        <f t="shared" si="76"/>
        <v>2.3659305993690851</v>
      </c>
      <c r="I1577">
        <f t="shared" si="77"/>
        <v>4.7318611987381702</v>
      </c>
    </row>
    <row r="1578" spans="1:9" x14ac:dyDescent="0.2">
      <c r="A1578" t="s">
        <v>1004</v>
      </c>
      <c r="B1578">
        <v>3</v>
      </c>
      <c r="C1578">
        <v>0</v>
      </c>
      <c r="D1578">
        <v>1</v>
      </c>
      <c r="E1578">
        <f>IFERROR(INDEX(Gemeinde_Kennzahlen!A:C,MATCH(A1578,Gemeinde_Kennzahlen!B:B,),3),0)</f>
        <v>804</v>
      </c>
      <c r="F1578">
        <f>IFERROR(ROUND(INDEX(Gemeinde_Kennzahlen!A:Q,MATCH(A1578,Gemeinde_Kennzahlen!B:B,),16)*INDEX(Gemeinde_Kennzahlen!A:Q,MATCH(A1578,Gemeinde_Kennzahlen!B:B,),17),2),"Siedlungsfläche in ha")</f>
        <v>45.45</v>
      </c>
      <c r="G1578">
        <f t="shared" si="75"/>
        <v>0.18656716417910446</v>
      </c>
      <c r="H1578">
        <f t="shared" si="76"/>
        <v>0</v>
      </c>
      <c r="I1578">
        <f t="shared" si="77"/>
        <v>0.62189054726368154</v>
      </c>
    </row>
    <row r="1579" spans="1:9" x14ac:dyDescent="0.2">
      <c r="A1579" t="s">
        <v>236</v>
      </c>
      <c r="B1579">
        <v>0</v>
      </c>
      <c r="C1579">
        <v>0</v>
      </c>
      <c r="D1579">
        <v>0</v>
      </c>
      <c r="E1579">
        <f>IFERROR(INDEX(Gemeinde_Kennzahlen!A:C,MATCH(A1579,Gemeinde_Kennzahlen!B:B,),3),0)</f>
        <v>182</v>
      </c>
      <c r="F1579">
        <f>IFERROR(ROUND(INDEX(Gemeinde_Kennzahlen!A:Q,MATCH(A1579,Gemeinde_Kennzahlen!B:B,),16)*INDEX(Gemeinde_Kennzahlen!A:Q,MATCH(A1579,Gemeinde_Kennzahlen!B:B,),17),2),"Siedlungsfläche in ha")</f>
        <v>30.88</v>
      </c>
      <c r="G1579">
        <f t="shared" si="75"/>
        <v>0</v>
      </c>
      <c r="H1579">
        <f t="shared" si="76"/>
        <v>0</v>
      </c>
      <c r="I1579">
        <f t="shared" si="77"/>
        <v>0</v>
      </c>
    </row>
    <row r="1580" spans="1:9" x14ac:dyDescent="0.2">
      <c r="A1580" t="s">
        <v>1510</v>
      </c>
      <c r="B1580">
        <v>10</v>
      </c>
      <c r="C1580">
        <v>0</v>
      </c>
      <c r="D1580">
        <v>0</v>
      </c>
      <c r="E1580">
        <f>IFERROR(INDEX(Gemeinde_Kennzahlen!A:C,MATCH(A1580,Gemeinde_Kennzahlen!B:B,),3),0)</f>
        <v>3265</v>
      </c>
      <c r="F1580">
        <f>IFERROR(ROUND(INDEX(Gemeinde_Kennzahlen!A:Q,MATCH(A1580,Gemeinde_Kennzahlen!B:B,),16)*INDEX(Gemeinde_Kennzahlen!A:Q,MATCH(A1580,Gemeinde_Kennzahlen!B:B,),17),2),"Siedlungsfläche in ha")</f>
        <v>93.45</v>
      </c>
      <c r="G1580">
        <f t="shared" si="75"/>
        <v>0.15313935681470139</v>
      </c>
      <c r="H1580">
        <f t="shared" si="76"/>
        <v>0</v>
      </c>
      <c r="I1580">
        <f t="shared" si="77"/>
        <v>0</v>
      </c>
    </row>
    <row r="1581" spans="1:9" x14ac:dyDescent="0.2">
      <c r="A1581" t="s">
        <v>249</v>
      </c>
      <c r="B1581">
        <v>0</v>
      </c>
      <c r="C1581">
        <v>1</v>
      </c>
      <c r="D1581">
        <v>0</v>
      </c>
      <c r="E1581">
        <f>IFERROR(INDEX(Gemeinde_Kennzahlen!A:C,MATCH(A1581,Gemeinde_Kennzahlen!B:B,),3),0)</f>
        <v>117</v>
      </c>
      <c r="F1581">
        <f>IFERROR(ROUND(INDEX(Gemeinde_Kennzahlen!A:Q,MATCH(A1581,Gemeinde_Kennzahlen!B:B,),16)*INDEX(Gemeinde_Kennzahlen!A:Q,MATCH(A1581,Gemeinde_Kennzahlen!B:B,),17),2),"Siedlungsfläche in ha")</f>
        <v>25.95</v>
      </c>
      <c r="G1581">
        <f t="shared" si="75"/>
        <v>0</v>
      </c>
      <c r="H1581">
        <f t="shared" si="76"/>
        <v>6.4102564102564106</v>
      </c>
      <c r="I1581">
        <f t="shared" si="77"/>
        <v>0</v>
      </c>
    </row>
    <row r="1582" spans="1:9" x14ac:dyDescent="0.2">
      <c r="A1582" t="s">
        <v>1433</v>
      </c>
      <c r="B1582">
        <v>15</v>
      </c>
      <c r="C1582">
        <v>0</v>
      </c>
      <c r="D1582">
        <v>9</v>
      </c>
      <c r="E1582">
        <f>IFERROR(INDEX(Gemeinde_Kennzahlen!A:C,MATCH(A1582,Gemeinde_Kennzahlen!B:B,),3),0)</f>
        <v>930</v>
      </c>
      <c r="F1582">
        <f>IFERROR(ROUND(INDEX(Gemeinde_Kennzahlen!A:Q,MATCH(A1582,Gemeinde_Kennzahlen!B:B,),16)*INDEX(Gemeinde_Kennzahlen!A:Q,MATCH(A1582,Gemeinde_Kennzahlen!B:B,),17),2),"Siedlungsfläche in ha")</f>
        <v>51.61</v>
      </c>
      <c r="G1582">
        <f t="shared" si="75"/>
        <v>0.80645161290322576</v>
      </c>
      <c r="H1582">
        <f t="shared" si="76"/>
        <v>0</v>
      </c>
      <c r="I1582">
        <f t="shared" si="77"/>
        <v>4.838709677419355</v>
      </c>
    </row>
    <row r="1583" spans="1:9" x14ac:dyDescent="0.2">
      <c r="A1583" t="s">
        <v>2189</v>
      </c>
      <c r="B1583">
        <v>16</v>
      </c>
      <c r="C1583">
        <v>1</v>
      </c>
      <c r="D1583">
        <v>7</v>
      </c>
      <c r="E1583">
        <f>IFERROR(INDEX(Gemeinde_Kennzahlen!A:C,MATCH(A1583,Gemeinde_Kennzahlen!B:B,),3),0)</f>
        <v>1660</v>
      </c>
      <c r="F1583">
        <f>IFERROR(ROUND(INDEX(Gemeinde_Kennzahlen!A:Q,MATCH(A1583,Gemeinde_Kennzahlen!B:B,),16)*INDEX(Gemeinde_Kennzahlen!A:Q,MATCH(A1583,Gemeinde_Kennzahlen!B:B,),17),2),"Siedlungsfläche in ha")</f>
        <v>88.13</v>
      </c>
      <c r="G1583">
        <f t="shared" si="75"/>
        <v>0.48192771084337355</v>
      </c>
      <c r="H1583">
        <f t="shared" si="76"/>
        <v>0.45180722891566272</v>
      </c>
      <c r="I1583">
        <f t="shared" si="77"/>
        <v>2.1084337349397591</v>
      </c>
    </row>
    <row r="1584" spans="1:9" x14ac:dyDescent="0.2">
      <c r="A1584" t="s">
        <v>551</v>
      </c>
      <c r="B1584">
        <v>3</v>
      </c>
      <c r="C1584">
        <v>1</v>
      </c>
      <c r="D1584">
        <v>0</v>
      </c>
      <c r="E1584">
        <f>IFERROR(INDEX(Gemeinde_Kennzahlen!A:C,MATCH(A1584,Gemeinde_Kennzahlen!B:B,),3),0)</f>
        <v>578</v>
      </c>
      <c r="F1584">
        <f>IFERROR(ROUND(INDEX(Gemeinde_Kennzahlen!A:Q,MATCH(A1584,Gemeinde_Kennzahlen!B:B,),16)*INDEX(Gemeinde_Kennzahlen!A:Q,MATCH(A1584,Gemeinde_Kennzahlen!B:B,),17),2),"Siedlungsfläche in ha")</f>
        <v>42.75</v>
      </c>
      <c r="G1584">
        <f t="shared" si="75"/>
        <v>0.25951557093425603</v>
      </c>
      <c r="H1584">
        <f t="shared" si="76"/>
        <v>1.2975778546712804</v>
      </c>
      <c r="I1584">
        <f t="shared" si="77"/>
        <v>0</v>
      </c>
    </row>
    <row r="1585" spans="1:9" x14ac:dyDescent="0.2">
      <c r="A1585" t="s">
        <v>2106</v>
      </c>
      <c r="B1585">
        <v>3</v>
      </c>
      <c r="C1585">
        <v>0</v>
      </c>
      <c r="D1585">
        <v>0</v>
      </c>
      <c r="E1585">
        <f>IFERROR(INDEX(Gemeinde_Kennzahlen!A:C,MATCH(A1585,Gemeinde_Kennzahlen!B:B,),3),0)</f>
        <v>421</v>
      </c>
      <c r="F1585">
        <f>IFERROR(ROUND(INDEX(Gemeinde_Kennzahlen!A:Q,MATCH(A1585,Gemeinde_Kennzahlen!B:B,),16)*INDEX(Gemeinde_Kennzahlen!A:Q,MATCH(A1585,Gemeinde_Kennzahlen!B:B,),17),2),"Siedlungsfläche in ha")</f>
        <v>39.92</v>
      </c>
      <c r="G1585">
        <f t="shared" si="75"/>
        <v>0.35629453681710216</v>
      </c>
      <c r="H1585">
        <f t="shared" si="76"/>
        <v>0</v>
      </c>
      <c r="I1585">
        <f t="shared" si="77"/>
        <v>0</v>
      </c>
    </row>
    <row r="1586" spans="1:9" x14ac:dyDescent="0.2">
      <c r="A1586" t="s">
        <v>1648</v>
      </c>
      <c r="B1586">
        <v>9</v>
      </c>
      <c r="C1586">
        <v>0</v>
      </c>
      <c r="D1586">
        <v>2</v>
      </c>
      <c r="E1586">
        <f>IFERROR(INDEX(Gemeinde_Kennzahlen!A:C,MATCH(A1586,Gemeinde_Kennzahlen!B:B,),3),0)</f>
        <v>160</v>
      </c>
      <c r="F1586">
        <f>IFERROR(ROUND(INDEX(Gemeinde_Kennzahlen!A:Q,MATCH(A1586,Gemeinde_Kennzahlen!B:B,),16)*INDEX(Gemeinde_Kennzahlen!A:Q,MATCH(A1586,Gemeinde_Kennzahlen!B:B,),17),2),"Siedlungsfläche in ha")</f>
        <v>36.93</v>
      </c>
      <c r="G1586">
        <f t="shared" si="75"/>
        <v>2.8125</v>
      </c>
      <c r="H1586">
        <f t="shared" si="76"/>
        <v>0</v>
      </c>
      <c r="I1586">
        <f t="shared" si="77"/>
        <v>6.25</v>
      </c>
    </row>
    <row r="1587" spans="1:9" x14ac:dyDescent="0.2">
      <c r="A1587" t="s">
        <v>1159</v>
      </c>
      <c r="B1587">
        <v>28</v>
      </c>
      <c r="C1587">
        <v>0</v>
      </c>
      <c r="D1587">
        <v>2</v>
      </c>
      <c r="E1587">
        <f>IFERROR(INDEX(Gemeinde_Kennzahlen!A:C,MATCH(A1587,Gemeinde_Kennzahlen!B:B,),3),0)</f>
        <v>5552</v>
      </c>
      <c r="F1587">
        <f>IFERROR(ROUND(INDEX(Gemeinde_Kennzahlen!A:Q,MATCH(A1587,Gemeinde_Kennzahlen!B:B,),16)*INDEX(Gemeinde_Kennzahlen!A:Q,MATCH(A1587,Gemeinde_Kennzahlen!B:B,),17),2),"Siedlungsfläche in ha")</f>
        <v>128.22</v>
      </c>
      <c r="G1587">
        <f t="shared" si="75"/>
        <v>0.25216138328530258</v>
      </c>
      <c r="H1587">
        <f t="shared" si="76"/>
        <v>0</v>
      </c>
      <c r="I1587">
        <f t="shared" si="77"/>
        <v>0.18011527377521613</v>
      </c>
    </row>
    <row r="1588" spans="1:9" x14ac:dyDescent="0.2">
      <c r="A1588" t="s">
        <v>1115</v>
      </c>
      <c r="B1588">
        <v>5</v>
      </c>
      <c r="C1588">
        <v>0</v>
      </c>
      <c r="D1588">
        <v>2</v>
      </c>
      <c r="E1588">
        <f>IFERROR(INDEX(Gemeinde_Kennzahlen!A:C,MATCH(A1588,Gemeinde_Kennzahlen!B:B,),3),0)</f>
        <v>4582</v>
      </c>
      <c r="F1588">
        <f>IFERROR(ROUND(INDEX(Gemeinde_Kennzahlen!A:Q,MATCH(A1588,Gemeinde_Kennzahlen!B:B,),16)*INDEX(Gemeinde_Kennzahlen!A:Q,MATCH(A1588,Gemeinde_Kennzahlen!B:B,),17),2),"Siedlungsfläche in ha")</f>
        <v>151</v>
      </c>
      <c r="G1588">
        <f t="shared" si="75"/>
        <v>5.4561326931470977E-2</v>
      </c>
      <c r="H1588">
        <f t="shared" si="76"/>
        <v>0</v>
      </c>
      <c r="I1588">
        <f t="shared" si="77"/>
        <v>0.21824530772588388</v>
      </c>
    </row>
    <row r="1589" spans="1:9" x14ac:dyDescent="0.2">
      <c r="A1589" t="s">
        <v>1724</v>
      </c>
      <c r="B1589">
        <v>25</v>
      </c>
      <c r="C1589">
        <v>3</v>
      </c>
      <c r="D1589">
        <v>4</v>
      </c>
      <c r="E1589">
        <f>IFERROR(INDEX(Gemeinde_Kennzahlen!A:C,MATCH(A1589,Gemeinde_Kennzahlen!B:B,),3),0)</f>
        <v>10129</v>
      </c>
      <c r="F1589">
        <f>IFERROR(ROUND(INDEX(Gemeinde_Kennzahlen!A:Q,MATCH(A1589,Gemeinde_Kennzahlen!B:B,),16)*INDEX(Gemeinde_Kennzahlen!A:Q,MATCH(A1589,Gemeinde_Kennzahlen!B:B,),17),2),"Siedlungsfläche in ha")</f>
        <v>190</v>
      </c>
      <c r="G1589">
        <f t="shared" si="75"/>
        <v>0.12340803633132591</v>
      </c>
      <c r="H1589">
        <f t="shared" si="76"/>
        <v>0.22213446539638662</v>
      </c>
      <c r="I1589">
        <f t="shared" si="77"/>
        <v>0.19745285813012145</v>
      </c>
    </row>
    <row r="1590" spans="1:9" x14ac:dyDescent="0.2">
      <c r="A1590" t="s">
        <v>2370</v>
      </c>
      <c r="B1590">
        <v>15</v>
      </c>
      <c r="C1590">
        <v>2</v>
      </c>
      <c r="D1590">
        <v>3</v>
      </c>
      <c r="E1590">
        <f>IFERROR(INDEX(Gemeinde_Kennzahlen!A:C,MATCH(A1590,Gemeinde_Kennzahlen!B:B,),3),0)</f>
        <v>2588</v>
      </c>
      <c r="F1590">
        <f>IFERROR(ROUND(INDEX(Gemeinde_Kennzahlen!A:Q,MATCH(A1590,Gemeinde_Kennzahlen!B:B,),16)*INDEX(Gemeinde_Kennzahlen!A:Q,MATCH(A1590,Gemeinde_Kennzahlen!B:B,),17),2),"Siedlungsfläche in ha")</f>
        <v>104.21</v>
      </c>
      <c r="G1590">
        <f t="shared" si="75"/>
        <v>0.28979907264296756</v>
      </c>
      <c r="H1590">
        <f t="shared" si="76"/>
        <v>0.57959814528593512</v>
      </c>
      <c r="I1590">
        <f t="shared" si="77"/>
        <v>0.57959814528593501</v>
      </c>
    </row>
    <row r="1591" spans="1:9" x14ac:dyDescent="0.2">
      <c r="A1591" t="s">
        <v>1014</v>
      </c>
      <c r="B1591">
        <v>12</v>
      </c>
      <c r="C1591">
        <v>0</v>
      </c>
      <c r="D1591">
        <v>0</v>
      </c>
      <c r="E1591">
        <f>IFERROR(INDEX(Gemeinde_Kennzahlen!A:C,MATCH(A1591,Gemeinde_Kennzahlen!B:B,),3),0)</f>
        <v>1047</v>
      </c>
      <c r="F1591">
        <f>IFERROR(ROUND(INDEX(Gemeinde_Kennzahlen!A:Q,MATCH(A1591,Gemeinde_Kennzahlen!B:B,),16)*INDEX(Gemeinde_Kennzahlen!A:Q,MATCH(A1591,Gemeinde_Kennzahlen!B:B,),17),2),"Siedlungsfläche in ha")</f>
        <v>45.91</v>
      </c>
      <c r="G1591">
        <f t="shared" si="75"/>
        <v>0.57306590257879653</v>
      </c>
      <c r="H1591">
        <f t="shared" si="76"/>
        <v>0</v>
      </c>
      <c r="I1591">
        <f t="shared" si="77"/>
        <v>0</v>
      </c>
    </row>
    <row r="1592" spans="1:9" x14ac:dyDescent="0.2">
      <c r="A1592" t="s">
        <v>2247</v>
      </c>
      <c r="B1592">
        <v>7</v>
      </c>
      <c r="C1592">
        <v>0</v>
      </c>
      <c r="D1592">
        <v>1</v>
      </c>
      <c r="E1592">
        <f>IFERROR(INDEX(Gemeinde_Kennzahlen!A:C,MATCH(A1592,Gemeinde_Kennzahlen!B:B,),3),0)</f>
        <v>901</v>
      </c>
      <c r="F1592">
        <f>IFERROR(ROUND(INDEX(Gemeinde_Kennzahlen!A:Q,MATCH(A1592,Gemeinde_Kennzahlen!B:B,),16)*INDEX(Gemeinde_Kennzahlen!A:Q,MATCH(A1592,Gemeinde_Kennzahlen!B:B,),17),2),"Siedlungsfläche in ha")</f>
        <v>63.63</v>
      </c>
      <c r="G1592">
        <f t="shared" si="75"/>
        <v>0.38845726970033301</v>
      </c>
      <c r="H1592">
        <f t="shared" si="76"/>
        <v>0</v>
      </c>
      <c r="I1592">
        <f t="shared" si="77"/>
        <v>0.55493895671476134</v>
      </c>
    </row>
    <row r="1593" spans="1:9" x14ac:dyDescent="0.2">
      <c r="A1593" t="s">
        <v>696</v>
      </c>
      <c r="B1593">
        <v>0</v>
      </c>
      <c r="C1593">
        <v>0</v>
      </c>
      <c r="D1593">
        <v>0</v>
      </c>
      <c r="E1593">
        <f>IFERROR(INDEX(Gemeinde_Kennzahlen!A:C,MATCH(A1593,Gemeinde_Kennzahlen!B:B,),3),0)</f>
        <v>828</v>
      </c>
      <c r="F1593">
        <f>IFERROR(ROUND(INDEX(Gemeinde_Kennzahlen!A:Q,MATCH(A1593,Gemeinde_Kennzahlen!B:B,),16)*INDEX(Gemeinde_Kennzahlen!A:Q,MATCH(A1593,Gemeinde_Kennzahlen!B:B,),17),2),"Siedlungsfläche in ha")</f>
        <v>46.37</v>
      </c>
      <c r="G1593">
        <f t="shared" si="75"/>
        <v>0</v>
      </c>
      <c r="H1593">
        <f t="shared" si="76"/>
        <v>0</v>
      </c>
      <c r="I1593">
        <f t="shared" si="77"/>
        <v>0</v>
      </c>
    </row>
    <row r="1594" spans="1:9" x14ac:dyDescent="0.2">
      <c r="A1594" t="s">
        <v>2005</v>
      </c>
      <c r="B1594">
        <v>25</v>
      </c>
      <c r="C1594">
        <v>2</v>
      </c>
      <c r="D1594">
        <v>4</v>
      </c>
      <c r="E1594">
        <f>IFERROR(INDEX(Gemeinde_Kennzahlen!A:C,MATCH(A1594,Gemeinde_Kennzahlen!B:B,),3),0)</f>
        <v>4370</v>
      </c>
      <c r="F1594">
        <f>IFERROR(ROUND(INDEX(Gemeinde_Kennzahlen!A:Q,MATCH(A1594,Gemeinde_Kennzahlen!B:B,),16)*INDEX(Gemeinde_Kennzahlen!A:Q,MATCH(A1594,Gemeinde_Kennzahlen!B:B,),17),2),"Siedlungsfläche in ha")</f>
        <v>171.31</v>
      </c>
      <c r="G1594">
        <f t="shared" si="75"/>
        <v>0.28604118993135008</v>
      </c>
      <c r="H1594">
        <f t="shared" si="76"/>
        <v>0.34324942791762014</v>
      </c>
      <c r="I1594">
        <f t="shared" si="77"/>
        <v>0.45766590389016021</v>
      </c>
    </row>
    <row r="1595" spans="1:9" x14ac:dyDescent="0.2">
      <c r="A1595" t="s">
        <v>1053</v>
      </c>
      <c r="B1595">
        <v>7</v>
      </c>
      <c r="C1595">
        <v>0</v>
      </c>
      <c r="D1595">
        <v>2</v>
      </c>
      <c r="E1595">
        <f>IFERROR(INDEX(Gemeinde_Kennzahlen!A:C,MATCH(A1595,Gemeinde_Kennzahlen!B:B,),3),0)</f>
        <v>2280</v>
      </c>
      <c r="F1595">
        <f>IFERROR(ROUND(INDEX(Gemeinde_Kennzahlen!A:Q,MATCH(A1595,Gemeinde_Kennzahlen!B:B,),16)*INDEX(Gemeinde_Kennzahlen!A:Q,MATCH(A1595,Gemeinde_Kennzahlen!B:B,),17),2),"Siedlungsfläche in ha")</f>
        <v>69.52</v>
      </c>
      <c r="G1595">
        <f t="shared" si="75"/>
        <v>0.15350877192982457</v>
      </c>
      <c r="H1595">
        <f t="shared" si="76"/>
        <v>0</v>
      </c>
      <c r="I1595">
        <f t="shared" si="77"/>
        <v>0.43859649122807021</v>
      </c>
    </row>
    <row r="1596" spans="1:9" x14ac:dyDescent="0.2">
      <c r="A1596" t="s">
        <v>323</v>
      </c>
      <c r="B1596">
        <v>5</v>
      </c>
      <c r="C1596">
        <v>0</v>
      </c>
      <c r="D1596">
        <v>0</v>
      </c>
      <c r="E1596">
        <f>IFERROR(INDEX(Gemeinde_Kennzahlen!A:C,MATCH(A1596,Gemeinde_Kennzahlen!B:B,),3),0)</f>
        <v>2277</v>
      </c>
      <c r="F1596">
        <f>IFERROR(ROUND(INDEX(Gemeinde_Kennzahlen!A:Q,MATCH(A1596,Gemeinde_Kennzahlen!B:B,),16)*INDEX(Gemeinde_Kennzahlen!A:Q,MATCH(A1596,Gemeinde_Kennzahlen!B:B,),17),2),"Siedlungsfläche in ha")</f>
        <v>116.53</v>
      </c>
      <c r="G1596">
        <f t="shared" si="75"/>
        <v>0.10979358805445763</v>
      </c>
      <c r="H1596">
        <f t="shared" si="76"/>
        <v>0</v>
      </c>
      <c r="I1596">
        <f t="shared" si="77"/>
        <v>0</v>
      </c>
    </row>
    <row r="1597" spans="1:9" x14ac:dyDescent="0.2">
      <c r="A1597" t="s">
        <v>1359</v>
      </c>
      <c r="B1597">
        <v>7</v>
      </c>
      <c r="C1597">
        <v>0</v>
      </c>
      <c r="D1597">
        <v>6</v>
      </c>
      <c r="E1597">
        <f>IFERROR(INDEX(Gemeinde_Kennzahlen!A:C,MATCH(A1597,Gemeinde_Kennzahlen!B:B,),3),0)</f>
        <v>704</v>
      </c>
      <c r="F1597">
        <f>IFERROR(ROUND(INDEX(Gemeinde_Kennzahlen!A:Q,MATCH(A1597,Gemeinde_Kennzahlen!B:B,),16)*INDEX(Gemeinde_Kennzahlen!A:Q,MATCH(A1597,Gemeinde_Kennzahlen!B:B,),17),2),"Siedlungsfläche in ha")</f>
        <v>31.25</v>
      </c>
      <c r="G1597">
        <f t="shared" si="75"/>
        <v>0.49715909090909088</v>
      </c>
      <c r="H1597">
        <f t="shared" si="76"/>
        <v>0</v>
      </c>
      <c r="I1597">
        <f t="shared" si="77"/>
        <v>4.2613636363636358</v>
      </c>
    </row>
    <row r="1598" spans="1:9" x14ac:dyDescent="0.2">
      <c r="A1598" t="s">
        <v>2242</v>
      </c>
      <c r="B1598">
        <v>10</v>
      </c>
      <c r="C1598">
        <v>0</v>
      </c>
      <c r="D1598">
        <v>4</v>
      </c>
      <c r="E1598">
        <f>IFERROR(INDEX(Gemeinde_Kennzahlen!A:C,MATCH(A1598,Gemeinde_Kennzahlen!B:B,),3),0)</f>
        <v>3900</v>
      </c>
      <c r="F1598">
        <f>IFERROR(ROUND(INDEX(Gemeinde_Kennzahlen!A:Q,MATCH(A1598,Gemeinde_Kennzahlen!B:B,),16)*INDEX(Gemeinde_Kennzahlen!A:Q,MATCH(A1598,Gemeinde_Kennzahlen!B:B,),17),2),"Siedlungsfläche in ha")</f>
        <v>125</v>
      </c>
      <c r="G1598">
        <f t="shared" si="75"/>
        <v>0.12820512820512819</v>
      </c>
      <c r="H1598">
        <f t="shared" si="76"/>
        <v>0</v>
      </c>
      <c r="I1598">
        <f t="shared" si="77"/>
        <v>0.51282051282051277</v>
      </c>
    </row>
    <row r="1599" spans="1:9" x14ac:dyDescent="0.2">
      <c r="A1599" t="s">
        <v>1426</v>
      </c>
      <c r="B1599">
        <v>10</v>
      </c>
      <c r="C1599">
        <v>0</v>
      </c>
      <c r="D1599">
        <v>0</v>
      </c>
      <c r="E1599">
        <f>IFERROR(INDEX(Gemeinde_Kennzahlen!A:C,MATCH(A1599,Gemeinde_Kennzahlen!B:B,),3),0)</f>
        <v>746</v>
      </c>
      <c r="F1599">
        <f>IFERROR(ROUND(INDEX(Gemeinde_Kennzahlen!A:Q,MATCH(A1599,Gemeinde_Kennzahlen!B:B,),16)*INDEX(Gemeinde_Kennzahlen!A:Q,MATCH(A1599,Gemeinde_Kennzahlen!B:B,),17),2),"Siedlungsfläche in ha")</f>
        <v>34.07</v>
      </c>
      <c r="G1599">
        <f t="shared" si="75"/>
        <v>0.67024128686327078</v>
      </c>
      <c r="H1599">
        <f t="shared" si="76"/>
        <v>0</v>
      </c>
      <c r="I1599">
        <f t="shared" si="77"/>
        <v>0</v>
      </c>
    </row>
    <row r="1600" spans="1:9" x14ac:dyDescent="0.2">
      <c r="A1600" t="s">
        <v>1657</v>
      </c>
      <c r="B1600">
        <v>5</v>
      </c>
      <c r="C1600">
        <v>0</v>
      </c>
      <c r="D1600">
        <v>0</v>
      </c>
      <c r="E1600">
        <f>IFERROR(INDEX(Gemeinde_Kennzahlen!A:C,MATCH(A1600,Gemeinde_Kennzahlen!B:B,),3),0)</f>
        <v>1504</v>
      </c>
      <c r="F1600">
        <f>IFERROR(ROUND(INDEX(Gemeinde_Kennzahlen!A:Q,MATCH(A1600,Gemeinde_Kennzahlen!B:B,),16)*INDEX(Gemeinde_Kennzahlen!A:Q,MATCH(A1600,Gemeinde_Kennzahlen!B:B,),17),2),"Siedlungsfläche in ha")</f>
        <v>59.88</v>
      </c>
      <c r="G1600">
        <f t="shared" si="75"/>
        <v>0.16622340425531915</v>
      </c>
      <c r="H1600">
        <f t="shared" si="76"/>
        <v>0</v>
      </c>
      <c r="I1600">
        <f t="shared" si="77"/>
        <v>0</v>
      </c>
    </row>
    <row r="1601" spans="1:9" x14ac:dyDescent="0.2">
      <c r="A1601" t="s">
        <v>618</v>
      </c>
      <c r="B1601">
        <v>0</v>
      </c>
      <c r="C1601">
        <v>0</v>
      </c>
      <c r="D1601">
        <v>0</v>
      </c>
      <c r="E1601">
        <f>IFERROR(INDEX(Gemeinde_Kennzahlen!A:C,MATCH(A1601,Gemeinde_Kennzahlen!B:B,),3),0)</f>
        <v>310</v>
      </c>
      <c r="F1601">
        <f>IFERROR(ROUND(INDEX(Gemeinde_Kennzahlen!A:Q,MATCH(A1601,Gemeinde_Kennzahlen!B:B,),16)*INDEX(Gemeinde_Kennzahlen!A:Q,MATCH(A1601,Gemeinde_Kennzahlen!B:B,),17),2),"Siedlungsfläche in ha")</f>
        <v>31.94</v>
      </c>
      <c r="G1601">
        <f t="shared" si="75"/>
        <v>0</v>
      </c>
      <c r="H1601">
        <f t="shared" si="76"/>
        <v>0</v>
      </c>
      <c r="I1601">
        <f t="shared" si="77"/>
        <v>0</v>
      </c>
    </row>
    <row r="1602" spans="1:9" x14ac:dyDescent="0.2">
      <c r="A1602" t="s">
        <v>2311</v>
      </c>
      <c r="B1602">
        <v>4</v>
      </c>
      <c r="C1602">
        <v>0</v>
      </c>
      <c r="D1602">
        <v>3</v>
      </c>
      <c r="E1602">
        <f>IFERROR(INDEX(Gemeinde_Kennzahlen!A:C,MATCH(A1602,Gemeinde_Kennzahlen!B:B,),3),0)</f>
        <v>1790</v>
      </c>
      <c r="F1602">
        <f>IFERROR(ROUND(INDEX(Gemeinde_Kennzahlen!A:Q,MATCH(A1602,Gemeinde_Kennzahlen!B:B,),16)*INDEX(Gemeinde_Kennzahlen!A:Q,MATCH(A1602,Gemeinde_Kennzahlen!B:B,),17),2),"Siedlungsfläche in ha")</f>
        <v>52.32</v>
      </c>
      <c r="G1602">
        <f t="shared" si="75"/>
        <v>0.11173184357541899</v>
      </c>
      <c r="H1602">
        <f t="shared" si="76"/>
        <v>0</v>
      </c>
      <c r="I1602">
        <f t="shared" si="77"/>
        <v>0.83798882681564246</v>
      </c>
    </row>
    <row r="1603" spans="1:9" x14ac:dyDescent="0.2">
      <c r="A1603" t="s">
        <v>1163</v>
      </c>
      <c r="B1603">
        <v>7</v>
      </c>
      <c r="C1603">
        <v>0</v>
      </c>
      <c r="D1603">
        <v>2</v>
      </c>
      <c r="E1603">
        <f>IFERROR(INDEX(Gemeinde_Kennzahlen!A:C,MATCH(A1603,Gemeinde_Kennzahlen!B:B,),3),0)</f>
        <v>1550</v>
      </c>
      <c r="F1603">
        <f>IFERROR(ROUND(INDEX(Gemeinde_Kennzahlen!A:Q,MATCH(A1603,Gemeinde_Kennzahlen!B:B,),16)*INDEX(Gemeinde_Kennzahlen!A:Q,MATCH(A1603,Gemeinde_Kennzahlen!B:B,),17),2),"Siedlungsfläche in ha")</f>
        <v>50.41</v>
      </c>
      <c r="G1603">
        <f t="shared" si="75"/>
        <v>0.22580645161290325</v>
      </c>
      <c r="H1603">
        <f t="shared" si="76"/>
        <v>0</v>
      </c>
      <c r="I1603">
        <f t="shared" si="77"/>
        <v>0.64516129032258063</v>
      </c>
    </row>
    <row r="1604" spans="1:9" x14ac:dyDescent="0.2">
      <c r="A1604" t="s">
        <v>639</v>
      </c>
      <c r="B1604">
        <v>5</v>
      </c>
      <c r="C1604">
        <v>1</v>
      </c>
      <c r="D1604">
        <v>0</v>
      </c>
      <c r="E1604">
        <f>IFERROR(INDEX(Gemeinde_Kennzahlen!A:C,MATCH(A1604,Gemeinde_Kennzahlen!B:B,),3),0)</f>
        <v>2932</v>
      </c>
      <c r="F1604">
        <f>IFERROR(ROUND(INDEX(Gemeinde_Kennzahlen!A:Q,MATCH(A1604,Gemeinde_Kennzahlen!B:B,),16)*INDEX(Gemeinde_Kennzahlen!A:Q,MATCH(A1604,Gemeinde_Kennzahlen!B:B,),17),2),"Siedlungsfläche in ha")</f>
        <v>129</v>
      </c>
      <c r="G1604">
        <f t="shared" si="75"/>
        <v>8.5266030013642566E-2</v>
      </c>
      <c r="H1604">
        <f t="shared" si="76"/>
        <v>0.25579809004092768</v>
      </c>
      <c r="I1604">
        <f t="shared" si="77"/>
        <v>0</v>
      </c>
    </row>
    <row r="1605" spans="1:9" x14ac:dyDescent="0.2">
      <c r="A1605" t="s">
        <v>1391</v>
      </c>
      <c r="B1605">
        <v>32</v>
      </c>
      <c r="C1605">
        <v>1</v>
      </c>
      <c r="D1605">
        <v>8</v>
      </c>
      <c r="E1605">
        <f>IFERROR(INDEX(Gemeinde_Kennzahlen!A:C,MATCH(A1605,Gemeinde_Kennzahlen!B:B,),3),0)</f>
        <v>854</v>
      </c>
      <c r="F1605">
        <f>IFERROR(ROUND(INDEX(Gemeinde_Kennzahlen!A:Q,MATCH(A1605,Gemeinde_Kennzahlen!B:B,),16)*INDEX(Gemeinde_Kennzahlen!A:Q,MATCH(A1605,Gemeinde_Kennzahlen!B:B,),17),2),"Siedlungsfläche in ha")</f>
        <v>49.08</v>
      </c>
      <c r="G1605">
        <f t="shared" si="75"/>
        <v>1.873536299765808</v>
      </c>
      <c r="H1605">
        <f t="shared" si="76"/>
        <v>0.87822014051522246</v>
      </c>
      <c r="I1605">
        <f t="shared" si="77"/>
        <v>4.6838407494145198</v>
      </c>
    </row>
    <row r="1606" spans="1:9" x14ac:dyDescent="0.2">
      <c r="A1606" t="s">
        <v>291</v>
      </c>
      <c r="B1606">
        <v>3</v>
      </c>
      <c r="C1606">
        <v>0</v>
      </c>
      <c r="D1606">
        <v>0</v>
      </c>
      <c r="E1606">
        <f>IFERROR(INDEX(Gemeinde_Kennzahlen!A:C,MATCH(A1606,Gemeinde_Kennzahlen!B:B,),3),0)</f>
        <v>541</v>
      </c>
      <c r="F1606">
        <f>IFERROR(ROUND(INDEX(Gemeinde_Kennzahlen!A:Q,MATCH(A1606,Gemeinde_Kennzahlen!B:B,),16)*INDEX(Gemeinde_Kennzahlen!A:Q,MATCH(A1606,Gemeinde_Kennzahlen!B:B,),17),2),"Siedlungsfläche in ha")</f>
        <v>66.73</v>
      </c>
      <c r="G1606">
        <f t="shared" si="75"/>
        <v>0.27726432532347506</v>
      </c>
      <c r="H1606">
        <f t="shared" si="76"/>
        <v>0</v>
      </c>
      <c r="I1606">
        <f t="shared" si="77"/>
        <v>0</v>
      </c>
    </row>
    <row r="1607" spans="1:9" x14ac:dyDescent="0.2">
      <c r="A1607" t="s">
        <v>2335</v>
      </c>
      <c r="B1607">
        <v>8</v>
      </c>
      <c r="C1607">
        <v>0</v>
      </c>
      <c r="D1607">
        <v>4</v>
      </c>
      <c r="E1607">
        <f>IFERROR(INDEX(Gemeinde_Kennzahlen!A:C,MATCH(A1607,Gemeinde_Kennzahlen!B:B,),3),0)</f>
        <v>1057</v>
      </c>
      <c r="F1607">
        <f>IFERROR(ROUND(INDEX(Gemeinde_Kennzahlen!A:Q,MATCH(A1607,Gemeinde_Kennzahlen!B:B,),16)*INDEX(Gemeinde_Kennzahlen!A:Q,MATCH(A1607,Gemeinde_Kennzahlen!B:B,),17),2),"Siedlungsfläche in ha")</f>
        <v>117.24</v>
      </c>
      <c r="G1607">
        <f t="shared" si="75"/>
        <v>0.3784295175023652</v>
      </c>
      <c r="H1607">
        <f t="shared" si="76"/>
        <v>0</v>
      </c>
      <c r="I1607">
        <f t="shared" si="77"/>
        <v>1.8921475875118259</v>
      </c>
    </row>
    <row r="1608" spans="1:9" x14ac:dyDescent="0.2">
      <c r="A1608" t="s">
        <v>1096</v>
      </c>
      <c r="B1608">
        <v>34</v>
      </c>
      <c r="C1608">
        <v>2</v>
      </c>
      <c r="D1608">
        <v>9</v>
      </c>
      <c r="E1608">
        <f>IFERROR(INDEX(Gemeinde_Kennzahlen!A:C,MATCH(A1608,Gemeinde_Kennzahlen!B:B,),3),0)</f>
        <v>7613</v>
      </c>
      <c r="F1608">
        <f>IFERROR(ROUND(INDEX(Gemeinde_Kennzahlen!A:Q,MATCH(A1608,Gemeinde_Kennzahlen!B:B,),16)*INDEX(Gemeinde_Kennzahlen!A:Q,MATCH(A1608,Gemeinde_Kennzahlen!B:B,),17),2),"Siedlungsfläche in ha")</f>
        <v>223</v>
      </c>
      <c r="G1608">
        <f t="shared" si="75"/>
        <v>0.22330224615788782</v>
      </c>
      <c r="H1608">
        <f t="shared" si="76"/>
        <v>0.19703139366872455</v>
      </c>
      <c r="I1608">
        <f t="shared" si="77"/>
        <v>0.59109418100617361</v>
      </c>
    </row>
    <row r="1609" spans="1:9" x14ac:dyDescent="0.2">
      <c r="A1609" t="s">
        <v>303</v>
      </c>
      <c r="B1609">
        <v>10</v>
      </c>
      <c r="C1609">
        <v>3</v>
      </c>
      <c r="D1609">
        <v>0</v>
      </c>
      <c r="E1609">
        <f>IFERROR(INDEX(Gemeinde_Kennzahlen!A:C,MATCH(A1609,Gemeinde_Kennzahlen!B:B,),3),0)</f>
        <v>1047</v>
      </c>
      <c r="F1609">
        <f>IFERROR(ROUND(INDEX(Gemeinde_Kennzahlen!A:Q,MATCH(A1609,Gemeinde_Kennzahlen!B:B,),16)*INDEX(Gemeinde_Kennzahlen!A:Q,MATCH(A1609,Gemeinde_Kennzahlen!B:B,),17),2),"Siedlungsfläche in ha")</f>
        <v>41.71</v>
      </c>
      <c r="G1609">
        <f t="shared" si="75"/>
        <v>0.47755491881566381</v>
      </c>
      <c r="H1609">
        <f t="shared" si="76"/>
        <v>2.1489971346704873</v>
      </c>
      <c r="I1609">
        <f t="shared" si="77"/>
        <v>0</v>
      </c>
    </row>
    <row r="1610" spans="1:9" x14ac:dyDescent="0.2">
      <c r="A1610" t="s">
        <v>1018</v>
      </c>
      <c r="B1610">
        <v>28</v>
      </c>
      <c r="C1610">
        <v>1</v>
      </c>
      <c r="D1610">
        <v>1</v>
      </c>
      <c r="E1610">
        <f>IFERROR(INDEX(Gemeinde_Kennzahlen!A:C,MATCH(A1610,Gemeinde_Kennzahlen!B:B,),3),0)</f>
        <v>5533</v>
      </c>
      <c r="F1610">
        <f>IFERROR(ROUND(INDEX(Gemeinde_Kennzahlen!A:Q,MATCH(A1610,Gemeinde_Kennzahlen!B:B,),16)*INDEX(Gemeinde_Kennzahlen!A:Q,MATCH(A1610,Gemeinde_Kennzahlen!B:B,),17),2),"Siedlungsfläche in ha")</f>
        <v>196</v>
      </c>
      <c r="G1610">
        <f t="shared" si="75"/>
        <v>0.25302729080065062</v>
      </c>
      <c r="H1610">
        <f t="shared" si="76"/>
        <v>0.13555033435749142</v>
      </c>
      <c r="I1610">
        <f t="shared" si="77"/>
        <v>9.0366889571660947E-2</v>
      </c>
    </row>
    <row r="1611" spans="1:9" x14ac:dyDescent="0.2">
      <c r="A1611" t="s">
        <v>1126</v>
      </c>
      <c r="B1611">
        <v>18</v>
      </c>
      <c r="C1611">
        <v>1</v>
      </c>
      <c r="D1611">
        <v>5</v>
      </c>
      <c r="E1611">
        <f>IFERROR(INDEX(Gemeinde_Kennzahlen!A:C,MATCH(A1611,Gemeinde_Kennzahlen!B:B,),3),0)</f>
        <v>4508</v>
      </c>
      <c r="F1611">
        <f>IFERROR(ROUND(INDEX(Gemeinde_Kennzahlen!A:Q,MATCH(A1611,Gemeinde_Kennzahlen!B:B,),16)*INDEX(Gemeinde_Kennzahlen!A:Q,MATCH(A1611,Gemeinde_Kennzahlen!B:B,),17),2),"Siedlungsfläche in ha")</f>
        <v>109.45</v>
      </c>
      <c r="G1611">
        <f t="shared" si="75"/>
        <v>0.19964507542147292</v>
      </c>
      <c r="H1611">
        <f t="shared" si="76"/>
        <v>0.16637089618456077</v>
      </c>
      <c r="I1611">
        <f t="shared" si="77"/>
        <v>0.55456965394853597</v>
      </c>
    </row>
    <row r="1612" spans="1:9" x14ac:dyDescent="0.2">
      <c r="A1612" t="s">
        <v>1703</v>
      </c>
      <c r="B1612">
        <v>1</v>
      </c>
      <c r="C1612">
        <v>0</v>
      </c>
      <c r="D1612">
        <v>0</v>
      </c>
      <c r="E1612">
        <f>IFERROR(INDEX(Gemeinde_Kennzahlen!A:C,MATCH(A1612,Gemeinde_Kennzahlen!B:B,),3),0)</f>
        <v>786</v>
      </c>
      <c r="F1612">
        <f>IFERROR(ROUND(INDEX(Gemeinde_Kennzahlen!A:Q,MATCH(A1612,Gemeinde_Kennzahlen!B:B,),16)*INDEX(Gemeinde_Kennzahlen!A:Q,MATCH(A1612,Gemeinde_Kennzahlen!B:B,),17),2),"Siedlungsfläche in ha")</f>
        <v>31.93</v>
      </c>
      <c r="G1612">
        <f t="shared" si="75"/>
        <v>6.3613231552162849E-2</v>
      </c>
      <c r="H1612">
        <f t="shared" si="76"/>
        <v>0</v>
      </c>
      <c r="I1612">
        <f t="shared" si="77"/>
        <v>0</v>
      </c>
    </row>
    <row r="1613" spans="1:9" x14ac:dyDescent="0.2">
      <c r="A1613" t="s">
        <v>1155</v>
      </c>
      <c r="B1613">
        <v>9</v>
      </c>
      <c r="C1613">
        <v>1</v>
      </c>
      <c r="D1613">
        <v>6</v>
      </c>
      <c r="E1613">
        <f>IFERROR(INDEX(Gemeinde_Kennzahlen!A:C,MATCH(A1613,Gemeinde_Kennzahlen!B:B,),3),0)</f>
        <v>1795</v>
      </c>
      <c r="F1613">
        <f>IFERROR(ROUND(INDEX(Gemeinde_Kennzahlen!A:Q,MATCH(A1613,Gemeinde_Kennzahlen!B:B,),16)*INDEX(Gemeinde_Kennzahlen!A:Q,MATCH(A1613,Gemeinde_Kennzahlen!B:B,),17),2),"Siedlungsfläche in ha")</f>
        <v>63</v>
      </c>
      <c r="G1613">
        <f t="shared" si="75"/>
        <v>0.25069637883008355</v>
      </c>
      <c r="H1613">
        <f t="shared" si="76"/>
        <v>0.4178272980501393</v>
      </c>
      <c r="I1613">
        <f t="shared" si="77"/>
        <v>1.671309192200557</v>
      </c>
    </row>
    <row r="1614" spans="1:9" x14ac:dyDescent="0.2">
      <c r="A1614" t="s">
        <v>1476</v>
      </c>
      <c r="B1614">
        <v>25</v>
      </c>
      <c r="C1614">
        <v>0</v>
      </c>
      <c r="D1614">
        <v>4</v>
      </c>
      <c r="E1614">
        <f>IFERROR(INDEX(Gemeinde_Kennzahlen!A:C,MATCH(A1614,Gemeinde_Kennzahlen!B:B,),3),0)</f>
        <v>2369</v>
      </c>
      <c r="F1614">
        <f>IFERROR(ROUND(INDEX(Gemeinde_Kennzahlen!A:Q,MATCH(A1614,Gemeinde_Kennzahlen!B:B,),16)*INDEX(Gemeinde_Kennzahlen!A:Q,MATCH(A1614,Gemeinde_Kennzahlen!B:B,),17),2),"Siedlungsfläche in ha")</f>
        <v>71.44</v>
      </c>
      <c r="G1614">
        <f t="shared" si="75"/>
        <v>0.52764879696074285</v>
      </c>
      <c r="H1614">
        <f t="shared" si="76"/>
        <v>0</v>
      </c>
      <c r="I1614">
        <f t="shared" si="77"/>
        <v>0.84423807513718863</v>
      </c>
    </row>
    <row r="1615" spans="1:9" x14ac:dyDescent="0.2">
      <c r="A1615" t="s">
        <v>1948</v>
      </c>
      <c r="B1615">
        <v>11</v>
      </c>
      <c r="C1615">
        <v>0</v>
      </c>
      <c r="D1615">
        <v>1</v>
      </c>
      <c r="E1615">
        <f>IFERROR(INDEX(Gemeinde_Kennzahlen!A:C,MATCH(A1615,Gemeinde_Kennzahlen!B:B,),3),0)</f>
        <v>2526</v>
      </c>
      <c r="F1615">
        <f>IFERROR(ROUND(INDEX(Gemeinde_Kennzahlen!A:Q,MATCH(A1615,Gemeinde_Kennzahlen!B:B,),16)*INDEX(Gemeinde_Kennzahlen!A:Q,MATCH(A1615,Gemeinde_Kennzahlen!B:B,),17),2),"Siedlungsfläche in ha")</f>
        <v>83.34</v>
      </c>
      <c r="G1615">
        <f t="shared" si="75"/>
        <v>0.217735550277118</v>
      </c>
      <c r="H1615">
        <f t="shared" si="76"/>
        <v>0</v>
      </c>
      <c r="I1615">
        <f t="shared" si="77"/>
        <v>0.19794140934283452</v>
      </c>
    </row>
    <row r="1616" spans="1:9" x14ac:dyDescent="0.2">
      <c r="A1616" t="s">
        <v>1699</v>
      </c>
      <c r="B1616">
        <v>0</v>
      </c>
      <c r="C1616">
        <v>0</v>
      </c>
      <c r="D1616">
        <v>0</v>
      </c>
      <c r="E1616">
        <f>IFERROR(INDEX(Gemeinde_Kennzahlen!A:C,MATCH(A1616,Gemeinde_Kennzahlen!B:B,),3),0)</f>
        <v>335</v>
      </c>
      <c r="F1616">
        <f>IFERROR(ROUND(INDEX(Gemeinde_Kennzahlen!A:Q,MATCH(A1616,Gemeinde_Kennzahlen!B:B,),16)*INDEX(Gemeinde_Kennzahlen!A:Q,MATCH(A1616,Gemeinde_Kennzahlen!B:B,),17),2),"Siedlungsfläche in ha")</f>
        <v>41.17</v>
      </c>
      <c r="G1616">
        <f t="shared" si="75"/>
        <v>0</v>
      </c>
      <c r="H1616">
        <f t="shared" si="76"/>
        <v>0</v>
      </c>
      <c r="I1616">
        <f t="shared" si="77"/>
        <v>0</v>
      </c>
    </row>
    <row r="1617" spans="1:9" x14ac:dyDescent="0.2">
      <c r="A1617" t="s">
        <v>2116</v>
      </c>
      <c r="B1617">
        <v>0</v>
      </c>
      <c r="C1617">
        <v>0</v>
      </c>
      <c r="D1617">
        <v>0</v>
      </c>
      <c r="E1617">
        <f>IFERROR(INDEX(Gemeinde_Kennzahlen!A:C,MATCH(A1617,Gemeinde_Kennzahlen!B:B,),3),0)</f>
        <v>1505</v>
      </c>
      <c r="F1617">
        <f>IFERROR(ROUND(INDEX(Gemeinde_Kennzahlen!A:Q,MATCH(A1617,Gemeinde_Kennzahlen!B:B,),16)*INDEX(Gemeinde_Kennzahlen!A:Q,MATCH(A1617,Gemeinde_Kennzahlen!B:B,),17),2),"Siedlungsfläche in ha")</f>
        <v>91.19</v>
      </c>
      <c r="G1617">
        <f t="shared" si="75"/>
        <v>0</v>
      </c>
      <c r="H1617">
        <f t="shared" si="76"/>
        <v>0</v>
      </c>
      <c r="I1617">
        <f t="shared" si="77"/>
        <v>0</v>
      </c>
    </row>
    <row r="1618" spans="1:9" x14ac:dyDescent="0.2">
      <c r="A1618" t="s">
        <v>1153</v>
      </c>
      <c r="B1618">
        <v>29</v>
      </c>
      <c r="C1618">
        <v>3</v>
      </c>
      <c r="D1618">
        <v>4</v>
      </c>
      <c r="E1618">
        <f>IFERROR(INDEX(Gemeinde_Kennzahlen!A:C,MATCH(A1618,Gemeinde_Kennzahlen!B:B,),3),0)</f>
        <v>5772</v>
      </c>
      <c r="F1618">
        <f>IFERROR(ROUND(INDEX(Gemeinde_Kennzahlen!A:Q,MATCH(A1618,Gemeinde_Kennzahlen!B:B,),16)*INDEX(Gemeinde_Kennzahlen!A:Q,MATCH(A1618,Gemeinde_Kennzahlen!B:B,),17),2),"Siedlungsfläche in ha")</f>
        <v>143.47</v>
      </c>
      <c r="G1618">
        <f t="shared" ref="G1618:G1681" si="78">B1618/E1618*50</f>
        <v>0.25121275121275122</v>
      </c>
      <c r="H1618">
        <f t="shared" ref="H1618:H1681" si="79">C1618/E1618*750</f>
        <v>0.38981288981288986</v>
      </c>
      <c r="I1618">
        <f t="shared" ref="I1618:I1681" si="80">D1618/E1618*500</f>
        <v>0.3465003465003465</v>
      </c>
    </row>
    <row r="1619" spans="1:9" x14ac:dyDescent="0.2">
      <c r="A1619" t="s">
        <v>1396</v>
      </c>
      <c r="B1619">
        <v>13</v>
      </c>
      <c r="C1619">
        <v>2</v>
      </c>
      <c r="D1619">
        <v>5</v>
      </c>
      <c r="E1619">
        <f>IFERROR(INDEX(Gemeinde_Kennzahlen!A:C,MATCH(A1619,Gemeinde_Kennzahlen!B:B,),3),0)</f>
        <v>743</v>
      </c>
      <c r="F1619">
        <f>IFERROR(ROUND(INDEX(Gemeinde_Kennzahlen!A:Q,MATCH(A1619,Gemeinde_Kennzahlen!B:B,),16)*INDEX(Gemeinde_Kennzahlen!A:Q,MATCH(A1619,Gemeinde_Kennzahlen!B:B,),17),2),"Siedlungsfläche in ha")</f>
        <v>40.92</v>
      </c>
      <c r="G1619">
        <f t="shared" si="78"/>
        <v>0.87483176312247635</v>
      </c>
      <c r="H1619">
        <f t="shared" si="79"/>
        <v>2.018842530282638</v>
      </c>
      <c r="I1619">
        <f t="shared" si="80"/>
        <v>3.3647375504710633</v>
      </c>
    </row>
    <row r="1620" spans="1:9" x14ac:dyDescent="0.2">
      <c r="A1620" t="s">
        <v>589</v>
      </c>
      <c r="B1620">
        <v>1</v>
      </c>
      <c r="C1620">
        <v>1</v>
      </c>
      <c r="D1620">
        <v>0</v>
      </c>
      <c r="E1620">
        <f>IFERROR(INDEX(Gemeinde_Kennzahlen!A:C,MATCH(A1620,Gemeinde_Kennzahlen!B:B,),3),0)</f>
        <v>1997</v>
      </c>
      <c r="F1620">
        <f>IFERROR(ROUND(INDEX(Gemeinde_Kennzahlen!A:Q,MATCH(A1620,Gemeinde_Kennzahlen!B:B,),16)*INDEX(Gemeinde_Kennzahlen!A:Q,MATCH(A1620,Gemeinde_Kennzahlen!B:B,),17),2),"Siedlungsfläche in ha")</f>
        <v>92.19</v>
      </c>
      <c r="G1620">
        <f t="shared" si="78"/>
        <v>2.5037556334501748E-2</v>
      </c>
      <c r="H1620">
        <f t="shared" si="79"/>
        <v>0.37556334501752625</v>
      </c>
      <c r="I1620">
        <f t="shared" si="80"/>
        <v>0</v>
      </c>
    </row>
    <row r="1621" spans="1:9" x14ac:dyDescent="0.2">
      <c r="A1621" t="s">
        <v>490</v>
      </c>
      <c r="B1621">
        <v>0</v>
      </c>
      <c r="C1621">
        <v>0</v>
      </c>
      <c r="D1621">
        <v>0</v>
      </c>
      <c r="E1621">
        <f>IFERROR(INDEX(Gemeinde_Kennzahlen!A:C,MATCH(A1621,Gemeinde_Kennzahlen!B:B,),3),0)</f>
        <v>356</v>
      </c>
      <c r="F1621">
        <f>IFERROR(ROUND(INDEX(Gemeinde_Kennzahlen!A:Q,MATCH(A1621,Gemeinde_Kennzahlen!B:B,),16)*INDEX(Gemeinde_Kennzahlen!A:Q,MATCH(A1621,Gemeinde_Kennzahlen!B:B,),17),2),"Siedlungsfläche in ha")</f>
        <v>45.09</v>
      </c>
      <c r="G1621">
        <f t="shared" si="78"/>
        <v>0</v>
      </c>
      <c r="H1621">
        <f t="shared" si="79"/>
        <v>0</v>
      </c>
      <c r="I1621">
        <f t="shared" si="80"/>
        <v>0</v>
      </c>
    </row>
    <row r="1622" spans="1:9" x14ac:dyDescent="0.2">
      <c r="A1622" t="s">
        <v>649</v>
      </c>
      <c r="B1622">
        <v>5</v>
      </c>
      <c r="C1622">
        <v>0</v>
      </c>
      <c r="D1622">
        <v>1</v>
      </c>
      <c r="E1622">
        <f>IFERROR(INDEX(Gemeinde_Kennzahlen!A:C,MATCH(A1622,Gemeinde_Kennzahlen!B:B,),3),0)</f>
        <v>8930</v>
      </c>
      <c r="F1622">
        <f>IFERROR(ROUND(INDEX(Gemeinde_Kennzahlen!A:Q,MATCH(A1622,Gemeinde_Kennzahlen!B:B,),16)*INDEX(Gemeinde_Kennzahlen!A:Q,MATCH(A1622,Gemeinde_Kennzahlen!B:B,),17),2),"Siedlungsfläche in ha")</f>
        <v>232.45</v>
      </c>
      <c r="G1622">
        <f t="shared" si="78"/>
        <v>2.7995520716685332E-2</v>
      </c>
      <c r="H1622">
        <f t="shared" si="79"/>
        <v>0</v>
      </c>
      <c r="I1622">
        <f t="shared" si="80"/>
        <v>5.5991041433370664E-2</v>
      </c>
    </row>
    <row r="1623" spans="1:9" x14ac:dyDescent="0.2">
      <c r="A1623" t="s">
        <v>1118</v>
      </c>
      <c r="B1623">
        <v>23</v>
      </c>
      <c r="C1623">
        <v>0</v>
      </c>
      <c r="D1623">
        <v>9</v>
      </c>
      <c r="E1623">
        <f>IFERROR(INDEX(Gemeinde_Kennzahlen!A:C,MATCH(A1623,Gemeinde_Kennzahlen!B:B,),3),0)</f>
        <v>4503</v>
      </c>
      <c r="F1623">
        <f>IFERROR(ROUND(INDEX(Gemeinde_Kennzahlen!A:Q,MATCH(A1623,Gemeinde_Kennzahlen!B:B,),16)*INDEX(Gemeinde_Kennzahlen!A:Q,MATCH(A1623,Gemeinde_Kennzahlen!B:B,),17),2),"Siedlungsfläche in ha")</f>
        <v>117</v>
      </c>
      <c r="G1623">
        <f t="shared" si="78"/>
        <v>0.25538529868976234</v>
      </c>
      <c r="H1623">
        <f t="shared" si="79"/>
        <v>0</v>
      </c>
      <c r="I1623">
        <f t="shared" si="80"/>
        <v>0.99933377748167895</v>
      </c>
    </row>
    <row r="1624" spans="1:9" x14ac:dyDescent="0.2">
      <c r="A1624" t="s">
        <v>1859</v>
      </c>
      <c r="B1624">
        <v>4</v>
      </c>
      <c r="C1624">
        <v>0</v>
      </c>
      <c r="D1624">
        <v>1</v>
      </c>
      <c r="E1624">
        <f>IFERROR(INDEX(Gemeinde_Kennzahlen!A:C,MATCH(A1624,Gemeinde_Kennzahlen!B:B,),3),0)</f>
        <v>6361</v>
      </c>
      <c r="F1624">
        <f>IFERROR(ROUND(INDEX(Gemeinde_Kennzahlen!A:Q,MATCH(A1624,Gemeinde_Kennzahlen!B:B,),16)*INDEX(Gemeinde_Kennzahlen!A:Q,MATCH(A1624,Gemeinde_Kennzahlen!B:B,),17),2),"Siedlungsfläche in ha")</f>
        <v>157.33000000000001</v>
      </c>
      <c r="G1624">
        <f t="shared" si="78"/>
        <v>3.1441597233139447E-2</v>
      </c>
      <c r="H1624">
        <f t="shared" si="79"/>
        <v>0</v>
      </c>
      <c r="I1624">
        <f t="shared" si="80"/>
        <v>7.8603993082848614E-2</v>
      </c>
    </row>
    <row r="1625" spans="1:9" x14ac:dyDescent="0.2">
      <c r="A1625" t="s">
        <v>1554</v>
      </c>
      <c r="B1625">
        <v>9</v>
      </c>
      <c r="C1625">
        <v>0</v>
      </c>
      <c r="D1625">
        <v>1</v>
      </c>
      <c r="E1625">
        <f>IFERROR(INDEX(Gemeinde_Kennzahlen!A:C,MATCH(A1625,Gemeinde_Kennzahlen!B:B,),3),0)</f>
        <v>433</v>
      </c>
      <c r="F1625">
        <f>IFERROR(ROUND(INDEX(Gemeinde_Kennzahlen!A:Q,MATCH(A1625,Gemeinde_Kennzahlen!B:B,),16)*INDEX(Gemeinde_Kennzahlen!A:Q,MATCH(A1625,Gemeinde_Kennzahlen!B:B,),17),2),"Siedlungsfläche in ha")</f>
        <v>28.88</v>
      </c>
      <c r="G1625">
        <f t="shared" si="78"/>
        <v>1.0392609699769053</v>
      </c>
      <c r="H1625">
        <f t="shared" si="79"/>
        <v>0</v>
      </c>
      <c r="I1625">
        <f t="shared" si="80"/>
        <v>1.1547344110854503</v>
      </c>
    </row>
    <row r="1626" spans="1:9" x14ac:dyDescent="0.2">
      <c r="A1626" t="s">
        <v>2336</v>
      </c>
      <c r="B1626">
        <v>24</v>
      </c>
      <c r="C1626">
        <v>1</v>
      </c>
      <c r="D1626">
        <v>1</v>
      </c>
      <c r="E1626">
        <f>IFERROR(INDEX(Gemeinde_Kennzahlen!A:C,MATCH(A1626,Gemeinde_Kennzahlen!B:B,),3),0)</f>
        <v>2872</v>
      </c>
      <c r="F1626">
        <f>IFERROR(ROUND(INDEX(Gemeinde_Kennzahlen!A:Q,MATCH(A1626,Gemeinde_Kennzahlen!B:B,),16)*INDEX(Gemeinde_Kennzahlen!A:Q,MATCH(A1626,Gemeinde_Kennzahlen!B:B,),17),2),"Siedlungsfläche in ha")</f>
        <v>89.37</v>
      </c>
      <c r="G1626">
        <f t="shared" si="78"/>
        <v>0.4178272980501393</v>
      </c>
      <c r="H1626">
        <f t="shared" si="79"/>
        <v>0.26114206128133705</v>
      </c>
      <c r="I1626">
        <f t="shared" si="80"/>
        <v>0.17409470752089137</v>
      </c>
    </row>
    <row r="1627" spans="1:9" x14ac:dyDescent="0.2">
      <c r="A1627" t="s">
        <v>1262</v>
      </c>
      <c r="B1627">
        <v>9</v>
      </c>
      <c r="C1627">
        <v>0</v>
      </c>
      <c r="D1627">
        <v>1</v>
      </c>
      <c r="E1627">
        <f>IFERROR(INDEX(Gemeinde_Kennzahlen!A:C,MATCH(A1627,Gemeinde_Kennzahlen!B:B,),3),0)</f>
        <v>612</v>
      </c>
      <c r="F1627">
        <f>IFERROR(ROUND(INDEX(Gemeinde_Kennzahlen!A:Q,MATCH(A1627,Gemeinde_Kennzahlen!B:B,),16)*INDEX(Gemeinde_Kennzahlen!A:Q,MATCH(A1627,Gemeinde_Kennzahlen!B:B,),17),2),"Siedlungsfläche in ha")</f>
        <v>35.85</v>
      </c>
      <c r="G1627">
        <f t="shared" si="78"/>
        <v>0.73529411764705876</v>
      </c>
      <c r="H1627">
        <f t="shared" si="79"/>
        <v>0</v>
      </c>
      <c r="I1627">
        <f t="shared" si="80"/>
        <v>0.81699346405228757</v>
      </c>
    </row>
    <row r="1628" spans="1:9" x14ac:dyDescent="0.2">
      <c r="A1628" t="s">
        <v>602</v>
      </c>
      <c r="B1628">
        <v>2</v>
      </c>
      <c r="C1628">
        <v>0</v>
      </c>
      <c r="D1628">
        <v>2</v>
      </c>
      <c r="E1628">
        <f>IFERROR(INDEX(Gemeinde_Kennzahlen!A:C,MATCH(A1628,Gemeinde_Kennzahlen!B:B,),3),0)</f>
        <v>1931</v>
      </c>
      <c r="F1628">
        <f>IFERROR(ROUND(INDEX(Gemeinde_Kennzahlen!A:Q,MATCH(A1628,Gemeinde_Kennzahlen!B:B,),16)*INDEX(Gemeinde_Kennzahlen!A:Q,MATCH(A1628,Gemeinde_Kennzahlen!B:B,),17),2),"Siedlungsfläche in ha")</f>
        <v>66.86</v>
      </c>
      <c r="G1628">
        <f t="shared" si="78"/>
        <v>5.178663904712584E-2</v>
      </c>
      <c r="H1628">
        <f t="shared" si="79"/>
        <v>0</v>
      </c>
      <c r="I1628">
        <f t="shared" si="80"/>
        <v>0.51786639047125838</v>
      </c>
    </row>
    <row r="1629" spans="1:9" x14ac:dyDescent="0.2">
      <c r="A1629" t="s">
        <v>982</v>
      </c>
      <c r="B1629">
        <v>6</v>
      </c>
      <c r="C1629">
        <v>1</v>
      </c>
      <c r="D1629">
        <v>3</v>
      </c>
      <c r="E1629">
        <f>IFERROR(INDEX(Gemeinde_Kennzahlen!A:C,MATCH(A1629,Gemeinde_Kennzahlen!B:B,),3),0)</f>
        <v>880</v>
      </c>
      <c r="F1629">
        <f>IFERROR(ROUND(INDEX(Gemeinde_Kennzahlen!A:Q,MATCH(A1629,Gemeinde_Kennzahlen!B:B,),16)*INDEX(Gemeinde_Kennzahlen!A:Q,MATCH(A1629,Gemeinde_Kennzahlen!B:B,),17),2),"Siedlungsfläche in ha")</f>
        <v>65.459999999999994</v>
      </c>
      <c r="G1629">
        <f t="shared" si="78"/>
        <v>0.34090909090909088</v>
      </c>
      <c r="H1629">
        <f t="shared" si="79"/>
        <v>0.85227272727272718</v>
      </c>
      <c r="I1629">
        <f t="shared" si="80"/>
        <v>1.7045454545454544</v>
      </c>
    </row>
    <row r="1630" spans="1:9" x14ac:dyDescent="0.2">
      <c r="A1630" t="s">
        <v>2206</v>
      </c>
      <c r="B1630">
        <v>3</v>
      </c>
      <c r="C1630">
        <v>1</v>
      </c>
      <c r="D1630">
        <v>1</v>
      </c>
      <c r="E1630">
        <f>IFERROR(INDEX(Gemeinde_Kennzahlen!A:C,MATCH(A1630,Gemeinde_Kennzahlen!B:B,),3),0)</f>
        <v>661</v>
      </c>
      <c r="F1630">
        <f>IFERROR(ROUND(INDEX(Gemeinde_Kennzahlen!A:Q,MATCH(A1630,Gemeinde_Kennzahlen!B:B,),16)*INDEX(Gemeinde_Kennzahlen!A:Q,MATCH(A1630,Gemeinde_Kennzahlen!B:B,),17),2),"Siedlungsfläche in ha")</f>
        <v>42.44</v>
      </c>
      <c r="G1630">
        <f t="shared" si="78"/>
        <v>0.22692889561270801</v>
      </c>
      <c r="H1630">
        <f t="shared" si="79"/>
        <v>1.1346444780635401</v>
      </c>
      <c r="I1630">
        <f t="shared" si="80"/>
        <v>0.75642965204236012</v>
      </c>
    </row>
    <row r="1631" spans="1:9" x14ac:dyDescent="0.2">
      <c r="A1631" t="s">
        <v>300</v>
      </c>
      <c r="B1631">
        <v>935</v>
      </c>
      <c r="C1631">
        <v>2</v>
      </c>
      <c r="D1631">
        <v>30</v>
      </c>
      <c r="E1631">
        <f>IFERROR(INDEX(Gemeinde_Kennzahlen!A:C,MATCH(A1631,Gemeinde_Kennzahlen!B:B,),3),0)</f>
        <v>33377</v>
      </c>
      <c r="F1631">
        <f>IFERROR(ROUND(INDEX(Gemeinde_Kennzahlen!A:Q,MATCH(A1631,Gemeinde_Kennzahlen!B:B,),16)*INDEX(Gemeinde_Kennzahlen!A:Q,MATCH(A1631,Gemeinde_Kennzahlen!B:B,),17),2),"Siedlungsfläche in ha")</f>
        <v>419.84</v>
      </c>
      <c r="G1631">
        <f t="shared" si="78"/>
        <v>1.4006651286814273</v>
      </c>
      <c r="H1631">
        <f t="shared" si="79"/>
        <v>4.4941127123468254E-2</v>
      </c>
      <c r="I1631">
        <f t="shared" si="80"/>
        <v>0.44941127123468261</v>
      </c>
    </row>
    <row r="1632" spans="1:9" x14ac:dyDescent="0.2">
      <c r="A1632" t="s">
        <v>616</v>
      </c>
      <c r="B1632">
        <v>0</v>
      </c>
      <c r="C1632">
        <v>0</v>
      </c>
      <c r="D1632">
        <v>0</v>
      </c>
      <c r="E1632">
        <f>IFERROR(INDEX(Gemeinde_Kennzahlen!A:C,MATCH(A1632,Gemeinde_Kennzahlen!B:B,),3),0)</f>
        <v>366</v>
      </c>
      <c r="F1632">
        <f>IFERROR(ROUND(INDEX(Gemeinde_Kennzahlen!A:Q,MATCH(A1632,Gemeinde_Kennzahlen!B:B,),16)*INDEX(Gemeinde_Kennzahlen!A:Q,MATCH(A1632,Gemeinde_Kennzahlen!B:B,),17),2),"Siedlungsfläche in ha")</f>
        <v>29.94</v>
      </c>
      <c r="G1632">
        <f t="shared" si="78"/>
        <v>0</v>
      </c>
      <c r="H1632">
        <f t="shared" si="79"/>
        <v>0</v>
      </c>
      <c r="I1632">
        <f t="shared" si="80"/>
        <v>0</v>
      </c>
    </row>
    <row r="1633" spans="1:9" x14ac:dyDescent="0.2">
      <c r="A1633" t="s">
        <v>3482</v>
      </c>
      <c r="B1633">
        <v>3</v>
      </c>
      <c r="C1633">
        <v>0</v>
      </c>
      <c r="D1633">
        <v>0</v>
      </c>
      <c r="E1633">
        <f>IFERROR(INDEX(Gemeinde_Kennzahlen!A:C,MATCH(A1633,Gemeinde_Kennzahlen!B:B,),3),0)</f>
        <v>0</v>
      </c>
      <c r="F1633" t="str">
        <f>IFERROR(ROUND(INDEX(Gemeinde_Kennzahlen!A:Q,MATCH(A1633,Gemeinde_Kennzahlen!B:B,),16)*INDEX(Gemeinde_Kennzahlen!A:Q,MATCH(A1633,Gemeinde_Kennzahlen!B:B,),17),2),"Siedlungsfläche in ha")</f>
        <v>Siedlungsfläche in ha</v>
      </c>
      <c r="G1633" t="e">
        <f t="shared" si="78"/>
        <v>#DIV/0!</v>
      </c>
      <c r="H1633" t="e">
        <f t="shared" si="79"/>
        <v>#DIV/0!</v>
      </c>
      <c r="I1633" t="e">
        <f t="shared" si="80"/>
        <v>#DIV/0!</v>
      </c>
    </row>
    <row r="1634" spans="1:9" x14ac:dyDescent="0.2">
      <c r="A1634" t="s">
        <v>2277</v>
      </c>
      <c r="B1634">
        <v>256</v>
      </c>
      <c r="C1634">
        <v>9</v>
      </c>
      <c r="D1634">
        <v>31</v>
      </c>
      <c r="E1634">
        <f>IFERROR(INDEX(Gemeinde_Kennzahlen!A:C,MATCH(A1634,Gemeinde_Kennzahlen!B:B,),3),0)</f>
        <v>11359</v>
      </c>
      <c r="F1634">
        <f>IFERROR(ROUND(INDEX(Gemeinde_Kennzahlen!A:Q,MATCH(A1634,Gemeinde_Kennzahlen!B:B,),16)*INDEX(Gemeinde_Kennzahlen!A:Q,MATCH(A1634,Gemeinde_Kennzahlen!B:B,),17),2),"Siedlungsfläche in ha")</f>
        <v>222.47</v>
      </c>
      <c r="G1634">
        <f t="shared" si="78"/>
        <v>1.126859758781583</v>
      </c>
      <c r="H1634">
        <f t="shared" si="79"/>
        <v>0.59424245091997541</v>
      </c>
      <c r="I1634">
        <f t="shared" si="80"/>
        <v>1.364556739149573</v>
      </c>
    </row>
    <row r="1635" spans="1:9" x14ac:dyDescent="0.2">
      <c r="A1635" t="s">
        <v>2037</v>
      </c>
      <c r="B1635">
        <v>4</v>
      </c>
      <c r="C1635">
        <v>0</v>
      </c>
      <c r="D1635">
        <v>0</v>
      </c>
      <c r="E1635">
        <f>IFERROR(INDEX(Gemeinde_Kennzahlen!A:C,MATCH(A1635,Gemeinde_Kennzahlen!B:B,),3),0)</f>
        <v>442</v>
      </c>
      <c r="F1635">
        <f>IFERROR(ROUND(INDEX(Gemeinde_Kennzahlen!A:Q,MATCH(A1635,Gemeinde_Kennzahlen!B:B,),16)*INDEX(Gemeinde_Kennzahlen!A:Q,MATCH(A1635,Gemeinde_Kennzahlen!B:B,),17),2),"Siedlungsfläche in ha")</f>
        <v>25.78</v>
      </c>
      <c r="G1635">
        <f t="shared" si="78"/>
        <v>0.45248868778280549</v>
      </c>
      <c r="H1635">
        <f t="shared" si="79"/>
        <v>0</v>
      </c>
      <c r="I1635">
        <f t="shared" si="80"/>
        <v>0</v>
      </c>
    </row>
    <row r="1636" spans="1:9" x14ac:dyDescent="0.2">
      <c r="A1636" t="s">
        <v>682</v>
      </c>
      <c r="B1636">
        <v>1</v>
      </c>
      <c r="C1636">
        <v>0</v>
      </c>
      <c r="D1636">
        <v>0</v>
      </c>
      <c r="E1636">
        <f>IFERROR(INDEX(Gemeinde_Kennzahlen!A:C,MATCH(A1636,Gemeinde_Kennzahlen!B:B,),3),0)</f>
        <v>413</v>
      </c>
      <c r="F1636">
        <f>IFERROR(ROUND(INDEX(Gemeinde_Kennzahlen!A:Q,MATCH(A1636,Gemeinde_Kennzahlen!B:B,),16)*INDEX(Gemeinde_Kennzahlen!A:Q,MATCH(A1636,Gemeinde_Kennzahlen!B:B,),17),2),"Siedlungsfläche in ha")</f>
        <v>26.94</v>
      </c>
      <c r="G1636">
        <f t="shared" si="78"/>
        <v>0.12106537530266344</v>
      </c>
      <c r="H1636">
        <f t="shared" si="79"/>
        <v>0</v>
      </c>
      <c r="I1636">
        <f t="shared" si="80"/>
        <v>0</v>
      </c>
    </row>
    <row r="1637" spans="1:9" x14ac:dyDescent="0.2">
      <c r="A1637" t="s">
        <v>1102</v>
      </c>
      <c r="B1637">
        <v>4</v>
      </c>
      <c r="C1637">
        <v>0</v>
      </c>
      <c r="D1637">
        <v>3</v>
      </c>
      <c r="E1637">
        <f>IFERROR(INDEX(Gemeinde_Kennzahlen!A:C,MATCH(A1637,Gemeinde_Kennzahlen!B:B,),3),0)</f>
        <v>1459</v>
      </c>
      <c r="F1637">
        <f>IFERROR(ROUND(INDEX(Gemeinde_Kennzahlen!A:Q,MATCH(A1637,Gemeinde_Kennzahlen!B:B,),16)*INDEX(Gemeinde_Kennzahlen!A:Q,MATCH(A1637,Gemeinde_Kennzahlen!B:B,),17),2),"Siedlungsfläche in ha")</f>
        <v>59</v>
      </c>
      <c r="G1637">
        <f t="shared" si="78"/>
        <v>0.1370801919122687</v>
      </c>
      <c r="H1637">
        <f t="shared" si="79"/>
        <v>0</v>
      </c>
      <c r="I1637">
        <f t="shared" si="80"/>
        <v>1.0281014393420151</v>
      </c>
    </row>
    <row r="1638" spans="1:9" x14ac:dyDescent="0.2">
      <c r="A1638" t="s">
        <v>1679</v>
      </c>
      <c r="B1638">
        <v>0</v>
      </c>
      <c r="C1638">
        <v>0</v>
      </c>
      <c r="D1638">
        <v>0</v>
      </c>
      <c r="E1638">
        <f>IFERROR(INDEX(Gemeinde_Kennzahlen!A:C,MATCH(A1638,Gemeinde_Kennzahlen!B:B,),3),0)</f>
        <v>829</v>
      </c>
      <c r="F1638">
        <f>IFERROR(ROUND(INDEX(Gemeinde_Kennzahlen!A:Q,MATCH(A1638,Gemeinde_Kennzahlen!B:B,),16)*INDEX(Gemeinde_Kennzahlen!A:Q,MATCH(A1638,Gemeinde_Kennzahlen!B:B,),17),2),"Siedlungsfläche in ha")</f>
        <v>44.29</v>
      </c>
      <c r="G1638">
        <f t="shared" si="78"/>
        <v>0</v>
      </c>
      <c r="H1638">
        <f t="shared" si="79"/>
        <v>0</v>
      </c>
      <c r="I1638">
        <f t="shared" si="80"/>
        <v>0</v>
      </c>
    </row>
    <row r="1639" spans="1:9" x14ac:dyDescent="0.2">
      <c r="A1639" t="s">
        <v>2114</v>
      </c>
      <c r="B1639">
        <v>4</v>
      </c>
      <c r="C1639">
        <v>0</v>
      </c>
      <c r="D1639">
        <v>0</v>
      </c>
      <c r="E1639">
        <f>IFERROR(INDEX(Gemeinde_Kennzahlen!A:C,MATCH(A1639,Gemeinde_Kennzahlen!B:B,),3),0)</f>
        <v>411</v>
      </c>
      <c r="F1639">
        <f>IFERROR(ROUND(INDEX(Gemeinde_Kennzahlen!A:Q,MATCH(A1639,Gemeinde_Kennzahlen!B:B,),16)*INDEX(Gemeinde_Kennzahlen!A:Q,MATCH(A1639,Gemeinde_Kennzahlen!B:B,),17),2),"Siedlungsfläche in ha")</f>
        <v>39.25</v>
      </c>
      <c r="G1639">
        <f t="shared" si="78"/>
        <v>0.48661800486618007</v>
      </c>
      <c r="H1639">
        <f t="shared" si="79"/>
        <v>0</v>
      </c>
      <c r="I1639">
        <f t="shared" si="80"/>
        <v>0</v>
      </c>
    </row>
    <row r="1640" spans="1:9" x14ac:dyDescent="0.2">
      <c r="A1640" t="s">
        <v>340</v>
      </c>
      <c r="B1640">
        <v>6</v>
      </c>
      <c r="C1640">
        <v>0</v>
      </c>
      <c r="D1640">
        <v>0</v>
      </c>
      <c r="E1640">
        <f>IFERROR(INDEX(Gemeinde_Kennzahlen!A:C,MATCH(A1640,Gemeinde_Kennzahlen!B:B,),3),0)</f>
        <v>1558</v>
      </c>
      <c r="F1640">
        <f>IFERROR(ROUND(INDEX(Gemeinde_Kennzahlen!A:Q,MATCH(A1640,Gemeinde_Kennzahlen!B:B,),16)*INDEX(Gemeinde_Kennzahlen!A:Q,MATCH(A1640,Gemeinde_Kennzahlen!B:B,),17),2),"Siedlungsfläche in ha")</f>
        <v>145.62</v>
      </c>
      <c r="G1640">
        <f t="shared" si="78"/>
        <v>0.19255455712451863</v>
      </c>
      <c r="H1640">
        <f t="shared" si="79"/>
        <v>0</v>
      </c>
      <c r="I1640">
        <f t="shared" si="80"/>
        <v>0</v>
      </c>
    </row>
    <row r="1641" spans="1:9" x14ac:dyDescent="0.2">
      <c r="A1641" t="s">
        <v>1044</v>
      </c>
      <c r="B1641">
        <v>22</v>
      </c>
      <c r="C1641">
        <v>1</v>
      </c>
      <c r="D1641">
        <v>8</v>
      </c>
      <c r="E1641">
        <f>IFERROR(INDEX(Gemeinde_Kennzahlen!A:C,MATCH(A1641,Gemeinde_Kennzahlen!B:B,),3),0)</f>
        <v>2929</v>
      </c>
      <c r="F1641">
        <f>IFERROR(ROUND(INDEX(Gemeinde_Kennzahlen!A:Q,MATCH(A1641,Gemeinde_Kennzahlen!B:B,),16)*INDEX(Gemeinde_Kennzahlen!A:Q,MATCH(A1641,Gemeinde_Kennzahlen!B:B,),17),2),"Siedlungsfläche in ha")</f>
        <v>115</v>
      </c>
      <c r="G1641">
        <f t="shared" si="78"/>
        <v>0.37555479685899623</v>
      </c>
      <c r="H1641">
        <f t="shared" si="79"/>
        <v>0.25606008876749747</v>
      </c>
      <c r="I1641">
        <f t="shared" si="80"/>
        <v>1.3656538067599864</v>
      </c>
    </row>
    <row r="1642" spans="1:9" x14ac:dyDescent="0.2">
      <c r="A1642" t="s">
        <v>1395</v>
      </c>
      <c r="B1642">
        <v>18</v>
      </c>
      <c r="C1642">
        <v>0</v>
      </c>
      <c r="D1642">
        <v>0</v>
      </c>
      <c r="E1642">
        <f>IFERROR(INDEX(Gemeinde_Kennzahlen!A:C,MATCH(A1642,Gemeinde_Kennzahlen!B:B,),3),0)</f>
        <v>1374</v>
      </c>
      <c r="F1642">
        <f>IFERROR(ROUND(INDEX(Gemeinde_Kennzahlen!A:Q,MATCH(A1642,Gemeinde_Kennzahlen!B:B,),16)*INDEX(Gemeinde_Kennzahlen!A:Q,MATCH(A1642,Gemeinde_Kennzahlen!B:B,),17),2),"Siedlungsfläche in ha")</f>
        <v>51.11</v>
      </c>
      <c r="G1642">
        <f t="shared" si="78"/>
        <v>0.65502183406113534</v>
      </c>
      <c r="H1642">
        <f t="shared" si="79"/>
        <v>0</v>
      </c>
      <c r="I1642">
        <f t="shared" si="80"/>
        <v>0</v>
      </c>
    </row>
    <row r="1643" spans="1:9" x14ac:dyDescent="0.2">
      <c r="A1643" t="s">
        <v>1343</v>
      </c>
      <c r="B1643">
        <v>6</v>
      </c>
      <c r="C1643">
        <v>2</v>
      </c>
      <c r="D1643">
        <v>5</v>
      </c>
      <c r="E1643">
        <f>IFERROR(INDEX(Gemeinde_Kennzahlen!A:C,MATCH(A1643,Gemeinde_Kennzahlen!B:B,),3),0)</f>
        <v>9504</v>
      </c>
      <c r="F1643">
        <f>IFERROR(ROUND(INDEX(Gemeinde_Kennzahlen!A:Q,MATCH(A1643,Gemeinde_Kennzahlen!B:B,),16)*INDEX(Gemeinde_Kennzahlen!A:Q,MATCH(A1643,Gemeinde_Kennzahlen!B:B,),17),2),"Siedlungsfläche in ha")</f>
        <v>263.32</v>
      </c>
      <c r="G1643">
        <f t="shared" si="78"/>
        <v>3.1565656565656568E-2</v>
      </c>
      <c r="H1643">
        <f t="shared" si="79"/>
        <v>0.15782828282828282</v>
      </c>
      <c r="I1643">
        <f t="shared" si="80"/>
        <v>0.26304713804713803</v>
      </c>
    </row>
    <row r="1644" spans="1:9" x14ac:dyDescent="0.2">
      <c r="A1644" t="s">
        <v>1935</v>
      </c>
      <c r="B1644">
        <v>2</v>
      </c>
      <c r="C1644">
        <v>1</v>
      </c>
      <c r="D1644">
        <v>0</v>
      </c>
      <c r="E1644">
        <f>IFERROR(INDEX(Gemeinde_Kennzahlen!A:C,MATCH(A1644,Gemeinde_Kennzahlen!B:B,),3),0)</f>
        <v>795</v>
      </c>
      <c r="F1644">
        <f>IFERROR(ROUND(INDEX(Gemeinde_Kennzahlen!A:Q,MATCH(A1644,Gemeinde_Kennzahlen!B:B,),16)*INDEX(Gemeinde_Kennzahlen!A:Q,MATCH(A1644,Gemeinde_Kennzahlen!B:B,),17),2),"Siedlungsfläche in ha")</f>
        <v>35.07</v>
      </c>
      <c r="G1644">
        <f t="shared" si="78"/>
        <v>0.12578616352201258</v>
      </c>
      <c r="H1644">
        <f t="shared" si="79"/>
        <v>0.94339622641509424</v>
      </c>
      <c r="I1644">
        <f t="shared" si="80"/>
        <v>0</v>
      </c>
    </row>
    <row r="1645" spans="1:9" x14ac:dyDescent="0.2">
      <c r="A1645" t="s">
        <v>293</v>
      </c>
      <c r="B1645">
        <v>5</v>
      </c>
      <c r="C1645">
        <v>0</v>
      </c>
      <c r="D1645">
        <v>0</v>
      </c>
      <c r="E1645">
        <f>IFERROR(INDEX(Gemeinde_Kennzahlen!A:C,MATCH(A1645,Gemeinde_Kennzahlen!B:B,),3),0)</f>
        <v>723</v>
      </c>
      <c r="F1645">
        <f>IFERROR(ROUND(INDEX(Gemeinde_Kennzahlen!A:Q,MATCH(A1645,Gemeinde_Kennzahlen!B:B,),16)*INDEX(Gemeinde_Kennzahlen!A:Q,MATCH(A1645,Gemeinde_Kennzahlen!B:B,),17),2),"Siedlungsfläche in ha")</f>
        <v>59.87</v>
      </c>
      <c r="G1645">
        <f t="shared" si="78"/>
        <v>0.34578146611341631</v>
      </c>
      <c r="H1645">
        <f t="shared" si="79"/>
        <v>0</v>
      </c>
      <c r="I1645">
        <f t="shared" si="80"/>
        <v>0</v>
      </c>
    </row>
    <row r="1646" spans="1:9" x14ac:dyDescent="0.2">
      <c r="A1646" t="s">
        <v>546</v>
      </c>
      <c r="B1646">
        <v>0</v>
      </c>
      <c r="C1646">
        <v>0</v>
      </c>
      <c r="D1646">
        <v>0</v>
      </c>
      <c r="E1646">
        <f>IFERROR(INDEX(Gemeinde_Kennzahlen!A:C,MATCH(A1646,Gemeinde_Kennzahlen!B:B,),3),0)</f>
        <v>488</v>
      </c>
      <c r="F1646">
        <f>IFERROR(ROUND(INDEX(Gemeinde_Kennzahlen!A:Q,MATCH(A1646,Gemeinde_Kennzahlen!B:B,),16)*INDEX(Gemeinde_Kennzahlen!A:Q,MATCH(A1646,Gemeinde_Kennzahlen!B:B,),17),2),"Siedlungsfläche in ha")</f>
        <v>43.36</v>
      </c>
      <c r="G1646">
        <f t="shared" si="78"/>
        <v>0</v>
      </c>
      <c r="H1646">
        <f t="shared" si="79"/>
        <v>0</v>
      </c>
      <c r="I1646">
        <f t="shared" si="80"/>
        <v>0</v>
      </c>
    </row>
    <row r="1647" spans="1:9" x14ac:dyDescent="0.2">
      <c r="A1647" t="s">
        <v>2373</v>
      </c>
      <c r="B1647">
        <v>3</v>
      </c>
      <c r="C1647">
        <v>0</v>
      </c>
      <c r="D1647">
        <v>0</v>
      </c>
      <c r="E1647">
        <f>IFERROR(INDEX(Gemeinde_Kennzahlen!A:C,MATCH(A1647,Gemeinde_Kennzahlen!B:B,),3),0)</f>
        <v>645</v>
      </c>
      <c r="F1647">
        <f>IFERROR(ROUND(INDEX(Gemeinde_Kennzahlen!A:Q,MATCH(A1647,Gemeinde_Kennzahlen!B:B,),16)*INDEX(Gemeinde_Kennzahlen!A:Q,MATCH(A1647,Gemeinde_Kennzahlen!B:B,),17),2),"Siedlungsfläche in ha")</f>
        <v>42.09</v>
      </c>
      <c r="G1647">
        <f t="shared" si="78"/>
        <v>0.23255813953488372</v>
      </c>
      <c r="H1647">
        <f t="shared" si="79"/>
        <v>0</v>
      </c>
      <c r="I1647">
        <f t="shared" si="80"/>
        <v>0</v>
      </c>
    </row>
    <row r="1648" spans="1:9" x14ac:dyDescent="0.2">
      <c r="A1648" t="s">
        <v>2024</v>
      </c>
      <c r="B1648">
        <v>0</v>
      </c>
      <c r="C1648">
        <v>0</v>
      </c>
      <c r="D1648">
        <v>0</v>
      </c>
      <c r="E1648">
        <f>IFERROR(INDEX(Gemeinde_Kennzahlen!A:C,MATCH(A1648,Gemeinde_Kennzahlen!B:B,),3),0)</f>
        <v>344</v>
      </c>
      <c r="F1648">
        <f>IFERROR(ROUND(INDEX(Gemeinde_Kennzahlen!A:Q,MATCH(A1648,Gemeinde_Kennzahlen!B:B,),16)*INDEX(Gemeinde_Kennzahlen!A:Q,MATCH(A1648,Gemeinde_Kennzahlen!B:B,),17),2),"Siedlungsfläche in ha")</f>
        <v>24.95</v>
      </c>
      <c r="G1648">
        <f t="shared" si="78"/>
        <v>0</v>
      </c>
      <c r="H1648">
        <f t="shared" si="79"/>
        <v>0</v>
      </c>
      <c r="I1648">
        <f t="shared" si="80"/>
        <v>0</v>
      </c>
    </row>
    <row r="1649" spans="1:9" x14ac:dyDescent="0.2">
      <c r="A1649" t="s">
        <v>2058</v>
      </c>
      <c r="B1649">
        <v>14</v>
      </c>
      <c r="C1649">
        <v>0</v>
      </c>
      <c r="D1649">
        <v>0</v>
      </c>
      <c r="E1649">
        <f>IFERROR(INDEX(Gemeinde_Kennzahlen!A:C,MATCH(A1649,Gemeinde_Kennzahlen!B:B,),3),0)</f>
        <v>1012</v>
      </c>
      <c r="F1649">
        <f>IFERROR(ROUND(INDEX(Gemeinde_Kennzahlen!A:Q,MATCH(A1649,Gemeinde_Kennzahlen!B:B,),16)*INDEX(Gemeinde_Kennzahlen!A:Q,MATCH(A1649,Gemeinde_Kennzahlen!B:B,),17),2),"Siedlungsfläche in ha")</f>
        <v>84.18</v>
      </c>
      <c r="G1649">
        <f t="shared" si="78"/>
        <v>0.69169960474308301</v>
      </c>
      <c r="H1649">
        <f t="shared" si="79"/>
        <v>0</v>
      </c>
      <c r="I1649">
        <f t="shared" si="80"/>
        <v>0</v>
      </c>
    </row>
    <row r="1650" spans="1:9" x14ac:dyDescent="0.2">
      <c r="A1650" t="s">
        <v>1423</v>
      </c>
      <c r="B1650">
        <v>0</v>
      </c>
      <c r="C1650">
        <v>0</v>
      </c>
      <c r="D1650">
        <v>3</v>
      </c>
      <c r="E1650">
        <f>IFERROR(INDEX(Gemeinde_Kennzahlen!A:C,MATCH(A1650,Gemeinde_Kennzahlen!B:B,),3),0)</f>
        <v>915</v>
      </c>
      <c r="F1650">
        <f>IFERROR(ROUND(INDEX(Gemeinde_Kennzahlen!A:Q,MATCH(A1650,Gemeinde_Kennzahlen!B:B,),16)*INDEX(Gemeinde_Kennzahlen!A:Q,MATCH(A1650,Gemeinde_Kennzahlen!B:B,),17),2),"Siedlungsfläche in ha")</f>
        <v>52.77</v>
      </c>
      <c r="G1650">
        <f t="shared" si="78"/>
        <v>0</v>
      </c>
      <c r="H1650">
        <f t="shared" si="79"/>
        <v>0</v>
      </c>
      <c r="I1650">
        <f t="shared" si="80"/>
        <v>1.639344262295082</v>
      </c>
    </row>
    <row r="1651" spans="1:9" x14ac:dyDescent="0.2">
      <c r="A1651" t="s">
        <v>423</v>
      </c>
      <c r="B1651">
        <v>0</v>
      </c>
      <c r="C1651">
        <v>0</v>
      </c>
      <c r="D1651">
        <v>0</v>
      </c>
      <c r="E1651">
        <f>IFERROR(INDEX(Gemeinde_Kennzahlen!A:C,MATCH(A1651,Gemeinde_Kennzahlen!B:B,),3),0)</f>
        <v>2687</v>
      </c>
      <c r="F1651">
        <f>IFERROR(ROUND(INDEX(Gemeinde_Kennzahlen!A:Q,MATCH(A1651,Gemeinde_Kennzahlen!B:B,),16)*INDEX(Gemeinde_Kennzahlen!A:Q,MATCH(A1651,Gemeinde_Kennzahlen!B:B,),17),2),"Siedlungsfläche in ha")</f>
        <v>112.49</v>
      </c>
      <c r="G1651">
        <f t="shared" si="78"/>
        <v>0</v>
      </c>
      <c r="H1651">
        <f t="shared" si="79"/>
        <v>0</v>
      </c>
      <c r="I1651">
        <f t="shared" si="80"/>
        <v>0</v>
      </c>
    </row>
    <row r="1652" spans="1:9" x14ac:dyDescent="0.2">
      <c r="A1652" t="s">
        <v>840</v>
      </c>
      <c r="B1652">
        <v>58</v>
      </c>
      <c r="C1652">
        <v>3</v>
      </c>
      <c r="D1652">
        <v>1</v>
      </c>
      <c r="E1652">
        <f>IFERROR(INDEX(Gemeinde_Kennzahlen!A:C,MATCH(A1652,Gemeinde_Kennzahlen!B:B,),3),0)</f>
        <v>4304</v>
      </c>
      <c r="F1652">
        <f>IFERROR(ROUND(INDEX(Gemeinde_Kennzahlen!A:Q,MATCH(A1652,Gemeinde_Kennzahlen!B:B,),16)*INDEX(Gemeinde_Kennzahlen!A:Q,MATCH(A1652,Gemeinde_Kennzahlen!B:B,),17),2),"Siedlungsfläche in ha")</f>
        <v>139.97</v>
      </c>
      <c r="G1652">
        <f t="shared" si="78"/>
        <v>0.67379182156133832</v>
      </c>
      <c r="H1652">
        <f t="shared" si="79"/>
        <v>0.52276951672862448</v>
      </c>
      <c r="I1652">
        <f t="shared" si="80"/>
        <v>0.11617100371747212</v>
      </c>
    </row>
    <row r="1653" spans="1:9" x14ac:dyDescent="0.2">
      <c r="A1653" t="s">
        <v>1336</v>
      </c>
      <c r="B1653">
        <v>5</v>
      </c>
      <c r="C1653">
        <v>2</v>
      </c>
      <c r="D1653">
        <v>1</v>
      </c>
      <c r="E1653">
        <f>IFERROR(INDEX(Gemeinde_Kennzahlen!A:C,MATCH(A1653,Gemeinde_Kennzahlen!B:B,),3),0)</f>
        <v>7809</v>
      </c>
      <c r="F1653">
        <f>IFERROR(ROUND(INDEX(Gemeinde_Kennzahlen!A:Q,MATCH(A1653,Gemeinde_Kennzahlen!B:B,),16)*INDEX(Gemeinde_Kennzahlen!A:Q,MATCH(A1653,Gemeinde_Kennzahlen!B:B,),17),2),"Siedlungsfläche in ha")</f>
        <v>242.48</v>
      </c>
      <c r="G1653">
        <f t="shared" si="78"/>
        <v>3.2014342425406579E-2</v>
      </c>
      <c r="H1653">
        <f t="shared" si="79"/>
        <v>0.19208605455243949</v>
      </c>
      <c r="I1653">
        <f t="shared" si="80"/>
        <v>6.4028684850813158E-2</v>
      </c>
    </row>
    <row r="1654" spans="1:9" x14ac:dyDescent="0.2">
      <c r="A1654" t="s">
        <v>1535</v>
      </c>
      <c r="B1654">
        <v>32</v>
      </c>
      <c r="C1654">
        <v>3</v>
      </c>
      <c r="D1654">
        <v>7</v>
      </c>
      <c r="E1654">
        <f>IFERROR(INDEX(Gemeinde_Kennzahlen!A:C,MATCH(A1654,Gemeinde_Kennzahlen!B:B,),3),0)</f>
        <v>9041</v>
      </c>
      <c r="F1654">
        <f>IFERROR(ROUND(INDEX(Gemeinde_Kennzahlen!A:Q,MATCH(A1654,Gemeinde_Kennzahlen!B:B,),16)*INDEX(Gemeinde_Kennzahlen!A:Q,MATCH(A1654,Gemeinde_Kennzahlen!B:B,),17),2),"Siedlungsfläche in ha")</f>
        <v>244.42</v>
      </c>
      <c r="G1654">
        <f t="shared" si="78"/>
        <v>0.17697157394093574</v>
      </c>
      <c r="H1654">
        <f t="shared" si="79"/>
        <v>0.24886627585444088</v>
      </c>
      <c r="I1654">
        <f t="shared" si="80"/>
        <v>0.38712531799579697</v>
      </c>
    </row>
    <row r="1655" spans="1:9" x14ac:dyDescent="0.2">
      <c r="A1655" t="s">
        <v>2207</v>
      </c>
      <c r="B1655">
        <v>5</v>
      </c>
      <c r="C1655">
        <v>0</v>
      </c>
      <c r="D1655">
        <v>0</v>
      </c>
      <c r="E1655">
        <f>IFERROR(INDEX(Gemeinde_Kennzahlen!A:C,MATCH(A1655,Gemeinde_Kennzahlen!B:B,),3),0)</f>
        <v>440</v>
      </c>
      <c r="F1655">
        <f>IFERROR(ROUND(INDEX(Gemeinde_Kennzahlen!A:Q,MATCH(A1655,Gemeinde_Kennzahlen!B:B,),16)*INDEX(Gemeinde_Kennzahlen!A:Q,MATCH(A1655,Gemeinde_Kennzahlen!B:B,),17),2),"Siedlungsfläche in ha")</f>
        <v>23.3</v>
      </c>
      <c r="G1655">
        <f t="shared" si="78"/>
        <v>0.56818181818181823</v>
      </c>
      <c r="H1655">
        <f t="shared" si="79"/>
        <v>0</v>
      </c>
      <c r="I1655">
        <f t="shared" si="80"/>
        <v>0</v>
      </c>
    </row>
    <row r="1656" spans="1:9" x14ac:dyDescent="0.2">
      <c r="A1656" t="s">
        <v>1455</v>
      </c>
      <c r="B1656">
        <v>10</v>
      </c>
      <c r="C1656">
        <v>0</v>
      </c>
      <c r="D1656">
        <v>1</v>
      </c>
      <c r="E1656">
        <f>IFERROR(INDEX(Gemeinde_Kennzahlen!A:C,MATCH(A1656,Gemeinde_Kennzahlen!B:B,),3),0)</f>
        <v>4588</v>
      </c>
      <c r="F1656">
        <f>IFERROR(ROUND(INDEX(Gemeinde_Kennzahlen!A:Q,MATCH(A1656,Gemeinde_Kennzahlen!B:B,),16)*INDEX(Gemeinde_Kennzahlen!A:Q,MATCH(A1656,Gemeinde_Kennzahlen!B:B,),17),2),"Siedlungsfläche in ha")</f>
        <v>139.69999999999999</v>
      </c>
      <c r="G1656">
        <f t="shared" si="78"/>
        <v>0.1089799476896251</v>
      </c>
      <c r="H1656">
        <f t="shared" si="79"/>
        <v>0</v>
      </c>
      <c r="I1656">
        <f t="shared" si="80"/>
        <v>0.10897994768962511</v>
      </c>
    </row>
    <row r="1657" spans="1:9" x14ac:dyDescent="0.2">
      <c r="A1657" t="s">
        <v>325</v>
      </c>
      <c r="B1657">
        <v>8</v>
      </c>
      <c r="C1657">
        <v>1</v>
      </c>
      <c r="D1657">
        <v>2</v>
      </c>
      <c r="E1657">
        <f>IFERROR(INDEX(Gemeinde_Kennzahlen!A:C,MATCH(A1657,Gemeinde_Kennzahlen!B:B,),3),0)</f>
        <v>1712</v>
      </c>
      <c r="F1657">
        <f>IFERROR(ROUND(INDEX(Gemeinde_Kennzahlen!A:Q,MATCH(A1657,Gemeinde_Kennzahlen!B:B,),16)*INDEX(Gemeinde_Kennzahlen!A:Q,MATCH(A1657,Gemeinde_Kennzahlen!B:B,),17),2),"Siedlungsfläche in ha")</f>
        <v>67.56</v>
      </c>
      <c r="G1657">
        <f t="shared" si="78"/>
        <v>0.23364485981308408</v>
      </c>
      <c r="H1657">
        <f t="shared" si="79"/>
        <v>0.43808411214953269</v>
      </c>
      <c r="I1657">
        <f t="shared" si="80"/>
        <v>0.58411214953271029</v>
      </c>
    </row>
    <row r="1658" spans="1:9" x14ac:dyDescent="0.2">
      <c r="A1658" t="s">
        <v>1460</v>
      </c>
      <c r="B1658">
        <v>0</v>
      </c>
      <c r="C1658">
        <v>0</v>
      </c>
      <c r="D1658">
        <v>0</v>
      </c>
      <c r="E1658">
        <f>IFERROR(INDEX(Gemeinde_Kennzahlen!A:C,MATCH(A1658,Gemeinde_Kennzahlen!B:B,),3),0)</f>
        <v>2453</v>
      </c>
      <c r="F1658">
        <f>IFERROR(ROUND(INDEX(Gemeinde_Kennzahlen!A:Q,MATCH(A1658,Gemeinde_Kennzahlen!B:B,),16)*INDEX(Gemeinde_Kennzahlen!A:Q,MATCH(A1658,Gemeinde_Kennzahlen!B:B,),17),2),"Siedlungsfläche in ha")</f>
        <v>118.26</v>
      </c>
      <c r="G1658">
        <f t="shared" si="78"/>
        <v>0</v>
      </c>
      <c r="H1658">
        <f t="shared" si="79"/>
        <v>0</v>
      </c>
      <c r="I1658">
        <f t="shared" si="80"/>
        <v>0</v>
      </c>
    </row>
    <row r="1659" spans="1:9" x14ac:dyDescent="0.2">
      <c r="A1659" t="s">
        <v>1456</v>
      </c>
      <c r="B1659">
        <v>25</v>
      </c>
      <c r="C1659">
        <v>0</v>
      </c>
      <c r="D1659">
        <v>6</v>
      </c>
      <c r="E1659">
        <f>IFERROR(INDEX(Gemeinde_Kennzahlen!A:C,MATCH(A1659,Gemeinde_Kennzahlen!B:B,),3),0)</f>
        <v>6454</v>
      </c>
      <c r="F1659">
        <f>IFERROR(ROUND(INDEX(Gemeinde_Kennzahlen!A:Q,MATCH(A1659,Gemeinde_Kennzahlen!B:B,),16)*INDEX(Gemeinde_Kennzahlen!A:Q,MATCH(A1659,Gemeinde_Kennzahlen!B:B,),17),2),"Siedlungsfläche in ha")</f>
        <v>140.38999999999999</v>
      </c>
      <c r="G1659">
        <f t="shared" si="78"/>
        <v>0.1936783390145646</v>
      </c>
      <c r="H1659">
        <f t="shared" si="79"/>
        <v>0</v>
      </c>
      <c r="I1659">
        <f t="shared" si="80"/>
        <v>0.46482801363495507</v>
      </c>
    </row>
    <row r="1660" spans="1:9" x14ac:dyDescent="0.2">
      <c r="A1660" t="s">
        <v>671</v>
      </c>
      <c r="B1660">
        <v>6</v>
      </c>
      <c r="C1660">
        <v>1</v>
      </c>
      <c r="D1660">
        <v>0</v>
      </c>
      <c r="E1660">
        <f>IFERROR(INDEX(Gemeinde_Kennzahlen!A:C,MATCH(A1660,Gemeinde_Kennzahlen!B:B,),3),0)</f>
        <v>4335</v>
      </c>
      <c r="F1660">
        <f>IFERROR(ROUND(INDEX(Gemeinde_Kennzahlen!A:Q,MATCH(A1660,Gemeinde_Kennzahlen!B:B,),16)*INDEX(Gemeinde_Kennzahlen!A:Q,MATCH(A1660,Gemeinde_Kennzahlen!B:B,),17),2),"Siedlungsfläche in ha")</f>
        <v>110.48</v>
      </c>
      <c r="G1660">
        <f t="shared" si="78"/>
        <v>6.920415224913494E-2</v>
      </c>
      <c r="H1660">
        <f t="shared" si="79"/>
        <v>0.17301038062283738</v>
      </c>
      <c r="I1660">
        <f t="shared" si="80"/>
        <v>0</v>
      </c>
    </row>
    <row r="1661" spans="1:9" x14ac:dyDescent="0.2">
      <c r="A1661" t="s">
        <v>2000</v>
      </c>
      <c r="B1661">
        <v>10</v>
      </c>
      <c r="C1661">
        <v>0</v>
      </c>
      <c r="D1661">
        <v>0</v>
      </c>
      <c r="E1661">
        <f>IFERROR(INDEX(Gemeinde_Kennzahlen!A:C,MATCH(A1661,Gemeinde_Kennzahlen!B:B,),3),0)</f>
        <v>649</v>
      </c>
      <c r="F1661">
        <f>IFERROR(ROUND(INDEX(Gemeinde_Kennzahlen!A:Q,MATCH(A1661,Gemeinde_Kennzahlen!B:B,),16)*INDEX(Gemeinde_Kennzahlen!A:Q,MATCH(A1661,Gemeinde_Kennzahlen!B:B,),17),2),"Siedlungsfläche in ha")</f>
        <v>33.71</v>
      </c>
      <c r="G1661">
        <f t="shared" si="78"/>
        <v>0.77041602465331283</v>
      </c>
      <c r="H1661">
        <f t="shared" si="79"/>
        <v>0</v>
      </c>
      <c r="I1661">
        <f t="shared" si="80"/>
        <v>0</v>
      </c>
    </row>
    <row r="1662" spans="1:9" x14ac:dyDescent="0.2">
      <c r="A1662" t="s">
        <v>1534</v>
      </c>
      <c r="B1662">
        <v>1</v>
      </c>
      <c r="C1662">
        <v>1</v>
      </c>
      <c r="D1662">
        <v>2</v>
      </c>
      <c r="E1662">
        <f>IFERROR(INDEX(Gemeinde_Kennzahlen!A:C,MATCH(A1662,Gemeinde_Kennzahlen!B:B,),3),0)</f>
        <v>740</v>
      </c>
      <c r="F1662">
        <f>IFERROR(ROUND(INDEX(Gemeinde_Kennzahlen!A:Q,MATCH(A1662,Gemeinde_Kennzahlen!B:B,),16)*INDEX(Gemeinde_Kennzahlen!A:Q,MATCH(A1662,Gemeinde_Kennzahlen!B:B,),17),2),"Siedlungsfläche in ha")</f>
        <v>35</v>
      </c>
      <c r="G1662">
        <f t="shared" si="78"/>
        <v>6.7567567567567571E-2</v>
      </c>
      <c r="H1662">
        <f t="shared" si="79"/>
        <v>1.0135135135135136</v>
      </c>
      <c r="I1662">
        <f t="shared" si="80"/>
        <v>1.3513513513513513</v>
      </c>
    </row>
    <row r="1663" spans="1:9" x14ac:dyDescent="0.2">
      <c r="A1663" t="s">
        <v>669</v>
      </c>
      <c r="B1663">
        <v>23</v>
      </c>
      <c r="C1663">
        <v>0</v>
      </c>
      <c r="D1663">
        <v>7</v>
      </c>
      <c r="E1663">
        <f>IFERROR(INDEX(Gemeinde_Kennzahlen!A:C,MATCH(A1663,Gemeinde_Kennzahlen!B:B,),3),0)</f>
        <v>9695</v>
      </c>
      <c r="F1663">
        <f>IFERROR(ROUND(INDEX(Gemeinde_Kennzahlen!A:Q,MATCH(A1663,Gemeinde_Kennzahlen!B:B,),16)*INDEX(Gemeinde_Kennzahlen!A:Q,MATCH(A1663,Gemeinde_Kennzahlen!B:B,),17),2),"Siedlungsfläche in ha")</f>
        <v>257.31</v>
      </c>
      <c r="G1663">
        <f t="shared" si="78"/>
        <v>0.11861784424961319</v>
      </c>
      <c r="H1663">
        <f t="shared" si="79"/>
        <v>0</v>
      </c>
      <c r="I1663">
        <f t="shared" si="80"/>
        <v>0.36101083032490972</v>
      </c>
    </row>
    <row r="1664" spans="1:9" x14ac:dyDescent="0.2">
      <c r="A1664" t="s">
        <v>1030</v>
      </c>
      <c r="B1664">
        <v>1</v>
      </c>
      <c r="C1664">
        <v>0</v>
      </c>
      <c r="D1664">
        <v>4</v>
      </c>
      <c r="E1664">
        <f>IFERROR(INDEX(Gemeinde_Kennzahlen!A:C,MATCH(A1664,Gemeinde_Kennzahlen!B:B,),3),0)</f>
        <v>1240</v>
      </c>
      <c r="F1664">
        <f>IFERROR(ROUND(INDEX(Gemeinde_Kennzahlen!A:Q,MATCH(A1664,Gemeinde_Kennzahlen!B:B,),16)*INDEX(Gemeinde_Kennzahlen!A:Q,MATCH(A1664,Gemeinde_Kennzahlen!B:B,),17),2),"Siedlungsfläche in ha")</f>
        <v>56.12</v>
      </c>
      <c r="G1664">
        <f t="shared" si="78"/>
        <v>4.0322580645161289E-2</v>
      </c>
      <c r="H1664">
        <f t="shared" si="79"/>
        <v>0</v>
      </c>
      <c r="I1664">
        <f t="shared" si="80"/>
        <v>1.6129032258064515</v>
      </c>
    </row>
    <row r="1665" spans="1:9" x14ac:dyDescent="0.2">
      <c r="A1665" t="s">
        <v>2112</v>
      </c>
      <c r="B1665">
        <v>7</v>
      </c>
      <c r="C1665">
        <v>0</v>
      </c>
      <c r="D1665">
        <v>1</v>
      </c>
      <c r="E1665">
        <f>IFERROR(INDEX(Gemeinde_Kennzahlen!A:C,MATCH(A1665,Gemeinde_Kennzahlen!B:B,),3),0)</f>
        <v>877</v>
      </c>
      <c r="F1665">
        <f>IFERROR(ROUND(INDEX(Gemeinde_Kennzahlen!A:Q,MATCH(A1665,Gemeinde_Kennzahlen!B:B,),16)*INDEX(Gemeinde_Kennzahlen!A:Q,MATCH(A1665,Gemeinde_Kennzahlen!B:B,),17),2),"Siedlungsfläche in ha")</f>
        <v>63.44</v>
      </c>
      <c r="G1665">
        <f t="shared" si="78"/>
        <v>0.39908779931584948</v>
      </c>
      <c r="H1665">
        <f t="shared" si="79"/>
        <v>0</v>
      </c>
      <c r="I1665">
        <f t="shared" si="80"/>
        <v>0.5701254275940707</v>
      </c>
    </row>
    <row r="1666" spans="1:9" x14ac:dyDescent="0.2">
      <c r="A1666" t="s">
        <v>493</v>
      </c>
      <c r="B1666">
        <v>0</v>
      </c>
      <c r="C1666">
        <v>0</v>
      </c>
      <c r="D1666">
        <v>0</v>
      </c>
      <c r="E1666">
        <f>IFERROR(INDEX(Gemeinde_Kennzahlen!A:C,MATCH(A1666,Gemeinde_Kennzahlen!B:B,),3),0)</f>
        <v>239</v>
      </c>
      <c r="F1666">
        <f>IFERROR(ROUND(INDEX(Gemeinde_Kennzahlen!A:Q,MATCH(A1666,Gemeinde_Kennzahlen!B:B,),16)*INDEX(Gemeinde_Kennzahlen!A:Q,MATCH(A1666,Gemeinde_Kennzahlen!B:B,),17),2),"Siedlungsfläche in ha")</f>
        <v>30.6</v>
      </c>
      <c r="G1666">
        <f t="shared" si="78"/>
        <v>0</v>
      </c>
      <c r="H1666">
        <f t="shared" si="79"/>
        <v>0</v>
      </c>
      <c r="I1666">
        <f t="shared" si="80"/>
        <v>0</v>
      </c>
    </row>
    <row r="1667" spans="1:9" x14ac:dyDescent="0.2">
      <c r="A1667" t="s">
        <v>1887</v>
      </c>
      <c r="B1667">
        <v>2</v>
      </c>
      <c r="C1667">
        <v>0</v>
      </c>
      <c r="D1667">
        <v>3</v>
      </c>
      <c r="E1667">
        <f>IFERROR(INDEX(Gemeinde_Kennzahlen!A:C,MATCH(A1667,Gemeinde_Kennzahlen!B:B,),3),0)</f>
        <v>1158</v>
      </c>
      <c r="F1667">
        <f>IFERROR(ROUND(INDEX(Gemeinde_Kennzahlen!A:Q,MATCH(A1667,Gemeinde_Kennzahlen!B:B,),16)*INDEX(Gemeinde_Kennzahlen!A:Q,MATCH(A1667,Gemeinde_Kennzahlen!B:B,),17),2),"Siedlungsfläche in ha")</f>
        <v>50.89</v>
      </c>
      <c r="G1667">
        <f t="shared" si="78"/>
        <v>8.6355785837651119E-2</v>
      </c>
      <c r="H1667">
        <f t="shared" si="79"/>
        <v>0</v>
      </c>
      <c r="I1667">
        <f t="shared" si="80"/>
        <v>1.2953367875647668</v>
      </c>
    </row>
    <row r="1668" spans="1:9" x14ac:dyDescent="0.2">
      <c r="A1668" t="s">
        <v>1009</v>
      </c>
      <c r="B1668">
        <v>12</v>
      </c>
      <c r="C1668">
        <v>0</v>
      </c>
      <c r="D1668">
        <v>1</v>
      </c>
      <c r="E1668">
        <f>IFERROR(INDEX(Gemeinde_Kennzahlen!A:C,MATCH(A1668,Gemeinde_Kennzahlen!B:B,),3),0)</f>
        <v>1984</v>
      </c>
      <c r="F1668">
        <f>IFERROR(ROUND(INDEX(Gemeinde_Kennzahlen!A:Q,MATCH(A1668,Gemeinde_Kennzahlen!B:B,),16)*INDEX(Gemeinde_Kennzahlen!A:Q,MATCH(A1668,Gemeinde_Kennzahlen!B:B,),17),2),"Siedlungsfläche in ha")</f>
        <v>82.55</v>
      </c>
      <c r="G1668">
        <f t="shared" si="78"/>
        <v>0.30241935483870969</v>
      </c>
      <c r="H1668">
        <f t="shared" si="79"/>
        <v>0</v>
      </c>
      <c r="I1668">
        <f t="shared" si="80"/>
        <v>0.25201612903225806</v>
      </c>
    </row>
    <row r="1669" spans="1:9" x14ac:dyDescent="0.2">
      <c r="A1669" t="s">
        <v>1020</v>
      </c>
      <c r="B1669">
        <v>17</v>
      </c>
      <c r="C1669">
        <v>0</v>
      </c>
      <c r="D1669">
        <v>1</v>
      </c>
      <c r="E1669">
        <f>IFERROR(INDEX(Gemeinde_Kennzahlen!A:C,MATCH(A1669,Gemeinde_Kennzahlen!B:B,),3),0)</f>
        <v>2964</v>
      </c>
      <c r="F1669">
        <f>IFERROR(ROUND(INDEX(Gemeinde_Kennzahlen!A:Q,MATCH(A1669,Gemeinde_Kennzahlen!B:B,),16)*INDEX(Gemeinde_Kennzahlen!A:Q,MATCH(A1669,Gemeinde_Kennzahlen!B:B,),17),2),"Siedlungsfläche in ha")</f>
        <v>102.77</v>
      </c>
      <c r="G1669">
        <f t="shared" si="78"/>
        <v>0.28677462887989208</v>
      </c>
      <c r="H1669">
        <f t="shared" si="79"/>
        <v>0</v>
      </c>
      <c r="I1669">
        <f t="shared" si="80"/>
        <v>0.16869095816464236</v>
      </c>
    </row>
    <row r="1670" spans="1:9" x14ac:dyDescent="0.2">
      <c r="A1670" t="s">
        <v>1685</v>
      </c>
      <c r="B1670">
        <v>2</v>
      </c>
      <c r="C1670">
        <v>0</v>
      </c>
      <c r="D1670">
        <v>0</v>
      </c>
      <c r="E1670">
        <f>IFERROR(INDEX(Gemeinde_Kennzahlen!A:C,MATCH(A1670,Gemeinde_Kennzahlen!B:B,),3),0)</f>
        <v>616</v>
      </c>
      <c r="F1670">
        <f>IFERROR(ROUND(INDEX(Gemeinde_Kennzahlen!A:Q,MATCH(A1670,Gemeinde_Kennzahlen!B:B,),16)*INDEX(Gemeinde_Kennzahlen!A:Q,MATCH(A1670,Gemeinde_Kennzahlen!B:B,),17),2),"Siedlungsfläche in ha")</f>
        <v>36.25</v>
      </c>
      <c r="G1670">
        <f t="shared" si="78"/>
        <v>0.16233766233766234</v>
      </c>
      <c r="H1670">
        <f t="shared" si="79"/>
        <v>0</v>
      </c>
      <c r="I1670">
        <f t="shared" si="80"/>
        <v>0</v>
      </c>
    </row>
    <row r="1671" spans="1:9" x14ac:dyDescent="0.2">
      <c r="A1671" t="s">
        <v>1920</v>
      </c>
      <c r="B1671">
        <v>0</v>
      </c>
      <c r="C1671">
        <v>0</v>
      </c>
      <c r="D1671">
        <v>0</v>
      </c>
      <c r="E1671">
        <f>IFERROR(INDEX(Gemeinde_Kennzahlen!A:C,MATCH(A1671,Gemeinde_Kennzahlen!B:B,),3),0)</f>
        <v>166</v>
      </c>
      <c r="F1671">
        <f>IFERROR(ROUND(INDEX(Gemeinde_Kennzahlen!A:Q,MATCH(A1671,Gemeinde_Kennzahlen!B:B,),16)*INDEX(Gemeinde_Kennzahlen!A:Q,MATCH(A1671,Gemeinde_Kennzahlen!B:B,),17),2),"Siedlungsfläche in ha")</f>
        <v>13.88</v>
      </c>
      <c r="G1671">
        <f t="shared" si="78"/>
        <v>0</v>
      </c>
      <c r="H1671">
        <f t="shared" si="79"/>
        <v>0</v>
      </c>
      <c r="I1671">
        <f t="shared" si="80"/>
        <v>0</v>
      </c>
    </row>
    <row r="1672" spans="1:9" x14ac:dyDescent="0.2">
      <c r="A1672" t="s">
        <v>1957</v>
      </c>
      <c r="B1672">
        <v>4</v>
      </c>
      <c r="C1672">
        <v>0</v>
      </c>
      <c r="D1672">
        <v>0</v>
      </c>
      <c r="E1672">
        <f>IFERROR(INDEX(Gemeinde_Kennzahlen!A:C,MATCH(A1672,Gemeinde_Kennzahlen!B:B,),3),0)</f>
        <v>859</v>
      </c>
      <c r="F1672">
        <f>IFERROR(ROUND(INDEX(Gemeinde_Kennzahlen!A:Q,MATCH(A1672,Gemeinde_Kennzahlen!B:B,),16)*INDEX(Gemeinde_Kennzahlen!A:Q,MATCH(A1672,Gemeinde_Kennzahlen!B:B,),17),2),"Siedlungsfläche in ha")</f>
        <v>30.27</v>
      </c>
      <c r="G1672">
        <f t="shared" si="78"/>
        <v>0.23282887077997672</v>
      </c>
      <c r="H1672">
        <f t="shared" si="79"/>
        <v>0</v>
      </c>
      <c r="I1672">
        <f t="shared" si="80"/>
        <v>0</v>
      </c>
    </row>
    <row r="1673" spans="1:9" x14ac:dyDescent="0.2">
      <c r="A1673" t="s">
        <v>1540</v>
      </c>
      <c r="B1673">
        <v>10</v>
      </c>
      <c r="C1673">
        <v>1</v>
      </c>
      <c r="D1673">
        <v>4</v>
      </c>
      <c r="E1673">
        <f>IFERROR(INDEX(Gemeinde_Kennzahlen!A:C,MATCH(A1673,Gemeinde_Kennzahlen!B:B,),3),0)</f>
        <v>3488</v>
      </c>
      <c r="F1673">
        <f>IFERROR(ROUND(INDEX(Gemeinde_Kennzahlen!A:Q,MATCH(A1673,Gemeinde_Kennzahlen!B:B,),16)*INDEX(Gemeinde_Kennzahlen!A:Q,MATCH(A1673,Gemeinde_Kennzahlen!B:B,),17),2),"Siedlungsfläche in ha")</f>
        <v>154.97</v>
      </c>
      <c r="G1673">
        <f t="shared" si="78"/>
        <v>0.14334862385321101</v>
      </c>
      <c r="H1673">
        <f t="shared" si="79"/>
        <v>0.21502293577981652</v>
      </c>
      <c r="I1673">
        <f t="shared" si="80"/>
        <v>0.57339449541284404</v>
      </c>
    </row>
    <row r="1674" spans="1:9" x14ac:dyDescent="0.2">
      <c r="A1674" t="s">
        <v>2320</v>
      </c>
      <c r="B1674">
        <v>8</v>
      </c>
      <c r="C1674">
        <v>0</v>
      </c>
      <c r="D1674">
        <v>5</v>
      </c>
      <c r="E1674">
        <f>IFERROR(INDEX(Gemeinde_Kennzahlen!A:C,MATCH(A1674,Gemeinde_Kennzahlen!B:B,),3),0)</f>
        <v>4177</v>
      </c>
      <c r="F1674">
        <f>IFERROR(ROUND(INDEX(Gemeinde_Kennzahlen!A:Q,MATCH(A1674,Gemeinde_Kennzahlen!B:B,),16)*INDEX(Gemeinde_Kennzahlen!A:Q,MATCH(A1674,Gemeinde_Kennzahlen!B:B,),17),2),"Siedlungsfläche in ha")</f>
        <v>107.48</v>
      </c>
      <c r="G1674">
        <f t="shared" si="78"/>
        <v>9.5762508977735208E-2</v>
      </c>
      <c r="H1674">
        <f t="shared" si="79"/>
        <v>0</v>
      </c>
      <c r="I1674">
        <f t="shared" si="80"/>
        <v>0.59851568111084508</v>
      </c>
    </row>
    <row r="1675" spans="1:9" x14ac:dyDescent="0.2">
      <c r="A1675" t="s">
        <v>1339</v>
      </c>
      <c r="B1675">
        <v>5</v>
      </c>
      <c r="C1675">
        <v>1</v>
      </c>
      <c r="D1675">
        <v>3</v>
      </c>
      <c r="E1675">
        <f>IFERROR(INDEX(Gemeinde_Kennzahlen!A:C,MATCH(A1675,Gemeinde_Kennzahlen!B:B,),3),0)</f>
        <v>3608</v>
      </c>
      <c r="F1675">
        <f>IFERROR(ROUND(INDEX(Gemeinde_Kennzahlen!A:Q,MATCH(A1675,Gemeinde_Kennzahlen!B:B,),16)*INDEX(Gemeinde_Kennzahlen!A:Q,MATCH(A1675,Gemeinde_Kennzahlen!B:B,),17),2),"Siedlungsfläche in ha")</f>
        <v>142.68</v>
      </c>
      <c r="G1675">
        <f t="shared" si="78"/>
        <v>6.9290465631929046E-2</v>
      </c>
      <c r="H1675">
        <f t="shared" si="79"/>
        <v>0.20787139689578715</v>
      </c>
      <c r="I1675">
        <f t="shared" si="80"/>
        <v>0.41574279379157431</v>
      </c>
    </row>
    <row r="1676" spans="1:9" x14ac:dyDescent="0.2">
      <c r="A1676" t="s">
        <v>1672</v>
      </c>
      <c r="B1676">
        <v>3</v>
      </c>
      <c r="C1676">
        <v>0</v>
      </c>
      <c r="D1676">
        <v>0</v>
      </c>
      <c r="E1676">
        <f>IFERROR(INDEX(Gemeinde_Kennzahlen!A:C,MATCH(A1676,Gemeinde_Kennzahlen!B:B,),3),0)</f>
        <v>1336</v>
      </c>
      <c r="F1676">
        <f>IFERROR(ROUND(INDEX(Gemeinde_Kennzahlen!A:Q,MATCH(A1676,Gemeinde_Kennzahlen!B:B,),16)*INDEX(Gemeinde_Kennzahlen!A:Q,MATCH(A1676,Gemeinde_Kennzahlen!B:B,),17),2),"Siedlungsfläche in ha")</f>
        <v>59</v>
      </c>
      <c r="G1676">
        <f t="shared" si="78"/>
        <v>0.1122754491017964</v>
      </c>
      <c r="H1676">
        <f t="shared" si="79"/>
        <v>0</v>
      </c>
      <c r="I1676">
        <f t="shared" si="80"/>
        <v>0</v>
      </c>
    </row>
    <row r="1677" spans="1:9" x14ac:dyDescent="0.2">
      <c r="A1677" t="s">
        <v>1912</v>
      </c>
      <c r="B1677">
        <v>6</v>
      </c>
      <c r="C1677">
        <v>0</v>
      </c>
      <c r="D1677">
        <v>0</v>
      </c>
      <c r="E1677">
        <f>IFERROR(INDEX(Gemeinde_Kennzahlen!A:C,MATCH(A1677,Gemeinde_Kennzahlen!B:B,),3),0)</f>
        <v>777</v>
      </c>
      <c r="F1677">
        <f>IFERROR(ROUND(INDEX(Gemeinde_Kennzahlen!A:Q,MATCH(A1677,Gemeinde_Kennzahlen!B:B,),16)*INDEX(Gemeinde_Kennzahlen!A:Q,MATCH(A1677,Gemeinde_Kennzahlen!B:B,),17),2),"Siedlungsfläche in ha")</f>
        <v>37.75</v>
      </c>
      <c r="G1677">
        <f t="shared" si="78"/>
        <v>0.38610038610038611</v>
      </c>
      <c r="H1677">
        <f t="shared" si="79"/>
        <v>0</v>
      </c>
      <c r="I1677">
        <f t="shared" si="80"/>
        <v>0</v>
      </c>
    </row>
    <row r="1678" spans="1:9" x14ac:dyDescent="0.2">
      <c r="A1678" t="s">
        <v>1022</v>
      </c>
      <c r="B1678">
        <v>13</v>
      </c>
      <c r="C1678">
        <v>0</v>
      </c>
      <c r="D1678">
        <v>0</v>
      </c>
      <c r="E1678">
        <f>IFERROR(INDEX(Gemeinde_Kennzahlen!A:C,MATCH(A1678,Gemeinde_Kennzahlen!B:B,),3),0)</f>
        <v>910</v>
      </c>
      <c r="F1678">
        <f>IFERROR(ROUND(INDEX(Gemeinde_Kennzahlen!A:Q,MATCH(A1678,Gemeinde_Kennzahlen!B:B,),16)*INDEX(Gemeinde_Kennzahlen!A:Q,MATCH(A1678,Gemeinde_Kennzahlen!B:B,),17),2),"Siedlungsfläche in ha")</f>
        <v>33.22</v>
      </c>
      <c r="G1678">
        <f t="shared" si="78"/>
        <v>0.7142857142857143</v>
      </c>
      <c r="H1678">
        <f t="shared" si="79"/>
        <v>0</v>
      </c>
      <c r="I1678">
        <f t="shared" si="80"/>
        <v>0</v>
      </c>
    </row>
    <row r="1679" spans="1:9" x14ac:dyDescent="0.2">
      <c r="A1679" t="s">
        <v>1122</v>
      </c>
      <c r="B1679">
        <v>16</v>
      </c>
      <c r="C1679">
        <v>0</v>
      </c>
      <c r="D1679">
        <v>0</v>
      </c>
      <c r="E1679">
        <f>IFERROR(INDEX(Gemeinde_Kennzahlen!A:C,MATCH(A1679,Gemeinde_Kennzahlen!B:B,),3),0)</f>
        <v>1469</v>
      </c>
      <c r="F1679">
        <f>IFERROR(ROUND(INDEX(Gemeinde_Kennzahlen!A:Q,MATCH(A1679,Gemeinde_Kennzahlen!B:B,),16)*INDEX(Gemeinde_Kennzahlen!A:Q,MATCH(A1679,Gemeinde_Kennzahlen!B:B,),17),2),"Siedlungsfläche in ha")</f>
        <v>44.1</v>
      </c>
      <c r="G1679">
        <f t="shared" si="78"/>
        <v>0.54458815520762416</v>
      </c>
      <c r="H1679">
        <f t="shared" si="79"/>
        <v>0</v>
      </c>
      <c r="I1679">
        <f t="shared" si="80"/>
        <v>0</v>
      </c>
    </row>
    <row r="1680" spans="1:9" x14ac:dyDescent="0.2">
      <c r="A1680" t="s">
        <v>1514</v>
      </c>
      <c r="B1680">
        <v>4</v>
      </c>
      <c r="C1680">
        <v>0</v>
      </c>
      <c r="D1680">
        <v>1</v>
      </c>
      <c r="E1680">
        <f>IFERROR(INDEX(Gemeinde_Kennzahlen!A:C,MATCH(A1680,Gemeinde_Kennzahlen!B:B,),3),0)</f>
        <v>1785</v>
      </c>
      <c r="F1680">
        <f>IFERROR(ROUND(INDEX(Gemeinde_Kennzahlen!A:Q,MATCH(A1680,Gemeinde_Kennzahlen!B:B,),16)*INDEX(Gemeinde_Kennzahlen!A:Q,MATCH(A1680,Gemeinde_Kennzahlen!B:B,),17),2),"Siedlungsfläche in ha")</f>
        <v>77.17</v>
      </c>
      <c r="G1680">
        <f t="shared" si="78"/>
        <v>0.11204481792717086</v>
      </c>
      <c r="H1680">
        <f t="shared" si="79"/>
        <v>0</v>
      </c>
      <c r="I1680">
        <f t="shared" si="80"/>
        <v>0.28011204481792717</v>
      </c>
    </row>
    <row r="1681" spans="1:9" x14ac:dyDescent="0.2">
      <c r="A1681" t="s">
        <v>1541</v>
      </c>
      <c r="B1681">
        <v>4</v>
      </c>
      <c r="C1681">
        <v>1</v>
      </c>
      <c r="D1681">
        <v>2</v>
      </c>
      <c r="E1681">
        <f>IFERROR(INDEX(Gemeinde_Kennzahlen!A:C,MATCH(A1681,Gemeinde_Kennzahlen!B:B,),3),0)</f>
        <v>2844</v>
      </c>
      <c r="F1681">
        <f>IFERROR(ROUND(INDEX(Gemeinde_Kennzahlen!A:Q,MATCH(A1681,Gemeinde_Kennzahlen!B:B,),16)*INDEX(Gemeinde_Kennzahlen!A:Q,MATCH(A1681,Gemeinde_Kennzahlen!B:B,),17),2),"Siedlungsfläche in ha")</f>
        <v>100.11</v>
      </c>
      <c r="G1681">
        <f t="shared" si="78"/>
        <v>7.0323488045007029E-2</v>
      </c>
      <c r="H1681">
        <f t="shared" si="79"/>
        <v>0.26371308016877637</v>
      </c>
      <c r="I1681">
        <f t="shared" si="80"/>
        <v>0.35161744022503516</v>
      </c>
    </row>
    <row r="1682" spans="1:9" x14ac:dyDescent="0.2">
      <c r="A1682" t="s">
        <v>1505</v>
      </c>
      <c r="B1682">
        <v>1</v>
      </c>
      <c r="C1682">
        <v>0</v>
      </c>
      <c r="D1682">
        <v>0</v>
      </c>
      <c r="E1682">
        <f>IFERROR(INDEX(Gemeinde_Kennzahlen!A:C,MATCH(A1682,Gemeinde_Kennzahlen!B:B,),3),0)</f>
        <v>724</v>
      </c>
      <c r="F1682">
        <f>IFERROR(ROUND(INDEX(Gemeinde_Kennzahlen!A:Q,MATCH(A1682,Gemeinde_Kennzahlen!B:B,),16)*INDEX(Gemeinde_Kennzahlen!A:Q,MATCH(A1682,Gemeinde_Kennzahlen!B:B,),17),2),"Siedlungsfläche in ha")</f>
        <v>47.89</v>
      </c>
      <c r="G1682">
        <f t="shared" ref="G1682:G1745" si="81">B1682/E1682*50</f>
        <v>6.9060773480662974E-2</v>
      </c>
      <c r="H1682">
        <f t="shared" ref="H1682:H1745" si="82">C1682/E1682*750</f>
        <v>0</v>
      </c>
      <c r="I1682">
        <f t="shared" ref="I1682:I1745" si="83">D1682/E1682*500</f>
        <v>0</v>
      </c>
    </row>
    <row r="1683" spans="1:9" x14ac:dyDescent="0.2">
      <c r="A1683" t="s">
        <v>961</v>
      </c>
      <c r="B1683">
        <v>11</v>
      </c>
      <c r="C1683">
        <v>2</v>
      </c>
      <c r="D1683">
        <v>1</v>
      </c>
      <c r="E1683">
        <f>IFERROR(INDEX(Gemeinde_Kennzahlen!A:C,MATCH(A1683,Gemeinde_Kennzahlen!B:B,),3),0)</f>
        <v>999</v>
      </c>
      <c r="F1683">
        <f>IFERROR(ROUND(INDEX(Gemeinde_Kennzahlen!A:Q,MATCH(A1683,Gemeinde_Kennzahlen!B:B,),16)*INDEX(Gemeinde_Kennzahlen!A:Q,MATCH(A1683,Gemeinde_Kennzahlen!B:B,),17),2),"Siedlungsfläche in ha")</f>
        <v>72.98</v>
      </c>
      <c r="G1683">
        <f t="shared" si="81"/>
        <v>0.55055055055055058</v>
      </c>
      <c r="H1683">
        <f t="shared" si="82"/>
        <v>1.5015015015015014</v>
      </c>
      <c r="I1683">
        <f t="shared" si="83"/>
        <v>0.50050050050050054</v>
      </c>
    </row>
    <row r="1684" spans="1:9" x14ac:dyDescent="0.2">
      <c r="A1684" t="s">
        <v>1603</v>
      </c>
      <c r="B1684">
        <v>0</v>
      </c>
      <c r="C1684">
        <v>0</v>
      </c>
      <c r="D1684">
        <v>0</v>
      </c>
      <c r="E1684">
        <f>IFERROR(INDEX(Gemeinde_Kennzahlen!A:C,MATCH(A1684,Gemeinde_Kennzahlen!B:B,),3),0)</f>
        <v>864</v>
      </c>
      <c r="F1684">
        <f>IFERROR(ROUND(INDEX(Gemeinde_Kennzahlen!A:Q,MATCH(A1684,Gemeinde_Kennzahlen!B:B,),16)*INDEX(Gemeinde_Kennzahlen!A:Q,MATCH(A1684,Gemeinde_Kennzahlen!B:B,),17),2),"Siedlungsfläche in ha")</f>
        <v>47.89</v>
      </c>
      <c r="G1684">
        <f t="shared" si="81"/>
        <v>0</v>
      </c>
      <c r="H1684">
        <f t="shared" si="82"/>
        <v>0</v>
      </c>
      <c r="I1684">
        <f t="shared" si="83"/>
        <v>0</v>
      </c>
    </row>
    <row r="1685" spans="1:9" x14ac:dyDescent="0.2">
      <c r="A1685" t="s">
        <v>1483</v>
      </c>
      <c r="B1685">
        <v>67</v>
      </c>
      <c r="C1685">
        <v>3</v>
      </c>
      <c r="D1685">
        <v>1</v>
      </c>
      <c r="E1685">
        <f>IFERROR(INDEX(Gemeinde_Kennzahlen!A:C,MATCH(A1685,Gemeinde_Kennzahlen!B:B,),3),0)</f>
        <v>15793</v>
      </c>
      <c r="F1685">
        <f>IFERROR(ROUND(INDEX(Gemeinde_Kennzahlen!A:Q,MATCH(A1685,Gemeinde_Kennzahlen!B:B,),16)*INDEX(Gemeinde_Kennzahlen!A:Q,MATCH(A1685,Gemeinde_Kennzahlen!B:B,),17),2),"Siedlungsfläche in ha")</f>
        <v>318.57</v>
      </c>
      <c r="G1685">
        <f t="shared" si="81"/>
        <v>0.21211929335781676</v>
      </c>
      <c r="H1685">
        <f t="shared" si="82"/>
        <v>0.14246818210599635</v>
      </c>
      <c r="I1685">
        <f t="shared" si="83"/>
        <v>3.165959602355474E-2</v>
      </c>
    </row>
    <row r="1686" spans="1:9" x14ac:dyDescent="0.2">
      <c r="A1686" t="s">
        <v>376</v>
      </c>
      <c r="B1686">
        <v>2</v>
      </c>
      <c r="C1686">
        <v>1</v>
      </c>
      <c r="D1686">
        <v>0</v>
      </c>
      <c r="E1686">
        <f>IFERROR(INDEX(Gemeinde_Kennzahlen!A:C,MATCH(A1686,Gemeinde_Kennzahlen!B:B,),3),0)</f>
        <v>3509</v>
      </c>
      <c r="F1686">
        <f>IFERROR(ROUND(INDEX(Gemeinde_Kennzahlen!A:Q,MATCH(A1686,Gemeinde_Kennzahlen!B:B,),16)*INDEX(Gemeinde_Kennzahlen!A:Q,MATCH(A1686,Gemeinde_Kennzahlen!B:B,),17),2),"Siedlungsfläche in ha")</f>
        <v>123.28</v>
      </c>
      <c r="G1686">
        <f t="shared" si="81"/>
        <v>2.8498147620404674E-2</v>
      </c>
      <c r="H1686">
        <f t="shared" si="82"/>
        <v>0.21373610715303507</v>
      </c>
      <c r="I1686">
        <f t="shared" si="83"/>
        <v>0</v>
      </c>
    </row>
    <row r="1687" spans="1:9" x14ac:dyDescent="0.2">
      <c r="A1687" t="s">
        <v>717</v>
      </c>
      <c r="B1687">
        <v>18</v>
      </c>
      <c r="C1687">
        <v>0</v>
      </c>
      <c r="D1687">
        <v>1</v>
      </c>
      <c r="E1687">
        <f>IFERROR(INDEX(Gemeinde_Kennzahlen!A:C,MATCH(A1687,Gemeinde_Kennzahlen!B:B,),3),0)</f>
        <v>849</v>
      </c>
      <c r="F1687">
        <f>IFERROR(ROUND(INDEX(Gemeinde_Kennzahlen!A:Q,MATCH(A1687,Gemeinde_Kennzahlen!B:B,),16)*INDEX(Gemeinde_Kennzahlen!A:Q,MATCH(A1687,Gemeinde_Kennzahlen!B:B,),17),2),"Siedlungsfläche in ha")</f>
        <v>42</v>
      </c>
      <c r="G1687">
        <f t="shared" si="81"/>
        <v>1.0600706713780919</v>
      </c>
      <c r="H1687">
        <f t="shared" si="82"/>
        <v>0</v>
      </c>
      <c r="I1687">
        <f t="shared" si="83"/>
        <v>0.58892815076560656</v>
      </c>
    </row>
    <row r="1688" spans="1:9" x14ac:dyDescent="0.2">
      <c r="A1688" t="s">
        <v>1954</v>
      </c>
      <c r="B1688">
        <v>24</v>
      </c>
      <c r="C1688">
        <v>0</v>
      </c>
      <c r="D1688">
        <v>1</v>
      </c>
      <c r="E1688">
        <f>IFERROR(INDEX(Gemeinde_Kennzahlen!A:C,MATCH(A1688,Gemeinde_Kennzahlen!B:B,),3),0)</f>
        <v>4331</v>
      </c>
      <c r="F1688">
        <f>IFERROR(ROUND(INDEX(Gemeinde_Kennzahlen!A:Q,MATCH(A1688,Gemeinde_Kennzahlen!B:B,),16)*INDEX(Gemeinde_Kennzahlen!A:Q,MATCH(A1688,Gemeinde_Kennzahlen!B:B,),17),2),"Siedlungsfläche in ha")</f>
        <v>93.79</v>
      </c>
      <c r="G1688">
        <f t="shared" si="81"/>
        <v>0.27707226968367582</v>
      </c>
      <c r="H1688">
        <f t="shared" si="82"/>
        <v>0</v>
      </c>
      <c r="I1688">
        <f t="shared" si="83"/>
        <v>0.11544677903486493</v>
      </c>
    </row>
    <row r="1689" spans="1:9" x14ac:dyDescent="0.2">
      <c r="A1689" t="s">
        <v>2328</v>
      </c>
      <c r="B1689">
        <v>20</v>
      </c>
      <c r="C1689">
        <v>0</v>
      </c>
      <c r="D1689">
        <v>4</v>
      </c>
      <c r="E1689">
        <f>IFERROR(INDEX(Gemeinde_Kennzahlen!A:C,MATCH(A1689,Gemeinde_Kennzahlen!B:B,),3),0)</f>
        <v>2885</v>
      </c>
      <c r="F1689">
        <f>IFERROR(ROUND(INDEX(Gemeinde_Kennzahlen!A:Q,MATCH(A1689,Gemeinde_Kennzahlen!B:B,),16)*INDEX(Gemeinde_Kennzahlen!A:Q,MATCH(A1689,Gemeinde_Kennzahlen!B:B,),17),2),"Siedlungsfläche in ha")</f>
        <v>68.08</v>
      </c>
      <c r="G1689">
        <f t="shared" si="81"/>
        <v>0.34662045060658575</v>
      </c>
      <c r="H1689">
        <f t="shared" si="82"/>
        <v>0</v>
      </c>
      <c r="I1689">
        <f t="shared" si="83"/>
        <v>0.69324090121317161</v>
      </c>
    </row>
    <row r="1690" spans="1:9" x14ac:dyDescent="0.2">
      <c r="A1690" t="s">
        <v>1580</v>
      </c>
      <c r="B1690">
        <v>5</v>
      </c>
      <c r="C1690">
        <v>0</v>
      </c>
      <c r="D1690">
        <v>2</v>
      </c>
      <c r="E1690">
        <f>IFERROR(INDEX(Gemeinde_Kennzahlen!A:C,MATCH(A1690,Gemeinde_Kennzahlen!B:B,),3),0)</f>
        <v>829</v>
      </c>
      <c r="F1690">
        <f>IFERROR(ROUND(INDEX(Gemeinde_Kennzahlen!A:Q,MATCH(A1690,Gemeinde_Kennzahlen!B:B,),16)*INDEX(Gemeinde_Kennzahlen!A:Q,MATCH(A1690,Gemeinde_Kennzahlen!B:B,),17),2),"Siedlungsfläche in ha")</f>
        <v>57.52</v>
      </c>
      <c r="G1690">
        <f t="shared" si="81"/>
        <v>0.30156815440289503</v>
      </c>
      <c r="H1690">
        <f t="shared" si="82"/>
        <v>0</v>
      </c>
      <c r="I1690">
        <f t="shared" si="83"/>
        <v>1.2062726176115801</v>
      </c>
    </row>
    <row r="1691" spans="1:9" x14ac:dyDescent="0.2">
      <c r="A1691" t="s">
        <v>286</v>
      </c>
      <c r="B1691">
        <v>4</v>
      </c>
      <c r="C1691">
        <v>0</v>
      </c>
      <c r="D1691">
        <v>0</v>
      </c>
      <c r="E1691">
        <f>IFERROR(INDEX(Gemeinde_Kennzahlen!A:C,MATCH(A1691,Gemeinde_Kennzahlen!B:B,),3),0)</f>
        <v>2577</v>
      </c>
      <c r="F1691">
        <f>IFERROR(ROUND(INDEX(Gemeinde_Kennzahlen!A:Q,MATCH(A1691,Gemeinde_Kennzahlen!B:B,),16)*INDEX(Gemeinde_Kennzahlen!A:Q,MATCH(A1691,Gemeinde_Kennzahlen!B:B,),17),2),"Siedlungsfläche in ha")</f>
        <v>244.45</v>
      </c>
      <c r="G1691">
        <f t="shared" si="81"/>
        <v>7.7609623593325572E-2</v>
      </c>
      <c r="H1691">
        <f t="shared" si="82"/>
        <v>0</v>
      </c>
      <c r="I1691">
        <f t="shared" si="83"/>
        <v>0</v>
      </c>
    </row>
    <row r="1692" spans="1:9" x14ac:dyDescent="0.2">
      <c r="A1692" t="s">
        <v>1917</v>
      </c>
      <c r="B1692">
        <v>2</v>
      </c>
      <c r="C1692">
        <v>0</v>
      </c>
      <c r="D1692">
        <v>0</v>
      </c>
      <c r="E1692">
        <f>IFERROR(INDEX(Gemeinde_Kennzahlen!A:C,MATCH(A1692,Gemeinde_Kennzahlen!B:B,),3),0)</f>
        <v>685</v>
      </c>
      <c r="F1692">
        <f>IFERROR(ROUND(INDEX(Gemeinde_Kennzahlen!A:Q,MATCH(A1692,Gemeinde_Kennzahlen!B:B,),16)*INDEX(Gemeinde_Kennzahlen!A:Q,MATCH(A1692,Gemeinde_Kennzahlen!B:B,),17),2),"Siedlungsfläche in ha")</f>
        <v>32</v>
      </c>
      <c r="G1692">
        <f t="shared" si="81"/>
        <v>0.145985401459854</v>
      </c>
      <c r="H1692">
        <f t="shared" si="82"/>
        <v>0</v>
      </c>
      <c r="I1692">
        <f t="shared" si="83"/>
        <v>0</v>
      </c>
    </row>
    <row r="1693" spans="1:9" x14ac:dyDescent="0.2">
      <c r="A1693" t="s">
        <v>684</v>
      </c>
      <c r="B1693">
        <v>0</v>
      </c>
      <c r="C1693">
        <v>0</v>
      </c>
      <c r="D1693">
        <v>0</v>
      </c>
      <c r="E1693">
        <f>IFERROR(INDEX(Gemeinde_Kennzahlen!A:C,MATCH(A1693,Gemeinde_Kennzahlen!B:B,),3),0)</f>
        <v>445</v>
      </c>
      <c r="F1693">
        <f>IFERROR(ROUND(INDEX(Gemeinde_Kennzahlen!A:Q,MATCH(A1693,Gemeinde_Kennzahlen!B:B,),16)*INDEX(Gemeinde_Kennzahlen!A:Q,MATCH(A1693,Gemeinde_Kennzahlen!B:B,),17),2),"Siedlungsfläche in ha")</f>
        <v>20.059999999999999</v>
      </c>
      <c r="G1693">
        <f t="shared" si="81"/>
        <v>0</v>
      </c>
      <c r="H1693">
        <f t="shared" si="82"/>
        <v>0</v>
      </c>
      <c r="I1693">
        <f t="shared" si="83"/>
        <v>0</v>
      </c>
    </row>
    <row r="1694" spans="1:9" x14ac:dyDescent="0.2">
      <c r="A1694" t="s">
        <v>667</v>
      </c>
      <c r="B1694">
        <v>1</v>
      </c>
      <c r="C1694">
        <v>0</v>
      </c>
      <c r="D1694">
        <v>1</v>
      </c>
      <c r="E1694">
        <f>IFERROR(INDEX(Gemeinde_Kennzahlen!A:C,MATCH(A1694,Gemeinde_Kennzahlen!B:B,),3),0)</f>
        <v>139408</v>
      </c>
      <c r="F1694">
        <f>IFERROR(ROUND(INDEX(Gemeinde_Kennzahlen!A:Q,MATCH(A1694,Gemeinde_Kennzahlen!B:B,),16)*INDEX(Gemeinde_Kennzahlen!A:Q,MATCH(A1694,Gemeinde_Kennzahlen!B:B,),17),2),"Siedlungsfläche in ha")</f>
        <v>1849.45</v>
      </c>
      <c r="G1694">
        <f t="shared" si="81"/>
        <v>3.5865947434867438E-4</v>
      </c>
      <c r="H1694">
        <f t="shared" si="82"/>
        <v>0</v>
      </c>
      <c r="I1694">
        <f t="shared" si="83"/>
        <v>3.5865947434867438E-3</v>
      </c>
    </row>
    <row r="1695" spans="1:9" x14ac:dyDescent="0.2">
      <c r="A1695" t="s">
        <v>1146</v>
      </c>
      <c r="B1695">
        <v>2</v>
      </c>
      <c r="C1695">
        <v>0</v>
      </c>
      <c r="D1695">
        <v>2</v>
      </c>
      <c r="E1695">
        <f>IFERROR(INDEX(Gemeinde_Kennzahlen!A:C,MATCH(A1695,Gemeinde_Kennzahlen!B:B,),3),0)</f>
        <v>2201</v>
      </c>
      <c r="F1695">
        <f>IFERROR(ROUND(INDEX(Gemeinde_Kennzahlen!A:Q,MATCH(A1695,Gemeinde_Kennzahlen!B:B,),16)*INDEX(Gemeinde_Kennzahlen!A:Q,MATCH(A1695,Gemeinde_Kennzahlen!B:B,),17),2),"Siedlungsfläche in ha")</f>
        <v>79.28</v>
      </c>
      <c r="G1695">
        <f t="shared" si="81"/>
        <v>4.5433893684688774E-2</v>
      </c>
      <c r="H1695">
        <f t="shared" si="82"/>
        <v>0</v>
      </c>
      <c r="I1695">
        <f t="shared" si="83"/>
        <v>0.45433893684688775</v>
      </c>
    </row>
    <row r="1696" spans="1:9" x14ac:dyDescent="0.2">
      <c r="A1696" t="s">
        <v>1005</v>
      </c>
      <c r="B1696">
        <v>15</v>
      </c>
      <c r="C1696">
        <v>2</v>
      </c>
      <c r="D1696">
        <v>4</v>
      </c>
      <c r="E1696">
        <f>IFERROR(INDEX(Gemeinde_Kennzahlen!A:C,MATCH(A1696,Gemeinde_Kennzahlen!B:B,),3),0)</f>
        <v>8376</v>
      </c>
      <c r="F1696">
        <f>IFERROR(ROUND(INDEX(Gemeinde_Kennzahlen!A:Q,MATCH(A1696,Gemeinde_Kennzahlen!B:B,),16)*INDEX(Gemeinde_Kennzahlen!A:Q,MATCH(A1696,Gemeinde_Kennzahlen!B:B,),17),2),"Siedlungsfläche in ha")</f>
        <v>201.46</v>
      </c>
      <c r="G1696">
        <f t="shared" si="81"/>
        <v>8.9541547277936964E-2</v>
      </c>
      <c r="H1696">
        <f t="shared" si="82"/>
        <v>0.17908309455587393</v>
      </c>
      <c r="I1696">
        <f t="shared" si="83"/>
        <v>0.2387774594078319</v>
      </c>
    </row>
    <row r="1697" spans="1:9" x14ac:dyDescent="0.2">
      <c r="A1697" t="s">
        <v>2347</v>
      </c>
      <c r="B1697">
        <v>4</v>
      </c>
      <c r="C1697">
        <v>1</v>
      </c>
      <c r="D1697">
        <v>2</v>
      </c>
      <c r="E1697">
        <f>IFERROR(INDEX(Gemeinde_Kennzahlen!A:C,MATCH(A1697,Gemeinde_Kennzahlen!B:B,),3),0)</f>
        <v>463</v>
      </c>
      <c r="F1697">
        <f>IFERROR(ROUND(INDEX(Gemeinde_Kennzahlen!A:Q,MATCH(A1697,Gemeinde_Kennzahlen!B:B,),16)*INDEX(Gemeinde_Kennzahlen!A:Q,MATCH(A1697,Gemeinde_Kennzahlen!B:B,),17),2),"Siedlungsfläche in ha")</f>
        <v>28.06</v>
      </c>
      <c r="G1697">
        <f t="shared" si="81"/>
        <v>0.43196544276457888</v>
      </c>
      <c r="H1697">
        <f t="shared" si="82"/>
        <v>1.6198704103671708</v>
      </c>
      <c r="I1697">
        <f t="shared" si="83"/>
        <v>2.1598272138228944</v>
      </c>
    </row>
    <row r="1698" spans="1:9" x14ac:dyDescent="0.2">
      <c r="A1698" t="s">
        <v>1406</v>
      </c>
      <c r="B1698">
        <v>3</v>
      </c>
      <c r="C1698">
        <v>0</v>
      </c>
      <c r="D1698">
        <v>0</v>
      </c>
      <c r="E1698">
        <f>IFERROR(INDEX(Gemeinde_Kennzahlen!A:C,MATCH(A1698,Gemeinde_Kennzahlen!B:B,),3),0)</f>
        <v>1846</v>
      </c>
      <c r="F1698">
        <f>IFERROR(ROUND(INDEX(Gemeinde_Kennzahlen!A:Q,MATCH(A1698,Gemeinde_Kennzahlen!B:B,),16)*INDEX(Gemeinde_Kennzahlen!A:Q,MATCH(A1698,Gemeinde_Kennzahlen!B:B,),17),2),"Siedlungsfläche in ha")</f>
        <v>64.44</v>
      </c>
      <c r="G1698">
        <f t="shared" si="81"/>
        <v>8.1256771397616473E-2</v>
      </c>
      <c r="H1698">
        <f t="shared" si="82"/>
        <v>0</v>
      </c>
      <c r="I1698">
        <f t="shared" si="83"/>
        <v>0</v>
      </c>
    </row>
    <row r="1699" spans="1:9" x14ac:dyDescent="0.2">
      <c r="A1699" t="s">
        <v>2165</v>
      </c>
      <c r="B1699">
        <v>7</v>
      </c>
      <c r="C1699">
        <v>1</v>
      </c>
      <c r="D1699">
        <v>2</v>
      </c>
      <c r="E1699">
        <f>IFERROR(INDEX(Gemeinde_Kennzahlen!A:C,MATCH(A1699,Gemeinde_Kennzahlen!B:B,),3),0)</f>
        <v>1298</v>
      </c>
      <c r="F1699">
        <f>IFERROR(ROUND(INDEX(Gemeinde_Kennzahlen!A:Q,MATCH(A1699,Gemeinde_Kennzahlen!B:B,),16)*INDEX(Gemeinde_Kennzahlen!A:Q,MATCH(A1699,Gemeinde_Kennzahlen!B:B,),17),2),"Siedlungsfläche in ha")</f>
        <v>66.3</v>
      </c>
      <c r="G1699">
        <f t="shared" si="81"/>
        <v>0.26964560862865949</v>
      </c>
      <c r="H1699">
        <f t="shared" si="82"/>
        <v>0.57781201848998465</v>
      </c>
      <c r="I1699">
        <f t="shared" si="83"/>
        <v>0.77041602465331283</v>
      </c>
    </row>
    <row r="1700" spans="1:9" x14ac:dyDescent="0.2">
      <c r="A1700" t="s">
        <v>1324</v>
      </c>
      <c r="B1700">
        <v>21</v>
      </c>
      <c r="C1700">
        <v>0</v>
      </c>
      <c r="D1700">
        <v>0</v>
      </c>
      <c r="E1700">
        <f>IFERROR(INDEX(Gemeinde_Kennzahlen!A:C,MATCH(A1700,Gemeinde_Kennzahlen!B:B,),3),0)</f>
        <v>4533</v>
      </c>
      <c r="F1700">
        <f>IFERROR(ROUND(INDEX(Gemeinde_Kennzahlen!A:Q,MATCH(A1700,Gemeinde_Kennzahlen!B:B,),16)*INDEX(Gemeinde_Kennzahlen!A:Q,MATCH(A1700,Gemeinde_Kennzahlen!B:B,),17),2),"Siedlungsfläche in ha")</f>
        <v>132.19999999999999</v>
      </c>
      <c r="G1700">
        <f t="shared" si="81"/>
        <v>0.23163467902051621</v>
      </c>
      <c r="H1700">
        <f t="shared" si="82"/>
        <v>0</v>
      </c>
      <c r="I1700">
        <f t="shared" si="83"/>
        <v>0</v>
      </c>
    </row>
    <row r="1701" spans="1:9" x14ac:dyDescent="0.2">
      <c r="A1701" t="s">
        <v>816</v>
      </c>
      <c r="B1701">
        <v>0</v>
      </c>
      <c r="C1701">
        <v>0</v>
      </c>
      <c r="D1701">
        <v>0</v>
      </c>
      <c r="E1701">
        <f>IFERROR(INDEX(Gemeinde_Kennzahlen!A:C,MATCH(A1701,Gemeinde_Kennzahlen!B:B,),3),0)</f>
        <v>1907</v>
      </c>
      <c r="F1701">
        <f>IFERROR(ROUND(INDEX(Gemeinde_Kennzahlen!A:Q,MATCH(A1701,Gemeinde_Kennzahlen!B:B,),16)*INDEX(Gemeinde_Kennzahlen!A:Q,MATCH(A1701,Gemeinde_Kennzahlen!B:B,),17),2),"Siedlungsfläche in ha")</f>
        <v>54.65</v>
      </c>
      <c r="G1701">
        <f t="shared" si="81"/>
        <v>0</v>
      </c>
      <c r="H1701">
        <f t="shared" si="82"/>
        <v>0</v>
      </c>
      <c r="I1701">
        <f t="shared" si="83"/>
        <v>0</v>
      </c>
    </row>
    <row r="1702" spans="1:9" x14ac:dyDescent="0.2">
      <c r="A1702" t="s">
        <v>1142</v>
      </c>
      <c r="B1702">
        <v>2</v>
      </c>
      <c r="C1702">
        <v>0</v>
      </c>
      <c r="D1702">
        <v>2</v>
      </c>
      <c r="E1702">
        <f>IFERROR(INDEX(Gemeinde_Kennzahlen!A:C,MATCH(A1702,Gemeinde_Kennzahlen!B:B,),3),0)</f>
        <v>1603</v>
      </c>
      <c r="F1702">
        <f>IFERROR(ROUND(INDEX(Gemeinde_Kennzahlen!A:Q,MATCH(A1702,Gemeinde_Kennzahlen!B:B,),16)*INDEX(Gemeinde_Kennzahlen!A:Q,MATCH(A1702,Gemeinde_Kennzahlen!B:B,),17),2),"Siedlungsfläche in ha")</f>
        <v>72.5</v>
      </c>
      <c r="G1702">
        <f t="shared" si="81"/>
        <v>6.2383031815346227E-2</v>
      </c>
      <c r="H1702">
        <f t="shared" si="82"/>
        <v>0</v>
      </c>
      <c r="I1702">
        <f t="shared" si="83"/>
        <v>0.62383031815346224</v>
      </c>
    </row>
    <row r="1703" spans="1:9" x14ac:dyDescent="0.2">
      <c r="A1703" t="s">
        <v>319</v>
      </c>
      <c r="B1703">
        <v>0</v>
      </c>
      <c r="C1703">
        <v>0</v>
      </c>
      <c r="D1703">
        <v>4</v>
      </c>
      <c r="E1703">
        <f>IFERROR(INDEX(Gemeinde_Kennzahlen!A:C,MATCH(A1703,Gemeinde_Kennzahlen!B:B,),3),0)</f>
        <v>986</v>
      </c>
      <c r="F1703">
        <f>IFERROR(ROUND(INDEX(Gemeinde_Kennzahlen!A:Q,MATCH(A1703,Gemeinde_Kennzahlen!B:B,),16)*INDEX(Gemeinde_Kennzahlen!A:Q,MATCH(A1703,Gemeinde_Kennzahlen!B:B,),17),2),"Siedlungsfläche in ha")</f>
        <v>49.66</v>
      </c>
      <c r="G1703">
        <f t="shared" si="81"/>
        <v>0</v>
      </c>
      <c r="H1703">
        <f t="shared" si="82"/>
        <v>0</v>
      </c>
      <c r="I1703">
        <f t="shared" si="83"/>
        <v>2.028397565922921</v>
      </c>
    </row>
    <row r="1704" spans="1:9" x14ac:dyDescent="0.2">
      <c r="A1704" t="s">
        <v>548</v>
      </c>
      <c r="B1704">
        <v>0</v>
      </c>
      <c r="C1704">
        <v>0</v>
      </c>
      <c r="D1704">
        <v>0</v>
      </c>
      <c r="E1704">
        <f>IFERROR(INDEX(Gemeinde_Kennzahlen!A:C,MATCH(A1704,Gemeinde_Kennzahlen!B:B,),3),0)</f>
        <v>538</v>
      </c>
      <c r="F1704">
        <f>IFERROR(ROUND(INDEX(Gemeinde_Kennzahlen!A:Q,MATCH(A1704,Gemeinde_Kennzahlen!B:B,),16)*INDEX(Gemeinde_Kennzahlen!A:Q,MATCH(A1704,Gemeinde_Kennzahlen!B:B,),17),2),"Siedlungsfläche in ha")</f>
        <v>26.64</v>
      </c>
      <c r="G1704">
        <f t="shared" si="81"/>
        <v>0</v>
      </c>
      <c r="H1704">
        <f t="shared" si="82"/>
        <v>0</v>
      </c>
      <c r="I1704">
        <f t="shared" si="83"/>
        <v>0</v>
      </c>
    </row>
    <row r="1705" spans="1:9" x14ac:dyDescent="0.2">
      <c r="A1705" t="s">
        <v>1715</v>
      </c>
      <c r="B1705">
        <v>0</v>
      </c>
      <c r="C1705">
        <v>0</v>
      </c>
      <c r="D1705">
        <v>0</v>
      </c>
      <c r="E1705">
        <f>IFERROR(INDEX(Gemeinde_Kennzahlen!A:C,MATCH(A1705,Gemeinde_Kennzahlen!B:B,),3),0)</f>
        <v>437</v>
      </c>
      <c r="F1705">
        <f>IFERROR(ROUND(INDEX(Gemeinde_Kennzahlen!A:Q,MATCH(A1705,Gemeinde_Kennzahlen!B:B,),16)*INDEX(Gemeinde_Kennzahlen!A:Q,MATCH(A1705,Gemeinde_Kennzahlen!B:B,),17),2),"Siedlungsfläche in ha")</f>
        <v>40.28</v>
      </c>
      <c r="G1705">
        <f t="shared" si="81"/>
        <v>0</v>
      </c>
      <c r="H1705">
        <f t="shared" si="82"/>
        <v>0</v>
      </c>
      <c r="I1705">
        <f t="shared" si="83"/>
        <v>0</v>
      </c>
    </row>
    <row r="1706" spans="1:9" x14ac:dyDescent="0.2">
      <c r="A1706" t="s">
        <v>305</v>
      </c>
      <c r="B1706">
        <v>12</v>
      </c>
      <c r="C1706">
        <v>6</v>
      </c>
      <c r="D1706">
        <v>1</v>
      </c>
      <c r="E1706">
        <f>IFERROR(INDEX(Gemeinde_Kennzahlen!A:C,MATCH(A1706,Gemeinde_Kennzahlen!B:B,),3),0)</f>
        <v>12275</v>
      </c>
      <c r="F1706">
        <f>IFERROR(ROUND(INDEX(Gemeinde_Kennzahlen!A:Q,MATCH(A1706,Gemeinde_Kennzahlen!B:B,),16)*INDEX(Gemeinde_Kennzahlen!A:Q,MATCH(A1706,Gemeinde_Kennzahlen!B:B,),17),2),"Siedlungsfläche in ha")</f>
        <v>366.67</v>
      </c>
      <c r="G1706">
        <f t="shared" si="81"/>
        <v>4.8879837067209775E-2</v>
      </c>
      <c r="H1706">
        <f t="shared" si="82"/>
        <v>0.36659877800407331</v>
      </c>
      <c r="I1706">
        <f t="shared" si="83"/>
        <v>4.0733197556008141E-2</v>
      </c>
    </row>
    <row r="1707" spans="1:9" x14ac:dyDescent="0.2">
      <c r="A1707" t="s">
        <v>1326</v>
      </c>
      <c r="B1707">
        <v>5</v>
      </c>
      <c r="C1707">
        <v>0</v>
      </c>
      <c r="D1707">
        <v>1</v>
      </c>
      <c r="E1707">
        <f>IFERROR(INDEX(Gemeinde_Kennzahlen!A:C,MATCH(A1707,Gemeinde_Kennzahlen!B:B,),3),0)</f>
        <v>2110</v>
      </c>
      <c r="F1707">
        <f>IFERROR(ROUND(INDEX(Gemeinde_Kennzahlen!A:Q,MATCH(A1707,Gemeinde_Kennzahlen!B:B,),16)*INDEX(Gemeinde_Kennzahlen!A:Q,MATCH(A1707,Gemeinde_Kennzahlen!B:B,),17),2),"Siedlungsfläche in ha")</f>
        <v>89.39</v>
      </c>
      <c r="G1707">
        <f t="shared" si="81"/>
        <v>0.11848341232227488</v>
      </c>
      <c r="H1707">
        <f t="shared" si="82"/>
        <v>0</v>
      </c>
      <c r="I1707">
        <f t="shared" si="83"/>
        <v>0.23696682464454977</v>
      </c>
    </row>
    <row r="1708" spans="1:9" x14ac:dyDescent="0.2">
      <c r="A1708" t="s">
        <v>1253</v>
      </c>
      <c r="B1708">
        <v>1</v>
      </c>
      <c r="C1708">
        <v>0</v>
      </c>
      <c r="D1708">
        <v>2</v>
      </c>
      <c r="E1708">
        <f>IFERROR(INDEX(Gemeinde_Kennzahlen!A:C,MATCH(A1708,Gemeinde_Kennzahlen!B:B,),3),0)</f>
        <v>247</v>
      </c>
      <c r="F1708">
        <f>IFERROR(ROUND(INDEX(Gemeinde_Kennzahlen!A:Q,MATCH(A1708,Gemeinde_Kennzahlen!B:B,),16)*INDEX(Gemeinde_Kennzahlen!A:Q,MATCH(A1708,Gemeinde_Kennzahlen!B:B,),17),2),"Siedlungsfläche in ha")</f>
        <v>25.08</v>
      </c>
      <c r="G1708">
        <f t="shared" si="81"/>
        <v>0.20242914979757085</v>
      </c>
      <c r="H1708">
        <f t="shared" si="82"/>
        <v>0</v>
      </c>
      <c r="I1708">
        <f t="shared" si="83"/>
        <v>4.048582995951417</v>
      </c>
    </row>
    <row r="1709" spans="1:9" x14ac:dyDescent="0.2">
      <c r="A1709" t="s">
        <v>2228</v>
      </c>
      <c r="B1709">
        <v>25</v>
      </c>
      <c r="C1709">
        <v>2</v>
      </c>
      <c r="D1709">
        <v>8</v>
      </c>
      <c r="E1709">
        <f>IFERROR(INDEX(Gemeinde_Kennzahlen!A:C,MATCH(A1709,Gemeinde_Kennzahlen!B:B,),3),0)</f>
        <v>4668</v>
      </c>
      <c r="F1709">
        <f>IFERROR(ROUND(INDEX(Gemeinde_Kennzahlen!A:Q,MATCH(A1709,Gemeinde_Kennzahlen!B:B,),16)*INDEX(Gemeinde_Kennzahlen!A:Q,MATCH(A1709,Gemeinde_Kennzahlen!B:B,),17),2),"Siedlungsfläche in ha")</f>
        <v>133.69</v>
      </c>
      <c r="G1709">
        <f t="shared" si="81"/>
        <v>0.26778063410454156</v>
      </c>
      <c r="H1709">
        <f t="shared" si="82"/>
        <v>0.32133676092544988</v>
      </c>
      <c r="I1709">
        <f t="shared" si="83"/>
        <v>0.85689802913453306</v>
      </c>
    </row>
    <row r="1710" spans="1:9" x14ac:dyDescent="0.2">
      <c r="A1710" t="s">
        <v>1066</v>
      </c>
      <c r="B1710">
        <v>12</v>
      </c>
      <c r="C1710">
        <v>1</v>
      </c>
      <c r="D1710">
        <v>0</v>
      </c>
      <c r="E1710">
        <f>IFERROR(INDEX(Gemeinde_Kennzahlen!A:C,MATCH(A1710,Gemeinde_Kennzahlen!B:B,),3),0)</f>
        <v>1044</v>
      </c>
      <c r="F1710">
        <f>IFERROR(ROUND(INDEX(Gemeinde_Kennzahlen!A:Q,MATCH(A1710,Gemeinde_Kennzahlen!B:B,),16)*INDEX(Gemeinde_Kennzahlen!A:Q,MATCH(A1710,Gemeinde_Kennzahlen!B:B,),17),2),"Siedlungsfläche in ha")</f>
        <v>62.43</v>
      </c>
      <c r="G1710">
        <f t="shared" si="81"/>
        <v>0.57471264367816088</v>
      </c>
      <c r="H1710">
        <f t="shared" si="82"/>
        <v>0.7183908045977011</v>
      </c>
      <c r="I1710">
        <f t="shared" si="83"/>
        <v>0</v>
      </c>
    </row>
    <row r="1711" spans="1:9" x14ac:dyDescent="0.2">
      <c r="A1711" t="s">
        <v>956</v>
      </c>
      <c r="B1711">
        <v>17</v>
      </c>
      <c r="C1711">
        <v>1</v>
      </c>
      <c r="D1711">
        <v>0</v>
      </c>
      <c r="E1711">
        <f>IFERROR(INDEX(Gemeinde_Kennzahlen!A:C,MATCH(A1711,Gemeinde_Kennzahlen!B:B,),3),0)</f>
        <v>1893</v>
      </c>
      <c r="F1711">
        <f>IFERROR(ROUND(INDEX(Gemeinde_Kennzahlen!A:Q,MATCH(A1711,Gemeinde_Kennzahlen!B:B,),16)*INDEX(Gemeinde_Kennzahlen!A:Q,MATCH(A1711,Gemeinde_Kennzahlen!B:B,),17),2),"Siedlungsfläche in ha")</f>
        <v>85.61</v>
      </c>
      <c r="G1711">
        <f t="shared" si="81"/>
        <v>0.44902271526677234</v>
      </c>
      <c r="H1711">
        <f t="shared" si="82"/>
        <v>0.39619651347068147</v>
      </c>
      <c r="I1711">
        <f t="shared" si="83"/>
        <v>0</v>
      </c>
    </row>
    <row r="1712" spans="1:9" x14ac:dyDescent="0.2">
      <c r="A1712" t="s">
        <v>819</v>
      </c>
      <c r="B1712">
        <v>8</v>
      </c>
      <c r="C1712">
        <v>2</v>
      </c>
      <c r="D1712">
        <v>3</v>
      </c>
      <c r="E1712">
        <f>IFERROR(INDEX(Gemeinde_Kennzahlen!A:C,MATCH(A1712,Gemeinde_Kennzahlen!B:B,),3),0)</f>
        <v>832</v>
      </c>
      <c r="F1712">
        <f>IFERROR(ROUND(INDEX(Gemeinde_Kennzahlen!A:Q,MATCH(A1712,Gemeinde_Kennzahlen!B:B,),16)*INDEX(Gemeinde_Kennzahlen!A:Q,MATCH(A1712,Gemeinde_Kennzahlen!B:B,),17),2),"Siedlungsfläche in ha")</f>
        <v>46.11</v>
      </c>
      <c r="G1712">
        <f t="shared" si="81"/>
        <v>0.48076923076923078</v>
      </c>
      <c r="H1712">
        <f t="shared" si="82"/>
        <v>1.8028846153846154</v>
      </c>
      <c r="I1712">
        <f t="shared" si="83"/>
        <v>1.8028846153846154</v>
      </c>
    </row>
    <row r="1713" spans="1:9" x14ac:dyDescent="0.2">
      <c r="A1713" t="s">
        <v>1987</v>
      </c>
      <c r="B1713">
        <v>9</v>
      </c>
      <c r="C1713">
        <v>0</v>
      </c>
      <c r="D1713">
        <v>0</v>
      </c>
      <c r="E1713">
        <f>IFERROR(INDEX(Gemeinde_Kennzahlen!A:C,MATCH(A1713,Gemeinde_Kennzahlen!B:B,),3),0)</f>
        <v>2890</v>
      </c>
      <c r="F1713">
        <f>IFERROR(ROUND(INDEX(Gemeinde_Kennzahlen!A:Q,MATCH(A1713,Gemeinde_Kennzahlen!B:B,),16)*INDEX(Gemeinde_Kennzahlen!A:Q,MATCH(A1713,Gemeinde_Kennzahlen!B:B,),17),2),"Siedlungsfläche in ha")</f>
        <v>102.71</v>
      </c>
      <c r="G1713">
        <f t="shared" si="81"/>
        <v>0.15570934256055363</v>
      </c>
      <c r="H1713">
        <f t="shared" si="82"/>
        <v>0</v>
      </c>
      <c r="I1713">
        <f t="shared" si="83"/>
        <v>0</v>
      </c>
    </row>
    <row r="1714" spans="1:9" x14ac:dyDescent="0.2">
      <c r="A1714" t="s">
        <v>1002</v>
      </c>
      <c r="B1714">
        <v>5</v>
      </c>
      <c r="C1714">
        <v>0</v>
      </c>
      <c r="D1714">
        <v>1</v>
      </c>
      <c r="E1714">
        <f>IFERROR(INDEX(Gemeinde_Kennzahlen!A:C,MATCH(A1714,Gemeinde_Kennzahlen!B:B,),3),0)</f>
        <v>870</v>
      </c>
      <c r="F1714">
        <f>IFERROR(ROUND(INDEX(Gemeinde_Kennzahlen!A:Q,MATCH(A1714,Gemeinde_Kennzahlen!B:B,),16)*INDEX(Gemeinde_Kennzahlen!A:Q,MATCH(A1714,Gemeinde_Kennzahlen!B:B,),17),2),"Siedlungsfläche in ha")</f>
        <v>37.090000000000003</v>
      </c>
      <c r="G1714">
        <f t="shared" si="81"/>
        <v>0.28735632183908044</v>
      </c>
      <c r="H1714">
        <f t="shared" si="82"/>
        <v>0</v>
      </c>
      <c r="I1714">
        <f t="shared" si="83"/>
        <v>0.57471264367816088</v>
      </c>
    </row>
    <row r="1715" spans="1:9" x14ac:dyDescent="0.2">
      <c r="A1715" t="s">
        <v>1773</v>
      </c>
      <c r="B1715">
        <v>104</v>
      </c>
      <c r="C1715">
        <v>5</v>
      </c>
      <c r="D1715">
        <v>1</v>
      </c>
      <c r="E1715">
        <f>IFERROR(INDEX(Gemeinde_Kennzahlen!A:C,MATCH(A1715,Gemeinde_Kennzahlen!B:B,),3),0)</f>
        <v>8883</v>
      </c>
      <c r="F1715">
        <f>IFERROR(ROUND(INDEX(Gemeinde_Kennzahlen!A:Q,MATCH(A1715,Gemeinde_Kennzahlen!B:B,),16)*INDEX(Gemeinde_Kennzahlen!A:Q,MATCH(A1715,Gemeinde_Kennzahlen!B:B,),17),2),"Siedlungsfläche in ha")</f>
        <v>160.99</v>
      </c>
      <c r="G1715">
        <f t="shared" si="81"/>
        <v>0.58538781943037266</v>
      </c>
      <c r="H1715">
        <f t="shared" si="82"/>
        <v>0.42215467747382646</v>
      </c>
      <c r="I1715">
        <f t="shared" si="83"/>
        <v>5.6287290329843517E-2</v>
      </c>
    </row>
    <row r="1716" spans="1:9" x14ac:dyDescent="0.2">
      <c r="A1716" t="s">
        <v>1249</v>
      </c>
      <c r="B1716">
        <v>1</v>
      </c>
      <c r="C1716">
        <v>0</v>
      </c>
      <c r="D1716">
        <v>1</v>
      </c>
      <c r="E1716">
        <f>IFERROR(INDEX(Gemeinde_Kennzahlen!A:C,MATCH(A1716,Gemeinde_Kennzahlen!B:B,),3),0)</f>
        <v>147</v>
      </c>
      <c r="F1716">
        <f>IFERROR(ROUND(INDEX(Gemeinde_Kennzahlen!A:Q,MATCH(A1716,Gemeinde_Kennzahlen!B:B,),16)*INDEX(Gemeinde_Kennzahlen!A:Q,MATCH(A1716,Gemeinde_Kennzahlen!B:B,),17),2),"Siedlungsfläche in ha")</f>
        <v>28.93</v>
      </c>
      <c r="G1716">
        <f t="shared" si="81"/>
        <v>0.3401360544217687</v>
      </c>
      <c r="H1716">
        <f t="shared" si="82"/>
        <v>0</v>
      </c>
      <c r="I1716">
        <f t="shared" si="83"/>
        <v>3.4013605442176869</v>
      </c>
    </row>
    <row r="1717" spans="1:9" x14ac:dyDescent="0.2">
      <c r="A1717" t="s">
        <v>1559</v>
      </c>
      <c r="B1717">
        <v>1</v>
      </c>
      <c r="C1717">
        <v>0</v>
      </c>
      <c r="D1717">
        <v>0</v>
      </c>
      <c r="E1717">
        <f>IFERROR(INDEX(Gemeinde_Kennzahlen!A:C,MATCH(A1717,Gemeinde_Kennzahlen!B:B,),3),0)</f>
        <v>3830</v>
      </c>
      <c r="F1717">
        <f>IFERROR(ROUND(INDEX(Gemeinde_Kennzahlen!A:Q,MATCH(A1717,Gemeinde_Kennzahlen!B:B,),16)*INDEX(Gemeinde_Kennzahlen!A:Q,MATCH(A1717,Gemeinde_Kennzahlen!B:B,),17),2),"Siedlungsfläche in ha")</f>
        <v>132</v>
      </c>
      <c r="G1717">
        <f t="shared" si="81"/>
        <v>1.3054830287206266E-2</v>
      </c>
      <c r="H1717">
        <f t="shared" si="82"/>
        <v>0</v>
      </c>
      <c r="I1717">
        <f t="shared" si="83"/>
        <v>0</v>
      </c>
    </row>
    <row r="1718" spans="1:9" x14ac:dyDescent="0.2">
      <c r="A1718" t="s">
        <v>2345</v>
      </c>
      <c r="B1718">
        <v>9</v>
      </c>
      <c r="C1718">
        <v>0</v>
      </c>
      <c r="D1718">
        <v>12</v>
      </c>
      <c r="E1718">
        <f>IFERROR(INDEX(Gemeinde_Kennzahlen!A:C,MATCH(A1718,Gemeinde_Kennzahlen!B:B,),3),0)</f>
        <v>4180</v>
      </c>
      <c r="F1718">
        <f>IFERROR(ROUND(INDEX(Gemeinde_Kennzahlen!A:Q,MATCH(A1718,Gemeinde_Kennzahlen!B:B,),16)*INDEX(Gemeinde_Kennzahlen!A:Q,MATCH(A1718,Gemeinde_Kennzahlen!B:B,),17),2),"Siedlungsfläche in ha")</f>
        <v>103.48</v>
      </c>
      <c r="G1718">
        <f t="shared" si="81"/>
        <v>0.10765550239234449</v>
      </c>
      <c r="H1718">
        <f t="shared" si="82"/>
        <v>0</v>
      </c>
      <c r="I1718">
        <f t="shared" si="83"/>
        <v>1.4354066985645932</v>
      </c>
    </row>
    <row r="1719" spans="1:9" x14ac:dyDescent="0.2">
      <c r="A1719" t="s">
        <v>2134</v>
      </c>
      <c r="B1719">
        <v>0</v>
      </c>
      <c r="C1719">
        <v>0</v>
      </c>
      <c r="D1719">
        <v>0</v>
      </c>
      <c r="E1719">
        <f>IFERROR(INDEX(Gemeinde_Kennzahlen!A:C,MATCH(A1719,Gemeinde_Kennzahlen!B:B,),3),0)</f>
        <v>109</v>
      </c>
      <c r="F1719">
        <f>IFERROR(ROUND(INDEX(Gemeinde_Kennzahlen!A:Q,MATCH(A1719,Gemeinde_Kennzahlen!B:B,),16)*INDEX(Gemeinde_Kennzahlen!A:Q,MATCH(A1719,Gemeinde_Kennzahlen!B:B,),17),2),"Siedlungsfläche in ha")</f>
        <v>12.81</v>
      </c>
      <c r="G1719">
        <f t="shared" si="81"/>
        <v>0</v>
      </c>
      <c r="H1719">
        <f t="shared" si="82"/>
        <v>0</v>
      </c>
      <c r="I1719">
        <f t="shared" si="83"/>
        <v>0</v>
      </c>
    </row>
    <row r="1720" spans="1:9" x14ac:dyDescent="0.2">
      <c r="A1720" t="s">
        <v>1150</v>
      </c>
      <c r="B1720">
        <v>13</v>
      </c>
      <c r="C1720">
        <v>0</v>
      </c>
      <c r="D1720">
        <v>7</v>
      </c>
      <c r="E1720">
        <f>IFERROR(INDEX(Gemeinde_Kennzahlen!A:C,MATCH(A1720,Gemeinde_Kennzahlen!B:B,),3),0)</f>
        <v>4080</v>
      </c>
      <c r="F1720">
        <f>IFERROR(ROUND(INDEX(Gemeinde_Kennzahlen!A:Q,MATCH(A1720,Gemeinde_Kennzahlen!B:B,),16)*INDEX(Gemeinde_Kennzahlen!A:Q,MATCH(A1720,Gemeinde_Kennzahlen!B:B,),17),2),"Siedlungsfläche in ha")</f>
        <v>94.56</v>
      </c>
      <c r="G1720">
        <f t="shared" si="81"/>
        <v>0.15931372549019607</v>
      </c>
      <c r="H1720">
        <f t="shared" si="82"/>
        <v>0</v>
      </c>
      <c r="I1720">
        <f t="shared" si="83"/>
        <v>0.85784313725490191</v>
      </c>
    </row>
    <row r="1721" spans="1:9" x14ac:dyDescent="0.2">
      <c r="A1721" t="s">
        <v>309</v>
      </c>
      <c r="B1721">
        <v>0</v>
      </c>
      <c r="C1721">
        <v>0</v>
      </c>
      <c r="D1721">
        <v>0</v>
      </c>
      <c r="E1721">
        <f>IFERROR(INDEX(Gemeinde_Kennzahlen!A:C,MATCH(A1721,Gemeinde_Kennzahlen!B:B,),3),0)</f>
        <v>2186</v>
      </c>
      <c r="F1721">
        <f>IFERROR(ROUND(INDEX(Gemeinde_Kennzahlen!A:Q,MATCH(A1721,Gemeinde_Kennzahlen!B:B,),16)*INDEX(Gemeinde_Kennzahlen!A:Q,MATCH(A1721,Gemeinde_Kennzahlen!B:B,),17),2),"Siedlungsfläche in ha")</f>
        <v>91.99</v>
      </c>
      <c r="G1721">
        <f t="shared" si="81"/>
        <v>0</v>
      </c>
      <c r="H1721">
        <f t="shared" si="82"/>
        <v>0</v>
      </c>
      <c r="I1721">
        <f t="shared" si="83"/>
        <v>0</v>
      </c>
    </row>
    <row r="1722" spans="1:9" x14ac:dyDescent="0.2">
      <c r="A1722" t="s">
        <v>1697</v>
      </c>
      <c r="B1722">
        <v>0</v>
      </c>
      <c r="C1722">
        <v>0</v>
      </c>
      <c r="D1722">
        <v>0</v>
      </c>
      <c r="E1722">
        <f>IFERROR(INDEX(Gemeinde_Kennzahlen!A:C,MATCH(A1722,Gemeinde_Kennzahlen!B:B,),3),0)</f>
        <v>533</v>
      </c>
      <c r="F1722">
        <f>IFERROR(ROUND(INDEX(Gemeinde_Kennzahlen!A:Q,MATCH(A1722,Gemeinde_Kennzahlen!B:B,),16)*INDEX(Gemeinde_Kennzahlen!A:Q,MATCH(A1722,Gemeinde_Kennzahlen!B:B,),17),2),"Siedlungsfläche in ha")</f>
        <v>25.94</v>
      </c>
      <c r="G1722">
        <f t="shared" si="81"/>
        <v>0</v>
      </c>
      <c r="H1722">
        <f t="shared" si="82"/>
        <v>0</v>
      </c>
      <c r="I1722">
        <f t="shared" si="83"/>
        <v>0</v>
      </c>
    </row>
    <row r="1723" spans="1:9" x14ac:dyDescent="0.2">
      <c r="A1723" t="s">
        <v>500</v>
      </c>
      <c r="B1723">
        <v>1</v>
      </c>
      <c r="C1723">
        <v>0</v>
      </c>
      <c r="D1723">
        <v>0</v>
      </c>
      <c r="E1723">
        <f>IFERROR(INDEX(Gemeinde_Kennzahlen!A:C,MATCH(A1723,Gemeinde_Kennzahlen!B:B,),3),0)</f>
        <v>229</v>
      </c>
      <c r="F1723">
        <f>IFERROR(ROUND(INDEX(Gemeinde_Kennzahlen!A:Q,MATCH(A1723,Gemeinde_Kennzahlen!B:B,),16)*INDEX(Gemeinde_Kennzahlen!A:Q,MATCH(A1723,Gemeinde_Kennzahlen!B:B,),17),2),"Siedlungsfläche in ha")</f>
        <v>28.87</v>
      </c>
      <c r="G1723">
        <f t="shared" si="81"/>
        <v>0.21834061135371177</v>
      </c>
      <c r="H1723">
        <f t="shared" si="82"/>
        <v>0</v>
      </c>
      <c r="I1723">
        <f t="shared" si="83"/>
        <v>0</v>
      </c>
    </row>
    <row r="1724" spans="1:9" x14ac:dyDescent="0.2">
      <c r="A1724" t="s">
        <v>2018</v>
      </c>
      <c r="B1724">
        <v>1</v>
      </c>
      <c r="C1724">
        <v>0</v>
      </c>
      <c r="D1724">
        <v>1</v>
      </c>
      <c r="E1724">
        <f>IFERROR(INDEX(Gemeinde_Kennzahlen!A:C,MATCH(A1724,Gemeinde_Kennzahlen!B:B,),3),0)</f>
        <v>152</v>
      </c>
      <c r="F1724">
        <f>IFERROR(ROUND(INDEX(Gemeinde_Kennzahlen!A:Q,MATCH(A1724,Gemeinde_Kennzahlen!B:B,),16)*INDEX(Gemeinde_Kennzahlen!A:Q,MATCH(A1724,Gemeinde_Kennzahlen!B:B,),17),2),"Siedlungsfläche in ha")</f>
        <v>16.079999999999998</v>
      </c>
      <c r="G1724">
        <f t="shared" si="81"/>
        <v>0.3289473684210526</v>
      </c>
      <c r="H1724">
        <f t="shared" si="82"/>
        <v>0</v>
      </c>
      <c r="I1724">
        <f t="shared" si="83"/>
        <v>3.2894736842105261</v>
      </c>
    </row>
    <row r="1725" spans="1:9" x14ac:dyDescent="0.2">
      <c r="A1725" t="s">
        <v>492</v>
      </c>
      <c r="B1725">
        <v>0</v>
      </c>
      <c r="C1725">
        <v>0</v>
      </c>
      <c r="D1725">
        <v>0</v>
      </c>
      <c r="E1725">
        <f>IFERROR(INDEX(Gemeinde_Kennzahlen!A:C,MATCH(A1725,Gemeinde_Kennzahlen!B:B,),3),0)</f>
        <v>157</v>
      </c>
      <c r="F1725">
        <f>IFERROR(ROUND(INDEX(Gemeinde_Kennzahlen!A:Q,MATCH(A1725,Gemeinde_Kennzahlen!B:B,),16)*INDEX(Gemeinde_Kennzahlen!A:Q,MATCH(A1725,Gemeinde_Kennzahlen!B:B,),17),2),"Siedlungsfläche in ha")</f>
        <v>19.95</v>
      </c>
      <c r="G1725">
        <f t="shared" si="81"/>
        <v>0</v>
      </c>
      <c r="H1725">
        <f t="shared" si="82"/>
        <v>0</v>
      </c>
      <c r="I1725">
        <f t="shared" si="83"/>
        <v>0</v>
      </c>
    </row>
    <row r="1726" spans="1:9" x14ac:dyDescent="0.2">
      <c r="A1726" t="s">
        <v>2079</v>
      </c>
      <c r="B1726">
        <v>94</v>
      </c>
      <c r="C1726">
        <v>9</v>
      </c>
      <c r="D1726">
        <v>8</v>
      </c>
      <c r="E1726">
        <f>IFERROR(INDEX(Gemeinde_Kennzahlen!A:C,MATCH(A1726,Gemeinde_Kennzahlen!B:B,),3),0)</f>
        <v>5634</v>
      </c>
      <c r="F1726">
        <f>IFERROR(ROUND(INDEX(Gemeinde_Kennzahlen!A:Q,MATCH(A1726,Gemeinde_Kennzahlen!B:B,),16)*INDEX(Gemeinde_Kennzahlen!A:Q,MATCH(A1726,Gemeinde_Kennzahlen!B:B,),17),2),"Siedlungsfläche in ha")</f>
        <v>201.06</v>
      </c>
      <c r="G1726">
        <f t="shared" si="81"/>
        <v>0.83422080227192053</v>
      </c>
      <c r="H1726">
        <f t="shared" si="82"/>
        <v>1.1980830670926517</v>
      </c>
      <c r="I1726">
        <f t="shared" si="83"/>
        <v>0.70997515086971952</v>
      </c>
    </row>
    <row r="1727" spans="1:9" x14ac:dyDescent="0.2">
      <c r="A1727" t="s">
        <v>710</v>
      </c>
      <c r="B1727">
        <v>2</v>
      </c>
      <c r="C1727">
        <v>0</v>
      </c>
      <c r="D1727">
        <v>0</v>
      </c>
      <c r="E1727">
        <f>IFERROR(INDEX(Gemeinde_Kennzahlen!A:C,MATCH(A1727,Gemeinde_Kennzahlen!B:B,),3),0)</f>
        <v>1281</v>
      </c>
      <c r="F1727">
        <f>IFERROR(ROUND(INDEX(Gemeinde_Kennzahlen!A:Q,MATCH(A1727,Gemeinde_Kennzahlen!B:B,),16)*INDEX(Gemeinde_Kennzahlen!A:Q,MATCH(A1727,Gemeinde_Kennzahlen!B:B,),17),2),"Siedlungsfläche in ha")</f>
        <v>69.489999999999995</v>
      </c>
      <c r="G1727">
        <f t="shared" si="81"/>
        <v>7.8064012490242002E-2</v>
      </c>
      <c r="H1727">
        <f t="shared" si="82"/>
        <v>0</v>
      </c>
      <c r="I1727">
        <f t="shared" si="83"/>
        <v>0</v>
      </c>
    </row>
    <row r="1728" spans="1:9" x14ac:dyDescent="0.2">
      <c r="A1728" t="s">
        <v>1033</v>
      </c>
      <c r="B1728">
        <v>0</v>
      </c>
      <c r="C1728">
        <v>0</v>
      </c>
      <c r="D1728">
        <v>1</v>
      </c>
      <c r="E1728">
        <f>IFERROR(INDEX(Gemeinde_Kennzahlen!A:C,MATCH(A1728,Gemeinde_Kennzahlen!B:B,),3),0)</f>
        <v>636</v>
      </c>
      <c r="F1728">
        <f>IFERROR(ROUND(INDEX(Gemeinde_Kennzahlen!A:Q,MATCH(A1728,Gemeinde_Kennzahlen!B:B,),16)*INDEX(Gemeinde_Kennzahlen!A:Q,MATCH(A1728,Gemeinde_Kennzahlen!B:B,),17),2),"Siedlungsfläche in ha")</f>
        <v>40.71</v>
      </c>
      <c r="G1728">
        <f t="shared" si="81"/>
        <v>0</v>
      </c>
      <c r="H1728">
        <f t="shared" si="82"/>
        <v>0</v>
      </c>
      <c r="I1728">
        <f t="shared" si="83"/>
        <v>0.78616352201257866</v>
      </c>
    </row>
    <row r="1729" spans="1:9" x14ac:dyDescent="0.2">
      <c r="A1729" t="s">
        <v>2342</v>
      </c>
      <c r="B1729">
        <v>77</v>
      </c>
      <c r="C1729">
        <v>1</v>
      </c>
      <c r="D1729">
        <v>3</v>
      </c>
      <c r="E1729">
        <f>IFERROR(INDEX(Gemeinde_Kennzahlen!A:C,MATCH(A1729,Gemeinde_Kennzahlen!B:B,),3),0)</f>
        <v>7847</v>
      </c>
      <c r="F1729">
        <f>IFERROR(ROUND(INDEX(Gemeinde_Kennzahlen!A:Q,MATCH(A1729,Gemeinde_Kennzahlen!B:B,),16)*INDEX(Gemeinde_Kennzahlen!A:Q,MATCH(A1729,Gemeinde_Kennzahlen!B:B,),17),2),"Siedlungsfläche in ha")</f>
        <v>200.47</v>
      </c>
      <c r="G1729">
        <f t="shared" si="81"/>
        <v>0.49063336306868871</v>
      </c>
      <c r="H1729">
        <f t="shared" si="82"/>
        <v>9.5577927870523771E-2</v>
      </c>
      <c r="I1729">
        <f t="shared" si="83"/>
        <v>0.19115585574104754</v>
      </c>
    </row>
    <row r="1730" spans="1:9" x14ac:dyDescent="0.2">
      <c r="A1730" t="s">
        <v>1673</v>
      </c>
      <c r="B1730">
        <v>4</v>
      </c>
      <c r="C1730">
        <v>0</v>
      </c>
      <c r="D1730">
        <v>0</v>
      </c>
      <c r="E1730">
        <f>IFERROR(INDEX(Gemeinde_Kennzahlen!A:C,MATCH(A1730,Gemeinde_Kennzahlen!B:B,),3),0)</f>
        <v>638</v>
      </c>
      <c r="F1730">
        <f>IFERROR(ROUND(INDEX(Gemeinde_Kennzahlen!A:Q,MATCH(A1730,Gemeinde_Kennzahlen!B:B,),16)*INDEX(Gemeinde_Kennzahlen!A:Q,MATCH(A1730,Gemeinde_Kennzahlen!B:B,),17),2),"Siedlungsfläche in ha")</f>
        <v>25.19</v>
      </c>
      <c r="G1730">
        <f t="shared" si="81"/>
        <v>0.31347962382445138</v>
      </c>
      <c r="H1730">
        <f t="shared" si="82"/>
        <v>0</v>
      </c>
      <c r="I1730">
        <f t="shared" si="83"/>
        <v>0</v>
      </c>
    </row>
    <row r="1731" spans="1:9" x14ac:dyDescent="0.2">
      <c r="A1731" t="s">
        <v>2169</v>
      </c>
      <c r="B1731">
        <v>7</v>
      </c>
      <c r="C1731">
        <v>0</v>
      </c>
      <c r="D1731">
        <v>2</v>
      </c>
      <c r="E1731">
        <f>IFERROR(INDEX(Gemeinde_Kennzahlen!A:C,MATCH(A1731,Gemeinde_Kennzahlen!B:B,),3),0)</f>
        <v>1478</v>
      </c>
      <c r="F1731">
        <f>IFERROR(ROUND(INDEX(Gemeinde_Kennzahlen!A:Q,MATCH(A1731,Gemeinde_Kennzahlen!B:B,),16)*INDEX(Gemeinde_Kennzahlen!A:Q,MATCH(A1731,Gemeinde_Kennzahlen!B:B,),17),2),"Siedlungsfläche in ha")</f>
        <v>62</v>
      </c>
      <c r="G1731">
        <f t="shared" si="81"/>
        <v>0.2368064952638701</v>
      </c>
      <c r="H1731">
        <f t="shared" si="82"/>
        <v>0</v>
      </c>
      <c r="I1731">
        <f t="shared" si="83"/>
        <v>0.67658998646820034</v>
      </c>
    </row>
    <row r="1732" spans="1:9" x14ac:dyDescent="0.2">
      <c r="A1732" t="s">
        <v>1329</v>
      </c>
      <c r="B1732">
        <v>4</v>
      </c>
      <c r="C1732">
        <v>0</v>
      </c>
      <c r="D1732">
        <v>1</v>
      </c>
      <c r="E1732">
        <f>IFERROR(INDEX(Gemeinde_Kennzahlen!A:C,MATCH(A1732,Gemeinde_Kennzahlen!B:B,),3),0)</f>
        <v>9756</v>
      </c>
      <c r="F1732">
        <f>IFERROR(ROUND(INDEX(Gemeinde_Kennzahlen!A:Q,MATCH(A1732,Gemeinde_Kennzahlen!B:B,),16)*INDEX(Gemeinde_Kennzahlen!A:Q,MATCH(A1732,Gemeinde_Kennzahlen!B:B,),17),2),"Siedlungsfläche in ha")</f>
        <v>285</v>
      </c>
      <c r="G1732">
        <f t="shared" si="81"/>
        <v>2.050020500205002E-2</v>
      </c>
      <c r="H1732">
        <f t="shared" si="82"/>
        <v>0</v>
      </c>
      <c r="I1732">
        <f t="shared" si="83"/>
        <v>5.1250512505125051E-2</v>
      </c>
    </row>
    <row r="1733" spans="1:9" x14ac:dyDescent="0.2">
      <c r="A1733" t="s">
        <v>957</v>
      </c>
      <c r="B1733">
        <v>9</v>
      </c>
      <c r="C1733">
        <v>0</v>
      </c>
      <c r="D1733">
        <v>0</v>
      </c>
      <c r="E1733">
        <f>IFERROR(INDEX(Gemeinde_Kennzahlen!A:C,MATCH(A1733,Gemeinde_Kennzahlen!B:B,),3),0)</f>
        <v>610</v>
      </c>
      <c r="F1733">
        <f>IFERROR(ROUND(INDEX(Gemeinde_Kennzahlen!A:Q,MATCH(A1733,Gemeinde_Kennzahlen!B:B,),16)*INDEX(Gemeinde_Kennzahlen!A:Q,MATCH(A1733,Gemeinde_Kennzahlen!B:B,),17),2),"Siedlungsfläche in ha")</f>
        <v>30.07</v>
      </c>
      <c r="G1733">
        <f t="shared" si="81"/>
        <v>0.73770491803278693</v>
      </c>
      <c r="H1733">
        <f t="shared" si="82"/>
        <v>0</v>
      </c>
      <c r="I1733">
        <f t="shared" si="83"/>
        <v>0</v>
      </c>
    </row>
    <row r="1734" spans="1:9" x14ac:dyDescent="0.2">
      <c r="A1734" t="s">
        <v>1363</v>
      </c>
      <c r="B1734">
        <v>10</v>
      </c>
      <c r="C1734">
        <v>0</v>
      </c>
      <c r="D1734">
        <v>0</v>
      </c>
      <c r="E1734">
        <f>IFERROR(INDEX(Gemeinde_Kennzahlen!A:C,MATCH(A1734,Gemeinde_Kennzahlen!B:B,),3),0)</f>
        <v>1013</v>
      </c>
      <c r="F1734">
        <f>IFERROR(ROUND(INDEX(Gemeinde_Kennzahlen!A:Q,MATCH(A1734,Gemeinde_Kennzahlen!B:B,),16)*INDEX(Gemeinde_Kennzahlen!A:Q,MATCH(A1734,Gemeinde_Kennzahlen!B:B,),17),2),"Siedlungsfläche in ha")</f>
        <v>51.12</v>
      </c>
      <c r="G1734">
        <f t="shared" si="81"/>
        <v>0.4935834155972359</v>
      </c>
      <c r="H1734">
        <f t="shared" si="82"/>
        <v>0</v>
      </c>
      <c r="I1734">
        <f t="shared" si="83"/>
        <v>0</v>
      </c>
    </row>
    <row r="1735" spans="1:9" x14ac:dyDescent="0.2">
      <c r="A1735" t="s">
        <v>1013</v>
      </c>
      <c r="B1735">
        <v>1</v>
      </c>
      <c r="C1735">
        <v>0</v>
      </c>
      <c r="D1735">
        <v>4</v>
      </c>
      <c r="E1735">
        <f>IFERROR(INDEX(Gemeinde_Kennzahlen!A:C,MATCH(A1735,Gemeinde_Kennzahlen!B:B,),3),0)</f>
        <v>361</v>
      </c>
      <c r="F1735">
        <f>IFERROR(ROUND(INDEX(Gemeinde_Kennzahlen!A:Q,MATCH(A1735,Gemeinde_Kennzahlen!B:B,),16)*INDEX(Gemeinde_Kennzahlen!A:Q,MATCH(A1735,Gemeinde_Kennzahlen!B:B,),17),2),"Siedlungsfläche in ha")</f>
        <v>25.83</v>
      </c>
      <c r="G1735">
        <f t="shared" si="81"/>
        <v>0.13850415512465375</v>
      </c>
      <c r="H1735">
        <f t="shared" si="82"/>
        <v>0</v>
      </c>
      <c r="I1735">
        <f t="shared" si="83"/>
        <v>5.54016620498615</v>
      </c>
    </row>
    <row r="1736" spans="1:9" x14ac:dyDescent="0.2">
      <c r="A1736" t="s">
        <v>568</v>
      </c>
      <c r="B1736">
        <v>0</v>
      </c>
      <c r="C1736">
        <v>0</v>
      </c>
      <c r="D1736">
        <v>0</v>
      </c>
      <c r="E1736">
        <f>IFERROR(INDEX(Gemeinde_Kennzahlen!A:C,MATCH(A1736,Gemeinde_Kennzahlen!B:B,),3),0)</f>
        <v>194</v>
      </c>
      <c r="F1736">
        <f>IFERROR(ROUND(INDEX(Gemeinde_Kennzahlen!A:Q,MATCH(A1736,Gemeinde_Kennzahlen!B:B,),16)*INDEX(Gemeinde_Kennzahlen!A:Q,MATCH(A1736,Gemeinde_Kennzahlen!B:B,),17),2),"Siedlungsfläche in ha")</f>
        <v>24.23</v>
      </c>
      <c r="G1736">
        <f t="shared" si="81"/>
        <v>0</v>
      </c>
      <c r="H1736">
        <f t="shared" si="82"/>
        <v>0</v>
      </c>
      <c r="I1736">
        <f t="shared" si="83"/>
        <v>0</v>
      </c>
    </row>
    <row r="1737" spans="1:9" x14ac:dyDescent="0.2">
      <c r="A1737" t="s">
        <v>2177</v>
      </c>
      <c r="B1737">
        <v>22</v>
      </c>
      <c r="C1737">
        <v>2</v>
      </c>
      <c r="D1737">
        <v>0</v>
      </c>
      <c r="E1737">
        <f>IFERROR(INDEX(Gemeinde_Kennzahlen!A:C,MATCH(A1737,Gemeinde_Kennzahlen!B:B,),3),0)</f>
        <v>11306</v>
      </c>
      <c r="F1737">
        <f>IFERROR(ROUND(INDEX(Gemeinde_Kennzahlen!A:Q,MATCH(A1737,Gemeinde_Kennzahlen!B:B,),16)*INDEX(Gemeinde_Kennzahlen!A:Q,MATCH(A1737,Gemeinde_Kennzahlen!B:B,),17),2),"Siedlungsfläche in ha")</f>
        <v>253.79</v>
      </c>
      <c r="G1737">
        <f t="shared" si="81"/>
        <v>9.7293472492481867E-2</v>
      </c>
      <c r="H1737">
        <f t="shared" si="82"/>
        <v>0.13267291703520254</v>
      </c>
      <c r="I1737">
        <f t="shared" si="83"/>
        <v>0</v>
      </c>
    </row>
    <row r="1738" spans="1:9" x14ac:dyDescent="0.2">
      <c r="A1738" t="s">
        <v>1252</v>
      </c>
      <c r="B1738">
        <v>0</v>
      </c>
      <c r="C1738">
        <v>0</v>
      </c>
      <c r="D1738">
        <v>0</v>
      </c>
      <c r="E1738">
        <f>IFERROR(INDEX(Gemeinde_Kennzahlen!A:C,MATCH(A1738,Gemeinde_Kennzahlen!B:B,),3),0)</f>
        <v>498</v>
      </c>
      <c r="F1738">
        <f>IFERROR(ROUND(INDEX(Gemeinde_Kennzahlen!A:Q,MATCH(A1738,Gemeinde_Kennzahlen!B:B,),16)*INDEX(Gemeinde_Kennzahlen!A:Q,MATCH(A1738,Gemeinde_Kennzahlen!B:B,),17),2),"Siedlungsfläche in ha")</f>
        <v>26.06</v>
      </c>
      <c r="G1738">
        <f t="shared" si="81"/>
        <v>0</v>
      </c>
      <c r="H1738">
        <f t="shared" si="82"/>
        <v>0</v>
      </c>
      <c r="I1738">
        <f t="shared" si="83"/>
        <v>0</v>
      </c>
    </row>
    <row r="1739" spans="1:9" x14ac:dyDescent="0.2">
      <c r="A1739" t="s">
        <v>484</v>
      </c>
      <c r="B1739">
        <v>0</v>
      </c>
      <c r="C1739">
        <v>0</v>
      </c>
      <c r="D1739">
        <v>0</v>
      </c>
      <c r="E1739">
        <f>IFERROR(INDEX(Gemeinde_Kennzahlen!A:C,MATCH(A1739,Gemeinde_Kennzahlen!B:B,),3),0)</f>
        <v>208</v>
      </c>
      <c r="F1739">
        <f>IFERROR(ROUND(INDEX(Gemeinde_Kennzahlen!A:Q,MATCH(A1739,Gemeinde_Kennzahlen!B:B,),16)*INDEX(Gemeinde_Kennzahlen!A:Q,MATCH(A1739,Gemeinde_Kennzahlen!B:B,),17),2),"Siedlungsfläche in ha")</f>
        <v>19.95</v>
      </c>
      <c r="G1739">
        <f t="shared" si="81"/>
        <v>0</v>
      </c>
      <c r="H1739">
        <f t="shared" si="82"/>
        <v>0</v>
      </c>
      <c r="I1739">
        <f t="shared" si="83"/>
        <v>0</v>
      </c>
    </row>
    <row r="1740" spans="1:9" x14ac:dyDescent="0.2">
      <c r="A1740" t="s">
        <v>608</v>
      </c>
      <c r="B1740">
        <v>0</v>
      </c>
      <c r="C1740">
        <v>0</v>
      </c>
      <c r="D1740">
        <v>0</v>
      </c>
      <c r="E1740">
        <f>IFERROR(INDEX(Gemeinde_Kennzahlen!A:C,MATCH(A1740,Gemeinde_Kennzahlen!B:B,),3),0)</f>
        <v>122</v>
      </c>
      <c r="F1740">
        <f>IFERROR(ROUND(INDEX(Gemeinde_Kennzahlen!A:Q,MATCH(A1740,Gemeinde_Kennzahlen!B:B,),16)*INDEX(Gemeinde_Kennzahlen!A:Q,MATCH(A1740,Gemeinde_Kennzahlen!B:B,),17),2),"Siedlungsfläche in ha")</f>
        <v>19.09</v>
      </c>
      <c r="G1740">
        <f t="shared" si="81"/>
        <v>0</v>
      </c>
      <c r="H1740">
        <f t="shared" si="82"/>
        <v>0</v>
      </c>
      <c r="I1740">
        <f t="shared" si="83"/>
        <v>0</v>
      </c>
    </row>
    <row r="1741" spans="1:9" x14ac:dyDescent="0.2">
      <c r="A1741" t="s">
        <v>1818</v>
      </c>
      <c r="B1741">
        <v>7</v>
      </c>
      <c r="C1741">
        <v>0</v>
      </c>
      <c r="D1741">
        <v>0</v>
      </c>
      <c r="E1741">
        <f>IFERROR(INDEX(Gemeinde_Kennzahlen!A:C,MATCH(A1741,Gemeinde_Kennzahlen!B:B,),3),0)</f>
        <v>1514</v>
      </c>
      <c r="F1741">
        <f>IFERROR(ROUND(INDEX(Gemeinde_Kennzahlen!A:Q,MATCH(A1741,Gemeinde_Kennzahlen!B:B,),16)*INDEX(Gemeinde_Kennzahlen!A:Q,MATCH(A1741,Gemeinde_Kennzahlen!B:B,),17),2),"Siedlungsfläche in ha")</f>
        <v>73.53</v>
      </c>
      <c r="G1741">
        <f t="shared" si="81"/>
        <v>0.23117569352708059</v>
      </c>
      <c r="H1741">
        <f t="shared" si="82"/>
        <v>0</v>
      </c>
      <c r="I1741">
        <f t="shared" si="83"/>
        <v>0</v>
      </c>
    </row>
    <row r="1742" spans="1:9" x14ac:dyDescent="0.2">
      <c r="A1742" t="s">
        <v>564</v>
      </c>
      <c r="B1742">
        <v>5</v>
      </c>
      <c r="C1742">
        <v>0</v>
      </c>
      <c r="D1742">
        <v>0</v>
      </c>
      <c r="E1742">
        <f>IFERROR(INDEX(Gemeinde_Kennzahlen!A:C,MATCH(A1742,Gemeinde_Kennzahlen!B:B,),3),0)</f>
        <v>402</v>
      </c>
      <c r="F1742">
        <f>IFERROR(ROUND(INDEX(Gemeinde_Kennzahlen!A:Q,MATCH(A1742,Gemeinde_Kennzahlen!B:B,),16)*INDEX(Gemeinde_Kennzahlen!A:Q,MATCH(A1742,Gemeinde_Kennzahlen!B:B,),17),2),"Siedlungsfläche in ha")</f>
        <v>26.88</v>
      </c>
      <c r="G1742">
        <f t="shared" si="81"/>
        <v>0.62189054726368165</v>
      </c>
      <c r="H1742">
        <f t="shared" si="82"/>
        <v>0</v>
      </c>
      <c r="I1742">
        <f t="shared" si="83"/>
        <v>0</v>
      </c>
    </row>
    <row r="1743" spans="1:9" x14ac:dyDescent="0.2">
      <c r="A1743" t="s">
        <v>1101</v>
      </c>
      <c r="B1743">
        <v>4</v>
      </c>
      <c r="C1743">
        <v>0</v>
      </c>
      <c r="D1743">
        <v>2</v>
      </c>
      <c r="E1743">
        <f>IFERROR(INDEX(Gemeinde_Kennzahlen!A:C,MATCH(A1743,Gemeinde_Kennzahlen!B:B,),3),0)</f>
        <v>841</v>
      </c>
      <c r="F1743">
        <f>IFERROR(ROUND(INDEX(Gemeinde_Kennzahlen!A:Q,MATCH(A1743,Gemeinde_Kennzahlen!B:B,),16)*INDEX(Gemeinde_Kennzahlen!A:Q,MATCH(A1743,Gemeinde_Kennzahlen!B:B,),17),2),"Siedlungsfläche in ha")</f>
        <v>47.89</v>
      </c>
      <c r="G1743">
        <f t="shared" si="81"/>
        <v>0.23781212841854932</v>
      </c>
      <c r="H1743">
        <f t="shared" si="82"/>
        <v>0</v>
      </c>
      <c r="I1743">
        <f t="shared" si="83"/>
        <v>1.1890606420927465</v>
      </c>
    </row>
    <row r="1744" spans="1:9" x14ac:dyDescent="0.2">
      <c r="A1744" t="s">
        <v>1636</v>
      </c>
      <c r="B1744">
        <v>4</v>
      </c>
      <c r="C1744">
        <v>0</v>
      </c>
      <c r="D1744">
        <v>1</v>
      </c>
      <c r="E1744">
        <f>IFERROR(INDEX(Gemeinde_Kennzahlen!A:C,MATCH(A1744,Gemeinde_Kennzahlen!B:B,),3),0)</f>
        <v>1003</v>
      </c>
      <c r="F1744">
        <f>IFERROR(ROUND(INDEX(Gemeinde_Kennzahlen!A:Q,MATCH(A1744,Gemeinde_Kennzahlen!B:B,),16)*INDEX(Gemeinde_Kennzahlen!A:Q,MATCH(A1744,Gemeinde_Kennzahlen!B:B,),17),2),"Siedlungsfläche in ha")</f>
        <v>44.89</v>
      </c>
      <c r="G1744">
        <f t="shared" si="81"/>
        <v>0.19940179461615154</v>
      </c>
      <c r="H1744">
        <f t="shared" si="82"/>
        <v>0</v>
      </c>
      <c r="I1744">
        <f t="shared" si="83"/>
        <v>0.49850448654037882</v>
      </c>
    </row>
    <row r="1745" spans="1:9" x14ac:dyDescent="0.2">
      <c r="A1745" t="s">
        <v>480</v>
      </c>
      <c r="B1745">
        <v>0</v>
      </c>
      <c r="C1745">
        <v>0</v>
      </c>
      <c r="D1745">
        <v>0</v>
      </c>
      <c r="E1745">
        <f>IFERROR(INDEX(Gemeinde_Kennzahlen!A:C,MATCH(A1745,Gemeinde_Kennzahlen!B:B,),3),0)</f>
        <v>215</v>
      </c>
      <c r="F1745">
        <f>IFERROR(ROUND(INDEX(Gemeinde_Kennzahlen!A:Q,MATCH(A1745,Gemeinde_Kennzahlen!B:B,),16)*INDEX(Gemeinde_Kennzahlen!A:Q,MATCH(A1745,Gemeinde_Kennzahlen!B:B,),17),2),"Siedlungsfläche in ha")</f>
        <v>16.04</v>
      </c>
      <c r="G1745">
        <f t="shared" si="81"/>
        <v>0</v>
      </c>
      <c r="H1745">
        <f t="shared" si="82"/>
        <v>0</v>
      </c>
      <c r="I1745">
        <f t="shared" si="83"/>
        <v>0</v>
      </c>
    </row>
    <row r="1746" spans="1:9" x14ac:dyDescent="0.2">
      <c r="A1746" t="s">
        <v>1581</v>
      </c>
      <c r="B1746">
        <v>2</v>
      </c>
      <c r="C1746">
        <v>0</v>
      </c>
      <c r="D1746">
        <v>1</v>
      </c>
      <c r="E1746">
        <f>IFERROR(INDEX(Gemeinde_Kennzahlen!A:C,MATCH(A1746,Gemeinde_Kennzahlen!B:B,),3),0)</f>
        <v>327</v>
      </c>
      <c r="F1746">
        <f>IFERROR(ROUND(INDEX(Gemeinde_Kennzahlen!A:Q,MATCH(A1746,Gemeinde_Kennzahlen!B:B,),16)*INDEX(Gemeinde_Kennzahlen!A:Q,MATCH(A1746,Gemeinde_Kennzahlen!B:B,),17),2),"Siedlungsfläche in ha")</f>
        <v>28</v>
      </c>
      <c r="G1746">
        <f t="shared" ref="G1746:G1809" si="84">B1746/E1746*50</f>
        <v>0.3058103975535168</v>
      </c>
      <c r="H1746">
        <f t="shared" ref="H1746:H1809" si="85">C1746/E1746*750</f>
        <v>0</v>
      </c>
      <c r="I1746">
        <f t="shared" ref="I1746:I1809" si="86">D1746/E1746*500</f>
        <v>1.5290519877675841</v>
      </c>
    </row>
    <row r="1747" spans="1:9" x14ac:dyDescent="0.2">
      <c r="A1747" t="s">
        <v>2032</v>
      </c>
      <c r="B1747">
        <v>2</v>
      </c>
      <c r="C1747">
        <v>1</v>
      </c>
      <c r="D1747">
        <v>0</v>
      </c>
      <c r="E1747">
        <f>IFERROR(INDEX(Gemeinde_Kennzahlen!A:C,MATCH(A1747,Gemeinde_Kennzahlen!B:B,),3),0)</f>
        <v>372</v>
      </c>
      <c r="F1747">
        <f>IFERROR(ROUND(INDEX(Gemeinde_Kennzahlen!A:Q,MATCH(A1747,Gemeinde_Kennzahlen!B:B,),16)*INDEX(Gemeinde_Kennzahlen!A:Q,MATCH(A1747,Gemeinde_Kennzahlen!B:B,),17),2),"Siedlungsfläche in ha")</f>
        <v>28.14</v>
      </c>
      <c r="G1747">
        <f t="shared" si="84"/>
        <v>0.26881720430107531</v>
      </c>
      <c r="H1747">
        <f t="shared" si="85"/>
        <v>2.0161290322580645</v>
      </c>
      <c r="I1747">
        <f t="shared" si="86"/>
        <v>0</v>
      </c>
    </row>
    <row r="1748" spans="1:9" x14ac:dyDescent="0.2">
      <c r="A1748" t="s">
        <v>2073</v>
      </c>
      <c r="B1748">
        <v>16</v>
      </c>
      <c r="C1748">
        <v>1</v>
      </c>
      <c r="D1748">
        <v>3</v>
      </c>
      <c r="E1748">
        <f>IFERROR(INDEX(Gemeinde_Kennzahlen!A:C,MATCH(A1748,Gemeinde_Kennzahlen!B:B,),3),0)</f>
        <v>365</v>
      </c>
      <c r="F1748">
        <f>IFERROR(ROUND(INDEX(Gemeinde_Kennzahlen!A:Q,MATCH(A1748,Gemeinde_Kennzahlen!B:B,),16)*INDEX(Gemeinde_Kennzahlen!A:Q,MATCH(A1748,Gemeinde_Kennzahlen!B:B,),17),2),"Siedlungsfläche in ha")</f>
        <v>31.15</v>
      </c>
      <c r="G1748">
        <f t="shared" si="84"/>
        <v>2.1917808219178081</v>
      </c>
      <c r="H1748">
        <f t="shared" si="85"/>
        <v>2.0547945205479454</v>
      </c>
      <c r="I1748">
        <f t="shared" si="86"/>
        <v>4.10958904109589</v>
      </c>
    </row>
    <row r="1749" spans="1:9" x14ac:dyDescent="0.2">
      <c r="A1749" t="s">
        <v>1990</v>
      </c>
      <c r="B1749">
        <v>7</v>
      </c>
      <c r="C1749">
        <v>0</v>
      </c>
      <c r="D1749">
        <v>0</v>
      </c>
      <c r="E1749">
        <f>IFERROR(INDEX(Gemeinde_Kennzahlen!A:C,MATCH(A1749,Gemeinde_Kennzahlen!B:B,),3),0)</f>
        <v>670</v>
      </c>
      <c r="F1749">
        <f>IFERROR(ROUND(INDEX(Gemeinde_Kennzahlen!A:Q,MATCH(A1749,Gemeinde_Kennzahlen!B:B,),16)*INDEX(Gemeinde_Kennzahlen!A:Q,MATCH(A1749,Gemeinde_Kennzahlen!B:B,),17),2),"Siedlungsfläche in ha")</f>
        <v>42.62</v>
      </c>
      <c r="G1749">
        <f t="shared" si="84"/>
        <v>0.5223880597014926</v>
      </c>
      <c r="H1749">
        <f t="shared" si="85"/>
        <v>0</v>
      </c>
      <c r="I1749">
        <f t="shared" si="86"/>
        <v>0</v>
      </c>
    </row>
    <row r="1750" spans="1:9" x14ac:dyDescent="0.2">
      <c r="A1750" t="s">
        <v>1377</v>
      </c>
      <c r="B1750">
        <v>3</v>
      </c>
      <c r="C1750">
        <v>0</v>
      </c>
      <c r="D1750">
        <v>0</v>
      </c>
      <c r="E1750">
        <f>IFERROR(INDEX(Gemeinde_Kennzahlen!A:C,MATCH(A1750,Gemeinde_Kennzahlen!B:B,),3),0)</f>
        <v>598</v>
      </c>
      <c r="F1750">
        <f>IFERROR(ROUND(INDEX(Gemeinde_Kennzahlen!A:Q,MATCH(A1750,Gemeinde_Kennzahlen!B:B,),16)*INDEX(Gemeinde_Kennzahlen!A:Q,MATCH(A1750,Gemeinde_Kennzahlen!B:B,),17),2),"Siedlungsfläche in ha")</f>
        <v>45.22</v>
      </c>
      <c r="G1750">
        <f t="shared" si="84"/>
        <v>0.25083612040133779</v>
      </c>
      <c r="H1750">
        <f t="shared" si="85"/>
        <v>0</v>
      </c>
      <c r="I1750">
        <f t="shared" si="86"/>
        <v>0</v>
      </c>
    </row>
    <row r="1751" spans="1:9" x14ac:dyDescent="0.2">
      <c r="A1751" t="s">
        <v>316</v>
      </c>
      <c r="B1751">
        <v>4</v>
      </c>
      <c r="C1751">
        <v>1</v>
      </c>
      <c r="D1751">
        <v>1</v>
      </c>
      <c r="E1751">
        <f>IFERROR(INDEX(Gemeinde_Kennzahlen!A:C,MATCH(A1751,Gemeinde_Kennzahlen!B:B,),3),0)</f>
        <v>12504</v>
      </c>
      <c r="F1751">
        <f>IFERROR(ROUND(INDEX(Gemeinde_Kennzahlen!A:Q,MATCH(A1751,Gemeinde_Kennzahlen!B:B,),16)*INDEX(Gemeinde_Kennzahlen!A:Q,MATCH(A1751,Gemeinde_Kennzahlen!B:B,),17),2),"Siedlungsfläche in ha")</f>
        <v>344</v>
      </c>
      <c r="G1751">
        <f t="shared" si="84"/>
        <v>1.599488163787588E-2</v>
      </c>
      <c r="H1751">
        <f t="shared" si="85"/>
        <v>5.9980806142034548E-2</v>
      </c>
      <c r="I1751">
        <f t="shared" si="86"/>
        <v>3.9987204094689699E-2</v>
      </c>
    </row>
    <row r="1752" spans="1:9" x14ac:dyDescent="0.2">
      <c r="A1752" t="s">
        <v>2036</v>
      </c>
      <c r="B1752">
        <v>11</v>
      </c>
      <c r="C1752">
        <v>3</v>
      </c>
      <c r="D1752">
        <v>4</v>
      </c>
      <c r="E1752">
        <f>IFERROR(INDEX(Gemeinde_Kennzahlen!A:C,MATCH(A1752,Gemeinde_Kennzahlen!B:B,),3),0)</f>
        <v>3168</v>
      </c>
      <c r="F1752">
        <f>IFERROR(ROUND(INDEX(Gemeinde_Kennzahlen!A:Q,MATCH(A1752,Gemeinde_Kennzahlen!B:B,),16)*INDEX(Gemeinde_Kennzahlen!A:Q,MATCH(A1752,Gemeinde_Kennzahlen!B:B,),17),2),"Siedlungsfläche in ha")</f>
        <v>105.77</v>
      </c>
      <c r="G1752">
        <f t="shared" si="84"/>
        <v>0.1736111111111111</v>
      </c>
      <c r="H1752">
        <f t="shared" si="85"/>
        <v>0.71022727272727271</v>
      </c>
      <c r="I1752">
        <f t="shared" si="86"/>
        <v>0.63131313131313138</v>
      </c>
    </row>
    <row r="1753" spans="1:9" x14ac:dyDescent="0.2">
      <c r="A1753" t="s">
        <v>1038</v>
      </c>
      <c r="B1753">
        <v>9</v>
      </c>
      <c r="C1753">
        <v>0</v>
      </c>
      <c r="D1753">
        <v>1</v>
      </c>
      <c r="E1753">
        <f>IFERROR(INDEX(Gemeinde_Kennzahlen!A:C,MATCH(A1753,Gemeinde_Kennzahlen!B:B,),3),0)</f>
        <v>964</v>
      </c>
      <c r="F1753">
        <f>IFERROR(ROUND(INDEX(Gemeinde_Kennzahlen!A:Q,MATCH(A1753,Gemeinde_Kennzahlen!B:B,),16)*INDEX(Gemeinde_Kennzahlen!A:Q,MATCH(A1753,Gemeinde_Kennzahlen!B:B,),17),2),"Siedlungsfläche in ha")</f>
        <v>34.08</v>
      </c>
      <c r="G1753">
        <f t="shared" si="84"/>
        <v>0.46680497925311204</v>
      </c>
      <c r="H1753">
        <f t="shared" si="85"/>
        <v>0</v>
      </c>
      <c r="I1753">
        <f t="shared" si="86"/>
        <v>0.51867219917012453</v>
      </c>
    </row>
    <row r="1754" spans="1:9" x14ac:dyDescent="0.2">
      <c r="A1754" t="s">
        <v>547</v>
      </c>
      <c r="B1754">
        <v>2</v>
      </c>
      <c r="C1754">
        <v>0</v>
      </c>
      <c r="D1754">
        <v>0</v>
      </c>
      <c r="E1754">
        <f>IFERROR(INDEX(Gemeinde_Kennzahlen!A:C,MATCH(A1754,Gemeinde_Kennzahlen!B:B,),3),0)</f>
        <v>657</v>
      </c>
      <c r="F1754">
        <f>IFERROR(ROUND(INDEX(Gemeinde_Kennzahlen!A:Q,MATCH(A1754,Gemeinde_Kennzahlen!B:B,),16)*INDEX(Gemeinde_Kennzahlen!A:Q,MATCH(A1754,Gemeinde_Kennzahlen!B:B,),17),2),"Siedlungsfläche in ha")</f>
        <v>38.630000000000003</v>
      </c>
      <c r="G1754">
        <f t="shared" si="84"/>
        <v>0.15220700152207001</v>
      </c>
      <c r="H1754">
        <f t="shared" si="85"/>
        <v>0</v>
      </c>
      <c r="I1754">
        <f t="shared" si="86"/>
        <v>0</v>
      </c>
    </row>
    <row r="1755" spans="1:9" x14ac:dyDescent="0.2">
      <c r="A1755" t="s">
        <v>694</v>
      </c>
      <c r="B1755">
        <v>8</v>
      </c>
      <c r="C1755">
        <v>0</v>
      </c>
      <c r="D1755">
        <v>0</v>
      </c>
      <c r="E1755">
        <f>IFERROR(INDEX(Gemeinde_Kennzahlen!A:C,MATCH(A1755,Gemeinde_Kennzahlen!B:B,),3),0)</f>
        <v>790</v>
      </c>
      <c r="F1755">
        <f>IFERROR(ROUND(INDEX(Gemeinde_Kennzahlen!A:Q,MATCH(A1755,Gemeinde_Kennzahlen!B:B,),16)*INDEX(Gemeinde_Kennzahlen!A:Q,MATCH(A1755,Gemeinde_Kennzahlen!B:B,),17),2),"Siedlungsfläche in ha")</f>
        <v>29.86</v>
      </c>
      <c r="G1755">
        <f t="shared" si="84"/>
        <v>0.50632911392405067</v>
      </c>
      <c r="H1755">
        <f t="shared" si="85"/>
        <v>0</v>
      </c>
      <c r="I1755">
        <f t="shared" si="86"/>
        <v>0</v>
      </c>
    </row>
    <row r="1756" spans="1:9" x14ac:dyDescent="0.2">
      <c r="A1756" t="s">
        <v>1605</v>
      </c>
      <c r="B1756">
        <v>0</v>
      </c>
      <c r="C1756">
        <v>0</v>
      </c>
      <c r="D1756">
        <v>0</v>
      </c>
      <c r="E1756">
        <f>IFERROR(INDEX(Gemeinde_Kennzahlen!A:C,MATCH(A1756,Gemeinde_Kennzahlen!B:B,),3),0)</f>
        <v>1512</v>
      </c>
      <c r="F1756">
        <f>IFERROR(ROUND(INDEX(Gemeinde_Kennzahlen!A:Q,MATCH(A1756,Gemeinde_Kennzahlen!B:B,),16)*INDEX(Gemeinde_Kennzahlen!A:Q,MATCH(A1756,Gemeinde_Kennzahlen!B:B,),17),2),"Siedlungsfläche in ha")</f>
        <v>50.24</v>
      </c>
      <c r="G1756">
        <f t="shared" si="84"/>
        <v>0</v>
      </c>
      <c r="H1756">
        <f t="shared" si="85"/>
        <v>0</v>
      </c>
      <c r="I1756">
        <f t="shared" si="86"/>
        <v>0</v>
      </c>
    </row>
    <row r="1757" spans="1:9" x14ac:dyDescent="0.2">
      <c r="A1757" t="s">
        <v>1484</v>
      </c>
      <c r="B1757">
        <v>9</v>
      </c>
      <c r="C1757">
        <v>0</v>
      </c>
      <c r="D1757">
        <v>1</v>
      </c>
      <c r="E1757">
        <f>IFERROR(INDEX(Gemeinde_Kennzahlen!A:C,MATCH(A1757,Gemeinde_Kennzahlen!B:B,),3),0)</f>
        <v>3476</v>
      </c>
      <c r="F1757">
        <f>IFERROR(ROUND(INDEX(Gemeinde_Kennzahlen!A:Q,MATCH(A1757,Gemeinde_Kennzahlen!B:B,),16)*INDEX(Gemeinde_Kennzahlen!A:Q,MATCH(A1757,Gemeinde_Kennzahlen!B:B,),17),2),"Siedlungsfläche in ha")</f>
        <v>104</v>
      </c>
      <c r="G1757">
        <f t="shared" si="84"/>
        <v>0.1294591484464902</v>
      </c>
      <c r="H1757">
        <f t="shared" si="85"/>
        <v>0</v>
      </c>
      <c r="I1757">
        <f t="shared" si="86"/>
        <v>0.14384349827387802</v>
      </c>
    </row>
    <row r="1758" spans="1:9" x14ac:dyDescent="0.2">
      <c r="A1758" t="s">
        <v>592</v>
      </c>
      <c r="B1758">
        <v>1</v>
      </c>
      <c r="C1758">
        <v>0</v>
      </c>
      <c r="D1758">
        <v>6</v>
      </c>
      <c r="E1758">
        <f>IFERROR(INDEX(Gemeinde_Kennzahlen!A:C,MATCH(A1758,Gemeinde_Kennzahlen!B:B,),3),0)</f>
        <v>1089</v>
      </c>
      <c r="F1758">
        <f>IFERROR(ROUND(INDEX(Gemeinde_Kennzahlen!A:Q,MATCH(A1758,Gemeinde_Kennzahlen!B:B,),16)*INDEX(Gemeinde_Kennzahlen!A:Q,MATCH(A1758,Gemeinde_Kennzahlen!B:B,),17),2),"Siedlungsfläche in ha")</f>
        <v>66.98</v>
      </c>
      <c r="G1758">
        <f t="shared" si="84"/>
        <v>4.5913682277318638E-2</v>
      </c>
      <c r="H1758">
        <f t="shared" si="85"/>
        <v>0</v>
      </c>
      <c r="I1758">
        <f t="shared" si="86"/>
        <v>2.7548209366391188</v>
      </c>
    </row>
    <row r="1759" spans="1:9" x14ac:dyDescent="0.2">
      <c r="A1759" t="s">
        <v>1175</v>
      </c>
      <c r="B1759">
        <v>10</v>
      </c>
      <c r="C1759">
        <v>0</v>
      </c>
      <c r="D1759">
        <v>4</v>
      </c>
      <c r="E1759">
        <f>IFERROR(INDEX(Gemeinde_Kennzahlen!A:C,MATCH(A1759,Gemeinde_Kennzahlen!B:B,),3),0)</f>
        <v>1598</v>
      </c>
      <c r="F1759">
        <f>IFERROR(ROUND(INDEX(Gemeinde_Kennzahlen!A:Q,MATCH(A1759,Gemeinde_Kennzahlen!B:B,),16)*INDEX(Gemeinde_Kennzahlen!A:Q,MATCH(A1759,Gemeinde_Kennzahlen!B:B,),17),2),"Siedlungsfläche in ha")</f>
        <v>55</v>
      </c>
      <c r="G1759">
        <f t="shared" si="84"/>
        <v>0.31289111389236546</v>
      </c>
      <c r="H1759">
        <f t="shared" si="85"/>
        <v>0</v>
      </c>
      <c r="I1759">
        <f t="shared" si="86"/>
        <v>1.2515644555694618</v>
      </c>
    </row>
    <row r="1760" spans="1:9" x14ac:dyDescent="0.2">
      <c r="A1760" t="s">
        <v>1718</v>
      </c>
      <c r="B1760">
        <v>0</v>
      </c>
      <c r="C1760">
        <v>0</v>
      </c>
      <c r="D1760">
        <v>0</v>
      </c>
      <c r="E1760">
        <f>IFERROR(INDEX(Gemeinde_Kennzahlen!A:C,MATCH(A1760,Gemeinde_Kennzahlen!B:B,),3),0)</f>
        <v>1068</v>
      </c>
      <c r="F1760">
        <f>IFERROR(ROUND(INDEX(Gemeinde_Kennzahlen!A:Q,MATCH(A1760,Gemeinde_Kennzahlen!B:B,),16)*INDEX(Gemeinde_Kennzahlen!A:Q,MATCH(A1760,Gemeinde_Kennzahlen!B:B,),17),2),"Siedlungsfläche in ha")</f>
        <v>51.38</v>
      </c>
      <c r="G1760">
        <f t="shared" si="84"/>
        <v>0</v>
      </c>
      <c r="H1760">
        <f t="shared" si="85"/>
        <v>0</v>
      </c>
      <c r="I1760">
        <f t="shared" si="86"/>
        <v>0</v>
      </c>
    </row>
    <row r="1761" spans="1:9" x14ac:dyDescent="0.2">
      <c r="A1761" t="s">
        <v>2195</v>
      </c>
      <c r="B1761">
        <v>19</v>
      </c>
      <c r="C1761">
        <v>0</v>
      </c>
      <c r="D1761">
        <v>2</v>
      </c>
      <c r="E1761">
        <f>IFERROR(INDEX(Gemeinde_Kennzahlen!A:C,MATCH(A1761,Gemeinde_Kennzahlen!B:B,),3),0)</f>
        <v>1484</v>
      </c>
      <c r="F1761">
        <f>IFERROR(ROUND(INDEX(Gemeinde_Kennzahlen!A:Q,MATCH(A1761,Gemeinde_Kennzahlen!B:B,),16)*INDEX(Gemeinde_Kennzahlen!A:Q,MATCH(A1761,Gemeinde_Kennzahlen!B:B,),17),2),"Siedlungsfläche in ha")</f>
        <v>65</v>
      </c>
      <c r="G1761">
        <f t="shared" si="84"/>
        <v>0.64016172506738545</v>
      </c>
      <c r="H1761">
        <f t="shared" si="85"/>
        <v>0</v>
      </c>
      <c r="I1761">
        <f t="shared" si="86"/>
        <v>0.67385444743935319</v>
      </c>
    </row>
    <row r="1762" spans="1:9" x14ac:dyDescent="0.2">
      <c r="A1762" t="s">
        <v>979</v>
      </c>
      <c r="B1762">
        <v>25</v>
      </c>
      <c r="C1762">
        <v>1</v>
      </c>
      <c r="D1762">
        <v>3</v>
      </c>
      <c r="E1762">
        <f>IFERROR(INDEX(Gemeinde_Kennzahlen!A:C,MATCH(A1762,Gemeinde_Kennzahlen!B:B,),3),0)</f>
        <v>1689</v>
      </c>
      <c r="F1762">
        <f>IFERROR(ROUND(INDEX(Gemeinde_Kennzahlen!A:Q,MATCH(A1762,Gemeinde_Kennzahlen!B:B,),16)*INDEX(Gemeinde_Kennzahlen!A:Q,MATCH(A1762,Gemeinde_Kennzahlen!B:B,),17),2),"Siedlungsfläche in ha")</f>
        <v>80.39</v>
      </c>
      <c r="G1762">
        <f t="shared" si="84"/>
        <v>0.74008288928359978</v>
      </c>
      <c r="H1762">
        <f t="shared" si="85"/>
        <v>0.44404973357015981</v>
      </c>
      <c r="I1762">
        <f t="shared" si="86"/>
        <v>0.88809946714031973</v>
      </c>
    </row>
    <row r="1763" spans="1:9" x14ac:dyDescent="0.2">
      <c r="A1763" t="s">
        <v>260</v>
      </c>
      <c r="B1763">
        <v>0</v>
      </c>
      <c r="C1763">
        <v>1</v>
      </c>
      <c r="D1763">
        <v>0</v>
      </c>
      <c r="E1763">
        <f>IFERROR(INDEX(Gemeinde_Kennzahlen!A:C,MATCH(A1763,Gemeinde_Kennzahlen!B:B,),3),0)</f>
        <v>99</v>
      </c>
      <c r="F1763">
        <f>IFERROR(ROUND(INDEX(Gemeinde_Kennzahlen!A:Q,MATCH(A1763,Gemeinde_Kennzahlen!B:B,),16)*INDEX(Gemeinde_Kennzahlen!A:Q,MATCH(A1763,Gemeinde_Kennzahlen!B:B,),17),2),"Siedlungsfläche in ha")</f>
        <v>14</v>
      </c>
      <c r="G1763">
        <f t="shared" si="84"/>
        <v>0</v>
      </c>
      <c r="H1763">
        <f t="shared" si="85"/>
        <v>7.5757575757575761</v>
      </c>
      <c r="I1763">
        <f t="shared" si="86"/>
        <v>0</v>
      </c>
    </row>
    <row r="1764" spans="1:9" x14ac:dyDescent="0.2">
      <c r="A1764" t="s">
        <v>485</v>
      </c>
      <c r="B1764">
        <v>0</v>
      </c>
      <c r="C1764">
        <v>0</v>
      </c>
      <c r="D1764">
        <v>0</v>
      </c>
      <c r="E1764">
        <f>IFERROR(INDEX(Gemeinde_Kennzahlen!A:C,MATCH(A1764,Gemeinde_Kennzahlen!B:B,),3),0)</f>
        <v>332</v>
      </c>
      <c r="F1764">
        <f>IFERROR(ROUND(INDEX(Gemeinde_Kennzahlen!A:Q,MATCH(A1764,Gemeinde_Kennzahlen!B:B,),16)*INDEX(Gemeinde_Kennzahlen!A:Q,MATCH(A1764,Gemeinde_Kennzahlen!B:B,),17),2),"Siedlungsfläche in ha")</f>
        <v>23.76</v>
      </c>
      <c r="G1764">
        <f t="shared" si="84"/>
        <v>0</v>
      </c>
      <c r="H1764">
        <f t="shared" si="85"/>
        <v>0</v>
      </c>
      <c r="I1764">
        <f t="shared" si="86"/>
        <v>0</v>
      </c>
    </row>
    <row r="1765" spans="1:9" x14ac:dyDescent="0.2">
      <c r="A1765" t="s">
        <v>2305</v>
      </c>
      <c r="B1765">
        <v>11</v>
      </c>
      <c r="C1765">
        <v>0</v>
      </c>
      <c r="D1765">
        <v>6</v>
      </c>
      <c r="E1765">
        <f>IFERROR(INDEX(Gemeinde_Kennzahlen!A:C,MATCH(A1765,Gemeinde_Kennzahlen!B:B,),3),0)</f>
        <v>1377</v>
      </c>
      <c r="F1765">
        <f>IFERROR(ROUND(INDEX(Gemeinde_Kennzahlen!A:Q,MATCH(A1765,Gemeinde_Kennzahlen!B:B,),16)*INDEX(Gemeinde_Kennzahlen!A:Q,MATCH(A1765,Gemeinde_Kennzahlen!B:B,),17),2),"Siedlungsfläche in ha")</f>
        <v>46.7</v>
      </c>
      <c r="G1765">
        <f t="shared" si="84"/>
        <v>0.39941902687000724</v>
      </c>
      <c r="H1765">
        <f t="shared" si="85"/>
        <v>0</v>
      </c>
      <c r="I1765">
        <f t="shared" si="86"/>
        <v>2.1786492374727673</v>
      </c>
    </row>
    <row r="1766" spans="1:9" x14ac:dyDescent="0.2">
      <c r="A1766" t="s">
        <v>1410</v>
      </c>
      <c r="B1766">
        <v>7</v>
      </c>
      <c r="C1766">
        <v>0</v>
      </c>
      <c r="D1766">
        <v>1</v>
      </c>
      <c r="E1766">
        <f>IFERROR(INDEX(Gemeinde_Kennzahlen!A:C,MATCH(A1766,Gemeinde_Kennzahlen!B:B,),3),0)</f>
        <v>508</v>
      </c>
      <c r="F1766">
        <f>IFERROR(ROUND(INDEX(Gemeinde_Kennzahlen!A:Q,MATCH(A1766,Gemeinde_Kennzahlen!B:B,),16)*INDEX(Gemeinde_Kennzahlen!A:Q,MATCH(A1766,Gemeinde_Kennzahlen!B:B,),17),2),"Siedlungsfläche in ha")</f>
        <v>28.78</v>
      </c>
      <c r="G1766">
        <f t="shared" si="84"/>
        <v>0.6889763779527559</v>
      </c>
      <c r="H1766">
        <f t="shared" si="85"/>
        <v>0</v>
      </c>
      <c r="I1766">
        <f t="shared" si="86"/>
        <v>0.98425196850393704</v>
      </c>
    </row>
    <row r="1767" spans="1:9" x14ac:dyDescent="0.2">
      <c r="A1767" t="s">
        <v>638</v>
      </c>
      <c r="B1767">
        <v>0</v>
      </c>
      <c r="C1767">
        <v>1</v>
      </c>
      <c r="D1767">
        <v>0</v>
      </c>
      <c r="E1767">
        <f>IFERROR(INDEX(Gemeinde_Kennzahlen!A:C,MATCH(A1767,Gemeinde_Kennzahlen!B:B,),3),0)</f>
        <v>986</v>
      </c>
      <c r="F1767">
        <f>IFERROR(ROUND(INDEX(Gemeinde_Kennzahlen!A:Q,MATCH(A1767,Gemeinde_Kennzahlen!B:B,),16)*INDEX(Gemeinde_Kennzahlen!A:Q,MATCH(A1767,Gemeinde_Kennzahlen!B:B,),17),2),"Siedlungsfläche in ha")</f>
        <v>50.38</v>
      </c>
      <c r="G1767">
        <f t="shared" si="84"/>
        <v>0</v>
      </c>
      <c r="H1767">
        <f t="shared" si="85"/>
        <v>0.76064908722109537</v>
      </c>
      <c r="I1767">
        <f t="shared" si="86"/>
        <v>0</v>
      </c>
    </row>
    <row r="1768" spans="1:9" x14ac:dyDescent="0.2">
      <c r="A1768" t="s">
        <v>497</v>
      </c>
      <c r="B1768">
        <v>0</v>
      </c>
      <c r="C1768">
        <v>0</v>
      </c>
      <c r="D1768">
        <v>0</v>
      </c>
      <c r="E1768">
        <f>IFERROR(INDEX(Gemeinde_Kennzahlen!A:C,MATCH(A1768,Gemeinde_Kennzahlen!B:B,),3),0)</f>
        <v>311</v>
      </c>
      <c r="F1768">
        <f>IFERROR(ROUND(INDEX(Gemeinde_Kennzahlen!A:Q,MATCH(A1768,Gemeinde_Kennzahlen!B:B,),16)*INDEX(Gemeinde_Kennzahlen!A:Q,MATCH(A1768,Gemeinde_Kennzahlen!B:B,),17),2),"Siedlungsfläche in ha")</f>
        <v>23</v>
      </c>
      <c r="G1768">
        <f t="shared" si="84"/>
        <v>0</v>
      </c>
      <c r="H1768">
        <f t="shared" si="85"/>
        <v>0</v>
      </c>
      <c r="I1768">
        <f t="shared" si="86"/>
        <v>0</v>
      </c>
    </row>
    <row r="1769" spans="1:9" x14ac:dyDescent="0.2">
      <c r="A1769" t="s">
        <v>1398</v>
      </c>
      <c r="B1769">
        <v>9</v>
      </c>
      <c r="C1769">
        <v>0</v>
      </c>
      <c r="D1769">
        <v>0</v>
      </c>
      <c r="E1769">
        <f>IFERROR(INDEX(Gemeinde_Kennzahlen!A:C,MATCH(A1769,Gemeinde_Kennzahlen!B:B,),3),0)</f>
        <v>423</v>
      </c>
      <c r="F1769">
        <f>IFERROR(ROUND(INDEX(Gemeinde_Kennzahlen!A:Q,MATCH(A1769,Gemeinde_Kennzahlen!B:B,),16)*INDEX(Gemeinde_Kennzahlen!A:Q,MATCH(A1769,Gemeinde_Kennzahlen!B:B,),17),2),"Siedlungsfläche in ha")</f>
        <v>18.95</v>
      </c>
      <c r="G1769">
        <f t="shared" si="84"/>
        <v>1.0638297872340425</v>
      </c>
      <c r="H1769">
        <f t="shared" si="85"/>
        <v>0</v>
      </c>
      <c r="I1769">
        <f t="shared" si="86"/>
        <v>0</v>
      </c>
    </row>
    <row r="1770" spans="1:9" x14ac:dyDescent="0.2">
      <c r="A1770" t="s">
        <v>1158</v>
      </c>
      <c r="B1770">
        <v>15</v>
      </c>
      <c r="C1770">
        <v>0</v>
      </c>
      <c r="D1770">
        <v>5</v>
      </c>
      <c r="E1770">
        <f>IFERROR(INDEX(Gemeinde_Kennzahlen!A:C,MATCH(A1770,Gemeinde_Kennzahlen!B:B,),3),0)</f>
        <v>1038</v>
      </c>
      <c r="F1770">
        <f>IFERROR(ROUND(INDEX(Gemeinde_Kennzahlen!A:Q,MATCH(A1770,Gemeinde_Kennzahlen!B:B,),16)*INDEX(Gemeinde_Kennzahlen!A:Q,MATCH(A1770,Gemeinde_Kennzahlen!B:B,),17),2),"Siedlungsfläche in ha")</f>
        <v>37.909999999999997</v>
      </c>
      <c r="G1770">
        <f t="shared" si="84"/>
        <v>0.7225433526011561</v>
      </c>
      <c r="H1770">
        <f t="shared" si="85"/>
        <v>0</v>
      </c>
      <c r="I1770">
        <f t="shared" si="86"/>
        <v>2.4084778420038533</v>
      </c>
    </row>
    <row r="1771" spans="1:9" x14ac:dyDescent="0.2">
      <c r="A1771" t="s">
        <v>1653</v>
      </c>
      <c r="B1771">
        <v>8</v>
      </c>
      <c r="C1771">
        <v>1</v>
      </c>
      <c r="D1771">
        <v>0</v>
      </c>
      <c r="E1771">
        <f>IFERROR(INDEX(Gemeinde_Kennzahlen!A:C,MATCH(A1771,Gemeinde_Kennzahlen!B:B,),3),0)</f>
        <v>3773</v>
      </c>
      <c r="F1771">
        <f>IFERROR(ROUND(INDEX(Gemeinde_Kennzahlen!A:Q,MATCH(A1771,Gemeinde_Kennzahlen!B:B,),16)*INDEX(Gemeinde_Kennzahlen!A:Q,MATCH(A1771,Gemeinde_Kennzahlen!B:B,),17),2),"Siedlungsfläche in ha")</f>
        <v>124.25</v>
      </c>
      <c r="G1771">
        <f t="shared" si="84"/>
        <v>0.10601643254704478</v>
      </c>
      <c r="H1771">
        <f t="shared" si="85"/>
        <v>0.19878081102570896</v>
      </c>
      <c r="I1771">
        <f t="shared" si="86"/>
        <v>0</v>
      </c>
    </row>
    <row r="1772" spans="1:9" x14ac:dyDescent="0.2">
      <c r="A1772" t="s">
        <v>1713</v>
      </c>
      <c r="B1772">
        <v>0</v>
      </c>
      <c r="C1772">
        <v>0</v>
      </c>
      <c r="D1772">
        <v>0</v>
      </c>
      <c r="E1772">
        <f>IFERROR(INDEX(Gemeinde_Kennzahlen!A:C,MATCH(A1772,Gemeinde_Kennzahlen!B:B,),3),0)</f>
        <v>446</v>
      </c>
      <c r="F1772">
        <f>IFERROR(ROUND(INDEX(Gemeinde_Kennzahlen!A:Q,MATCH(A1772,Gemeinde_Kennzahlen!B:B,),16)*INDEX(Gemeinde_Kennzahlen!A:Q,MATCH(A1772,Gemeinde_Kennzahlen!B:B,),17),2),"Siedlungsfläche in ha")</f>
        <v>28.21</v>
      </c>
      <c r="G1772">
        <f t="shared" si="84"/>
        <v>0</v>
      </c>
      <c r="H1772">
        <f t="shared" si="85"/>
        <v>0</v>
      </c>
      <c r="I1772">
        <f t="shared" si="86"/>
        <v>0</v>
      </c>
    </row>
    <row r="1773" spans="1:9" x14ac:dyDescent="0.2">
      <c r="A1773" t="s">
        <v>2193</v>
      </c>
      <c r="B1773">
        <v>9</v>
      </c>
      <c r="C1773">
        <v>0</v>
      </c>
      <c r="D1773">
        <v>0</v>
      </c>
      <c r="E1773">
        <f>IFERROR(INDEX(Gemeinde_Kennzahlen!A:C,MATCH(A1773,Gemeinde_Kennzahlen!B:B,),3),0)</f>
        <v>566</v>
      </c>
      <c r="F1773">
        <f>IFERROR(ROUND(INDEX(Gemeinde_Kennzahlen!A:Q,MATCH(A1773,Gemeinde_Kennzahlen!B:B,),16)*INDEX(Gemeinde_Kennzahlen!A:Q,MATCH(A1773,Gemeinde_Kennzahlen!B:B,),17),2),"Siedlungsfläche in ha")</f>
        <v>27.79</v>
      </c>
      <c r="G1773">
        <f t="shared" si="84"/>
        <v>0.79505300353356878</v>
      </c>
      <c r="H1773">
        <f t="shared" si="85"/>
        <v>0</v>
      </c>
      <c r="I1773">
        <f t="shared" si="86"/>
        <v>0</v>
      </c>
    </row>
    <row r="1774" spans="1:9" x14ac:dyDescent="0.2">
      <c r="A1774" t="s">
        <v>1439</v>
      </c>
      <c r="B1774">
        <v>21</v>
      </c>
      <c r="C1774">
        <v>0</v>
      </c>
      <c r="D1774">
        <v>1</v>
      </c>
      <c r="E1774">
        <f>IFERROR(INDEX(Gemeinde_Kennzahlen!A:C,MATCH(A1774,Gemeinde_Kennzahlen!B:B,),3),0)</f>
        <v>243</v>
      </c>
      <c r="F1774">
        <f>IFERROR(ROUND(INDEX(Gemeinde_Kennzahlen!A:Q,MATCH(A1774,Gemeinde_Kennzahlen!B:B,),16)*INDEX(Gemeinde_Kennzahlen!A:Q,MATCH(A1774,Gemeinde_Kennzahlen!B:B,),17),2),"Siedlungsfläche in ha")</f>
        <v>25</v>
      </c>
      <c r="G1774">
        <f t="shared" si="84"/>
        <v>4.3209876543209873</v>
      </c>
      <c r="H1774">
        <f t="shared" si="85"/>
        <v>0</v>
      </c>
      <c r="I1774">
        <f t="shared" si="86"/>
        <v>2.0576131687242798</v>
      </c>
    </row>
    <row r="1775" spans="1:9" x14ac:dyDescent="0.2">
      <c r="A1775" t="s">
        <v>715</v>
      </c>
      <c r="B1775">
        <v>0</v>
      </c>
      <c r="C1775">
        <v>0</v>
      </c>
      <c r="D1775">
        <v>0</v>
      </c>
      <c r="E1775">
        <f>IFERROR(INDEX(Gemeinde_Kennzahlen!A:C,MATCH(A1775,Gemeinde_Kennzahlen!B:B,),3),0)</f>
        <v>477</v>
      </c>
      <c r="F1775">
        <f>IFERROR(ROUND(INDEX(Gemeinde_Kennzahlen!A:Q,MATCH(A1775,Gemeinde_Kennzahlen!B:B,),16)*INDEX(Gemeinde_Kennzahlen!A:Q,MATCH(A1775,Gemeinde_Kennzahlen!B:B,),17),2),"Siedlungsfläche in ha")</f>
        <v>28.14</v>
      </c>
      <c r="G1775">
        <f t="shared" si="84"/>
        <v>0</v>
      </c>
      <c r="H1775">
        <f t="shared" si="85"/>
        <v>0</v>
      </c>
      <c r="I1775">
        <f t="shared" si="86"/>
        <v>0</v>
      </c>
    </row>
    <row r="1776" spans="1:9" x14ac:dyDescent="0.2">
      <c r="A1776" t="s">
        <v>1994</v>
      </c>
      <c r="B1776">
        <v>15</v>
      </c>
      <c r="C1776">
        <v>0</v>
      </c>
      <c r="D1776">
        <v>2</v>
      </c>
      <c r="E1776">
        <f>IFERROR(INDEX(Gemeinde_Kennzahlen!A:C,MATCH(A1776,Gemeinde_Kennzahlen!B:B,),3),0)</f>
        <v>2873</v>
      </c>
      <c r="F1776">
        <f>IFERROR(ROUND(INDEX(Gemeinde_Kennzahlen!A:Q,MATCH(A1776,Gemeinde_Kennzahlen!B:B,),16)*INDEX(Gemeinde_Kennzahlen!A:Q,MATCH(A1776,Gemeinde_Kennzahlen!B:B,),17),2),"Siedlungsfläche in ha")</f>
        <v>82.62</v>
      </c>
      <c r="G1776">
        <f t="shared" si="84"/>
        <v>0.26105116602854161</v>
      </c>
      <c r="H1776">
        <f t="shared" si="85"/>
        <v>0</v>
      </c>
      <c r="I1776">
        <f t="shared" si="86"/>
        <v>0.34806822137138882</v>
      </c>
    </row>
    <row r="1777" spans="1:9" x14ac:dyDescent="0.2">
      <c r="A1777" t="s">
        <v>2322</v>
      </c>
      <c r="B1777">
        <v>6</v>
      </c>
      <c r="C1777">
        <v>0</v>
      </c>
      <c r="D1777">
        <v>1</v>
      </c>
      <c r="E1777">
        <f>IFERROR(INDEX(Gemeinde_Kennzahlen!A:C,MATCH(A1777,Gemeinde_Kennzahlen!B:B,),3),0)</f>
        <v>1432</v>
      </c>
      <c r="F1777">
        <f>IFERROR(ROUND(INDEX(Gemeinde_Kennzahlen!A:Q,MATCH(A1777,Gemeinde_Kennzahlen!B:B,),16)*INDEX(Gemeinde_Kennzahlen!A:Q,MATCH(A1777,Gemeinde_Kennzahlen!B:B,),17),2),"Siedlungsfläche in ha")</f>
        <v>49.25</v>
      </c>
      <c r="G1777">
        <f t="shared" si="84"/>
        <v>0.20949720670391062</v>
      </c>
      <c r="H1777">
        <f t="shared" si="85"/>
        <v>0</v>
      </c>
      <c r="I1777">
        <f t="shared" si="86"/>
        <v>0.34916201117318435</v>
      </c>
    </row>
    <row r="1778" spans="1:9" x14ac:dyDescent="0.2">
      <c r="A1778" t="s">
        <v>587</v>
      </c>
      <c r="B1778">
        <v>0</v>
      </c>
      <c r="C1778">
        <v>0</v>
      </c>
      <c r="D1778">
        <v>0</v>
      </c>
      <c r="E1778">
        <f>IFERROR(INDEX(Gemeinde_Kennzahlen!A:C,MATCH(A1778,Gemeinde_Kennzahlen!B:B,),3),0)</f>
        <v>1024</v>
      </c>
      <c r="F1778">
        <f>IFERROR(ROUND(INDEX(Gemeinde_Kennzahlen!A:Q,MATCH(A1778,Gemeinde_Kennzahlen!B:B,),16)*INDEX(Gemeinde_Kennzahlen!A:Q,MATCH(A1778,Gemeinde_Kennzahlen!B:B,),17),2),"Siedlungsfläche in ha")</f>
        <v>54.27</v>
      </c>
      <c r="G1778">
        <f t="shared" si="84"/>
        <v>0</v>
      </c>
      <c r="H1778">
        <f t="shared" si="85"/>
        <v>0</v>
      </c>
      <c r="I1778">
        <f t="shared" si="86"/>
        <v>0</v>
      </c>
    </row>
    <row r="1779" spans="1:9" x14ac:dyDescent="0.2">
      <c r="A1779" t="s">
        <v>1217</v>
      </c>
      <c r="B1779">
        <v>2</v>
      </c>
      <c r="C1779">
        <v>0</v>
      </c>
      <c r="D1779">
        <v>1</v>
      </c>
      <c r="E1779">
        <f>IFERROR(INDEX(Gemeinde_Kennzahlen!A:C,MATCH(A1779,Gemeinde_Kennzahlen!B:B,),3),0)</f>
        <v>274</v>
      </c>
      <c r="F1779">
        <f>IFERROR(ROUND(INDEX(Gemeinde_Kennzahlen!A:Q,MATCH(A1779,Gemeinde_Kennzahlen!B:B,),16)*INDEX(Gemeinde_Kennzahlen!A:Q,MATCH(A1779,Gemeinde_Kennzahlen!B:B,),17),2),"Siedlungsfläche in ha")</f>
        <v>18.09</v>
      </c>
      <c r="G1779">
        <f t="shared" si="84"/>
        <v>0.36496350364963503</v>
      </c>
      <c r="H1779">
        <f t="shared" si="85"/>
        <v>0</v>
      </c>
      <c r="I1779">
        <f t="shared" si="86"/>
        <v>1.8248175182481752</v>
      </c>
    </row>
    <row r="1780" spans="1:9" x14ac:dyDescent="0.2">
      <c r="A1780" t="s">
        <v>2326</v>
      </c>
      <c r="B1780">
        <v>4</v>
      </c>
      <c r="C1780">
        <v>0</v>
      </c>
      <c r="D1780">
        <v>2</v>
      </c>
      <c r="E1780">
        <f>IFERROR(INDEX(Gemeinde_Kennzahlen!A:C,MATCH(A1780,Gemeinde_Kennzahlen!B:B,),3),0)</f>
        <v>563</v>
      </c>
      <c r="F1780">
        <f>IFERROR(ROUND(INDEX(Gemeinde_Kennzahlen!A:Q,MATCH(A1780,Gemeinde_Kennzahlen!B:B,),16)*INDEX(Gemeinde_Kennzahlen!A:Q,MATCH(A1780,Gemeinde_Kennzahlen!B:B,),17),2),"Siedlungsfläche in ha")</f>
        <v>29.15</v>
      </c>
      <c r="G1780">
        <f t="shared" si="84"/>
        <v>0.35523978685612789</v>
      </c>
      <c r="H1780">
        <f t="shared" si="85"/>
        <v>0</v>
      </c>
      <c r="I1780">
        <f t="shared" si="86"/>
        <v>1.7761989342806395</v>
      </c>
    </row>
    <row r="1781" spans="1:9" x14ac:dyDescent="0.2">
      <c r="A1781" t="s">
        <v>843</v>
      </c>
      <c r="B1781">
        <v>8</v>
      </c>
      <c r="C1781">
        <v>0</v>
      </c>
      <c r="D1781">
        <v>1</v>
      </c>
      <c r="E1781">
        <f>IFERROR(INDEX(Gemeinde_Kennzahlen!A:C,MATCH(A1781,Gemeinde_Kennzahlen!B:B,),3),0)</f>
        <v>776</v>
      </c>
      <c r="F1781">
        <f>IFERROR(ROUND(INDEX(Gemeinde_Kennzahlen!A:Q,MATCH(A1781,Gemeinde_Kennzahlen!B:B,),16)*INDEX(Gemeinde_Kennzahlen!A:Q,MATCH(A1781,Gemeinde_Kennzahlen!B:B,),17),2),"Siedlungsfläche in ha")</f>
        <v>43.22</v>
      </c>
      <c r="G1781">
        <f t="shared" si="84"/>
        <v>0.51546391752577314</v>
      </c>
      <c r="H1781">
        <f t="shared" si="85"/>
        <v>0</v>
      </c>
      <c r="I1781">
        <f t="shared" si="86"/>
        <v>0.64432989690721654</v>
      </c>
    </row>
    <row r="1782" spans="1:9" x14ac:dyDescent="0.2">
      <c r="A1782" t="s">
        <v>1445</v>
      </c>
      <c r="B1782">
        <v>6</v>
      </c>
      <c r="C1782">
        <v>0</v>
      </c>
      <c r="D1782">
        <v>3</v>
      </c>
      <c r="E1782">
        <f>IFERROR(INDEX(Gemeinde_Kennzahlen!A:C,MATCH(A1782,Gemeinde_Kennzahlen!B:B,),3),0)</f>
        <v>553</v>
      </c>
      <c r="F1782">
        <f>IFERROR(ROUND(INDEX(Gemeinde_Kennzahlen!A:Q,MATCH(A1782,Gemeinde_Kennzahlen!B:B,),16)*INDEX(Gemeinde_Kennzahlen!A:Q,MATCH(A1782,Gemeinde_Kennzahlen!B:B,),17),2),"Siedlungsfläche in ha")</f>
        <v>32.08</v>
      </c>
      <c r="G1782">
        <f t="shared" si="84"/>
        <v>0.54249547920433994</v>
      </c>
      <c r="H1782">
        <f t="shared" si="85"/>
        <v>0</v>
      </c>
      <c r="I1782">
        <f t="shared" si="86"/>
        <v>2.7124773960216997</v>
      </c>
    </row>
    <row r="1783" spans="1:9" x14ac:dyDescent="0.2">
      <c r="A1783" t="s">
        <v>1105</v>
      </c>
      <c r="B1783">
        <v>5</v>
      </c>
      <c r="C1783">
        <v>0</v>
      </c>
      <c r="D1783">
        <v>0</v>
      </c>
      <c r="E1783">
        <f>IFERROR(INDEX(Gemeinde_Kennzahlen!A:C,MATCH(A1783,Gemeinde_Kennzahlen!B:B,),3),0)</f>
        <v>394</v>
      </c>
      <c r="F1783">
        <f>IFERROR(ROUND(INDEX(Gemeinde_Kennzahlen!A:Q,MATCH(A1783,Gemeinde_Kennzahlen!B:B,),16)*INDEX(Gemeinde_Kennzahlen!A:Q,MATCH(A1783,Gemeinde_Kennzahlen!B:B,),17),2),"Siedlungsfläche in ha")</f>
        <v>34.090000000000003</v>
      </c>
      <c r="G1783">
        <f t="shared" si="84"/>
        <v>0.63451776649746194</v>
      </c>
      <c r="H1783">
        <f t="shared" si="85"/>
        <v>0</v>
      </c>
      <c r="I1783">
        <f t="shared" si="86"/>
        <v>0</v>
      </c>
    </row>
    <row r="1784" spans="1:9" x14ac:dyDescent="0.2">
      <c r="A1784" t="s">
        <v>1555</v>
      </c>
      <c r="B1784">
        <v>9</v>
      </c>
      <c r="C1784">
        <v>0</v>
      </c>
      <c r="D1784">
        <v>1</v>
      </c>
      <c r="E1784">
        <f>IFERROR(INDEX(Gemeinde_Kennzahlen!A:C,MATCH(A1784,Gemeinde_Kennzahlen!B:B,),3),0)</f>
        <v>1902</v>
      </c>
      <c r="F1784">
        <f>IFERROR(ROUND(INDEX(Gemeinde_Kennzahlen!A:Q,MATCH(A1784,Gemeinde_Kennzahlen!B:B,),16)*INDEX(Gemeinde_Kennzahlen!A:Q,MATCH(A1784,Gemeinde_Kennzahlen!B:B,),17),2),"Siedlungsfläche in ha")</f>
        <v>77.41</v>
      </c>
      <c r="G1784">
        <f t="shared" si="84"/>
        <v>0.23659305993690852</v>
      </c>
      <c r="H1784">
        <f t="shared" si="85"/>
        <v>0</v>
      </c>
      <c r="I1784">
        <f t="shared" si="86"/>
        <v>0.26288117770767611</v>
      </c>
    </row>
    <row r="1785" spans="1:9" x14ac:dyDescent="0.2">
      <c r="A1785" t="s">
        <v>1659</v>
      </c>
      <c r="B1785">
        <v>0</v>
      </c>
      <c r="C1785">
        <v>0</v>
      </c>
      <c r="D1785">
        <v>0</v>
      </c>
      <c r="E1785">
        <f>IFERROR(INDEX(Gemeinde_Kennzahlen!A:C,MATCH(A1785,Gemeinde_Kennzahlen!B:B,),3),0)</f>
        <v>842</v>
      </c>
      <c r="F1785">
        <f>IFERROR(ROUND(INDEX(Gemeinde_Kennzahlen!A:Q,MATCH(A1785,Gemeinde_Kennzahlen!B:B,),16)*INDEX(Gemeinde_Kennzahlen!A:Q,MATCH(A1785,Gemeinde_Kennzahlen!B:B,),17),2),"Siedlungsfläche in ha")</f>
        <v>40</v>
      </c>
      <c r="G1785">
        <f t="shared" si="84"/>
        <v>0</v>
      </c>
      <c r="H1785">
        <f t="shared" si="85"/>
        <v>0</v>
      </c>
      <c r="I1785">
        <f t="shared" si="86"/>
        <v>0</v>
      </c>
    </row>
    <row r="1786" spans="1:9" x14ac:dyDescent="0.2">
      <c r="A1786" t="s">
        <v>1899</v>
      </c>
      <c r="B1786">
        <v>6</v>
      </c>
      <c r="C1786">
        <v>0</v>
      </c>
      <c r="D1786">
        <v>0</v>
      </c>
      <c r="E1786">
        <f>IFERROR(INDEX(Gemeinde_Kennzahlen!A:C,MATCH(A1786,Gemeinde_Kennzahlen!B:B,),3),0)</f>
        <v>644</v>
      </c>
      <c r="F1786">
        <f>IFERROR(ROUND(INDEX(Gemeinde_Kennzahlen!A:Q,MATCH(A1786,Gemeinde_Kennzahlen!B:B,),16)*INDEX(Gemeinde_Kennzahlen!A:Q,MATCH(A1786,Gemeinde_Kennzahlen!B:B,),17),2),"Siedlungsfläche in ha")</f>
        <v>38.799999999999997</v>
      </c>
      <c r="G1786">
        <f t="shared" si="84"/>
        <v>0.46583850931677018</v>
      </c>
      <c r="H1786">
        <f t="shared" si="85"/>
        <v>0</v>
      </c>
      <c r="I1786">
        <f t="shared" si="86"/>
        <v>0</v>
      </c>
    </row>
    <row r="1787" spans="1:9" x14ac:dyDescent="0.2">
      <c r="A1787" t="s">
        <v>1512</v>
      </c>
      <c r="B1787">
        <v>8</v>
      </c>
      <c r="C1787">
        <v>1</v>
      </c>
      <c r="D1787">
        <v>1</v>
      </c>
      <c r="E1787">
        <f>IFERROR(INDEX(Gemeinde_Kennzahlen!A:C,MATCH(A1787,Gemeinde_Kennzahlen!B:B,),3),0)</f>
        <v>1654</v>
      </c>
      <c r="F1787">
        <f>IFERROR(ROUND(INDEX(Gemeinde_Kennzahlen!A:Q,MATCH(A1787,Gemeinde_Kennzahlen!B:B,),16)*INDEX(Gemeinde_Kennzahlen!A:Q,MATCH(A1787,Gemeinde_Kennzahlen!B:B,),17),2),"Siedlungsfläche in ha")</f>
        <v>110.85</v>
      </c>
      <c r="G1787">
        <f t="shared" si="84"/>
        <v>0.24183796856106407</v>
      </c>
      <c r="H1787">
        <f t="shared" si="85"/>
        <v>0.45344619105199513</v>
      </c>
      <c r="I1787">
        <f t="shared" si="86"/>
        <v>0.30229746070133007</v>
      </c>
    </row>
    <row r="1788" spans="1:9" x14ac:dyDescent="0.2">
      <c r="A1788" t="s">
        <v>687</v>
      </c>
      <c r="B1788">
        <v>0</v>
      </c>
      <c r="C1788">
        <v>1</v>
      </c>
      <c r="D1788">
        <v>1</v>
      </c>
      <c r="E1788">
        <f>IFERROR(INDEX(Gemeinde_Kennzahlen!A:C,MATCH(A1788,Gemeinde_Kennzahlen!B:B,),3),0)</f>
        <v>1057</v>
      </c>
      <c r="F1788">
        <f>IFERROR(ROUND(INDEX(Gemeinde_Kennzahlen!A:Q,MATCH(A1788,Gemeinde_Kennzahlen!B:B,),16)*INDEX(Gemeinde_Kennzahlen!A:Q,MATCH(A1788,Gemeinde_Kennzahlen!B:B,),17),2),"Siedlungsfläche in ha")</f>
        <v>39.1</v>
      </c>
      <c r="G1788">
        <f t="shared" si="84"/>
        <v>0</v>
      </c>
      <c r="H1788">
        <f t="shared" si="85"/>
        <v>0.70955534531693476</v>
      </c>
      <c r="I1788">
        <f t="shared" si="86"/>
        <v>0.47303689687795647</v>
      </c>
    </row>
    <row r="1789" spans="1:9" x14ac:dyDescent="0.2">
      <c r="A1789" t="s">
        <v>2198</v>
      </c>
      <c r="B1789">
        <v>0</v>
      </c>
      <c r="C1789">
        <v>0</v>
      </c>
      <c r="D1789">
        <v>0</v>
      </c>
      <c r="E1789">
        <f>IFERROR(INDEX(Gemeinde_Kennzahlen!A:C,MATCH(A1789,Gemeinde_Kennzahlen!B:B,),3),0)</f>
        <v>221</v>
      </c>
      <c r="F1789">
        <f>IFERROR(ROUND(INDEX(Gemeinde_Kennzahlen!A:Q,MATCH(A1789,Gemeinde_Kennzahlen!B:B,),16)*INDEX(Gemeinde_Kennzahlen!A:Q,MATCH(A1789,Gemeinde_Kennzahlen!B:B,),17),2),"Siedlungsfläche in ha")</f>
        <v>20.21</v>
      </c>
      <c r="G1789">
        <f t="shared" si="84"/>
        <v>0</v>
      </c>
      <c r="H1789">
        <f t="shared" si="85"/>
        <v>0</v>
      </c>
      <c r="I1789">
        <f t="shared" si="86"/>
        <v>0</v>
      </c>
    </row>
    <row r="1790" spans="1:9" x14ac:dyDescent="0.2">
      <c r="A1790" t="s">
        <v>742</v>
      </c>
      <c r="B1790">
        <v>0</v>
      </c>
      <c r="C1790">
        <v>0</v>
      </c>
      <c r="D1790">
        <v>0</v>
      </c>
      <c r="E1790">
        <f>IFERROR(INDEX(Gemeinde_Kennzahlen!A:C,MATCH(A1790,Gemeinde_Kennzahlen!B:B,),3),0)</f>
        <v>420</v>
      </c>
      <c r="F1790">
        <f>IFERROR(ROUND(INDEX(Gemeinde_Kennzahlen!A:Q,MATCH(A1790,Gemeinde_Kennzahlen!B:B,),16)*INDEX(Gemeinde_Kennzahlen!A:Q,MATCH(A1790,Gemeinde_Kennzahlen!B:B,),17),2),"Siedlungsfläche in ha")</f>
        <v>29.15</v>
      </c>
      <c r="G1790">
        <f t="shared" si="84"/>
        <v>0</v>
      </c>
      <c r="H1790">
        <f t="shared" si="85"/>
        <v>0</v>
      </c>
      <c r="I1790">
        <f t="shared" si="86"/>
        <v>0</v>
      </c>
    </row>
    <row r="1791" spans="1:9" x14ac:dyDescent="0.2">
      <c r="A1791" t="s">
        <v>314</v>
      </c>
      <c r="B1791">
        <v>0</v>
      </c>
      <c r="C1791">
        <v>0</v>
      </c>
      <c r="D1791">
        <v>1</v>
      </c>
      <c r="E1791">
        <f>IFERROR(INDEX(Gemeinde_Kennzahlen!A:C,MATCH(A1791,Gemeinde_Kennzahlen!B:B,),3),0)</f>
        <v>1188</v>
      </c>
      <c r="F1791">
        <f>IFERROR(ROUND(INDEX(Gemeinde_Kennzahlen!A:Q,MATCH(A1791,Gemeinde_Kennzahlen!B:B,),16)*INDEX(Gemeinde_Kennzahlen!A:Q,MATCH(A1791,Gemeinde_Kennzahlen!B:B,),17),2),"Siedlungsfläche in ha")</f>
        <v>60</v>
      </c>
      <c r="G1791">
        <f t="shared" si="84"/>
        <v>0</v>
      </c>
      <c r="H1791">
        <f t="shared" si="85"/>
        <v>0</v>
      </c>
      <c r="I1791">
        <f t="shared" si="86"/>
        <v>0.42087542087542085</v>
      </c>
    </row>
    <row r="1792" spans="1:9" x14ac:dyDescent="0.2">
      <c r="A1792" t="s">
        <v>713</v>
      </c>
      <c r="B1792">
        <v>0</v>
      </c>
      <c r="C1792">
        <v>0</v>
      </c>
      <c r="D1792">
        <v>0</v>
      </c>
      <c r="E1792">
        <f>IFERROR(INDEX(Gemeinde_Kennzahlen!A:C,MATCH(A1792,Gemeinde_Kennzahlen!B:B,),3),0)</f>
        <v>1034</v>
      </c>
      <c r="F1792">
        <f>IFERROR(ROUND(INDEX(Gemeinde_Kennzahlen!A:Q,MATCH(A1792,Gemeinde_Kennzahlen!B:B,),16)*INDEX(Gemeinde_Kennzahlen!A:Q,MATCH(A1792,Gemeinde_Kennzahlen!B:B,),17),2),"Siedlungsfläche in ha")</f>
        <v>64.16</v>
      </c>
      <c r="G1792">
        <f t="shared" si="84"/>
        <v>0</v>
      </c>
      <c r="H1792">
        <f t="shared" si="85"/>
        <v>0</v>
      </c>
      <c r="I1792">
        <f t="shared" si="86"/>
        <v>0</v>
      </c>
    </row>
    <row r="1793" spans="1:9" x14ac:dyDescent="0.2">
      <c r="A1793" t="s">
        <v>665</v>
      </c>
      <c r="B1793">
        <v>11</v>
      </c>
      <c r="C1793">
        <v>3</v>
      </c>
      <c r="D1793">
        <v>2</v>
      </c>
      <c r="E1793">
        <f>IFERROR(INDEX(Gemeinde_Kennzahlen!A:C,MATCH(A1793,Gemeinde_Kennzahlen!B:B,),3),0)</f>
        <v>1529</v>
      </c>
      <c r="F1793">
        <f>IFERROR(ROUND(INDEX(Gemeinde_Kennzahlen!A:Q,MATCH(A1793,Gemeinde_Kennzahlen!B:B,),16)*INDEX(Gemeinde_Kennzahlen!A:Q,MATCH(A1793,Gemeinde_Kennzahlen!B:B,),17),2),"Siedlungsfläche in ha")</f>
        <v>39.200000000000003</v>
      </c>
      <c r="G1793">
        <f t="shared" si="84"/>
        <v>0.35971223021582738</v>
      </c>
      <c r="H1793">
        <f t="shared" si="85"/>
        <v>1.471550032701112</v>
      </c>
      <c r="I1793">
        <f t="shared" si="86"/>
        <v>0.65402223675604976</v>
      </c>
    </row>
    <row r="1794" spans="1:9" x14ac:dyDescent="0.2">
      <c r="A1794" t="s">
        <v>652</v>
      </c>
      <c r="B1794">
        <v>1</v>
      </c>
      <c r="C1794">
        <v>0</v>
      </c>
      <c r="D1794">
        <v>0</v>
      </c>
      <c r="E1794">
        <f>IFERROR(INDEX(Gemeinde_Kennzahlen!A:C,MATCH(A1794,Gemeinde_Kennzahlen!B:B,),3),0)</f>
        <v>539</v>
      </c>
      <c r="F1794">
        <f>IFERROR(ROUND(INDEX(Gemeinde_Kennzahlen!A:Q,MATCH(A1794,Gemeinde_Kennzahlen!B:B,),16)*INDEX(Gemeinde_Kennzahlen!A:Q,MATCH(A1794,Gemeinde_Kennzahlen!B:B,),17),2),"Siedlungsfläche in ha")</f>
        <v>66</v>
      </c>
      <c r="G1794">
        <f t="shared" si="84"/>
        <v>9.27643784786642E-2</v>
      </c>
      <c r="H1794">
        <f t="shared" si="85"/>
        <v>0</v>
      </c>
      <c r="I1794">
        <f t="shared" si="86"/>
        <v>0</v>
      </c>
    </row>
    <row r="1795" spans="1:9" x14ac:dyDescent="0.2">
      <c r="A1795" t="s">
        <v>1949</v>
      </c>
      <c r="B1795">
        <v>7</v>
      </c>
      <c r="C1795">
        <v>0</v>
      </c>
      <c r="D1795">
        <v>1</v>
      </c>
      <c r="E1795">
        <f>IFERROR(INDEX(Gemeinde_Kennzahlen!A:C,MATCH(A1795,Gemeinde_Kennzahlen!B:B,),3),0)</f>
        <v>2161</v>
      </c>
      <c r="F1795">
        <f>IFERROR(ROUND(INDEX(Gemeinde_Kennzahlen!A:Q,MATCH(A1795,Gemeinde_Kennzahlen!B:B,),16)*INDEX(Gemeinde_Kennzahlen!A:Q,MATCH(A1795,Gemeinde_Kennzahlen!B:B,),17),2),"Siedlungsfläche in ha")</f>
        <v>61.53</v>
      </c>
      <c r="G1795">
        <f t="shared" si="84"/>
        <v>0.16196205460434984</v>
      </c>
      <c r="H1795">
        <f t="shared" si="85"/>
        <v>0</v>
      </c>
      <c r="I1795">
        <f t="shared" si="86"/>
        <v>0.23137436372049977</v>
      </c>
    </row>
    <row r="1796" spans="1:9" x14ac:dyDescent="0.2">
      <c r="A1796" t="s">
        <v>738</v>
      </c>
      <c r="B1796">
        <v>0</v>
      </c>
      <c r="C1796">
        <v>0</v>
      </c>
      <c r="D1796">
        <v>0</v>
      </c>
      <c r="E1796">
        <f>IFERROR(INDEX(Gemeinde_Kennzahlen!A:C,MATCH(A1796,Gemeinde_Kennzahlen!B:B,),3),0)</f>
        <v>315</v>
      </c>
      <c r="F1796">
        <f>IFERROR(ROUND(INDEX(Gemeinde_Kennzahlen!A:Q,MATCH(A1796,Gemeinde_Kennzahlen!B:B,),16)*INDEX(Gemeinde_Kennzahlen!A:Q,MATCH(A1796,Gemeinde_Kennzahlen!B:B,),17),2),"Siedlungsfläche in ha")</f>
        <v>21.38</v>
      </c>
      <c r="G1796">
        <f t="shared" si="84"/>
        <v>0</v>
      </c>
      <c r="H1796">
        <f t="shared" si="85"/>
        <v>0</v>
      </c>
      <c r="I1796">
        <f t="shared" si="86"/>
        <v>0</v>
      </c>
    </row>
    <row r="1797" spans="1:9" x14ac:dyDescent="0.2">
      <c r="A1797" t="s">
        <v>1134</v>
      </c>
      <c r="B1797">
        <v>10</v>
      </c>
      <c r="C1797">
        <v>0</v>
      </c>
      <c r="D1797">
        <v>0</v>
      </c>
      <c r="E1797">
        <f>IFERROR(INDEX(Gemeinde_Kennzahlen!A:C,MATCH(A1797,Gemeinde_Kennzahlen!B:B,),3),0)</f>
        <v>3891</v>
      </c>
      <c r="F1797">
        <f>IFERROR(ROUND(INDEX(Gemeinde_Kennzahlen!A:Q,MATCH(A1797,Gemeinde_Kennzahlen!B:B,),16)*INDEX(Gemeinde_Kennzahlen!A:Q,MATCH(A1797,Gemeinde_Kennzahlen!B:B,),17),2),"Siedlungsfläche in ha")</f>
        <v>115.11</v>
      </c>
      <c r="G1797">
        <f t="shared" si="84"/>
        <v>0.12850167052171679</v>
      </c>
      <c r="H1797">
        <f t="shared" si="85"/>
        <v>0</v>
      </c>
      <c r="I1797">
        <f t="shared" si="86"/>
        <v>0</v>
      </c>
    </row>
    <row r="1798" spans="1:9" x14ac:dyDescent="0.2">
      <c r="A1798" t="s">
        <v>380</v>
      </c>
      <c r="B1798">
        <v>4</v>
      </c>
      <c r="C1798">
        <v>2</v>
      </c>
      <c r="D1798">
        <v>4</v>
      </c>
      <c r="E1798">
        <f>IFERROR(INDEX(Gemeinde_Kennzahlen!A:C,MATCH(A1798,Gemeinde_Kennzahlen!B:B,),3),0)</f>
        <v>2428</v>
      </c>
      <c r="F1798">
        <f>IFERROR(ROUND(INDEX(Gemeinde_Kennzahlen!A:Q,MATCH(A1798,Gemeinde_Kennzahlen!B:B,),16)*INDEX(Gemeinde_Kennzahlen!A:Q,MATCH(A1798,Gemeinde_Kennzahlen!B:B,),17),2),"Siedlungsfläche in ha")</f>
        <v>111.29</v>
      </c>
      <c r="G1798">
        <f t="shared" si="84"/>
        <v>8.2372322899505773E-2</v>
      </c>
      <c r="H1798">
        <f t="shared" si="85"/>
        <v>0.61779242174629323</v>
      </c>
      <c r="I1798">
        <f t="shared" si="86"/>
        <v>0.82372322899505768</v>
      </c>
    </row>
    <row r="1799" spans="1:9" x14ac:dyDescent="0.2">
      <c r="A1799" t="s">
        <v>1148</v>
      </c>
      <c r="B1799">
        <v>9</v>
      </c>
      <c r="C1799">
        <v>0</v>
      </c>
      <c r="D1799">
        <v>2</v>
      </c>
      <c r="E1799">
        <f>IFERROR(INDEX(Gemeinde_Kennzahlen!A:C,MATCH(A1799,Gemeinde_Kennzahlen!B:B,),3),0)</f>
        <v>2019</v>
      </c>
      <c r="F1799">
        <f>IFERROR(ROUND(INDEX(Gemeinde_Kennzahlen!A:Q,MATCH(A1799,Gemeinde_Kennzahlen!B:B,),16)*INDEX(Gemeinde_Kennzahlen!A:Q,MATCH(A1799,Gemeinde_Kennzahlen!B:B,),17),2),"Siedlungsfläche in ha")</f>
        <v>75.58</v>
      </c>
      <c r="G1799">
        <f t="shared" si="84"/>
        <v>0.22288261515601782</v>
      </c>
      <c r="H1799">
        <f t="shared" si="85"/>
        <v>0</v>
      </c>
      <c r="I1799">
        <f t="shared" si="86"/>
        <v>0.49529470034670625</v>
      </c>
    </row>
    <row r="1800" spans="1:9" x14ac:dyDescent="0.2">
      <c r="A1800" t="s">
        <v>642</v>
      </c>
      <c r="B1800">
        <v>6</v>
      </c>
      <c r="C1800">
        <v>1</v>
      </c>
      <c r="D1800">
        <v>0</v>
      </c>
      <c r="E1800">
        <f>IFERROR(INDEX(Gemeinde_Kennzahlen!A:C,MATCH(A1800,Gemeinde_Kennzahlen!B:B,),3),0)</f>
        <v>2733</v>
      </c>
      <c r="F1800">
        <f>IFERROR(ROUND(INDEX(Gemeinde_Kennzahlen!A:Q,MATCH(A1800,Gemeinde_Kennzahlen!B:B,),16)*INDEX(Gemeinde_Kennzahlen!A:Q,MATCH(A1800,Gemeinde_Kennzahlen!B:B,),17),2),"Siedlungsfläche in ha")</f>
        <v>113.29</v>
      </c>
      <c r="G1800">
        <f t="shared" si="84"/>
        <v>0.10976948408342481</v>
      </c>
      <c r="H1800">
        <f t="shared" si="85"/>
        <v>0.27442371020856199</v>
      </c>
      <c r="I1800">
        <f t="shared" si="86"/>
        <v>0</v>
      </c>
    </row>
    <row r="1801" spans="1:9" x14ac:dyDescent="0.2">
      <c r="A1801" t="s">
        <v>1950</v>
      </c>
      <c r="B1801">
        <v>1</v>
      </c>
      <c r="C1801">
        <v>1</v>
      </c>
      <c r="D1801">
        <v>1</v>
      </c>
      <c r="E1801">
        <f>IFERROR(INDEX(Gemeinde_Kennzahlen!A:C,MATCH(A1801,Gemeinde_Kennzahlen!B:B,),3),0)</f>
        <v>1761</v>
      </c>
      <c r="F1801">
        <f>IFERROR(ROUND(INDEX(Gemeinde_Kennzahlen!A:Q,MATCH(A1801,Gemeinde_Kennzahlen!B:B,),16)*INDEX(Gemeinde_Kennzahlen!A:Q,MATCH(A1801,Gemeinde_Kennzahlen!B:B,),17),2),"Siedlungsfläche in ha")</f>
        <v>154.26</v>
      </c>
      <c r="G1801">
        <f t="shared" si="84"/>
        <v>2.8392958546280524E-2</v>
      </c>
      <c r="H1801">
        <f t="shared" si="85"/>
        <v>0.42589437819420783</v>
      </c>
      <c r="I1801">
        <f t="shared" si="86"/>
        <v>0.28392958546280522</v>
      </c>
    </row>
    <row r="1802" spans="1:9" x14ac:dyDescent="0.2">
      <c r="A1802" t="s">
        <v>719</v>
      </c>
      <c r="B1802">
        <v>17</v>
      </c>
      <c r="C1802">
        <v>2</v>
      </c>
      <c r="D1802">
        <v>1</v>
      </c>
      <c r="E1802">
        <f>IFERROR(INDEX(Gemeinde_Kennzahlen!A:C,MATCH(A1802,Gemeinde_Kennzahlen!B:B,),3),0)</f>
        <v>3258</v>
      </c>
      <c r="F1802">
        <f>IFERROR(ROUND(INDEX(Gemeinde_Kennzahlen!A:Q,MATCH(A1802,Gemeinde_Kennzahlen!B:B,),16)*INDEX(Gemeinde_Kennzahlen!A:Q,MATCH(A1802,Gemeinde_Kennzahlen!B:B,),17),2),"Siedlungsfläche in ha")</f>
        <v>98.51</v>
      </c>
      <c r="G1802">
        <f t="shared" si="84"/>
        <v>0.26089625537139349</v>
      </c>
      <c r="H1802">
        <f t="shared" si="85"/>
        <v>0.46040515653775321</v>
      </c>
      <c r="I1802">
        <f t="shared" si="86"/>
        <v>0.1534683855125844</v>
      </c>
    </row>
    <row r="1803" spans="1:9" x14ac:dyDescent="0.2">
      <c r="A1803" t="s">
        <v>519</v>
      </c>
      <c r="B1803">
        <v>0</v>
      </c>
      <c r="C1803">
        <v>0</v>
      </c>
      <c r="D1803">
        <v>0</v>
      </c>
      <c r="E1803">
        <f>IFERROR(INDEX(Gemeinde_Kennzahlen!A:C,MATCH(A1803,Gemeinde_Kennzahlen!B:B,),3),0)</f>
        <v>2686</v>
      </c>
      <c r="F1803">
        <f>IFERROR(ROUND(INDEX(Gemeinde_Kennzahlen!A:Q,MATCH(A1803,Gemeinde_Kennzahlen!B:B,),16)*INDEX(Gemeinde_Kennzahlen!A:Q,MATCH(A1803,Gemeinde_Kennzahlen!B:B,),17),2),"Siedlungsfläche in ha")</f>
        <v>102.26</v>
      </c>
      <c r="G1803">
        <f t="shared" si="84"/>
        <v>0</v>
      </c>
      <c r="H1803">
        <f t="shared" si="85"/>
        <v>0</v>
      </c>
      <c r="I1803">
        <f t="shared" si="86"/>
        <v>0</v>
      </c>
    </row>
    <row r="1804" spans="1:9" x14ac:dyDescent="0.2">
      <c r="A1804" t="s">
        <v>920</v>
      </c>
      <c r="B1804">
        <v>4</v>
      </c>
      <c r="C1804">
        <v>0</v>
      </c>
      <c r="D1804">
        <v>0</v>
      </c>
      <c r="E1804">
        <f>IFERROR(INDEX(Gemeinde_Kennzahlen!A:C,MATCH(A1804,Gemeinde_Kennzahlen!B:B,),3),0)</f>
        <v>1226</v>
      </c>
      <c r="F1804">
        <f>IFERROR(ROUND(INDEX(Gemeinde_Kennzahlen!A:Q,MATCH(A1804,Gemeinde_Kennzahlen!B:B,),16)*INDEX(Gemeinde_Kennzahlen!A:Q,MATCH(A1804,Gemeinde_Kennzahlen!B:B,),17),2),"Siedlungsfläche in ha")</f>
        <v>54.57</v>
      </c>
      <c r="G1804">
        <f t="shared" si="84"/>
        <v>0.16313213703099511</v>
      </c>
      <c r="H1804">
        <f t="shared" si="85"/>
        <v>0</v>
      </c>
      <c r="I1804">
        <f t="shared" si="86"/>
        <v>0</v>
      </c>
    </row>
    <row r="1805" spans="1:9" x14ac:dyDescent="0.2">
      <c r="A1805" t="s">
        <v>2074</v>
      </c>
      <c r="B1805">
        <v>10</v>
      </c>
      <c r="C1805">
        <v>3</v>
      </c>
      <c r="D1805">
        <v>13</v>
      </c>
      <c r="E1805">
        <f>IFERROR(INDEX(Gemeinde_Kennzahlen!A:C,MATCH(A1805,Gemeinde_Kennzahlen!B:B,),3),0)</f>
        <v>4115</v>
      </c>
      <c r="F1805">
        <f>IFERROR(ROUND(INDEX(Gemeinde_Kennzahlen!A:Q,MATCH(A1805,Gemeinde_Kennzahlen!B:B,),16)*INDEX(Gemeinde_Kennzahlen!A:Q,MATCH(A1805,Gemeinde_Kennzahlen!B:B,),17),2),"Siedlungsfläche in ha")</f>
        <v>123.33</v>
      </c>
      <c r="G1805">
        <f t="shared" si="84"/>
        <v>0.12150668286755771</v>
      </c>
      <c r="H1805">
        <f t="shared" si="85"/>
        <v>0.54678007290400976</v>
      </c>
      <c r="I1805">
        <f t="shared" si="86"/>
        <v>1.5795868772782502</v>
      </c>
    </row>
    <row r="1806" spans="1:9" x14ac:dyDescent="0.2">
      <c r="A1806" t="s">
        <v>718</v>
      </c>
      <c r="B1806">
        <v>0</v>
      </c>
      <c r="C1806">
        <v>0</v>
      </c>
      <c r="D1806">
        <v>0</v>
      </c>
      <c r="E1806">
        <f>IFERROR(INDEX(Gemeinde_Kennzahlen!A:C,MATCH(A1806,Gemeinde_Kennzahlen!B:B,),3),0)</f>
        <v>1760</v>
      </c>
      <c r="F1806">
        <f>IFERROR(ROUND(INDEX(Gemeinde_Kennzahlen!A:Q,MATCH(A1806,Gemeinde_Kennzahlen!B:B,),16)*INDEX(Gemeinde_Kennzahlen!A:Q,MATCH(A1806,Gemeinde_Kennzahlen!B:B,),17),2),"Siedlungsfläche in ha")</f>
        <v>65.83</v>
      </c>
      <c r="G1806">
        <f t="shared" si="84"/>
        <v>0</v>
      </c>
      <c r="H1806">
        <f t="shared" si="85"/>
        <v>0</v>
      </c>
      <c r="I1806">
        <f t="shared" si="86"/>
        <v>0</v>
      </c>
    </row>
    <row r="1807" spans="1:9" x14ac:dyDescent="0.2">
      <c r="A1807" t="s">
        <v>301</v>
      </c>
      <c r="B1807">
        <v>2</v>
      </c>
      <c r="C1807">
        <v>0</v>
      </c>
      <c r="D1807">
        <v>0</v>
      </c>
      <c r="E1807">
        <f>IFERROR(INDEX(Gemeinde_Kennzahlen!A:C,MATCH(A1807,Gemeinde_Kennzahlen!B:B,),3),0)</f>
        <v>684</v>
      </c>
      <c r="F1807">
        <f>IFERROR(ROUND(INDEX(Gemeinde_Kennzahlen!A:Q,MATCH(A1807,Gemeinde_Kennzahlen!B:B,),16)*INDEX(Gemeinde_Kennzahlen!A:Q,MATCH(A1807,Gemeinde_Kennzahlen!B:B,),17),2),"Siedlungsfläche in ha")</f>
        <v>40.1</v>
      </c>
      <c r="G1807">
        <f t="shared" si="84"/>
        <v>0.14619883040935672</v>
      </c>
      <c r="H1807">
        <f t="shared" si="85"/>
        <v>0</v>
      </c>
      <c r="I1807">
        <f t="shared" si="86"/>
        <v>0</v>
      </c>
    </row>
    <row r="1808" spans="1:9" x14ac:dyDescent="0.2">
      <c r="A1808" t="s">
        <v>866</v>
      </c>
      <c r="B1808">
        <v>2</v>
      </c>
      <c r="C1808">
        <v>0</v>
      </c>
      <c r="D1808">
        <v>8</v>
      </c>
      <c r="E1808">
        <f>IFERROR(INDEX(Gemeinde_Kennzahlen!A:C,MATCH(A1808,Gemeinde_Kennzahlen!B:B,),3),0)</f>
        <v>480</v>
      </c>
      <c r="F1808">
        <f>IFERROR(ROUND(INDEX(Gemeinde_Kennzahlen!A:Q,MATCH(A1808,Gemeinde_Kennzahlen!B:B,),16)*INDEX(Gemeinde_Kennzahlen!A:Q,MATCH(A1808,Gemeinde_Kennzahlen!B:B,),17),2),"Siedlungsfläche in ha")</f>
        <v>32.25</v>
      </c>
      <c r="G1808">
        <f t="shared" si="84"/>
        <v>0.20833333333333334</v>
      </c>
      <c r="H1808">
        <f t="shared" si="85"/>
        <v>0</v>
      </c>
      <c r="I1808">
        <f t="shared" si="86"/>
        <v>8.3333333333333339</v>
      </c>
    </row>
    <row r="1809" spans="1:9" x14ac:dyDescent="0.2">
      <c r="A1809" t="s">
        <v>2099</v>
      </c>
      <c r="B1809">
        <v>7</v>
      </c>
      <c r="C1809">
        <v>0</v>
      </c>
      <c r="D1809">
        <v>1</v>
      </c>
      <c r="E1809">
        <f>IFERROR(INDEX(Gemeinde_Kennzahlen!A:C,MATCH(A1809,Gemeinde_Kennzahlen!B:B,),3),0)</f>
        <v>985</v>
      </c>
      <c r="F1809">
        <f>IFERROR(ROUND(INDEX(Gemeinde_Kennzahlen!A:Q,MATCH(A1809,Gemeinde_Kennzahlen!B:B,),16)*INDEX(Gemeinde_Kennzahlen!A:Q,MATCH(A1809,Gemeinde_Kennzahlen!B:B,),17),2),"Siedlungsfläche in ha")</f>
        <v>57.6</v>
      </c>
      <c r="G1809">
        <f t="shared" si="84"/>
        <v>0.35532994923857869</v>
      </c>
      <c r="H1809">
        <f t="shared" si="85"/>
        <v>0</v>
      </c>
      <c r="I1809">
        <f t="shared" si="86"/>
        <v>0.50761421319796962</v>
      </c>
    </row>
    <row r="1810" spans="1:9" x14ac:dyDescent="0.2">
      <c r="A1810" t="s">
        <v>288</v>
      </c>
      <c r="B1810">
        <v>16</v>
      </c>
      <c r="C1810">
        <v>1</v>
      </c>
      <c r="D1810">
        <v>0</v>
      </c>
      <c r="E1810">
        <f>IFERROR(INDEX(Gemeinde_Kennzahlen!A:C,MATCH(A1810,Gemeinde_Kennzahlen!B:B,),3),0)</f>
        <v>14182</v>
      </c>
      <c r="F1810">
        <f>IFERROR(ROUND(INDEX(Gemeinde_Kennzahlen!A:Q,MATCH(A1810,Gemeinde_Kennzahlen!B:B,),16)*INDEX(Gemeinde_Kennzahlen!A:Q,MATCH(A1810,Gemeinde_Kennzahlen!B:B,),17),2),"Siedlungsfläche in ha")</f>
        <v>274.56</v>
      </c>
      <c r="G1810">
        <f t="shared" ref="G1810:G1873" si="87">B1810/E1810*50</f>
        <v>5.6409533211112681E-2</v>
      </c>
      <c r="H1810">
        <f t="shared" ref="H1810:H1873" si="88">C1810/E1810*750</f>
        <v>5.2883937385418141E-2</v>
      </c>
      <c r="I1810">
        <f t="shared" ref="I1810:I1873" si="89">D1810/E1810*500</f>
        <v>0</v>
      </c>
    </row>
    <row r="1811" spans="1:9" x14ac:dyDescent="0.2">
      <c r="A1811" t="s">
        <v>1552</v>
      </c>
      <c r="B1811">
        <v>7</v>
      </c>
      <c r="C1811">
        <v>1</v>
      </c>
      <c r="D1811">
        <v>1</v>
      </c>
      <c r="E1811">
        <f>IFERROR(INDEX(Gemeinde_Kennzahlen!A:C,MATCH(A1811,Gemeinde_Kennzahlen!B:B,),3),0)</f>
        <v>1257</v>
      </c>
      <c r="F1811">
        <f>IFERROR(ROUND(INDEX(Gemeinde_Kennzahlen!A:Q,MATCH(A1811,Gemeinde_Kennzahlen!B:B,),16)*INDEX(Gemeinde_Kennzahlen!A:Q,MATCH(A1811,Gemeinde_Kennzahlen!B:B,),17),2),"Siedlungsfläche in ha")</f>
        <v>65.84</v>
      </c>
      <c r="G1811">
        <f t="shared" si="87"/>
        <v>0.27844073190135243</v>
      </c>
      <c r="H1811">
        <f t="shared" si="88"/>
        <v>0.59665871121718383</v>
      </c>
      <c r="I1811">
        <f t="shared" si="89"/>
        <v>0.39777247414478922</v>
      </c>
    </row>
    <row r="1812" spans="1:9" x14ac:dyDescent="0.2">
      <c r="A1812" t="s">
        <v>2031</v>
      </c>
      <c r="B1812">
        <v>0</v>
      </c>
      <c r="C1812">
        <v>0</v>
      </c>
      <c r="D1812">
        <v>1</v>
      </c>
      <c r="E1812">
        <f>IFERROR(INDEX(Gemeinde_Kennzahlen!A:C,MATCH(A1812,Gemeinde_Kennzahlen!B:B,),3),0)</f>
        <v>291</v>
      </c>
      <c r="F1812">
        <f>IFERROR(ROUND(INDEX(Gemeinde_Kennzahlen!A:Q,MATCH(A1812,Gemeinde_Kennzahlen!B:B,),16)*INDEX(Gemeinde_Kennzahlen!A:Q,MATCH(A1812,Gemeinde_Kennzahlen!B:B,),17),2),"Siedlungsfläche in ha")</f>
        <v>28</v>
      </c>
      <c r="G1812">
        <f t="shared" si="87"/>
        <v>0</v>
      </c>
      <c r="H1812">
        <f t="shared" si="88"/>
        <v>0</v>
      </c>
      <c r="I1812">
        <f t="shared" si="89"/>
        <v>1.7182130584192439</v>
      </c>
    </row>
    <row r="1813" spans="1:9" x14ac:dyDescent="0.2">
      <c r="A1813" t="s">
        <v>1000</v>
      </c>
      <c r="B1813">
        <v>6</v>
      </c>
      <c r="C1813">
        <v>0</v>
      </c>
      <c r="D1813">
        <v>4</v>
      </c>
      <c r="E1813">
        <f>IFERROR(INDEX(Gemeinde_Kennzahlen!A:C,MATCH(A1813,Gemeinde_Kennzahlen!B:B,),3),0)</f>
        <v>899</v>
      </c>
      <c r="F1813">
        <f>IFERROR(ROUND(INDEX(Gemeinde_Kennzahlen!A:Q,MATCH(A1813,Gemeinde_Kennzahlen!B:B,),16)*INDEX(Gemeinde_Kennzahlen!A:Q,MATCH(A1813,Gemeinde_Kennzahlen!B:B,),17),2),"Siedlungsfläche in ha")</f>
        <v>45.4</v>
      </c>
      <c r="G1813">
        <f t="shared" si="87"/>
        <v>0.33370411568409347</v>
      </c>
      <c r="H1813">
        <f t="shared" si="88"/>
        <v>0</v>
      </c>
      <c r="I1813">
        <f t="shared" si="89"/>
        <v>2.2246941045606228</v>
      </c>
    </row>
    <row r="1814" spans="1:9" x14ac:dyDescent="0.2">
      <c r="A1814" t="s">
        <v>2043</v>
      </c>
      <c r="B1814">
        <v>3</v>
      </c>
      <c r="C1814">
        <v>0</v>
      </c>
      <c r="D1814">
        <v>1</v>
      </c>
      <c r="E1814">
        <f>IFERROR(INDEX(Gemeinde_Kennzahlen!A:C,MATCH(A1814,Gemeinde_Kennzahlen!B:B,),3),0)</f>
        <v>591</v>
      </c>
      <c r="F1814">
        <f>IFERROR(ROUND(INDEX(Gemeinde_Kennzahlen!A:Q,MATCH(A1814,Gemeinde_Kennzahlen!B:B,),16)*INDEX(Gemeinde_Kennzahlen!A:Q,MATCH(A1814,Gemeinde_Kennzahlen!B:B,),17),2),"Siedlungsfläche in ha")</f>
        <v>37.39</v>
      </c>
      <c r="G1814">
        <f t="shared" si="87"/>
        <v>0.25380710659898476</v>
      </c>
      <c r="H1814">
        <f t="shared" si="88"/>
        <v>0</v>
      </c>
      <c r="I1814">
        <f t="shared" si="89"/>
        <v>0.84602368866328259</v>
      </c>
    </row>
    <row r="1815" spans="1:9" x14ac:dyDescent="0.2">
      <c r="A1815" t="s">
        <v>1947</v>
      </c>
      <c r="B1815">
        <v>11</v>
      </c>
      <c r="C1815">
        <v>0</v>
      </c>
      <c r="D1815">
        <v>0</v>
      </c>
      <c r="E1815">
        <f>IFERROR(INDEX(Gemeinde_Kennzahlen!A:C,MATCH(A1815,Gemeinde_Kennzahlen!B:B,),3),0)</f>
        <v>2129</v>
      </c>
      <c r="F1815">
        <f>IFERROR(ROUND(INDEX(Gemeinde_Kennzahlen!A:Q,MATCH(A1815,Gemeinde_Kennzahlen!B:B,),16)*INDEX(Gemeinde_Kennzahlen!A:Q,MATCH(A1815,Gemeinde_Kennzahlen!B:B,),17),2),"Siedlungsfläche in ha")</f>
        <v>57.45</v>
      </c>
      <c r="G1815">
        <f t="shared" si="87"/>
        <v>0.25833724753405357</v>
      </c>
      <c r="H1815">
        <f t="shared" si="88"/>
        <v>0</v>
      </c>
      <c r="I1815">
        <f t="shared" si="89"/>
        <v>0</v>
      </c>
    </row>
    <row r="1816" spans="1:9" x14ac:dyDescent="0.2">
      <c r="A1816" t="s">
        <v>849</v>
      </c>
      <c r="B1816">
        <v>12</v>
      </c>
      <c r="C1816">
        <v>1</v>
      </c>
      <c r="D1816">
        <v>2</v>
      </c>
      <c r="E1816">
        <f>IFERROR(INDEX(Gemeinde_Kennzahlen!A:C,MATCH(A1816,Gemeinde_Kennzahlen!B:B,),3),0)</f>
        <v>299</v>
      </c>
      <c r="F1816">
        <f>IFERROR(ROUND(INDEX(Gemeinde_Kennzahlen!A:Q,MATCH(A1816,Gemeinde_Kennzahlen!B:B,),16)*INDEX(Gemeinde_Kennzahlen!A:Q,MATCH(A1816,Gemeinde_Kennzahlen!B:B,),17),2),"Siedlungsfläche in ha")</f>
        <v>33.729999999999997</v>
      </c>
      <c r="G1816">
        <f t="shared" si="87"/>
        <v>2.0066889632107023</v>
      </c>
      <c r="H1816">
        <f t="shared" si="88"/>
        <v>2.508361204013378</v>
      </c>
      <c r="I1816">
        <f t="shared" si="89"/>
        <v>3.3444816053511706</v>
      </c>
    </row>
    <row r="1817" spans="1:9" x14ac:dyDescent="0.2">
      <c r="A1817" t="s">
        <v>1383</v>
      </c>
      <c r="B1817">
        <v>8</v>
      </c>
      <c r="C1817">
        <v>0</v>
      </c>
      <c r="D1817">
        <v>0</v>
      </c>
      <c r="E1817">
        <f>IFERROR(INDEX(Gemeinde_Kennzahlen!A:C,MATCH(A1817,Gemeinde_Kennzahlen!B:B,),3),0)</f>
        <v>332</v>
      </c>
      <c r="F1817">
        <f>IFERROR(ROUND(INDEX(Gemeinde_Kennzahlen!A:Q,MATCH(A1817,Gemeinde_Kennzahlen!B:B,),16)*INDEX(Gemeinde_Kennzahlen!A:Q,MATCH(A1817,Gemeinde_Kennzahlen!B:B,),17),2),"Siedlungsfläche in ha")</f>
        <v>25.93</v>
      </c>
      <c r="G1817">
        <f t="shared" si="87"/>
        <v>1.2048192771084338</v>
      </c>
      <c r="H1817">
        <f t="shared" si="88"/>
        <v>0</v>
      </c>
      <c r="I1817">
        <f t="shared" si="89"/>
        <v>0</v>
      </c>
    </row>
    <row r="1818" spans="1:9" x14ac:dyDescent="0.2">
      <c r="A1818" t="s">
        <v>2006</v>
      </c>
      <c r="B1818">
        <v>2</v>
      </c>
      <c r="C1818">
        <v>0</v>
      </c>
      <c r="D1818">
        <v>0</v>
      </c>
      <c r="E1818">
        <f>IFERROR(INDEX(Gemeinde_Kennzahlen!A:C,MATCH(A1818,Gemeinde_Kennzahlen!B:B,),3),0)</f>
        <v>1682</v>
      </c>
      <c r="F1818">
        <f>IFERROR(ROUND(INDEX(Gemeinde_Kennzahlen!A:Q,MATCH(A1818,Gemeinde_Kennzahlen!B:B,),16)*INDEX(Gemeinde_Kennzahlen!A:Q,MATCH(A1818,Gemeinde_Kennzahlen!B:B,),17),2),"Siedlungsfläche in ha")</f>
        <v>56.55</v>
      </c>
      <c r="G1818">
        <f t="shared" si="87"/>
        <v>5.9453032104637329E-2</v>
      </c>
      <c r="H1818">
        <f t="shared" si="88"/>
        <v>0</v>
      </c>
      <c r="I1818">
        <f t="shared" si="89"/>
        <v>0</v>
      </c>
    </row>
    <row r="1819" spans="1:9" x14ac:dyDescent="0.2">
      <c r="A1819" t="s">
        <v>2192</v>
      </c>
      <c r="B1819">
        <v>2</v>
      </c>
      <c r="C1819">
        <v>0</v>
      </c>
      <c r="D1819">
        <v>1</v>
      </c>
      <c r="E1819">
        <f>IFERROR(INDEX(Gemeinde_Kennzahlen!A:C,MATCH(A1819,Gemeinde_Kennzahlen!B:B,),3),0)</f>
        <v>525</v>
      </c>
      <c r="F1819">
        <f>IFERROR(ROUND(INDEX(Gemeinde_Kennzahlen!A:Q,MATCH(A1819,Gemeinde_Kennzahlen!B:B,),16)*INDEX(Gemeinde_Kennzahlen!A:Q,MATCH(A1819,Gemeinde_Kennzahlen!B:B,),17),2),"Siedlungsfläche in ha")</f>
        <v>39.21</v>
      </c>
      <c r="G1819">
        <f t="shared" si="87"/>
        <v>0.19047619047619047</v>
      </c>
      <c r="H1819">
        <f t="shared" si="88"/>
        <v>0</v>
      </c>
      <c r="I1819">
        <f t="shared" si="89"/>
        <v>0.95238095238095233</v>
      </c>
    </row>
    <row r="1820" spans="1:9" x14ac:dyDescent="0.2">
      <c r="A1820" t="s">
        <v>534</v>
      </c>
      <c r="B1820">
        <v>1</v>
      </c>
      <c r="C1820">
        <v>0</v>
      </c>
      <c r="D1820">
        <v>0</v>
      </c>
      <c r="E1820">
        <f>IFERROR(INDEX(Gemeinde_Kennzahlen!A:C,MATCH(A1820,Gemeinde_Kennzahlen!B:B,),3),0)</f>
        <v>285</v>
      </c>
      <c r="F1820">
        <f>IFERROR(ROUND(INDEX(Gemeinde_Kennzahlen!A:Q,MATCH(A1820,Gemeinde_Kennzahlen!B:B,),16)*INDEX(Gemeinde_Kennzahlen!A:Q,MATCH(A1820,Gemeinde_Kennzahlen!B:B,),17),2),"Siedlungsfläche in ha")</f>
        <v>36.19</v>
      </c>
      <c r="G1820">
        <f t="shared" si="87"/>
        <v>0.17543859649122806</v>
      </c>
      <c r="H1820">
        <f t="shared" si="88"/>
        <v>0</v>
      </c>
      <c r="I1820">
        <f t="shared" si="89"/>
        <v>0</v>
      </c>
    </row>
    <row r="1821" spans="1:9" x14ac:dyDescent="0.2">
      <c r="A1821" t="s">
        <v>2105</v>
      </c>
      <c r="B1821">
        <v>1</v>
      </c>
      <c r="C1821">
        <v>0</v>
      </c>
      <c r="D1821">
        <v>0</v>
      </c>
      <c r="E1821">
        <f>IFERROR(INDEX(Gemeinde_Kennzahlen!A:C,MATCH(A1821,Gemeinde_Kennzahlen!B:B,),3),0)</f>
        <v>575</v>
      </c>
      <c r="F1821">
        <f>IFERROR(ROUND(INDEX(Gemeinde_Kennzahlen!A:Q,MATCH(A1821,Gemeinde_Kennzahlen!B:B,),16)*INDEX(Gemeinde_Kennzahlen!A:Q,MATCH(A1821,Gemeinde_Kennzahlen!B:B,),17),2),"Siedlungsfläche in ha")</f>
        <v>57.15</v>
      </c>
      <c r="G1821">
        <f t="shared" si="87"/>
        <v>8.6956521739130432E-2</v>
      </c>
      <c r="H1821">
        <f t="shared" si="88"/>
        <v>0</v>
      </c>
      <c r="I1821">
        <f t="shared" si="89"/>
        <v>0</v>
      </c>
    </row>
    <row r="1822" spans="1:9" x14ac:dyDescent="0.2">
      <c r="A1822" t="s">
        <v>703</v>
      </c>
      <c r="B1822">
        <v>4</v>
      </c>
      <c r="C1822">
        <v>0</v>
      </c>
      <c r="D1822">
        <v>0</v>
      </c>
      <c r="E1822">
        <f>IFERROR(INDEX(Gemeinde_Kennzahlen!A:C,MATCH(A1822,Gemeinde_Kennzahlen!B:B,),3),0)</f>
        <v>1144</v>
      </c>
      <c r="F1822">
        <f>IFERROR(ROUND(INDEX(Gemeinde_Kennzahlen!A:Q,MATCH(A1822,Gemeinde_Kennzahlen!B:B,),16)*INDEX(Gemeinde_Kennzahlen!A:Q,MATCH(A1822,Gemeinde_Kennzahlen!B:B,),17),2),"Siedlungsfläche in ha")</f>
        <v>39.21</v>
      </c>
      <c r="G1822">
        <f t="shared" si="87"/>
        <v>0.17482517482517482</v>
      </c>
      <c r="H1822">
        <f t="shared" si="88"/>
        <v>0</v>
      </c>
      <c r="I1822">
        <f t="shared" si="89"/>
        <v>0</v>
      </c>
    </row>
    <row r="1823" spans="1:9" x14ac:dyDescent="0.2">
      <c r="A1823" t="s">
        <v>2293</v>
      </c>
      <c r="B1823">
        <v>23</v>
      </c>
      <c r="C1823">
        <v>3</v>
      </c>
      <c r="D1823">
        <v>1</v>
      </c>
      <c r="E1823">
        <f>IFERROR(INDEX(Gemeinde_Kennzahlen!A:C,MATCH(A1823,Gemeinde_Kennzahlen!B:B,),3),0)</f>
        <v>1430</v>
      </c>
      <c r="F1823">
        <f>IFERROR(ROUND(INDEX(Gemeinde_Kennzahlen!A:Q,MATCH(A1823,Gemeinde_Kennzahlen!B:B,),16)*INDEX(Gemeinde_Kennzahlen!A:Q,MATCH(A1823,Gemeinde_Kennzahlen!B:B,),17),2),"Siedlungsfläche in ha")</f>
        <v>60.84</v>
      </c>
      <c r="G1823">
        <f t="shared" si="87"/>
        <v>0.80419580419580416</v>
      </c>
      <c r="H1823">
        <f t="shared" si="88"/>
        <v>1.5734265734265733</v>
      </c>
      <c r="I1823">
        <f t="shared" si="89"/>
        <v>0.34965034965034963</v>
      </c>
    </row>
    <row r="1824" spans="1:9" x14ac:dyDescent="0.2">
      <c r="A1824" t="s">
        <v>2367</v>
      </c>
      <c r="B1824">
        <v>25</v>
      </c>
      <c r="C1824">
        <v>0</v>
      </c>
      <c r="D1824">
        <v>2</v>
      </c>
      <c r="E1824">
        <f>IFERROR(INDEX(Gemeinde_Kennzahlen!A:C,MATCH(A1824,Gemeinde_Kennzahlen!B:B,),3),0)</f>
        <v>5240</v>
      </c>
      <c r="F1824">
        <f>IFERROR(ROUND(INDEX(Gemeinde_Kennzahlen!A:Q,MATCH(A1824,Gemeinde_Kennzahlen!B:B,),16)*INDEX(Gemeinde_Kennzahlen!A:Q,MATCH(A1824,Gemeinde_Kennzahlen!B:B,),17),2),"Siedlungsfläche in ha")</f>
        <v>154.82</v>
      </c>
      <c r="G1824">
        <f t="shared" si="87"/>
        <v>0.2385496183206107</v>
      </c>
      <c r="H1824">
        <f t="shared" si="88"/>
        <v>0</v>
      </c>
      <c r="I1824">
        <f t="shared" si="89"/>
        <v>0.19083969465648853</v>
      </c>
    </row>
    <row r="1825" spans="1:9" x14ac:dyDescent="0.2">
      <c r="A1825" t="s">
        <v>1086</v>
      </c>
      <c r="B1825">
        <v>1</v>
      </c>
      <c r="C1825">
        <v>0</v>
      </c>
      <c r="D1825">
        <v>9</v>
      </c>
      <c r="E1825">
        <f>IFERROR(INDEX(Gemeinde_Kennzahlen!A:C,MATCH(A1825,Gemeinde_Kennzahlen!B:B,),3),0)</f>
        <v>758</v>
      </c>
      <c r="F1825">
        <f>IFERROR(ROUND(INDEX(Gemeinde_Kennzahlen!A:Q,MATCH(A1825,Gemeinde_Kennzahlen!B:B,),16)*INDEX(Gemeinde_Kennzahlen!A:Q,MATCH(A1825,Gemeinde_Kennzahlen!B:B,),17),2),"Siedlungsfläche in ha")</f>
        <v>40.89</v>
      </c>
      <c r="G1825">
        <f t="shared" si="87"/>
        <v>6.5963060686015831E-2</v>
      </c>
      <c r="H1825">
        <f t="shared" si="88"/>
        <v>0</v>
      </c>
      <c r="I1825">
        <f t="shared" si="89"/>
        <v>5.9366754617414248</v>
      </c>
    </row>
    <row r="1826" spans="1:9" x14ac:dyDescent="0.2">
      <c r="A1826" t="s">
        <v>743</v>
      </c>
      <c r="B1826">
        <v>0</v>
      </c>
      <c r="C1826">
        <v>0</v>
      </c>
      <c r="D1826">
        <v>0</v>
      </c>
      <c r="E1826">
        <f>IFERROR(INDEX(Gemeinde_Kennzahlen!A:C,MATCH(A1826,Gemeinde_Kennzahlen!B:B,),3),0)</f>
        <v>650</v>
      </c>
      <c r="F1826">
        <f>IFERROR(ROUND(INDEX(Gemeinde_Kennzahlen!A:Q,MATCH(A1826,Gemeinde_Kennzahlen!B:B,),16)*INDEX(Gemeinde_Kennzahlen!A:Q,MATCH(A1826,Gemeinde_Kennzahlen!B:B,),17),2),"Siedlungsfläche in ha")</f>
        <v>45.76</v>
      </c>
      <c r="G1826">
        <f t="shared" si="87"/>
        <v>0</v>
      </c>
      <c r="H1826">
        <f t="shared" si="88"/>
        <v>0</v>
      </c>
      <c r="I1826">
        <f t="shared" si="89"/>
        <v>0</v>
      </c>
    </row>
    <row r="1827" spans="1:9" x14ac:dyDescent="0.2">
      <c r="A1827" t="s">
        <v>727</v>
      </c>
      <c r="B1827">
        <v>1</v>
      </c>
      <c r="C1827">
        <v>0</v>
      </c>
      <c r="D1827">
        <v>0</v>
      </c>
      <c r="E1827">
        <f>IFERROR(INDEX(Gemeinde_Kennzahlen!A:C,MATCH(A1827,Gemeinde_Kennzahlen!B:B,),3),0)</f>
        <v>459</v>
      </c>
      <c r="F1827">
        <f>IFERROR(ROUND(INDEX(Gemeinde_Kennzahlen!A:Q,MATCH(A1827,Gemeinde_Kennzahlen!B:B,),16)*INDEX(Gemeinde_Kennzahlen!A:Q,MATCH(A1827,Gemeinde_Kennzahlen!B:B,),17),2),"Siedlungsfläche in ha")</f>
        <v>25</v>
      </c>
      <c r="G1827">
        <f t="shared" si="87"/>
        <v>0.10893246187363835</v>
      </c>
      <c r="H1827">
        <f t="shared" si="88"/>
        <v>0</v>
      </c>
      <c r="I1827">
        <f t="shared" si="89"/>
        <v>0</v>
      </c>
    </row>
    <row r="1828" spans="1:9" x14ac:dyDescent="0.2">
      <c r="A1828" t="s">
        <v>352</v>
      </c>
      <c r="B1828">
        <v>6</v>
      </c>
      <c r="C1828">
        <v>2</v>
      </c>
      <c r="D1828">
        <v>0</v>
      </c>
      <c r="E1828">
        <f>IFERROR(INDEX(Gemeinde_Kennzahlen!A:C,MATCH(A1828,Gemeinde_Kennzahlen!B:B,),3),0)</f>
        <v>4746</v>
      </c>
      <c r="F1828">
        <f>IFERROR(ROUND(INDEX(Gemeinde_Kennzahlen!A:Q,MATCH(A1828,Gemeinde_Kennzahlen!B:B,),16)*INDEX(Gemeinde_Kennzahlen!A:Q,MATCH(A1828,Gemeinde_Kennzahlen!B:B,),17),2),"Siedlungsfläche in ha")</f>
        <v>151.22999999999999</v>
      </c>
      <c r="G1828">
        <f t="shared" si="87"/>
        <v>6.321112515802782E-2</v>
      </c>
      <c r="H1828">
        <f t="shared" si="88"/>
        <v>0.31605562579013907</v>
      </c>
      <c r="I1828">
        <f t="shared" si="89"/>
        <v>0</v>
      </c>
    </row>
    <row r="1829" spans="1:9" x14ac:dyDescent="0.2">
      <c r="A1829" t="s">
        <v>1811</v>
      </c>
      <c r="B1829">
        <v>0</v>
      </c>
      <c r="C1829">
        <v>0</v>
      </c>
      <c r="D1829">
        <v>2</v>
      </c>
      <c r="E1829">
        <f>IFERROR(INDEX(Gemeinde_Kennzahlen!A:C,MATCH(A1829,Gemeinde_Kennzahlen!B:B,),3),0)</f>
        <v>2695</v>
      </c>
      <c r="F1829">
        <f>IFERROR(ROUND(INDEX(Gemeinde_Kennzahlen!A:Q,MATCH(A1829,Gemeinde_Kennzahlen!B:B,),16)*INDEX(Gemeinde_Kennzahlen!A:Q,MATCH(A1829,Gemeinde_Kennzahlen!B:B,),17),2),"Siedlungsfläche in ha")</f>
        <v>89</v>
      </c>
      <c r="G1829">
        <f t="shared" si="87"/>
        <v>0</v>
      </c>
      <c r="H1829">
        <f t="shared" si="88"/>
        <v>0</v>
      </c>
      <c r="I1829">
        <f t="shared" si="89"/>
        <v>0.37105751391465674</v>
      </c>
    </row>
    <row r="1830" spans="1:9" x14ac:dyDescent="0.2">
      <c r="A1830" t="s">
        <v>1055</v>
      </c>
      <c r="B1830">
        <v>11</v>
      </c>
      <c r="C1830">
        <v>0</v>
      </c>
      <c r="D1830">
        <v>1</v>
      </c>
      <c r="E1830">
        <f>IFERROR(INDEX(Gemeinde_Kennzahlen!A:C,MATCH(A1830,Gemeinde_Kennzahlen!B:B,),3),0)</f>
        <v>2254</v>
      </c>
      <c r="F1830">
        <f>IFERROR(ROUND(INDEX(Gemeinde_Kennzahlen!A:Q,MATCH(A1830,Gemeinde_Kennzahlen!B:B,),16)*INDEX(Gemeinde_Kennzahlen!A:Q,MATCH(A1830,Gemeinde_Kennzahlen!B:B,),17),2),"Siedlungsfläche in ha")</f>
        <v>70</v>
      </c>
      <c r="G1830">
        <f t="shared" si="87"/>
        <v>0.24401064773735581</v>
      </c>
      <c r="H1830">
        <f t="shared" si="88"/>
        <v>0</v>
      </c>
      <c r="I1830">
        <f t="shared" si="89"/>
        <v>0.22182786157941439</v>
      </c>
    </row>
    <row r="1831" spans="1:9" x14ac:dyDescent="0.2">
      <c r="A1831" t="s">
        <v>637</v>
      </c>
      <c r="B1831">
        <v>0</v>
      </c>
      <c r="C1831">
        <v>1</v>
      </c>
      <c r="D1831">
        <v>0</v>
      </c>
      <c r="E1831">
        <f>IFERROR(INDEX(Gemeinde_Kennzahlen!A:C,MATCH(A1831,Gemeinde_Kennzahlen!B:B,),3),0)</f>
        <v>2669</v>
      </c>
      <c r="F1831">
        <f>IFERROR(ROUND(INDEX(Gemeinde_Kennzahlen!A:Q,MATCH(A1831,Gemeinde_Kennzahlen!B:B,),16)*INDEX(Gemeinde_Kennzahlen!A:Q,MATCH(A1831,Gemeinde_Kennzahlen!B:B,),17),2),"Siedlungsfläche in ha")</f>
        <v>120.32</v>
      </c>
      <c r="G1831">
        <f t="shared" si="87"/>
        <v>0</v>
      </c>
      <c r="H1831">
        <f t="shared" si="88"/>
        <v>0.28100412139378045</v>
      </c>
      <c r="I1831">
        <f t="shared" si="89"/>
        <v>0</v>
      </c>
    </row>
    <row r="1832" spans="1:9" x14ac:dyDescent="0.2">
      <c r="A1832" t="s">
        <v>1507</v>
      </c>
      <c r="B1832">
        <v>26</v>
      </c>
      <c r="C1832">
        <v>0</v>
      </c>
      <c r="D1832">
        <v>5</v>
      </c>
      <c r="E1832">
        <f>IFERROR(INDEX(Gemeinde_Kennzahlen!A:C,MATCH(A1832,Gemeinde_Kennzahlen!B:B,),3),0)</f>
        <v>4966</v>
      </c>
      <c r="F1832">
        <f>IFERROR(ROUND(INDEX(Gemeinde_Kennzahlen!A:Q,MATCH(A1832,Gemeinde_Kennzahlen!B:B,),16)*INDEX(Gemeinde_Kennzahlen!A:Q,MATCH(A1832,Gemeinde_Kennzahlen!B:B,),17),2),"Siedlungsfläche in ha")</f>
        <v>152.76</v>
      </c>
      <c r="G1832">
        <f t="shared" si="87"/>
        <v>0.26178010471204188</v>
      </c>
      <c r="H1832">
        <f t="shared" si="88"/>
        <v>0</v>
      </c>
      <c r="I1832">
        <f t="shared" si="89"/>
        <v>0.50342327829238831</v>
      </c>
    </row>
    <row r="1833" spans="1:9" x14ac:dyDescent="0.2">
      <c r="A1833" t="s">
        <v>1403</v>
      </c>
      <c r="B1833">
        <v>0</v>
      </c>
      <c r="C1833">
        <v>0</v>
      </c>
      <c r="D1833">
        <v>2</v>
      </c>
      <c r="E1833">
        <f>IFERROR(INDEX(Gemeinde_Kennzahlen!A:C,MATCH(A1833,Gemeinde_Kennzahlen!B:B,),3),0)</f>
        <v>419</v>
      </c>
      <c r="F1833">
        <f>IFERROR(ROUND(INDEX(Gemeinde_Kennzahlen!A:Q,MATCH(A1833,Gemeinde_Kennzahlen!B:B,),16)*INDEX(Gemeinde_Kennzahlen!A:Q,MATCH(A1833,Gemeinde_Kennzahlen!B:B,),17),2),"Siedlungsfläche in ha")</f>
        <v>23.19</v>
      </c>
      <c r="G1833">
        <f t="shared" si="87"/>
        <v>0</v>
      </c>
      <c r="H1833">
        <f t="shared" si="88"/>
        <v>0</v>
      </c>
      <c r="I1833">
        <f t="shared" si="89"/>
        <v>2.3866348448687353</v>
      </c>
    </row>
    <row r="1834" spans="1:9" x14ac:dyDescent="0.2">
      <c r="A1834" t="s">
        <v>748</v>
      </c>
      <c r="B1834">
        <v>1</v>
      </c>
      <c r="C1834">
        <v>0</v>
      </c>
      <c r="D1834">
        <v>0</v>
      </c>
      <c r="E1834">
        <f>IFERROR(INDEX(Gemeinde_Kennzahlen!A:C,MATCH(A1834,Gemeinde_Kennzahlen!B:B,),3),0)</f>
        <v>422</v>
      </c>
      <c r="F1834">
        <f>IFERROR(ROUND(INDEX(Gemeinde_Kennzahlen!A:Q,MATCH(A1834,Gemeinde_Kennzahlen!B:B,),16)*INDEX(Gemeinde_Kennzahlen!A:Q,MATCH(A1834,Gemeinde_Kennzahlen!B:B,),17),2),"Siedlungsfläche in ha")</f>
        <v>26.14</v>
      </c>
      <c r="G1834">
        <f t="shared" si="87"/>
        <v>0.11848341232227488</v>
      </c>
      <c r="H1834">
        <f t="shared" si="88"/>
        <v>0</v>
      </c>
      <c r="I1834">
        <f t="shared" si="89"/>
        <v>0</v>
      </c>
    </row>
    <row r="1835" spans="1:9" x14ac:dyDescent="0.2">
      <c r="A1835" t="s">
        <v>2174</v>
      </c>
      <c r="B1835">
        <v>3</v>
      </c>
      <c r="C1835">
        <v>2</v>
      </c>
      <c r="D1835">
        <v>4</v>
      </c>
      <c r="E1835">
        <f>IFERROR(INDEX(Gemeinde_Kennzahlen!A:C,MATCH(A1835,Gemeinde_Kennzahlen!B:B,),3),0)</f>
        <v>2654</v>
      </c>
      <c r="F1835">
        <f>IFERROR(ROUND(INDEX(Gemeinde_Kennzahlen!A:Q,MATCH(A1835,Gemeinde_Kennzahlen!B:B,),16)*INDEX(Gemeinde_Kennzahlen!A:Q,MATCH(A1835,Gemeinde_Kennzahlen!B:B,),17),2),"Siedlungsfläche in ha")</f>
        <v>107.87</v>
      </c>
      <c r="G1835">
        <f t="shared" si="87"/>
        <v>5.6518462697814617E-2</v>
      </c>
      <c r="H1835">
        <f t="shared" si="88"/>
        <v>0.5651846269781462</v>
      </c>
      <c r="I1835">
        <f t="shared" si="89"/>
        <v>0.75357950263752826</v>
      </c>
    </row>
    <row r="1836" spans="1:9" x14ac:dyDescent="0.2">
      <c r="A1836" t="s">
        <v>845</v>
      </c>
      <c r="B1836">
        <v>6</v>
      </c>
      <c r="C1836">
        <v>2</v>
      </c>
      <c r="D1836">
        <v>2</v>
      </c>
      <c r="E1836">
        <f>IFERROR(INDEX(Gemeinde_Kennzahlen!A:C,MATCH(A1836,Gemeinde_Kennzahlen!B:B,),3),0)</f>
        <v>913</v>
      </c>
      <c r="F1836">
        <f>IFERROR(ROUND(INDEX(Gemeinde_Kennzahlen!A:Q,MATCH(A1836,Gemeinde_Kennzahlen!B:B,),16)*INDEX(Gemeinde_Kennzahlen!A:Q,MATCH(A1836,Gemeinde_Kennzahlen!B:B,),17),2),"Siedlungsfläche in ha")</f>
        <v>38</v>
      </c>
      <c r="G1836">
        <f t="shared" si="87"/>
        <v>0.32858707557502737</v>
      </c>
      <c r="H1836">
        <f t="shared" si="88"/>
        <v>1.6429353778751368</v>
      </c>
      <c r="I1836">
        <f t="shared" si="89"/>
        <v>1.095290251916758</v>
      </c>
    </row>
    <row r="1837" spans="1:9" x14ac:dyDescent="0.2">
      <c r="A1837" t="s">
        <v>3476</v>
      </c>
      <c r="B1837">
        <v>1</v>
      </c>
      <c r="C1837">
        <v>0</v>
      </c>
      <c r="D1837">
        <v>0</v>
      </c>
      <c r="E1837">
        <f>IFERROR(INDEX(Gemeinde_Kennzahlen!A:C,MATCH(A1837,Gemeinde_Kennzahlen!B:B,),3),0)</f>
        <v>0</v>
      </c>
      <c r="F1837" t="str">
        <f>IFERROR(ROUND(INDEX(Gemeinde_Kennzahlen!A:Q,MATCH(A1837,Gemeinde_Kennzahlen!B:B,),16)*INDEX(Gemeinde_Kennzahlen!A:Q,MATCH(A1837,Gemeinde_Kennzahlen!B:B,),17),2),"Siedlungsfläche in ha")</f>
        <v>Siedlungsfläche in ha</v>
      </c>
      <c r="G1837" t="e">
        <f t="shared" si="87"/>
        <v>#DIV/0!</v>
      </c>
      <c r="H1837" t="e">
        <f t="shared" si="88"/>
        <v>#DIV/0!</v>
      </c>
      <c r="I1837" t="e">
        <f t="shared" si="89"/>
        <v>#DIV/0!</v>
      </c>
    </row>
    <row r="1838" spans="1:9" x14ac:dyDescent="0.2">
      <c r="A1838" t="s">
        <v>1898</v>
      </c>
      <c r="B1838">
        <v>5</v>
      </c>
      <c r="C1838">
        <v>0</v>
      </c>
      <c r="D1838">
        <v>2</v>
      </c>
      <c r="E1838">
        <f>IFERROR(INDEX(Gemeinde_Kennzahlen!A:C,MATCH(A1838,Gemeinde_Kennzahlen!B:B,),3),0)</f>
        <v>215</v>
      </c>
      <c r="F1838">
        <f>IFERROR(ROUND(INDEX(Gemeinde_Kennzahlen!A:Q,MATCH(A1838,Gemeinde_Kennzahlen!B:B,),16)*INDEX(Gemeinde_Kennzahlen!A:Q,MATCH(A1838,Gemeinde_Kennzahlen!B:B,),17),2),"Siedlungsfläche in ha")</f>
        <v>16.13</v>
      </c>
      <c r="G1838">
        <f t="shared" si="87"/>
        <v>1.1627906976744187</v>
      </c>
      <c r="H1838">
        <f t="shared" si="88"/>
        <v>0</v>
      </c>
      <c r="I1838">
        <f t="shared" si="89"/>
        <v>4.6511627906976747</v>
      </c>
    </row>
    <row r="1839" spans="1:9" x14ac:dyDescent="0.2">
      <c r="A1839" t="s">
        <v>2355</v>
      </c>
      <c r="B1839">
        <v>6</v>
      </c>
      <c r="C1839">
        <v>1</v>
      </c>
      <c r="D1839">
        <v>2</v>
      </c>
      <c r="E1839">
        <f>IFERROR(INDEX(Gemeinde_Kennzahlen!A:C,MATCH(A1839,Gemeinde_Kennzahlen!B:B,),3),0)</f>
        <v>485</v>
      </c>
      <c r="F1839">
        <f>IFERROR(ROUND(INDEX(Gemeinde_Kennzahlen!A:Q,MATCH(A1839,Gemeinde_Kennzahlen!B:B,),16)*INDEX(Gemeinde_Kennzahlen!A:Q,MATCH(A1839,Gemeinde_Kennzahlen!B:B,),17),2),"Siedlungsfläche in ha")</f>
        <v>35</v>
      </c>
      <c r="G1839">
        <f t="shared" si="87"/>
        <v>0.61855670103092786</v>
      </c>
      <c r="H1839">
        <f t="shared" si="88"/>
        <v>1.5463917525773196</v>
      </c>
      <c r="I1839">
        <f t="shared" si="89"/>
        <v>2.061855670103093</v>
      </c>
    </row>
    <row r="1840" spans="1:9" x14ac:dyDescent="0.2">
      <c r="A1840" t="s">
        <v>700</v>
      </c>
      <c r="B1840">
        <v>0</v>
      </c>
      <c r="C1840">
        <v>0</v>
      </c>
      <c r="D1840">
        <v>0</v>
      </c>
      <c r="E1840">
        <f>IFERROR(INDEX(Gemeinde_Kennzahlen!A:C,MATCH(A1840,Gemeinde_Kennzahlen!B:B,),3),0)</f>
        <v>1129</v>
      </c>
      <c r="F1840">
        <f>IFERROR(ROUND(INDEX(Gemeinde_Kennzahlen!A:Q,MATCH(A1840,Gemeinde_Kennzahlen!B:B,),16)*INDEX(Gemeinde_Kennzahlen!A:Q,MATCH(A1840,Gemeinde_Kennzahlen!B:B,),17),2),"Siedlungsfläche in ha")</f>
        <v>55.4</v>
      </c>
      <c r="G1840">
        <f t="shared" si="87"/>
        <v>0</v>
      </c>
      <c r="H1840">
        <f t="shared" si="88"/>
        <v>0</v>
      </c>
      <c r="I1840">
        <f t="shared" si="89"/>
        <v>0</v>
      </c>
    </row>
    <row r="1841" spans="1:9" x14ac:dyDescent="0.2">
      <c r="A1841" t="s">
        <v>1464</v>
      </c>
      <c r="B1841">
        <v>2</v>
      </c>
      <c r="C1841">
        <v>0</v>
      </c>
      <c r="D1841">
        <v>0</v>
      </c>
      <c r="E1841">
        <f>IFERROR(INDEX(Gemeinde_Kennzahlen!A:C,MATCH(A1841,Gemeinde_Kennzahlen!B:B,),3),0)</f>
        <v>455</v>
      </c>
      <c r="F1841">
        <f>IFERROR(ROUND(INDEX(Gemeinde_Kennzahlen!A:Q,MATCH(A1841,Gemeinde_Kennzahlen!B:B,),16)*INDEX(Gemeinde_Kennzahlen!A:Q,MATCH(A1841,Gemeinde_Kennzahlen!B:B,),17),2),"Siedlungsfläche in ha")</f>
        <v>25.86</v>
      </c>
      <c r="G1841">
        <f t="shared" si="87"/>
        <v>0.21978021978021978</v>
      </c>
      <c r="H1841">
        <f t="shared" si="88"/>
        <v>0</v>
      </c>
      <c r="I1841">
        <f t="shared" si="89"/>
        <v>0</v>
      </c>
    </row>
    <row r="1842" spans="1:9" x14ac:dyDescent="0.2">
      <c r="A1842" t="s">
        <v>1491</v>
      </c>
      <c r="B1842">
        <v>5</v>
      </c>
      <c r="C1842">
        <v>0</v>
      </c>
      <c r="D1842">
        <v>1</v>
      </c>
      <c r="E1842">
        <f>IFERROR(INDEX(Gemeinde_Kennzahlen!A:C,MATCH(A1842,Gemeinde_Kennzahlen!B:B,),3),0)</f>
        <v>646</v>
      </c>
      <c r="F1842">
        <f>IFERROR(ROUND(INDEX(Gemeinde_Kennzahlen!A:Q,MATCH(A1842,Gemeinde_Kennzahlen!B:B,),16)*INDEX(Gemeinde_Kennzahlen!A:Q,MATCH(A1842,Gemeinde_Kennzahlen!B:B,),17),2),"Siedlungsfläche in ha")</f>
        <v>35.1</v>
      </c>
      <c r="G1842">
        <f t="shared" si="87"/>
        <v>0.38699690402476783</v>
      </c>
      <c r="H1842">
        <f t="shared" si="88"/>
        <v>0</v>
      </c>
      <c r="I1842">
        <f t="shared" si="89"/>
        <v>0.77399380804953566</v>
      </c>
    </row>
    <row r="1843" spans="1:9" x14ac:dyDescent="0.2">
      <c r="A1843" t="s">
        <v>1558</v>
      </c>
      <c r="B1843">
        <v>1</v>
      </c>
      <c r="C1843">
        <v>0</v>
      </c>
      <c r="D1843">
        <v>0</v>
      </c>
      <c r="E1843">
        <f>IFERROR(INDEX(Gemeinde_Kennzahlen!A:C,MATCH(A1843,Gemeinde_Kennzahlen!B:B,),3),0)</f>
        <v>2271</v>
      </c>
      <c r="F1843">
        <f>IFERROR(ROUND(INDEX(Gemeinde_Kennzahlen!A:Q,MATCH(A1843,Gemeinde_Kennzahlen!B:B,),16)*INDEX(Gemeinde_Kennzahlen!A:Q,MATCH(A1843,Gemeinde_Kennzahlen!B:B,),17),2),"Siedlungsfläche in ha")</f>
        <v>76.209999999999994</v>
      </c>
      <c r="G1843">
        <f t="shared" si="87"/>
        <v>2.2016732716864818E-2</v>
      </c>
      <c r="H1843">
        <f t="shared" si="88"/>
        <v>0</v>
      </c>
      <c r="I1843">
        <f t="shared" si="89"/>
        <v>0</v>
      </c>
    </row>
    <row r="1844" spans="1:9" x14ac:dyDescent="0.2">
      <c r="A1844" t="s">
        <v>2172</v>
      </c>
      <c r="B1844">
        <v>2</v>
      </c>
      <c r="C1844">
        <v>0</v>
      </c>
      <c r="D1844">
        <v>0</v>
      </c>
      <c r="E1844">
        <f>IFERROR(INDEX(Gemeinde_Kennzahlen!A:C,MATCH(A1844,Gemeinde_Kennzahlen!B:B,),3),0)</f>
        <v>870</v>
      </c>
      <c r="F1844">
        <f>IFERROR(ROUND(INDEX(Gemeinde_Kennzahlen!A:Q,MATCH(A1844,Gemeinde_Kennzahlen!B:B,),16)*INDEX(Gemeinde_Kennzahlen!A:Q,MATCH(A1844,Gemeinde_Kennzahlen!B:B,),17),2),"Siedlungsfläche in ha")</f>
        <v>36</v>
      </c>
      <c r="G1844">
        <f t="shared" si="87"/>
        <v>0.11494252873563218</v>
      </c>
      <c r="H1844">
        <f t="shared" si="88"/>
        <v>0</v>
      </c>
      <c r="I1844">
        <f t="shared" si="89"/>
        <v>0</v>
      </c>
    </row>
    <row r="1845" spans="1:9" x14ac:dyDescent="0.2">
      <c r="A1845" t="s">
        <v>1609</v>
      </c>
      <c r="B1845">
        <v>3</v>
      </c>
      <c r="C1845">
        <v>0</v>
      </c>
      <c r="D1845">
        <v>0</v>
      </c>
      <c r="E1845">
        <f>IFERROR(INDEX(Gemeinde_Kennzahlen!A:C,MATCH(A1845,Gemeinde_Kennzahlen!B:B,),3),0)</f>
        <v>1338</v>
      </c>
      <c r="F1845">
        <f>IFERROR(ROUND(INDEX(Gemeinde_Kennzahlen!A:Q,MATCH(A1845,Gemeinde_Kennzahlen!B:B,),16)*INDEX(Gemeinde_Kennzahlen!A:Q,MATCH(A1845,Gemeinde_Kennzahlen!B:B,),17),2),"Siedlungsfläche in ha")</f>
        <v>56.22</v>
      </c>
      <c r="G1845">
        <f t="shared" si="87"/>
        <v>0.11210762331838565</v>
      </c>
      <c r="H1845">
        <f t="shared" si="88"/>
        <v>0</v>
      </c>
      <c r="I1845">
        <f t="shared" si="89"/>
        <v>0</v>
      </c>
    </row>
    <row r="1846" spans="1:9" x14ac:dyDescent="0.2">
      <c r="A1846" t="s">
        <v>2315</v>
      </c>
      <c r="B1846">
        <v>23</v>
      </c>
      <c r="C1846">
        <v>2</v>
      </c>
      <c r="D1846">
        <v>5</v>
      </c>
      <c r="E1846">
        <f>IFERROR(INDEX(Gemeinde_Kennzahlen!A:C,MATCH(A1846,Gemeinde_Kennzahlen!B:B,),3),0)</f>
        <v>4993</v>
      </c>
      <c r="F1846">
        <f>IFERROR(ROUND(INDEX(Gemeinde_Kennzahlen!A:Q,MATCH(A1846,Gemeinde_Kennzahlen!B:B,),16)*INDEX(Gemeinde_Kennzahlen!A:Q,MATCH(A1846,Gemeinde_Kennzahlen!B:B,),17),2),"Siedlungsfläche in ha")</f>
        <v>120.66</v>
      </c>
      <c r="G1846">
        <f t="shared" si="87"/>
        <v>0.2303224514320048</v>
      </c>
      <c r="H1846">
        <f t="shared" si="88"/>
        <v>0.30042058882435413</v>
      </c>
      <c r="I1846">
        <f t="shared" si="89"/>
        <v>0.50070098137392349</v>
      </c>
    </row>
    <row r="1847" spans="1:9" x14ac:dyDescent="0.2">
      <c r="A1847" t="s">
        <v>486</v>
      </c>
      <c r="B1847">
        <v>0</v>
      </c>
      <c r="C1847">
        <v>0</v>
      </c>
      <c r="D1847">
        <v>0</v>
      </c>
      <c r="E1847">
        <f>IFERROR(INDEX(Gemeinde_Kennzahlen!A:C,MATCH(A1847,Gemeinde_Kennzahlen!B:B,),3),0)</f>
        <v>203</v>
      </c>
      <c r="F1847">
        <f>IFERROR(ROUND(INDEX(Gemeinde_Kennzahlen!A:Q,MATCH(A1847,Gemeinde_Kennzahlen!B:B,),16)*INDEX(Gemeinde_Kennzahlen!A:Q,MATCH(A1847,Gemeinde_Kennzahlen!B:B,),17),2),"Siedlungsfläche in ha")</f>
        <v>21.88</v>
      </c>
      <c r="G1847">
        <f t="shared" si="87"/>
        <v>0</v>
      </c>
      <c r="H1847">
        <f t="shared" si="88"/>
        <v>0</v>
      </c>
      <c r="I1847">
        <f t="shared" si="89"/>
        <v>0</v>
      </c>
    </row>
    <row r="1848" spans="1:9" x14ac:dyDescent="0.2">
      <c r="A1848" t="s">
        <v>2065</v>
      </c>
      <c r="B1848">
        <v>1</v>
      </c>
      <c r="C1848">
        <v>1</v>
      </c>
      <c r="D1848">
        <v>0</v>
      </c>
      <c r="E1848">
        <f>IFERROR(INDEX(Gemeinde_Kennzahlen!A:C,MATCH(A1848,Gemeinde_Kennzahlen!B:B,),3),0)</f>
        <v>1815</v>
      </c>
      <c r="F1848">
        <f>IFERROR(ROUND(INDEX(Gemeinde_Kennzahlen!A:Q,MATCH(A1848,Gemeinde_Kennzahlen!B:B,),16)*INDEX(Gemeinde_Kennzahlen!A:Q,MATCH(A1848,Gemeinde_Kennzahlen!B:B,),17),2),"Siedlungsfläche in ha")</f>
        <v>76.209999999999994</v>
      </c>
      <c r="G1848">
        <f t="shared" si="87"/>
        <v>2.7548209366391182E-2</v>
      </c>
      <c r="H1848">
        <f t="shared" si="88"/>
        <v>0.41322314049586772</v>
      </c>
      <c r="I1848">
        <f t="shared" si="89"/>
        <v>0</v>
      </c>
    </row>
    <row r="1849" spans="1:9" x14ac:dyDescent="0.2">
      <c r="A1849" t="s">
        <v>1039</v>
      </c>
      <c r="B1849">
        <v>24</v>
      </c>
      <c r="C1849">
        <v>1</v>
      </c>
      <c r="D1849">
        <v>9</v>
      </c>
      <c r="E1849">
        <f>IFERROR(INDEX(Gemeinde_Kennzahlen!A:C,MATCH(A1849,Gemeinde_Kennzahlen!B:B,),3),0)</f>
        <v>3876</v>
      </c>
      <c r="F1849">
        <f>IFERROR(ROUND(INDEX(Gemeinde_Kennzahlen!A:Q,MATCH(A1849,Gemeinde_Kennzahlen!B:B,),16)*INDEX(Gemeinde_Kennzahlen!A:Q,MATCH(A1849,Gemeinde_Kennzahlen!B:B,),17),2),"Siedlungsfläche in ha")</f>
        <v>97.36</v>
      </c>
      <c r="G1849">
        <f t="shared" si="87"/>
        <v>0.30959752321981426</v>
      </c>
      <c r="H1849">
        <f t="shared" si="88"/>
        <v>0.19349845201238389</v>
      </c>
      <c r="I1849">
        <f t="shared" si="89"/>
        <v>1.1609907120743033</v>
      </c>
    </row>
    <row r="1850" spans="1:9" x14ac:dyDescent="0.2">
      <c r="A1850" t="s">
        <v>906</v>
      </c>
      <c r="B1850">
        <v>13</v>
      </c>
      <c r="C1850">
        <v>2</v>
      </c>
      <c r="D1850">
        <v>6</v>
      </c>
      <c r="E1850">
        <f>IFERROR(INDEX(Gemeinde_Kennzahlen!A:C,MATCH(A1850,Gemeinde_Kennzahlen!B:B,),3),0)</f>
        <v>890</v>
      </c>
      <c r="F1850">
        <f>IFERROR(ROUND(INDEX(Gemeinde_Kennzahlen!A:Q,MATCH(A1850,Gemeinde_Kennzahlen!B:B,),16)*INDEX(Gemeinde_Kennzahlen!A:Q,MATCH(A1850,Gemeinde_Kennzahlen!B:B,),17),2),"Siedlungsfläche in ha")</f>
        <v>50.14</v>
      </c>
      <c r="G1850">
        <f t="shared" si="87"/>
        <v>0.7303370786516854</v>
      </c>
      <c r="H1850">
        <f t="shared" si="88"/>
        <v>1.6853932584269664</v>
      </c>
      <c r="I1850">
        <f t="shared" si="89"/>
        <v>3.3707865168539328</v>
      </c>
    </row>
    <row r="1851" spans="1:9" x14ac:dyDescent="0.2">
      <c r="A1851" t="s">
        <v>1988</v>
      </c>
      <c r="B1851">
        <v>0</v>
      </c>
      <c r="C1851">
        <v>3</v>
      </c>
      <c r="D1851">
        <v>2</v>
      </c>
      <c r="E1851">
        <f>IFERROR(INDEX(Gemeinde_Kennzahlen!A:C,MATCH(A1851,Gemeinde_Kennzahlen!B:B,),3),0)</f>
        <v>1391</v>
      </c>
      <c r="F1851">
        <f>IFERROR(ROUND(INDEX(Gemeinde_Kennzahlen!A:Q,MATCH(A1851,Gemeinde_Kennzahlen!B:B,),16)*INDEX(Gemeinde_Kennzahlen!A:Q,MATCH(A1851,Gemeinde_Kennzahlen!B:B,),17),2),"Siedlungsfläche in ha")</f>
        <v>77.22</v>
      </c>
      <c r="G1851">
        <f t="shared" si="87"/>
        <v>0</v>
      </c>
      <c r="H1851">
        <f t="shared" si="88"/>
        <v>1.6175413371675054</v>
      </c>
      <c r="I1851">
        <f t="shared" si="89"/>
        <v>0.71890726096333579</v>
      </c>
    </row>
    <row r="1852" spans="1:9" x14ac:dyDescent="0.2">
      <c r="A1852" t="s">
        <v>1079</v>
      </c>
      <c r="B1852">
        <v>8</v>
      </c>
      <c r="C1852">
        <v>0</v>
      </c>
      <c r="D1852">
        <v>1</v>
      </c>
      <c r="E1852">
        <f>IFERROR(INDEX(Gemeinde_Kennzahlen!A:C,MATCH(A1852,Gemeinde_Kennzahlen!B:B,),3),0)</f>
        <v>1641</v>
      </c>
      <c r="F1852">
        <f>IFERROR(ROUND(INDEX(Gemeinde_Kennzahlen!A:Q,MATCH(A1852,Gemeinde_Kennzahlen!B:B,),16)*INDEX(Gemeinde_Kennzahlen!A:Q,MATCH(A1852,Gemeinde_Kennzahlen!B:B,),17),2),"Siedlungsfläche in ha")</f>
        <v>61.34</v>
      </c>
      <c r="G1852">
        <f t="shared" si="87"/>
        <v>0.24375380865326021</v>
      </c>
      <c r="H1852">
        <f t="shared" si="88"/>
        <v>0</v>
      </c>
      <c r="I1852">
        <f t="shared" si="89"/>
        <v>0.3046922608165753</v>
      </c>
    </row>
    <row r="1853" spans="1:9" x14ac:dyDescent="0.2">
      <c r="A1853" t="s">
        <v>2121</v>
      </c>
      <c r="B1853">
        <v>0</v>
      </c>
      <c r="C1853">
        <v>0</v>
      </c>
      <c r="D1853">
        <v>0</v>
      </c>
      <c r="E1853">
        <f>IFERROR(INDEX(Gemeinde_Kennzahlen!A:C,MATCH(A1853,Gemeinde_Kennzahlen!B:B,),3),0)</f>
        <v>581</v>
      </c>
      <c r="F1853">
        <f>IFERROR(ROUND(INDEX(Gemeinde_Kennzahlen!A:Q,MATCH(A1853,Gemeinde_Kennzahlen!B:B,),16)*INDEX(Gemeinde_Kennzahlen!A:Q,MATCH(A1853,Gemeinde_Kennzahlen!B:B,),17),2),"Siedlungsfläche in ha")</f>
        <v>40</v>
      </c>
      <c r="G1853">
        <f t="shared" si="87"/>
        <v>0</v>
      </c>
      <c r="H1853">
        <f t="shared" si="88"/>
        <v>0</v>
      </c>
      <c r="I1853">
        <f t="shared" si="89"/>
        <v>0</v>
      </c>
    </row>
    <row r="1854" spans="1:9" x14ac:dyDescent="0.2">
      <c r="A1854" t="s">
        <v>1447</v>
      </c>
      <c r="B1854">
        <v>0</v>
      </c>
      <c r="C1854">
        <v>0</v>
      </c>
      <c r="D1854">
        <v>0</v>
      </c>
      <c r="E1854">
        <f>IFERROR(INDEX(Gemeinde_Kennzahlen!A:C,MATCH(A1854,Gemeinde_Kennzahlen!B:B,),3),0)</f>
        <v>1290</v>
      </c>
      <c r="F1854">
        <f>IFERROR(ROUND(INDEX(Gemeinde_Kennzahlen!A:Q,MATCH(A1854,Gemeinde_Kennzahlen!B:B,),16)*INDEX(Gemeinde_Kennzahlen!A:Q,MATCH(A1854,Gemeinde_Kennzahlen!B:B,),17),2),"Siedlungsfläche in ha")</f>
        <v>57.32</v>
      </c>
      <c r="G1854">
        <f t="shared" si="87"/>
        <v>0</v>
      </c>
      <c r="H1854">
        <f t="shared" si="88"/>
        <v>0</v>
      </c>
      <c r="I1854">
        <f t="shared" si="89"/>
        <v>0</v>
      </c>
    </row>
    <row r="1855" spans="1:9" x14ac:dyDescent="0.2">
      <c r="A1855" t="s">
        <v>3483</v>
      </c>
      <c r="B1855">
        <v>10</v>
      </c>
      <c r="C1855">
        <v>0</v>
      </c>
      <c r="D1855">
        <v>3</v>
      </c>
      <c r="E1855">
        <f>IFERROR(INDEX(Gemeinde_Kennzahlen!A:C,MATCH(A1855,Gemeinde_Kennzahlen!B:B,),3),0)</f>
        <v>0</v>
      </c>
      <c r="F1855" t="str">
        <f>IFERROR(ROUND(INDEX(Gemeinde_Kennzahlen!A:Q,MATCH(A1855,Gemeinde_Kennzahlen!B:B,),16)*INDEX(Gemeinde_Kennzahlen!A:Q,MATCH(A1855,Gemeinde_Kennzahlen!B:B,),17),2),"Siedlungsfläche in ha")</f>
        <v>Siedlungsfläche in ha</v>
      </c>
      <c r="G1855" t="e">
        <f t="shared" si="87"/>
        <v>#DIV/0!</v>
      </c>
      <c r="H1855" t="e">
        <f t="shared" si="88"/>
        <v>#DIV/0!</v>
      </c>
      <c r="I1855" t="e">
        <f t="shared" si="89"/>
        <v>#DIV/0!</v>
      </c>
    </row>
    <row r="1856" spans="1:9" x14ac:dyDescent="0.2">
      <c r="A1856" t="s">
        <v>775</v>
      </c>
      <c r="B1856">
        <v>0</v>
      </c>
      <c r="C1856">
        <v>0</v>
      </c>
      <c r="D1856">
        <v>0</v>
      </c>
      <c r="E1856">
        <f>IFERROR(INDEX(Gemeinde_Kennzahlen!A:C,MATCH(A1856,Gemeinde_Kennzahlen!B:B,),3),0)</f>
        <v>428</v>
      </c>
      <c r="F1856">
        <f>IFERROR(ROUND(INDEX(Gemeinde_Kennzahlen!A:Q,MATCH(A1856,Gemeinde_Kennzahlen!B:B,),16)*INDEX(Gemeinde_Kennzahlen!A:Q,MATCH(A1856,Gemeinde_Kennzahlen!B:B,),17),2),"Siedlungsfläche in ha")</f>
        <v>39.22</v>
      </c>
      <c r="G1856">
        <f t="shared" si="87"/>
        <v>0</v>
      </c>
      <c r="H1856">
        <f t="shared" si="88"/>
        <v>0</v>
      </c>
      <c r="I1856">
        <f t="shared" si="89"/>
        <v>0</v>
      </c>
    </row>
    <row r="1857" spans="1:9" x14ac:dyDescent="0.2">
      <c r="A1857" t="s">
        <v>2013</v>
      </c>
      <c r="B1857">
        <v>1</v>
      </c>
      <c r="C1857">
        <v>0</v>
      </c>
      <c r="D1857">
        <v>0</v>
      </c>
      <c r="E1857">
        <f>IFERROR(INDEX(Gemeinde_Kennzahlen!A:C,MATCH(A1857,Gemeinde_Kennzahlen!B:B,),3),0)</f>
        <v>42</v>
      </c>
      <c r="F1857">
        <f>IFERROR(ROUND(INDEX(Gemeinde_Kennzahlen!A:Q,MATCH(A1857,Gemeinde_Kennzahlen!B:B,),16)*INDEX(Gemeinde_Kennzahlen!A:Q,MATCH(A1857,Gemeinde_Kennzahlen!B:B,),17),2),"Siedlungsfläche in ha")</f>
        <v>2.0099999999999998</v>
      </c>
      <c r="G1857">
        <f t="shared" si="87"/>
        <v>1.1904761904761905</v>
      </c>
      <c r="H1857">
        <f t="shared" si="88"/>
        <v>0</v>
      </c>
      <c r="I1857">
        <f t="shared" si="89"/>
        <v>0</v>
      </c>
    </row>
    <row r="1858" spans="1:9" x14ac:dyDescent="0.2">
      <c r="A1858" t="s">
        <v>1822</v>
      </c>
      <c r="B1858">
        <v>5</v>
      </c>
      <c r="C1858">
        <v>1</v>
      </c>
      <c r="D1858">
        <v>1</v>
      </c>
      <c r="E1858">
        <f>IFERROR(INDEX(Gemeinde_Kennzahlen!A:C,MATCH(A1858,Gemeinde_Kennzahlen!B:B,),3),0)</f>
        <v>659</v>
      </c>
      <c r="F1858">
        <f>IFERROR(ROUND(INDEX(Gemeinde_Kennzahlen!A:Q,MATCH(A1858,Gemeinde_Kennzahlen!B:B,),16)*INDEX(Gemeinde_Kennzahlen!A:Q,MATCH(A1858,Gemeinde_Kennzahlen!B:B,),17),2),"Siedlungsfläche in ha")</f>
        <v>29.83</v>
      </c>
      <c r="G1858">
        <f t="shared" si="87"/>
        <v>0.37936267071320184</v>
      </c>
      <c r="H1858">
        <f t="shared" si="88"/>
        <v>1.1380880121396055</v>
      </c>
      <c r="I1858">
        <f t="shared" si="89"/>
        <v>0.75872534142640369</v>
      </c>
    </row>
    <row r="1859" spans="1:9" x14ac:dyDescent="0.2">
      <c r="A1859" t="s">
        <v>1170</v>
      </c>
      <c r="B1859">
        <v>3</v>
      </c>
      <c r="C1859">
        <v>0</v>
      </c>
      <c r="D1859">
        <v>2</v>
      </c>
      <c r="E1859">
        <f>IFERROR(INDEX(Gemeinde_Kennzahlen!A:C,MATCH(A1859,Gemeinde_Kennzahlen!B:B,),3),0)</f>
        <v>1611</v>
      </c>
      <c r="F1859">
        <f>IFERROR(ROUND(INDEX(Gemeinde_Kennzahlen!A:Q,MATCH(A1859,Gemeinde_Kennzahlen!B:B,),16)*INDEX(Gemeinde_Kennzahlen!A:Q,MATCH(A1859,Gemeinde_Kennzahlen!B:B,),17),2),"Siedlungsfläche in ha")</f>
        <v>56.84</v>
      </c>
      <c r="G1859">
        <f t="shared" si="87"/>
        <v>9.3109869646182494E-2</v>
      </c>
      <c r="H1859">
        <f t="shared" si="88"/>
        <v>0</v>
      </c>
      <c r="I1859">
        <f t="shared" si="89"/>
        <v>0.62073246430788331</v>
      </c>
    </row>
    <row r="1860" spans="1:9" x14ac:dyDescent="0.2">
      <c r="A1860" t="s">
        <v>487</v>
      </c>
      <c r="B1860">
        <v>2</v>
      </c>
      <c r="C1860">
        <v>0</v>
      </c>
      <c r="D1860">
        <v>0</v>
      </c>
      <c r="E1860">
        <f>IFERROR(INDEX(Gemeinde_Kennzahlen!A:C,MATCH(A1860,Gemeinde_Kennzahlen!B:B,),3),0)</f>
        <v>747</v>
      </c>
      <c r="F1860">
        <f>IFERROR(ROUND(INDEX(Gemeinde_Kennzahlen!A:Q,MATCH(A1860,Gemeinde_Kennzahlen!B:B,),16)*INDEX(Gemeinde_Kennzahlen!A:Q,MATCH(A1860,Gemeinde_Kennzahlen!B:B,),17),2),"Siedlungsfläche in ha")</f>
        <v>79.23</v>
      </c>
      <c r="G1860">
        <f t="shared" si="87"/>
        <v>0.13386880856760375</v>
      </c>
      <c r="H1860">
        <f t="shared" si="88"/>
        <v>0</v>
      </c>
      <c r="I1860">
        <f t="shared" si="89"/>
        <v>0</v>
      </c>
    </row>
    <row r="1861" spans="1:9" x14ac:dyDescent="0.2">
      <c r="A1861" t="s">
        <v>1051</v>
      </c>
      <c r="B1861">
        <v>2</v>
      </c>
      <c r="C1861">
        <v>0</v>
      </c>
      <c r="D1861">
        <v>1</v>
      </c>
      <c r="E1861">
        <f>IFERROR(INDEX(Gemeinde_Kennzahlen!A:C,MATCH(A1861,Gemeinde_Kennzahlen!B:B,),3),0)</f>
        <v>1322</v>
      </c>
      <c r="F1861">
        <f>IFERROR(ROUND(INDEX(Gemeinde_Kennzahlen!A:Q,MATCH(A1861,Gemeinde_Kennzahlen!B:B,),16)*INDEX(Gemeinde_Kennzahlen!A:Q,MATCH(A1861,Gemeinde_Kennzahlen!B:B,),17),2),"Siedlungsfläche in ha")</f>
        <v>62.53</v>
      </c>
      <c r="G1861">
        <f t="shared" si="87"/>
        <v>7.564296520423601E-2</v>
      </c>
      <c r="H1861">
        <f t="shared" si="88"/>
        <v>0</v>
      </c>
      <c r="I1861">
        <f t="shared" si="89"/>
        <v>0.37821482602118006</v>
      </c>
    </row>
    <row r="1862" spans="1:9" x14ac:dyDescent="0.2">
      <c r="A1862" t="s">
        <v>1914</v>
      </c>
      <c r="B1862">
        <v>2</v>
      </c>
      <c r="C1862">
        <v>0</v>
      </c>
      <c r="D1862">
        <v>0</v>
      </c>
      <c r="E1862">
        <f>IFERROR(INDEX(Gemeinde_Kennzahlen!A:C,MATCH(A1862,Gemeinde_Kennzahlen!B:B,),3),0)</f>
        <v>233</v>
      </c>
      <c r="F1862">
        <f>IFERROR(ROUND(INDEX(Gemeinde_Kennzahlen!A:Q,MATCH(A1862,Gemeinde_Kennzahlen!B:B,),16)*INDEX(Gemeinde_Kennzahlen!A:Q,MATCH(A1862,Gemeinde_Kennzahlen!B:B,),17),2),"Siedlungsfläche in ha")</f>
        <v>17.850000000000001</v>
      </c>
      <c r="G1862">
        <f t="shared" si="87"/>
        <v>0.42918454935622319</v>
      </c>
      <c r="H1862">
        <f t="shared" si="88"/>
        <v>0</v>
      </c>
      <c r="I1862">
        <f t="shared" si="89"/>
        <v>0</v>
      </c>
    </row>
    <row r="1863" spans="1:9" x14ac:dyDescent="0.2">
      <c r="A1863" t="s">
        <v>578</v>
      </c>
      <c r="B1863">
        <v>0</v>
      </c>
      <c r="C1863">
        <v>0</v>
      </c>
      <c r="D1863">
        <v>1</v>
      </c>
      <c r="E1863">
        <f>IFERROR(INDEX(Gemeinde_Kennzahlen!A:C,MATCH(A1863,Gemeinde_Kennzahlen!B:B,),3),0)</f>
        <v>1594</v>
      </c>
      <c r="F1863">
        <f>IFERROR(ROUND(INDEX(Gemeinde_Kennzahlen!A:Q,MATCH(A1863,Gemeinde_Kennzahlen!B:B,),16)*INDEX(Gemeinde_Kennzahlen!A:Q,MATCH(A1863,Gemeinde_Kennzahlen!B:B,),17),2),"Siedlungsfläche in ha")</f>
        <v>69.150000000000006</v>
      </c>
      <c r="G1863">
        <f t="shared" si="87"/>
        <v>0</v>
      </c>
      <c r="H1863">
        <f t="shared" si="88"/>
        <v>0</v>
      </c>
      <c r="I1863">
        <f t="shared" si="89"/>
        <v>0.31367628607277287</v>
      </c>
    </row>
    <row r="1864" spans="1:9" x14ac:dyDescent="0.2">
      <c r="A1864" t="s">
        <v>1708</v>
      </c>
      <c r="B1864">
        <v>0</v>
      </c>
      <c r="C1864">
        <v>0</v>
      </c>
      <c r="D1864">
        <v>0</v>
      </c>
      <c r="E1864">
        <f>IFERROR(INDEX(Gemeinde_Kennzahlen!A:C,MATCH(A1864,Gemeinde_Kennzahlen!B:B,),3),0)</f>
        <v>455</v>
      </c>
      <c r="F1864">
        <f>IFERROR(ROUND(INDEX(Gemeinde_Kennzahlen!A:Q,MATCH(A1864,Gemeinde_Kennzahlen!B:B,),16)*INDEX(Gemeinde_Kennzahlen!A:Q,MATCH(A1864,Gemeinde_Kennzahlen!B:B,),17),2),"Siedlungsfläche in ha")</f>
        <v>32.090000000000003</v>
      </c>
      <c r="G1864">
        <f t="shared" si="87"/>
        <v>0</v>
      </c>
      <c r="H1864">
        <f t="shared" si="88"/>
        <v>0</v>
      </c>
      <c r="I1864">
        <f t="shared" si="89"/>
        <v>0</v>
      </c>
    </row>
    <row r="1865" spans="1:9" x14ac:dyDescent="0.2">
      <c r="A1865" t="s">
        <v>2181</v>
      </c>
      <c r="B1865">
        <v>3</v>
      </c>
      <c r="C1865">
        <v>0</v>
      </c>
      <c r="D1865">
        <v>0</v>
      </c>
      <c r="E1865">
        <f>IFERROR(INDEX(Gemeinde_Kennzahlen!A:C,MATCH(A1865,Gemeinde_Kennzahlen!B:B,),3),0)</f>
        <v>3137</v>
      </c>
      <c r="F1865">
        <f>IFERROR(ROUND(INDEX(Gemeinde_Kennzahlen!A:Q,MATCH(A1865,Gemeinde_Kennzahlen!B:B,),16)*INDEX(Gemeinde_Kennzahlen!A:Q,MATCH(A1865,Gemeinde_Kennzahlen!B:B,),17),2),"Siedlungsfläche in ha")</f>
        <v>79.23</v>
      </c>
      <c r="G1865">
        <f t="shared" si="87"/>
        <v>4.7816385081287854E-2</v>
      </c>
      <c r="H1865">
        <f t="shared" si="88"/>
        <v>0</v>
      </c>
      <c r="I1865">
        <f t="shared" si="89"/>
        <v>0</v>
      </c>
    </row>
    <row r="1866" spans="1:9" x14ac:dyDescent="0.2">
      <c r="A1866" t="s">
        <v>1154</v>
      </c>
      <c r="B1866">
        <v>3</v>
      </c>
      <c r="C1866">
        <v>0</v>
      </c>
      <c r="D1866">
        <v>2</v>
      </c>
      <c r="E1866">
        <f>IFERROR(INDEX(Gemeinde_Kennzahlen!A:C,MATCH(A1866,Gemeinde_Kennzahlen!B:B,),3),0)</f>
        <v>2123</v>
      </c>
      <c r="F1866">
        <f>IFERROR(ROUND(INDEX(Gemeinde_Kennzahlen!A:Q,MATCH(A1866,Gemeinde_Kennzahlen!B:B,),16)*INDEX(Gemeinde_Kennzahlen!A:Q,MATCH(A1866,Gemeinde_Kennzahlen!B:B,),17),2),"Siedlungsfläche in ha")</f>
        <v>105.7</v>
      </c>
      <c r="G1866">
        <f t="shared" si="87"/>
        <v>7.0654733867169098E-2</v>
      </c>
      <c r="H1866">
        <f t="shared" si="88"/>
        <v>0</v>
      </c>
      <c r="I1866">
        <f t="shared" si="89"/>
        <v>0.47103155911446071</v>
      </c>
    </row>
    <row r="1867" spans="1:9" x14ac:dyDescent="0.2">
      <c r="A1867" t="s">
        <v>615</v>
      </c>
      <c r="B1867">
        <v>3</v>
      </c>
      <c r="C1867">
        <v>1</v>
      </c>
      <c r="D1867">
        <v>0</v>
      </c>
      <c r="E1867">
        <f>IFERROR(INDEX(Gemeinde_Kennzahlen!A:C,MATCH(A1867,Gemeinde_Kennzahlen!B:B,),3),0)</f>
        <v>136</v>
      </c>
      <c r="F1867">
        <f>IFERROR(ROUND(INDEX(Gemeinde_Kennzahlen!A:Q,MATCH(A1867,Gemeinde_Kennzahlen!B:B,),16)*INDEX(Gemeinde_Kennzahlen!A:Q,MATCH(A1867,Gemeinde_Kennzahlen!B:B,),17),2),"Siedlungsfläche in ha")</f>
        <v>13</v>
      </c>
      <c r="G1867">
        <f t="shared" si="87"/>
        <v>1.1029411764705883</v>
      </c>
      <c r="H1867">
        <f t="shared" si="88"/>
        <v>5.5147058823529411</v>
      </c>
      <c r="I1867">
        <f t="shared" si="89"/>
        <v>0</v>
      </c>
    </row>
    <row r="1868" spans="1:9" x14ac:dyDescent="0.2">
      <c r="A1868" t="s">
        <v>2097</v>
      </c>
      <c r="B1868">
        <v>5</v>
      </c>
      <c r="C1868">
        <v>0</v>
      </c>
      <c r="D1868">
        <v>0</v>
      </c>
      <c r="E1868">
        <f>IFERROR(INDEX(Gemeinde_Kennzahlen!A:C,MATCH(A1868,Gemeinde_Kennzahlen!B:B,),3),0)</f>
        <v>570</v>
      </c>
      <c r="F1868">
        <f>IFERROR(ROUND(INDEX(Gemeinde_Kennzahlen!A:Q,MATCH(A1868,Gemeinde_Kennzahlen!B:B,),16)*INDEX(Gemeinde_Kennzahlen!A:Q,MATCH(A1868,Gemeinde_Kennzahlen!B:B,),17),2),"Siedlungsfläche in ha")</f>
        <v>25.07</v>
      </c>
      <c r="G1868">
        <f t="shared" si="87"/>
        <v>0.43859649122807015</v>
      </c>
      <c r="H1868">
        <f t="shared" si="88"/>
        <v>0</v>
      </c>
      <c r="I1868">
        <f t="shared" si="89"/>
        <v>0</v>
      </c>
    </row>
    <row r="1869" spans="1:9" x14ac:dyDescent="0.2">
      <c r="A1869" t="s">
        <v>1416</v>
      </c>
      <c r="B1869">
        <v>0</v>
      </c>
      <c r="C1869">
        <v>0</v>
      </c>
      <c r="D1869">
        <v>1</v>
      </c>
      <c r="E1869">
        <f>IFERROR(INDEX(Gemeinde_Kennzahlen!A:C,MATCH(A1869,Gemeinde_Kennzahlen!B:B,),3),0)</f>
        <v>580</v>
      </c>
      <c r="F1869">
        <f>IFERROR(ROUND(INDEX(Gemeinde_Kennzahlen!A:Q,MATCH(A1869,Gemeinde_Kennzahlen!B:B,),16)*INDEX(Gemeinde_Kennzahlen!A:Q,MATCH(A1869,Gemeinde_Kennzahlen!B:B,),17),2),"Siedlungsfläche in ha")</f>
        <v>22.06</v>
      </c>
      <c r="G1869">
        <f t="shared" si="87"/>
        <v>0</v>
      </c>
      <c r="H1869">
        <f t="shared" si="88"/>
        <v>0</v>
      </c>
      <c r="I1869">
        <f t="shared" si="89"/>
        <v>0.86206896551724133</v>
      </c>
    </row>
    <row r="1870" spans="1:9" x14ac:dyDescent="0.2">
      <c r="A1870" t="s">
        <v>2273</v>
      </c>
      <c r="B1870">
        <v>35</v>
      </c>
      <c r="C1870">
        <v>1</v>
      </c>
      <c r="D1870">
        <v>8</v>
      </c>
      <c r="E1870">
        <f>IFERROR(INDEX(Gemeinde_Kennzahlen!A:C,MATCH(A1870,Gemeinde_Kennzahlen!B:B,),3),0)</f>
        <v>6201</v>
      </c>
      <c r="F1870">
        <f>IFERROR(ROUND(INDEX(Gemeinde_Kennzahlen!A:Q,MATCH(A1870,Gemeinde_Kennzahlen!B:B,),16)*INDEX(Gemeinde_Kennzahlen!A:Q,MATCH(A1870,Gemeinde_Kennzahlen!B:B,),17),2),"Siedlungsfläche in ha")</f>
        <v>149.83000000000001</v>
      </c>
      <c r="G1870">
        <f t="shared" si="87"/>
        <v>0.28221254636348975</v>
      </c>
      <c r="H1870">
        <f t="shared" si="88"/>
        <v>0.12094823415578133</v>
      </c>
      <c r="I1870">
        <f t="shared" si="89"/>
        <v>0.64505724883083371</v>
      </c>
    </row>
    <row r="1871" spans="1:9" x14ac:dyDescent="0.2">
      <c r="A1871" t="s">
        <v>1654</v>
      </c>
      <c r="B1871">
        <v>12</v>
      </c>
      <c r="C1871">
        <v>1</v>
      </c>
      <c r="D1871">
        <v>1</v>
      </c>
      <c r="E1871">
        <f>IFERROR(INDEX(Gemeinde_Kennzahlen!A:C,MATCH(A1871,Gemeinde_Kennzahlen!B:B,),3),0)</f>
        <v>3177</v>
      </c>
      <c r="F1871">
        <f>IFERROR(ROUND(INDEX(Gemeinde_Kennzahlen!A:Q,MATCH(A1871,Gemeinde_Kennzahlen!B:B,),16)*INDEX(Gemeinde_Kennzahlen!A:Q,MATCH(A1871,Gemeinde_Kennzahlen!B:B,),17),2),"Siedlungsfläche in ha")</f>
        <v>139.6</v>
      </c>
      <c r="G1871">
        <f t="shared" si="87"/>
        <v>0.18885741265344666</v>
      </c>
      <c r="H1871">
        <f t="shared" si="88"/>
        <v>0.2360717658168083</v>
      </c>
      <c r="I1871">
        <f t="shared" si="89"/>
        <v>0.15738117721120554</v>
      </c>
    </row>
    <row r="1872" spans="1:9" x14ac:dyDescent="0.2">
      <c r="A1872" t="s">
        <v>681</v>
      </c>
      <c r="B1872">
        <v>0</v>
      </c>
      <c r="C1872">
        <v>0</v>
      </c>
      <c r="D1872">
        <v>0</v>
      </c>
      <c r="E1872">
        <f>IFERROR(INDEX(Gemeinde_Kennzahlen!A:C,MATCH(A1872,Gemeinde_Kennzahlen!B:B,),3),0)</f>
        <v>221</v>
      </c>
      <c r="F1872">
        <f>IFERROR(ROUND(INDEX(Gemeinde_Kennzahlen!A:Q,MATCH(A1872,Gemeinde_Kennzahlen!B:B,),16)*INDEX(Gemeinde_Kennzahlen!A:Q,MATCH(A1872,Gemeinde_Kennzahlen!B:B,),17),2),"Siedlungsfläche in ha")</f>
        <v>11</v>
      </c>
      <c r="G1872">
        <f t="shared" si="87"/>
        <v>0</v>
      </c>
      <c r="H1872">
        <f t="shared" si="88"/>
        <v>0</v>
      </c>
      <c r="I1872">
        <f t="shared" si="89"/>
        <v>0</v>
      </c>
    </row>
    <row r="1873" spans="1:9" x14ac:dyDescent="0.2">
      <c r="A1873" t="s">
        <v>3484</v>
      </c>
      <c r="B1873">
        <v>2</v>
      </c>
      <c r="C1873">
        <v>1</v>
      </c>
      <c r="D1873">
        <v>1</v>
      </c>
      <c r="E1873">
        <f>IFERROR(INDEX(Gemeinde_Kennzahlen!A:C,MATCH(A1873,Gemeinde_Kennzahlen!B:B,),3),0)</f>
        <v>0</v>
      </c>
      <c r="F1873" t="str">
        <f>IFERROR(ROUND(INDEX(Gemeinde_Kennzahlen!A:Q,MATCH(A1873,Gemeinde_Kennzahlen!B:B,),16)*INDEX(Gemeinde_Kennzahlen!A:Q,MATCH(A1873,Gemeinde_Kennzahlen!B:B,),17),2),"Siedlungsfläche in ha")</f>
        <v>Siedlungsfläche in ha</v>
      </c>
      <c r="G1873" t="e">
        <f t="shared" si="87"/>
        <v>#DIV/0!</v>
      </c>
      <c r="H1873" t="e">
        <f t="shared" si="88"/>
        <v>#DIV/0!</v>
      </c>
      <c r="I1873" t="e">
        <f t="shared" si="89"/>
        <v>#DIV/0!</v>
      </c>
    </row>
    <row r="1874" spans="1:9" x14ac:dyDescent="0.2">
      <c r="A1874" t="s">
        <v>287</v>
      </c>
      <c r="B1874">
        <v>2</v>
      </c>
      <c r="C1874">
        <v>0</v>
      </c>
      <c r="D1874">
        <v>0</v>
      </c>
      <c r="E1874">
        <f>IFERROR(INDEX(Gemeinde_Kennzahlen!A:C,MATCH(A1874,Gemeinde_Kennzahlen!B:B,),3),0)</f>
        <v>2520</v>
      </c>
      <c r="F1874">
        <f>IFERROR(ROUND(INDEX(Gemeinde_Kennzahlen!A:Q,MATCH(A1874,Gemeinde_Kennzahlen!B:B,),16)*INDEX(Gemeinde_Kennzahlen!A:Q,MATCH(A1874,Gemeinde_Kennzahlen!B:B,),17),2),"Siedlungsfläche in ha")</f>
        <v>90.47</v>
      </c>
      <c r="G1874">
        <f t="shared" ref="G1874:G1937" si="90">B1874/E1874*50</f>
        <v>3.968253968253968E-2</v>
      </c>
      <c r="H1874">
        <f t="shared" ref="H1874:H1937" si="91">C1874/E1874*750</f>
        <v>0</v>
      </c>
      <c r="I1874">
        <f t="shared" ref="I1874:I1937" si="92">D1874/E1874*500</f>
        <v>0</v>
      </c>
    </row>
    <row r="1875" spans="1:9" x14ac:dyDescent="0.2">
      <c r="A1875" t="s">
        <v>3475</v>
      </c>
      <c r="B1875">
        <v>0</v>
      </c>
      <c r="C1875">
        <v>0</v>
      </c>
      <c r="D1875">
        <v>0</v>
      </c>
      <c r="E1875">
        <f>IFERROR(INDEX(Gemeinde_Kennzahlen!A:C,MATCH(A1875,Gemeinde_Kennzahlen!B:B,),3),0)</f>
        <v>0</v>
      </c>
      <c r="F1875" t="str">
        <f>IFERROR(ROUND(INDEX(Gemeinde_Kennzahlen!A:Q,MATCH(A1875,Gemeinde_Kennzahlen!B:B,),16)*INDEX(Gemeinde_Kennzahlen!A:Q,MATCH(A1875,Gemeinde_Kennzahlen!B:B,),17),2),"Siedlungsfläche in ha")</f>
        <v>Siedlungsfläche in ha</v>
      </c>
      <c r="G1875" t="e">
        <f t="shared" si="90"/>
        <v>#DIV/0!</v>
      </c>
      <c r="H1875" t="e">
        <f t="shared" si="91"/>
        <v>#DIV/0!</v>
      </c>
      <c r="I1875" t="e">
        <f t="shared" si="92"/>
        <v>#DIV/0!</v>
      </c>
    </row>
    <row r="1876" spans="1:9" x14ac:dyDescent="0.2">
      <c r="A1876" t="s">
        <v>621</v>
      </c>
      <c r="B1876">
        <v>0</v>
      </c>
      <c r="C1876">
        <v>0</v>
      </c>
      <c r="D1876">
        <v>0</v>
      </c>
      <c r="E1876">
        <f>IFERROR(INDEX(Gemeinde_Kennzahlen!A:C,MATCH(A1876,Gemeinde_Kennzahlen!B:B,),3),0)</f>
        <v>365</v>
      </c>
      <c r="F1876">
        <f>IFERROR(ROUND(INDEX(Gemeinde_Kennzahlen!A:Q,MATCH(A1876,Gemeinde_Kennzahlen!B:B,),16)*INDEX(Gemeinde_Kennzahlen!A:Q,MATCH(A1876,Gemeinde_Kennzahlen!B:B,),17),2),"Siedlungsfläche in ha")</f>
        <v>17</v>
      </c>
      <c r="G1876">
        <f t="shared" si="90"/>
        <v>0</v>
      </c>
      <c r="H1876">
        <f t="shared" si="91"/>
        <v>0</v>
      </c>
      <c r="I1876">
        <f t="shared" si="92"/>
        <v>0</v>
      </c>
    </row>
    <row r="1877" spans="1:9" x14ac:dyDescent="0.2">
      <c r="A1877" t="s">
        <v>2001</v>
      </c>
      <c r="B1877">
        <v>0</v>
      </c>
      <c r="C1877">
        <v>0</v>
      </c>
      <c r="D1877">
        <v>0</v>
      </c>
      <c r="E1877">
        <f>IFERROR(INDEX(Gemeinde_Kennzahlen!A:C,MATCH(A1877,Gemeinde_Kennzahlen!B:B,),3),0)</f>
        <v>313</v>
      </c>
      <c r="F1877">
        <f>IFERROR(ROUND(INDEX(Gemeinde_Kennzahlen!A:Q,MATCH(A1877,Gemeinde_Kennzahlen!B:B,),16)*INDEX(Gemeinde_Kennzahlen!A:Q,MATCH(A1877,Gemeinde_Kennzahlen!B:B,),17),2),"Siedlungsfläche in ha")</f>
        <v>25.77</v>
      </c>
      <c r="G1877">
        <f t="shared" si="90"/>
        <v>0</v>
      </c>
      <c r="H1877">
        <f t="shared" si="91"/>
        <v>0</v>
      </c>
      <c r="I1877">
        <f t="shared" si="92"/>
        <v>0</v>
      </c>
    </row>
    <row r="1878" spans="1:9" x14ac:dyDescent="0.2">
      <c r="A1878" t="s">
        <v>2003</v>
      </c>
      <c r="B1878">
        <v>2</v>
      </c>
      <c r="C1878">
        <v>0</v>
      </c>
      <c r="D1878">
        <v>1</v>
      </c>
      <c r="E1878">
        <f>IFERROR(INDEX(Gemeinde_Kennzahlen!A:C,MATCH(A1878,Gemeinde_Kennzahlen!B:B,),3),0)</f>
        <v>331</v>
      </c>
      <c r="F1878">
        <f>IFERROR(ROUND(INDEX(Gemeinde_Kennzahlen!A:Q,MATCH(A1878,Gemeinde_Kennzahlen!B:B,),16)*INDEX(Gemeinde_Kennzahlen!A:Q,MATCH(A1878,Gemeinde_Kennzahlen!B:B,),17),2),"Siedlungsfläche in ha")</f>
        <v>21.12</v>
      </c>
      <c r="G1878">
        <f t="shared" si="90"/>
        <v>0.30211480362537763</v>
      </c>
      <c r="H1878">
        <f t="shared" si="91"/>
        <v>0</v>
      </c>
      <c r="I1878">
        <f t="shared" si="92"/>
        <v>1.5105740181268883</v>
      </c>
    </row>
    <row r="1879" spans="1:9" x14ac:dyDescent="0.2">
      <c r="A1879" t="s">
        <v>612</v>
      </c>
      <c r="B1879">
        <v>0</v>
      </c>
      <c r="C1879">
        <v>0</v>
      </c>
      <c r="D1879">
        <v>0</v>
      </c>
      <c r="E1879">
        <f>IFERROR(INDEX(Gemeinde_Kennzahlen!A:C,MATCH(A1879,Gemeinde_Kennzahlen!B:B,),3),0)</f>
        <v>295</v>
      </c>
      <c r="F1879">
        <f>IFERROR(ROUND(INDEX(Gemeinde_Kennzahlen!A:Q,MATCH(A1879,Gemeinde_Kennzahlen!B:B,),16)*INDEX(Gemeinde_Kennzahlen!A:Q,MATCH(A1879,Gemeinde_Kennzahlen!B:B,),17),2),"Siedlungsfläche in ha")</f>
        <v>27.16</v>
      </c>
      <c r="G1879">
        <f t="shared" si="90"/>
        <v>0</v>
      </c>
      <c r="H1879">
        <f t="shared" si="91"/>
        <v>0</v>
      </c>
      <c r="I1879">
        <f t="shared" si="92"/>
        <v>0</v>
      </c>
    </row>
    <row r="1880" spans="1:9" x14ac:dyDescent="0.2">
      <c r="A1880" t="s">
        <v>2049</v>
      </c>
      <c r="B1880">
        <v>4</v>
      </c>
      <c r="C1880">
        <v>0</v>
      </c>
      <c r="D1880">
        <v>0</v>
      </c>
      <c r="E1880">
        <f>IFERROR(INDEX(Gemeinde_Kennzahlen!A:C,MATCH(A1880,Gemeinde_Kennzahlen!B:B,),3),0)</f>
        <v>641</v>
      </c>
      <c r="F1880">
        <f>IFERROR(ROUND(INDEX(Gemeinde_Kennzahlen!A:Q,MATCH(A1880,Gemeinde_Kennzahlen!B:B,),16)*INDEX(Gemeinde_Kennzahlen!A:Q,MATCH(A1880,Gemeinde_Kennzahlen!B:B,),17),2),"Siedlungsfläche in ha")</f>
        <v>40.880000000000003</v>
      </c>
      <c r="G1880">
        <f t="shared" si="90"/>
        <v>0.31201248049921998</v>
      </c>
      <c r="H1880">
        <f t="shared" si="91"/>
        <v>0</v>
      </c>
      <c r="I1880">
        <f t="shared" si="92"/>
        <v>0</v>
      </c>
    </row>
    <row r="1881" spans="1:9" x14ac:dyDescent="0.2">
      <c r="A1881" t="s">
        <v>1438</v>
      </c>
      <c r="B1881">
        <v>3</v>
      </c>
      <c r="C1881">
        <v>0</v>
      </c>
      <c r="D1881">
        <v>0</v>
      </c>
      <c r="E1881">
        <f>IFERROR(INDEX(Gemeinde_Kennzahlen!A:C,MATCH(A1881,Gemeinde_Kennzahlen!B:B,),3),0)</f>
        <v>255</v>
      </c>
      <c r="F1881">
        <f>IFERROR(ROUND(INDEX(Gemeinde_Kennzahlen!A:Q,MATCH(A1881,Gemeinde_Kennzahlen!B:B,),16)*INDEX(Gemeinde_Kennzahlen!A:Q,MATCH(A1881,Gemeinde_Kennzahlen!B:B,),17),2),"Siedlungsfläche in ha")</f>
        <v>18.89</v>
      </c>
      <c r="G1881">
        <f t="shared" si="90"/>
        <v>0.58823529411764708</v>
      </c>
      <c r="H1881">
        <f t="shared" si="91"/>
        <v>0</v>
      </c>
      <c r="I1881">
        <f t="shared" si="92"/>
        <v>0</v>
      </c>
    </row>
    <row r="1882" spans="1:9" x14ac:dyDescent="0.2">
      <c r="A1882" t="s">
        <v>1638</v>
      </c>
      <c r="B1882">
        <v>0</v>
      </c>
      <c r="C1882">
        <v>0</v>
      </c>
      <c r="D1882">
        <v>0</v>
      </c>
      <c r="E1882">
        <f>IFERROR(INDEX(Gemeinde_Kennzahlen!A:C,MATCH(A1882,Gemeinde_Kennzahlen!B:B,),3),0)</f>
        <v>1428</v>
      </c>
      <c r="F1882">
        <f>IFERROR(ROUND(INDEX(Gemeinde_Kennzahlen!A:Q,MATCH(A1882,Gemeinde_Kennzahlen!B:B,),16)*INDEX(Gemeinde_Kennzahlen!A:Q,MATCH(A1882,Gemeinde_Kennzahlen!B:B,),17),2),"Siedlungsfläche in ha")</f>
        <v>53</v>
      </c>
      <c r="G1882">
        <f t="shared" si="90"/>
        <v>0</v>
      </c>
      <c r="H1882">
        <f t="shared" si="91"/>
        <v>0</v>
      </c>
      <c r="I1882">
        <f t="shared" si="92"/>
        <v>0</v>
      </c>
    </row>
    <row r="1883" spans="1:9" x14ac:dyDescent="0.2">
      <c r="A1883" t="s">
        <v>1815</v>
      </c>
      <c r="B1883">
        <v>1</v>
      </c>
      <c r="C1883">
        <v>0</v>
      </c>
      <c r="D1883">
        <v>1</v>
      </c>
      <c r="E1883">
        <f>IFERROR(INDEX(Gemeinde_Kennzahlen!A:C,MATCH(A1883,Gemeinde_Kennzahlen!B:B,),3),0)</f>
        <v>854</v>
      </c>
      <c r="F1883">
        <f>IFERROR(ROUND(INDEX(Gemeinde_Kennzahlen!A:Q,MATCH(A1883,Gemeinde_Kennzahlen!B:B,),16)*INDEX(Gemeinde_Kennzahlen!A:Q,MATCH(A1883,Gemeinde_Kennzahlen!B:B,),17),2),"Siedlungsfläche in ha")</f>
        <v>67</v>
      </c>
      <c r="G1883">
        <f t="shared" si="90"/>
        <v>5.8548009367681501E-2</v>
      </c>
      <c r="H1883">
        <f t="shared" si="91"/>
        <v>0</v>
      </c>
      <c r="I1883">
        <f t="shared" si="92"/>
        <v>0.58548009367681497</v>
      </c>
    </row>
    <row r="1884" spans="1:9" x14ac:dyDescent="0.2">
      <c r="A1884" t="s">
        <v>1894</v>
      </c>
      <c r="B1884">
        <v>9</v>
      </c>
      <c r="C1884">
        <v>0</v>
      </c>
      <c r="D1884">
        <v>0</v>
      </c>
      <c r="E1884">
        <f>IFERROR(INDEX(Gemeinde_Kennzahlen!A:C,MATCH(A1884,Gemeinde_Kennzahlen!B:B,),3),0)</f>
        <v>610</v>
      </c>
      <c r="F1884">
        <f>IFERROR(ROUND(INDEX(Gemeinde_Kennzahlen!A:Q,MATCH(A1884,Gemeinde_Kennzahlen!B:B,),16)*INDEX(Gemeinde_Kennzahlen!A:Q,MATCH(A1884,Gemeinde_Kennzahlen!B:B,),17),2),"Siedlungsfläche in ha")</f>
        <v>45</v>
      </c>
      <c r="G1884">
        <f t="shared" si="90"/>
        <v>0.73770491803278693</v>
      </c>
      <c r="H1884">
        <f t="shared" si="91"/>
        <v>0</v>
      </c>
      <c r="I1884">
        <f t="shared" si="92"/>
        <v>0</v>
      </c>
    </row>
    <row r="1885" spans="1:9" x14ac:dyDescent="0.2">
      <c r="A1885" t="s">
        <v>1138</v>
      </c>
      <c r="B1885">
        <v>5</v>
      </c>
      <c r="C1885">
        <v>0</v>
      </c>
      <c r="D1885">
        <v>1</v>
      </c>
      <c r="E1885">
        <f>IFERROR(INDEX(Gemeinde_Kennzahlen!A:C,MATCH(A1885,Gemeinde_Kennzahlen!B:B,),3),0)</f>
        <v>1868</v>
      </c>
      <c r="F1885">
        <f>IFERROR(ROUND(INDEX(Gemeinde_Kennzahlen!A:Q,MATCH(A1885,Gemeinde_Kennzahlen!B:B,),16)*INDEX(Gemeinde_Kennzahlen!A:Q,MATCH(A1885,Gemeinde_Kennzahlen!B:B,),17),2),"Siedlungsfläche in ha")</f>
        <v>56.49</v>
      </c>
      <c r="G1885">
        <f t="shared" si="90"/>
        <v>0.13383297644539613</v>
      </c>
      <c r="H1885">
        <f t="shared" si="91"/>
        <v>0</v>
      </c>
      <c r="I1885">
        <f t="shared" si="92"/>
        <v>0.26766595289079231</v>
      </c>
    </row>
    <row r="1886" spans="1:9" x14ac:dyDescent="0.2">
      <c r="A1886" t="s">
        <v>525</v>
      </c>
      <c r="B1886">
        <v>1</v>
      </c>
      <c r="C1886">
        <v>3</v>
      </c>
      <c r="D1886">
        <v>0</v>
      </c>
      <c r="E1886">
        <f>IFERROR(INDEX(Gemeinde_Kennzahlen!A:C,MATCH(A1886,Gemeinde_Kennzahlen!B:B,),3),0)</f>
        <v>783</v>
      </c>
      <c r="F1886">
        <f>IFERROR(ROUND(INDEX(Gemeinde_Kennzahlen!A:Q,MATCH(A1886,Gemeinde_Kennzahlen!B:B,),16)*INDEX(Gemeinde_Kennzahlen!A:Q,MATCH(A1886,Gemeinde_Kennzahlen!B:B,),17),2),"Siedlungsfläche in ha")</f>
        <v>44.6</v>
      </c>
      <c r="G1886">
        <f t="shared" si="90"/>
        <v>6.3856960408684549E-2</v>
      </c>
      <c r="H1886">
        <f t="shared" si="91"/>
        <v>2.8735632183908044</v>
      </c>
      <c r="I1886">
        <f t="shared" si="92"/>
        <v>0</v>
      </c>
    </row>
    <row r="1887" spans="1:9" x14ac:dyDescent="0.2">
      <c r="A1887" t="s">
        <v>1547</v>
      </c>
      <c r="B1887">
        <v>2</v>
      </c>
      <c r="C1887">
        <v>0</v>
      </c>
      <c r="D1887">
        <v>0</v>
      </c>
      <c r="E1887">
        <f>IFERROR(INDEX(Gemeinde_Kennzahlen!A:C,MATCH(A1887,Gemeinde_Kennzahlen!B:B,),3),0)</f>
        <v>917</v>
      </c>
      <c r="F1887">
        <f>IFERROR(ROUND(INDEX(Gemeinde_Kennzahlen!A:Q,MATCH(A1887,Gemeinde_Kennzahlen!B:B,),16)*INDEX(Gemeinde_Kennzahlen!A:Q,MATCH(A1887,Gemeinde_Kennzahlen!B:B,),17),2),"Siedlungsfläche in ha")</f>
        <v>46</v>
      </c>
      <c r="G1887">
        <f t="shared" si="90"/>
        <v>0.10905125408942204</v>
      </c>
      <c r="H1887">
        <f t="shared" si="91"/>
        <v>0</v>
      </c>
      <c r="I1887">
        <f t="shared" si="92"/>
        <v>0</v>
      </c>
    </row>
    <row r="1888" spans="1:9" x14ac:dyDescent="0.2">
      <c r="A1888" t="s">
        <v>1537</v>
      </c>
      <c r="B1888">
        <v>3</v>
      </c>
      <c r="C1888">
        <v>0</v>
      </c>
      <c r="D1888">
        <v>2</v>
      </c>
      <c r="E1888">
        <f>IFERROR(INDEX(Gemeinde_Kennzahlen!A:C,MATCH(A1888,Gemeinde_Kennzahlen!B:B,),3),0)</f>
        <v>2017</v>
      </c>
      <c r="F1888">
        <f>IFERROR(ROUND(INDEX(Gemeinde_Kennzahlen!A:Q,MATCH(A1888,Gemeinde_Kennzahlen!B:B,),16)*INDEX(Gemeinde_Kennzahlen!A:Q,MATCH(A1888,Gemeinde_Kennzahlen!B:B,),17),2),"Siedlungsfläche in ha")</f>
        <v>71.430000000000007</v>
      </c>
      <c r="G1888">
        <f t="shared" si="90"/>
        <v>7.4367873078829944E-2</v>
      </c>
      <c r="H1888">
        <f t="shared" si="91"/>
        <v>0</v>
      </c>
      <c r="I1888">
        <f t="shared" si="92"/>
        <v>0.49578582052553294</v>
      </c>
    </row>
    <row r="1889" spans="1:9" x14ac:dyDescent="0.2">
      <c r="A1889" t="s">
        <v>478</v>
      </c>
      <c r="B1889">
        <v>0</v>
      </c>
      <c r="C1889">
        <v>0</v>
      </c>
      <c r="D1889">
        <v>0</v>
      </c>
      <c r="E1889">
        <f>IFERROR(INDEX(Gemeinde_Kennzahlen!A:C,MATCH(A1889,Gemeinde_Kennzahlen!B:B,),3),0)</f>
        <v>225</v>
      </c>
      <c r="F1889">
        <f>IFERROR(ROUND(INDEX(Gemeinde_Kennzahlen!A:Q,MATCH(A1889,Gemeinde_Kennzahlen!B:B,),16)*INDEX(Gemeinde_Kennzahlen!A:Q,MATCH(A1889,Gemeinde_Kennzahlen!B:B,),17),2),"Siedlungsfläche in ha")</f>
        <v>10.93</v>
      </c>
      <c r="G1889">
        <f t="shared" si="90"/>
        <v>0</v>
      </c>
      <c r="H1889">
        <f t="shared" si="91"/>
        <v>0</v>
      </c>
      <c r="I1889">
        <f t="shared" si="92"/>
        <v>0</v>
      </c>
    </row>
    <row r="1890" spans="1:9" x14ac:dyDescent="0.2">
      <c r="A1890" t="s">
        <v>2227</v>
      </c>
      <c r="B1890">
        <v>12</v>
      </c>
      <c r="C1890">
        <v>0</v>
      </c>
      <c r="D1890">
        <v>9</v>
      </c>
      <c r="E1890">
        <f>IFERROR(INDEX(Gemeinde_Kennzahlen!A:C,MATCH(A1890,Gemeinde_Kennzahlen!B:B,),3),0)</f>
        <v>3934</v>
      </c>
      <c r="F1890">
        <f>IFERROR(ROUND(INDEX(Gemeinde_Kennzahlen!A:Q,MATCH(A1890,Gemeinde_Kennzahlen!B:B,),16)*INDEX(Gemeinde_Kennzahlen!A:Q,MATCH(A1890,Gemeinde_Kennzahlen!B:B,),17),2),"Siedlungsfläche in ha")</f>
        <v>142.15</v>
      </c>
      <c r="G1890">
        <f t="shared" si="90"/>
        <v>0.15251652262328419</v>
      </c>
      <c r="H1890">
        <f t="shared" si="91"/>
        <v>0</v>
      </c>
      <c r="I1890">
        <f t="shared" si="92"/>
        <v>1.1438739196746315</v>
      </c>
    </row>
    <row r="1891" spans="1:9" x14ac:dyDescent="0.2">
      <c r="A1891" t="s">
        <v>1151</v>
      </c>
      <c r="B1891">
        <v>10</v>
      </c>
      <c r="C1891">
        <v>1</v>
      </c>
      <c r="D1891">
        <v>3</v>
      </c>
      <c r="E1891">
        <f>IFERROR(INDEX(Gemeinde_Kennzahlen!A:C,MATCH(A1891,Gemeinde_Kennzahlen!B:B,),3),0)</f>
        <v>4134</v>
      </c>
      <c r="F1891">
        <f>IFERROR(ROUND(INDEX(Gemeinde_Kennzahlen!A:Q,MATCH(A1891,Gemeinde_Kennzahlen!B:B,),16)*INDEX(Gemeinde_Kennzahlen!A:Q,MATCH(A1891,Gemeinde_Kennzahlen!B:B,),17),2),"Siedlungsfläche in ha")</f>
        <v>88.73</v>
      </c>
      <c r="G1891">
        <f t="shared" si="90"/>
        <v>0.12094823415578133</v>
      </c>
      <c r="H1891">
        <f t="shared" si="91"/>
        <v>0.18142235123367198</v>
      </c>
      <c r="I1891">
        <f t="shared" si="92"/>
        <v>0.36284470246734396</v>
      </c>
    </row>
    <row r="1892" spans="1:9" x14ac:dyDescent="0.2">
      <c r="A1892" t="s">
        <v>2150</v>
      </c>
      <c r="B1892">
        <v>1</v>
      </c>
      <c r="C1892">
        <v>0</v>
      </c>
      <c r="D1892">
        <v>0</v>
      </c>
      <c r="E1892">
        <f>IFERROR(INDEX(Gemeinde_Kennzahlen!A:C,MATCH(A1892,Gemeinde_Kennzahlen!B:B,),3),0)</f>
        <v>560</v>
      </c>
      <c r="F1892">
        <f>IFERROR(ROUND(INDEX(Gemeinde_Kennzahlen!A:Q,MATCH(A1892,Gemeinde_Kennzahlen!B:B,),16)*INDEX(Gemeinde_Kennzahlen!A:Q,MATCH(A1892,Gemeinde_Kennzahlen!B:B,),17),2),"Siedlungsfläche in ha")</f>
        <v>48.14</v>
      </c>
      <c r="G1892">
        <f t="shared" si="90"/>
        <v>8.9285714285714288E-2</v>
      </c>
      <c r="H1892">
        <f t="shared" si="91"/>
        <v>0</v>
      </c>
      <c r="I1892">
        <f t="shared" si="92"/>
        <v>0</v>
      </c>
    </row>
    <row r="1893" spans="1:9" x14ac:dyDescent="0.2">
      <c r="A1893" t="s">
        <v>1045</v>
      </c>
      <c r="B1893">
        <v>36</v>
      </c>
      <c r="C1893">
        <v>1</v>
      </c>
      <c r="D1893">
        <v>5</v>
      </c>
      <c r="E1893">
        <f>IFERROR(INDEX(Gemeinde_Kennzahlen!A:C,MATCH(A1893,Gemeinde_Kennzahlen!B:B,),3),0)</f>
        <v>4765</v>
      </c>
      <c r="F1893">
        <f>IFERROR(ROUND(INDEX(Gemeinde_Kennzahlen!A:Q,MATCH(A1893,Gemeinde_Kennzahlen!B:B,),16)*INDEX(Gemeinde_Kennzahlen!A:Q,MATCH(A1893,Gemeinde_Kennzahlen!B:B,),17),2),"Siedlungsfläche in ha")</f>
        <v>143.87</v>
      </c>
      <c r="G1893">
        <f t="shared" si="90"/>
        <v>0.3777544596012592</v>
      </c>
      <c r="H1893">
        <f t="shared" si="91"/>
        <v>0.15739769150052466</v>
      </c>
      <c r="I1893">
        <f t="shared" si="92"/>
        <v>0.52465897166841557</v>
      </c>
    </row>
    <row r="1894" spans="1:9" x14ac:dyDescent="0.2">
      <c r="A1894" t="s">
        <v>273</v>
      </c>
      <c r="B1894">
        <v>0</v>
      </c>
      <c r="C1894">
        <v>0</v>
      </c>
      <c r="D1894">
        <v>0</v>
      </c>
      <c r="E1894">
        <f>IFERROR(INDEX(Gemeinde_Kennzahlen!A:C,MATCH(A1894,Gemeinde_Kennzahlen!B:B,),3),0)</f>
        <v>119</v>
      </c>
      <c r="F1894">
        <f>IFERROR(ROUND(INDEX(Gemeinde_Kennzahlen!A:Q,MATCH(A1894,Gemeinde_Kennzahlen!B:B,),16)*INDEX(Gemeinde_Kennzahlen!A:Q,MATCH(A1894,Gemeinde_Kennzahlen!B:B,),17),2),"Siedlungsfläche in ha")</f>
        <v>13.87</v>
      </c>
      <c r="G1894">
        <f t="shared" si="90"/>
        <v>0</v>
      </c>
      <c r="H1894">
        <f t="shared" si="91"/>
        <v>0</v>
      </c>
      <c r="I1894">
        <f t="shared" si="92"/>
        <v>0</v>
      </c>
    </row>
    <row r="1895" spans="1:9" x14ac:dyDescent="0.2">
      <c r="A1895" t="s">
        <v>1698</v>
      </c>
      <c r="B1895">
        <v>0</v>
      </c>
      <c r="C1895">
        <v>0</v>
      </c>
      <c r="D1895">
        <v>0</v>
      </c>
      <c r="E1895">
        <f>IFERROR(INDEX(Gemeinde_Kennzahlen!A:C,MATCH(A1895,Gemeinde_Kennzahlen!B:B,),3),0)</f>
        <v>222</v>
      </c>
      <c r="F1895">
        <f>IFERROR(ROUND(INDEX(Gemeinde_Kennzahlen!A:Q,MATCH(A1895,Gemeinde_Kennzahlen!B:B,),16)*INDEX(Gemeinde_Kennzahlen!A:Q,MATCH(A1895,Gemeinde_Kennzahlen!B:B,),17),2),"Siedlungsfläche in ha")</f>
        <v>16.75</v>
      </c>
      <c r="G1895">
        <f t="shared" si="90"/>
        <v>0</v>
      </c>
      <c r="H1895">
        <f t="shared" si="91"/>
        <v>0</v>
      </c>
      <c r="I1895">
        <f t="shared" si="92"/>
        <v>0</v>
      </c>
    </row>
    <row r="1896" spans="1:9" x14ac:dyDescent="0.2">
      <c r="A1896" t="s">
        <v>644</v>
      </c>
      <c r="B1896">
        <v>1</v>
      </c>
      <c r="C1896">
        <v>0</v>
      </c>
      <c r="D1896">
        <v>1</v>
      </c>
      <c r="E1896">
        <f>IFERROR(INDEX(Gemeinde_Kennzahlen!A:C,MATCH(A1896,Gemeinde_Kennzahlen!B:B,),3),0)</f>
        <v>740</v>
      </c>
      <c r="F1896">
        <f>IFERROR(ROUND(INDEX(Gemeinde_Kennzahlen!A:Q,MATCH(A1896,Gemeinde_Kennzahlen!B:B,),16)*INDEX(Gemeinde_Kennzahlen!A:Q,MATCH(A1896,Gemeinde_Kennzahlen!B:B,),17),2),"Siedlungsfläche in ha")</f>
        <v>38.119999999999997</v>
      </c>
      <c r="G1896">
        <f t="shared" si="90"/>
        <v>6.7567567567567571E-2</v>
      </c>
      <c r="H1896">
        <f t="shared" si="91"/>
        <v>0</v>
      </c>
      <c r="I1896">
        <f t="shared" si="92"/>
        <v>0.67567567567567566</v>
      </c>
    </row>
    <row r="1897" spans="1:9" x14ac:dyDescent="0.2">
      <c r="A1897" t="s">
        <v>1907</v>
      </c>
      <c r="B1897">
        <v>1</v>
      </c>
      <c r="C1897">
        <v>0</v>
      </c>
      <c r="D1897">
        <v>0</v>
      </c>
      <c r="E1897">
        <f>IFERROR(INDEX(Gemeinde_Kennzahlen!A:C,MATCH(A1897,Gemeinde_Kennzahlen!B:B,),3),0)</f>
        <v>4197</v>
      </c>
      <c r="F1897">
        <f>IFERROR(ROUND(INDEX(Gemeinde_Kennzahlen!A:Q,MATCH(A1897,Gemeinde_Kennzahlen!B:B,),16)*INDEX(Gemeinde_Kennzahlen!A:Q,MATCH(A1897,Gemeinde_Kennzahlen!B:B,),17),2),"Siedlungsfläche in ha")</f>
        <v>245.09</v>
      </c>
      <c r="G1897">
        <f t="shared" si="90"/>
        <v>1.1913271384322134E-2</v>
      </c>
      <c r="H1897">
        <f t="shared" si="91"/>
        <v>0</v>
      </c>
      <c r="I1897">
        <f t="shared" si="92"/>
        <v>0</v>
      </c>
    </row>
    <row r="1898" spans="1:9" x14ac:dyDescent="0.2">
      <c r="A1898" t="s">
        <v>1467</v>
      </c>
      <c r="B1898">
        <v>1</v>
      </c>
      <c r="C1898">
        <v>0</v>
      </c>
      <c r="D1898">
        <v>1</v>
      </c>
      <c r="E1898">
        <f>IFERROR(INDEX(Gemeinde_Kennzahlen!A:C,MATCH(A1898,Gemeinde_Kennzahlen!B:B,),3),0)</f>
        <v>1871</v>
      </c>
      <c r="F1898">
        <f>IFERROR(ROUND(INDEX(Gemeinde_Kennzahlen!A:Q,MATCH(A1898,Gemeinde_Kennzahlen!B:B,),16)*INDEX(Gemeinde_Kennzahlen!A:Q,MATCH(A1898,Gemeinde_Kennzahlen!B:B,),17),2),"Siedlungsfläche in ha")</f>
        <v>64.8</v>
      </c>
      <c r="G1898">
        <f t="shared" si="90"/>
        <v>2.6723677177979688E-2</v>
      </c>
      <c r="H1898">
        <f t="shared" si="91"/>
        <v>0</v>
      </c>
      <c r="I1898">
        <f t="shared" si="92"/>
        <v>0.26723677177979688</v>
      </c>
    </row>
    <row r="1899" spans="1:9" x14ac:dyDescent="0.2">
      <c r="A1899" t="s">
        <v>1124</v>
      </c>
      <c r="B1899">
        <v>0</v>
      </c>
      <c r="C1899">
        <v>0</v>
      </c>
      <c r="D1899">
        <v>0</v>
      </c>
      <c r="E1899">
        <f>IFERROR(INDEX(Gemeinde_Kennzahlen!A:C,MATCH(A1899,Gemeinde_Kennzahlen!B:B,),3),0)</f>
        <v>1489</v>
      </c>
      <c r="F1899">
        <f>IFERROR(ROUND(INDEX(Gemeinde_Kennzahlen!A:Q,MATCH(A1899,Gemeinde_Kennzahlen!B:B,),16)*INDEX(Gemeinde_Kennzahlen!A:Q,MATCH(A1899,Gemeinde_Kennzahlen!B:B,),17),2),"Siedlungsfläche in ha")</f>
        <v>56.17</v>
      </c>
      <c r="G1899">
        <f t="shared" si="90"/>
        <v>0</v>
      </c>
      <c r="H1899">
        <f t="shared" si="91"/>
        <v>0</v>
      </c>
      <c r="I1899">
        <f t="shared" si="92"/>
        <v>0</v>
      </c>
    </row>
    <row r="1900" spans="1:9" x14ac:dyDescent="0.2">
      <c r="A1900" t="s">
        <v>2113</v>
      </c>
      <c r="B1900">
        <v>0</v>
      </c>
      <c r="C1900">
        <v>0</v>
      </c>
      <c r="D1900">
        <v>0</v>
      </c>
      <c r="E1900">
        <f>IFERROR(INDEX(Gemeinde_Kennzahlen!A:C,MATCH(A1900,Gemeinde_Kennzahlen!B:B,),3),0)</f>
        <v>472</v>
      </c>
      <c r="F1900">
        <f>IFERROR(ROUND(INDEX(Gemeinde_Kennzahlen!A:Q,MATCH(A1900,Gemeinde_Kennzahlen!B:B,),16)*INDEX(Gemeinde_Kennzahlen!A:Q,MATCH(A1900,Gemeinde_Kennzahlen!B:B,),17),2),"Siedlungsfläche in ha")</f>
        <v>34.79</v>
      </c>
      <c r="G1900">
        <f t="shared" si="90"/>
        <v>0</v>
      </c>
      <c r="H1900">
        <f t="shared" si="91"/>
        <v>0</v>
      </c>
      <c r="I1900">
        <f t="shared" si="92"/>
        <v>0</v>
      </c>
    </row>
    <row r="1901" spans="1:9" x14ac:dyDescent="0.2">
      <c r="A1901" t="s">
        <v>304</v>
      </c>
      <c r="B1901">
        <v>0</v>
      </c>
      <c r="C1901">
        <v>0</v>
      </c>
      <c r="D1901">
        <v>0</v>
      </c>
      <c r="E1901">
        <f>IFERROR(INDEX(Gemeinde_Kennzahlen!A:C,MATCH(A1901,Gemeinde_Kennzahlen!B:B,),3),0)</f>
        <v>483</v>
      </c>
      <c r="F1901">
        <f>IFERROR(ROUND(INDEX(Gemeinde_Kennzahlen!A:Q,MATCH(A1901,Gemeinde_Kennzahlen!B:B,),16)*INDEX(Gemeinde_Kennzahlen!A:Q,MATCH(A1901,Gemeinde_Kennzahlen!B:B,),17),2),"Siedlungsfläche in ha")</f>
        <v>26.82</v>
      </c>
      <c r="G1901">
        <f t="shared" si="90"/>
        <v>0</v>
      </c>
      <c r="H1901">
        <f t="shared" si="91"/>
        <v>0</v>
      </c>
      <c r="I1901">
        <f t="shared" si="92"/>
        <v>0</v>
      </c>
    </row>
    <row r="1902" spans="1:9" x14ac:dyDescent="0.2">
      <c r="A1902" t="s">
        <v>1028</v>
      </c>
      <c r="B1902">
        <v>0</v>
      </c>
      <c r="C1902">
        <v>0</v>
      </c>
      <c r="D1902">
        <v>2</v>
      </c>
      <c r="E1902">
        <f>IFERROR(INDEX(Gemeinde_Kennzahlen!A:C,MATCH(A1902,Gemeinde_Kennzahlen!B:B,),3),0)</f>
        <v>221</v>
      </c>
      <c r="F1902">
        <f>IFERROR(ROUND(INDEX(Gemeinde_Kennzahlen!A:Q,MATCH(A1902,Gemeinde_Kennzahlen!B:B,),16)*INDEX(Gemeinde_Kennzahlen!A:Q,MATCH(A1902,Gemeinde_Kennzahlen!B:B,),17),2),"Siedlungsfläche in ha")</f>
        <v>16.05</v>
      </c>
      <c r="G1902">
        <f t="shared" si="90"/>
        <v>0</v>
      </c>
      <c r="H1902">
        <f t="shared" si="91"/>
        <v>0</v>
      </c>
      <c r="I1902">
        <f t="shared" si="92"/>
        <v>4.5248868778280551</v>
      </c>
    </row>
    <row r="1903" spans="1:9" x14ac:dyDescent="0.2">
      <c r="A1903" t="s">
        <v>607</v>
      </c>
      <c r="B1903">
        <v>0</v>
      </c>
      <c r="C1903">
        <v>0</v>
      </c>
      <c r="D1903">
        <v>0</v>
      </c>
      <c r="E1903">
        <f>IFERROR(INDEX(Gemeinde_Kennzahlen!A:C,MATCH(A1903,Gemeinde_Kennzahlen!B:B,),3),0)</f>
        <v>577</v>
      </c>
      <c r="F1903">
        <f>IFERROR(ROUND(INDEX(Gemeinde_Kennzahlen!A:Q,MATCH(A1903,Gemeinde_Kennzahlen!B:B,),16)*INDEX(Gemeinde_Kennzahlen!A:Q,MATCH(A1903,Gemeinde_Kennzahlen!B:B,),17),2),"Siedlungsfläche in ha")</f>
        <v>40.119999999999997</v>
      </c>
      <c r="G1903">
        <f t="shared" si="90"/>
        <v>0</v>
      </c>
      <c r="H1903">
        <f t="shared" si="91"/>
        <v>0</v>
      </c>
      <c r="I1903">
        <f t="shared" si="92"/>
        <v>0</v>
      </c>
    </row>
    <row r="1904" spans="1:9" x14ac:dyDescent="0.2">
      <c r="A1904" t="s">
        <v>1049</v>
      </c>
      <c r="B1904">
        <v>29</v>
      </c>
      <c r="C1904">
        <v>0</v>
      </c>
      <c r="D1904">
        <v>12</v>
      </c>
      <c r="E1904">
        <f>IFERROR(INDEX(Gemeinde_Kennzahlen!A:C,MATCH(A1904,Gemeinde_Kennzahlen!B:B,),3),0)</f>
        <v>4038</v>
      </c>
      <c r="F1904">
        <f>IFERROR(ROUND(INDEX(Gemeinde_Kennzahlen!A:Q,MATCH(A1904,Gemeinde_Kennzahlen!B:B,),16)*INDEX(Gemeinde_Kennzahlen!A:Q,MATCH(A1904,Gemeinde_Kennzahlen!B:B,),17),2),"Siedlungsfläche in ha")</f>
        <v>134</v>
      </c>
      <c r="G1904">
        <f t="shared" si="90"/>
        <v>0.35908865775136206</v>
      </c>
      <c r="H1904">
        <f t="shared" si="91"/>
        <v>0</v>
      </c>
      <c r="I1904">
        <f t="shared" si="92"/>
        <v>1.4858841010401187</v>
      </c>
    </row>
    <row r="1905" spans="1:9" x14ac:dyDescent="0.2">
      <c r="A1905" t="s">
        <v>1128</v>
      </c>
      <c r="B1905">
        <v>15</v>
      </c>
      <c r="C1905">
        <v>0</v>
      </c>
      <c r="D1905">
        <v>2</v>
      </c>
      <c r="E1905">
        <f>IFERROR(INDEX(Gemeinde_Kennzahlen!A:C,MATCH(A1905,Gemeinde_Kennzahlen!B:B,),3),0)</f>
        <v>2035</v>
      </c>
      <c r="F1905">
        <f>IFERROR(ROUND(INDEX(Gemeinde_Kennzahlen!A:Q,MATCH(A1905,Gemeinde_Kennzahlen!B:B,),16)*INDEX(Gemeinde_Kennzahlen!A:Q,MATCH(A1905,Gemeinde_Kennzahlen!B:B,),17),2),"Siedlungsfläche in ha")</f>
        <v>57.65</v>
      </c>
      <c r="G1905">
        <f t="shared" si="90"/>
        <v>0.36855036855036855</v>
      </c>
      <c r="H1905">
        <f t="shared" si="91"/>
        <v>0</v>
      </c>
      <c r="I1905">
        <f t="shared" si="92"/>
        <v>0.49140049140049141</v>
      </c>
    </row>
    <row r="1906" spans="1:9" x14ac:dyDescent="0.2">
      <c r="A1906" t="s">
        <v>1621</v>
      </c>
      <c r="B1906">
        <v>3</v>
      </c>
      <c r="C1906">
        <v>0</v>
      </c>
      <c r="D1906">
        <v>0</v>
      </c>
      <c r="E1906">
        <f>IFERROR(INDEX(Gemeinde_Kennzahlen!A:C,MATCH(A1906,Gemeinde_Kennzahlen!B:B,),3),0)</f>
        <v>653</v>
      </c>
      <c r="F1906">
        <f>IFERROR(ROUND(INDEX(Gemeinde_Kennzahlen!A:Q,MATCH(A1906,Gemeinde_Kennzahlen!B:B,),16)*INDEX(Gemeinde_Kennzahlen!A:Q,MATCH(A1906,Gemeinde_Kennzahlen!B:B,),17),2),"Siedlungsfläche in ha")</f>
        <v>26.83</v>
      </c>
      <c r="G1906">
        <f t="shared" si="90"/>
        <v>0.22970903522205208</v>
      </c>
      <c r="H1906">
        <f t="shared" si="91"/>
        <v>0</v>
      </c>
      <c r="I1906">
        <f t="shared" si="92"/>
        <v>0</v>
      </c>
    </row>
    <row r="1907" spans="1:9" x14ac:dyDescent="0.2">
      <c r="A1907" t="s">
        <v>678</v>
      </c>
      <c r="B1907">
        <v>0</v>
      </c>
      <c r="C1907">
        <v>0</v>
      </c>
      <c r="D1907">
        <v>0</v>
      </c>
      <c r="E1907">
        <f>IFERROR(INDEX(Gemeinde_Kennzahlen!A:C,MATCH(A1907,Gemeinde_Kennzahlen!B:B,),3),0)</f>
        <v>152</v>
      </c>
      <c r="F1907">
        <f>IFERROR(ROUND(INDEX(Gemeinde_Kennzahlen!A:Q,MATCH(A1907,Gemeinde_Kennzahlen!B:B,),16)*INDEX(Gemeinde_Kennzahlen!A:Q,MATCH(A1907,Gemeinde_Kennzahlen!B:B,),17),2),"Siedlungsfläche in ha")</f>
        <v>11.03</v>
      </c>
      <c r="G1907">
        <f t="shared" si="90"/>
        <v>0</v>
      </c>
      <c r="H1907">
        <f t="shared" si="91"/>
        <v>0</v>
      </c>
      <c r="I1907">
        <f t="shared" si="92"/>
        <v>0</v>
      </c>
    </row>
    <row r="1908" spans="1:9" x14ac:dyDescent="0.2">
      <c r="A1908" t="s">
        <v>1625</v>
      </c>
      <c r="B1908">
        <v>0</v>
      </c>
      <c r="C1908">
        <v>0</v>
      </c>
      <c r="D1908">
        <v>1</v>
      </c>
      <c r="E1908">
        <f>IFERROR(INDEX(Gemeinde_Kennzahlen!A:C,MATCH(A1908,Gemeinde_Kennzahlen!B:B,),3),0)</f>
        <v>8259</v>
      </c>
      <c r="F1908">
        <f>IFERROR(ROUND(INDEX(Gemeinde_Kennzahlen!A:Q,MATCH(A1908,Gemeinde_Kennzahlen!B:B,),16)*INDEX(Gemeinde_Kennzahlen!A:Q,MATCH(A1908,Gemeinde_Kennzahlen!B:B,),17),2),"Siedlungsfläche in ha")</f>
        <v>351.43</v>
      </c>
      <c r="G1908">
        <f t="shared" si="90"/>
        <v>0</v>
      </c>
      <c r="H1908">
        <f t="shared" si="91"/>
        <v>0</v>
      </c>
      <c r="I1908">
        <f t="shared" si="92"/>
        <v>6.0540016951204749E-2</v>
      </c>
    </row>
    <row r="1909" spans="1:9" x14ac:dyDescent="0.2">
      <c r="A1909" t="s">
        <v>617</v>
      </c>
      <c r="B1909">
        <v>1</v>
      </c>
      <c r="C1909">
        <v>0</v>
      </c>
      <c r="D1909">
        <v>0</v>
      </c>
      <c r="E1909">
        <f>IFERROR(INDEX(Gemeinde_Kennzahlen!A:C,MATCH(A1909,Gemeinde_Kennzahlen!B:B,),3),0)</f>
        <v>233</v>
      </c>
      <c r="F1909">
        <f>IFERROR(ROUND(INDEX(Gemeinde_Kennzahlen!A:Q,MATCH(A1909,Gemeinde_Kennzahlen!B:B,),16)*INDEX(Gemeinde_Kennzahlen!A:Q,MATCH(A1909,Gemeinde_Kennzahlen!B:B,),17),2),"Siedlungsfläche in ha")</f>
        <v>17.78</v>
      </c>
      <c r="G1909">
        <f t="shared" si="90"/>
        <v>0.21459227467811159</v>
      </c>
      <c r="H1909">
        <f t="shared" si="91"/>
        <v>0</v>
      </c>
      <c r="I1909">
        <f t="shared" si="92"/>
        <v>0</v>
      </c>
    </row>
    <row r="1910" spans="1:9" x14ac:dyDescent="0.2">
      <c r="A1910" t="s">
        <v>1419</v>
      </c>
      <c r="B1910">
        <v>4</v>
      </c>
      <c r="C1910">
        <v>0</v>
      </c>
      <c r="D1910">
        <v>0</v>
      </c>
      <c r="E1910">
        <f>IFERROR(INDEX(Gemeinde_Kennzahlen!A:C,MATCH(A1910,Gemeinde_Kennzahlen!B:B,),3),0)</f>
        <v>439</v>
      </c>
      <c r="F1910">
        <f>IFERROR(ROUND(INDEX(Gemeinde_Kennzahlen!A:Q,MATCH(A1910,Gemeinde_Kennzahlen!B:B,),16)*INDEX(Gemeinde_Kennzahlen!A:Q,MATCH(A1910,Gemeinde_Kennzahlen!B:B,),17),2),"Siedlungsfläche in ha")</f>
        <v>26.08</v>
      </c>
      <c r="G1910">
        <f t="shared" si="90"/>
        <v>0.45558086560364464</v>
      </c>
      <c r="H1910">
        <f t="shared" si="91"/>
        <v>0</v>
      </c>
      <c r="I1910">
        <f t="shared" si="92"/>
        <v>0</v>
      </c>
    </row>
    <row r="1911" spans="1:9" x14ac:dyDescent="0.2">
      <c r="A1911" t="s">
        <v>1108</v>
      </c>
      <c r="B1911">
        <v>5</v>
      </c>
      <c r="C1911">
        <v>0</v>
      </c>
      <c r="D1911">
        <v>0</v>
      </c>
      <c r="E1911">
        <f>IFERROR(INDEX(Gemeinde_Kennzahlen!A:C,MATCH(A1911,Gemeinde_Kennzahlen!B:B,),3),0)</f>
        <v>3646</v>
      </c>
      <c r="F1911">
        <f>IFERROR(ROUND(INDEX(Gemeinde_Kennzahlen!A:Q,MATCH(A1911,Gemeinde_Kennzahlen!B:B,),16)*INDEX(Gemeinde_Kennzahlen!A:Q,MATCH(A1911,Gemeinde_Kennzahlen!B:B,),17),2),"Siedlungsfläche in ha")</f>
        <v>95.9</v>
      </c>
      <c r="G1911">
        <f t="shared" si="90"/>
        <v>6.8568294020844758E-2</v>
      </c>
      <c r="H1911">
        <f t="shared" si="91"/>
        <v>0</v>
      </c>
      <c r="I1911">
        <f t="shared" si="92"/>
        <v>0</v>
      </c>
    </row>
    <row r="1912" spans="1:9" x14ac:dyDescent="0.2">
      <c r="A1912" t="s">
        <v>2346</v>
      </c>
      <c r="B1912">
        <v>1</v>
      </c>
      <c r="C1912">
        <v>0</v>
      </c>
      <c r="D1912">
        <v>3</v>
      </c>
      <c r="E1912">
        <f>IFERROR(INDEX(Gemeinde_Kennzahlen!A:C,MATCH(A1912,Gemeinde_Kennzahlen!B:B,),3),0)</f>
        <v>380</v>
      </c>
      <c r="F1912">
        <f>IFERROR(ROUND(INDEX(Gemeinde_Kennzahlen!A:Q,MATCH(A1912,Gemeinde_Kennzahlen!B:B,),16)*INDEX(Gemeinde_Kennzahlen!A:Q,MATCH(A1912,Gemeinde_Kennzahlen!B:B,),17),2),"Siedlungsfläche in ha")</f>
        <v>19.510000000000002</v>
      </c>
      <c r="G1912">
        <f t="shared" si="90"/>
        <v>0.13157894736842105</v>
      </c>
      <c r="H1912">
        <f t="shared" si="91"/>
        <v>0</v>
      </c>
      <c r="I1912">
        <f t="shared" si="92"/>
        <v>3.9473684210526319</v>
      </c>
    </row>
    <row r="1913" spans="1:9" x14ac:dyDescent="0.2">
      <c r="A1913" t="s">
        <v>482</v>
      </c>
      <c r="B1913">
        <v>0</v>
      </c>
      <c r="C1913">
        <v>0</v>
      </c>
      <c r="D1913">
        <v>0</v>
      </c>
      <c r="E1913">
        <f>IFERROR(INDEX(Gemeinde_Kennzahlen!A:C,MATCH(A1913,Gemeinde_Kennzahlen!B:B,),3),0)</f>
        <v>185</v>
      </c>
      <c r="F1913">
        <f>IFERROR(ROUND(INDEX(Gemeinde_Kennzahlen!A:Q,MATCH(A1913,Gemeinde_Kennzahlen!B:B,),16)*INDEX(Gemeinde_Kennzahlen!A:Q,MATCH(A1913,Gemeinde_Kennzahlen!B:B,),17),2),"Siedlungsfläche in ha")</f>
        <v>21.8</v>
      </c>
      <c r="G1913">
        <f t="shared" si="90"/>
        <v>0</v>
      </c>
      <c r="H1913">
        <f t="shared" si="91"/>
        <v>0</v>
      </c>
      <c r="I1913">
        <f t="shared" si="92"/>
        <v>0</v>
      </c>
    </row>
    <row r="1914" spans="1:9" x14ac:dyDescent="0.2">
      <c r="A1914" t="s">
        <v>1058</v>
      </c>
      <c r="B1914">
        <v>2</v>
      </c>
      <c r="C1914">
        <v>0</v>
      </c>
      <c r="D1914">
        <v>1</v>
      </c>
      <c r="E1914">
        <f>IFERROR(INDEX(Gemeinde_Kennzahlen!A:C,MATCH(A1914,Gemeinde_Kennzahlen!B:B,),3),0)</f>
        <v>722</v>
      </c>
      <c r="F1914">
        <f>IFERROR(ROUND(INDEX(Gemeinde_Kennzahlen!A:Q,MATCH(A1914,Gemeinde_Kennzahlen!B:B,),16)*INDEX(Gemeinde_Kennzahlen!A:Q,MATCH(A1914,Gemeinde_Kennzahlen!B:B,),17),2),"Siedlungsfläche in ha")</f>
        <v>28.91</v>
      </c>
      <c r="G1914">
        <f t="shared" si="90"/>
        <v>0.13850415512465375</v>
      </c>
      <c r="H1914">
        <f t="shared" si="91"/>
        <v>0</v>
      </c>
      <c r="I1914">
        <f t="shared" si="92"/>
        <v>0.69252077562326875</v>
      </c>
    </row>
    <row r="1915" spans="1:9" x14ac:dyDescent="0.2">
      <c r="A1915" t="s">
        <v>1104</v>
      </c>
      <c r="B1915">
        <v>3</v>
      </c>
      <c r="C1915">
        <v>0</v>
      </c>
      <c r="D1915">
        <v>4</v>
      </c>
      <c r="E1915">
        <f>IFERROR(INDEX(Gemeinde_Kennzahlen!A:C,MATCH(A1915,Gemeinde_Kennzahlen!B:B,),3),0)</f>
        <v>1086</v>
      </c>
      <c r="F1915">
        <f>IFERROR(ROUND(INDEX(Gemeinde_Kennzahlen!A:Q,MATCH(A1915,Gemeinde_Kennzahlen!B:B,),16)*INDEX(Gemeinde_Kennzahlen!A:Q,MATCH(A1915,Gemeinde_Kennzahlen!B:B,),17),2),"Siedlungsfläche in ha")</f>
        <v>89.43</v>
      </c>
      <c r="G1915">
        <f t="shared" si="90"/>
        <v>0.13812154696132595</v>
      </c>
      <c r="H1915">
        <f t="shared" si="91"/>
        <v>0</v>
      </c>
      <c r="I1915">
        <f t="shared" si="92"/>
        <v>1.8416206261510129</v>
      </c>
    </row>
    <row r="1916" spans="1:9" x14ac:dyDescent="0.2">
      <c r="A1916" t="s">
        <v>1897</v>
      </c>
      <c r="B1916">
        <v>7</v>
      </c>
      <c r="C1916">
        <v>0</v>
      </c>
      <c r="D1916">
        <v>1</v>
      </c>
      <c r="E1916">
        <f>IFERROR(INDEX(Gemeinde_Kennzahlen!A:C,MATCH(A1916,Gemeinde_Kennzahlen!B:B,),3),0)</f>
        <v>342</v>
      </c>
      <c r="F1916">
        <f>IFERROR(ROUND(INDEX(Gemeinde_Kennzahlen!A:Q,MATCH(A1916,Gemeinde_Kennzahlen!B:B,),16)*INDEX(Gemeinde_Kennzahlen!A:Q,MATCH(A1916,Gemeinde_Kennzahlen!B:B,),17),2),"Siedlungsfläche in ha")</f>
        <v>22.93</v>
      </c>
      <c r="G1916">
        <f t="shared" si="90"/>
        <v>1.0233918128654971</v>
      </c>
      <c r="H1916">
        <f t="shared" si="91"/>
        <v>0</v>
      </c>
      <c r="I1916">
        <f t="shared" si="92"/>
        <v>1.4619883040935671</v>
      </c>
    </row>
    <row r="1917" spans="1:9" x14ac:dyDescent="0.2">
      <c r="A1917" t="s">
        <v>741</v>
      </c>
      <c r="B1917">
        <v>0</v>
      </c>
      <c r="C1917">
        <v>0</v>
      </c>
      <c r="D1917">
        <v>0</v>
      </c>
      <c r="E1917">
        <f>IFERROR(INDEX(Gemeinde_Kennzahlen!A:C,MATCH(A1917,Gemeinde_Kennzahlen!B:B,),3),0)</f>
        <v>991</v>
      </c>
      <c r="F1917">
        <f>IFERROR(ROUND(INDEX(Gemeinde_Kennzahlen!A:Q,MATCH(A1917,Gemeinde_Kennzahlen!B:B,),16)*INDEX(Gemeinde_Kennzahlen!A:Q,MATCH(A1917,Gemeinde_Kennzahlen!B:B,),17),2),"Siedlungsfläche in ha")</f>
        <v>28.82</v>
      </c>
      <c r="G1917">
        <f t="shared" si="90"/>
        <v>0</v>
      </c>
      <c r="H1917">
        <f t="shared" si="91"/>
        <v>0</v>
      </c>
      <c r="I1917">
        <f t="shared" si="92"/>
        <v>0</v>
      </c>
    </row>
    <row r="1918" spans="1:9" x14ac:dyDescent="0.2">
      <c r="A1918" t="s">
        <v>731</v>
      </c>
      <c r="B1918">
        <v>0</v>
      </c>
      <c r="C1918">
        <v>0</v>
      </c>
      <c r="D1918">
        <v>0</v>
      </c>
      <c r="E1918">
        <f>IFERROR(INDEX(Gemeinde_Kennzahlen!A:C,MATCH(A1918,Gemeinde_Kennzahlen!B:B,),3),0)</f>
        <v>318</v>
      </c>
      <c r="F1918">
        <f>IFERROR(ROUND(INDEX(Gemeinde_Kennzahlen!A:Q,MATCH(A1918,Gemeinde_Kennzahlen!B:B,),16)*INDEX(Gemeinde_Kennzahlen!A:Q,MATCH(A1918,Gemeinde_Kennzahlen!B:B,),17),2),"Siedlungsfläche in ha")</f>
        <v>17.829999999999998</v>
      </c>
      <c r="G1918">
        <f t="shared" si="90"/>
        <v>0</v>
      </c>
      <c r="H1918">
        <f t="shared" si="91"/>
        <v>0</v>
      </c>
      <c r="I1918">
        <f t="shared" si="92"/>
        <v>0</v>
      </c>
    </row>
    <row r="1919" spans="1:9" x14ac:dyDescent="0.2">
      <c r="A1919" t="s">
        <v>1015</v>
      </c>
      <c r="B1919">
        <v>5</v>
      </c>
      <c r="C1919">
        <v>0</v>
      </c>
      <c r="D1919">
        <v>2</v>
      </c>
      <c r="E1919">
        <f>IFERROR(INDEX(Gemeinde_Kennzahlen!A:C,MATCH(A1919,Gemeinde_Kennzahlen!B:B,),3),0)</f>
        <v>1553</v>
      </c>
      <c r="F1919">
        <f>IFERROR(ROUND(INDEX(Gemeinde_Kennzahlen!A:Q,MATCH(A1919,Gemeinde_Kennzahlen!B:B,),16)*INDEX(Gemeinde_Kennzahlen!A:Q,MATCH(A1919,Gemeinde_Kennzahlen!B:B,),17),2),"Siedlungsfläche in ha")</f>
        <v>68.12</v>
      </c>
      <c r="G1919">
        <f t="shared" si="90"/>
        <v>0.16097875080489374</v>
      </c>
      <c r="H1919">
        <f t="shared" si="91"/>
        <v>0</v>
      </c>
      <c r="I1919">
        <f t="shared" si="92"/>
        <v>0.64391500321957496</v>
      </c>
    </row>
    <row r="1920" spans="1:9" x14ac:dyDescent="0.2">
      <c r="A1920" t="s">
        <v>1437</v>
      </c>
      <c r="B1920">
        <v>5</v>
      </c>
      <c r="C1920">
        <v>0</v>
      </c>
      <c r="D1920">
        <v>0</v>
      </c>
      <c r="E1920">
        <f>IFERROR(INDEX(Gemeinde_Kennzahlen!A:C,MATCH(A1920,Gemeinde_Kennzahlen!B:B,),3),0)</f>
        <v>2159</v>
      </c>
      <c r="F1920">
        <f>IFERROR(ROUND(INDEX(Gemeinde_Kennzahlen!A:Q,MATCH(A1920,Gemeinde_Kennzahlen!B:B,),16)*INDEX(Gemeinde_Kennzahlen!A:Q,MATCH(A1920,Gemeinde_Kennzahlen!B:B,),17),2),"Siedlungsfläche in ha")</f>
        <v>73.47</v>
      </c>
      <c r="G1920">
        <f t="shared" si="90"/>
        <v>0.11579434923575729</v>
      </c>
      <c r="H1920">
        <f t="shared" si="91"/>
        <v>0</v>
      </c>
      <c r="I1920">
        <f t="shared" si="92"/>
        <v>0</v>
      </c>
    </row>
    <row r="1921" spans="1:9" x14ac:dyDescent="0.2">
      <c r="A1921" t="s">
        <v>620</v>
      </c>
      <c r="B1921">
        <v>0</v>
      </c>
      <c r="C1921">
        <v>0</v>
      </c>
      <c r="D1921">
        <v>0</v>
      </c>
      <c r="E1921">
        <f>IFERROR(INDEX(Gemeinde_Kennzahlen!A:C,MATCH(A1921,Gemeinde_Kennzahlen!B:B,),3),0)</f>
        <v>218</v>
      </c>
      <c r="F1921">
        <f>IFERROR(ROUND(INDEX(Gemeinde_Kennzahlen!A:Q,MATCH(A1921,Gemeinde_Kennzahlen!B:B,),16)*INDEX(Gemeinde_Kennzahlen!A:Q,MATCH(A1921,Gemeinde_Kennzahlen!B:B,),17),2),"Siedlungsfläche in ha")</f>
        <v>22.93</v>
      </c>
      <c r="G1921">
        <f t="shared" si="90"/>
        <v>0</v>
      </c>
      <c r="H1921">
        <f t="shared" si="91"/>
        <v>0</v>
      </c>
      <c r="I1921">
        <f t="shared" si="92"/>
        <v>0</v>
      </c>
    </row>
    <row r="1922" spans="1:9" x14ac:dyDescent="0.2">
      <c r="A1922" t="s">
        <v>536</v>
      </c>
      <c r="B1922">
        <v>0</v>
      </c>
      <c r="C1922">
        <v>0</v>
      </c>
      <c r="D1922">
        <v>0</v>
      </c>
      <c r="E1922">
        <f>IFERROR(INDEX(Gemeinde_Kennzahlen!A:C,MATCH(A1922,Gemeinde_Kennzahlen!B:B,),3),0)</f>
        <v>360</v>
      </c>
      <c r="F1922">
        <f>IFERROR(ROUND(INDEX(Gemeinde_Kennzahlen!A:Q,MATCH(A1922,Gemeinde_Kennzahlen!B:B,),16)*INDEX(Gemeinde_Kennzahlen!A:Q,MATCH(A1922,Gemeinde_Kennzahlen!B:B,),17),2),"Siedlungsfläche in ha")</f>
        <v>29.57</v>
      </c>
      <c r="G1922">
        <f t="shared" si="90"/>
        <v>0</v>
      </c>
      <c r="H1922">
        <f t="shared" si="91"/>
        <v>0</v>
      </c>
      <c r="I1922">
        <f t="shared" si="92"/>
        <v>0</v>
      </c>
    </row>
    <row r="1923" spans="1:9" x14ac:dyDescent="0.2">
      <c r="A1923" t="s">
        <v>1450</v>
      </c>
      <c r="B1923">
        <v>1</v>
      </c>
      <c r="C1923">
        <v>0</v>
      </c>
      <c r="D1923">
        <v>0</v>
      </c>
      <c r="E1923">
        <f>IFERROR(INDEX(Gemeinde_Kennzahlen!A:C,MATCH(A1923,Gemeinde_Kennzahlen!B:B,),3),0)</f>
        <v>1450</v>
      </c>
      <c r="F1923">
        <f>IFERROR(ROUND(INDEX(Gemeinde_Kennzahlen!A:Q,MATCH(A1923,Gemeinde_Kennzahlen!B:B,),16)*INDEX(Gemeinde_Kennzahlen!A:Q,MATCH(A1923,Gemeinde_Kennzahlen!B:B,),17),2),"Siedlungsfläche in ha")</f>
        <v>48.53</v>
      </c>
      <c r="G1923">
        <f t="shared" si="90"/>
        <v>3.4482758620689655E-2</v>
      </c>
      <c r="H1923">
        <f t="shared" si="91"/>
        <v>0</v>
      </c>
      <c r="I1923">
        <f t="shared" si="92"/>
        <v>0</v>
      </c>
    </row>
    <row r="1924" spans="1:9" x14ac:dyDescent="0.2">
      <c r="A1924" t="s">
        <v>1257</v>
      </c>
      <c r="B1924">
        <v>6</v>
      </c>
      <c r="C1924">
        <v>0</v>
      </c>
      <c r="D1924">
        <v>4</v>
      </c>
      <c r="E1924">
        <f>IFERROR(INDEX(Gemeinde_Kennzahlen!A:C,MATCH(A1924,Gemeinde_Kennzahlen!B:B,),3),0)</f>
        <v>304</v>
      </c>
      <c r="F1924">
        <f>IFERROR(ROUND(INDEX(Gemeinde_Kennzahlen!A:Q,MATCH(A1924,Gemeinde_Kennzahlen!B:B,),16)*INDEX(Gemeinde_Kennzahlen!A:Q,MATCH(A1924,Gemeinde_Kennzahlen!B:B,),17),2),"Siedlungsfläche in ha")</f>
        <v>29.09</v>
      </c>
      <c r="G1924">
        <f t="shared" si="90"/>
        <v>0.98684210526315785</v>
      </c>
      <c r="H1924">
        <f t="shared" si="91"/>
        <v>0</v>
      </c>
      <c r="I1924">
        <f t="shared" si="92"/>
        <v>6.5789473684210522</v>
      </c>
    </row>
    <row r="1925" spans="1:9" x14ac:dyDescent="0.2">
      <c r="A1925" t="s">
        <v>576</v>
      </c>
      <c r="B1925">
        <v>0</v>
      </c>
      <c r="C1925">
        <v>2</v>
      </c>
      <c r="D1925">
        <v>0</v>
      </c>
      <c r="E1925">
        <f>IFERROR(INDEX(Gemeinde_Kennzahlen!A:C,MATCH(A1925,Gemeinde_Kennzahlen!B:B,),3),0)</f>
        <v>1357</v>
      </c>
      <c r="F1925">
        <f>IFERROR(ROUND(INDEX(Gemeinde_Kennzahlen!A:Q,MATCH(A1925,Gemeinde_Kennzahlen!B:B,),16)*INDEX(Gemeinde_Kennzahlen!A:Q,MATCH(A1925,Gemeinde_Kennzahlen!B:B,),17),2),"Siedlungsfläche in ha")</f>
        <v>60.61</v>
      </c>
      <c r="G1925">
        <f t="shared" si="90"/>
        <v>0</v>
      </c>
      <c r="H1925">
        <f t="shared" si="91"/>
        <v>1.105379513633014</v>
      </c>
      <c r="I1925">
        <f t="shared" si="92"/>
        <v>0</v>
      </c>
    </row>
    <row r="1926" spans="1:9" x14ac:dyDescent="0.2">
      <c r="A1926" t="s">
        <v>1635</v>
      </c>
      <c r="B1926">
        <v>4</v>
      </c>
      <c r="C1926">
        <v>0</v>
      </c>
      <c r="D1926">
        <v>1</v>
      </c>
      <c r="E1926">
        <f>IFERROR(INDEX(Gemeinde_Kennzahlen!A:C,MATCH(A1926,Gemeinde_Kennzahlen!B:B,),3),0)</f>
        <v>454</v>
      </c>
      <c r="F1926">
        <f>IFERROR(ROUND(INDEX(Gemeinde_Kennzahlen!A:Q,MATCH(A1926,Gemeinde_Kennzahlen!B:B,),16)*INDEX(Gemeinde_Kennzahlen!A:Q,MATCH(A1926,Gemeinde_Kennzahlen!B:B,),17),2),"Siedlungsfläche in ha")</f>
        <v>32.68</v>
      </c>
      <c r="G1926">
        <f t="shared" si="90"/>
        <v>0.44052863436123352</v>
      </c>
      <c r="H1926">
        <f t="shared" si="91"/>
        <v>0</v>
      </c>
      <c r="I1926">
        <f t="shared" si="92"/>
        <v>1.1013215859030838</v>
      </c>
    </row>
    <row r="1927" spans="1:9" x14ac:dyDescent="0.2">
      <c r="A1927" t="s">
        <v>1529</v>
      </c>
      <c r="B1927">
        <v>6</v>
      </c>
      <c r="C1927">
        <v>0</v>
      </c>
      <c r="D1927">
        <v>1</v>
      </c>
      <c r="E1927">
        <f>IFERROR(INDEX(Gemeinde_Kennzahlen!A:C,MATCH(A1927,Gemeinde_Kennzahlen!B:B,),3),0)</f>
        <v>1004</v>
      </c>
      <c r="F1927">
        <f>IFERROR(ROUND(INDEX(Gemeinde_Kennzahlen!A:Q,MATCH(A1927,Gemeinde_Kennzahlen!B:B,),16)*INDEX(Gemeinde_Kennzahlen!A:Q,MATCH(A1927,Gemeinde_Kennzahlen!B:B,),17),2),"Siedlungsfläche in ha")</f>
        <v>61.59</v>
      </c>
      <c r="G1927">
        <f t="shared" si="90"/>
        <v>0.29880478087649404</v>
      </c>
      <c r="H1927">
        <f t="shared" si="91"/>
        <v>0</v>
      </c>
      <c r="I1927">
        <f t="shared" si="92"/>
        <v>0.49800796812749004</v>
      </c>
    </row>
    <row r="1928" spans="1:9" x14ac:dyDescent="0.2">
      <c r="A1928" t="s">
        <v>1496</v>
      </c>
      <c r="B1928">
        <v>0</v>
      </c>
      <c r="C1928">
        <v>0</v>
      </c>
      <c r="D1928">
        <v>0</v>
      </c>
      <c r="E1928">
        <f>IFERROR(INDEX(Gemeinde_Kennzahlen!A:C,MATCH(A1928,Gemeinde_Kennzahlen!B:B,),3),0)</f>
        <v>520</v>
      </c>
      <c r="F1928">
        <f>IFERROR(ROUND(INDEX(Gemeinde_Kennzahlen!A:Q,MATCH(A1928,Gemeinde_Kennzahlen!B:B,),16)*INDEX(Gemeinde_Kennzahlen!A:Q,MATCH(A1928,Gemeinde_Kennzahlen!B:B,),17),2),"Siedlungsfläche in ha")</f>
        <v>20.2</v>
      </c>
      <c r="G1928">
        <f t="shared" si="90"/>
        <v>0</v>
      </c>
      <c r="H1928">
        <f t="shared" si="91"/>
        <v>0</v>
      </c>
      <c r="I1928">
        <f t="shared" si="92"/>
        <v>0</v>
      </c>
    </row>
    <row r="1929" spans="1:9" x14ac:dyDescent="0.2">
      <c r="A1929" t="s">
        <v>533</v>
      </c>
      <c r="B1929">
        <v>0</v>
      </c>
      <c r="C1929">
        <v>0</v>
      </c>
      <c r="D1929">
        <v>0</v>
      </c>
      <c r="E1929">
        <f>IFERROR(INDEX(Gemeinde_Kennzahlen!A:C,MATCH(A1929,Gemeinde_Kennzahlen!B:B,),3),0)</f>
        <v>111</v>
      </c>
      <c r="F1929">
        <f>IFERROR(ROUND(INDEX(Gemeinde_Kennzahlen!A:Q,MATCH(A1929,Gemeinde_Kennzahlen!B:B,),16)*INDEX(Gemeinde_Kennzahlen!A:Q,MATCH(A1929,Gemeinde_Kennzahlen!B:B,),17),2),"Siedlungsfläche in ha")</f>
        <v>14.81</v>
      </c>
      <c r="G1929">
        <f t="shared" si="90"/>
        <v>0</v>
      </c>
      <c r="H1929">
        <f t="shared" si="91"/>
        <v>0</v>
      </c>
      <c r="I1929">
        <f t="shared" si="92"/>
        <v>0</v>
      </c>
    </row>
    <row r="1930" spans="1:9" x14ac:dyDescent="0.2">
      <c r="A1930" t="s">
        <v>561</v>
      </c>
      <c r="B1930">
        <v>4</v>
      </c>
      <c r="C1930">
        <v>0</v>
      </c>
      <c r="D1930">
        <v>0</v>
      </c>
      <c r="E1930">
        <f>IFERROR(INDEX(Gemeinde_Kennzahlen!A:C,MATCH(A1930,Gemeinde_Kennzahlen!B:B,),3),0)</f>
        <v>505</v>
      </c>
      <c r="F1930">
        <f>IFERROR(ROUND(INDEX(Gemeinde_Kennzahlen!A:Q,MATCH(A1930,Gemeinde_Kennzahlen!B:B,),16)*INDEX(Gemeinde_Kennzahlen!A:Q,MATCH(A1930,Gemeinde_Kennzahlen!B:B,),17),2),"Siedlungsfläche in ha")</f>
        <v>43.42</v>
      </c>
      <c r="G1930">
        <f t="shared" si="90"/>
        <v>0.39603960396039606</v>
      </c>
      <c r="H1930">
        <f t="shared" si="91"/>
        <v>0</v>
      </c>
      <c r="I1930">
        <f t="shared" si="92"/>
        <v>0</v>
      </c>
    </row>
    <row r="1931" spans="1:9" x14ac:dyDescent="0.2">
      <c r="A1931" t="s">
        <v>1885</v>
      </c>
      <c r="B1931">
        <v>2</v>
      </c>
      <c r="C1931">
        <v>2</v>
      </c>
      <c r="D1931">
        <v>6</v>
      </c>
      <c r="E1931">
        <f>IFERROR(INDEX(Gemeinde_Kennzahlen!A:C,MATCH(A1931,Gemeinde_Kennzahlen!B:B,),3),0)</f>
        <v>606</v>
      </c>
      <c r="F1931">
        <f>IFERROR(ROUND(INDEX(Gemeinde_Kennzahlen!A:Q,MATCH(A1931,Gemeinde_Kennzahlen!B:B,),16)*INDEX(Gemeinde_Kennzahlen!A:Q,MATCH(A1931,Gemeinde_Kennzahlen!B:B,),17),2),"Siedlungsfläche in ha")</f>
        <v>36</v>
      </c>
      <c r="G1931">
        <f t="shared" si="90"/>
        <v>0.16501650165016502</v>
      </c>
      <c r="H1931">
        <f t="shared" si="91"/>
        <v>2.4752475247524752</v>
      </c>
      <c r="I1931">
        <f t="shared" si="92"/>
        <v>4.9504950495049505</v>
      </c>
    </row>
    <row r="1932" spans="1:9" x14ac:dyDescent="0.2">
      <c r="A1932" t="s">
        <v>1132</v>
      </c>
      <c r="B1932">
        <v>3</v>
      </c>
      <c r="C1932">
        <v>0</v>
      </c>
      <c r="D1932">
        <v>0</v>
      </c>
      <c r="E1932">
        <f>IFERROR(INDEX(Gemeinde_Kennzahlen!A:C,MATCH(A1932,Gemeinde_Kennzahlen!B:B,),3),0)</f>
        <v>1607</v>
      </c>
      <c r="F1932">
        <f>IFERROR(ROUND(INDEX(Gemeinde_Kennzahlen!A:Q,MATCH(A1932,Gemeinde_Kennzahlen!B:B,),16)*INDEX(Gemeinde_Kennzahlen!A:Q,MATCH(A1932,Gemeinde_Kennzahlen!B:B,),17),2),"Siedlungsfläche in ha")</f>
        <v>58.62</v>
      </c>
      <c r="G1932">
        <f t="shared" si="90"/>
        <v>9.3341630367143741E-2</v>
      </c>
      <c r="H1932">
        <f t="shared" si="91"/>
        <v>0</v>
      </c>
      <c r="I1932">
        <f t="shared" si="92"/>
        <v>0</v>
      </c>
    </row>
    <row r="1933" spans="1:9" x14ac:dyDescent="0.2">
      <c r="A1933" t="s">
        <v>2060</v>
      </c>
      <c r="B1933">
        <v>3</v>
      </c>
      <c r="C1933">
        <v>0</v>
      </c>
      <c r="D1933">
        <v>0</v>
      </c>
      <c r="E1933">
        <f>IFERROR(INDEX(Gemeinde_Kennzahlen!A:C,MATCH(A1933,Gemeinde_Kennzahlen!B:B,),3),0)</f>
        <v>256</v>
      </c>
      <c r="F1933">
        <f>IFERROR(ROUND(INDEX(Gemeinde_Kennzahlen!A:Q,MATCH(A1933,Gemeinde_Kennzahlen!B:B,),16)*INDEX(Gemeinde_Kennzahlen!A:Q,MATCH(A1933,Gemeinde_Kennzahlen!B:B,),17),2),"Siedlungsfläche in ha")</f>
        <v>11.04</v>
      </c>
      <c r="G1933">
        <f t="shared" si="90"/>
        <v>0.5859375</v>
      </c>
      <c r="H1933">
        <f t="shared" si="91"/>
        <v>0</v>
      </c>
      <c r="I1933">
        <f t="shared" si="92"/>
        <v>0</v>
      </c>
    </row>
    <row r="1934" spans="1:9" x14ac:dyDescent="0.2">
      <c r="A1934" t="s">
        <v>474</v>
      </c>
      <c r="B1934">
        <v>1</v>
      </c>
      <c r="C1934">
        <v>0</v>
      </c>
      <c r="D1934">
        <v>0</v>
      </c>
      <c r="E1934">
        <f>IFERROR(INDEX(Gemeinde_Kennzahlen!A:C,MATCH(A1934,Gemeinde_Kennzahlen!B:B,),3),0)</f>
        <v>135</v>
      </c>
      <c r="F1934">
        <f>IFERROR(ROUND(INDEX(Gemeinde_Kennzahlen!A:Q,MATCH(A1934,Gemeinde_Kennzahlen!B:B,),16)*INDEX(Gemeinde_Kennzahlen!A:Q,MATCH(A1934,Gemeinde_Kennzahlen!B:B,),17),2),"Siedlungsfläche in ha")</f>
        <v>12.92</v>
      </c>
      <c r="G1934">
        <f t="shared" si="90"/>
        <v>0.37037037037037041</v>
      </c>
      <c r="H1934">
        <f t="shared" si="91"/>
        <v>0</v>
      </c>
      <c r="I1934">
        <f t="shared" si="92"/>
        <v>0</v>
      </c>
    </row>
    <row r="1935" spans="1:9" x14ac:dyDescent="0.2">
      <c r="A1935" t="s">
        <v>1579</v>
      </c>
      <c r="B1935">
        <v>4</v>
      </c>
      <c r="C1935">
        <v>0</v>
      </c>
      <c r="D1935">
        <v>0</v>
      </c>
      <c r="E1935">
        <f>IFERROR(INDEX(Gemeinde_Kennzahlen!A:C,MATCH(A1935,Gemeinde_Kennzahlen!B:B,),3),0)</f>
        <v>320</v>
      </c>
      <c r="F1935">
        <f>IFERROR(ROUND(INDEX(Gemeinde_Kennzahlen!A:Q,MATCH(A1935,Gemeinde_Kennzahlen!B:B,),16)*INDEX(Gemeinde_Kennzahlen!A:Q,MATCH(A1935,Gemeinde_Kennzahlen!B:B,),17),2),"Siedlungsfläche in ha")</f>
        <v>18.75</v>
      </c>
      <c r="G1935">
        <f t="shared" si="90"/>
        <v>0.625</v>
      </c>
      <c r="H1935">
        <f t="shared" si="91"/>
        <v>0</v>
      </c>
      <c r="I1935">
        <f t="shared" si="92"/>
        <v>0</v>
      </c>
    </row>
    <row r="1936" spans="1:9" x14ac:dyDescent="0.2">
      <c r="A1936" t="s">
        <v>749</v>
      </c>
      <c r="B1936">
        <v>0</v>
      </c>
      <c r="C1936">
        <v>0</v>
      </c>
      <c r="D1936">
        <v>0</v>
      </c>
      <c r="E1936">
        <f>IFERROR(INDEX(Gemeinde_Kennzahlen!A:C,MATCH(A1936,Gemeinde_Kennzahlen!B:B,),3),0)</f>
        <v>447</v>
      </c>
      <c r="F1936">
        <f>IFERROR(ROUND(INDEX(Gemeinde_Kennzahlen!A:Q,MATCH(A1936,Gemeinde_Kennzahlen!B:B,),16)*INDEX(Gemeinde_Kennzahlen!A:Q,MATCH(A1936,Gemeinde_Kennzahlen!B:B,),17),2),"Siedlungsfläche in ha")</f>
        <v>15.1</v>
      </c>
      <c r="G1936">
        <f t="shared" si="90"/>
        <v>0</v>
      </c>
      <c r="H1936">
        <f t="shared" si="91"/>
        <v>0</v>
      </c>
      <c r="I1936">
        <f t="shared" si="92"/>
        <v>0</v>
      </c>
    </row>
    <row r="1937" spans="1:9" x14ac:dyDescent="0.2">
      <c r="A1937" t="s">
        <v>541</v>
      </c>
      <c r="B1937">
        <v>0</v>
      </c>
      <c r="C1937">
        <v>0</v>
      </c>
      <c r="D1937">
        <v>0</v>
      </c>
      <c r="E1937">
        <f>IFERROR(INDEX(Gemeinde_Kennzahlen!A:C,MATCH(A1937,Gemeinde_Kennzahlen!B:B,),3),0)</f>
        <v>130</v>
      </c>
      <c r="F1937">
        <f>IFERROR(ROUND(INDEX(Gemeinde_Kennzahlen!A:Q,MATCH(A1937,Gemeinde_Kennzahlen!B:B,),16)*INDEX(Gemeinde_Kennzahlen!A:Q,MATCH(A1937,Gemeinde_Kennzahlen!B:B,),17),2),"Siedlungsfläche in ha")</f>
        <v>15.1</v>
      </c>
      <c r="G1937">
        <f t="shared" si="90"/>
        <v>0</v>
      </c>
      <c r="H1937">
        <f t="shared" si="91"/>
        <v>0</v>
      </c>
      <c r="I1937">
        <f t="shared" si="92"/>
        <v>0</v>
      </c>
    </row>
    <row r="1938" spans="1:9" x14ac:dyDescent="0.2">
      <c r="A1938" t="s">
        <v>813</v>
      </c>
      <c r="B1938">
        <v>9</v>
      </c>
      <c r="C1938">
        <v>1</v>
      </c>
      <c r="D1938">
        <v>0</v>
      </c>
      <c r="E1938">
        <f>IFERROR(INDEX(Gemeinde_Kennzahlen!A:C,MATCH(A1938,Gemeinde_Kennzahlen!B:B,),3),0)</f>
        <v>1348</v>
      </c>
      <c r="F1938">
        <f>IFERROR(ROUND(INDEX(Gemeinde_Kennzahlen!A:Q,MATCH(A1938,Gemeinde_Kennzahlen!B:B,),16)*INDEX(Gemeinde_Kennzahlen!A:Q,MATCH(A1938,Gemeinde_Kennzahlen!B:B,),17),2),"Siedlungsfläche in ha")</f>
        <v>54.11</v>
      </c>
      <c r="G1938">
        <f t="shared" ref="G1938:G2001" si="93">B1938/E1938*50</f>
        <v>0.33382789317507416</v>
      </c>
      <c r="H1938">
        <f t="shared" ref="H1938:H2001" si="94">C1938/E1938*750</f>
        <v>0.55637982195845703</v>
      </c>
      <c r="I1938">
        <f t="shared" ref="I1938:I2001" si="95">D1938/E1938*500</f>
        <v>0</v>
      </c>
    </row>
    <row r="1939" spans="1:9" x14ac:dyDescent="0.2">
      <c r="A1939" t="s">
        <v>625</v>
      </c>
      <c r="B1939">
        <v>0</v>
      </c>
      <c r="C1939">
        <v>0</v>
      </c>
      <c r="D1939">
        <v>0</v>
      </c>
      <c r="E1939">
        <f>IFERROR(INDEX(Gemeinde_Kennzahlen!A:C,MATCH(A1939,Gemeinde_Kennzahlen!B:B,),3),0)</f>
        <v>603</v>
      </c>
      <c r="F1939">
        <f>IFERROR(ROUND(INDEX(Gemeinde_Kennzahlen!A:Q,MATCH(A1939,Gemeinde_Kennzahlen!B:B,),16)*INDEX(Gemeinde_Kennzahlen!A:Q,MATCH(A1939,Gemeinde_Kennzahlen!B:B,),17),2),"Siedlungsfläche in ha")</f>
        <v>19.8</v>
      </c>
      <c r="G1939">
        <f t="shared" si="93"/>
        <v>0</v>
      </c>
      <c r="H1939">
        <f t="shared" si="94"/>
        <v>0</v>
      </c>
      <c r="I1939">
        <f t="shared" si="95"/>
        <v>0</v>
      </c>
    </row>
    <row r="1940" spans="1:9" x14ac:dyDescent="0.2">
      <c r="A1940" t="s">
        <v>733</v>
      </c>
      <c r="B1940">
        <v>0</v>
      </c>
      <c r="C1940">
        <v>0</v>
      </c>
      <c r="D1940">
        <v>1</v>
      </c>
      <c r="E1940">
        <f>IFERROR(INDEX(Gemeinde_Kennzahlen!A:C,MATCH(A1940,Gemeinde_Kennzahlen!B:B,),3),0)</f>
        <v>234</v>
      </c>
      <c r="F1940">
        <f>IFERROR(ROUND(INDEX(Gemeinde_Kennzahlen!A:Q,MATCH(A1940,Gemeinde_Kennzahlen!B:B,),16)*INDEX(Gemeinde_Kennzahlen!A:Q,MATCH(A1940,Gemeinde_Kennzahlen!B:B,),17),2),"Siedlungsfläche in ha")</f>
        <v>22.78</v>
      </c>
      <c r="G1940">
        <f t="shared" si="93"/>
        <v>0</v>
      </c>
      <c r="H1940">
        <f t="shared" si="94"/>
        <v>0</v>
      </c>
      <c r="I1940">
        <f t="shared" si="95"/>
        <v>2.1367521367521372</v>
      </c>
    </row>
    <row r="1941" spans="1:9" x14ac:dyDescent="0.2">
      <c r="A1941" t="s">
        <v>852</v>
      </c>
      <c r="B1941">
        <v>21</v>
      </c>
      <c r="C1941">
        <v>0</v>
      </c>
      <c r="D1941">
        <v>1</v>
      </c>
      <c r="E1941">
        <f>IFERROR(INDEX(Gemeinde_Kennzahlen!A:C,MATCH(A1941,Gemeinde_Kennzahlen!B:B,),3),0)</f>
        <v>4403</v>
      </c>
      <c r="F1941">
        <f>IFERROR(ROUND(INDEX(Gemeinde_Kennzahlen!A:Q,MATCH(A1941,Gemeinde_Kennzahlen!B:B,),16)*INDEX(Gemeinde_Kennzahlen!A:Q,MATCH(A1941,Gemeinde_Kennzahlen!B:B,),17),2),"Siedlungsfläche in ha")</f>
        <v>136.44999999999999</v>
      </c>
      <c r="G1941">
        <f t="shared" si="93"/>
        <v>0.23847376788553257</v>
      </c>
      <c r="H1941">
        <f t="shared" si="94"/>
        <v>0</v>
      </c>
      <c r="I1941">
        <f t="shared" si="95"/>
        <v>0.11355893708834885</v>
      </c>
    </row>
    <row r="1942" spans="1:9" x14ac:dyDescent="0.2">
      <c r="A1942" t="s">
        <v>2356</v>
      </c>
      <c r="B1942">
        <v>13</v>
      </c>
      <c r="C1942">
        <v>0</v>
      </c>
      <c r="D1942">
        <v>2</v>
      </c>
      <c r="E1942">
        <f>IFERROR(INDEX(Gemeinde_Kennzahlen!A:C,MATCH(A1942,Gemeinde_Kennzahlen!B:B,),3),0)</f>
        <v>2234</v>
      </c>
      <c r="F1942">
        <f>IFERROR(ROUND(INDEX(Gemeinde_Kennzahlen!A:Q,MATCH(A1942,Gemeinde_Kennzahlen!B:B,),16)*INDEX(Gemeinde_Kennzahlen!A:Q,MATCH(A1942,Gemeinde_Kennzahlen!B:B,),17),2),"Siedlungsfläche in ha")</f>
        <v>69.77</v>
      </c>
      <c r="G1942">
        <f t="shared" si="93"/>
        <v>0.29095792300805728</v>
      </c>
      <c r="H1942">
        <f t="shared" si="94"/>
        <v>0</v>
      </c>
      <c r="I1942">
        <f t="shared" si="95"/>
        <v>0.44762757385854968</v>
      </c>
    </row>
    <row r="1943" spans="1:9" x14ac:dyDescent="0.2">
      <c r="A1943" t="s">
        <v>1629</v>
      </c>
      <c r="B1943">
        <v>5</v>
      </c>
      <c r="C1943">
        <v>0</v>
      </c>
      <c r="D1943">
        <v>0</v>
      </c>
      <c r="E1943">
        <f>IFERROR(INDEX(Gemeinde_Kennzahlen!A:C,MATCH(A1943,Gemeinde_Kennzahlen!B:B,),3),0)</f>
        <v>702</v>
      </c>
      <c r="F1943">
        <f>IFERROR(ROUND(INDEX(Gemeinde_Kennzahlen!A:Q,MATCH(A1943,Gemeinde_Kennzahlen!B:B,),16)*INDEX(Gemeinde_Kennzahlen!A:Q,MATCH(A1943,Gemeinde_Kennzahlen!B:B,),17),2),"Siedlungsfläche in ha")</f>
        <v>27.91</v>
      </c>
      <c r="G1943">
        <f t="shared" si="93"/>
        <v>0.35612535612535612</v>
      </c>
      <c r="H1943">
        <f t="shared" si="94"/>
        <v>0</v>
      </c>
      <c r="I1943">
        <f t="shared" si="95"/>
        <v>0</v>
      </c>
    </row>
    <row r="1944" spans="1:9" x14ac:dyDescent="0.2">
      <c r="A1944" t="s">
        <v>1114</v>
      </c>
      <c r="B1944">
        <v>0</v>
      </c>
      <c r="C1944">
        <v>0</v>
      </c>
      <c r="D1944">
        <v>1</v>
      </c>
      <c r="E1944">
        <f>IFERROR(INDEX(Gemeinde_Kennzahlen!A:C,MATCH(A1944,Gemeinde_Kennzahlen!B:B,),3),0)</f>
        <v>757</v>
      </c>
      <c r="F1944">
        <f>IFERROR(ROUND(INDEX(Gemeinde_Kennzahlen!A:Q,MATCH(A1944,Gemeinde_Kennzahlen!B:B,),16)*INDEX(Gemeinde_Kennzahlen!A:Q,MATCH(A1944,Gemeinde_Kennzahlen!B:B,),17),2),"Siedlungsfläche in ha")</f>
        <v>37</v>
      </c>
      <c r="G1944">
        <f t="shared" si="93"/>
        <v>0</v>
      </c>
      <c r="H1944">
        <f t="shared" si="94"/>
        <v>0</v>
      </c>
      <c r="I1944">
        <f t="shared" si="95"/>
        <v>0.66050198150594452</v>
      </c>
    </row>
    <row r="1945" spans="1:9" x14ac:dyDescent="0.2">
      <c r="A1945" t="s">
        <v>1481</v>
      </c>
      <c r="B1945">
        <v>46</v>
      </c>
      <c r="C1945">
        <v>3</v>
      </c>
      <c r="D1945">
        <v>6</v>
      </c>
      <c r="E1945">
        <f>IFERROR(INDEX(Gemeinde_Kennzahlen!A:C,MATCH(A1945,Gemeinde_Kennzahlen!B:B,),3),0)</f>
        <v>6783</v>
      </c>
      <c r="F1945">
        <f>IFERROR(ROUND(INDEX(Gemeinde_Kennzahlen!A:Q,MATCH(A1945,Gemeinde_Kennzahlen!B:B,),16)*INDEX(Gemeinde_Kennzahlen!A:Q,MATCH(A1945,Gemeinde_Kennzahlen!B:B,),17),2),"Siedlungsfläche in ha")</f>
        <v>160.54</v>
      </c>
      <c r="G1945">
        <f t="shared" si="93"/>
        <v>0.3390830016217013</v>
      </c>
      <c r="H1945">
        <f t="shared" si="94"/>
        <v>0.33171163202122955</v>
      </c>
      <c r="I1945">
        <f t="shared" si="95"/>
        <v>0.44228217602830611</v>
      </c>
    </row>
    <row r="1946" spans="1:9" x14ac:dyDescent="0.2">
      <c r="A1946" t="s">
        <v>2004</v>
      </c>
      <c r="B1946">
        <v>1</v>
      </c>
      <c r="C1946">
        <v>0</v>
      </c>
      <c r="D1946">
        <v>0</v>
      </c>
      <c r="E1946">
        <f>IFERROR(INDEX(Gemeinde_Kennzahlen!A:C,MATCH(A1946,Gemeinde_Kennzahlen!B:B,),3),0)</f>
        <v>476</v>
      </c>
      <c r="F1946">
        <f>IFERROR(ROUND(INDEX(Gemeinde_Kennzahlen!A:Q,MATCH(A1946,Gemeinde_Kennzahlen!B:B,),16)*INDEX(Gemeinde_Kennzahlen!A:Q,MATCH(A1946,Gemeinde_Kennzahlen!B:B,),17),2),"Siedlungsfläche in ha")</f>
        <v>22.07</v>
      </c>
      <c r="G1946">
        <f t="shared" si="93"/>
        <v>0.10504201680672269</v>
      </c>
      <c r="H1946">
        <f t="shared" si="94"/>
        <v>0</v>
      </c>
      <c r="I1946">
        <f t="shared" si="95"/>
        <v>0</v>
      </c>
    </row>
    <row r="1947" spans="1:9" x14ac:dyDescent="0.2">
      <c r="A1947" t="s">
        <v>1805</v>
      </c>
      <c r="B1947">
        <v>4</v>
      </c>
      <c r="C1947">
        <v>2</v>
      </c>
      <c r="D1947">
        <v>0</v>
      </c>
      <c r="E1947">
        <f>IFERROR(INDEX(Gemeinde_Kennzahlen!A:C,MATCH(A1947,Gemeinde_Kennzahlen!B:B,),3),0)</f>
        <v>2261</v>
      </c>
      <c r="F1947">
        <f>IFERROR(ROUND(INDEX(Gemeinde_Kennzahlen!A:Q,MATCH(A1947,Gemeinde_Kennzahlen!B:B,),16)*INDEX(Gemeinde_Kennzahlen!A:Q,MATCH(A1947,Gemeinde_Kennzahlen!B:B,),17),2),"Siedlungsfläche in ha")</f>
        <v>62.42</v>
      </c>
      <c r="G1947">
        <f t="shared" si="93"/>
        <v>8.845643520566121E-2</v>
      </c>
      <c r="H1947">
        <f t="shared" si="94"/>
        <v>0.6634232640424591</v>
      </c>
      <c r="I1947">
        <f t="shared" si="95"/>
        <v>0</v>
      </c>
    </row>
    <row r="1948" spans="1:9" x14ac:dyDescent="0.2">
      <c r="A1948" t="s">
        <v>2062</v>
      </c>
      <c r="B1948">
        <v>1</v>
      </c>
      <c r="C1948">
        <v>0</v>
      </c>
      <c r="D1948">
        <v>0</v>
      </c>
      <c r="E1948">
        <f>IFERROR(INDEX(Gemeinde_Kennzahlen!A:C,MATCH(A1948,Gemeinde_Kennzahlen!B:B,),3),0)</f>
        <v>454</v>
      </c>
      <c r="F1948">
        <f>IFERROR(ROUND(INDEX(Gemeinde_Kennzahlen!A:Q,MATCH(A1948,Gemeinde_Kennzahlen!B:B,),16)*INDEX(Gemeinde_Kennzahlen!A:Q,MATCH(A1948,Gemeinde_Kennzahlen!B:B,),17),2),"Siedlungsfläche in ha")</f>
        <v>17</v>
      </c>
      <c r="G1948">
        <f t="shared" si="93"/>
        <v>0.11013215859030838</v>
      </c>
      <c r="H1948">
        <f t="shared" si="94"/>
        <v>0</v>
      </c>
      <c r="I1948">
        <f t="shared" si="95"/>
        <v>0</v>
      </c>
    </row>
    <row r="1949" spans="1:9" x14ac:dyDescent="0.2">
      <c r="A1949" t="s">
        <v>662</v>
      </c>
      <c r="B1949">
        <v>83</v>
      </c>
      <c r="C1949">
        <v>6</v>
      </c>
      <c r="D1949">
        <v>6</v>
      </c>
      <c r="E1949">
        <f>IFERROR(INDEX(Gemeinde_Kennzahlen!A:C,MATCH(A1949,Gemeinde_Kennzahlen!B:B,),3),0)</f>
        <v>20886</v>
      </c>
      <c r="F1949">
        <f>IFERROR(ROUND(INDEX(Gemeinde_Kennzahlen!A:Q,MATCH(A1949,Gemeinde_Kennzahlen!B:B,),16)*INDEX(Gemeinde_Kennzahlen!A:Q,MATCH(A1949,Gemeinde_Kennzahlen!B:B,),17),2),"Siedlungsfläche in ha")</f>
        <v>278</v>
      </c>
      <c r="G1949">
        <f t="shared" si="93"/>
        <v>0.19869769223403236</v>
      </c>
      <c r="H1949">
        <f t="shared" si="94"/>
        <v>0.21545532892846883</v>
      </c>
      <c r="I1949">
        <f t="shared" si="95"/>
        <v>0.14363688595231255</v>
      </c>
    </row>
    <row r="1950" spans="1:9" x14ac:dyDescent="0.2">
      <c r="A1950" t="s">
        <v>656</v>
      </c>
      <c r="B1950">
        <v>7</v>
      </c>
      <c r="C1950">
        <v>3</v>
      </c>
      <c r="D1950">
        <v>2</v>
      </c>
      <c r="E1950">
        <f>IFERROR(INDEX(Gemeinde_Kennzahlen!A:C,MATCH(A1950,Gemeinde_Kennzahlen!B:B,),3),0)</f>
        <v>342</v>
      </c>
      <c r="F1950">
        <f>IFERROR(ROUND(INDEX(Gemeinde_Kennzahlen!A:Q,MATCH(A1950,Gemeinde_Kennzahlen!B:B,),16)*INDEX(Gemeinde_Kennzahlen!A:Q,MATCH(A1950,Gemeinde_Kennzahlen!B:B,),17),2),"Siedlungsfläche in ha")</f>
        <v>8.5500000000000007</v>
      </c>
      <c r="G1950">
        <f t="shared" si="93"/>
        <v>1.0233918128654971</v>
      </c>
      <c r="H1950">
        <f t="shared" si="94"/>
        <v>6.5789473684210522</v>
      </c>
      <c r="I1950">
        <f t="shared" si="95"/>
        <v>2.9239766081871341</v>
      </c>
    </row>
    <row r="1951" spans="1:9" x14ac:dyDescent="0.2">
      <c r="A1951" t="s">
        <v>289</v>
      </c>
      <c r="B1951">
        <v>1</v>
      </c>
      <c r="C1951">
        <v>0</v>
      </c>
      <c r="D1951">
        <v>0</v>
      </c>
      <c r="E1951">
        <f>IFERROR(INDEX(Gemeinde_Kennzahlen!A:C,MATCH(A1951,Gemeinde_Kennzahlen!B:B,),3),0)</f>
        <v>955</v>
      </c>
      <c r="F1951">
        <f>IFERROR(ROUND(INDEX(Gemeinde_Kennzahlen!A:Q,MATCH(A1951,Gemeinde_Kennzahlen!B:B,),16)*INDEX(Gemeinde_Kennzahlen!A:Q,MATCH(A1951,Gemeinde_Kennzahlen!B:B,),17),2),"Siedlungsfläche in ha")</f>
        <v>37.130000000000003</v>
      </c>
      <c r="G1951">
        <f t="shared" si="93"/>
        <v>5.2356020942408384E-2</v>
      </c>
      <c r="H1951">
        <f t="shared" si="94"/>
        <v>0</v>
      </c>
      <c r="I1951">
        <f t="shared" si="95"/>
        <v>0</v>
      </c>
    </row>
    <row r="1952" spans="1:9" x14ac:dyDescent="0.2">
      <c r="A1952" t="s">
        <v>2284</v>
      </c>
      <c r="B1952">
        <v>66</v>
      </c>
      <c r="C1952">
        <v>5</v>
      </c>
      <c r="D1952">
        <v>7</v>
      </c>
      <c r="E1952">
        <f>IFERROR(INDEX(Gemeinde_Kennzahlen!A:C,MATCH(A1952,Gemeinde_Kennzahlen!B:B,),3),0)</f>
        <v>6092</v>
      </c>
      <c r="F1952">
        <f>IFERROR(ROUND(INDEX(Gemeinde_Kennzahlen!A:Q,MATCH(A1952,Gemeinde_Kennzahlen!B:B,),16)*INDEX(Gemeinde_Kennzahlen!A:Q,MATCH(A1952,Gemeinde_Kennzahlen!B:B,),17),2),"Siedlungsfläche in ha")</f>
        <v>174</v>
      </c>
      <c r="G1952">
        <f t="shared" si="93"/>
        <v>0.54169402495075514</v>
      </c>
      <c r="H1952">
        <f t="shared" si="94"/>
        <v>0.61556139198949444</v>
      </c>
      <c r="I1952">
        <f t="shared" si="95"/>
        <v>0.5745239658568615</v>
      </c>
    </row>
    <row r="1953" spans="1:9" x14ac:dyDescent="0.2">
      <c r="A1953" t="s">
        <v>327</v>
      </c>
      <c r="B1953">
        <v>0</v>
      </c>
      <c r="C1953">
        <v>0</v>
      </c>
      <c r="D1953">
        <v>2</v>
      </c>
      <c r="E1953">
        <f>IFERROR(INDEX(Gemeinde_Kennzahlen!A:C,MATCH(A1953,Gemeinde_Kennzahlen!B:B,),3),0)</f>
        <v>1169</v>
      </c>
      <c r="F1953">
        <f>IFERROR(ROUND(INDEX(Gemeinde_Kennzahlen!A:Q,MATCH(A1953,Gemeinde_Kennzahlen!B:B,),16)*INDEX(Gemeinde_Kennzahlen!A:Q,MATCH(A1953,Gemeinde_Kennzahlen!B:B,),17),2),"Siedlungsfläche in ha")</f>
        <v>59.01</v>
      </c>
      <c r="G1953">
        <f t="shared" si="93"/>
        <v>0</v>
      </c>
      <c r="H1953">
        <f t="shared" si="94"/>
        <v>0</v>
      </c>
      <c r="I1953">
        <f t="shared" si="95"/>
        <v>0.85543199315654406</v>
      </c>
    </row>
    <row r="1954" spans="1:9" x14ac:dyDescent="0.2">
      <c r="A1954" t="s">
        <v>1650</v>
      </c>
      <c r="B1954">
        <v>13</v>
      </c>
      <c r="C1954">
        <v>0</v>
      </c>
      <c r="D1954">
        <v>0</v>
      </c>
      <c r="E1954">
        <f>IFERROR(INDEX(Gemeinde_Kennzahlen!A:C,MATCH(A1954,Gemeinde_Kennzahlen!B:B,),3),0)</f>
        <v>1543</v>
      </c>
      <c r="F1954">
        <f>IFERROR(ROUND(INDEX(Gemeinde_Kennzahlen!A:Q,MATCH(A1954,Gemeinde_Kennzahlen!B:B,),16)*INDEX(Gemeinde_Kennzahlen!A:Q,MATCH(A1954,Gemeinde_Kennzahlen!B:B,),17),2),"Siedlungsfläche in ha")</f>
        <v>85.71</v>
      </c>
      <c r="G1954">
        <f t="shared" si="93"/>
        <v>0.42125729099157483</v>
      </c>
      <c r="H1954">
        <f t="shared" si="94"/>
        <v>0</v>
      </c>
      <c r="I1954">
        <f t="shared" si="95"/>
        <v>0</v>
      </c>
    </row>
    <row r="1955" spans="1:9" x14ac:dyDescent="0.2">
      <c r="A1955" t="s">
        <v>1883</v>
      </c>
      <c r="B1955">
        <v>3</v>
      </c>
      <c r="C1955">
        <v>0</v>
      </c>
      <c r="D1955">
        <v>2</v>
      </c>
      <c r="E1955">
        <f>IFERROR(INDEX(Gemeinde_Kennzahlen!A:C,MATCH(A1955,Gemeinde_Kennzahlen!B:B,),3),0)</f>
        <v>405</v>
      </c>
      <c r="F1955">
        <f>IFERROR(ROUND(INDEX(Gemeinde_Kennzahlen!A:Q,MATCH(A1955,Gemeinde_Kennzahlen!B:B,),16)*INDEX(Gemeinde_Kennzahlen!A:Q,MATCH(A1955,Gemeinde_Kennzahlen!B:B,),17),2),"Siedlungsfläche in ha")</f>
        <v>23.16</v>
      </c>
      <c r="G1955">
        <f t="shared" si="93"/>
        <v>0.37037037037037041</v>
      </c>
      <c r="H1955">
        <f t="shared" si="94"/>
        <v>0</v>
      </c>
      <c r="I1955">
        <f t="shared" si="95"/>
        <v>2.4691358024691357</v>
      </c>
    </row>
    <row r="1956" spans="1:9" x14ac:dyDescent="0.2">
      <c r="A1956" t="s">
        <v>596</v>
      </c>
      <c r="B1956">
        <v>3</v>
      </c>
      <c r="C1956">
        <v>0</v>
      </c>
      <c r="D1956">
        <v>1</v>
      </c>
      <c r="E1956">
        <f>IFERROR(INDEX(Gemeinde_Kennzahlen!A:C,MATCH(A1956,Gemeinde_Kennzahlen!B:B,),3),0)</f>
        <v>493</v>
      </c>
      <c r="F1956">
        <f>IFERROR(ROUND(INDEX(Gemeinde_Kennzahlen!A:Q,MATCH(A1956,Gemeinde_Kennzahlen!B:B,),16)*INDEX(Gemeinde_Kennzahlen!A:Q,MATCH(A1956,Gemeinde_Kennzahlen!B:B,),17),2),"Siedlungsfläche in ha")</f>
        <v>39.46</v>
      </c>
      <c r="G1956">
        <f t="shared" si="93"/>
        <v>0.3042596348884381</v>
      </c>
      <c r="H1956">
        <f t="shared" si="94"/>
        <v>0</v>
      </c>
      <c r="I1956">
        <f t="shared" si="95"/>
        <v>1.0141987829614605</v>
      </c>
    </row>
    <row r="1957" spans="1:9" x14ac:dyDescent="0.2">
      <c r="A1957" t="s">
        <v>706</v>
      </c>
      <c r="B1957">
        <v>5</v>
      </c>
      <c r="C1957">
        <v>0</v>
      </c>
      <c r="D1957">
        <v>0</v>
      </c>
      <c r="E1957">
        <f>IFERROR(INDEX(Gemeinde_Kennzahlen!A:C,MATCH(A1957,Gemeinde_Kennzahlen!B:B,),3),0)</f>
        <v>2765</v>
      </c>
      <c r="F1957">
        <f>IFERROR(ROUND(INDEX(Gemeinde_Kennzahlen!A:Q,MATCH(A1957,Gemeinde_Kennzahlen!B:B,),16)*INDEX(Gemeinde_Kennzahlen!A:Q,MATCH(A1957,Gemeinde_Kennzahlen!B:B,),17),2),"Siedlungsfläche in ha")</f>
        <v>76.260000000000005</v>
      </c>
      <c r="G1957">
        <f t="shared" si="93"/>
        <v>9.0415913200723327E-2</v>
      </c>
      <c r="H1957">
        <f t="shared" si="94"/>
        <v>0</v>
      </c>
      <c r="I1957">
        <f t="shared" si="95"/>
        <v>0</v>
      </c>
    </row>
    <row r="1958" spans="1:9" x14ac:dyDescent="0.2">
      <c r="A1958" t="s">
        <v>651</v>
      </c>
      <c r="B1958">
        <v>1</v>
      </c>
      <c r="C1958">
        <v>0</v>
      </c>
      <c r="D1958">
        <v>2</v>
      </c>
      <c r="E1958">
        <f>IFERROR(INDEX(Gemeinde_Kennzahlen!A:C,MATCH(A1958,Gemeinde_Kennzahlen!B:B,),3),0)</f>
        <v>577</v>
      </c>
      <c r="F1958">
        <f>IFERROR(ROUND(INDEX(Gemeinde_Kennzahlen!A:Q,MATCH(A1958,Gemeinde_Kennzahlen!B:B,),16)*INDEX(Gemeinde_Kennzahlen!A:Q,MATCH(A1958,Gemeinde_Kennzahlen!B:B,),17),2),"Siedlungsfläche in ha")</f>
        <v>35.630000000000003</v>
      </c>
      <c r="G1958">
        <f t="shared" si="93"/>
        <v>8.6655112651646438E-2</v>
      </c>
      <c r="H1958">
        <f t="shared" si="94"/>
        <v>0</v>
      </c>
      <c r="I1958">
        <f t="shared" si="95"/>
        <v>1.7331022530329288</v>
      </c>
    </row>
    <row r="1959" spans="1:9" x14ac:dyDescent="0.2">
      <c r="A1959" t="s">
        <v>1429</v>
      </c>
      <c r="B1959">
        <v>19</v>
      </c>
      <c r="C1959">
        <v>0</v>
      </c>
      <c r="D1959">
        <v>3</v>
      </c>
      <c r="E1959">
        <f>IFERROR(INDEX(Gemeinde_Kennzahlen!A:C,MATCH(A1959,Gemeinde_Kennzahlen!B:B,),3),0)</f>
        <v>585</v>
      </c>
      <c r="F1959">
        <f>IFERROR(ROUND(INDEX(Gemeinde_Kennzahlen!A:Q,MATCH(A1959,Gemeinde_Kennzahlen!B:B,),16)*INDEX(Gemeinde_Kennzahlen!A:Q,MATCH(A1959,Gemeinde_Kennzahlen!B:B,),17),2),"Siedlungsfläche in ha")</f>
        <v>31.78</v>
      </c>
      <c r="G1959">
        <f t="shared" si="93"/>
        <v>1.6239316239316242</v>
      </c>
      <c r="H1959">
        <f t="shared" si="94"/>
        <v>0</v>
      </c>
      <c r="I1959">
        <f t="shared" si="95"/>
        <v>2.5641025641025643</v>
      </c>
    </row>
    <row r="1960" spans="1:9" x14ac:dyDescent="0.2">
      <c r="A1960" t="s">
        <v>2281</v>
      </c>
      <c r="B1960">
        <v>34</v>
      </c>
      <c r="C1960">
        <v>2</v>
      </c>
      <c r="D1960">
        <v>9</v>
      </c>
      <c r="E1960">
        <f>IFERROR(INDEX(Gemeinde_Kennzahlen!A:C,MATCH(A1960,Gemeinde_Kennzahlen!B:B,),3),0)</f>
        <v>5592</v>
      </c>
      <c r="F1960">
        <f>IFERROR(ROUND(INDEX(Gemeinde_Kennzahlen!A:Q,MATCH(A1960,Gemeinde_Kennzahlen!B:B,),16)*INDEX(Gemeinde_Kennzahlen!A:Q,MATCH(A1960,Gemeinde_Kennzahlen!B:B,),17),2),"Siedlungsfläche in ha")</f>
        <v>157.63999999999999</v>
      </c>
      <c r="G1960">
        <f t="shared" si="93"/>
        <v>0.3040057224606581</v>
      </c>
      <c r="H1960">
        <f t="shared" si="94"/>
        <v>0.26824034334763946</v>
      </c>
      <c r="I1960">
        <f t="shared" si="95"/>
        <v>0.80472103004291851</v>
      </c>
    </row>
    <row r="1961" spans="1:9" x14ac:dyDescent="0.2">
      <c r="A1961" t="s">
        <v>2250</v>
      </c>
      <c r="B1961">
        <v>18</v>
      </c>
      <c r="C1961">
        <v>1</v>
      </c>
      <c r="D1961">
        <v>4</v>
      </c>
      <c r="E1961">
        <f>IFERROR(INDEX(Gemeinde_Kennzahlen!A:C,MATCH(A1961,Gemeinde_Kennzahlen!B:B,),3),0)</f>
        <v>776</v>
      </c>
      <c r="F1961">
        <f>IFERROR(ROUND(INDEX(Gemeinde_Kennzahlen!A:Q,MATCH(A1961,Gemeinde_Kennzahlen!B:B,),16)*INDEX(Gemeinde_Kennzahlen!A:Q,MATCH(A1961,Gemeinde_Kennzahlen!B:B,),17),2),"Siedlungsfläche in ha")</f>
        <v>30.68</v>
      </c>
      <c r="G1961">
        <f t="shared" si="93"/>
        <v>1.1597938144329898</v>
      </c>
      <c r="H1961">
        <f t="shared" si="94"/>
        <v>0.96649484536082475</v>
      </c>
      <c r="I1961">
        <f t="shared" si="95"/>
        <v>2.5773195876288661</v>
      </c>
    </row>
    <row r="1962" spans="1:9" x14ac:dyDescent="0.2">
      <c r="A1962" t="s">
        <v>661</v>
      </c>
      <c r="B1962">
        <v>3</v>
      </c>
      <c r="C1962">
        <v>0</v>
      </c>
      <c r="D1962">
        <v>0</v>
      </c>
      <c r="E1962">
        <f>IFERROR(INDEX(Gemeinde_Kennzahlen!A:C,MATCH(A1962,Gemeinde_Kennzahlen!B:B,),3),0)</f>
        <v>3289</v>
      </c>
      <c r="F1962">
        <f>IFERROR(ROUND(INDEX(Gemeinde_Kennzahlen!A:Q,MATCH(A1962,Gemeinde_Kennzahlen!B:B,),16)*INDEX(Gemeinde_Kennzahlen!A:Q,MATCH(A1962,Gemeinde_Kennzahlen!B:B,),17),2),"Siedlungsfläche in ha")</f>
        <v>107.51</v>
      </c>
      <c r="G1962">
        <f t="shared" si="93"/>
        <v>4.5606567345697784E-2</v>
      </c>
      <c r="H1962">
        <f t="shared" si="94"/>
        <v>0</v>
      </c>
      <c r="I1962">
        <f t="shared" si="95"/>
        <v>0</v>
      </c>
    </row>
    <row r="1963" spans="1:9" x14ac:dyDescent="0.2">
      <c r="A1963" t="s">
        <v>3485</v>
      </c>
      <c r="B1963">
        <v>0</v>
      </c>
      <c r="C1963">
        <v>0</v>
      </c>
      <c r="D1963">
        <v>1</v>
      </c>
      <c r="E1963">
        <f>IFERROR(INDEX(Gemeinde_Kennzahlen!A:C,MATCH(A1963,Gemeinde_Kennzahlen!B:B,),3),0)</f>
        <v>0</v>
      </c>
      <c r="F1963" t="str">
        <f>IFERROR(ROUND(INDEX(Gemeinde_Kennzahlen!A:Q,MATCH(A1963,Gemeinde_Kennzahlen!B:B,),16)*INDEX(Gemeinde_Kennzahlen!A:Q,MATCH(A1963,Gemeinde_Kennzahlen!B:B,),17),2),"Siedlungsfläche in ha")</f>
        <v>Siedlungsfläche in ha</v>
      </c>
      <c r="G1963" t="e">
        <f t="shared" si="93"/>
        <v>#DIV/0!</v>
      </c>
      <c r="H1963" t="e">
        <f t="shared" si="94"/>
        <v>#DIV/0!</v>
      </c>
      <c r="I1963" t="e">
        <f t="shared" si="95"/>
        <v>#DIV/0!</v>
      </c>
    </row>
    <row r="1964" spans="1:9" x14ac:dyDescent="0.2">
      <c r="A1964" t="s">
        <v>1165</v>
      </c>
      <c r="B1964">
        <v>31</v>
      </c>
      <c r="C1964">
        <v>0</v>
      </c>
      <c r="D1964">
        <v>4</v>
      </c>
      <c r="E1964">
        <f>IFERROR(INDEX(Gemeinde_Kennzahlen!A:C,MATCH(A1964,Gemeinde_Kennzahlen!B:B,),3),0)</f>
        <v>4249</v>
      </c>
      <c r="F1964">
        <f>IFERROR(ROUND(INDEX(Gemeinde_Kennzahlen!A:Q,MATCH(A1964,Gemeinde_Kennzahlen!B:B,),16)*INDEX(Gemeinde_Kennzahlen!A:Q,MATCH(A1964,Gemeinde_Kennzahlen!B:B,),17),2),"Siedlungsfläche in ha")</f>
        <v>124</v>
      </c>
      <c r="G1964">
        <f t="shared" si="93"/>
        <v>0.36479171569781127</v>
      </c>
      <c r="H1964">
        <f t="shared" si="94"/>
        <v>0</v>
      </c>
      <c r="I1964">
        <f t="shared" si="95"/>
        <v>0.4706989879971758</v>
      </c>
    </row>
    <row r="1965" spans="1:9" x14ac:dyDescent="0.2">
      <c r="A1965" t="s">
        <v>476</v>
      </c>
      <c r="B1965">
        <v>0</v>
      </c>
      <c r="C1965">
        <v>0</v>
      </c>
      <c r="D1965">
        <v>0</v>
      </c>
      <c r="E1965">
        <f>IFERROR(INDEX(Gemeinde_Kennzahlen!A:C,MATCH(A1965,Gemeinde_Kennzahlen!B:B,),3),0)</f>
        <v>227</v>
      </c>
      <c r="F1965">
        <f>IFERROR(ROUND(INDEX(Gemeinde_Kennzahlen!A:Q,MATCH(A1965,Gemeinde_Kennzahlen!B:B,),16)*INDEX(Gemeinde_Kennzahlen!A:Q,MATCH(A1965,Gemeinde_Kennzahlen!B:B,),17),2),"Siedlungsfläche in ha")</f>
        <v>11.08</v>
      </c>
      <c r="G1965">
        <f t="shared" si="93"/>
        <v>0</v>
      </c>
      <c r="H1965">
        <f t="shared" si="94"/>
        <v>0</v>
      </c>
      <c r="I1965">
        <f t="shared" si="95"/>
        <v>0</v>
      </c>
    </row>
    <row r="1966" spans="1:9" x14ac:dyDescent="0.2">
      <c r="A1966" t="s">
        <v>707</v>
      </c>
      <c r="B1966">
        <v>2</v>
      </c>
      <c r="C1966">
        <v>0</v>
      </c>
      <c r="D1966">
        <v>0</v>
      </c>
      <c r="E1966">
        <f>IFERROR(INDEX(Gemeinde_Kennzahlen!A:C,MATCH(A1966,Gemeinde_Kennzahlen!B:B,),3),0)</f>
        <v>864</v>
      </c>
      <c r="F1966">
        <f>IFERROR(ROUND(INDEX(Gemeinde_Kennzahlen!A:Q,MATCH(A1966,Gemeinde_Kennzahlen!B:B,),16)*INDEX(Gemeinde_Kennzahlen!A:Q,MATCH(A1966,Gemeinde_Kennzahlen!B:B,),17),2),"Siedlungsfläche in ha")</f>
        <v>31.33</v>
      </c>
      <c r="G1966">
        <f t="shared" si="93"/>
        <v>0.11574074074074073</v>
      </c>
      <c r="H1966">
        <f t="shared" si="94"/>
        <v>0</v>
      </c>
      <c r="I1966">
        <f t="shared" si="95"/>
        <v>0</v>
      </c>
    </row>
    <row r="1967" spans="1:9" x14ac:dyDescent="0.2">
      <c r="A1967" t="s">
        <v>2319</v>
      </c>
      <c r="B1967">
        <v>6</v>
      </c>
      <c r="C1967">
        <v>0</v>
      </c>
      <c r="D1967">
        <v>3</v>
      </c>
      <c r="E1967">
        <f>IFERROR(INDEX(Gemeinde_Kennzahlen!A:C,MATCH(A1967,Gemeinde_Kennzahlen!B:B,),3),0)</f>
        <v>1861</v>
      </c>
      <c r="F1967">
        <f>IFERROR(ROUND(INDEX(Gemeinde_Kennzahlen!A:Q,MATCH(A1967,Gemeinde_Kennzahlen!B:B,),16)*INDEX(Gemeinde_Kennzahlen!A:Q,MATCH(A1967,Gemeinde_Kennzahlen!B:B,),17),2),"Siedlungsfläche in ha")</f>
        <v>54.13</v>
      </c>
      <c r="G1967">
        <f t="shared" si="93"/>
        <v>0.16120365394948952</v>
      </c>
      <c r="H1967">
        <f t="shared" si="94"/>
        <v>0</v>
      </c>
      <c r="I1967">
        <f t="shared" si="95"/>
        <v>0.80601826974744761</v>
      </c>
    </row>
    <row r="1968" spans="1:9" x14ac:dyDescent="0.2">
      <c r="A1968" t="s">
        <v>2109</v>
      </c>
      <c r="B1968">
        <v>7</v>
      </c>
      <c r="C1968">
        <v>0</v>
      </c>
      <c r="D1968">
        <v>0</v>
      </c>
      <c r="E1968">
        <f>IFERROR(INDEX(Gemeinde_Kennzahlen!A:C,MATCH(A1968,Gemeinde_Kennzahlen!B:B,),3),0)</f>
        <v>204</v>
      </c>
      <c r="F1968">
        <f>IFERROR(ROUND(INDEX(Gemeinde_Kennzahlen!A:Q,MATCH(A1968,Gemeinde_Kennzahlen!B:B,),16)*INDEX(Gemeinde_Kennzahlen!A:Q,MATCH(A1968,Gemeinde_Kennzahlen!B:B,),17),2),"Siedlungsfläche in ha")</f>
        <v>17.239999999999998</v>
      </c>
      <c r="G1968">
        <f t="shared" si="93"/>
        <v>1.715686274509804</v>
      </c>
      <c r="H1968">
        <f t="shared" si="94"/>
        <v>0</v>
      </c>
      <c r="I1968">
        <f t="shared" si="95"/>
        <v>0</v>
      </c>
    </row>
    <row r="1969" spans="1:9" x14ac:dyDescent="0.2">
      <c r="A1969" t="s">
        <v>2204</v>
      </c>
      <c r="B1969">
        <v>3</v>
      </c>
      <c r="C1969">
        <v>0</v>
      </c>
      <c r="D1969">
        <v>0</v>
      </c>
      <c r="E1969">
        <f>IFERROR(INDEX(Gemeinde_Kennzahlen!A:C,MATCH(A1969,Gemeinde_Kennzahlen!B:B,),3),0)</f>
        <v>181</v>
      </c>
      <c r="F1969">
        <f>IFERROR(ROUND(INDEX(Gemeinde_Kennzahlen!A:Q,MATCH(A1969,Gemeinde_Kennzahlen!B:B,),16)*INDEX(Gemeinde_Kennzahlen!A:Q,MATCH(A1969,Gemeinde_Kennzahlen!B:B,),17),2),"Siedlungsfläche in ha")</f>
        <v>15.89</v>
      </c>
      <c r="G1969">
        <f t="shared" si="93"/>
        <v>0.82872928176795579</v>
      </c>
      <c r="H1969">
        <f t="shared" si="94"/>
        <v>0</v>
      </c>
      <c r="I1969">
        <f t="shared" si="95"/>
        <v>0</v>
      </c>
    </row>
    <row r="1970" spans="1:9" x14ac:dyDescent="0.2">
      <c r="A1970" t="s">
        <v>1088</v>
      </c>
      <c r="B1970">
        <v>3</v>
      </c>
      <c r="C1970">
        <v>0</v>
      </c>
      <c r="D1970">
        <v>1</v>
      </c>
      <c r="E1970">
        <f>IFERROR(INDEX(Gemeinde_Kennzahlen!A:C,MATCH(A1970,Gemeinde_Kennzahlen!B:B,),3),0)</f>
        <v>1474</v>
      </c>
      <c r="F1970">
        <f>IFERROR(ROUND(INDEX(Gemeinde_Kennzahlen!A:Q,MATCH(A1970,Gemeinde_Kennzahlen!B:B,),16)*INDEX(Gemeinde_Kennzahlen!A:Q,MATCH(A1970,Gemeinde_Kennzahlen!B:B,),17),2),"Siedlungsfläche in ha")</f>
        <v>45</v>
      </c>
      <c r="G1970">
        <f t="shared" si="93"/>
        <v>0.10176390773405698</v>
      </c>
      <c r="H1970">
        <f t="shared" si="94"/>
        <v>0</v>
      </c>
      <c r="I1970">
        <f t="shared" si="95"/>
        <v>0.33921302578018991</v>
      </c>
    </row>
    <row r="1971" spans="1:9" x14ac:dyDescent="0.2">
      <c r="A1971" t="s">
        <v>2122</v>
      </c>
      <c r="B1971">
        <v>18</v>
      </c>
      <c r="C1971">
        <v>3</v>
      </c>
      <c r="D1971">
        <v>6</v>
      </c>
      <c r="E1971">
        <f>IFERROR(INDEX(Gemeinde_Kennzahlen!A:C,MATCH(A1971,Gemeinde_Kennzahlen!B:B,),3),0)</f>
        <v>1388</v>
      </c>
      <c r="F1971">
        <f>IFERROR(ROUND(INDEX(Gemeinde_Kennzahlen!A:Q,MATCH(A1971,Gemeinde_Kennzahlen!B:B,),16)*INDEX(Gemeinde_Kennzahlen!A:Q,MATCH(A1971,Gemeinde_Kennzahlen!B:B,),17),2),"Siedlungsfläche in ha")</f>
        <v>53.77</v>
      </c>
      <c r="G1971">
        <f t="shared" si="93"/>
        <v>0.64841498559077815</v>
      </c>
      <c r="H1971">
        <f t="shared" si="94"/>
        <v>1.6210374639769454</v>
      </c>
      <c r="I1971">
        <f t="shared" si="95"/>
        <v>2.1613832853025938</v>
      </c>
    </row>
    <row r="1972" spans="1:9" x14ac:dyDescent="0.2">
      <c r="A1972" t="s">
        <v>499</v>
      </c>
      <c r="B1972">
        <v>0</v>
      </c>
      <c r="C1972">
        <v>0</v>
      </c>
      <c r="D1972">
        <v>0</v>
      </c>
      <c r="E1972">
        <f>IFERROR(INDEX(Gemeinde_Kennzahlen!A:C,MATCH(A1972,Gemeinde_Kennzahlen!B:B,),3),0)</f>
        <v>539</v>
      </c>
      <c r="F1972">
        <f>IFERROR(ROUND(INDEX(Gemeinde_Kennzahlen!A:Q,MATCH(A1972,Gemeinde_Kennzahlen!B:B,),16)*INDEX(Gemeinde_Kennzahlen!A:Q,MATCH(A1972,Gemeinde_Kennzahlen!B:B,),17),2),"Siedlungsfläche in ha")</f>
        <v>70</v>
      </c>
      <c r="G1972">
        <f t="shared" si="93"/>
        <v>0</v>
      </c>
      <c r="H1972">
        <f t="shared" si="94"/>
        <v>0</v>
      </c>
      <c r="I1972">
        <f t="shared" si="95"/>
        <v>0</v>
      </c>
    </row>
    <row r="1973" spans="1:9" x14ac:dyDescent="0.2">
      <c r="A1973" t="s">
        <v>599</v>
      </c>
      <c r="B1973">
        <v>0</v>
      </c>
      <c r="C1973">
        <v>0</v>
      </c>
      <c r="D1973">
        <v>0</v>
      </c>
      <c r="E1973">
        <f>IFERROR(INDEX(Gemeinde_Kennzahlen!A:C,MATCH(A1973,Gemeinde_Kennzahlen!B:B,),3),0)</f>
        <v>1366</v>
      </c>
      <c r="F1973">
        <f>IFERROR(ROUND(INDEX(Gemeinde_Kennzahlen!A:Q,MATCH(A1973,Gemeinde_Kennzahlen!B:B,),16)*INDEX(Gemeinde_Kennzahlen!A:Q,MATCH(A1973,Gemeinde_Kennzahlen!B:B,),17),2),"Siedlungsfläche in ha")</f>
        <v>68.760000000000005</v>
      </c>
      <c r="G1973">
        <f t="shared" si="93"/>
        <v>0</v>
      </c>
      <c r="H1973">
        <f t="shared" si="94"/>
        <v>0</v>
      </c>
      <c r="I1973">
        <f t="shared" si="95"/>
        <v>0</v>
      </c>
    </row>
    <row r="1974" spans="1:9" x14ac:dyDescent="0.2">
      <c r="A1974" t="s">
        <v>1470</v>
      </c>
      <c r="B1974">
        <v>7</v>
      </c>
      <c r="C1974">
        <v>0</v>
      </c>
      <c r="D1974">
        <v>1</v>
      </c>
      <c r="E1974">
        <f>IFERROR(INDEX(Gemeinde_Kennzahlen!A:C,MATCH(A1974,Gemeinde_Kennzahlen!B:B,),3),0)</f>
        <v>276</v>
      </c>
      <c r="F1974">
        <f>IFERROR(ROUND(INDEX(Gemeinde_Kennzahlen!A:Q,MATCH(A1974,Gemeinde_Kennzahlen!B:B,),16)*INDEX(Gemeinde_Kennzahlen!A:Q,MATCH(A1974,Gemeinde_Kennzahlen!B:B,),17),2),"Siedlungsfläche in ha")</f>
        <v>13.81</v>
      </c>
      <c r="G1974">
        <f t="shared" si="93"/>
        <v>1.2681159420289856</v>
      </c>
      <c r="H1974">
        <f t="shared" si="94"/>
        <v>0</v>
      </c>
      <c r="I1974">
        <f t="shared" si="95"/>
        <v>1.8115942028985508</v>
      </c>
    </row>
    <row r="1975" spans="1:9" x14ac:dyDescent="0.2">
      <c r="A1975" t="s">
        <v>1623</v>
      </c>
      <c r="B1975">
        <v>0</v>
      </c>
      <c r="C1975">
        <v>0</v>
      </c>
      <c r="D1975">
        <v>0</v>
      </c>
      <c r="E1975">
        <f>IFERROR(INDEX(Gemeinde_Kennzahlen!A:C,MATCH(A1975,Gemeinde_Kennzahlen!B:B,),3),0)</f>
        <v>449</v>
      </c>
      <c r="F1975">
        <f>IFERROR(ROUND(INDEX(Gemeinde_Kennzahlen!A:Q,MATCH(A1975,Gemeinde_Kennzahlen!B:B,),16)*INDEX(Gemeinde_Kennzahlen!A:Q,MATCH(A1975,Gemeinde_Kennzahlen!B:B,),17),2),"Siedlungsfläche in ha")</f>
        <v>18.8</v>
      </c>
      <c r="G1975">
        <f t="shared" si="93"/>
        <v>0</v>
      </c>
      <c r="H1975">
        <f t="shared" si="94"/>
        <v>0</v>
      </c>
      <c r="I1975">
        <f t="shared" si="95"/>
        <v>0</v>
      </c>
    </row>
    <row r="1976" spans="1:9" x14ac:dyDescent="0.2">
      <c r="A1976" t="s">
        <v>1208</v>
      </c>
      <c r="B1976">
        <v>0</v>
      </c>
      <c r="C1976">
        <v>0</v>
      </c>
      <c r="D1976">
        <v>1</v>
      </c>
      <c r="E1976">
        <f>IFERROR(INDEX(Gemeinde_Kennzahlen!A:C,MATCH(A1976,Gemeinde_Kennzahlen!B:B,),3),0)</f>
        <v>841</v>
      </c>
      <c r="F1976">
        <f>IFERROR(ROUND(INDEX(Gemeinde_Kennzahlen!A:Q,MATCH(A1976,Gemeinde_Kennzahlen!B:B,),16)*INDEX(Gemeinde_Kennzahlen!A:Q,MATCH(A1976,Gemeinde_Kennzahlen!B:B,),17),2),"Siedlungsfläche in ha")</f>
        <v>84.11</v>
      </c>
      <c r="G1976">
        <f t="shared" si="93"/>
        <v>0</v>
      </c>
      <c r="H1976">
        <f t="shared" si="94"/>
        <v>0</v>
      </c>
      <c r="I1976">
        <f t="shared" si="95"/>
        <v>0.59453032104637327</v>
      </c>
    </row>
    <row r="1977" spans="1:9" x14ac:dyDescent="0.2">
      <c r="A1977" t="s">
        <v>1010</v>
      </c>
      <c r="B1977">
        <v>31</v>
      </c>
      <c r="C1977">
        <v>0</v>
      </c>
      <c r="D1977">
        <v>5</v>
      </c>
      <c r="E1977">
        <f>IFERROR(INDEX(Gemeinde_Kennzahlen!A:C,MATCH(A1977,Gemeinde_Kennzahlen!B:B,),3),0)</f>
        <v>3184</v>
      </c>
      <c r="F1977">
        <f>IFERROR(ROUND(INDEX(Gemeinde_Kennzahlen!A:Q,MATCH(A1977,Gemeinde_Kennzahlen!B:B,),16)*INDEX(Gemeinde_Kennzahlen!A:Q,MATCH(A1977,Gemeinde_Kennzahlen!B:B,),17),2),"Siedlungsfläche in ha")</f>
        <v>110</v>
      </c>
      <c r="G1977">
        <f t="shared" si="93"/>
        <v>0.48680904522613067</v>
      </c>
      <c r="H1977">
        <f t="shared" si="94"/>
        <v>0</v>
      </c>
      <c r="I1977">
        <f t="shared" si="95"/>
        <v>0.78517587939698497</v>
      </c>
    </row>
    <row r="1978" spans="1:9" x14ac:dyDescent="0.2">
      <c r="A1978" t="s">
        <v>725</v>
      </c>
      <c r="B1978">
        <v>0</v>
      </c>
      <c r="C1978">
        <v>0</v>
      </c>
      <c r="D1978">
        <v>0</v>
      </c>
      <c r="E1978">
        <f>IFERROR(INDEX(Gemeinde_Kennzahlen!A:C,MATCH(A1978,Gemeinde_Kennzahlen!B:B,),3),0)</f>
        <v>718</v>
      </c>
      <c r="F1978">
        <f>IFERROR(ROUND(INDEX(Gemeinde_Kennzahlen!A:Q,MATCH(A1978,Gemeinde_Kennzahlen!B:B,),16)*INDEX(Gemeinde_Kennzahlen!A:Q,MATCH(A1978,Gemeinde_Kennzahlen!B:B,),17),2),"Siedlungsfläche in ha")</f>
        <v>46.84</v>
      </c>
      <c r="G1978">
        <f t="shared" si="93"/>
        <v>0</v>
      </c>
      <c r="H1978">
        <f t="shared" si="94"/>
        <v>0</v>
      </c>
      <c r="I1978">
        <f t="shared" si="95"/>
        <v>0</v>
      </c>
    </row>
    <row r="1979" spans="1:9" x14ac:dyDescent="0.2">
      <c r="A1979" t="s">
        <v>1294</v>
      </c>
      <c r="B1979">
        <v>17</v>
      </c>
      <c r="C1979">
        <v>0</v>
      </c>
      <c r="D1979">
        <v>5</v>
      </c>
      <c r="E1979">
        <f>IFERROR(INDEX(Gemeinde_Kennzahlen!A:C,MATCH(A1979,Gemeinde_Kennzahlen!B:B,),3),0)</f>
        <v>1896</v>
      </c>
      <c r="F1979">
        <f>IFERROR(ROUND(INDEX(Gemeinde_Kennzahlen!A:Q,MATCH(A1979,Gemeinde_Kennzahlen!B:B,),16)*INDEX(Gemeinde_Kennzahlen!A:Q,MATCH(A1979,Gemeinde_Kennzahlen!B:B,),17),2),"Siedlungsfläche in ha")</f>
        <v>59.79</v>
      </c>
      <c r="G1979">
        <f t="shared" si="93"/>
        <v>0.4483122362869198</v>
      </c>
      <c r="H1979">
        <f t="shared" si="94"/>
        <v>0</v>
      </c>
      <c r="I1979">
        <f t="shared" si="95"/>
        <v>1.3185654008438819</v>
      </c>
    </row>
    <row r="1980" spans="1:9" x14ac:dyDescent="0.2">
      <c r="A1980" t="s">
        <v>1135</v>
      </c>
      <c r="B1980">
        <v>3</v>
      </c>
      <c r="C1980">
        <v>0</v>
      </c>
      <c r="D1980">
        <v>1</v>
      </c>
      <c r="E1980">
        <f>IFERROR(INDEX(Gemeinde_Kennzahlen!A:C,MATCH(A1980,Gemeinde_Kennzahlen!B:B,),3),0)</f>
        <v>975</v>
      </c>
      <c r="F1980">
        <f>IFERROR(ROUND(INDEX(Gemeinde_Kennzahlen!A:Q,MATCH(A1980,Gemeinde_Kennzahlen!B:B,),16)*INDEX(Gemeinde_Kennzahlen!A:Q,MATCH(A1980,Gemeinde_Kennzahlen!B:B,),17),2),"Siedlungsfläche in ha")</f>
        <v>31</v>
      </c>
      <c r="G1980">
        <f t="shared" si="93"/>
        <v>0.15384615384615385</v>
      </c>
      <c r="H1980">
        <f t="shared" si="94"/>
        <v>0</v>
      </c>
      <c r="I1980">
        <f t="shared" si="95"/>
        <v>0.51282051282051277</v>
      </c>
    </row>
    <row r="1981" spans="1:9" x14ac:dyDescent="0.2">
      <c r="A1981" t="s">
        <v>297</v>
      </c>
      <c r="B1981">
        <v>19</v>
      </c>
      <c r="C1981">
        <v>1</v>
      </c>
      <c r="D1981">
        <v>4</v>
      </c>
      <c r="E1981">
        <f>IFERROR(INDEX(Gemeinde_Kennzahlen!A:C,MATCH(A1981,Gemeinde_Kennzahlen!B:B,),3),0)</f>
        <v>19058</v>
      </c>
      <c r="F1981">
        <f>IFERROR(ROUND(INDEX(Gemeinde_Kennzahlen!A:Q,MATCH(A1981,Gemeinde_Kennzahlen!B:B,),16)*INDEX(Gemeinde_Kennzahlen!A:Q,MATCH(A1981,Gemeinde_Kennzahlen!B:B,),17),2),"Siedlungsfläche in ha")</f>
        <v>218</v>
      </c>
      <c r="G1981">
        <f t="shared" si="93"/>
        <v>4.9847832931052577E-2</v>
      </c>
      <c r="H1981">
        <f t="shared" si="94"/>
        <v>3.9353552313988877E-2</v>
      </c>
      <c r="I1981">
        <f t="shared" si="95"/>
        <v>0.104942806170637</v>
      </c>
    </row>
    <row r="1982" spans="1:9" x14ac:dyDescent="0.2">
      <c r="A1982" t="s">
        <v>1928</v>
      </c>
      <c r="B1982">
        <v>32</v>
      </c>
      <c r="C1982">
        <v>5</v>
      </c>
      <c r="D1982">
        <v>12</v>
      </c>
      <c r="E1982">
        <f>IFERROR(INDEX(Gemeinde_Kennzahlen!A:C,MATCH(A1982,Gemeinde_Kennzahlen!B:B,),3),0)</f>
        <v>4057</v>
      </c>
      <c r="F1982">
        <f>IFERROR(ROUND(INDEX(Gemeinde_Kennzahlen!A:Q,MATCH(A1982,Gemeinde_Kennzahlen!B:B,),16)*INDEX(Gemeinde_Kennzahlen!A:Q,MATCH(A1982,Gemeinde_Kennzahlen!B:B,),17),2),"Siedlungsfläche in ha")</f>
        <v>115.41</v>
      </c>
      <c r="G1982">
        <f t="shared" si="93"/>
        <v>0.39438008380576778</v>
      </c>
      <c r="H1982">
        <f t="shared" si="94"/>
        <v>0.92432832141976828</v>
      </c>
      <c r="I1982">
        <f t="shared" si="95"/>
        <v>1.4789253142716292</v>
      </c>
    </row>
    <row r="1983" spans="1:9" x14ac:dyDescent="0.2">
      <c r="A1983" t="s">
        <v>1892</v>
      </c>
      <c r="B1983">
        <v>5</v>
      </c>
      <c r="C1983">
        <v>0</v>
      </c>
      <c r="D1983">
        <v>0</v>
      </c>
      <c r="E1983">
        <f>IFERROR(INDEX(Gemeinde_Kennzahlen!A:C,MATCH(A1983,Gemeinde_Kennzahlen!B:B,),3),0)</f>
        <v>1681</v>
      </c>
      <c r="F1983">
        <f>IFERROR(ROUND(INDEX(Gemeinde_Kennzahlen!A:Q,MATCH(A1983,Gemeinde_Kennzahlen!B:B,),16)*INDEX(Gemeinde_Kennzahlen!A:Q,MATCH(A1983,Gemeinde_Kennzahlen!B:B,),17),2),"Siedlungsfläche in ha")</f>
        <v>45.67</v>
      </c>
      <c r="G1983">
        <f t="shared" si="93"/>
        <v>0.14872099940511599</v>
      </c>
      <c r="H1983">
        <f t="shared" si="94"/>
        <v>0</v>
      </c>
      <c r="I1983">
        <f t="shared" si="95"/>
        <v>0</v>
      </c>
    </row>
    <row r="1984" spans="1:9" x14ac:dyDescent="0.2">
      <c r="A1984" t="s">
        <v>2286</v>
      </c>
      <c r="B1984">
        <v>21</v>
      </c>
      <c r="C1984">
        <v>1</v>
      </c>
      <c r="D1984">
        <v>13</v>
      </c>
      <c r="E1984">
        <f>IFERROR(INDEX(Gemeinde_Kennzahlen!A:C,MATCH(A1984,Gemeinde_Kennzahlen!B:B,),3),0)</f>
        <v>5002</v>
      </c>
      <c r="F1984">
        <f>IFERROR(ROUND(INDEX(Gemeinde_Kennzahlen!A:Q,MATCH(A1984,Gemeinde_Kennzahlen!B:B,),16)*INDEX(Gemeinde_Kennzahlen!A:Q,MATCH(A1984,Gemeinde_Kennzahlen!B:B,),17),2),"Siedlungsfläche in ha")</f>
        <v>121.3</v>
      </c>
      <c r="G1984">
        <f t="shared" si="93"/>
        <v>0.20991603358656541</v>
      </c>
      <c r="H1984">
        <f t="shared" si="94"/>
        <v>0.14994002399040385</v>
      </c>
      <c r="I1984">
        <f t="shared" si="95"/>
        <v>1.2994802079168333</v>
      </c>
    </row>
    <row r="1985" spans="1:9" x14ac:dyDescent="0.2">
      <c r="A1985" t="s">
        <v>1057</v>
      </c>
      <c r="B1985">
        <v>7</v>
      </c>
      <c r="C1985">
        <v>0</v>
      </c>
      <c r="D1985">
        <v>4</v>
      </c>
      <c r="E1985">
        <f>IFERROR(INDEX(Gemeinde_Kennzahlen!A:C,MATCH(A1985,Gemeinde_Kennzahlen!B:B,),3),0)</f>
        <v>1480</v>
      </c>
      <c r="F1985">
        <f>IFERROR(ROUND(INDEX(Gemeinde_Kennzahlen!A:Q,MATCH(A1985,Gemeinde_Kennzahlen!B:B,),16)*INDEX(Gemeinde_Kennzahlen!A:Q,MATCH(A1985,Gemeinde_Kennzahlen!B:B,),17),2),"Siedlungsfläche in ha")</f>
        <v>50.84</v>
      </c>
      <c r="G1985">
        <f t="shared" si="93"/>
        <v>0.23648648648648651</v>
      </c>
      <c r="H1985">
        <f t="shared" si="94"/>
        <v>0</v>
      </c>
      <c r="I1985">
        <f t="shared" si="95"/>
        <v>1.3513513513513513</v>
      </c>
    </row>
    <row r="1986" spans="1:9" x14ac:dyDescent="0.2">
      <c r="A1986" t="s">
        <v>1858</v>
      </c>
      <c r="B1986">
        <v>15</v>
      </c>
      <c r="C1986">
        <v>0</v>
      </c>
      <c r="D1986">
        <v>1</v>
      </c>
      <c r="E1986">
        <f>IFERROR(INDEX(Gemeinde_Kennzahlen!A:C,MATCH(A1986,Gemeinde_Kennzahlen!B:B,),3),0)</f>
        <v>1484</v>
      </c>
      <c r="F1986">
        <f>IFERROR(ROUND(INDEX(Gemeinde_Kennzahlen!A:Q,MATCH(A1986,Gemeinde_Kennzahlen!B:B,),16)*INDEX(Gemeinde_Kennzahlen!A:Q,MATCH(A1986,Gemeinde_Kennzahlen!B:B,),17),2),"Siedlungsfläche in ha")</f>
        <v>49.18</v>
      </c>
      <c r="G1986">
        <f t="shared" si="93"/>
        <v>0.50539083557951481</v>
      </c>
      <c r="H1986">
        <f t="shared" si="94"/>
        <v>0</v>
      </c>
      <c r="I1986">
        <f t="shared" si="95"/>
        <v>0.33692722371967659</v>
      </c>
    </row>
    <row r="1987" spans="1:9" x14ac:dyDescent="0.2">
      <c r="A1987" t="s">
        <v>310</v>
      </c>
      <c r="B1987">
        <v>31</v>
      </c>
      <c r="C1987">
        <v>0</v>
      </c>
      <c r="D1987">
        <v>3</v>
      </c>
      <c r="E1987">
        <f>IFERROR(INDEX(Gemeinde_Kennzahlen!A:C,MATCH(A1987,Gemeinde_Kennzahlen!B:B,),3),0)</f>
        <v>4631</v>
      </c>
      <c r="F1987">
        <f>IFERROR(ROUND(INDEX(Gemeinde_Kennzahlen!A:Q,MATCH(A1987,Gemeinde_Kennzahlen!B:B,),16)*INDEX(Gemeinde_Kennzahlen!A:Q,MATCH(A1987,Gemeinde_Kennzahlen!B:B,),17),2),"Siedlungsfläche in ha")</f>
        <v>120.43</v>
      </c>
      <c r="G1987">
        <f t="shared" si="93"/>
        <v>0.33470092852515654</v>
      </c>
      <c r="H1987">
        <f t="shared" si="94"/>
        <v>0</v>
      </c>
      <c r="I1987">
        <f t="shared" si="95"/>
        <v>0.32390412437918381</v>
      </c>
    </row>
    <row r="1988" spans="1:9" x14ac:dyDescent="0.2">
      <c r="A1988" t="s">
        <v>1065</v>
      </c>
      <c r="B1988">
        <v>8</v>
      </c>
      <c r="C1988">
        <v>0</v>
      </c>
      <c r="D1988">
        <v>1</v>
      </c>
      <c r="E1988">
        <f>IFERROR(INDEX(Gemeinde_Kennzahlen!A:C,MATCH(A1988,Gemeinde_Kennzahlen!B:B,),3),0)</f>
        <v>685</v>
      </c>
      <c r="F1988">
        <f>IFERROR(ROUND(INDEX(Gemeinde_Kennzahlen!A:Q,MATCH(A1988,Gemeinde_Kennzahlen!B:B,),16)*INDEX(Gemeinde_Kennzahlen!A:Q,MATCH(A1988,Gemeinde_Kennzahlen!B:B,),17),2),"Siedlungsfläche in ha")</f>
        <v>32</v>
      </c>
      <c r="G1988">
        <f t="shared" si="93"/>
        <v>0.58394160583941601</v>
      </c>
      <c r="H1988">
        <f t="shared" si="94"/>
        <v>0</v>
      </c>
      <c r="I1988">
        <f t="shared" si="95"/>
        <v>0.72992700729927007</v>
      </c>
    </row>
    <row r="1989" spans="1:9" x14ac:dyDescent="0.2">
      <c r="A1989" t="s">
        <v>1345</v>
      </c>
      <c r="B1989">
        <v>2</v>
      </c>
      <c r="C1989">
        <v>1</v>
      </c>
      <c r="D1989">
        <v>0</v>
      </c>
      <c r="E1989">
        <f>IFERROR(INDEX(Gemeinde_Kennzahlen!A:C,MATCH(A1989,Gemeinde_Kennzahlen!B:B,),3),0)</f>
        <v>851</v>
      </c>
      <c r="F1989">
        <f>IFERROR(ROUND(INDEX(Gemeinde_Kennzahlen!A:Q,MATCH(A1989,Gemeinde_Kennzahlen!B:B,),16)*INDEX(Gemeinde_Kennzahlen!A:Q,MATCH(A1989,Gemeinde_Kennzahlen!B:B,),17),2),"Siedlungsfläche in ha")</f>
        <v>46.75</v>
      </c>
      <c r="G1989">
        <f t="shared" si="93"/>
        <v>0.11750881316098707</v>
      </c>
      <c r="H1989">
        <f t="shared" si="94"/>
        <v>0.88131609870740302</v>
      </c>
      <c r="I1989">
        <f t="shared" si="95"/>
        <v>0</v>
      </c>
    </row>
    <row r="1990" spans="1:9" x14ac:dyDescent="0.2">
      <c r="A1990" t="s">
        <v>2230</v>
      </c>
      <c r="B1990">
        <v>10</v>
      </c>
      <c r="C1990">
        <v>0</v>
      </c>
      <c r="D1990">
        <v>6</v>
      </c>
      <c r="E1990">
        <f>IFERROR(INDEX(Gemeinde_Kennzahlen!A:C,MATCH(A1990,Gemeinde_Kennzahlen!B:B,),3),0)</f>
        <v>2515</v>
      </c>
      <c r="F1990">
        <f>IFERROR(ROUND(INDEX(Gemeinde_Kennzahlen!A:Q,MATCH(A1990,Gemeinde_Kennzahlen!B:B,),16)*INDEX(Gemeinde_Kennzahlen!A:Q,MATCH(A1990,Gemeinde_Kennzahlen!B:B,),17),2),"Siedlungsfläche in ha")</f>
        <v>57</v>
      </c>
      <c r="G1990">
        <f t="shared" si="93"/>
        <v>0.19880715705765406</v>
      </c>
      <c r="H1990">
        <f t="shared" si="94"/>
        <v>0</v>
      </c>
      <c r="I1990">
        <f t="shared" si="95"/>
        <v>1.1928429423459246</v>
      </c>
    </row>
    <row r="1991" spans="1:9" x14ac:dyDescent="0.2">
      <c r="A1991" t="s">
        <v>1508</v>
      </c>
      <c r="B1991">
        <v>1</v>
      </c>
      <c r="C1991">
        <v>0</v>
      </c>
      <c r="D1991">
        <v>0</v>
      </c>
      <c r="E1991">
        <f>IFERROR(INDEX(Gemeinde_Kennzahlen!A:C,MATCH(A1991,Gemeinde_Kennzahlen!B:B,),3),0)</f>
        <v>1038</v>
      </c>
      <c r="F1991">
        <f>IFERROR(ROUND(INDEX(Gemeinde_Kennzahlen!A:Q,MATCH(A1991,Gemeinde_Kennzahlen!B:B,),16)*INDEX(Gemeinde_Kennzahlen!A:Q,MATCH(A1991,Gemeinde_Kennzahlen!B:B,),17),2),"Siedlungsfläche in ha")</f>
        <v>48</v>
      </c>
      <c r="G1991">
        <f t="shared" si="93"/>
        <v>4.8169556840077073E-2</v>
      </c>
      <c r="H1991">
        <f t="shared" si="94"/>
        <v>0</v>
      </c>
      <c r="I1991">
        <f t="shared" si="95"/>
        <v>0</v>
      </c>
    </row>
    <row r="1992" spans="1:9" x14ac:dyDescent="0.2">
      <c r="A1992" t="s">
        <v>2059</v>
      </c>
      <c r="B1992">
        <v>10</v>
      </c>
      <c r="C1992">
        <v>0</v>
      </c>
      <c r="D1992">
        <v>2</v>
      </c>
      <c r="E1992">
        <f>IFERROR(INDEX(Gemeinde_Kennzahlen!A:C,MATCH(A1992,Gemeinde_Kennzahlen!B:B,),3),0)</f>
        <v>599</v>
      </c>
      <c r="F1992">
        <f>IFERROR(ROUND(INDEX(Gemeinde_Kennzahlen!A:Q,MATCH(A1992,Gemeinde_Kennzahlen!B:B,),16)*INDEX(Gemeinde_Kennzahlen!A:Q,MATCH(A1992,Gemeinde_Kennzahlen!B:B,),17),2),"Siedlungsfläche in ha")</f>
        <v>32.229999999999997</v>
      </c>
      <c r="G1992">
        <f t="shared" si="93"/>
        <v>0.8347245409015025</v>
      </c>
      <c r="H1992">
        <f t="shared" si="94"/>
        <v>0</v>
      </c>
      <c r="I1992">
        <f t="shared" si="95"/>
        <v>1.669449081803005</v>
      </c>
    </row>
    <row r="1993" spans="1:9" x14ac:dyDescent="0.2">
      <c r="A1993" t="s">
        <v>1518</v>
      </c>
      <c r="B1993">
        <v>2</v>
      </c>
      <c r="C1993">
        <v>0</v>
      </c>
      <c r="D1993">
        <v>1</v>
      </c>
      <c r="E1993">
        <f>IFERROR(INDEX(Gemeinde_Kennzahlen!A:C,MATCH(A1993,Gemeinde_Kennzahlen!B:B,),3),0)</f>
        <v>769</v>
      </c>
      <c r="F1993">
        <f>IFERROR(ROUND(INDEX(Gemeinde_Kennzahlen!A:Q,MATCH(A1993,Gemeinde_Kennzahlen!B:B,),16)*INDEX(Gemeinde_Kennzahlen!A:Q,MATCH(A1993,Gemeinde_Kennzahlen!B:B,),17),2),"Siedlungsfläche in ha")</f>
        <v>69</v>
      </c>
      <c r="G1993">
        <f t="shared" si="93"/>
        <v>0.13003901170351106</v>
      </c>
      <c r="H1993">
        <f t="shared" si="94"/>
        <v>0</v>
      </c>
      <c r="I1993">
        <f t="shared" si="95"/>
        <v>0.65019505851755532</v>
      </c>
    </row>
    <row r="1994" spans="1:9" x14ac:dyDescent="0.2">
      <c r="A1994" t="s">
        <v>1985</v>
      </c>
      <c r="B1994">
        <v>8</v>
      </c>
      <c r="C1994">
        <v>0</v>
      </c>
      <c r="D1994">
        <v>0</v>
      </c>
      <c r="E1994">
        <f>IFERROR(INDEX(Gemeinde_Kennzahlen!A:C,MATCH(A1994,Gemeinde_Kennzahlen!B:B,),3),0)</f>
        <v>2411</v>
      </c>
      <c r="F1994">
        <f>IFERROR(ROUND(INDEX(Gemeinde_Kennzahlen!A:Q,MATCH(A1994,Gemeinde_Kennzahlen!B:B,),16)*INDEX(Gemeinde_Kennzahlen!A:Q,MATCH(A1994,Gemeinde_Kennzahlen!B:B,),17),2),"Siedlungsfläche in ha")</f>
        <v>79.73</v>
      </c>
      <c r="G1994">
        <f t="shared" si="93"/>
        <v>0.16590626296142677</v>
      </c>
      <c r="H1994">
        <f t="shared" si="94"/>
        <v>0</v>
      </c>
      <c r="I1994">
        <f t="shared" si="95"/>
        <v>0</v>
      </c>
    </row>
    <row r="1995" spans="1:9" x14ac:dyDescent="0.2">
      <c r="A1995" t="s">
        <v>2158</v>
      </c>
      <c r="B1995">
        <v>15</v>
      </c>
      <c r="C1995">
        <v>0</v>
      </c>
      <c r="D1995">
        <v>0</v>
      </c>
      <c r="E1995">
        <f>IFERROR(INDEX(Gemeinde_Kennzahlen!A:C,MATCH(A1995,Gemeinde_Kennzahlen!B:B,),3),0)</f>
        <v>1046</v>
      </c>
      <c r="F1995">
        <f>IFERROR(ROUND(INDEX(Gemeinde_Kennzahlen!A:Q,MATCH(A1995,Gemeinde_Kennzahlen!B:B,),16)*INDEX(Gemeinde_Kennzahlen!A:Q,MATCH(A1995,Gemeinde_Kennzahlen!B:B,),17),2),"Siedlungsfläche in ha")</f>
        <v>32.520000000000003</v>
      </c>
      <c r="G1995">
        <f t="shared" si="93"/>
        <v>0.71701720841300187</v>
      </c>
      <c r="H1995">
        <f t="shared" si="94"/>
        <v>0</v>
      </c>
      <c r="I1995">
        <f t="shared" si="95"/>
        <v>0</v>
      </c>
    </row>
    <row r="1996" spans="1:9" x14ac:dyDescent="0.2">
      <c r="A1996" t="s">
        <v>1989</v>
      </c>
      <c r="B1996">
        <v>0</v>
      </c>
      <c r="C1996">
        <v>0</v>
      </c>
      <c r="D1996">
        <v>0</v>
      </c>
      <c r="E1996">
        <f>IFERROR(INDEX(Gemeinde_Kennzahlen!A:C,MATCH(A1996,Gemeinde_Kennzahlen!B:B,),3),0)</f>
        <v>3318</v>
      </c>
      <c r="F1996">
        <f>IFERROR(ROUND(INDEX(Gemeinde_Kennzahlen!A:Q,MATCH(A1996,Gemeinde_Kennzahlen!B:B,),16)*INDEX(Gemeinde_Kennzahlen!A:Q,MATCH(A1996,Gemeinde_Kennzahlen!B:B,),17),2),"Siedlungsfläche in ha")</f>
        <v>116.72</v>
      </c>
      <c r="G1996">
        <f t="shared" si="93"/>
        <v>0</v>
      </c>
      <c r="H1996">
        <f t="shared" si="94"/>
        <v>0</v>
      </c>
      <c r="I1996">
        <f t="shared" si="95"/>
        <v>0</v>
      </c>
    </row>
    <row r="1997" spans="1:9" x14ac:dyDescent="0.2">
      <c r="A1997" t="s">
        <v>2144</v>
      </c>
      <c r="B1997">
        <v>13</v>
      </c>
      <c r="C1997">
        <v>0</v>
      </c>
      <c r="D1997">
        <v>1</v>
      </c>
      <c r="E1997">
        <f>IFERROR(INDEX(Gemeinde_Kennzahlen!A:C,MATCH(A1997,Gemeinde_Kennzahlen!B:B,),3),0)</f>
        <v>2419</v>
      </c>
      <c r="F1997">
        <f>IFERROR(ROUND(INDEX(Gemeinde_Kennzahlen!A:Q,MATCH(A1997,Gemeinde_Kennzahlen!B:B,),16)*INDEX(Gemeinde_Kennzahlen!A:Q,MATCH(A1997,Gemeinde_Kennzahlen!B:B,),17),2),"Siedlungsfläche in ha")</f>
        <v>83.31</v>
      </c>
      <c r="G1997">
        <f t="shared" si="93"/>
        <v>0.2687060768912774</v>
      </c>
      <c r="H1997">
        <f t="shared" si="94"/>
        <v>0</v>
      </c>
      <c r="I1997">
        <f t="shared" si="95"/>
        <v>0.20669698222405952</v>
      </c>
    </row>
    <row r="1998" spans="1:9" x14ac:dyDescent="0.2">
      <c r="A1998" t="s">
        <v>1925</v>
      </c>
      <c r="B1998">
        <v>27</v>
      </c>
      <c r="C1998">
        <v>2</v>
      </c>
      <c r="D1998">
        <v>8</v>
      </c>
      <c r="E1998">
        <f>IFERROR(INDEX(Gemeinde_Kennzahlen!A:C,MATCH(A1998,Gemeinde_Kennzahlen!B:B,),3),0)</f>
        <v>2425</v>
      </c>
      <c r="F1998">
        <f>IFERROR(ROUND(INDEX(Gemeinde_Kennzahlen!A:Q,MATCH(A1998,Gemeinde_Kennzahlen!B:B,),16)*INDEX(Gemeinde_Kennzahlen!A:Q,MATCH(A1998,Gemeinde_Kennzahlen!B:B,),17),2),"Siedlungsfläche in ha")</f>
        <v>74.89</v>
      </c>
      <c r="G1998">
        <f t="shared" si="93"/>
        <v>0.55670103092783507</v>
      </c>
      <c r="H1998">
        <f t="shared" si="94"/>
        <v>0.61855670103092786</v>
      </c>
      <c r="I1998">
        <f t="shared" si="95"/>
        <v>1.6494845360824744</v>
      </c>
    </row>
    <row r="1999" spans="1:9" x14ac:dyDescent="0.2">
      <c r="A1999" t="s">
        <v>958</v>
      </c>
      <c r="B1999">
        <v>6</v>
      </c>
      <c r="C1999">
        <v>1</v>
      </c>
      <c r="D1999">
        <v>0</v>
      </c>
      <c r="E1999">
        <f>IFERROR(INDEX(Gemeinde_Kennzahlen!A:C,MATCH(A1999,Gemeinde_Kennzahlen!B:B,),3),0)</f>
        <v>1477</v>
      </c>
      <c r="F1999">
        <f>IFERROR(ROUND(INDEX(Gemeinde_Kennzahlen!A:Q,MATCH(A1999,Gemeinde_Kennzahlen!B:B,),16)*INDEX(Gemeinde_Kennzahlen!A:Q,MATCH(A1999,Gemeinde_Kennzahlen!B:B,),17),2),"Siedlungsfläche in ha")</f>
        <v>55.43</v>
      </c>
      <c r="G1999">
        <f t="shared" si="93"/>
        <v>0.2031144211238998</v>
      </c>
      <c r="H1999">
        <f t="shared" si="94"/>
        <v>0.50778605280974942</v>
      </c>
      <c r="I1999">
        <f t="shared" si="95"/>
        <v>0</v>
      </c>
    </row>
    <row r="2000" spans="1:9" x14ac:dyDescent="0.2">
      <c r="A2000" t="s">
        <v>2362</v>
      </c>
      <c r="B2000">
        <v>30</v>
      </c>
      <c r="C2000">
        <v>2</v>
      </c>
      <c r="D2000">
        <v>3</v>
      </c>
      <c r="E2000">
        <f>IFERROR(INDEX(Gemeinde_Kennzahlen!A:C,MATCH(A2000,Gemeinde_Kennzahlen!B:B,),3),0)</f>
        <v>1916</v>
      </c>
      <c r="F2000">
        <f>IFERROR(ROUND(INDEX(Gemeinde_Kennzahlen!A:Q,MATCH(A2000,Gemeinde_Kennzahlen!B:B,),16)*INDEX(Gemeinde_Kennzahlen!A:Q,MATCH(A2000,Gemeinde_Kennzahlen!B:B,),17),2),"Siedlungsfläche in ha")</f>
        <v>86.6</v>
      </c>
      <c r="G2000">
        <f t="shared" si="93"/>
        <v>0.78288100208768263</v>
      </c>
      <c r="H2000">
        <f t="shared" si="94"/>
        <v>0.78288100208768263</v>
      </c>
      <c r="I2000">
        <f t="shared" si="95"/>
        <v>0.78288100208768274</v>
      </c>
    </row>
    <row r="2001" spans="1:9" x14ac:dyDescent="0.2">
      <c r="A2001" t="s">
        <v>1926</v>
      </c>
      <c r="B2001">
        <v>0</v>
      </c>
      <c r="C2001">
        <v>0</v>
      </c>
      <c r="D2001">
        <v>0</v>
      </c>
      <c r="E2001">
        <f>IFERROR(INDEX(Gemeinde_Kennzahlen!A:C,MATCH(A2001,Gemeinde_Kennzahlen!B:B,),3),0)</f>
        <v>229</v>
      </c>
      <c r="F2001">
        <f>IFERROR(ROUND(INDEX(Gemeinde_Kennzahlen!A:Q,MATCH(A2001,Gemeinde_Kennzahlen!B:B,),16)*INDEX(Gemeinde_Kennzahlen!A:Q,MATCH(A2001,Gemeinde_Kennzahlen!B:B,),17),2),"Siedlungsfläche in ha")</f>
        <v>27.99</v>
      </c>
      <c r="G2001">
        <f t="shared" si="93"/>
        <v>0</v>
      </c>
      <c r="H2001">
        <f t="shared" si="94"/>
        <v>0</v>
      </c>
      <c r="I2001">
        <f t="shared" si="95"/>
        <v>0</v>
      </c>
    </row>
    <row r="2002" spans="1:9" x14ac:dyDescent="0.2">
      <c r="A2002" t="s">
        <v>975</v>
      </c>
      <c r="B2002">
        <v>10</v>
      </c>
      <c r="C2002">
        <v>0</v>
      </c>
      <c r="D2002">
        <v>2</v>
      </c>
      <c r="E2002">
        <f>IFERROR(INDEX(Gemeinde_Kennzahlen!A:C,MATCH(A2002,Gemeinde_Kennzahlen!B:B,),3),0)</f>
        <v>229</v>
      </c>
      <c r="F2002">
        <f>IFERROR(ROUND(INDEX(Gemeinde_Kennzahlen!A:Q,MATCH(A2002,Gemeinde_Kennzahlen!B:B,),16)*INDEX(Gemeinde_Kennzahlen!A:Q,MATCH(A2002,Gemeinde_Kennzahlen!B:B,),17),2),"Siedlungsfläche in ha")</f>
        <v>48.82</v>
      </c>
      <c r="G2002">
        <f t="shared" ref="G2002:G2065" si="96">B2002/E2002*50</f>
        <v>2.1834061135371177</v>
      </c>
      <c r="H2002">
        <f t="shared" ref="H2002:H2065" si="97">C2002/E2002*750</f>
        <v>0</v>
      </c>
      <c r="I2002">
        <f t="shared" ref="I2002:I2065" si="98">D2002/E2002*500</f>
        <v>4.3668122270742353</v>
      </c>
    </row>
    <row r="2003" spans="1:9" x14ac:dyDescent="0.2">
      <c r="A2003" t="s">
        <v>756</v>
      </c>
      <c r="B2003">
        <v>0</v>
      </c>
      <c r="C2003">
        <v>0</v>
      </c>
      <c r="D2003">
        <v>0</v>
      </c>
      <c r="E2003">
        <f>IFERROR(INDEX(Gemeinde_Kennzahlen!A:C,MATCH(A2003,Gemeinde_Kennzahlen!B:B,),3),0)</f>
        <v>860</v>
      </c>
      <c r="F2003">
        <f>IFERROR(ROUND(INDEX(Gemeinde_Kennzahlen!A:Q,MATCH(A2003,Gemeinde_Kennzahlen!B:B,),16)*INDEX(Gemeinde_Kennzahlen!A:Q,MATCH(A2003,Gemeinde_Kennzahlen!B:B,),17),2),"Siedlungsfläche in ha")</f>
        <v>62.23</v>
      </c>
      <c r="G2003">
        <f t="shared" si="96"/>
        <v>0</v>
      </c>
      <c r="H2003">
        <f t="shared" si="97"/>
        <v>0</v>
      </c>
      <c r="I2003">
        <f t="shared" si="98"/>
        <v>0</v>
      </c>
    </row>
    <row r="2004" spans="1:9" x14ac:dyDescent="0.2">
      <c r="A2004" t="s">
        <v>1027</v>
      </c>
      <c r="B2004">
        <v>1</v>
      </c>
      <c r="C2004">
        <v>0</v>
      </c>
      <c r="D2004">
        <v>0</v>
      </c>
      <c r="E2004">
        <f>IFERROR(INDEX(Gemeinde_Kennzahlen!A:C,MATCH(A2004,Gemeinde_Kennzahlen!B:B,),3),0)</f>
        <v>387</v>
      </c>
      <c r="F2004">
        <f>IFERROR(ROUND(INDEX(Gemeinde_Kennzahlen!A:Q,MATCH(A2004,Gemeinde_Kennzahlen!B:B,),16)*INDEX(Gemeinde_Kennzahlen!A:Q,MATCH(A2004,Gemeinde_Kennzahlen!B:B,),17),2),"Siedlungsfläche in ha")</f>
        <v>24.09</v>
      </c>
      <c r="G2004">
        <f t="shared" si="96"/>
        <v>0.12919896640826875</v>
      </c>
      <c r="H2004">
        <f t="shared" si="97"/>
        <v>0</v>
      </c>
      <c r="I2004">
        <f t="shared" si="98"/>
        <v>0</v>
      </c>
    </row>
    <row r="2005" spans="1:9" x14ac:dyDescent="0.2">
      <c r="A2005" t="s">
        <v>292</v>
      </c>
      <c r="B2005">
        <v>17</v>
      </c>
      <c r="C2005">
        <v>0</v>
      </c>
      <c r="D2005">
        <v>1</v>
      </c>
      <c r="E2005">
        <f>IFERROR(INDEX(Gemeinde_Kennzahlen!A:C,MATCH(A2005,Gemeinde_Kennzahlen!B:B,),3),0)</f>
        <v>2468</v>
      </c>
      <c r="F2005">
        <f>IFERROR(ROUND(INDEX(Gemeinde_Kennzahlen!A:Q,MATCH(A2005,Gemeinde_Kennzahlen!B:B,),16)*INDEX(Gemeinde_Kennzahlen!A:Q,MATCH(A2005,Gemeinde_Kennzahlen!B:B,),17),2),"Siedlungsfläche in ha")</f>
        <v>56.42</v>
      </c>
      <c r="G2005">
        <f t="shared" si="96"/>
        <v>0.34440842787682335</v>
      </c>
      <c r="H2005">
        <f t="shared" si="97"/>
        <v>0</v>
      </c>
      <c r="I2005">
        <f t="shared" si="98"/>
        <v>0.2025931928687196</v>
      </c>
    </row>
    <row r="2006" spans="1:9" x14ac:dyDescent="0.2">
      <c r="A2006" t="s">
        <v>1563</v>
      </c>
      <c r="B2006">
        <v>2</v>
      </c>
      <c r="C2006">
        <v>0</v>
      </c>
      <c r="D2006">
        <v>0</v>
      </c>
      <c r="E2006">
        <f>IFERROR(INDEX(Gemeinde_Kennzahlen!A:C,MATCH(A2006,Gemeinde_Kennzahlen!B:B,),3),0)</f>
        <v>1452</v>
      </c>
      <c r="F2006">
        <f>IFERROR(ROUND(INDEX(Gemeinde_Kennzahlen!A:Q,MATCH(A2006,Gemeinde_Kennzahlen!B:B,),16)*INDEX(Gemeinde_Kennzahlen!A:Q,MATCH(A2006,Gemeinde_Kennzahlen!B:B,),17),2),"Siedlungsfläche in ha")</f>
        <v>37.42</v>
      </c>
      <c r="G2006">
        <f t="shared" si="96"/>
        <v>6.8870523415977963E-2</v>
      </c>
      <c r="H2006">
        <f t="shared" si="97"/>
        <v>0</v>
      </c>
      <c r="I2006">
        <f t="shared" si="98"/>
        <v>0</v>
      </c>
    </row>
    <row r="2007" spans="1:9" x14ac:dyDescent="0.2">
      <c r="A2007" t="s">
        <v>520</v>
      </c>
      <c r="B2007">
        <v>0</v>
      </c>
      <c r="C2007">
        <v>1</v>
      </c>
      <c r="D2007">
        <v>0</v>
      </c>
      <c r="E2007">
        <f>IFERROR(INDEX(Gemeinde_Kennzahlen!A:C,MATCH(A2007,Gemeinde_Kennzahlen!B:B,),3),0)</f>
        <v>622</v>
      </c>
      <c r="F2007">
        <f>IFERROR(ROUND(INDEX(Gemeinde_Kennzahlen!A:Q,MATCH(A2007,Gemeinde_Kennzahlen!B:B,),16)*INDEX(Gemeinde_Kennzahlen!A:Q,MATCH(A2007,Gemeinde_Kennzahlen!B:B,),17),2),"Siedlungsfläche in ha")</f>
        <v>36.409999999999997</v>
      </c>
      <c r="G2007">
        <f t="shared" si="96"/>
        <v>0</v>
      </c>
      <c r="H2007">
        <f t="shared" si="97"/>
        <v>1.2057877813504823</v>
      </c>
      <c r="I2007">
        <f t="shared" si="98"/>
        <v>0</v>
      </c>
    </row>
    <row r="2008" spans="1:9" x14ac:dyDescent="0.2">
      <c r="A2008" t="s">
        <v>672</v>
      </c>
      <c r="B2008">
        <v>15</v>
      </c>
      <c r="C2008">
        <v>1</v>
      </c>
      <c r="D2008">
        <v>2</v>
      </c>
      <c r="E2008">
        <f>IFERROR(INDEX(Gemeinde_Kennzahlen!A:C,MATCH(A2008,Gemeinde_Kennzahlen!B:B,),3),0)</f>
        <v>3774</v>
      </c>
      <c r="F2008">
        <f>IFERROR(ROUND(INDEX(Gemeinde_Kennzahlen!A:Q,MATCH(A2008,Gemeinde_Kennzahlen!B:B,),16)*INDEX(Gemeinde_Kennzahlen!A:Q,MATCH(A2008,Gemeinde_Kennzahlen!B:B,),17),2),"Siedlungsfläche in ha")</f>
        <v>89.35</v>
      </c>
      <c r="G2008">
        <f t="shared" si="96"/>
        <v>0.19872813990461047</v>
      </c>
      <c r="H2008">
        <f t="shared" si="97"/>
        <v>0.1987281399046105</v>
      </c>
      <c r="I2008">
        <f t="shared" si="98"/>
        <v>0.26497085320614733</v>
      </c>
    </row>
    <row r="2009" spans="1:9" x14ac:dyDescent="0.2">
      <c r="A2009" t="s">
        <v>739</v>
      </c>
      <c r="B2009">
        <v>0</v>
      </c>
      <c r="C2009">
        <v>0</v>
      </c>
      <c r="D2009">
        <v>0</v>
      </c>
      <c r="E2009">
        <f>IFERROR(INDEX(Gemeinde_Kennzahlen!A:C,MATCH(A2009,Gemeinde_Kennzahlen!B:B,),3),0)</f>
        <v>152</v>
      </c>
      <c r="F2009">
        <f>IFERROR(ROUND(INDEX(Gemeinde_Kennzahlen!A:Q,MATCH(A2009,Gemeinde_Kennzahlen!B:B,),16)*INDEX(Gemeinde_Kennzahlen!A:Q,MATCH(A2009,Gemeinde_Kennzahlen!B:B,),17),2),"Siedlungsfläche in ha")</f>
        <v>15.88</v>
      </c>
      <c r="G2009">
        <f t="shared" si="96"/>
        <v>0</v>
      </c>
      <c r="H2009">
        <f t="shared" si="97"/>
        <v>0</v>
      </c>
      <c r="I2009">
        <f t="shared" si="98"/>
        <v>0</v>
      </c>
    </row>
    <row r="2010" spans="1:9" x14ac:dyDescent="0.2">
      <c r="A2010" t="s">
        <v>3486</v>
      </c>
      <c r="B2010">
        <v>10</v>
      </c>
      <c r="C2010">
        <v>0</v>
      </c>
      <c r="D2010">
        <v>2</v>
      </c>
      <c r="E2010">
        <f>IFERROR(INDEX(Gemeinde_Kennzahlen!A:C,MATCH(A2010,Gemeinde_Kennzahlen!B:B,),3),0)</f>
        <v>0</v>
      </c>
      <c r="F2010" t="str">
        <f>IFERROR(ROUND(INDEX(Gemeinde_Kennzahlen!A:Q,MATCH(A2010,Gemeinde_Kennzahlen!B:B,),16)*INDEX(Gemeinde_Kennzahlen!A:Q,MATCH(A2010,Gemeinde_Kennzahlen!B:B,),17),2),"Siedlungsfläche in ha")</f>
        <v>Siedlungsfläche in ha</v>
      </c>
      <c r="G2010" t="e">
        <f t="shared" si="96"/>
        <v>#DIV/0!</v>
      </c>
      <c r="H2010" t="e">
        <f t="shared" si="97"/>
        <v>#DIV/0!</v>
      </c>
      <c r="I2010" t="e">
        <f t="shared" si="98"/>
        <v>#DIV/0!</v>
      </c>
    </row>
    <row r="2011" spans="1:9" x14ac:dyDescent="0.2">
      <c r="A2011" t="s">
        <v>1544</v>
      </c>
      <c r="B2011">
        <v>5</v>
      </c>
      <c r="C2011">
        <v>0</v>
      </c>
      <c r="D2011">
        <v>0</v>
      </c>
      <c r="E2011">
        <f>IFERROR(INDEX(Gemeinde_Kennzahlen!A:C,MATCH(A2011,Gemeinde_Kennzahlen!B:B,),3),0)</f>
        <v>830</v>
      </c>
      <c r="F2011">
        <f>IFERROR(ROUND(INDEX(Gemeinde_Kennzahlen!A:Q,MATCH(A2011,Gemeinde_Kennzahlen!B:B,),16)*INDEX(Gemeinde_Kennzahlen!A:Q,MATCH(A2011,Gemeinde_Kennzahlen!B:B,),17),2),"Siedlungsfläche in ha")</f>
        <v>35.270000000000003</v>
      </c>
      <c r="G2011">
        <f t="shared" si="96"/>
        <v>0.30120481927710846</v>
      </c>
      <c r="H2011">
        <f t="shared" si="97"/>
        <v>0</v>
      </c>
      <c r="I2011">
        <f t="shared" si="98"/>
        <v>0</v>
      </c>
    </row>
    <row r="2012" spans="1:9" x14ac:dyDescent="0.2">
      <c r="A2012" t="s">
        <v>2151</v>
      </c>
      <c r="B2012">
        <v>0</v>
      </c>
      <c r="C2012">
        <v>0</v>
      </c>
      <c r="D2012">
        <v>0</v>
      </c>
      <c r="E2012">
        <f>IFERROR(INDEX(Gemeinde_Kennzahlen!A:C,MATCH(A2012,Gemeinde_Kennzahlen!B:B,),3),0)</f>
        <v>270</v>
      </c>
      <c r="F2012">
        <f>IFERROR(ROUND(INDEX(Gemeinde_Kennzahlen!A:Q,MATCH(A2012,Gemeinde_Kennzahlen!B:B,),16)*INDEX(Gemeinde_Kennzahlen!A:Q,MATCH(A2012,Gemeinde_Kennzahlen!B:B,),17),2),"Siedlungsfläche in ha")</f>
        <v>19.52</v>
      </c>
      <c r="G2012">
        <f t="shared" si="96"/>
        <v>0</v>
      </c>
      <c r="H2012">
        <f t="shared" si="97"/>
        <v>0</v>
      </c>
      <c r="I2012">
        <f t="shared" si="98"/>
        <v>0</v>
      </c>
    </row>
    <row r="2013" spans="1:9" x14ac:dyDescent="0.2">
      <c r="A2013" t="s">
        <v>2257</v>
      </c>
      <c r="B2013">
        <v>36</v>
      </c>
      <c r="C2013">
        <v>0</v>
      </c>
      <c r="D2013">
        <v>6</v>
      </c>
      <c r="E2013">
        <f>IFERROR(INDEX(Gemeinde_Kennzahlen!A:C,MATCH(A2013,Gemeinde_Kennzahlen!B:B,),3),0)</f>
        <v>5170</v>
      </c>
      <c r="F2013">
        <f>IFERROR(ROUND(INDEX(Gemeinde_Kennzahlen!A:Q,MATCH(A2013,Gemeinde_Kennzahlen!B:B,),16)*INDEX(Gemeinde_Kennzahlen!A:Q,MATCH(A2013,Gemeinde_Kennzahlen!B:B,),17),2),"Siedlungsfläche in ha")</f>
        <v>109.17</v>
      </c>
      <c r="G2013">
        <f t="shared" si="96"/>
        <v>0.34816247582205029</v>
      </c>
      <c r="H2013">
        <f t="shared" si="97"/>
        <v>0</v>
      </c>
      <c r="I2013">
        <f t="shared" si="98"/>
        <v>0.58027079303675044</v>
      </c>
    </row>
    <row r="2014" spans="1:9" x14ac:dyDescent="0.2">
      <c r="A2014" t="s">
        <v>1120</v>
      </c>
      <c r="B2014">
        <v>38</v>
      </c>
      <c r="C2014">
        <v>1</v>
      </c>
      <c r="D2014">
        <v>8</v>
      </c>
      <c r="E2014">
        <f>IFERROR(INDEX(Gemeinde_Kennzahlen!A:C,MATCH(A2014,Gemeinde_Kennzahlen!B:B,),3),0)</f>
        <v>3779</v>
      </c>
      <c r="F2014">
        <f>IFERROR(ROUND(INDEX(Gemeinde_Kennzahlen!A:Q,MATCH(A2014,Gemeinde_Kennzahlen!B:B,),16)*INDEX(Gemeinde_Kennzahlen!A:Q,MATCH(A2014,Gemeinde_Kennzahlen!B:B,),17),2),"Siedlungsfläche in ha")</f>
        <v>105.81</v>
      </c>
      <c r="G2014">
        <f t="shared" si="96"/>
        <v>0.50277851283408315</v>
      </c>
      <c r="H2014">
        <f t="shared" si="97"/>
        <v>0.19846520243450647</v>
      </c>
      <c r="I2014">
        <f t="shared" si="98"/>
        <v>1.0584810796507012</v>
      </c>
    </row>
    <row r="2015" spans="1:9" x14ac:dyDescent="0.2">
      <c r="A2015" t="s">
        <v>537</v>
      </c>
      <c r="B2015">
        <v>1</v>
      </c>
      <c r="C2015">
        <v>0</v>
      </c>
      <c r="D2015">
        <v>0</v>
      </c>
      <c r="E2015">
        <f>IFERROR(INDEX(Gemeinde_Kennzahlen!A:C,MATCH(A2015,Gemeinde_Kennzahlen!B:B,),3),0)</f>
        <v>373</v>
      </c>
      <c r="F2015">
        <f>IFERROR(ROUND(INDEX(Gemeinde_Kennzahlen!A:Q,MATCH(A2015,Gemeinde_Kennzahlen!B:B,),16)*INDEX(Gemeinde_Kennzahlen!A:Q,MATCH(A2015,Gemeinde_Kennzahlen!B:B,),17),2),"Siedlungsfläche in ha")</f>
        <v>40</v>
      </c>
      <c r="G2015">
        <f t="shared" si="96"/>
        <v>0.13404825737265416</v>
      </c>
      <c r="H2015">
        <f t="shared" si="97"/>
        <v>0</v>
      </c>
      <c r="I2015">
        <f t="shared" si="98"/>
        <v>0</v>
      </c>
    </row>
    <row r="2016" spans="1:9" x14ac:dyDescent="0.2">
      <c r="A2016" t="s">
        <v>851</v>
      </c>
      <c r="B2016">
        <v>0</v>
      </c>
      <c r="C2016">
        <v>0</v>
      </c>
      <c r="D2016">
        <v>1</v>
      </c>
      <c r="E2016">
        <f>IFERROR(INDEX(Gemeinde_Kennzahlen!A:C,MATCH(A2016,Gemeinde_Kennzahlen!B:B,),3),0)</f>
        <v>376</v>
      </c>
      <c r="F2016">
        <f>IFERROR(ROUND(INDEX(Gemeinde_Kennzahlen!A:Q,MATCH(A2016,Gemeinde_Kennzahlen!B:B,),16)*INDEX(Gemeinde_Kennzahlen!A:Q,MATCH(A2016,Gemeinde_Kennzahlen!B:B,),17),2),"Siedlungsfläche in ha")</f>
        <v>20.309999999999999</v>
      </c>
      <c r="G2016">
        <f t="shared" si="96"/>
        <v>0</v>
      </c>
      <c r="H2016">
        <f t="shared" si="97"/>
        <v>0</v>
      </c>
      <c r="I2016">
        <f t="shared" si="98"/>
        <v>1.3297872340425532</v>
      </c>
    </row>
    <row r="2017" spans="1:9" x14ac:dyDescent="0.2">
      <c r="A2017" t="s">
        <v>2288</v>
      </c>
      <c r="B2017">
        <v>43</v>
      </c>
      <c r="C2017">
        <v>3</v>
      </c>
      <c r="D2017">
        <v>11</v>
      </c>
      <c r="E2017">
        <f>IFERROR(INDEX(Gemeinde_Kennzahlen!A:C,MATCH(A2017,Gemeinde_Kennzahlen!B:B,),3),0)</f>
        <v>8923</v>
      </c>
      <c r="F2017">
        <f>IFERROR(ROUND(INDEX(Gemeinde_Kennzahlen!A:Q,MATCH(A2017,Gemeinde_Kennzahlen!B:B,),16)*INDEX(Gemeinde_Kennzahlen!A:Q,MATCH(A2017,Gemeinde_Kennzahlen!B:B,),17),2),"Siedlungsfläche in ha")</f>
        <v>191.26</v>
      </c>
      <c r="G2017">
        <f t="shared" si="96"/>
        <v>0.24095035302028464</v>
      </c>
      <c r="H2017">
        <f t="shared" si="97"/>
        <v>0.25215734618401886</v>
      </c>
      <c r="I2017">
        <f t="shared" si="98"/>
        <v>0.61638462400537941</v>
      </c>
    </row>
    <row r="2018" spans="1:9" x14ac:dyDescent="0.2">
      <c r="A2018" t="s">
        <v>1597</v>
      </c>
      <c r="B2018">
        <v>8</v>
      </c>
      <c r="C2018">
        <v>0</v>
      </c>
      <c r="D2018">
        <v>0</v>
      </c>
      <c r="E2018">
        <f>IFERROR(INDEX(Gemeinde_Kennzahlen!A:C,MATCH(A2018,Gemeinde_Kennzahlen!B:B,),3),0)</f>
        <v>0</v>
      </c>
      <c r="F2018" t="str">
        <f>IFERROR(ROUND(INDEX(Gemeinde_Kennzahlen!A:Q,MATCH(A2018,Gemeinde_Kennzahlen!B:B,),16)*INDEX(Gemeinde_Kennzahlen!A:Q,MATCH(A2018,Gemeinde_Kennzahlen!B:B,),17),2),"Siedlungsfläche in ha")</f>
        <v>Siedlungsfläche in ha</v>
      </c>
      <c r="G2018" t="e">
        <f t="shared" si="96"/>
        <v>#DIV/0!</v>
      </c>
      <c r="H2018" t="e">
        <f t="shared" si="97"/>
        <v>#DIV/0!</v>
      </c>
      <c r="I2018" t="e">
        <f t="shared" si="98"/>
        <v>#DIV/0!</v>
      </c>
    </row>
    <row r="2019" spans="1:9" x14ac:dyDescent="0.2">
      <c r="A2019" t="s">
        <v>585</v>
      </c>
      <c r="B2019">
        <v>0</v>
      </c>
      <c r="C2019">
        <v>0</v>
      </c>
      <c r="D2019">
        <v>0</v>
      </c>
      <c r="E2019">
        <f>IFERROR(INDEX(Gemeinde_Kennzahlen!A:C,MATCH(A2019,Gemeinde_Kennzahlen!B:B,),3),0)</f>
        <v>382</v>
      </c>
      <c r="F2019">
        <f>IFERROR(ROUND(INDEX(Gemeinde_Kennzahlen!A:Q,MATCH(A2019,Gemeinde_Kennzahlen!B:B,),16)*INDEX(Gemeinde_Kennzahlen!A:Q,MATCH(A2019,Gemeinde_Kennzahlen!B:B,),17),2),"Siedlungsfläche in ha")</f>
        <v>23</v>
      </c>
      <c r="G2019">
        <f t="shared" si="96"/>
        <v>0</v>
      </c>
      <c r="H2019">
        <f t="shared" si="97"/>
        <v>0</v>
      </c>
      <c r="I2019">
        <f t="shared" si="98"/>
        <v>0</v>
      </c>
    </row>
    <row r="2020" spans="1:9" x14ac:dyDescent="0.2">
      <c r="A2020" t="s">
        <v>296</v>
      </c>
      <c r="B2020">
        <v>6</v>
      </c>
      <c r="C2020">
        <v>0</v>
      </c>
      <c r="D2020">
        <v>0</v>
      </c>
      <c r="E2020">
        <f>IFERROR(INDEX(Gemeinde_Kennzahlen!A:C,MATCH(A2020,Gemeinde_Kennzahlen!B:B,),3),0)</f>
        <v>3099</v>
      </c>
      <c r="F2020">
        <f>IFERROR(ROUND(INDEX(Gemeinde_Kennzahlen!A:Q,MATCH(A2020,Gemeinde_Kennzahlen!B:B,),16)*INDEX(Gemeinde_Kennzahlen!A:Q,MATCH(A2020,Gemeinde_Kennzahlen!B:B,),17),2),"Siedlungsfläche in ha")</f>
        <v>68.459999999999994</v>
      </c>
      <c r="G2020">
        <f t="shared" si="96"/>
        <v>9.6805421103581799E-2</v>
      </c>
      <c r="H2020">
        <f t="shared" si="97"/>
        <v>0</v>
      </c>
      <c r="I2020">
        <f t="shared" si="98"/>
        <v>0</v>
      </c>
    </row>
    <row r="2021" spans="1:9" x14ac:dyDescent="0.2">
      <c r="A2021" t="s">
        <v>800</v>
      </c>
      <c r="B2021">
        <v>29</v>
      </c>
      <c r="C2021">
        <v>1</v>
      </c>
      <c r="D2021">
        <v>9</v>
      </c>
      <c r="E2021">
        <f>IFERROR(INDEX(Gemeinde_Kennzahlen!A:C,MATCH(A2021,Gemeinde_Kennzahlen!B:B,),3),0)</f>
        <v>3270</v>
      </c>
      <c r="F2021">
        <f>IFERROR(ROUND(INDEX(Gemeinde_Kennzahlen!A:Q,MATCH(A2021,Gemeinde_Kennzahlen!B:B,),16)*INDEX(Gemeinde_Kennzahlen!A:Q,MATCH(A2021,Gemeinde_Kennzahlen!B:B,),17),2),"Siedlungsfläche in ha")</f>
        <v>210</v>
      </c>
      <c r="G2021">
        <f t="shared" si="96"/>
        <v>0.44342507645259938</v>
      </c>
      <c r="H2021">
        <f t="shared" si="97"/>
        <v>0.2293577981651376</v>
      </c>
      <c r="I2021">
        <f t="shared" si="98"/>
        <v>1.3761467889908259</v>
      </c>
    </row>
    <row r="2022" spans="1:9" x14ac:dyDescent="0.2">
      <c r="A2022" t="s">
        <v>609</v>
      </c>
      <c r="B2022">
        <v>4</v>
      </c>
      <c r="C2022">
        <v>0</v>
      </c>
      <c r="D2022">
        <v>0</v>
      </c>
      <c r="E2022">
        <f>IFERROR(INDEX(Gemeinde_Kennzahlen!A:C,MATCH(A2022,Gemeinde_Kennzahlen!B:B,),3),0)</f>
        <v>155</v>
      </c>
      <c r="F2022">
        <f>IFERROR(ROUND(INDEX(Gemeinde_Kennzahlen!A:Q,MATCH(A2022,Gemeinde_Kennzahlen!B:B,),16)*INDEX(Gemeinde_Kennzahlen!A:Q,MATCH(A2022,Gemeinde_Kennzahlen!B:B,),17),2),"Siedlungsfläche in ha")</f>
        <v>28.89</v>
      </c>
      <c r="G2022">
        <f t="shared" si="96"/>
        <v>1.2903225806451613</v>
      </c>
      <c r="H2022">
        <f t="shared" si="97"/>
        <v>0</v>
      </c>
      <c r="I2022">
        <f t="shared" si="98"/>
        <v>0</v>
      </c>
    </row>
    <row r="2023" spans="1:9" x14ac:dyDescent="0.2">
      <c r="A2023" t="s">
        <v>1064</v>
      </c>
      <c r="B2023">
        <v>5</v>
      </c>
      <c r="C2023">
        <v>0</v>
      </c>
      <c r="D2023">
        <v>0</v>
      </c>
      <c r="E2023">
        <f>IFERROR(INDEX(Gemeinde_Kennzahlen!A:C,MATCH(A2023,Gemeinde_Kennzahlen!B:B,),3),0)</f>
        <v>1601</v>
      </c>
      <c r="F2023">
        <f>IFERROR(ROUND(INDEX(Gemeinde_Kennzahlen!A:Q,MATCH(A2023,Gemeinde_Kennzahlen!B:B,),16)*INDEX(Gemeinde_Kennzahlen!A:Q,MATCH(A2023,Gemeinde_Kennzahlen!B:B,),17),2),"Siedlungsfläche in ha")</f>
        <v>86.93</v>
      </c>
      <c r="G2023">
        <f t="shared" si="96"/>
        <v>0.1561524047470331</v>
      </c>
      <c r="H2023">
        <f t="shared" si="97"/>
        <v>0</v>
      </c>
      <c r="I2023">
        <f t="shared" si="98"/>
        <v>0</v>
      </c>
    </row>
    <row r="2024" spans="1:9" x14ac:dyDescent="0.2">
      <c r="A2024" t="s">
        <v>1482</v>
      </c>
      <c r="B2024">
        <v>44</v>
      </c>
      <c r="C2024">
        <v>1</v>
      </c>
      <c r="D2024">
        <v>6</v>
      </c>
      <c r="E2024">
        <f>IFERROR(INDEX(Gemeinde_Kennzahlen!A:C,MATCH(A2024,Gemeinde_Kennzahlen!B:B,),3),0)</f>
        <v>10432</v>
      </c>
      <c r="F2024">
        <f>IFERROR(ROUND(INDEX(Gemeinde_Kennzahlen!A:Q,MATCH(A2024,Gemeinde_Kennzahlen!B:B,),16)*INDEX(Gemeinde_Kennzahlen!A:Q,MATCH(A2024,Gemeinde_Kennzahlen!B:B,),17),2),"Siedlungsfläche in ha")</f>
        <v>200.23</v>
      </c>
      <c r="G2024">
        <f t="shared" si="96"/>
        <v>0.21088957055214724</v>
      </c>
      <c r="H2024">
        <f t="shared" si="97"/>
        <v>7.1894171779141106E-2</v>
      </c>
      <c r="I2024">
        <f t="shared" si="98"/>
        <v>0.28757668711656442</v>
      </c>
    </row>
    <row r="2025" spans="1:9" x14ac:dyDescent="0.2">
      <c r="A2025" t="s">
        <v>1530</v>
      </c>
      <c r="B2025">
        <v>16</v>
      </c>
      <c r="C2025">
        <v>0</v>
      </c>
      <c r="D2025">
        <v>2</v>
      </c>
      <c r="E2025">
        <f>IFERROR(INDEX(Gemeinde_Kennzahlen!A:C,MATCH(A2025,Gemeinde_Kennzahlen!B:B,),3),0)</f>
        <v>991</v>
      </c>
      <c r="F2025">
        <f>IFERROR(ROUND(INDEX(Gemeinde_Kennzahlen!A:Q,MATCH(A2025,Gemeinde_Kennzahlen!B:B,),16)*INDEX(Gemeinde_Kennzahlen!A:Q,MATCH(A2025,Gemeinde_Kennzahlen!B:B,),17),2),"Siedlungsfläche in ha")</f>
        <v>38.15</v>
      </c>
      <c r="G2025">
        <f t="shared" si="96"/>
        <v>0.80726538849646823</v>
      </c>
      <c r="H2025">
        <f t="shared" si="97"/>
        <v>0</v>
      </c>
      <c r="I2025">
        <f t="shared" si="98"/>
        <v>1.0090817356205852</v>
      </c>
    </row>
    <row r="2026" spans="1:9" x14ac:dyDescent="0.2">
      <c r="A2026" t="s">
        <v>1626</v>
      </c>
      <c r="B2026">
        <v>13</v>
      </c>
      <c r="C2026">
        <v>1</v>
      </c>
      <c r="D2026">
        <v>0</v>
      </c>
      <c r="E2026">
        <f>IFERROR(INDEX(Gemeinde_Kennzahlen!A:C,MATCH(A2026,Gemeinde_Kennzahlen!B:B,),3),0)</f>
        <v>954</v>
      </c>
      <c r="F2026">
        <f>IFERROR(ROUND(INDEX(Gemeinde_Kennzahlen!A:Q,MATCH(A2026,Gemeinde_Kennzahlen!B:B,),16)*INDEX(Gemeinde_Kennzahlen!A:Q,MATCH(A2026,Gemeinde_Kennzahlen!B:B,),17),2),"Siedlungsfläche in ha")</f>
        <v>38.6</v>
      </c>
      <c r="G2026">
        <f t="shared" si="96"/>
        <v>0.68134171907756813</v>
      </c>
      <c r="H2026">
        <f t="shared" si="97"/>
        <v>0.78616352201257866</v>
      </c>
      <c r="I2026">
        <f t="shared" si="98"/>
        <v>0</v>
      </c>
    </row>
    <row r="2027" spans="1:9" x14ac:dyDescent="0.2">
      <c r="A2027" t="s">
        <v>1710</v>
      </c>
      <c r="B2027">
        <v>0</v>
      </c>
      <c r="C2027">
        <v>0</v>
      </c>
      <c r="D2027">
        <v>0</v>
      </c>
      <c r="E2027">
        <f>IFERROR(INDEX(Gemeinde_Kennzahlen!A:C,MATCH(A2027,Gemeinde_Kennzahlen!B:B,),3),0)</f>
        <v>304</v>
      </c>
      <c r="F2027">
        <f>IFERROR(ROUND(INDEX(Gemeinde_Kennzahlen!A:Q,MATCH(A2027,Gemeinde_Kennzahlen!B:B,),16)*INDEX(Gemeinde_Kennzahlen!A:Q,MATCH(A2027,Gemeinde_Kennzahlen!B:B,),17),2),"Siedlungsfläche in ha")</f>
        <v>22.18</v>
      </c>
      <c r="G2027">
        <f t="shared" si="96"/>
        <v>0</v>
      </c>
      <c r="H2027">
        <f t="shared" si="97"/>
        <v>0</v>
      </c>
      <c r="I2027">
        <f t="shared" si="98"/>
        <v>0</v>
      </c>
    </row>
    <row r="2028" spans="1:9" x14ac:dyDescent="0.2">
      <c r="A2028" t="s">
        <v>2360</v>
      </c>
      <c r="B2028">
        <v>35</v>
      </c>
      <c r="C2028">
        <v>5</v>
      </c>
      <c r="D2028">
        <v>7</v>
      </c>
      <c r="E2028">
        <f>IFERROR(INDEX(Gemeinde_Kennzahlen!A:C,MATCH(A2028,Gemeinde_Kennzahlen!B:B,),3),0)</f>
        <v>3614</v>
      </c>
      <c r="F2028">
        <f>IFERROR(ROUND(INDEX(Gemeinde_Kennzahlen!A:Q,MATCH(A2028,Gemeinde_Kennzahlen!B:B,),16)*INDEX(Gemeinde_Kennzahlen!A:Q,MATCH(A2028,Gemeinde_Kennzahlen!B:B,),17),2),"Siedlungsfläche in ha")</f>
        <v>106.14</v>
      </c>
      <c r="G2028">
        <f t="shared" si="96"/>
        <v>0.48422800221361373</v>
      </c>
      <c r="H2028">
        <f t="shared" si="97"/>
        <v>1.0376314333148864</v>
      </c>
      <c r="I2028">
        <f t="shared" si="98"/>
        <v>0.96845600442722746</v>
      </c>
    </row>
    <row r="2029" spans="1:9" x14ac:dyDescent="0.2">
      <c r="A2029" t="s">
        <v>2034</v>
      </c>
      <c r="B2029">
        <v>7</v>
      </c>
      <c r="C2029">
        <v>0</v>
      </c>
      <c r="D2029">
        <v>1</v>
      </c>
      <c r="E2029">
        <f>IFERROR(INDEX(Gemeinde_Kennzahlen!A:C,MATCH(A2029,Gemeinde_Kennzahlen!B:B,),3),0)</f>
        <v>538</v>
      </c>
      <c r="F2029">
        <f>IFERROR(ROUND(INDEX(Gemeinde_Kennzahlen!A:Q,MATCH(A2029,Gemeinde_Kennzahlen!B:B,),16)*INDEX(Gemeinde_Kennzahlen!A:Q,MATCH(A2029,Gemeinde_Kennzahlen!B:B,),17),2),"Siedlungsfläche in ha")</f>
        <v>29</v>
      </c>
      <c r="G2029">
        <f t="shared" si="96"/>
        <v>0.65055762081784385</v>
      </c>
      <c r="H2029">
        <f t="shared" si="97"/>
        <v>0</v>
      </c>
      <c r="I2029">
        <f t="shared" si="98"/>
        <v>0.92936802973977695</v>
      </c>
    </row>
    <row r="2030" spans="1:9" x14ac:dyDescent="0.2">
      <c r="A2030" t="s">
        <v>1632</v>
      </c>
      <c r="B2030">
        <v>1</v>
      </c>
      <c r="C2030">
        <v>0</v>
      </c>
      <c r="D2030">
        <v>1</v>
      </c>
      <c r="E2030">
        <f>IFERROR(INDEX(Gemeinde_Kennzahlen!A:C,MATCH(A2030,Gemeinde_Kennzahlen!B:B,),3),0)</f>
        <v>173</v>
      </c>
      <c r="F2030">
        <f>IFERROR(ROUND(INDEX(Gemeinde_Kennzahlen!A:Q,MATCH(A2030,Gemeinde_Kennzahlen!B:B,),16)*INDEX(Gemeinde_Kennzahlen!A:Q,MATCH(A2030,Gemeinde_Kennzahlen!B:B,),17),2),"Siedlungsfläche in ha")</f>
        <v>13.86</v>
      </c>
      <c r="G2030">
        <f t="shared" si="96"/>
        <v>0.28901734104046239</v>
      </c>
      <c r="H2030">
        <f t="shared" si="97"/>
        <v>0</v>
      </c>
      <c r="I2030">
        <f t="shared" si="98"/>
        <v>2.8901734104046239</v>
      </c>
    </row>
    <row r="2031" spans="1:9" x14ac:dyDescent="0.2">
      <c r="A2031" t="s">
        <v>1068</v>
      </c>
      <c r="B2031">
        <v>2</v>
      </c>
      <c r="C2031">
        <v>0</v>
      </c>
      <c r="D2031">
        <v>3</v>
      </c>
      <c r="E2031">
        <f>IFERROR(INDEX(Gemeinde_Kennzahlen!A:C,MATCH(A2031,Gemeinde_Kennzahlen!B:B,),3),0)</f>
        <v>950</v>
      </c>
      <c r="F2031">
        <f>IFERROR(ROUND(INDEX(Gemeinde_Kennzahlen!A:Q,MATCH(A2031,Gemeinde_Kennzahlen!B:B,),16)*INDEX(Gemeinde_Kennzahlen!A:Q,MATCH(A2031,Gemeinde_Kennzahlen!B:B,),17),2),"Siedlungsfläche in ha")</f>
        <v>69.44</v>
      </c>
      <c r="G2031">
        <f t="shared" si="96"/>
        <v>0.10526315789473684</v>
      </c>
      <c r="H2031">
        <f t="shared" si="97"/>
        <v>0</v>
      </c>
      <c r="I2031">
        <f t="shared" si="98"/>
        <v>1.5789473684210527</v>
      </c>
    </row>
    <row r="2032" spans="1:9" x14ac:dyDescent="0.2">
      <c r="A2032" t="s">
        <v>1133</v>
      </c>
      <c r="B2032">
        <v>9</v>
      </c>
      <c r="C2032">
        <v>0</v>
      </c>
      <c r="D2032">
        <v>4</v>
      </c>
      <c r="E2032">
        <f>IFERROR(INDEX(Gemeinde_Kennzahlen!A:C,MATCH(A2032,Gemeinde_Kennzahlen!B:B,),3),0)</f>
        <v>1034</v>
      </c>
      <c r="F2032">
        <f>IFERROR(ROUND(INDEX(Gemeinde_Kennzahlen!A:Q,MATCH(A2032,Gemeinde_Kennzahlen!B:B,),16)*INDEX(Gemeinde_Kennzahlen!A:Q,MATCH(A2032,Gemeinde_Kennzahlen!B:B,),17),2),"Siedlungsfläche in ha")</f>
        <v>33.19</v>
      </c>
      <c r="G2032">
        <f t="shared" si="96"/>
        <v>0.43520309477756286</v>
      </c>
      <c r="H2032">
        <f t="shared" si="97"/>
        <v>0</v>
      </c>
      <c r="I2032">
        <f t="shared" si="98"/>
        <v>1.9342359767891684</v>
      </c>
    </row>
    <row r="2033" spans="1:9" x14ac:dyDescent="0.2">
      <c r="A2033" t="s">
        <v>797</v>
      </c>
      <c r="B2033">
        <v>25</v>
      </c>
      <c r="C2033">
        <v>1</v>
      </c>
      <c r="D2033">
        <v>7</v>
      </c>
      <c r="E2033">
        <f>IFERROR(INDEX(Gemeinde_Kennzahlen!A:C,MATCH(A2033,Gemeinde_Kennzahlen!B:B,),3),0)</f>
        <v>2903</v>
      </c>
      <c r="F2033">
        <f>IFERROR(ROUND(INDEX(Gemeinde_Kennzahlen!A:Q,MATCH(A2033,Gemeinde_Kennzahlen!B:B,),16)*INDEX(Gemeinde_Kennzahlen!A:Q,MATCH(A2033,Gemeinde_Kennzahlen!B:B,),17),2),"Siedlungsfläche in ha")</f>
        <v>106.14</v>
      </c>
      <c r="G2033">
        <f t="shared" si="96"/>
        <v>0.4305890458146745</v>
      </c>
      <c r="H2033">
        <f t="shared" si="97"/>
        <v>0.25835342748880469</v>
      </c>
      <c r="I2033">
        <f t="shared" si="98"/>
        <v>1.2056493282810885</v>
      </c>
    </row>
    <row r="2034" spans="1:9" x14ac:dyDescent="0.2">
      <c r="A2034" t="s">
        <v>1913</v>
      </c>
      <c r="B2034">
        <v>0</v>
      </c>
      <c r="C2034">
        <v>0</v>
      </c>
      <c r="D2034">
        <v>0</v>
      </c>
      <c r="E2034">
        <f>IFERROR(INDEX(Gemeinde_Kennzahlen!A:C,MATCH(A2034,Gemeinde_Kennzahlen!B:B,),3),0)</f>
        <v>329</v>
      </c>
      <c r="F2034">
        <f>IFERROR(ROUND(INDEX(Gemeinde_Kennzahlen!A:Q,MATCH(A2034,Gemeinde_Kennzahlen!B:B,),16)*INDEX(Gemeinde_Kennzahlen!A:Q,MATCH(A2034,Gemeinde_Kennzahlen!B:B,),17),2),"Siedlungsfläche in ha")</f>
        <v>24.3</v>
      </c>
      <c r="G2034">
        <f t="shared" si="96"/>
        <v>0</v>
      </c>
      <c r="H2034">
        <f t="shared" si="97"/>
        <v>0</v>
      </c>
      <c r="I2034">
        <f t="shared" si="98"/>
        <v>0</v>
      </c>
    </row>
    <row r="2035" spans="1:9" x14ac:dyDescent="0.2">
      <c r="A2035" t="s">
        <v>1993</v>
      </c>
      <c r="B2035">
        <v>6</v>
      </c>
      <c r="C2035">
        <v>0</v>
      </c>
      <c r="D2035">
        <v>0</v>
      </c>
      <c r="E2035">
        <f>IFERROR(INDEX(Gemeinde_Kennzahlen!A:C,MATCH(A2035,Gemeinde_Kennzahlen!B:B,),3),0)</f>
        <v>3727</v>
      </c>
      <c r="F2035">
        <f>IFERROR(ROUND(INDEX(Gemeinde_Kennzahlen!A:Q,MATCH(A2035,Gemeinde_Kennzahlen!B:B,),16)*INDEX(Gemeinde_Kennzahlen!A:Q,MATCH(A2035,Gemeinde_Kennzahlen!B:B,),17),2),"Siedlungsfläche in ha")</f>
        <v>100.22</v>
      </c>
      <c r="G2035">
        <f t="shared" si="96"/>
        <v>8.0493694660584911E-2</v>
      </c>
      <c r="H2035">
        <f t="shared" si="97"/>
        <v>0</v>
      </c>
      <c r="I2035">
        <f t="shared" si="98"/>
        <v>0</v>
      </c>
    </row>
    <row r="2036" spans="1:9" x14ac:dyDescent="0.2">
      <c r="A2036" t="s">
        <v>601</v>
      </c>
      <c r="B2036">
        <v>4</v>
      </c>
      <c r="C2036">
        <v>0</v>
      </c>
      <c r="D2036">
        <v>0</v>
      </c>
      <c r="E2036">
        <f>IFERROR(INDEX(Gemeinde_Kennzahlen!A:C,MATCH(A2036,Gemeinde_Kennzahlen!B:B,),3),0)</f>
        <v>843</v>
      </c>
      <c r="F2036">
        <f>IFERROR(ROUND(INDEX(Gemeinde_Kennzahlen!A:Q,MATCH(A2036,Gemeinde_Kennzahlen!B:B,),16)*INDEX(Gemeinde_Kennzahlen!A:Q,MATCH(A2036,Gemeinde_Kennzahlen!B:B,),17),2),"Siedlungsfläche in ha")</f>
        <v>33.270000000000003</v>
      </c>
      <c r="G2036">
        <f t="shared" si="96"/>
        <v>0.23724792408066431</v>
      </c>
      <c r="H2036">
        <f t="shared" si="97"/>
        <v>0</v>
      </c>
      <c r="I2036">
        <f t="shared" si="98"/>
        <v>0</v>
      </c>
    </row>
    <row r="2037" spans="1:9" x14ac:dyDescent="0.2">
      <c r="A2037" t="s">
        <v>847</v>
      </c>
      <c r="B2037">
        <v>7</v>
      </c>
      <c r="C2037">
        <v>0</v>
      </c>
      <c r="D2037">
        <v>1</v>
      </c>
      <c r="E2037">
        <f>IFERROR(INDEX(Gemeinde_Kennzahlen!A:C,MATCH(A2037,Gemeinde_Kennzahlen!B:B,),3),0)</f>
        <v>611</v>
      </c>
      <c r="F2037">
        <f>IFERROR(ROUND(INDEX(Gemeinde_Kennzahlen!A:Q,MATCH(A2037,Gemeinde_Kennzahlen!B:B,),16)*INDEX(Gemeinde_Kennzahlen!A:Q,MATCH(A2037,Gemeinde_Kennzahlen!B:B,),17),2),"Siedlungsfläche in ha")</f>
        <v>41.81</v>
      </c>
      <c r="G2037">
        <f t="shared" si="96"/>
        <v>0.57283142389525366</v>
      </c>
      <c r="H2037">
        <f t="shared" si="97"/>
        <v>0</v>
      </c>
      <c r="I2037">
        <f t="shared" si="98"/>
        <v>0.81833060556464821</v>
      </c>
    </row>
    <row r="2038" spans="1:9" x14ac:dyDescent="0.2">
      <c r="A2038" t="s">
        <v>804</v>
      </c>
      <c r="B2038">
        <v>26</v>
      </c>
      <c r="C2038">
        <v>0</v>
      </c>
      <c r="D2038">
        <v>2</v>
      </c>
      <c r="E2038">
        <f>IFERROR(INDEX(Gemeinde_Kennzahlen!A:C,MATCH(A2038,Gemeinde_Kennzahlen!B:B,),3),0)</f>
        <v>431</v>
      </c>
      <c r="F2038">
        <f>IFERROR(ROUND(INDEX(Gemeinde_Kennzahlen!A:Q,MATCH(A2038,Gemeinde_Kennzahlen!B:B,),16)*INDEX(Gemeinde_Kennzahlen!A:Q,MATCH(A2038,Gemeinde_Kennzahlen!B:B,),17),2),"Siedlungsfläche in ha")</f>
        <v>30.31</v>
      </c>
      <c r="G2038">
        <f t="shared" si="96"/>
        <v>3.0162412993039442</v>
      </c>
      <c r="H2038">
        <f t="shared" si="97"/>
        <v>0</v>
      </c>
      <c r="I2038">
        <f t="shared" si="98"/>
        <v>2.3201856148491879</v>
      </c>
    </row>
    <row r="2039" spans="1:9" x14ac:dyDescent="0.2">
      <c r="A2039" t="s">
        <v>1123</v>
      </c>
      <c r="B2039">
        <v>1</v>
      </c>
      <c r="C2039">
        <v>0</v>
      </c>
      <c r="D2039">
        <v>0</v>
      </c>
      <c r="E2039">
        <f>IFERROR(INDEX(Gemeinde_Kennzahlen!A:C,MATCH(A2039,Gemeinde_Kennzahlen!B:B,),3),0)</f>
        <v>488</v>
      </c>
      <c r="F2039">
        <f>IFERROR(ROUND(INDEX(Gemeinde_Kennzahlen!A:Q,MATCH(A2039,Gemeinde_Kennzahlen!B:B,),16)*INDEX(Gemeinde_Kennzahlen!A:Q,MATCH(A2039,Gemeinde_Kennzahlen!B:B,),17),2),"Siedlungsfläche in ha")</f>
        <v>14.82</v>
      </c>
      <c r="G2039">
        <f t="shared" si="96"/>
        <v>0.10245901639344263</v>
      </c>
      <c r="H2039">
        <f t="shared" si="97"/>
        <v>0</v>
      </c>
      <c r="I2039">
        <f t="shared" si="98"/>
        <v>0</v>
      </c>
    </row>
    <row r="2040" spans="1:9" x14ac:dyDescent="0.2">
      <c r="A2040" t="s">
        <v>2143</v>
      </c>
      <c r="B2040">
        <v>0</v>
      </c>
      <c r="C2040">
        <v>0</v>
      </c>
      <c r="D2040">
        <v>0</v>
      </c>
      <c r="E2040">
        <f>IFERROR(INDEX(Gemeinde_Kennzahlen!A:C,MATCH(A2040,Gemeinde_Kennzahlen!B:B,),3),0)</f>
        <v>79</v>
      </c>
      <c r="F2040">
        <f>IFERROR(ROUND(INDEX(Gemeinde_Kennzahlen!A:Q,MATCH(A2040,Gemeinde_Kennzahlen!B:B,),16)*INDEX(Gemeinde_Kennzahlen!A:Q,MATCH(A2040,Gemeinde_Kennzahlen!B:B,),17),2),"Siedlungsfläche in ha")</f>
        <v>20.66</v>
      </c>
      <c r="G2040">
        <f t="shared" si="96"/>
        <v>0</v>
      </c>
      <c r="H2040">
        <f t="shared" si="97"/>
        <v>0</v>
      </c>
      <c r="I2040">
        <f t="shared" si="98"/>
        <v>0</v>
      </c>
    </row>
    <row r="2041" spans="1:9" x14ac:dyDescent="0.2">
      <c r="A2041" t="s">
        <v>932</v>
      </c>
      <c r="B2041">
        <v>37</v>
      </c>
      <c r="C2041">
        <v>1</v>
      </c>
      <c r="D2041">
        <v>0</v>
      </c>
      <c r="E2041">
        <f>IFERROR(INDEX(Gemeinde_Kennzahlen!A:C,MATCH(A2041,Gemeinde_Kennzahlen!B:B,),3),0)</f>
        <v>2301</v>
      </c>
      <c r="F2041">
        <f>IFERROR(ROUND(INDEX(Gemeinde_Kennzahlen!A:Q,MATCH(A2041,Gemeinde_Kennzahlen!B:B,),16)*INDEX(Gemeinde_Kennzahlen!A:Q,MATCH(A2041,Gemeinde_Kennzahlen!B:B,),17),2),"Siedlungsfläche in ha")</f>
        <v>73.39</v>
      </c>
      <c r="G2041">
        <f t="shared" si="96"/>
        <v>0.80399826162538024</v>
      </c>
      <c r="H2041">
        <f t="shared" si="97"/>
        <v>0.32594524119947849</v>
      </c>
      <c r="I2041">
        <f t="shared" si="98"/>
        <v>0</v>
      </c>
    </row>
    <row r="2042" spans="1:9" x14ac:dyDescent="0.2">
      <c r="A2042" t="s">
        <v>1156</v>
      </c>
      <c r="B2042">
        <v>6</v>
      </c>
      <c r="C2042">
        <v>1</v>
      </c>
      <c r="D2042">
        <v>6</v>
      </c>
      <c r="E2042">
        <f>IFERROR(INDEX(Gemeinde_Kennzahlen!A:C,MATCH(A2042,Gemeinde_Kennzahlen!B:B,),3),0)</f>
        <v>2057</v>
      </c>
      <c r="F2042">
        <f>IFERROR(ROUND(INDEX(Gemeinde_Kennzahlen!A:Q,MATCH(A2042,Gemeinde_Kennzahlen!B:B,),16)*INDEX(Gemeinde_Kennzahlen!A:Q,MATCH(A2042,Gemeinde_Kennzahlen!B:B,),17),2),"Siedlungsfläche in ha")</f>
        <v>59.49</v>
      </c>
      <c r="G2042">
        <f t="shared" si="96"/>
        <v>0.14584346135148274</v>
      </c>
      <c r="H2042">
        <f t="shared" si="97"/>
        <v>0.36460865337870685</v>
      </c>
      <c r="I2042">
        <f t="shared" si="98"/>
        <v>1.4584346135148274</v>
      </c>
    </row>
    <row r="2043" spans="1:9" x14ac:dyDescent="0.2">
      <c r="A2043" t="s">
        <v>2358</v>
      </c>
      <c r="B2043">
        <v>27</v>
      </c>
      <c r="C2043">
        <v>1</v>
      </c>
      <c r="D2043">
        <v>10</v>
      </c>
      <c r="E2043">
        <f>IFERROR(INDEX(Gemeinde_Kennzahlen!A:C,MATCH(A2043,Gemeinde_Kennzahlen!B:B,),3),0)</f>
        <v>1477</v>
      </c>
      <c r="F2043">
        <f>IFERROR(ROUND(INDEX(Gemeinde_Kennzahlen!A:Q,MATCH(A2043,Gemeinde_Kennzahlen!B:B,),16)*INDEX(Gemeinde_Kennzahlen!A:Q,MATCH(A2043,Gemeinde_Kennzahlen!B:B,),17),2),"Siedlungsfläche in ha")</f>
        <v>55</v>
      </c>
      <c r="G2043">
        <f t="shared" si="96"/>
        <v>0.91401489505754907</v>
      </c>
      <c r="H2043">
        <f t="shared" si="97"/>
        <v>0.50778605280974942</v>
      </c>
      <c r="I2043">
        <f t="shared" si="98"/>
        <v>3.3852403520649967</v>
      </c>
    </row>
    <row r="2044" spans="1:9" x14ac:dyDescent="0.2">
      <c r="A2044" t="s">
        <v>684</v>
      </c>
      <c r="B2044">
        <v>0</v>
      </c>
      <c r="C2044">
        <v>0</v>
      </c>
      <c r="D2044">
        <v>0</v>
      </c>
      <c r="E2044">
        <f>IFERROR(INDEX(Gemeinde_Kennzahlen!A:C,MATCH(A2044,Gemeinde_Kennzahlen!B:B,),3),0)</f>
        <v>445</v>
      </c>
      <c r="F2044">
        <f>IFERROR(ROUND(INDEX(Gemeinde_Kennzahlen!A:Q,MATCH(A2044,Gemeinde_Kennzahlen!B:B,),16)*INDEX(Gemeinde_Kennzahlen!A:Q,MATCH(A2044,Gemeinde_Kennzahlen!B:B,),17),2),"Siedlungsfläche in ha")</f>
        <v>20.059999999999999</v>
      </c>
      <c r="G2044">
        <f t="shared" si="96"/>
        <v>0</v>
      </c>
      <c r="H2044">
        <f t="shared" si="97"/>
        <v>0</v>
      </c>
      <c r="I2044">
        <f t="shared" si="98"/>
        <v>0</v>
      </c>
    </row>
    <row r="2045" spans="1:9" x14ac:dyDescent="0.2">
      <c r="A2045" t="s">
        <v>1907</v>
      </c>
      <c r="B2045">
        <v>1</v>
      </c>
      <c r="C2045">
        <v>0</v>
      </c>
      <c r="D2045">
        <v>0</v>
      </c>
      <c r="E2045">
        <f>IFERROR(INDEX(Gemeinde_Kennzahlen!A:C,MATCH(A2045,Gemeinde_Kennzahlen!B:B,),3),0)</f>
        <v>4197</v>
      </c>
      <c r="F2045">
        <f>IFERROR(ROUND(INDEX(Gemeinde_Kennzahlen!A:Q,MATCH(A2045,Gemeinde_Kennzahlen!B:B,),16)*INDEX(Gemeinde_Kennzahlen!A:Q,MATCH(A2045,Gemeinde_Kennzahlen!B:B,),17),2),"Siedlungsfläche in ha")</f>
        <v>245.09</v>
      </c>
      <c r="G2045">
        <f t="shared" si="96"/>
        <v>1.1913271384322134E-2</v>
      </c>
      <c r="H2045">
        <f t="shared" si="97"/>
        <v>0</v>
      </c>
      <c r="I2045">
        <f t="shared" si="98"/>
        <v>0</v>
      </c>
    </row>
    <row r="2046" spans="1:9" x14ac:dyDescent="0.2">
      <c r="A2046" t="s">
        <v>1538</v>
      </c>
      <c r="B2046">
        <v>6</v>
      </c>
      <c r="C2046">
        <v>0</v>
      </c>
      <c r="D2046">
        <v>1</v>
      </c>
      <c r="E2046">
        <f>IFERROR(INDEX(Gemeinde_Kennzahlen!A:C,MATCH(A2046,Gemeinde_Kennzahlen!B:B,),3),0)</f>
        <v>872</v>
      </c>
      <c r="F2046">
        <f>IFERROR(ROUND(INDEX(Gemeinde_Kennzahlen!A:Q,MATCH(A2046,Gemeinde_Kennzahlen!B:B,),16)*INDEX(Gemeinde_Kennzahlen!A:Q,MATCH(A2046,Gemeinde_Kennzahlen!B:B,),17),2),"Siedlungsfläche in ha")</f>
        <v>32</v>
      </c>
      <c r="G2046">
        <f t="shared" si="96"/>
        <v>0.34403669724770647</v>
      </c>
      <c r="H2046">
        <f t="shared" si="97"/>
        <v>0</v>
      </c>
      <c r="I2046">
        <f t="shared" si="98"/>
        <v>0.57339449541284404</v>
      </c>
    </row>
    <row r="2047" spans="1:9" x14ac:dyDescent="0.2">
      <c r="A2047" t="s">
        <v>591</v>
      </c>
      <c r="B2047">
        <v>0</v>
      </c>
      <c r="C2047">
        <v>0</v>
      </c>
      <c r="D2047">
        <v>0</v>
      </c>
      <c r="E2047">
        <f>IFERROR(INDEX(Gemeinde_Kennzahlen!A:C,MATCH(A2047,Gemeinde_Kennzahlen!B:B,),3),0)</f>
        <v>1735</v>
      </c>
      <c r="F2047">
        <f>IFERROR(ROUND(INDEX(Gemeinde_Kennzahlen!A:Q,MATCH(A2047,Gemeinde_Kennzahlen!B:B,),16)*INDEX(Gemeinde_Kennzahlen!A:Q,MATCH(A2047,Gemeinde_Kennzahlen!B:B,),17),2),"Siedlungsfläche in ha")</f>
        <v>48.41</v>
      </c>
      <c r="G2047">
        <f t="shared" si="96"/>
        <v>0</v>
      </c>
      <c r="H2047">
        <f t="shared" si="97"/>
        <v>0</v>
      </c>
      <c r="I2047">
        <f t="shared" si="98"/>
        <v>0</v>
      </c>
    </row>
    <row r="2048" spans="1:9" x14ac:dyDescent="0.2">
      <c r="A2048" t="s">
        <v>1034</v>
      </c>
      <c r="B2048">
        <v>2</v>
      </c>
      <c r="C2048">
        <v>0</v>
      </c>
      <c r="D2048">
        <v>2</v>
      </c>
      <c r="E2048">
        <f>IFERROR(INDEX(Gemeinde_Kennzahlen!A:C,MATCH(A2048,Gemeinde_Kennzahlen!B:B,),3),0)</f>
        <v>631</v>
      </c>
      <c r="F2048">
        <f>IFERROR(ROUND(INDEX(Gemeinde_Kennzahlen!A:Q,MATCH(A2048,Gemeinde_Kennzahlen!B:B,),16)*INDEX(Gemeinde_Kennzahlen!A:Q,MATCH(A2048,Gemeinde_Kennzahlen!B:B,),17),2),"Siedlungsfläche in ha")</f>
        <v>28.48</v>
      </c>
      <c r="G2048">
        <f t="shared" si="96"/>
        <v>0.15847860538827258</v>
      </c>
      <c r="H2048">
        <f t="shared" si="97"/>
        <v>0</v>
      </c>
      <c r="I2048">
        <f t="shared" si="98"/>
        <v>1.5847860538827259</v>
      </c>
    </row>
    <row r="2049" spans="1:9" x14ac:dyDescent="0.2">
      <c r="A2049" t="s">
        <v>2309</v>
      </c>
      <c r="B2049">
        <v>19</v>
      </c>
      <c r="C2049">
        <v>1</v>
      </c>
      <c r="D2049">
        <v>6</v>
      </c>
      <c r="E2049">
        <f>IFERROR(INDEX(Gemeinde_Kennzahlen!A:C,MATCH(A2049,Gemeinde_Kennzahlen!B:B,),3),0)</f>
        <v>469</v>
      </c>
      <c r="F2049">
        <f>IFERROR(ROUND(INDEX(Gemeinde_Kennzahlen!A:Q,MATCH(A2049,Gemeinde_Kennzahlen!B:B,),16)*INDEX(Gemeinde_Kennzahlen!A:Q,MATCH(A2049,Gemeinde_Kennzahlen!B:B,),17),2),"Siedlungsfläche in ha")</f>
        <v>21.82</v>
      </c>
      <c r="G2049">
        <f t="shared" si="96"/>
        <v>2.0255863539445631</v>
      </c>
      <c r="H2049">
        <f t="shared" si="97"/>
        <v>1.5991471215351811</v>
      </c>
      <c r="I2049">
        <f t="shared" si="98"/>
        <v>6.3965884861407245</v>
      </c>
    </row>
    <row r="2050" spans="1:9" x14ac:dyDescent="0.2">
      <c r="A2050" t="s">
        <v>830</v>
      </c>
      <c r="B2050">
        <v>0</v>
      </c>
      <c r="C2050">
        <v>0</v>
      </c>
      <c r="D2050">
        <v>0</v>
      </c>
      <c r="E2050">
        <f>IFERROR(INDEX(Gemeinde_Kennzahlen!A:C,MATCH(A2050,Gemeinde_Kennzahlen!B:B,),3),0)</f>
        <v>1305</v>
      </c>
      <c r="F2050">
        <f>IFERROR(ROUND(INDEX(Gemeinde_Kennzahlen!A:Q,MATCH(A2050,Gemeinde_Kennzahlen!B:B,),16)*INDEX(Gemeinde_Kennzahlen!A:Q,MATCH(A2050,Gemeinde_Kennzahlen!B:B,),17),2),"Siedlungsfläche in ha")</f>
        <v>95.6</v>
      </c>
      <c r="G2050">
        <f t="shared" si="96"/>
        <v>0</v>
      </c>
      <c r="H2050">
        <f t="shared" si="97"/>
        <v>0</v>
      </c>
      <c r="I2050">
        <f t="shared" si="98"/>
        <v>0</v>
      </c>
    </row>
    <row r="2051" spans="1:9" x14ac:dyDescent="0.2">
      <c r="A2051" t="s">
        <v>1424</v>
      </c>
      <c r="B2051">
        <v>5</v>
      </c>
      <c r="C2051">
        <v>0</v>
      </c>
      <c r="D2051">
        <v>0</v>
      </c>
      <c r="E2051">
        <f>IFERROR(INDEX(Gemeinde_Kennzahlen!A:C,MATCH(A2051,Gemeinde_Kennzahlen!B:B,),3),0)</f>
        <v>839</v>
      </c>
      <c r="F2051">
        <f>IFERROR(ROUND(INDEX(Gemeinde_Kennzahlen!A:Q,MATCH(A2051,Gemeinde_Kennzahlen!B:B,),16)*INDEX(Gemeinde_Kennzahlen!A:Q,MATCH(A2051,Gemeinde_Kennzahlen!B:B,),17),2),"Siedlungsfläche in ha")</f>
        <v>38.340000000000003</v>
      </c>
      <c r="G2051">
        <f t="shared" si="96"/>
        <v>0.29797377830750893</v>
      </c>
      <c r="H2051">
        <f t="shared" si="97"/>
        <v>0</v>
      </c>
      <c r="I2051">
        <f t="shared" si="98"/>
        <v>0</v>
      </c>
    </row>
    <row r="2052" spans="1:9" x14ac:dyDescent="0.2">
      <c r="A2052" t="s">
        <v>271</v>
      </c>
      <c r="B2052">
        <v>0</v>
      </c>
      <c r="C2052">
        <v>0</v>
      </c>
      <c r="D2052">
        <v>0</v>
      </c>
      <c r="E2052">
        <f>IFERROR(INDEX(Gemeinde_Kennzahlen!A:C,MATCH(A2052,Gemeinde_Kennzahlen!B:B,),3),0)</f>
        <v>105</v>
      </c>
      <c r="F2052">
        <f>IFERROR(ROUND(INDEX(Gemeinde_Kennzahlen!A:Q,MATCH(A2052,Gemeinde_Kennzahlen!B:B,),16)*INDEX(Gemeinde_Kennzahlen!A:Q,MATCH(A2052,Gemeinde_Kennzahlen!B:B,),17),2),"Siedlungsfläche in ha")</f>
        <v>17.850000000000001</v>
      </c>
      <c r="G2052">
        <f t="shared" si="96"/>
        <v>0</v>
      </c>
      <c r="H2052">
        <f t="shared" si="97"/>
        <v>0</v>
      </c>
      <c r="I2052">
        <f t="shared" si="98"/>
        <v>0</v>
      </c>
    </row>
    <row r="2053" spans="1:9" x14ac:dyDescent="0.2">
      <c r="A2053" t="s">
        <v>2054</v>
      </c>
      <c r="B2053">
        <v>0</v>
      </c>
      <c r="C2053">
        <v>0</v>
      </c>
      <c r="D2053">
        <v>0</v>
      </c>
      <c r="E2053">
        <f>IFERROR(INDEX(Gemeinde_Kennzahlen!A:C,MATCH(A2053,Gemeinde_Kennzahlen!B:B,),3),0)</f>
        <v>626</v>
      </c>
      <c r="F2053">
        <f>IFERROR(ROUND(INDEX(Gemeinde_Kennzahlen!A:Q,MATCH(A2053,Gemeinde_Kennzahlen!B:B,),16)*INDEX(Gemeinde_Kennzahlen!A:Q,MATCH(A2053,Gemeinde_Kennzahlen!B:B,),17),2),"Siedlungsfläche in ha")</f>
        <v>30.87</v>
      </c>
      <c r="G2053">
        <f t="shared" si="96"/>
        <v>0</v>
      </c>
      <c r="H2053">
        <f t="shared" si="97"/>
        <v>0</v>
      </c>
      <c r="I2053">
        <f t="shared" si="98"/>
        <v>0</v>
      </c>
    </row>
    <row r="2054" spans="1:9" x14ac:dyDescent="0.2">
      <c r="A2054" t="s">
        <v>635</v>
      </c>
      <c r="B2054">
        <v>0</v>
      </c>
      <c r="C2054">
        <v>0</v>
      </c>
      <c r="D2054">
        <v>2</v>
      </c>
      <c r="E2054">
        <f>IFERROR(INDEX(Gemeinde_Kennzahlen!A:C,MATCH(A2054,Gemeinde_Kennzahlen!B:B,),3),0)</f>
        <v>694</v>
      </c>
      <c r="F2054">
        <f>IFERROR(ROUND(INDEX(Gemeinde_Kennzahlen!A:Q,MATCH(A2054,Gemeinde_Kennzahlen!B:B,),16)*INDEX(Gemeinde_Kennzahlen!A:Q,MATCH(A2054,Gemeinde_Kennzahlen!B:B,),17),2),"Siedlungsfläche in ha")</f>
        <v>27.76</v>
      </c>
      <c r="G2054">
        <f t="shared" si="96"/>
        <v>0</v>
      </c>
      <c r="H2054">
        <f t="shared" si="97"/>
        <v>0</v>
      </c>
      <c r="I2054">
        <f t="shared" si="98"/>
        <v>1.4409221902017291</v>
      </c>
    </row>
    <row r="2055" spans="1:9" x14ac:dyDescent="0.2">
      <c r="A2055" t="s">
        <v>1050</v>
      </c>
      <c r="B2055">
        <v>4</v>
      </c>
      <c r="C2055">
        <v>0</v>
      </c>
      <c r="D2055">
        <v>2</v>
      </c>
      <c r="E2055">
        <f>IFERROR(INDEX(Gemeinde_Kennzahlen!A:C,MATCH(A2055,Gemeinde_Kennzahlen!B:B,),3),0)</f>
        <v>1377</v>
      </c>
      <c r="F2055">
        <f>IFERROR(ROUND(INDEX(Gemeinde_Kennzahlen!A:Q,MATCH(A2055,Gemeinde_Kennzahlen!B:B,),16)*INDEX(Gemeinde_Kennzahlen!A:Q,MATCH(A2055,Gemeinde_Kennzahlen!B:B,),17),2),"Siedlungsfläche in ha")</f>
        <v>71</v>
      </c>
      <c r="G2055">
        <f t="shared" si="96"/>
        <v>0.14524328249818447</v>
      </c>
      <c r="H2055">
        <f t="shared" si="97"/>
        <v>0</v>
      </c>
      <c r="I2055">
        <f t="shared" si="98"/>
        <v>0.72621641249092228</v>
      </c>
    </row>
    <row r="2056" spans="1:9" x14ac:dyDescent="0.2">
      <c r="A2056" t="s">
        <v>1997</v>
      </c>
      <c r="B2056">
        <v>0</v>
      </c>
      <c r="C2056">
        <v>0</v>
      </c>
      <c r="D2056">
        <v>0</v>
      </c>
      <c r="E2056">
        <f>IFERROR(INDEX(Gemeinde_Kennzahlen!A:C,MATCH(A2056,Gemeinde_Kennzahlen!B:B,),3),0)</f>
        <v>391</v>
      </c>
      <c r="F2056">
        <f>IFERROR(ROUND(INDEX(Gemeinde_Kennzahlen!A:Q,MATCH(A2056,Gemeinde_Kennzahlen!B:B,),16)*INDEX(Gemeinde_Kennzahlen!A:Q,MATCH(A2056,Gemeinde_Kennzahlen!B:B,),17),2),"Siedlungsfläche in ha")</f>
        <v>24.42</v>
      </c>
      <c r="G2056">
        <f t="shared" si="96"/>
        <v>0</v>
      </c>
      <c r="H2056">
        <f t="shared" si="97"/>
        <v>0</v>
      </c>
      <c r="I2056">
        <f t="shared" si="98"/>
        <v>0</v>
      </c>
    </row>
    <row r="2057" spans="1:9" x14ac:dyDescent="0.2">
      <c r="A2057" t="s">
        <v>1444</v>
      </c>
      <c r="B2057">
        <v>7</v>
      </c>
      <c r="C2057">
        <v>0</v>
      </c>
      <c r="D2057">
        <v>1</v>
      </c>
      <c r="E2057">
        <f>IFERROR(INDEX(Gemeinde_Kennzahlen!A:C,MATCH(A2057,Gemeinde_Kennzahlen!B:B,),3),0)</f>
        <v>825</v>
      </c>
      <c r="F2057">
        <f>IFERROR(ROUND(INDEX(Gemeinde_Kennzahlen!A:Q,MATCH(A2057,Gemeinde_Kennzahlen!B:B,),16)*INDEX(Gemeinde_Kennzahlen!A:Q,MATCH(A2057,Gemeinde_Kennzahlen!B:B,),17),2),"Siedlungsfläche in ha")</f>
        <v>32.14</v>
      </c>
      <c r="G2057">
        <f t="shared" si="96"/>
        <v>0.42424242424242431</v>
      </c>
      <c r="H2057">
        <f t="shared" si="97"/>
        <v>0</v>
      </c>
      <c r="I2057">
        <f t="shared" si="98"/>
        <v>0.60606060606060608</v>
      </c>
    </row>
    <row r="2058" spans="1:9" x14ac:dyDescent="0.2">
      <c r="A2058" t="s">
        <v>1427</v>
      </c>
      <c r="B2058">
        <v>3</v>
      </c>
      <c r="C2058">
        <v>0</v>
      </c>
      <c r="D2058">
        <v>0</v>
      </c>
      <c r="E2058">
        <f>IFERROR(INDEX(Gemeinde_Kennzahlen!A:C,MATCH(A2058,Gemeinde_Kennzahlen!B:B,),3),0)</f>
        <v>430</v>
      </c>
      <c r="F2058">
        <f>IFERROR(ROUND(INDEX(Gemeinde_Kennzahlen!A:Q,MATCH(A2058,Gemeinde_Kennzahlen!B:B,),16)*INDEX(Gemeinde_Kennzahlen!A:Q,MATCH(A2058,Gemeinde_Kennzahlen!B:B,),17),2),"Siedlungsfläche in ha")</f>
        <v>23.9</v>
      </c>
      <c r="G2058">
        <f t="shared" si="96"/>
        <v>0.34883720930232559</v>
      </c>
      <c r="H2058">
        <f t="shared" si="97"/>
        <v>0</v>
      </c>
      <c r="I2058">
        <f t="shared" si="98"/>
        <v>0</v>
      </c>
    </row>
    <row r="2059" spans="1:9" x14ac:dyDescent="0.2">
      <c r="A2059" t="s">
        <v>477</v>
      </c>
      <c r="B2059">
        <v>0</v>
      </c>
      <c r="C2059">
        <v>0</v>
      </c>
      <c r="D2059">
        <v>0</v>
      </c>
      <c r="E2059">
        <f>IFERROR(INDEX(Gemeinde_Kennzahlen!A:C,MATCH(A2059,Gemeinde_Kennzahlen!B:B,),3),0)</f>
        <v>709</v>
      </c>
      <c r="F2059">
        <f>IFERROR(ROUND(INDEX(Gemeinde_Kennzahlen!A:Q,MATCH(A2059,Gemeinde_Kennzahlen!B:B,),16)*INDEX(Gemeinde_Kennzahlen!A:Q,MATCH(A2059,Gemeinde_Kennzahlen!B:B,),17),2),"Siedlungsfläche in ha")</f>
        <v>37.49</v>
      </c>
      <c r="G2059">
        <f t="shared" si="96"/>
        <v>0</v>
      </c>
      <c r="H2059">
        <f t="shared" si="97"/>
        <v>0</v>
      </c>
      <c r="I2059">
        <f t="shared" si="98"/>
        <v>0</v>
      </c>
    </row>
    <row r="2060" spans="1:9" x14ac:dyDescent="0.2">
      <c r="A2060" t="s">
        <v>2220</v>
      </c>
      <c r="B2060">
        <v>46</v>
      </c>
      <c r="C2060">
        <v>2</v>
      </c>
      <c r="D2060">
        <v>4</v>
      </c>
      <c r="E2060">
        <f>IFERROR(INDEX(Gemeinde_Kennzahlen!A:C,MATCH(A2060,Gemeinde_Kennzahlen!B:B,),3),0)</f>
        <v>5385</v>
      </c>
      <c r="F2060">
        <f>IFERROR(ROUND(INDEX(Gemeinde_Kennzahlen!A:Q,MATCH(A2060,Gemeinde_Kennzahlen!B:B,),16)*INDEX(Gemeinde_Kennzahlen!A:Q,MATCH(A2060,Gemeinde_Kennzahlen!B:B,),17),2),"Siedlungsfläche in ha")</f>
        <v>111</v>
      </c>
      <c r="G2060">
        <f t="shared" si="96"/>
        <v>0.42711234911792012</v>
      </c>
      <c r="H2060">
        <f t="shared" si="97"/>
        <v>0.27855153203342614</v>
      </c>
      <c r="I2060">
        <f t="shared" si="98"/>
        <v>0.37140204271123489</v>
      </c>
    </row>
    <row r="2061" spans="1:9" x14ac:dyDescent="0.2">
      <c r="A2061" t="s">
        <v>795</v>
      </c>
      <c r="B2061">
        <v>26</v>
      </c>
      <c r="C2061">
        <v>1</v>
      </c>
      <c r="D2061">
        <v>5</v>
      </c>
      <c r="E2061">
        <f>IFERROR(INDEX(Gemeinde_Kennzahlen!A:C,MATCH(A2061,Gemeinde_Kennzahlen!B:B,),3),0)</f>
        <v>4517</v>
      </c>
      <c r="F2061">
        <f>IFERROR(ROUND(INDEX(Gemeinde_Kennzahlen!A:Q,MATCH(A2061,Gemeinde_Kennzahlen!B:B,),16)*INDEX(Gemeinde_Kennzahlen!A:Q,MATCH(A2061,Gemeinde_Kennzahlen!B:B,),17),2),"Siedlungsfläche in ha")</f>
        <v>130.84</v>
      </c>
      <c r="G2061">
        <f t="shared" si="96"/>
        <v>0.28780163825547933</v>
      </c>
      <c r="H2061">
        <f t="shared" si="97"/>
        <v>0.16603940668585343</v>
      </c>
      <c r="I2061">
        <f t="shared" si="98"/>
        <v>0.55346468895284484</v>
      </c>
    </row>
    <row r="2062" spans="1:9" x14ac:dyDescent="0.2">
      <c r="A2062" t="s">
        <v>1422</v>
      </c>
      <c r="B2062">
        <v>4</v>
      </c>
      <c r="C2062">
        <v>0</v>
      </c>
      <c r="D2062">
        <v>0</v>
      </c>
      <c r="E2062">
        <f>IFERROR(INDEX(Gemeinde_Kennzahlen!A:C,MATCH(A2062,Gemeinde_Kennzahlen!B:B,),3),0)</f>
        <v>1358</v>
      </c>
      <c r="F2062">
        <f>IFERROR(ROUND(INDEX(Gemeinde_Kennzahlen!A:Q,MATCH(A2062,Gemeinde_Kennzahlen!B:B,),16)*INDEX(Gemeinde_Kennzahlen!A:Q,MATCH(A2062,Gemeinde_Kennzahlen!B:B,),17),2),"Siedlungsfläche in ha")</f>
        <v>41.45</v>
      </c>
      <c r="G2062">
        <f t="shared" si="96"/>
        <v>0.14727540500736377</v>
      </c>
      <c r="H2062">
        <f t="shared" si="97"/>
        <v>0</v>
      </c>
      <c r="I2062">
        <f t="shared" si="98"/>
        <v>0</v>
      </c>
    </row>
    <row r="2063" spans="1:9" x14ac:dyDescent="0.2">
      <c r="A2063" t="s">
        <v>908</v>
      </c>
      <c r="B2063">
        <v>5</v>
      </c>
      <c r="C2063">
        <v>0</v>
      </c>
      <c r="D2063">
        <v>1</v>
      </c>
      <c r="E2063">
        <f>IFERROR(INDEX(Gemeinde_Kennzahlen!A:C,MATCH(A2063,Gemeinde_Kennzahlen!B:B,),3),0)</f>
        <v>2521</v>
      </c>
      <c r="F2063">
        <f>IFERROR(ROUND(INDEX(Gemeinde_Kennzahlen!A:Q,MATCH(A2063,Gemeinde_Kennzahlen!B:B,),16)*INDEX(Gemeinde_Kennzahlen!A:Q,MATCH(A2063,Gemeinde_Kennzahlen!B:B,),17),2),"Siedlungsfläche in ha")</f>
        <v>53</v>
      </c>
      <c r="G2063">
        <f t="shared" si="96"/>
        <v>9.916699722332406E-2</v>
      </c>
      <c r="H2063">
        <f t="shared" si="97"/>
        <v>0</v>
      </c>
      <c r="I2063">
        <f t="shared" si="98"/>
        <v>0.19833399444664815</v>
      </c>
    </row>
    <row r="2064" spans="1:9" x14ac:dyDescent="0.2">
      <c r="A2064" t="s">
        <v>1448</v>
      </c>
      <c r="B2064">
        <v>6</v>
      </c>
      <c r="C2064">
        <v>0</v>
      </c>
      <c r="D2064">
        <v>0</v>
      </c>
      <c r="E2064">
        <f>IFERROR(INDEX(Gemeinde_Kennzahlen!A:C,MATCH(A2064,Gemeinde_Kennzahlen!B:B,),3),0)</f>
        <v>708</v>
      </c>
      <c r="F2064">
        <f>IFERROR(ROUND(INDEX(Gemeinde_Kennzahlen!A:Q,MATCH(A2064,Gemeinde_Kennzahlen!B:B,),16)*INDEX(Gemeinde_Kennzahlen!A:Q,MATCH(A2064,Gemeinde_Kennzahlen!B:B,),17),2),"Siedlungsfläche in ha")</f>
        <v>28.87</v>
      </c>
      <c r="G2064">
        <f t="shared" si="96"/>
        <v>0.42372881355932202</v>
      </c>
      <c r="H2064">
        <f t="shared" si="97"/>
        <v>0</v>
      </c>
      <c r="I2064">
        <f t="shared" si="98"/>
        <v>0</v>
      </c>
    </row>
    <row r="2065" spans="1:9" x14ac:dyDescent="0.2">
      <c r="A2065" t="s">
        <v>372</v>
      </c>
      <c r="B2065">
        <v>0</v>
      </c>
      <c r="C2065">
        <v>0</v>
      </c>
      <c r="D2065">
        <v>1</v>
      </c>
      <c r="E2065">
        <f>IFERROR(INDEX(Gemeinde_Kennzahlen!A:C,MATCH(A2065,Gemeinde_Kennzahlen!B:B,),3),0)</f>
        <v>1331</v>
      </c>
      <c r="F2065">
        <f>IFERROR(ROUND(INDEX(Gemeinde_Kennzahlen!A:Q,MATCH(A2065,Gemeinde_Kennzahlen!B:B,),16)*INDEX(Gemeinde_Kennzahlen!A:Q,MATCH(A2065,Gemeinde_Kennzahlen!B:B,),17),2),"Siedlungsfläche in ha")</f>
        <v>35.020000000000003</v>
      </c>
      <c r="G2065">
        <f t="shared" si="96"/>
        <v>0</v>
      </c>
      <c r="H2065">
        <f t="shared" si="97"/>
        <v>0</v>
      </c>
      <c r="I2065">
        <f t="shared" si="98"/>
        <v>0.37565740045078888</v>
      </c>
    </row>
    <row r="2066" spans="1:9" x14ac:dyDescent="0.2">
      <c r="A2066" t="s">
        <v>1489</v>
      </c>
      <c r="B2066">
        <v>46</v>
      </c>
      <c r="C2066">
        <v>2</v>
      </c>
      <c r="D2066">
        <v>0</v>
      </c>
      <c r="E2066">
        <f>IFERROR(INDEX(Gemeinde_Kennzahlen!A:C,MATCH(A2066,Gemeinde_Kennzahlen!B:B,),3),0)</f>
        <v>1163</v>
      </c>
      <c r="F2066">
        <f>IFERROR(ROUND(INDEX(Gemeinde_Kennzahlen!A:Q,MATCH(A2066,Gemeinde_Kennzahlen!B:B,),16)*INDEX(Gemeinde_Kennzahlen!A:Q,MATCH(A2066,Gemeinde_Kennzahlen!B:B,),17),2),"Siedlungsfläche in ha")</f>
        <v>43.59</v>
      </c>
      <c r="G2066">
        <f t="shared" ref="G2066:G2129" si="99">B2066/E2066*50</f>
        <v>1.9776440240756663</v>
      </c>
      <c r="H2066">
        <f t="shared" ref="H2066:H2129" si="100">C2066/E2066*750</f>
        <v>1.2897678417884781</v>
      </c>
      <c r="I2066">
        <f t="shared" ref="I2066:I2129" si="101">D2066/E2066*500</f>
        <v>0</v>
      </c>
    </row>
    <row r="2067" spans="1:9" x14ac:dyDescent="0.2">
      <c r="A2067" t="s">
        <v>1109</v>
      </c>
      <c r="B2067">
        <v>10</v>
      </c>
      <c r="C2067">
        <v>2</v>
      </c>
      <c r="D2067">
        <v>3</v>
      </c>
      <c r="E2067">
        <f>IFERROR(INDEX(Gemeinde_Kennzahlen!A:C,MATCH(A2067,Gemeinde_Kennzahlen!B:B,),3),0)</f>
        <v>422</v>
      </c>
      <c r="F2067">
        <f>IFERROR(ROUND(INDEX(Gemeinde_Kennzahlen!A:Q,MATCH(A2067,Gemeinde_Kennzahlen!B:B,),16)*INDEX(Gemeinde_Kennzahlen!A:Q,MATCH(A2067,Gemeinde_Kennzahlen!B:B,),17),2),"Siedlungsfläche in ha")</f>
        <v>19.91</v>
      </c>
      <c r="G2067">
        <f t="shared" si="99"/>
        <v>1.1848341232227488</v>
      </c>
      <c r="H2067">
        <f t="shared" si="100"/>
        <v>3.5545023696682465</v>
      </c>
      <c r="I2067">
        <f t="shared" si="101"/>
        <v>3.5545023696682461</v>
      </c>
    </row>
    <row r="2068" spans="1:9" x14ac:dyDescent="0.2">
      <c r="A2068" t="s">
        <v>1332</v>
      </c>
      <c r="B2068">
        <v>15</v>
      </c>
      <c r="C2068">
        <v>2</v>
      </c>
      <c r="D2068">
        <v>2</v>
      </c>
      <c r="E2068">
        <f>IFERROR(INDEX(Gemeinde_Kennzahlen!A:C,MATCH(A2068,Gemeinde_Kennzahlen!B:B,),3),0)</f>
        <v>3398</v>
      </c>
      <c r="F2068">
        <f>IFERROR(ROUND(INDEX(Gemeinde_Kennzahlen!A:Q,MATCH(A2068,Gemeinde_Kennzahlen!B:B,),16)*INDEX(Gemeinde_Kennzahlen!A:Q,MATCH(A2068,Gemeinde_Kennzahlen!B:B,),17),2),"Siedlungsfläche in ha")</f>
        <v>122.88</v>
      </c>
      <c r="G2068">
        <f t="shared" si="99"/>
        <v>0.22071806945261918</v>
      </c>
      <c r="H2068">
        <f t="shared" si="100"/>
        <v>0.44143613890523836</v>
      </c>
      <c r="I2068">
        <f t="shared" si="101"/>
        <v>0.29429075927015891</v>
      </c>
    </row>
    <row r="2069" spans="1:9" x14ac:dyDescent="0.2">
      <c r="A2069" t="s">
        <v>664</v>
      </c>
      <c r="B2069">
        <v>9</v>
      </c>
      <c r="C2069">
        <v>2</v>
      </c>
      <c r="D2069">
        <v>1</v>
      </c>
      <c r="E2069">
        <f>IFERROR(INDEX(Gemeinde_Kennzahlen!A:C,MATCH(A2069,Gemeinde_Kennzahlen!B:B,),3),0)</f>
        <v>12413</v>
      </c>
      <c r="F2069">
        <f>IFERROR(ROUND(INDEX(Gemeinde_Kennzahlen!A:Q,MATCH(A2069,Gemeinde_Kennzahlen!B:B,),16)*INDEX(Gemeinde_Kennzahlen!A:Q,MATCH(A2069,Gemeinde_Kennzahlen!B:B,),17),2),"Siedlungsfläche in ha")</f>
        <v>180.82</v>
      </c>
      <c r="G2069">
        <f t="shared" si="99"/>
        <v>3.6252316120196568E-2</v>
      </c>
      <c r="H2069">
        <f t="shared" si="100"/>
        <v>0.12084105373398855</v>
      </c>
      <c r="I2069">
        <f t="shared" si="101"/>
        <v>4.0280351244662851E-2</v>
      </c>
    </row>
    <row r="2070" spans="1:9" x14ac:dyDescent="0.2">
      <c r="A2070" t="s">
        <v>1695</v>
      </c>
      <c r="B2070">
        <v>0</v>
      </c>
      <c r="C2070">
        <v>0</v>
      </c>
      <c r="D2070">
        <v>0</v>
      </c>
      <c r="E2070">
        <f>IFERROR(INDEX(Gemeinde_Kennzahlen!A:C,MATCH(A2070,Gemeinde_Kennzahlen!B:B,),3),0)</f>
        <v>394</v>
      </c>
      <c r="F2070">
        <f>IFERROR(ROUND(INDEX(Gemeinde_Kennzahlen!A:Q,MATCH(A2070,Gemeinde_Kennzahlen!B:B,),16)*INDEX(Gemeinde_Kennzahlen!A:Q,MATCH(A2070,Gemeinde_Kennzahlen!B:B,),17),2),"Siedlungsfläche in ha")</f>
        <v>16.850000000000001</v>
      </c>
      <c r="G2070">
        <f t="shared" si="99"/>
        <v>0</v>
      </c>
      <c r="H2070">
        <f t="shared" si="100"/>
        <v>0</v>
      </c>
      <c r="I2070">
        <f t="shared" si="101"/>
        <v>0</v>
      </c>
    </row>
    <row r="2071" spans="1:9" x14ac:dyDescent="0.2">
      <c r="A2071" t="s">
        <v>817</v>
      </c>
      <c r="B2071">
        <v>51</v>
      </c>
      <c r="C2071">
        <v>2</v>
      </c>
      <c r="D2071">
        <v>7</v>
      </c>
      <c r="E2071">
        <f>IFERROR(INDEX(Gemeinde_Kennzahlen!A:C,MATCH(A2071,Gemeinde_Kennzahlen!B:B,),3),0)</f>
        <v>4303</v>
      </c>
      <c r="F2071">
        <f>IFERROR(ROUND(INDEX(Gemeinde_Kennzahlen!A:Q,MATCH(A2071,Gemeinde_Kennzahlen!B:B,),16)*INDEX(Gemeinde_Kennzahlen!A:Q,MATCH(A2071,Gemeinde_Kennzahlen!B:B,),17),2),"Siedlungsfläche in ha")</f>
        <v>54.45</v>
      </c>
      <c r="G2071">
        <f t="shared" si="99"/>
        <v>0.59260980711131772</v>
      </c>
      <c r="H2071">
        <f t="shared" si="100"/>
        <v>0.34859400418312803</v>
      </c>
      <c r="I2071">
        <f t="shared" si="101"/>
        <v>0.81338600976063213</v>
      </c>
    </row>
    <row r="2072" spans="1:9" x14ac:dyDescent="0.2">
      <c r="A2072" t="s">
        <v>2063</v>
      </c>
      <c r="B2072">
        <v>13</v>
      </c>
      <c r="C2072">
        <v>1</v>
      </c>
      <c r="D2072">
        <v>1</v>
      </c>
      <c r="E2072">
        <f>IFERROR(INDEX(Gemeinde_Kennzahlen!A:C,MATCH(A2072,Gemeinde_Kennzahlen!B:B,),3),0)</f>
        <v>492</v>
      </c>
      <c r="F2072">
        <f>IFERROR(ROUND(INDEX(Gemeinde_Kennzahlen!A:Q,MATCH(A2072,Gemeinde_Kennzahlen!B:B,),16)*INDEX(Gemeinde_Kennzahlen!A:Q,MATCH(A2072,Gemeinde_Kennzahlen!B:B,),17),2),"Siedlungsfläche in ha")</f>
        <v>18.91</v>
      </c>
      <c r="G2072">
        <f t="shared" si="99"/>
        <v>1.321138211382114</v>
      </c>
      <c r="H2072">
        <f t="shared" si="100"/>
        <v>1.5243902439024393</v>
      </c>
      <c r="I2072">
        <f t="shared" si="101"/>
        <v>1.0162601626016261</v>
      </c>
    </row>
    <row r="2073" spans="1:9" x14ac:dyDescent="0.2">
      <c r="A2073" t="s">
        <v>3487</v>
      </c>
      <c r="B2073">
        <v>0</v>
      </c>
      <c r="C2073">
        <v>0</v>
      </c>
      <c r="D2073">
        <v>0</v>
      </c>
      <c r="E2073">
        <f>IFERROR(INDEX(Gemeinde_Kennzahlen!A:C,MATCH(A2073,Gemeinde_Kennzahlen!B:B,),3),0)</f>
        <v>0</v>
      </c>
      <c r="F2073" t="str">
        <f>IFERROR(ROUND(INDEX(Gemeinde_Kennzahlen!A:Q,MATCH(A2073,Gemeinde_Kennzahlen!B:B,),16)*INDEX(Gemeinde_Kennzahlen!A:Q,MATCH(A2073,Gemeinde_Kennzahlen!B:B,),17),2),"Siedlungsfläche in ha")</f>
        <v>Siedlungsfläche in ha</v>
      </c>
      <c r="G2073" t="e">
        <f t="shared" si="99"/>
        <v>#DIV/0!</v>
      </c>
      <c r="H2073" t="e">
        <f t="shared" si="100"/>
        <v>#DIV/0!</v>
      </c>
      <c r="I2073" t="e">
        <f t="shared" si="101"/>
        <v>#DIV/0!</v>
      </c>
    </row>
    <row r="2074" spans="1:9" x14ac:dyDescent="0.2">
      <c r="A2074" t="s">
        <v>766</v>
      </c>
      <c r="B2074">
        <v>0</v>
      </c>
      <c r="C2074">
        <v>0</v>
      </c>
      <c r="D2074">
        <v>0</v>
      </c>
      <c r="E2074">
        <f>IFERROR(INDEX(Gemeinde_Kennzahlen!A:C,MATCH(A2074,Gemeinde_Kennzahlen!B:B,),3),0)</f>
        <v>872</v>
      </c>
      <c r="F2074">
        <f>IFERROR(ROUND(INDEX(Gemeinde_Kennzahlen!A:Q,MATCH(A2074,Gemeinde_Kennzahlen!B:B,),16)*INDEX(Gemeinde_Kennzahlen!A:Q,MATCH(A2074,Gemeinde_Kennzahlen!B:B,),17),2),"Siedlungsfläche in ha")</f>
        <v>68.31</v>
      </c>
      <c r="G2074">
        <f t="shared" si="99"/>
        <v>0</v>
      </c>
      <c r="H2074">
        <f t="shared" si="100"/>
        <v>0</v>
      </c>
      <c r="I2074">
        <f t="shared" si="101"/>
        <v>0</v>
      </c>
    </row>
    <row r="2075" spans="1:9" x14ac:dyDescent="0.2">
      <c r="A2075" t="s">
        <v>1052</v>
      </c>
      <c r="B2075">
        <v>4</v>
      </c>
      <c r="C2075">
        <v>0</v>
      </c>
      <c r="D2075">
        <v>0</v>
      </c>
      <c r="E2075">
        <f>IFERROR(INDEX(Gemeinde_Kennzahlen!A:C,MATCH(A2075,Gemeinde_Kennzahlen!B:B,),3),0)</f>
        <v>879</v>
      </c>
      <c r="F2075">
        <f>IFERROR(ROUND(INDEX(Gemeinde_Kennzahlen!A:Q,MATCH(A2075,Gemeinde_Kennzahlen!B:B,),16)*INDEX(Gemeinde_Kennzahlen!A:Q,MATCH(A2075,Gemeinde_Kennzahlen!B:B,),17),2),"Siedlungsfläche in ha")</f>
        <v>40.630000000000003</v>
      </c>
      <c r="G2075">
        <f t="shared" si="99"/>
        <v>0.22753128555176336</v>
      </c>
      <c r="H2075">
        <f t="shared" si="100"/>
        <v>0</v>
      </c>
      <c r="I2075">
        <f t="shared" si="101"/>
        <v>0</v>
      </c>
    </row>
    <row r="2076" spans="1:9" x14ac:dyDescent="0.2">
      <c r="A2076" t="s">
        <v>2107</v>
      </c>
      <c r="B2076">
        <v>0</v>
      </c>
      <c r="C2076">
        <v>0</v>
      </c>
      <c r="D2076">
        <v>0</v>
      </c>
      <c r="E2076">
        <f>IFERROR(INDEX(Gemeinde_Kennzahlen!A:C,MATCH(A2076,Gemeinde_Kennzahlen!B:B,),3),0)</f>
        <v>5761</v>
      </c>
      <c r="F2076">
        <f>IFERROR(ROUND(INDEX(Gemeinde_Kennzahlen!A:Q,MATCH(A2076,Gemeinde_Kennzahlen!B:B,),16)*INDEX(Gemeinde_Kennzahlen!A:Q,MATCH(A2076,Gemeinde_Kennzahlen!B:B,),17),2),"Siedlungsfläche in ha")</f>
        <v>162.63999999999999</v>
      </c>
      <c r="G2076">
        <f t="shared" si="99"/>
        <v>0</v>
      </c>
      <c r="H2076">
        <f t="shared" si="100"/>
        <v>0</v>
      </c>
      <c r="I2076">
        <f t="shared" si="101"/>
        <v>0</v>
      </c>
    </row>
    <row r="2077" spans="1:9" x14ac:dyDescent="0.2">
      <c r="A2077" t="s">
        <v>836</v>
      </c>
      <c r="B2077">
        <v>6</v>
      </c>
      <c r="C2077">
        <v>0</v>
      </c>
      <c r="D2077">
        <v>2</v>
      </c>
      <c r="E2077">
        <f>IFERROR(INDEX(Gemeinde_Kennzahlen!A:C,MATCH(A2077,Gemeinde_Kennzahlen!B:B,),3),0)</f>
        <v>565</v>
      </c>
      <c r="F2077">
        <f>IFERROR(ROUND(INDEX(Gemeinde_Kennzahlen!A:Q,MATCH(A2077,Gemeinde_Kennzahlen!B:B,),16)*INDEX(Gemeinde_Kennzahlen!A:Q,MATCH(A2077,Gemeinde_Kennzahlen!B:B,),17),2),"Siedlungsfläche in ha")</f>
        <v>26.81</v>
      </c>
      <c r="G2077">
        <f t="shared" si="99"/>
        <v>0.53097345132743357</v>
      </c>
      <c r="H2077">
        <f t="shared" si="100"/>
        <v>0</v>
      </c>
      <c r="I2077">
        <f t="shared" si="101"/>
        <v>1.7699115044247788</v>
      </c>
    </row>
    <row r="2078" spans="1:9" x14ac:dyDescent="0.2">
      <c r="A2078" t="s">
        <v>2141</v>
      </c>
      <c r="B2078">
        <v>4</v>
      </c>
      <c r="C2078">
        <v>0</v>
      </c>
      <c r="D2078">
        <v>0</v>
      </c>
      <c r="E2078">
        <f>IFERROR(INDEX(Gemeinde_Kennzahlen!A:C,MATCH(A2078,Gemeinde_Kennzahlen!B:B,),3),0)</f>
        <v>204</v>
      </c>
      <c r="F2078">
        <f>IFERROR(ROUND(INDEX(Gemeinde_Kennzahlen!A:Q,MATCH(A2078,Gemeinde_Kennzahlen!B:B,),16)*INDEX(Gemeinde_Kennzahlen!A:Q,MATCH(A2078,Gemeinde_Kennzahlen!B:B,),17),2),"Siedlungsfläche in ha")</f>
        <v>9.86</v>
      </c>
      <c r="G2078">
        <f t="shared" si="99"/>
        <v>0.98039215686274506</v>
      </c>
      <c r="H2078">
        <f t="shared" si="100"/>
        <v>0</v>
      </c>
      <c r="I2078">
        <f t="shared" si="101"/>
        <v>0</v>
      </c>
    </row>
    <row r="2079" spans="1:9" x14ac:dyDescent="0.2">
      <c r="A2079" t="s">
        <v>507</v>
      </c>
      <c r="B2079">
        <v>10</v>
      </c>
      <c r="C2079">
        <v>0</v>
      </c>
      <c r="D2079">
        <v>1</v>
      </c>
      <c r="E2079">
        <f>IFERROR(INDEX(Gemeinde_Kennzahlen!A:C,MATCH(A2079,Gemeinde_Kennzahlen!B:B,),3),0)</f>
        <v>1543</v>
      </c>
      <c r="F2079">
        <f>IFERROR(ROUND(INDEX(Gemeinde_Kennzahlen!A:Q,MATCH(A2079,Gemeinde_Kennzahlen!B:B,),16)*INDEX(Gemeinde_Kennzahlen!A:Q,MATCH(A2079,Gemeinde_Kennzahlen!B:B,),17),2),"Siedlungsfläche in ha")</f>
        <v>62</v>
      </c>
      <c r="G2079">
        <f t="shared" si="99"/>
        <v>0.32404406999351915</v>
      </c>
      <c r="H2079">
        <f t="shared" si="100"/>
        <v>0</v>
      </c>
      <c r="I2079">
        <f t="shared" si="101"/>
        <v>0.32404406999351915</v>
      </c>
    </row>
    <row r="2080" spans="1:9" x14ac:dyDescent="0.2">
      <c r="A2080" t="s">
        <v>2110</v>
      </c>
      <c r="B2080">
        <v>1</v>
      </c>
      <c r="C2080">
        <v>0</v>
      </c>
      <c r="D2080">
        <v>1</v>
      </c>
      <c r="E2080">
        <f>IFERROR(INDEX(Gemeinde_Kennzahlen!A:C,MATCH(A2080,Gemeinde_Kennzahlen!B:B,),3),0)</f>
        <v>91</v>
      </c>
      <c r="F2080">
        <f>IFERROR(ROUND(INDEX(Gemeinde_Kennzahlen!A:Q,MATCH(A2080,Gemeinde_Kennzahlen!B:B,),16)*INDEX(Gemeinde_Kennzahlen!A:Q,MATCH(A2080,Gemeinde_Kennzahlen!B:B,),17),2),"Siedlungsfläche in ha")</f>
        <v>29.27</v>
      </c>
      <c r="G2080">
        <f t="shared" si="99"/>
        <v>0.5494505494505495</v>
      </c>
      <c r="H2080">
        <f t="shared" si="100"/>
        <v>0</v>
      </c>
      <c r="I2080">
        <f t="shared" si="101"/>
        <v>5.4945054945054945</v>
      </c>
    </row>
    <row r="2081" spans="1:9" x14ac:dyDescent="0.2">
      <c r="A2081" t="s">
        <v>2007</v>
      </c>
      <c r="B2081">
        <v>8</v>
      </c>
      <c r="C2081">
        <v>0</v>
      </c>
      <c r="D2081">
        <v>0</v>
      </c>
      <c r="E2081">
        <f>IFERROR(INDEX(Gemeinde_Kennzahlen!A:C,MATCH(A2081,Gemeinde_Kennzahlen!B:B,),3),0)</f>
        <v>2180</v>
      </c>
      <c r="F2081">
        <f>IFERROR(ROUND(INDEX(Gemeinde_Kennzahlen!A:Q,MATCH(A2081,Gemeinde_Kennzahlen!B:B,),16)*INDEX(Gemeinde_Kennzahlen!A:Q,MATCH(A2081,Gemeinde_Kennzahlen!B:B,),17),2),"Siedlungsfläche in ha")</f>
        <v>62</v>
      </c>
      <c r="G2081">
        <f t="shared" si="99"/>
        <v>0.1834862385321101</v>
      </c>
      <c r="H2081">
        <f t="shared" si="100"/>
        <v>0</v>
      </c>
      <c r="I2081">
        <f t="shared" si="101"/>
        <v>0</v>
      </c>
    </row>
    <row r="2082" spans="1:9" x14ac:dyDescent="0.2">
      <c r="A2082" t="s">
        <v>1996</v>
      </c>
      <c r="B2082">
        <v>13</v>
      </c>
      <c r="C2082">
        <v>1</v>
      </c>
      <c r="D2082">
        <v>0</v>
      </c>
      <c r="E2082">
        <f>IFERROR(INDEX(Gemeinde_Kennzahlen!A:C,MATCH(A2082,Gemeinde_Kennzahlen!B:B,),3),0)</f>
        <v>856</v>
      </c>
      <c r="F2082">
        <f>IFERROR(ROUND(INDEX(Gemeinde_Kennzahlen!A:Q,MATCH(A2082,Gemeinde_Kennzahlen!B:B,),16)*INDEX(Gemeinde_Kennzahlen!A:Q,MATCH(A2082,Gemeinde_Kennzahlen!B:B,),17),2),"Siedlungsfläche in ha")</f>
        <v>46.15</v>
      </c>
      <c r="G2082">
        <f t="shared" si="99"/>
        <v>0.75934579439252337</v>
      </c>
      <c r="H2082">
        <f t="shared" si="100"/>
        <v>0.87616822429906538</v>
      </c>
      <c r="I2082">
        <f t="shared" si="101"/>
        <v>0</v>
      </c>
    </row>
    <row r="2083" spans="1:9" x14ac:dyDescent="0.2">
      <c r="A2083" t="s">
        <v>2231</v>
      </c>
      <c r="B2083">
        <v>15</v>
      </c>
      <c r="C2083">
        <v>1</v>
      </c>
      <c r="D2083">
        <v>5</v>
      </c>
      <c r="E2083">
        <f>IFERROR(INDEX(Gemeinde_Kennzahlen!A:C,MATCH(A2083,Gemeinde_Kennzahlen!B:B,),3),0)</f>
        <v>6738</v>
      </c>
      <c r="F2083">
        <f>IFERROR(ROUND(INDEX(Gemeinde_Kennzahlen!A:Q,MATCH(A2083,Gemeinde_Kennzahlen!B:B,),16)*INDEX(Gemeinde_Kennzahlen!A:Q,MATCH(A2083,Gemeinde_Kennzahlen!B:B,),17),2),"Siedlungsfläche in ha")</f>
        <v>109.01</v>
      </c>
      <c r="G2083">
        <f t="shared" si="99"/>
        <v>0.11130899376669634</v>
      </c>
      <c r="H2083">
        <f t="shared" si="100"/>
        <v>0.11130899376669635</v>
      </c>
      <c r="I2083">
        <f t="shared" si="101"/>
        <v>0.37102997922232117</v>
      </c>
    </row>
    <row r="2084" spans="1:9" x14ac:dyDescent="0.2">
      <c r="A2084" t="s">
        <v>337</v>
      </c>
      <c r="B2084">
        <v>5</v>
      </c>
      <c r="C2084">
        <v>3</v>
      </c>
      <c r="D2084">
        <v>0</v>
      </c>
      <c r="E2084">
        <f>IFERROR(INDEX(Gemeinde_Kennzahlen!A:C,MATCH(A2084,Gemeinde_Kennzahlen!B:B,),3),0)</f>
        <v>2652</v>
      </c>
      <c r="F2084">
        <f>IFERROR(ROUND(INDEX(Gemeinde_Kennzahlen!A:Q,MATCH(A2084,Gemeinde_Kennzahlen!B:B,),16)*INDEX(Gemeinde_Kennzahlen!A:Q,MATCH(A2084,Gemeinde_Kennzahlen!B:B,),17),2),"Siedlungsfläche in ha")</f>
        <v>64.099999999999994</v>
      </c>
      <c r="G2084">
        <f t="shared" si="99"/>
        <v>9.4268476621417796E-2</v>
      </c>
      <c r="H2084">
        <f t="shared" si="100"/>
        <v>0.84841628959276028</v>
      </c>
      <c r="I2084">
        <f t="shared" si="101"/>
        <v>0</v>
      </c>
    </row>
    <row r="2085" spans="1:9" x14ac:dyDescent="0.2">
      <c r="A2085" t="s">
        <v>660</v>
      </c>
      <c r="B2085">
        <v>14</v>
      </c>
      <c r="C2085">
        <v>2</v>
      </c>
      <c r="D2085">
        <v>5</v>
      </c>
      <c r="E2085">
        <f>IFERROR(INDEX(Gemeinde_Kennzahlen!A:C,MATCH(A2085,Gemeinde_Kennzahlen!B:B,),3),0)</f>
        <v>2234</v>
      </c>
      <c r="F2085">
        <f>IFERROR(ROUND(INDEX(Gemeinde_Kennzahlen!A:Q,MATCH(A2085,Gemeinde_Kennzahlen!B:B,),16)*INDEX(Gemeinde_Kennzahlen!A:Q,MATCH(A2085,Gemeinde_Kennzahlen!B:B,),17),2),"Siedlungsfläche in ha")</f>
        <v>69.39</v>
      </c>
      <c r="G2085">
        <f t="shared" si="99"/>
        <v>0.31333930170098478</v>
      </c>
      <c r="H2085">
        <f t="shared" si="100"/>
        <v>0.67144136078782457</v>
      </c>
      <c r="I2085">
        <f t="shared" si="101"/>
        <v>1.1190689346463742</v>
      </c>
    </row>
    <row r="2086" spans="1:9" x14ac:dyDescent="0.2">
      <c r="A2086" t="s">
        <v>624</v>
      </c>
      <c r="B2086">
        <v>0</v>
      </c>
      <c r="C2086">
        <v>0</v>
      </c>
      <c r="D2086">
        <v>0</v>
      </c>
      <c r="E2086">
        <f>IFERROR(INDEX(Gemeinde_Kennzahlen!A:C,MATCH(A2086,Gemeinde_Kennzahlen!B:B,),3),0)</f>
        <v>883</v>
      </c>
      <c r="F2086">
        <f>IFERROR(ROUND(INDEX(Gemeinde_Kennzahlen!A:Q,MATCH(A2086,Gemeinde_Kennzahlen!B:B,),16)*INDEX(Gemeinde_Kennzahlen!A:Q,MATCH(A2086,Gemeinde_Kennzahlen!B:B,),17),2),"Siedlungsfläche in ha")</f>
        <v>39.81</v>
      </c>
      <c r="G2086">
        <f t="shared" si="99"/>
        <v>0</v>
      </c>
      <c r="H2086">
        <f t="shared" si="100"/>
        <v>0</v>
      </c>
      <c r="I2086">
        <f t="shared" si="101"/>
        <v>0</v>
      </c>
    </row>
    <row r="2087" spans="1:9" x14ac:dyDescent="0.2">
      <c r="A2087" t="s">
        <v>598</v>
      </c>
      <c r="B2087">
        <v>7</v>
      </c>
      <c r="C2087">
        <v>1</v>
      </c>
      <c r="D2087">
        <v>1</v>
      </c>
      <c r="E2087">
        <f>IFERROR(INDEX(Gemeinde_Kennzahlen!A:C,MATCH(A2087,Gemeinde_Kennzahlen!B:B,),3),0)</f>
        <v>966</v>
      </c>
      <c r="F2087">
        <f>IFERROR(ROUND(INDEX(Gemeinde_Kennzahlen!A:Q,MATCH(A2087,Gemeinde_Kennzahlen!B:B,),16)*INDEX(Gemeinde_Kennzahlen!A:Q,MATCH(A2087,Gemeinde_Kennzahlen!B:B,),17),2),"Siedlungsfläche in ha")</f>
        <v>24.88</v>
      </c>
      <c r="G2087">
        <f t="shared" si="99"/>
        <v>0.36231884057971014</v>
      </c>
      <c r="H2087">
        <f t="shared" si="100"/>
        <v>0.77639751552795033</v>
      </c>
      <c r="I2087">
        <f t="shared" si="101"/>
        <v>0.51759834368530022</v>
      </c>
    </row>
    <row r="2088" spans="1:9" x14ac:dyDescent="0.2">
      <c r="A2088" t="s">
        <v>1550</v>
      </c>
      <c r="B2088">
        <v>4</v>
      </c>
      <c r="C2088">
        <v>0</v>
      </c>
      <c r="D2088">
        <v>0</v>
      </c>
      <c r="E2088">
        <f>IFERROR(INDEX(Gemeinde_Kennzahlen!A:C,MATCH(A2088,Gemeinde_Kennzahlen!B:B,),3),0)</f>
        <v>595</v>
      </c>
      <c r="F2088">
        <f>IFERROR(ROUND(INDEX(Gemeinde_Kennzahlen!A:Q,MATCH(A2088,Gemeinde_Kennzahlen!B:B,),16)*INDEX(Gemeinde_Kennzahlen!A:Q,MATCH(A2088,Gemeinde_Kennzahlen!B:B,),17),2),"Siedlungsfläche in ha")</f>
        <v>24.88</v>
      </c>
      <c r="G2088">
        <f t="shared" si="99"/>
        <v>0.33613445378151263</v>
      </c>
      <c r="H2088">
        <f t="shared" si="100"/>
        <v>0</v>
      </c>
      <c r="I2088">
        <f t="shared" si="101"/>
        <v>0</v>
      </c>
    </row>
    <row r="2089" spans="1:9" x14ac:dyDescent="0.2">
      <c r="A2089" t="s">
        <v>1160</v>
      </c>
      <c r="B2089">
        <v>41</v>
      </c>
      <c r="C2089">
        <v>1</v>
      </c>
      <c r="D2089">
        <v>11</v>
      </c>
      <c r="E2089">
        <f>IFERROR(INDEX(Gemeinde_Kennzahlen!A:C,MATCH(A2089,Gemeinde_Kennzahlen!B:B,),3),0)</f>
        <v>3501</v>
      </c>
      <c r="F2089">
        <f>IFERROR(ROUND(INDEX(Gemeinde_Kennzahlen!A:Q,MATCH(A2089,Gemeinde_Kennzahlen!B:B,),16)*INDEX(Gemeinde_Kennzahlen!A:Q,MATCH(A2089,Gemeinde_Kennzahlen!B:B,),17),2),"Siedlungsfläche in ha")</f>
        <v>77.27</v>
      </c>
      <c r="G2089">
        <f t="shared" si="99"/>
        <v>0.58554698657526416</v>
      </c>
      <c r="H2089">
        <f t="shared" si="100"/>
        <v>0.21422450728363324</v>
      </c>
      <c r="I2089">
        <f t="shared" si="101"/>
        <v>1.5709797200799771</v>
      </c>
    </row>
    <row r="2090" spans="1:9" x14ac:dyDescent="0.2">
      <c r="A2090" t="s">
        <v>496</v>
      </c>
      <c r="B2090">
        <v>0</v>
      </c>
      <c r="C2090">
        <v>0</v>
      </c>
      <c r="D2090">
        <v>0</v>
      </c>
      <c r="E2090">
        <f>IFERROR(INDEX(Gemeinde_Kennzahlen!A:C,MATCH(A2090,Gemeinde_Kennzahlen!B:B,),3),0)</f>
        <v>152</v>
      </c>
      <c r="F2090">
        <f>IFERROR(ROUND(INDEX(Gemeinde_Kennzahlen!A:Q,MATCH(A2090,Gemeinde_Kennzahlen!B:B,),16)*INDEX(Gemeinde_Kennzahlen!A:Q,MATCH(A2090,Gemeinde_Kennzahlen!B:B,),17),2),"Siedlungsfläche in ha")</f>
        <v>11.16</v>
      </c>
      <c r="G2090">
        <f t="shared" si="99"/>
        <v>0</v>
      </c>
      <c r="H2090">
        <f t="shared" si="100"/>
        <v>0</v>
      </c>
      <c r="I2090">
        <f t="shared" si="101"/>
        <v>0</v>
      </c>
    </row>
    <row r="2091" spans="1:9" x14ac:dyDescent="0.2">
      <c r="A2091" t="s">
        <v>1991</v>
      </c>
      <c r="B2091">
        <v>4</v>
      </c>
      <c r="C2091">
        <v>0</v>
      </c>
      <c r="D2091">
        <v>0</v>
      </c>
      <c r="E2091">
        <f>IFERROR(INDEX(Gemeinde_Kennzahlen!A:C,MATCH(A2091,Gemeinde_Kennzahlen!B:B,),3),0)</f>
        <v>437</v>
      </c>
      <c r="F2091">
        <f>IFERROR(ROUND(INDEX(Gemeinde_Kennzahlen!A:Q,MATCH(A2091,Gemeinde_Kennzahlen!B:B,),16)*INDEX(Gemeinde_Kennzahlen!A:Q,MATCH(A2091,Gemeinde_Kennzahlen!B:B,),17),2),"Siedlungsfläche in ha")</f>
        <v>22.1</v>
      </c>
      <c r="G2091">
        <f t="shared" si="99"/>
        <v>0.45766590389016021</v>
      </c>
      <c r="H2091">
        <f t="shared" si="100"/>
        <v>0</v>
      </c>
      <c r="I2091">
        <f t="shared" si="101"/>
        <v>0</v>
      </c>
    </row>
    <row r="2092" spans="1:9" x14ac:dyDescent="0.2">
      <c r="A2092" t="s">
        <v>627</v>
      </c>
      <c r="B2092">
        <v>0</v>
      </c>
      <c r="C2092">
        <v>0</v>
      </c>
      <c r="D2092">
        <v>0</v>
      </c>
      <c r="E2092">
        <f>IFERROR(INDEX(Gemeinde_Kennzahlen!A:C,MATCH(A2092,Gemeinde_Kennzahlen!B:B,),3),0)</f>
        <v>196</v>
      </c>
      <c r="F2092">
        <f>IFERROR(ROUND(INDEX(Gemeinde_Kennzahlen!A:Q,MATCH(A2092,Gemeinde_Kennzahlen!B:B,),16)*INDEX(Gemeinde_Kennzahlen!A:Q,MATCH(A2092,Gemeinde_Kennzahlen!B:B,),17),2),"Siedlungsfläche in ha")</f>
        <v>22</v>
      </c>
      <c r="G2092">
        <f t="shared" si="99"/>
        <v>0</v>
      </c>
      <c r="H2092">
        <f t="shared" si="100"/>
        <v>0</v>
      </c>
      <c r="I2092">
        <f t="shared" si="101"/>
        <v>0</v>
      </c>
    </row>
    <row r="2093" spans="1:9" x14ac:dyDescent="0.2">
      <c r="A2093" t="s">
        <v>479</v>
      </c>
      <c r="B2093">
        <v>0</v>
      </c>
      <c r="C2093">
        <v>0</v>
      </c>
      <c r="D2093">
        <v>0</v>
      </c>
      <c r="E2093">
        <f>IFERROR(INDEX(Gemeinde_Kennzahlen!A:C,MATCH(A2093,Gemeinde_Kennzahlen!B:B,),3),0)</f>
        <v>491</v>
      </c>
      <c r="F2093">
        <f>IFERROR(ROUND(INDEX(Gemeinde_Kennzahlen!A:Q,MATCH(A2093,Gemeinde_Kennzahlen!B:B,),16)*INDEX(Gemeinde_Kennzahlen!A:Q,MATCH(A2093,Gemeinde_Kennzahlen!B:B,),17),2),"Siedlungsfläche in ha")</f>
        <v>29.14</v>
      </c>
      <c r="G2093">
        <f t="shared" si="99"/>
        <v>0</v>
      </c>
      <c r="H2093">
        <f t="shared" si="100"/>
        <v>0</v>
      </c>
      <c r="I2093">
        <f t="shared" si="101"/>
        <v>0</v>
      </c>
    </row>
    <row r="2094" spans="1:9" x14ac:dyDescent="0.2">
      <c r="A2094" t="s">
        <v>818</v>
      </c>
      <c r="B2094">
        <v>17</v>
      </c>
      <c r="C2094">
        <v>0</v>
      </c>
      <c r="D2094">
        <v>3</v>
      </c>
      <c r="E2094">
        <f>IFERROR(INDEX(Gemeinde_Kennzahlen!A:C,MATCH(A2094,Gemeinde_Kennzahlen!B:B,),3),0)</f>
        <v>1482</v>
      </c>
      <c r="F2094">
        <f>IFERROR(ROUND(INDEX(Gemeinde_Kennzahlen!A:Q,MATCH(A2094,Gemeinde_Kennzahlen!B:B,),16)*INDEX(Gemeinde_Kennzahlen!A:Q,MATCH(A2094,Gemeinde_Kennzahlen!B:B,),17),2),"Siedlungsfläche in ha")</f>
        <v>58</v>
      </c>
      <c r="G2094">
        <f t="shared" si="99"/>
        <v>0.57354925775978416</v>
      </c>
      <c r="H2094">
        <f t="shared" si="100"/>
        <v>0</v>
      </c>
      <c r="I2094">
        <f t="shared" si="101"/>
        <v>1.0121457489878543</v>
      </c>
    </row>
    <row r="2095" spans="1:9" x14ac:dyDescent="0.2">
      <c r="A2095" t="s">
        <v>2074</v>
      </c>
      <c r="B2095">
        <v>1</v>
      </c>
      <c r="C2095">
        <v>0</v>
      </c>
      <c r="D2095">
        <v>0</v>
      </c>
      <c r="E2095">
        <f>IFERROR(INDEX(Gemeinde_Kennzahlen!A:C,MATCH(A2095,Gemeinde_Kennzahlen!B:B,),3),0)</f>
        <v>4115</v>
      </c>
      <c r="F2095">
        <f>IFERROR(ROUND(INDEX(Gemeinde_Kennzahlen!A:Q,MATCH(A2095,Gemeinde_Kennzahlen!B:B,),16)*INDEX(Gemeinde_Kennzahlen!A:Q,MATCH(A2095,Gemeinde_Kennzahlen!B:B,),17),2),"Siedlungsfläche in ha")</f>
        <v>123.33</v>
      </c>
      <c r="G2095">
        <f t="shared" si="99"/>
        <v>1.2150668286755772E-2</v>
      </c>
      <c r="H2095">
        <f t="shared" si="100"/>
        <v>0</v>
      </c>
      <c r="I2095">
        <f t="shared" si="101"/>
        <v>0</v>
      </c>
    </row>
    <row r="2096" spans="1:9" x14ac:dyDescent="0.2">
      <c r="A2096" t="s">
        <v>839</v>
      </c>
      <c r="B2096">
        <v>14</v>
      </c>
      <c r="C2096">
        <v>0</v>
      </c>
      <c r="D2096">
        <v>4</v>
      </c>
      <c r="E2096">
        <f>IFERROR(INDEX(Gemeinde_Kennzahlen!A:C,MATCH(A2096,Gemeinde_Kennzahlen!B:B,),3),0)</f>
        <v>2047</v>
      </c>
      <c r="F2096">
        <f>IFERROR(ROUND(INDEX(Gemeinde_Kennzahlen!A:Q,MATCH(A2096,Gemeinde_Kennzahlen!B:B,),16)*INDEX(Gemeinde_Kennzahlen!A:Q,MATCH(A2096,Gemeinde_Kennzahlen!B:B,),17),2),"Siedlungsfläche in ha")</f>
        <v>70.69</v>
      </c>
      <c r="G2096">
        <f t="shared" si="99"/>
        <v>0.34196384953590619</v>
      </c>
      <c r="H2096">
        <f t="shared" si="100"/>
        <v>0</v>
      </c>
      <c r="I2096">
        <f t="shared" si="101"/>
        <v>0.97703957010258913</v>
      </c>
    </row>
    <row r="2097" spans="1:9" x14ac:dyDescent="0.2">
      <c r="A2097" t="s">
        <v>677</v>
      </c>
      <c r="B2097">
        <v>0</v>
      </c>
      <c r="C2097">
        <v>0</v>
      </c>
      <c r="D2097">
        <v>0</v>
      </c>
      <c r="E2097">
        <f>IFERROR(INDEX(Gemeinde_Kennzahlen!A:C,MATCH(A2097,Gemeinde_Kennzahlen!B:B,),3),0)</f>
        <v>100</v>
      </c>
      <c r="F2097">
        <f>IFERROR(ROUND(INDEX(Gemeinde_Kennzahlen!A:Q,MATCH(A2097,Gemeinde_Kennzahlen!B:B,),16)*INDEX(Gemeinde_Kennzahlen!A:Q,MATCH(A2097,Gemeinde_Kennzahlen!B:B,),17),2),"Siedlungsfläche in ha")</f>
        <v>9.2200000000000006</v>
      </c>
      <c r="G2097">
        <f t="shared" si="99"/>
        <v>0</v>
      </c>
      <c r="H2097">
        <f t="shared" si="100"/>
        <v>0</v>
      </c>
      <c r="I2097">
        <f t="shared" si="101"/>
        <v>0</v>
      </c>
    </row>
    <row r="2098" spans="1:9" x14ac:dyDescent="0.2">
      <c r="A2098" t="s">
        <v>1955</v>
      </c>
      <c r="B2098">
        <v>0</v>
      </c>
      <c r="C2098">
        <v>0</v>
      </c>
      <c r="D2098">
        <v>0</v>
      </c>
      <c r="E2098">
        <f>IFERROR(INDEX(Gemeinde_Kennzahlen!A:C,MATCH(A2098,Gemeinde_Kennzahlen!B:B,),3),0)</f>
        <v>1112</v>
      </c>
      <c r="F2098">
        <f>IFERROR(ROUND(INDEX(Gemeinde_Kennzahlen!A:Q,MATCH(A2098,Gemeinde_Kennzahlen!B:B,),16)*INDEX(Gemeinde_Kennzahlen!A:Q,MATCH(A2098,Gemeinde_Kennzahlen!B:B,),17),2),"Siedlungsfläche in ha")</f>
        <v>41</v>
      </c>
      <c r="G2098">
        <f t="shared" si="99"/>
        <v>0</v>
      </c>
      <c r="H2098">
        <f t="shared" si="100"/>
        <v>0</v>
      </c>
      <c r="I2098">
        <f t="shared" si="101"/>
        <v>0</v>
      </c>
    </row>
    <row r="2099" spans="1:9" x14ac:dyDescent="0.2">
      <c r="A2099" t="s">
        <v>636</v>
      </c>
      <c r="B2099">
        <v>3</v>
      </c>
      <c r="C2099">
        <v>0</v>
      </c>
      <c r="D2099">
        <v>1</v>
      </c>
      <c r="E2099">
        <f>IFERROR(INDEX(Gemeinde_Kennzahlen!A:C,MATCH(A2099,Gemeinde_Kennzahlen!B:B,),3),0)</f>
        <v>818</v>
      </c>
      <c r="F2099">
        <f>IFERROR(ROUND(INDEX(Gemeinde_Kennzahlen!A:Q,MATCH(A2099,Gemeinde_Kennzahlen!B:B,),16)*INDEX(Gemeinde_Kennzahlen!A:Q,MATCH(A2099,Gemeinde_Kennzahlen!B:B,),17),2),"Siedlungsfläche in ha")</f>
        <v>42</v>
      </c>
      <c r="G2099">
        <f t="shared" si="99"/>
        <v>0.18337408312958436</v>
      </c>
      <c r="H2099">
        <f t="shared" si="100"/>
        <v>0</v>
      </c>
      <c r="I2099">
        <f t="shared" si="101"/>
        <v>0.61124694376528121</v>
      </c>
    </row>
    <row r="2100" spans="1:9" x14ac:dyDescent="0.2">
      <c r="A2100" t="s">
        <v>605</v>
      </c>
      <c r="B2100">
        <v>0</v>
      </c>
      <c r="C2100">
        <v>0</v>
      </c>
      <c r="D2100">
        <v>0</v>
      </c>
      <c r="E2100">
        <f>IFERROR(INDEX(Gemeinde_Kennzahlen!A:C,MATCH(A2100,Gemeinde_Kennzahlen!B:B,),3),0)</f>
        <v>230</v>
      </c>
      <c r="F2100">
        <f>IFERROR(ROUND(INDEX(Gemeinde_Kennzahlen!A:Q,MATCH(A2100,Gemeinde_Kennzahlen!B:B,),16)*INDEX(Gemeinde_Kennzahlen!A:Q,MATCH(A2100,Gemeinde_Kennzahlen!B:B,),17),2),"Siedlungsfläche in ha")</f>
        <v>17.57</v>
      </c>
      <c r="G2100">
        <f t="shared" si="99"/>
        <v>0</v>
      </c>
      <c r="H2100">
        <f t="shared" si="100"/>
        <v>0</v>
      </c>
      <c r="I2100">
        <f t="shared" si="101"/>
        <v>0</v>
      </c>
    </row>
    <row r="2101" spans="1:9" x14ac:dyDescent="0.2">
      <c r="A2101" t="s">
        <v>2160</v>
      </c>
      <c r="B2101">
        <v>9</v>
      </c>
      <c r="C2101">
        <v>0</v>
      </c>
      <c r="D2101">
        <v>0</v>
      </c>
      <c r="E2101">
        <f>IFERROR(INDEX(Gemeinde_Kennzahlen!A:C,MATCH(A2101,Gemeinde_Kennzahlen!B:B,),3),0)</f>
        <v>1096</v>
      </c>
      <c r="F2101">
        <f>IFERROR(ROUND(INDEX(Gemeinde_Kennzahlen!A:Q,MATCH(A2101,Gemeinde_Kennzahlen!B:B,),16)*INDEX(Gemeinde_Kennzahlen!A:Q,MATCH(A2101,Gemeinde_Kennzahlen!B:B,),17),2),"Siedlungsfläche in ha")</f>
        <v>45.55</v>
      </c>
      <c r="G2101">
        <f t="shared" si="99"/>
        <v>0.41058394160583944</v>
      </c>
      <c r="H2101">
        <f t="shared" si="100"/>
        <v>0</v>
      </c>
      <c r="I2101">
        <f t="shared" si="101"/>
        <v>0</v>
      </c>
    </row>
    <row r="2102" spans="1:9" x14ac:dyDescent="0.2">
      <c r="A2102" t="s">
        <v>593</v>
      </c>
      <c r="B2102">
        <v>0</v>
      </c>
      <c r="C2102">
        <v>1</v>
      </c>
      <c r="D2102">
        <v>0</v>
      </c>
      <c r="E2102">
        <f>IFERROR(INDEX(Gemeinde_Kennzahlen!A:C,MATCH(A2102,Gemeinde_Kennzahlen!B:B,),3),0)</f>
        <v>1174</v>
      </c>
      <c r="F2102">
        <f>IFERROR(ROUND(INDEX(Gemeinde_Kennzahlen!A:Q,MATCH(A2102,Gemeinde_Kennzahlen!B:B,),16)*INDEX(Gemeinde_Kennzahlen!A:Q,MATCH(A2102,Gemeinde_Kennzahlen!B:B,),17),2),"Siedlungsfläche in ha")</f>
        <v>43.21</v>
      </c>
      <c r="G2102">
        <f t="shared" si="99"/>
        <v>0</v>
      </c>
      <c r="H2102">
        <f t="shared" si="100"/>
        <v>0.63884156729131181</v>
      </c>
      <c r="I2102">
        <f t="shared" si="101"/>
        <v>0</v>
      </c>
    </row>
    <row r="2103" spans="1:9" x14ac:dyDescent="0.2">
      <c r="A2103" t="s">
        <v>1682</v>
      </c>
      <c r="B2103">
        <v>1</v>
      </c>
      <c r="C2103">
        <v>0</v>
      </c>
      <c r="D2103">
        <v>0</v>
      </c>
      <c r="E2103">
        <f>IFERROR(INDEX(Gemeinde_Kennzahlen!A:C,MATCH(A2103,Gemeinde_Kennzahlen!B:B,),3),0)</f>
        <v>295</v>
      </c>
      <c r="F2103">
        <f>IFERROR(ROUND(INDEX(Gemeinde_Kennzahlen!A:Q,MATCH(A2103,Gemeinde_Kennzahlen!B:B,),16)*INDEX(Gemeinde_Kennzahlen!A:Q,MATCH(A2103,Gemeinde_Kennzahlen!B:B,),17),2),"Siedlungsfläche in ha")</f>
        <v>16.239999999999998</v>
      </c>
      <c r="G2103">
        <f t="shared" si="99"/>
        <v>0.16949152542372881</v>
      </c>
      <c r="H2103">
        <f t="shared" si="100"/>
        <v>0</v>
      </c>
      <c r="I2103">
        <f t="shared" si="101"/>
        <v>0</v>
      </c>
    </row>
    <row r="2104" spans="1:9" x14ac:dyDescent="0.2">
      <c r="A2104" t="s">
        <v>1702</v>
      </c>
      <c r="B2104">
        <v>2</v>
      </c>
      <c r="C2104">
        <v>0</v>
      </c>
      <c r="D2104">
        <v>0</v>
      </c>
      <c r="E2104">
        <f>IFERROR(INDEX(Gemeinde_Kennzahlen!A:C,MATCH(A2104,Gemeinde_Kennzahlen!B:B,),3),0)</f>
        <v>302</v>
      </c>
      <c r="F2104">
        <f>IFERROR(ROUND(INDEX(Gemeinde_Kennzahlen!A:Q,MATCH(A2104,Gemeinde_Kennzahlen!B:B,),16)*INDEX(Gemeinde_Kennzahlen!A:Q,MATCH(A2104,Gemeinde_Kennzahlen!B:B,),17),2),"Siedlungsfläche in ha")</f>
        <v>17.079999999999998</v>
      </c>
      <c r="G2104">
        <f t="shared" si="99"/>
        <v>0.33112582781456956</v>
      </c>
      <c r="H2104">
        <f t="shared" si="100"/>
        <v>0</v>
      </c>
      <c r="I2104">
        <f t="shared" si="101"/>
        <v>0</v>
      </c>
    </row>
    <row r="2105" spans="1:9" x14ac:dyDescent="0.2">
      <c r="A2105" t="s">
        <v>1243</v>
      </c>
      <c r="B2105">
        <v>0</v>
      </c>
      <c r="C2105">
        <v>0</v>
      </c>
      <c r="D2105">
        <v>2</v>
      </c>
      <c r="E2105">
        <f>IFERROR(INDEX(Gemeinde_Kennzahlen!A:C,MATCH(A2105,Gemeinde_Kennzahlen!B:B,),3),0)</f>
        <v>53</v>
      </c>
      <c r="F2105">
        <f>IFERROR(ROUND(INDEX(Gemeinde_Kennzahlen!A:Q,MATCH(A2105,Gemeinde_Kennzahlen!B:B,),16)*INDEX(Gemeinde_Kennzahlen!A:Q,MATCH(A2105,Gemeinde_Kennzahlen!B:B,),17),2),"Siedlungsfläche in ha")</f>
        <v>11.88</v>
      </c>
      <c r="G2105">
        <f t="shared" si="99"/>
        <v>0</v>
      </c>
      <c r="H2105">
        <f t="shared" si="100"/>
        <v>0</v>
      </c>
      <c r="I2105">
        <f t="shared" si="101"/>
        <v>18.867924528301884</v>
      </c>
    </row>
    <row r="2106" spans="1:9" x14ac:dyDescent="0.2">
      <c r="A2106" t="s">
        <v>2197</v>
      </c>
      <c r="B2106">
        <v>0</v>
      </c>
      <c r="C2106">
        <v>0</v>
      </c>
      <c r="D2106">
        <v>0</v>
      </c>
      <c r="E2106">
        <f>IFERROR(INDEX(Gemeinde_Kennzahlen!A:C,MATCH(A2106,Gemeinde_Kennzahlen!B:B,),3),0)</f>
        <v>174</v>
      </c>
      <c r="F2106">
        <f>IFERROR(ROUND(INDEX(Gemeinde_Kennzahlen!A:Q,MATCH(A2106,Gemeinde_Kennzahlen!B:B,),16)*INDEX(Gemeinde_Kennzahlen!A:Q,MATCH(A2106,Gemeinde_Kennzahlen!B:B,),17),2),"Siedlungsfläche in ha")</f>
        <v>11.22</v>
      </c>
      <c r="G2106">
        <f t="shared" si="99"/>
        <v>0</v>
      </c>
      <c r="H2106">
        <f t="shared" si="100"/>
        <v>0</v>
      </c>
      <c r="I2106">
        <f t="shared" si="101"/>
        <v>0</v>
      </c>
    </row>
    <row r="2107" spans="1:9" x14ac:dyDescent="0.2">
      <c r="A2107" t="s">
        <v>695</v>
      </c>
      <c r="B2107">
        <v>0</v>
      </c>
      <c r="C2107">
        <v>0</v>
      </c>
      <c r="D2107">
        <v>0</v>
      </c>
      <c r="E2107">
        <f>IFERROR(INDEX(Gemeinde_Kennzahlen!A:C,MATCH(A2107,Gemeinde_Kennzahlen!B:B,),3),0)</f>
        <v>265</v>
      </c>
      <c r="F2107">
        <f>IFERROR(ROUND(INDEX(Gemeinde_Kennzahlen!A:Q,MATCH(A2107,Gemeinde_Kennzahlen!B:B,),16)*INDEX(Gemeinde_Kennzahlen!A:Q,MATCH(A2107,Gemeinde_Kennzahlen!B:B,),17),2),"Siedlungsfläche in ha")</f>
        <v>22.11</v>
      </c>
      <c r="G2107">
        <f t="shared" si="99"/>
        <v>0</v>
      </c>
      <c r="H2107">
        <f t="shared" si="100"/>
        <v>0</v>
      </c>
      <c r="I2107">
        <f t="shared" si="101"/>
        <v>0</v>
      </c>
    </row>
    <row r="2108" spans="1:9" x14ac:dyDescent="0.2">
      <c r="A2108" t="s">
        <v>1443</v>
      </c>
      <c r="B2108">
        <v>6</v>
      </c>
      <c r="C2108">
        <v>0</v>
      </c>
      <c r="D2108">
        <v>0</v>
      </c>
      <c r="E2108">
        <f>IFERROR(INDEX(Gemeinde_Kennzahlen!A:C,MATCH(A2108,Gemeinde_Kennzahlen!B:B,),3),0)</f>
        <v>689</v>
      </c>
      <c r="F2108">
        <f>IFERROR(ROUND(INDEX(Gemeinde_Kennzahlen!A:Q,MATCH(A2108,Gemeinde_Kennzahlen!B:B,),16)*INDEX(Gemeinde_Kennzahlen!A:Q,MATCH(A2108,Gemeinde_Kennzahlen!B:B,),17),2),"Siedlungsfläche in ha")</f>
        <v>33.659999999999997</v>
      </c>
      <c r="G2108">
        <f t="shared" si="99"/>
        <v>0.43541364296081275</v>
      </c>
      <c r="H2108">
        <f t="shared" si="100"/>
        <v>0</v>
      </c>
      <c r="I2108">
        <f t="shared" si="101"/>
        <v>0</v>
      </c>
    </row>
    <row r="2109" spans="1:9" x14ac:dyDescent="0.2">
      <c r="A2109" t="s">
        <v>3465</v>
      </c>
      <c r="B2109">
        <v>0</v>
      </c>
      <c r="C2109">
        <v>0</v>
      </c>
      <c r="D2109">
        <v>0</v>
      </c>
      <c r="E2109">
        <f>IFERROR(INDEX(Gemeinde_Kennzahlen!A:C,MATCH(A2109,Gemeinde_Kennzahlen!B:B,),3),0)</f>
        <v>0</v>
      </c>
      <c r="F2109" t="str">
        <f>IFERROR(ROUND(INDEX(Gemeinde_Kennzahlen!A:Q,MATCH(A2109,Gemeinde_Kennzahlen!B:B,),16)*INDEX(Gemeinde_Kennzahlen!A:Q,MATCH(A2109,Gemeinde_Kennzahlen!B:B,),17),2),"Siedlungsfläche in ha")</f>
        <v>Siedlungsfläche in ha</v>
      </c>
      <c r="G2109" t="e">
        <f t="shared" si="99"/>
        <v>#DIV/0!</v>
      </c>
      <c r="H2109" t="e">
        <f t="shared" si="100"/>
        <v>#DIV/0!</v>
      </c>
      <c r="I2109" t="e">
        <f t="shared" si="101"/>
        <v>#DIV/0!</v>
      </c>
    </row>
    <row r="2110" spans="1:9" x14ac:dyDescent="0.2">
      <c r="A2110" t="s">
        <v>1338</v>
      </c>
      <c r="B2110">
        <v>0</v>
      </c>
      <c r="C2110">
        <v>0</v>
      </c>
      <c r="D2110">
        <v>1</v>
      </c>
      <c r="E2110">
        <f>IFERROR(INDEX(Gemeinde_Kennzahlen!A:C,MATCH(A2110,Gemeinde_Kennzahlen!B:B,),3),0)</f>
        <v>1438</v>
      </c>
      <c r="F2110">
        <f>IFERROR(ROUND(INDEX(Gemeinde_Kennzahlen!A:Q,MATCH(A2110,Gemeinde_Kennzahlen!B:B,),16)*INDEX(Gemeinde_Kennzahlen!A:Q,MATCH(A2110,Gemeinde_Kennzahlen!B:B,),17),2),"Siedlungsfläche in ha")</f>
        <v>66.33</v>
      </c>
      <c r="G2110">
        <f t="shared" si="99"/>
        <v>0</v>
      </c>
      <c r="H2110">
        <f t="shared" si="100"/>
        <v>0</v>
      </c>
      <c r="I2110">
        <f t="shared" si="101"/>
        <v>0.34770514603616132</v>
      </c>
    </row>
    <row r="2111" spans="1:9" x14ac:dyDescent="0.2">
      <c r="A2111" t="s">
        <v>600</v>
      </c>
      <c r="B2111">
        <v>0</v>
      </c>
      <c r="C2111">
        <v>0</v>
      </c>
      <c r="D2111">
        <v>0</v>
      </c>
      <c r="E2111">
        <f>IFERROR(INDEX(Gemeinde_Kennzahlen!A:C,MATCH(A2111,Gemeinde_Kennzahlen!B:B,),3),0)</f>
        <v>1128</v>
      </c>
      <c r="F2111">
        <f>IFERROR(ROUND(INDEX(Gemeinde_Kennzahlen!A:Q,MATCH(A2111,Gemeinde_Kennzahlen!B:B,),16)*INDEX(Gemeinde_Kennzahlen!A:Q,MATCH(A2111,Gemeinde_Kennzahlen!B:B,),17),2),"Siedlungsfläche in ha")</f>
        <v>41.63</v>
      </c>
      <c r="G2111">
        <f t="shared" si="99"/>
        <v>0</v>
      </c>
      <c r="H2111">
        <f t="shared" si="100"/>
        <v>0</v>
      </c>
      <c r="I2111">
        <f t="shared" si="101"/>
        <v>0</v>
      </c>
    </row>
    <row r="2112" spans="1:9" x14ac:dyDescent="0.2">
      <c r="A2112" t="s">
        <v>384</v>
      </c>
      <c r="B2112">
        <v>0</v>
      </c>
      <c r="C2112">
        <v>0</v>
      </c>
      <c r="D2112">
        <v>1</v>
      </c>
      <c r="E2112">
        <f>IFERROR(INDEX(Gemeinde_Kennzahlen!A:C,MATCH(A2112,Gemeinde_Kennzahlen!B:B,),3),0)</f>
        <v>1588</v>
      </c>
      <c r="F2112">
        <f>IFERROR(ROUND(INDEX(Gemeinde_Kennzahlen!A:Q,MATCH(A2112,Gemeinde_Kennzahlen!B:B,),16)*INDEX(Gemeinde_Kennzahlen!A:Q,MATCH(A2112,Gemeinde_Kennzahlen!B:B,),17),2),"Siedlungsfläche in ha")</f>
        <v>47.76</v>
      </c>
      <c r="G2112">
        <f t="shared" si="99"/>
        <v>0</v>
      </c>
      <c r="H2112">
        <f t="shared" si="100"/>
        <v>0</v>
      </c>
      <c r="I2112">
        <f t="shared" si="101"/>
        <v>0.31486146095717882</v>
      </c>
    </row>
    <row r="2113" spans="1:9" x14ac:dyDescent="0.2">
      <c r="A2113" t="s">
        <v>1524</v>
      </c>
      <c r="B2113">
        <v>0</v>
      </c>
      <c r="C2113">
        <v>1</v>
      </c>
      <c r="D2113">
        <v>3</v>
      </c>
      <c r="E2113">
        <f>IFERROR(INDEX(Gemeinde_Kennzahlen!A:C,MATCH(A2113,Gemeinde_Kennzahlen!B:B,),3),0)</f>
        <v>3806</v>
      </c>
      <c r="F2113">
        <f>IFERROR(ROUND(INDEX(Gemeinde_Kennzahlen!A:Q,MATCH(A2113,Gemeinde_Kennzahlen!B:B,),16)*INDEX(Gemeinde_Kennzahlen!A:Q,MATCH(A2113,Gemeinde_Kennzahlen!B:B,),17),2),"Siedlungsfläche in ha")</f>
        <v>94.52</v>
      </c>
      <c r="G2113">
        <f t="shared" si="99"/>
        <v>0</v>
      </c>
      <c r="H2113">
        <f t="shared" si="100"/>
        <v>0.19705727798213346</v>
      </c>
      <c r="I2113">
        <f t="shared" si="101"/>
        <v>0.39411455596426698</v>
      </c>
    </row>
    <row r="2114" spans="1:9" x14ac:dyDescent="0.2">
      <c r="A2114" t="s">
        <v>1407</v>
      </c>
      <c r="B2114">
        <v>1</v>
      </c>
      <c r="C2114">
        <v>0</v>
      </c>
      <c r="D2114">
        <v>0</v>
      </c>
      <c r="E2114">
        <f>IFERROR(INDEX(Gemeinde_Kennzahlen!A:C,MATCH(A2114,Gemeinde_Kennzahlen!B:B,),3),0)</f>
        <v>167</v>
      </c>
      <c r="F2114">
        <f>IFERROR(ROUND(INDEX(Gemeinde_Kennzahlen!A:Q,MATCH(A2114,Gemeinde_Kennzahlen!B:B,),16)*INDEX(Gemeinde_Kennzahlen!A:Q,MATCH(A2114,Gemeinde_Kennzahlen!B:B,),17),2),"Siedlungsfläche in ha")</f>
        <v>10.050000000000001</v>
      </c>
      <c r="G2114">
        <f t="shared" si="99"/>
        <v>0.29940119760479045</v>
      </c>
      <c r="H2114">
        <f t="shared" si="100"/>
        <v>0</v>
      </c>
      <c r="I2114">
        <f t="shared" si="101"/>
        <v>0</v>
      </c>
    </row>
    <row r="2115" spans="1:9" x14ac:dyDescent="0.2">
      <c r="A2115" t="s">
        <v>579</v>
      </c>
      <c r="B2115">
        <v>0</v>
      </c>
      <c r="C2115">
        <v>0</v>
      </c>
      <c r="D2115">
        <v>0</v>
      </c>
      <c r="E2115">
        <f>IFERROR(INDEX(Gemeinde_Kennzahlen!A:C,MATCH(A2115,Gemeinde_Kennzahlen!B:B,),3),0)</f>
        <v>594</v>
      </c>
      <c r="F2115">
        <f>IFERROR(ROUND(INDEX(Gemeinde_Kennzahlen!A:Q,MATCH(A2115,Gemeinde_Kennzahlen!B:B,),16)*INDEX(Gemeinde_Kennzahlen!A:Q,MATCH(A2115,Gemeinde_Kennzahlen!B:B,),17),2),"Siedlungsfläche in ha")</f>
        <v>42.22</v>
      </c>
      <c r="G2115">
        <f t="shared" si="99"/>
        <v>0</v>
      </c>
      <c r="H2115">
        <f t="shared" si="100"/>
        <v>0</v>
      </c>
      <c r="I2115">
        <f t="shared" si="101"/>
        <v>0</v>
      </c>
    </row>
    <row r="2116" spans="1:9" x14ac:dyDescent="0.2">
      <c r="A2116" t="s">
        <v>857</v>
      </c>
      <c r="B2116">
        <v>18</v>
      </c>
      <c r="C2116">
        <v>5</v>
      </c>
      <c r="D2116">
        <v>4</v>
      </c>
      <c r="E2116">
        <f>IFERROR(INDEX(Gemeinde_Kennzahlen!A:C,MATCH(A2116,Gemeinde_Kennzahlen!B:B,),3),0)</f>
        <v>717</v>
      </c>
      <c r="F2116">
        <f>IFERROR(ROUND(INDEX(Gemeinde_Kennzahlen!A:Q,MATCH(A2116,Gemeinde_Kennzahlen!B:B,),16)*INDEX(Gemeinde_Kennzahlen!A:Q,MATCH(A2116,Gemeinde_Kennzahlen!B:B,),17),2),"Siedlungsfläche in ha")</f>
        <v>54</v>
      </c>
      <c r="G2116">
        <f t="shared" si="99"/>
        <v>1.2552301255230125</v>
      </c>
      <c r="H2116">
        <f t="shared" si="100"/>
        <v>5.2301255230125525</v>
      </c>
      <c r="I2116">
        <f t="shared" si="101"/>
        <v>2.7894002789400276</v>
      </c>
    </row>
    <row r="2117" spans="1:9" x14ac:dyDescent="0.2">
      <c r="A2117" t="s">
        <v>668</v>
      </c>
      <c r="B2117">
        <v>8</v>
      </c>
      <c r="C2117">
        <v>0</v>
      </c>
      <c r="D2117">
        <v>0</v>
      </c>
      <c r="E2117">
        <f>IFERROR(INDEX(Gemeinde_Kennzahlen!A:C,MATCH(A2117,Gemeinde_Kennzahlen!B:B,),3),0)</f>
        <v>1423</v>
      </c>
      <c r="F2117">
        <f>IFERROR(ROUND(INDEX(Gemeinde_Kennzahlen!A:Q,MATCH(A2117,Gemeinde_Kennzahlen!B:B,),16)*INDEX(Gemeinde_Kennzahlen!A:Q,MATCH(A2117,Gemeinde_Kennzahlen!B:B,),17),2),"Siedlungsfläche in ha")</f>
        <v>92.48</v>
      </c>
      <c r="G2117">
        <f t="shared" si="99"/>
        <v>0.28109627547434995</v>
      </c>
      <c r="H2117">
        <f t="shared" si="100"/>
        <v>0</v>
      </c>
      <c r="I2117">
        <f t="shared" si="101"/>
        <v>0</v>
      </c>
    </row>
    <row r="2118" spans="1:9" x14ac:dyDescent="0.2">
      <c r="A2118" t="s">
        <v>2232</v>
      </c>
      <c r="B2118">
        <v>15</v>
      </c>
      <c r="C2118">
        <v>1</v>
      </c>
      <c r="D2118">
        <v>6</v>
      </c>
      <c r="E2118">
        <f>IFERROR(INDEX(Gemeinde_Kennzahlen!A:C,MATCH(A2118,Gemeinde_Kennzahlen!B:B,),3),0)</f>
        <v>4934</v>
      </c>
      <c r="F2118">
        <f>IFERROR(ROUND(INDEX(Gemeinde_Kennzahlen!A:Q,MATCH(A2118,Gemeinde_Kennzahlen!B:B,),16)*INDEX(Gemeinde_Kennzahlen!A:Q,MATCH(A2118,Gemeinde_Kennzahlen!B:B,),17),2),"Siedlungsfläche in ha")</f>
        <v>92.44</v>
      </c>
      <c r="G2118">
        <f t="shared" si="99"/>
        <v>0.15200648561005267</v>
      </c>
      <c r="H2118">
        <f t="shared" si="100"/>
        <v>0.1520064856100527</v>
      </c>
      <c r="I2118">
        <f t="shared" si="101"/>
        <v>0.6080259424402108</v>
      </c>
    </row>
    <row r="2119" spans="1:9" x14ac:dyDescent="0.2">
      <c r="A2119" t="s">
        <v>1704</v>
      </c>
      <c r="B2119">
        <v>0</v>
      </c>
      <c r="C2119">
        <v>0</v>
      </c>
      <c r="D2119">
        <v>0</v>
      </c>
      <c r="E2119">
        <f>IFERROR(INDEX(Gemeinde_Kennzahlen!A:C,MATCH(A2119,Gemeinde_Kennzahlen!B:B,),3),0)</f>
        <v>282</v>
      </c>
      <c r="F2119">
        <f>IFERROR(ROUND(INDEX(Gemeinde_Kennzahlen!A:Q,MATCH(A2119,Gemeinde_Kennzahlen!B:B,),16)*INDEX(Gemeinde_Kennzahlen!A:Q,MATCH(A2119,Gemeinde_Kennzahlen!B:B,),17),2),"Siedlungsfläche in ha")</f>
        <v>16</v>
      </c>
      <c r="G2119">
        <f t="shared" si="99"/>
        <v>0</v>
      </c>
      <c r="H2119">
        <f t="shared" si="100"/>
        <v>0</v>
      </c>
      <c r="I2119">
        <f t="shared" si="101"/>
        <v>0</v>
      </c>
    </row>
    <row r="2120" spans="1:9" x14ac:dyDescent="0.2">
      <c r="A2120" t="s">
        <v>2098</v>
      </c>
      <c r="B2120">
        <v>2</v>
      </c>
      <c r="C2120">
        <v>0</v>
      </c>
      <c r="D2120">
        <v>2</v>
      </c>
      <c r="E2120">
        <f>IFERROR(INDEX(Gemeinde_Kennzahlen!A:C,MATCH(A2120,Gemeinde_Kennzahlen!B:B,),3),0)</f>
        <v>319</v>
      </c>
      <c r="F2120">
        <f>IFERROR(ROUND(INDEX(Gemeinde_Kennzahlen!A:Q,MATCH(A2120,Gemeinde_Kennzahlen!B:B,),16)*INDEX(Gemeinde_Kennzahlen!A:Q,MATCH(A2120,Gemeinde_Kennzahlen!B:B,),17),2),"Siedlungsfläche in ha")</f>
        <v>17</v>
      </c>
      <c r="G2120">
        <f t="shared" si="99"/>
        <v>0.31347962382445138</v>
      </c>
      <c r="H2120">
        <f t="shared" si="100"/>
        <v>0</v>
      </c>
      <c r="I2120">
        <f t="shared" si="101"/>
        <v>3.134796238244514</v>
      </c>
    </row>
    <row r="2121" spans="1:9" x14ac:dyDescent="0.2">
      <c r="A2121" t="s">
        <v>2186</v>
      </c>
      <c r="B2121">
        <v>44</v>
      </c>
      <c r="C2121">
        <v>2</v>
      </c>
      <c r="D2121">
        <v>0</v>
      </c>
      <c r="E2121">
        <f>IFERROR(INDEX(Gemeinde_Kennzahlen!A:C,MATCH(A2121,Gemeinde_Kennzahlen!B:B,),3),0)</f>
        <v>4369</v>
      </c>
      <c r="F2121">
        <f>IFERROR(ROUND(INDEX(Gemeinde_Kennzahlen!A:Q,MATCH(A2121,Gemeinde_Kennzahlen!B:B,),16)*INDEX(Gemeinde_Kennzahlen!A:Q,MATCH(A2121,Gemeinde_Kennzahlen!B:B,),17),2),"Siedlungsfläche in ha")</f>
        <v>86.91</v>
      </c>
      <c r="G2121">
        <f t="shared" si="99"/>
        <v>0.50354772259098191</v>
      </c>
      <c r="H2121">
        <f t="shared" si="100"/>
        <v>0.34332799267566949</v>
      </c>
      <c r="I2121">
        <f t="shared" si="101"/>
        <v>0</v>
      </c>
    </row>
    <row r="2122" spans="1:9" x14ac:dyDescent="0.2">
      <c r="A2122" t="s">
        <v>1999</v>
      </c>
      <c r="B2122">
        <v>0</v>
      </c>
      <c r="C2122">
        <v>2</v>
      </c>
      <c r="D2122">
        <v>0</v>
      </c>
      <c r="E2122">
        <f>IFERROR(INDEX(Gemeinde_Kennzahlen!A:C,MATCH(A2122,Gemeinde_Kennzahlen!B:B,),3),0)</f>
        <v>3968</v>
      </c>
      <c r="F2122">
        <f>IFERROR(ROUND(INDEX(Gemeinde_Kennzahlen!A:Q,MATCH(A2122,Gemeinde_Kennzahlen!B:B,),16)*INDEX(Gemeinde_Kennzahlen!A:Q,MATCH(A2122,Gemeinde_Kennzahlen!B:B,),17),2),"Siedlungsfläche in ha")</f>
        <v>96.51</v>
      </c>
      <c r="G2122">
        <f t="shared" si="99"/>
        <v>0</v>
      </c>
      <c r="H2122">
        <f t="shared" si="100"/>
        <v>0.37802419354838707</v>
      </c>
      <c r="I2122">
        <f t="shared" si="101"/>
        <v>0</v>
      </c>
    </row>
    <row r="2123" spans="1:9" x14ac:dyDescent="0.2">
      <c r="A2123" t="s">
        <v>268</v>
      </c>
      <c r="B2123">
        <v>5</v>
      </c>
      <c r="C2123">
        <v>0</v>
      </c>
      <c r="D2123">
        <v>0</v>
      </c>
      <c r="E2123">
        <f>IFERROR(INDEX(Gemeinde_Kennzahlen!A:C,MATCH(A2123,Gemeinde_Kennzahlen!B:B,),3),0)</f>
        <v>674</v>
      </c>
      <c r="F2123">
        <f>IFERROR(ROUND(INDEX(Gemeinde_Kennzahlen!A:Q,MATCH(A2123,Gemeinde_Kennzahlen!B:B,),16)*INDEX(Gemeinde_Kennzahlen!A:Q,MATCH(A2123,Gemeinde_Kennzahlen!B:B,),17),2),"Siedlungsfläche in ha")</f>
        <v>28.4</v>
      </c>
      <c r="G2123">
        <f t="shared" si="99"/>
        <v>0.37091988130563802</v>
      </c>
      <c r="H2123">
        <f t="shared" si="100"/>
        <v>0</v>
      </c>
      <c r="I2123">
        <f t="shared" si="101"/>
        <v>0</v>
      </c>
    </row>
    <row r="2124" spans="1:9" x14ac:dyDescent="0.2">
      <c r="A2124" t="s">
        <v>848</v>
      </c>
      <c r="B2124">
        <v>0</v>
      </c>
      <c r="C2124">
        <v>0</v>
      </c>
      <c r="D2124">
        <v>0</v>
      </c>
      <c r="E2124">
        <f>IFERROR(INDEX(Gemeinde_Kennzahlen!A:C,MATCH(A2124,Gemeinde_Kennzahlen!B:B,),3),0)</f>
        <v>1545</v>
      </c>
      <c r="F2124">
        <f>IFERROR(ROUND(INDEX(Gemeinde_Kennzahlen!A:Q,MATCH(A2124,Gemeinde_Kennzahlen!B:B,),16)*INDEX(Gemeinde_Kennzahlen!A:Q,MATCH(A2124,Gemeinde_Kennzahlen!B:B,),17),2),"Siedlungsfläche in ha")</f>
        <v>55.41</v>
      </c>
      <c r="G2124">
        <f t="shared" si="99"/>
        <v>0</v>
      </c>
      <c r="H2124">
        <f t="shared" si="100"/>
        <v>0</v>
      </c>
      <c r="I2124">
        <f t="shared" si="101"/>
        <v>0</v>
      </c>
    </row>
    <row r="2125" spans="1:9" x14ac:dyDescent="0.2">
      <c r="A2125" t="s">
        <v>3484</v>
      </c>
      <c r="B2125">
        <v>0</v>
      </c>
      <c r="C2125">
        <v>0</v>
      </c>
      <c r="D2125">
        <v>0</v>
      </c>
      <c r="E2125">
        <f>IFERROR(INDEX(Gemeinde_Kennzahlen!A:C,MATCH(A2125,Gemeinde_Kennzahlen!B:B,),3),0)</f>
        <v>0</v>
      </c>
      <c r="F2125" t="str">
        <f>IFERROR(ROUND(INDEX(Gemeinde_Kennzahlen!A:Q,MATCH(A2125,Gemeinde_Kennzahlen!B:B,),16)*INDEX(Gemeinde_Kennzahlen!A:Q,MATCH(A2125,Gemeinde_Kennzahlen!B:B,),17),2),"Siedlungsfläche in ha")</f>
        <v>Siedlungsfläche in ha</v>
      </c>
      <c r="G2125" t="e">
        <f t="shared" si="99"/>
        <v>#DIV/0!</v>
      </c>
      <c r="H2125" t="e">
        <f t="shared" si="100"/>
        <v>#DIV/0!</v>
      </c>
      <c r="I2125" t="e">
        <f t="shared" si="101"/>
        <v>#DIV/0!</v>
      </c>
    </row>
    <row r="2126" spans="1:9" x14ac:dyDescent="0.2">
      <c r="A2126" t="s">
        <v>833</v>
      </c>
      <c r="B2126">
        <v>8</v>
      </c>
      <c r="C2126">
        <v>0</v>
      </c>
      <c r="D2126">
        <v>3</v>
      </c>
      <c r="E2126">
        <f>IFERROR(INDEX(Gemeinde_Kennzahlen!A:C,MATCH(A2126,Gemeinde_Kennzahlen!B:B,),3),0)</f>
        <v>1727</v>
      </c>
      <c r="F2126">
        <f>IFERROR(ROUND(INDEX(Gemeinde_Kennzahlen!A:Q,MATCH(A2126,Gemeinde_Kennzahlen!B:B,),16)*INDEX(Gemeinde_Kennzahlen!A:Q,MATCH(A2126,Gemeinde_Kennzahlen!B:B,),17),2),"Siedlungsfläche in ha")</f>
        <v>78</v>
      </c>
      <c r="G2126">
        <f t="shared" si="99"/>
        <v>0.23161551823972204</v>
      </c>
      <c r="H2126">
        <f t="shared" si="100"/>
        <v>0</v>
      </c>
      <c r="I2126">
        <f t="shared" si="101"/>
        <v>0.86855819339895768</v>
      </c>
    </row>
    <row r="2127" spans="1:9" x14ac:dyDescent="0.2">
      <c r="A2127" t="s">
        <v>2038</v>
      </c>
      <c r="B2127">
        <v>0</v>
      </c>
      <c r="C2127">
        <v>0</v>
      </c>
      <c r="D2127">
        <v>0</v>
      </c>
      <c r="E2127">
        <f>IFERROR(INDEX(Gemeinde_Kennzahlen!A:C,MATCH(A2127,Gemeinde_Kennzahlen!B:B,),3),0)</f>
        <v>264</v>
      </c>
      <c r="F2127">
        <f>IFERROR(ROUND(INDEX(Gemeinde_Kennzahlen!A:Q,MATCH(A2127,Gemeinde_Kennzahlen!B:B,),16)*INDEX(Gemeinde_Kennzahlen!A:Q,MATCH(A2127,Gemeinde_Kennzahlen!B:B,),17),2),"Siedlungsfläche in ha")</f>
        <v>34.81</v>
      </c>
      <c r="G2127">
        <f t="shared" si="99"/>
        <v>0</v>
      </c>
      <c r="H2127">
        <f t="shared" si="100"/>
        <v>0</v>
      </c>
      <c r="I2127">
        <f t="shared" si="101"/>
        <v>0</v>
      </c>
    </row>
    <row r="2128" spans="1:9" x14ac:dyDescent="0.2">
      <c r="A2128" t="s">
        <v>1546</v>
      </c>
      <c r="B2128">
        <v>7</v>
      </c>
      <c r="C2128">
        <v>1</v>
      </c>
      <c r="D2128">
        <v>2</v>
      </c>
      <c r="E2128">
        <f>IFERROR(INDEX(Gemeinde_Kennzahlen!A:C,MATCH(A2128,Gemeinde_Kennzahlen!B:B,),3),0)</f>
        <v>5336</v>
      </c>
      <c r="F2128">
        <f>IFERROR(ROUND(INDEX(Gemeinde_Kennzahlen!A:Q,MATCH(A2128,Gemeinde_Kennzahlen!B:B,),16)*INDEX(Gemeinde_Kennzahlen!A:Q,MATCH(A2128,Gemeinde_Kennzahlen!B:B,),17),2),"Siedlungsfläche in ha")</f>
        <v>147.80000000000001</v>
      </c>
      <c r="G2128">
        <f t="shared" si="99"/>
        <v>6.5592203898050983E-2</v>
      </c>
      <c r="H2128">
        <f t="shared" si="100"/>
        <v>0.14055472263868066</v>
      </c>
      <c r="I2128">
        <f t="shared" si="101"/>
        <v>0.1874062968515742</v>
      </c>
    </row>
    <row r="2129" spans="1:9" x14ac:dyDescent="0.2">
      <c r="A2129" t="s">
        <v>1628</v>
      </c>
      <c r="B2129">
        <v>0</v>
      </c>
      <c r="C2129">
        <v>0</v>
      </c>
      <c r="D2129">
        <v>0</v>
      </c>
      <c r="E2129">
        <f>IFERROR(INDEX(Gemeinde_Kennzahlen!A:C,MATCH(A2129,Gemeinde_Kennzahlen!B:B,),3),0)</f>
        <v>573</v>
      </c>
      <c r="F2129">
        <f>IFERROR(ROUND(INDEX(Gemeinde_Kennzahlen!A:Q,MATCH(A2129,Gemeinde_Kennzahlen!B:B,),16)*INDEX(Gemeinde_Kennzahlen!A:Q,MATCH(A2129,Gemeinde_Kennzahlen!B:B,),17),2),"Siedlungsfläche in ha")</f>
        <v>31</v>
      </c>
      <c r="G2129">
        <f t="shared" si="99"/>
        <v>0</v>
      </c>
      <c r="H2129">
        <f t="shared" si="100"/>
        <v>0</v>
      </c>
      <c r="I2129">
        <f t="shared" si="101"/>
        <v>0</v>
      </c>
    </row>
    <row r="2130" spans="1:9" x14ac:dyDescent="0.2">
      <c r="A2130" t="s">
        <v>1545</v>
      </c>
      <c r="B2130">
        <v>1</v>
      </c>
      <c r="C2130">
        <v>0</v>
      </c>
      <c r="D2130">
        <v>0</v>
      </c>
      <c r="E2130">
        <f>IFERROR(INDEX(Gemeinde_Kennzahlen!A:C,MATCH(A2130,Gemeinde_Kennzahlen!B:B,),3),0)</f>
        <v>836</v>
      </c>
      <c r="F2130">
        <f>IFERROR(ROUND(INDEX(Gemeinde_Kennzahlen!A:Q,MATCH(A2130,Gemeinde_Kennzahlen!B:B,),16)*INDEX(Gemeinde_Kennzahlen!A:Q,MATCH(A2130,Gemeinde_Kennzahlen!B:B,),17),2),"Siedlungsfläche in ha")</f>
        <v>34.44</v>
      </c>
      <c r="G2130">
        <f t="shared" ref="G2130:G2193" si="102">B2130/E2130*50</f>
        <v>5.9808612440191387E-2</v>
      </c>
      <c r="H2130">
        <f t="shared" ref="H2130:H2193" si="103">C2130/E2130*750</f>
        <v>0</v>
      </c>
      <c r="I2130">
        <f t="shared" ref="I2130:I2193" si="104">D2130/E2130*500</f>
        <v>0</v>
      </c>
    </row>
    <row r="2131" spans="1:9" x14ac:dyDescent="0.2">
      <c r="A2131" t="s">
        <v>1506</v>
      </c>
      <c r="B2131">
        <v>5</v>
      </c>
      <c r="C2131">
        <v>0</v>
      </c>
      <c r="D2131">
        <v>1</v>
      </c>
      <c r="E2131">
        <f>IFERROR(INDEX(Gemeinde_Kennzahlen!A:C,MATCH(A2131,Gemeinde_Kennzahlen!B:B,),3),0)</f>
        <v>1710</v>
      </c>
      <c r="F2131">
        <f>IFERROR(ROUND(INDEX(Gemeinde_Kennzahlen!A:Q,MATCH(A2131,Gemeinde_Kennzahlen!B:B,),16)*INDEX(Gemeinde_Kennzahlen!A:Q,MATCH(A2131,Gemeinde_Kennzahlen!B:B,),17),2),"Siedlungsfläche in ha")</f>
        <v>54.29</v>
      </c>
      <c r="G2131">
        <f t="shared" si="102"/>
        <v>0.14619883040935672</v>
      </c>
      <c r="H2131">
        <f t="shared" si="103"/>
        <v>0</v>
      </c>
      <c r="I2131">
        <f t="shared" si="104"/>
        <v>0.29239766081871343</v>
      </c>
    </row>
    <row r="2132" spans="1:9" x14ac:dyDescent="0.2">
      <c r="A2132" t="s">
        <v>2002</v>
      </c>
      <c r="B2132">
        <v>2</v>
      </c>
      <c r="C2132">
        <v>0</v>
      </c>
      <c r="D2132">
        <v>1</v>
      </c>
      <c r="E2132">
        <f>IFERROR(INDEX(Gemeinde_Kennzahlen!A:C,MATCH(A2132,Gemeinde_Kennzahlen!B:B,),3),0)</f>
        <v>412</v>
      </c>
      <c r="F2132">
        <f>IFERROR(ROUND(INDEX(Gemeinde_Kennzahlen!A:Q,MATCH(A2132,Gemeinde_Kennzahlen!B:B,),16)*INDEX(Gemeinde_Kennzahlen!A:Q,MATCH(A2132,Gemeinde_Kennzahlen!B:B,),17),2),"Siedlungsfläche in ha")</f>
        <v>24.86</v>
      </c>
      <c r="G2132">
        <f t="shared" si="102"/>
        <v>0.24271844660194172</v>
      </c>
      <c r="H2132">
        <f t="shared" si="103"/>
        <v>0</v>
      </c>
      <c r="I2132">
        <f t="shared" si="104"/>
        <v>1.2135922330097086</v>
      </c>
    </row>
    <row r="2133" spans="1:9" x14ac:dyDescent="0.2">
      <c r="A2133" t="s">
        <v>611</v>
      </c>
      <c r="B2133">
        <v>1</v>
      </c>
      <c r="C2133">
        <v>0</v>
      </c>
      <c r="D2133">
        <v>0</v>
      </c>
      <c r="E2133">
        <f>IFERROR(INDEX(Gemeinde_Kennzahlen!A:C,MATCH(A2133,Gemeinde_Kennzahlen!B:B,),3),0)</f>
        <v>194</v>
      </c>
      <c r="F2133">
        <f>IFERROR(ROUND(INDEX(Gemeinde_Kennzahlen!A:Q,MATCH(A2133,Gemeinde_Kennzahlen!B:B,),16)*INDEX(Gemeinde_Kennzahlen!A:Q,MATCH(A2133,Gemeinde_Kennzahlen!B:B,),17),2),"Siedlungsfläche in ha")</f>
        <v>14.23</v>
      </c>
      <c r="G2133">
        <f t="shared" si="102"/>
        <v>0.25773195876288657</v>
      </c>
      <c r="H2133">
        <f t="shared" si="103"/>
        <v>0</v>
      </c>
      <c r="I2133">
        <f t="shared" si="104"/>
        <v>0</v>
      </c>
    </row>
    <row r="2134" spans="1:9" x14ac:dyDescent="0.2">
      <c r="A2134" t="s">
        <v>418</v>
      </c>
      <c r="B2134">
        <v>0</v>
      </c>
      <c r="C2134">
        <v>0</v>
      </c>
      <c r="D2134">
        <v>0</v>
      </c>
      <c r="E2134">
        <f>IFERROR(INDEX(Gemeinde_Kennzahlen!A:C,MATCH(A2134,Gemeinde_Kennzahlen!B:B,),3),0)</f>
        <v>17894</v>
      </c>
      <c r="F2134">
        <f>IFERROR(ROUND(INDEX(Gemeinde_Kennzahlen!A:Q,MATCH(A2134,Gemeinde_Kennzahlen!B:B,),16)*INDEX(Gemeinde_Kennzahlen!A:Q,MATCH(A2134,Gemeinde_Kennzahlen!B:B,),17),2),"Siedlungsfläche in ha")</f>
        <v>549.96</v>
      </c>
      <c r="G2134">
        <f t="shared" si="102"/>
        <v>0</v>
      </c>
      <c r="H2134">
        <f t="shared" si="103"/>
        <v>0</v>
      </c>
      <c r="I2134">
        <f t="shared" si="104"/>
        <v>0</v>
      </c>
    </row>
    <row r="2135" spans="1:9" x14ac:dyDescent="0.2">
      <c r="A2135" t="s">
        <v>1712</v>
      </c>
      <c r="B2135">
        <v>0</v>
      </c>
      <c r="C2135">
        <v>0</v>
      </c>
      <c r="D2135">
        <v>0</v>
      </c>
      <c r="E2135">
        <f>IFERROR(INDEX(Gemeinde_Kennzahlen!A:C,MATCH(A2135,Gemeinde_Kennzahlen!B:B,),3),0)</f>
        <v>72</v>
      </c>
      <c r="F2135">
        <f>IFERROR(ROUND(INDEX(Gemeinde_Kennzahlen!A:Q,MATCH(A2135,Gemeinde_Kennzahlen!B:B,),16)*INDEX(Gemeinde_Kennzahlen!A:Q,MATCH(A2135,Gemeinde_Kennzahlen!B:B,),17),2),"Siedlungsfläche in ha")</f>
        <v>8.9499999999999993</v>
      </c>
      <c r="G2135">
        <f t="shared" si="102"/>
        <v>0</v>
      </c>
      <c r="H2135">
        <f t="shared" si="103"/>
        <v>0</v>
      </c>
      <c r="I2135">
        <f t="shared" si="104"/>
        <v>0</v>
      </c>
    </row>
    <row r="2136" spans="1:9" x14ac:dyDescent="0.2">
      <c r="A2136" t="s">
        <v>1515</v>
      </c>
      <c r="B2136">
        <v>4</v>
      </c>
      <c r="C2136">
        <v>0</v>
      </c>
      <c r="D2136">
        <v>3</v>
      </c>
      <c r="E2136">
        <f>IFERROR(INDEX(Gemeinde_Kennzahlen!A:C,MATCH(A2136,Gemeinde_Kennzahlen!B:B,),3),0)</f>
        <v>327</v>
      </c>
      <c r="F2136">
        <f>IFERROR(ROUND(INDEX(Gemeinde_Kennzahlen!A:Q,MATCH(A2136,Gemeinde_Kennzahlen!B:B,),16)*INDEX(Gemeinde_Kennzahlen!A:Q,MATCH(A2136,Gemeinde_Kennzahlen!B:B,),17),2),"Siedlungsfläche in ha")</f>
        <v>33</v>
      </c>
      <c r="G2136">
        <f t="shared" si="102"/>
        <v>0.6116207951070336</v>
      </c>
      <c r="H2136">
        <f t="shared" si="103"/>
        <v>0</v>
      </c>
      <c r="I2136">
        <f t="shared" si="104"/>
        <v>4.5871559633027523</v>
      </c>
    </row>
    <row r="2137" spans="1:9" x14ac:dyDescent="0.2">
      <c r="A2137" t="s">
        <v>1680</v>
      </c>
      <c r="B2137">
        <v>2</v>
      </c>
      <c r="C2137">
        <v>1</v>
      </c>
      <c r="D2137">
        <v>1</v>
      </c>
      <c r="E2137">
        <f>IFERROR(INDEX(Gemeinde_Kennzahlen!A:C,MATCH(A2137,Gemeinde_Kennzahlen!B:B,),3),0)</f>
        <v>398</v>
      </c>
      <c r="F2137">
        <f>IFERROR(ROUND(INDEX(Gemeinde_Kennzahlen!A:Q,MATCH(A2137,Gemeinde_Kennzahlen!B:B,),16)*INDEX(Gemeinde_Kennzahlen!A:Q,MATCH(A2137,Gemeinde_Kennzahlen!B:B,),17),2),"Siedlungsfläche in ha")</f>
        <v>41.77</v>
      </c>
      <c r="G2137">
        <f t="shared" si="102"/>
        <v>0.25125628140703515</v>
      </c>
      <c r="H2137">
        <f t="shared" si="103"/>
        <v>1.8844221105527639</v>
      </c>
      <c r="I2137">
        <f t="shared" si="104"/>
        <v>1.256281407035176</v>
      </c>
    </row>
    <row r="2138" spans="1:9" x14ac:dyDescent="0.2">
      <c r="A2138" t="s">
        <v>1998</v>
      </c>
      <c r="B2138">
        <v>11</v>
      </c>
      <c r="C2138">
        <v>4</v>
      </c>
      <c r="D2138">
        <v>6</v>
      </c>
      <c r="E2138">
        <f>IFERROR(INDEX(Gemeinde_Kennzahlen!A:C,MATCH(A2138,Gemeinde_Kennzahlen!B:B,),3),0)</f>
        <v>547</v>
      </c>
      <c r="F2138">
        <f>IFERROR(ROUND(INDEX(Gemeinde_Kennzahlen!A:Q,MATCH(A2138,Gemeinde_Kennzahlen!B:B,),16)*INDEX(Gemeinde_Kennzahlen!A:Q,MATCH(A2138,Gemeinde_Kennzahlen!B:B,),17),2),"Siedlungsfläche in ha")</f>
        <v>23.53</v>
      </c>
      <c r="G2138">
        <f t="shared" si="102"/>
        <v>1.0054844606946984</v>
      </c>
      <c r="H2138">
        <f t="shared" si="103"/>
        <v>5.4844606946983543</v>
      </c>
      <c r="I2138">
        <f t="shared" si="104"/>
        <v>5.4844606946983543</v>
      </c>
    </row>
    <row r="2139" spans="1:9" x14ac:dyDescent="0.2">
      <c r="A2139" t="s">
        <v>1341</v>
      </c>
      <c r="B2139">
        <v>13</v>
      </c>
      <c r="C2139">
        <v>5</v>
      </c>
      <c r="D2139">
        <v>5</v>
      </c>
      <c r="E2139">
        <f>IFERROR(INDEX(Gemeinde_Kennzahlen!A:C,MATCH(A2139,Gemeinde_Kennzahlen!B:B,),3),0)</f>
        <v>9438</v>
      </c>
      <c r="F2139">
        <f>IFERROR(ROUND(INDEX(Gemeinde_Kennzahlen!A:Q,MATCH(A2139,Gemeinde_Kennzahlen!B:B,),16)*INDEX(Gemeinde_Kennzahlen!A:Q,MATCH(A2139,Gemeinde_Kennzahlen!B:B,),17),2),"Siedlungsfläche in ha")</f>
        <v>165.93</v>
      </c>
      <c r="G2139">
        <f t="shared" si="102"/>
        <v>6.8870523415977963E-2</v>
      </c>
      <c r="H2139">
        <f t="shared" si="103"/>
        <v>0.39732994278448824</v>
      </c>
      <c r="I2139">
        <f t="shared" si="104"/>
        <v>0.26488662852299216</v>
      </c>
    </row>
    <row r="2140" spans="1:9" x14ac:dyDescent="0.2">
      <c r="A2140" t="s">
        <v>3477</v>
      </c>
      <c r="B2140">
        <v>0</v>
      </c>
      <c r="C2140">
        <v>0</v>
      </c>
      <c r="D2140">
        <v>0</v>
      </c>
      <c r="E2140">
        <f>IFERROR(INDEX(Gemeinde_Kennzahlen!A:C,MATCH(A2140,Gemeinde_Kennzahlen!B:B,),3),0)</f>
        <v>0</v>
      </c>
      <c r="F2140" t="str">
        <f>IFERROR(ROUND(INDEX(Gemeinde_Kennzahlen!A:Q,MATCH(A2140,Gemeinde_Kennzahlen!B:B,),16)*INDEX(Gemeinde_Kennzahlen!A:Q,MATCH(A2140,Gemeinde_Kennzahlen!B:B,),17),2),"Siedlungsfläche in ha")</f>
        <v>Siedlungsfläche in ha</v>
      </c>
      <c r="G2140" t="e">
        <f t="shared" si="102"/>
        <v>#DIV/0!</v>
      </c>
      <c r="H2140" t="e">
        <f t="shared" si="103"/>
        <v>#DIV/0!</v>
      </c>
      <c r="I2140" t="e">
        <f t="shared" si="104"/>
        <v>#DIV/0!</v>
      </c>
    </row>
    <row r="2141" spans="1:9" x14ac:dyDescent="0.2">
      <c r="A2141" t="s">
        <v>816</v>
      </c>
      <c r="B2141">
        <v>2</v>
      </c>
      <c r="C2141">
        <v>0</v>
      </c>
      <c r="D2141">
        <v>2</v>
      </c>
      <c r="E2141">
        <f>IFERROR(INDEX(Gemeinde_Kennzahlen!A:C,MATCH(A2141,Gemeinde_Kennzahlen!B:B,),3),0)</f>
        <v>1907</v>
      </c>
      <c r="F2141">
        <f>IFERROR(ROUND(INDEX(Gemeinde_Kennzahlen!A:Q,MATCH(A2141,Gemeinde_Kennzahlen!B:B,),16)*INDEX(Gemeinde_Kennzahlen!A:Q,MATCH(A2141,Gemeinde_Kennzahlen!B:B,),17),2),"Siedlungsfläche in ha")</f>
        <v>54.65</v>
      </c>
      <c r="G2141">
        <f t="shared" si="102"/>
        <v>5.2438384897745147E-2</v>
      </c>
      <c r="H2141">
        <f t="shared" si="103"/>
        <v>0</v>
      </c>
      <c r="I2141">
        <f t="shared" si="104"/>
        <v>0.52438384897745149</v>
      </c>
    </row>
    <row r="2142" spans="1:9" x14ac:dyDescent="0.2">
      <c r="A2142" t="s">
        <v>757</v>
      </c>
      <c r="B2142">
        <v>3</v>
      </c>
      <c r="C2142">
        <v>1</v>
      </c>
      <c r="D2142">
        <v>2</v>
      </c>
      <c r="E2142">
        <f>IFERROR(INDEX(Gemeinde_Kennzahlen!A:C,MATCH(A2142,Gemeinde_Kennzahlen!B:B,),3),0)</f>
        <v>473</v>
      </c>
      <c r="F2142">
        <f>IFERROR(ROUND(INDEX(Gemeinde_Kennzahlen!A:Q,MATCH(A2142,Gemeinde_Kennzahlen!B:B,),16)*INDEX(Gemeinde_Kennzahlen!A:Q,MATCH(A2142,Gemeinde_Kennzahlen!B:B,),17),2),"Siedlungsfläche in ha")</f>
        <v>69.61</v>
      </c>
      <c r="G2142">
        <f t="shared" si="102"/>
        <v>0.31712473572938688</v>
      </c>
      <c r="H2142">
        <f t="shared" si="103"/>
        <v>1.5856236786469344</v>
      </c>
      <c r="I2142">
        <f t="shared" si="104"/>
        <v>2.1141649048625792</v>
      </c>
    </row>
    <row r="2143" spans="1:9" x14ac:dyDescent="0.2">
      <c r="A2143" t="s">
        <v>631</v>
      </c>
      <c r="B2143">
        <v>6</v>
      </c>
      <c r="C2143">
        <v>0</v>
      </c>
      <c r="D2143">
        <v>0</v>
      </c>
      <c r="E2143">
        <f>IFERROR(INDEX(Gemeinde_Kennzahlen!A:C,MATCH(A2143,Gemeinde_Kennzahlen!B:B,),3),0)</f>
        <v>463</v>
      </c>
      <c r="F2143">
        <f>IFERROR(ROUND(INDEX(Gemeinde_Kennzahlen!A:Q,MATCH(A2143,Gemeinde_Kennzahlen!B:B,),16)*INDEX(Gemeinde_Kennzahlen!A:Q,MATCH(A2143,Gemeinde_Kennzahlen!B:B,),17),2),"Siedlungsfläche in ha")</f>
        <v>27.79</v>
      </c>
      <c r="G2143">
        <f t="shared" si="102"/>
        <v>0.64794816414686829</v>
      </c>
      <c r="H2143">
        <f t="shared" si="103"/>
        <v>0</v>
      </c>
      <c r="I2143">
        <f t="shared" si="104"/>
        <v>0</v>
      </c>
    </row>
    <row r="2144" spans="1:9" x14ac:dyDescent="0.2">
      <c r="A2144" t="s">
        <v>831</v>
      </c>
      <c r="B2144">
        <v>12</v>
      </c>
      <c r="C2144">
        <v>0</v>
      </c>
      <c r="D2144">
        <v>0</v>
      </c>
      <c r="E2144">
        <f>IFERROR(INDEX(Gemeinde_Kennzahlen!A:C,MATCH(A2144,Gemeinde_Kennzahlen!B:B,),3),0)</f>
        <v>1627</v>
      </c>
      <c r="F2144">
        <f>IFERROR(ROUND(INDEX(Gemeinde_Kennzahlen!A:Q,MATCH(A2144,Gemeinde_Kennzahlen!B:B,),16)*INDEX(Gemeinde_Kennzahlen!A:Q,MATCH(A2144,Gemeinde_Kennzahlen!B:B,),17),2),"Siedlungsfläche in ha")</f>
        <v>78</v>
      </c>
      <c r="G2144">
        <f t="shared" si="102"/>
        <v>0.36877688998156116</v>
      </c>
      <c r="H2144">
        <f t="shared" si="103"/>
        <v>0</v>
      </c>
      <c r="I2144">
        <f t="shared" si="104"/>
        <v>0</v>
      </c>
    </row>
    <row r="2145" spans="1:9" x14ac:dyDescent="0.2">
      <c r="A2145" t="s">
        <v>962</v>
      </c>
      <c r="B2145">
        <v>20</v>
      </c>
      <c r="C2145">
        <v>2</v>
      </c>
      <c r="D2145">
        <v>3</v>
      </c>
      <c r="E2145">
        <f>IFERROR(INDEX(Gemeinde_Kennzahlen!A:C,MATCH(A2145,Gemeinde_Kennzahlen!B:B,),3),0)</f>
        <v>2901</v>
      </c>
      <c r="F2145">
        <f>IFERROR(ROUND(INDEX(Gemeinde_Kennzahlen!A:Q,MATCH(A2145,Gemeinde_Kennzahlen!B:B,),16)*INDEX(Gemeinde_Kennzahlen!A:Q,MATCH(A2145,Gemeinde_Kennzahlen!B:B,),17),2),"Siedlungsfläche in ha")</f>
        <v>91.94</v>
      </c>
      <c r="G2145">
        <f t="shared" si="102"/>
        <v>0.3447087211306446</v>
      </c>
      <c r="H2145">
        <f t="shared" si="103"/>
        <v>0.51706308169596693</v>
      </c>
      <c r="I2145">
        <f t="shared" si="104"/>
        <v>0.51706308169596693</v>
      </c>
    </row>
    <row r="2146" spans="1:9" x14ac:dyDescent="0.2">
      <c r="A2146" t="s">
        <v>1432</v>
      </c>
      <c r="B2146">
        <v>1</v>
      </c>
      <c r="C2146">
        <v>0</v>
      </c>
      <c r="D2146">
        <v>1</v>
      </c>
      <c r="E2146">
        <f>IFERROR(INDEX(Gemeinde_Kennzahlen!A:C,MATCH(A2146,Gemeinde_Kennzahlen!B:B,),3),0)</f>
        <v>262</v>
      </c>
      <c r="F2146">
        <f>IFERROR(ROUND(INDEX(Gemeinde_Kennzahlen!A:Q,MATCH(A2146,Gemeinde_Kennzahlen!B:B,),16)*INDEX(Gemeinde_Kennzahlen!A:Q,MATCH(A2146,Gemeinde_Kennzahlen!B:B,),17),2),"Siedlungsfläche in ha")</f>
        <v>7.95</v>
      </c>
      <c r="G2146">
        <f t="shared" si="102"/>
        <v>0.19083969465648853</v>
      </c>
      <c r="H2146">
        <f t="shared" si="103"/>
        <v>0</v>
      </c>
      <c r="I2146">
        <f t="shared" si="104"/>
        <v>1.9083969465648853</v>
      </c>
    </row>
    <row r="2147" spans="1:9" x14ac:dyDescent="0.2">
      <c r="A2147" t="s">
        <v>1253</v>
      </c>
      <c r="B2147">
        <v>0</v>
      </c>
      <c r="C2147">
        <v>0</v>
      </c>
      <c r="D2147">
        <v>0</v>
      </c>
      <c r="E2147">
        <f>IFERROR(INDEX(Gemeinde_Kennzahlen!A:C,MATCH(A2147,Gemeinde_Kennzahlen!B:B,),3),0)</f>
        <v>247</v>
      </c>
      <c r="F2147">
        <f>IFERROR(ROUND(INDEX(Gemeinde_Kennzahlen!A:Q,MATCH(A2147,Gemeinde_Kennzahlen!B:B,),16)*INDEX(Gemeinde_Kennzahlen!A:Q,MATCH(A2147,Gemeinde_Kennzahlen!B:B,),17),2),"Siedlungsfläche in ha")</f>
        <v>25.08</v>
      </c>
      <c r="G2147">
        <f t="shared" si="102"/>
        <v>0</v>
      </c>
      <c r="H2147">
        <f t="shared" si="103"/>
        <v>0</v>
      </c>
      <c r="I2147">
        <f t="shared" si="104"/>
        <v>0</v>
      </c>
    </row>
    <row r="2148" spans="1:9" x14ac:dyDescent="0.2">
      <c r="A2148" t="s">
        <v>821</v>
      </c>
      <c r="B2148">
        <v>5</v>
      </c>
      <c r="C2148">
        <v>2</v>
      </c>
      <c r="D2148">
        <v>1</v>
      </c>
      <c r="E2148">
        <f>IFERROR(INDEX(Gemeinde_Kennzahlen!A:C,MATCH(A2148,Gemeinde_Kennzahlen!B:B,),3),0)</f>
        <v>810</v>
      </c>
      <c r="F2148">
        <f>IFERROR(ROUND(INDEX(Gemeinde_Kennzahlen!A:Q,MATCH(A2148,Gemeinde_Kennzahlen!B:B,),16)*INDEX(Gemeinde_Kennzahlen!A:Q,MATCH(A2148,Gemeinde_Kennzahlen!B:B,),17),2),"Siedlungsfläche in ha")</f>
        <v>74.92</v>
      </c>
      <c r="G2148">
        <f t="shared" si="102"/>
        <v>0.30864197530864196</v>
      </c>
      <c r="H2148">
        <f t="shared" si="103"/>
        <v>1.8518518518518519</v>
      </c>
      <c r="I2148">
        <f t="shared" si="104"/>
        <v>0.61728395061728392</v>
      </c>
    </row>
    <row r="2149" spans="1:9" x14ac:dyDescent="0.2">
      <c r="A2149" t="s">
        <v>1573</v>
      </c>
      <c r="B2149">
        <v>9</v>
      </c>
      <c r="C2149">
        <v>0</v>
      </c>
      <c r="D2149">
        <v>0</v>
      </c>
      <c r="E2149">
        <f>IFERROR(INDEX(Gemeinde_Kennzahlen!A:C,MATCH(A2149,Gemeinde_Kennzahlen!B:B,),3),0)</f>
        <v>1166</v>
      </c>
      <c r="F2149">
        <f>IFERROR(ROUND(INDEX(Gemeinde_Kennzahlen!A:Q,MATCH(A2149,Gemeinde_Kennzahlen!B:B,),16)*INDEX(Gemeinde_Kennzahlen!A:Q,MATCH(A2149,Gemeinde_Kennzahlen!B:B,),17),2),"Siedlungsfläche in ha")</f>
        <v>41.26</v>
      </c>
      <c r="G2149">
        <f t="shared" si="102"/>
        <v>0.38593481989708406</v>
      </c>
      <c r="H2149">
        <f t="shared" si="103"/>
        <v>0</v>
      </c>
      <c r="I2149">
        <f t="shared" si="104"/>
        <v>0</v>
      </c>
    </row>
    <row r="2150" spans="1:9" x14ac:dyDescent="0.2">
      <c r="A2150" t="s">
        <v>1117</v>
      </c>
      <c r="B2150">
        <v>4</v>
      </c>
      <c r="C2150">
        <v>0</v>
      </c>
      <c r="D2150">
        <v>1</v>
      </c>
      <c r="E2150">
        <f>IFERROR(INDEX(Gemeinde_Kennzahlen!A:C,MATCH(A2150,Gemeinde_Kennzahlen!B:B,),3),0)</f>
        <v>631</v>
      </c>
      <c r="F2150">
        <f>IFERROR(ROUND(INDEX(Gemeinde_Kennzahlen!A:Q,MATCH(A2150,Gemeinde_Kennzahlen!B:B,),16)*INDEX(Gemeinde_Kennzahlen!A:Q,MATCH(A2150,Gemeinde_Kennzahlen!B:B,),17),2),"Siedlungsfläche in ha")</f>
        <v>16.2</v>
      </c>
      <c r="G2150">
        <f t="shared" si="102"/>
        <v>0.31695721077654515</v>
      </c>
      <c r="H2150">
        <f t="shared" si="103"/>
        <v>0</v>
      </c>
      <c r="I2150">
        <f t="shared" si="104"/>
        <v>0.79239302694136293</v>
      </c>
    </row>
    <row r="2151" spans="1:9" x14ac:dyDescent="0.2">
      <c r="A2151" t="s">
        <v>1552</v>
      </c>
      <c r="B2151">
        <v>3</v>
      </c>
      <c r="C2151">
        <v>0</v>
      </c>
      <c r="D2151">
        <v>1</v>
      </c>
      <c r="E2151">
        <f>IFERROR(INDEX(Gemeinde_Kennzahlen!A:C,MATCH(A2151,Gemeinde_Kennzahlen!B:B,),3),0)</f>
        <v>1257</v>
      </c>
      <c r="F2151">
        <f>IFERROR(ROUND(INDEX(Gemeinde_Kennzahlen!A:Q,MATCH(A2151,Gemeinde_Kennzahlen!B:B,),16)*INDEX(Gemeinde_Kennzahlen!A:Q,MATCH(A2151,Gemeinde_Kennzahlen!B:B,),17),2),"Siedlungsfläche in ha")</f>
        <v>65.84</v>
      </c>
      <c r="G2151">
        <f t="shared" si="102"/>
        <v>0.11933174224343676</v>
      </c>
      <c r="H2151">
        <f t="shared" si="103"/>
        <v>0</v>
      </c>
      <c r="I2151">
        <f t="shared" si="104"/>
        <v>0.39777247414478922</v>
      </c>
    </row>
    <row r="2152" spans="1:9" x14ac:dyDescent="0.2">
      <c r="A2152" t="s">
        <v>643</v>
      </c>
      <c r="B2152">
        <v>0</v>
      </c>
      <c r="C2152">
        <v>0</v>
      </c>
      <c r="D2152">
        <v>0</v>
      </c>
      <c r="E2152">
        <f>IFERROR(INDEX(Gemeinde_Kennzahlen!A:C,MATCH(A2152,Gemeinde_Kennzahlen!B:B,),3),0)</f>
        <v>1608</v>
      </c>
      <c r="F2152">
        <f>IFERROR(ROUND(INDEX(Gemeinde_Kennzahlen!A:Q,MATCH(A2152,Gemeinde_Kennzahlen!B:B,),16)*INDEX(Gemeinde_Kennzahlen!A:Q,MATCH(A2152,Gemeinde_Kennzahlen!B:B,),17),2),"Siedlungsfläche in ha")</f>
        <v>73.67</v>
      </c>
      <c r="G2152">
        <f t="shared" si="102"/>
        <v>0</v>
      </c>
      <c r="H2152">
        <f t="shared" si="103"/>
        <v>0</v>
      </c>
      <c r="I2152">
        <f t="shared" si="104"/>
        <v>0</v>
      </c>
    </row>
    <row r="2153" spans="1:9" x14ac:dyDescent="0.2">
      <c r="A2153" t="s">
        <v>1458</v>
      </c>
      <c r="B2153">
        <v>9</v>
      </c>
      <c r="C2153">
        <v>4</v>
      </c>
      <c r="D2153">
        <v>0</v>
      </c>
      <c r="E2153">
        <f>IFERROR(INDEX(Gemeinde_Kennzahlen!A:C,MATCH(A2153,Gemeinde_Kennzahlen!B:B,),3),0)</f>
        <v>1042</v>
      </c>
      <c r="F2153">
        <f>IFERROR(ROUND(INDEX(Gemeinde_Kennzahlen!A:Q,MATCH(A2153,Gemeinde_Kennzahlen!B:B,),16)*INDEX(Gemeinde_Kennzahlen!A:Q,MATCH(A2153,Gemeinde_Kennzahlen!B:B,),17),2),"Siedlungsfläche in ha")</f>
        <v>67.22</v>
      </c>
      <c r="G2153">
        <f t="shared" si="102"/>
        <v>0.43186180422264875</v>
      </c>
      <c r="H2153">
        <f t="shared" si="103"/>
        <v>2.8790786948176583</v>
      </c>
      <c r="I2153">
        <f t="shared" si="104"/>
        <v>0</v>
      </c>
    </row>
    <row r="2154" spans="1:9" x14ac:dyDescent="0.2">
      <c r="A2154" t="s">
        <v>626</v>
      </c>
      <c r="B2154">
        <v>5</v>
      </c>
      <c r="C2154">
        <v>0</v>
      </c>
      <c r="D2154">
        <v>0</v>
      </c>
      <c r="E2154">
        <f>IFERROR(INDEX(Gemeinde_Kennzahlen!A:C,MATCH(A2154,Gemeinde_Kennzahlen!B:B,),3),0)</f>
        <v>970</v>
      </c>
      <c r="F2154">
        <f>IFERROR(ROUND(INDEX(Gemeinde_Kennzahlen!A:Q,MATCH(A2154,Gemeinde_Kennzahlen!B:B,),16)*INDEX(Gemeinde_Kennzahlen!A:Q,MATCH(A2154,Gemeinde_Kennzahlen!B:B,),17),2),"Siedlungsfläche in ha")</f>
        <v>62</v>
      </c>
      <c r="G2154">
        <f t="shared" si="102"/>
        <v>0.25773195876288657</v>
      </c>
      <c r="H2154">
        <f t="shared" si="103"/>
        <v>0</v>
      </c>
      <c r="I2154">
        <f t="shared" si="104"/>
        <v>0</v>
      </c>
    </row>
    <row r="2155" spans="1:9" x14ac:dyDescent="0.2">
      <c r="A2155" t="s">
        <v>1453</v>
      </c>
      <c r="B2155">
        <v>1</v>
      </c>
      <c r="C2155">
        <v>0</v>
      </c>
      <c r="D2155">
        <v>1</v>
      </c>
      <c r="E2155">
        <f>IFERROR(INDEX(Gemeinde_Kennzahlen!A:C,MATCH(A2155,Gemeinde_Kennzahlen!B:B,),3),0)</f>
        <v>330</v>
      </c>
      <c r="F2155">
        <f>IFERROR(ROUND(INDEX(Gemeinde_Kennzahlen!A:Q,MATCH(A2155,Gemeinde_Kennzahlen!B:B,),16)*INDEX(Gemeinde_Kennzahlen!A:Q,MATCH(A2155,Gemeinde_Kennzahlen!B:B,),17),2),"Siedlungsfläche in ha")</f>
        <v>19.64</v>
      </c>
      <c r="G2155">
        <f t="shared" si="102"/>
        <v>0.15151515151515152</v>
      </c>
      <c r="H2155">
        <f t="shared" si="103"/>
        <v>0</v>
      </c>
      <c r="I2155">
        <f t="shared" si="104"/>
        <v>1.5151515151515151</v>
      </c>
    </row>
    <row r="2156" spans="1:9" x14ac:dyDescent="0.2">
      <c r="A2156" t="s">
        <v>647</v>
      </c>
      <c r="B2156">
        <v>1</v>
      </c>
      <c r="C2156">
        <v>1</v>
      </c>
      <c r="D2156">
        <v>2</v>
      </c>
      <c r="E2156">
        <f>IFERROR(INDEX(Gemeinde_Kennzahlen!A:C,MATCH(A2156,Gemeinde_Kennzahlen!B:B,),3),0)</f>
        <v>7851</v>
      </c>
      <c r="F2156">
        <f>IFERROR(ROUND(INDEX(Gemeinde_Kennzahlen!A:Q,MATCH(A2156,Gemeinde_Kennzahlen!B:B,),16)*INDEX(Gemeinde_Kennzahlen!A:Q,MATCH(A2156,Gemeinde_Kennzahlen!B:B,),17),2),"Siedlungsfläche in ha")</f>
        <v>107.35</v>
      </c>
      <c r="G2156">
        <f t="shared" si="102"/>
        <v>6.3686154629983447E-3</v>
      </c>
      <c r="H2156">
        <f t="shared" si="103"/>
        <v>9.5529231944975174E-2</v>
      </c>
      <c r="I2156">
        <f t="shared" si="104"/>
        <v>0.1273723092599669</v>
      </c>
    </row>
    <row r="2157" spans="1:9" x14ac:dyDescent="0.2">
      <c r="A2157" t="s">
        <v>791</v>
      </c>
      <c r="B2157">
        <v>8</v>
      </c>
      <c r="C2157">
        <v>2</v>
      </c>
      <c r="D2157">
        <v>3</v>
      </c>
      <c r="E2157">
        <f>IFERROR(INDEX(Gemeinde_Kennzahlen!A:C,MATCH(A2157,Gemeinde_Kennzahlen!B:B,),3),0)</f>
        <v>3383</v>
      </c>
      <c r="F2157">
        <f>IFERROR(ROUND(INDEX(Gemeinde_Kennzahlen!A:Q,MATCH(A2157,Gemeinde_Kennzahlen!B:B,),16)*INDEX(Gemeinde_Kennzahlen!A:Q,MATCH(A2157,Gemeinde_Kennzahlen!B:B,),17),2),"Siedlungsfläche in ha")</f>
        <v>86</v>
      </c>
      <c r="G2157">
        <f t="shared" si="102"/>
        <v>0.11823825007389892</v>
      </c>
      <c r="H2157">
        <f t="shared" si="103"/>
        <v>0.44339343777712092</v>
      </c>
      <c r="I2157">
        <f t="shared" si="104"/>
        <v>0.44339343777712092</v>
      </c>
    </row>
    <row r="2158" spans="1:9" x14ac:dyDescent="0.2">
      <c r="A2158" t="s">
        <v>1435</v>
      </c>
      <c r="B2158">
        <v>7</v>
      </c>
      <c r="C2158">
        <v>0</v>
      </c>
      <c r="D2158">
        <v>2</v>
      </c>
      <c r="E2158">
        <f>IFERROR(INDEX(Gemeinde_Kennzahlen!A:C,MATCH(A2158,Gemeinde_Kennzahlen!B:B,),3),0)</f>
        <v>161</v>
      </c>
      <c r="F2158">
        <f>IFERROR(ROUND(INDEX(Gemeinde_Kennzahlen!A:Q,MATCH(A2158,Gemeinde_Kennzahlen!B:B,),16)*INDEX(Gemeinde_Kennzahlen!A:Q,MATCH(A2158,Gemeinde_Kennzahlen!B:B,),17),2),"Siedlungsfläche in ha")</f>
        <v>13.91</v>
      </c>
      <c r="G2158">
        <f t="shared" si="102"/>
        <v>2.1739130434782608</v>
      </c>
      <c r="H2158">
        <f t="shared" si="103"/>
        <v>0</v>
      </c>
      <c r="I2158">
        <f t="shared" si="104"/>
        <v>6.2111801242236018</v>
      </c>
    </row>
    <row r="2159" spans="1:9" x14ac:dyDescent="0.2">
      <c r="A2159" t="s">
        <v>2317</v>
      </c>
      <c r="B2159">
        <v>3</v>
      </c>
      <c r="C2159">
        <v>0</v>
      </c>
      <c r="D2159">
        <v>1</v>
      </c>
      <c r="E2159">
        <f>IFERROR(INDEX(Gemeinde_Kennzahlen!A:C,MATCH(A2159,Gemeinde_Kennzahlen!B:B,),3),0)</f>
        <v>952</v>
      </c>
      <c r="F2159">
        <f>IFERROR(ROUND(INDEX(Gemeinde_Kennzahlen!A:Q,MATCH(A2159,Gemeinde_Kennzahlen!B:B,),16)*INDEX(Gemeinde_Kennzahlen!A:Q,MATCH(A2159,Gemeinde_Kennzahlen!B:B,),17),2),"Siedlungsfläche in ha")</f>
        <v>24.84</v>
      </c>
      <c r="G2159">
        <f t="shared" si="102"/>
        <v>0.15756302521008403</v>
      </c>
      <c r="H2159">
        <f t="shared" si="103"/>
        <v>0</v>
      </c>
      <c r="I2159">
        <f t="shared" si="104"/>
        <v>0.52521008403361347</v>
      </c>
    </row>
    <row r="2160" spans="1:9" x14ac:dyDescent="0.2">
      <c r="A2160" t="s">
        <v>1576</v>
      </c>
      <c r="B2160">
        <v>0</v>
      </c>
      <c r="C2160">
        <v>0</v>
      </c>
      <c r="D2160">
        <v>0</v>
      </c>
      <c r="E2160">
        <f>IFERROR(INDEX(Gemeinde_Kennzahlen!A:C,MATCH(A2160,Gemeinde_Kennzahlen!B:B,),3),0)</f>
        <v>218</v>
      </c>
      <c r="F2160">
        <f>IFERROR(ROUND(INDEX(Gemeinde_Kennzahlen!A:Q,MATCH(A2160,Gemeinde_Kennzahlen!B:B,),16)*INDEX(Gemeinde_Kennzahlen!A:Q,MATCH(A2160,Gemeinde_Kennzahlen!B:B,),17),2),"Siedlungsfläche in ha")</f>
        <v>11.29</v>
      </c>
      <c r="G2160">
        <f t="shared" si="102"/>
        <v>0</v>
      </c>
      <c r="H2160">
        <f t="shared" si="103"/>
        <v>0</v>
      </c>
      <c r="I2160">
        <f t="shared" si="104"/>
        <v>0</v>
      </c>
    </row>
    <row r="2161" spans="1:9" x14ac:dyDescent="0.2">
      <c r="A2161" t="s">
        <v>913</v>
      </c>
      <c r="B2161">
        <v>4</v>
      </c>
      <c r="C2161">
        <v>0</v>
      </c>
      <c r="D2161">
        <v>0</v>
      </c>
      <c r="E2161">
        <f>IFERROR(INDEX(Gemeinde_Kennzahlen!A:C,MATCH(A2161,Gemeinde_Kennzahlen!B:B,),3),0)</f>
        <v>2803</v>
      </c>
      <c r="F2161">
        <f>IFERROR(ROUND(INDEX(Gemeinde_Kennzahlen!A:Q,MATCH(A2161,Gemeinde_Kennzahlen!B:B,),16)*INDEX(Gemeinde_Kennzahlen!A:Q,MATCH(A2161,Gemeinde_Kennzahlen!B:B,),17),2),"Siedlungsfläche in ha")</f>
        <v>62.6</v>
      </c>
      <c r="G2161">
        <f t="shared" si="102"/>
        <v>7.1352122725651085E-2</v>
      </c>
      <c r="H2161">
        <f t="shared" si="103"/>
        <v>0</v>
      </c>
      <c r="I2161">
        <f t="shared" si="104"/>
        <v>0</v>
      </c>
    </row>
    <row r="2162" spans="1:9" x14ac:dyDescent="0.2">
      <c r="A2162" t="s">
        <v>814</v>
      </c>
      <c r="B2162">
        <v>13</v>
      </c>
      <c r="C2162">
        <v>0</v>
      </c>
      <c r="D2162">
        <v>1</v>
      </c>
      <c r="E2162">
        <f>IFERROR(INDEX(Gemeinde_Kennzahlen!A:C,MATCH(A2162,Gemeinde_Kennzahlen!B:B,),3),0)</f>
        <v>1526</v>
      </c>
      <c r="F2162">
        <f>IFERROR(ROUND(INDEX(Gemeinde_Kennzahlen!A:Q,MATCH(A2162,Gemeinde_Kennzahlen!B:B,),16)*INDEX(Gemeinde_Kennzahlen!A:Q,MATCH(A2162,Gemeinde_Kennzahlen!B:B,),17),2),"Siedlungsfläche in ha")</f>
        <v>69.900000000000006</v>
      </c>
      <c r="G2162">
        <f t="shared" si="102"/>
        <v>0.42595019659239847</v>
      </c>
      <c r="H2162">
        <f t="shared" si="103"/>
        <v>0</v>
      </c>
      <c r="I2162">
        <f t="shared" si="104"/>
        <v>0.32765399737876805</v>
      </c>
    </row>
    <row r="2163" spans="1:9" x14ac:dyDescent="0.2">
      <c r="A2163" t="s">
        <v>1056</v>
      </c>
      <c r="B2163">
        <v>6</v>
      </c>
      <c r="C2163">
        <v>0</v>
      </c>
      <c r="D2163">
        <v>2</v>
      </c>
      <c r="E2163">
        <f>IFERROR(INDEX(Gemeinde_Kennzahlen!A:C,MATCH(A2163,Gemeinde_Kennzahlen!B:B,),3),0)</f>
        <v>874</v>
      </c>
      <c r="F2163">
        <f>IFERROR(ROUND(INDEX(Gemeinde_Kennzahlen!A:Q,MATCH(A2163,Gemeinde_Kennzahlen!B:B,),16)*INDEX(Gemeinde_Kennzahlen!A:Q,MATCH(A2163,Gemeinde_Kennzahlen!B:B,),17),2),"Siedlungsfläche in ha")</f>
        <v>47.22</v>
      </c>
      <c r="G2163">
        <f t="shared" si="102"/>
        <v>0.34324942791762014</v>
      </c>
      <c r="H2163">
        <f t="shared" si="103"/>
        <v>0</v>
      </c>
      <c r="I2163">
        <f t="shared" si="104"/>
        <v>1.1441647597254005</v>
      </c>
    </row>
    <row r="2164" spans="1:9" x14ac:dyDescent="0.2">
      <c r="A2164" t="s">
        <v>575</v>
      </c>
      <c r="B2164">
        <v>1</v>
      </c>
      <c r="C2164">
        <v>0</v>
      </c>
      <c r="D2164">
        <v>0</v>
      </c>
      <c r="E2164">
        <f>IFERROR(INDEX(Gemeinde_Kennzahlen!A:C,MATCH(A2164,Gemeinde_Kennzahlen!B:B,),3),0)</f>
        <v>1083</v>
      </c>
      <c r="F2164">
        <f>IFERROR(ROUND(INDEX(Gemeinde_Kennzahlen!A:Q,MATCH(A2164,Gemeinde_Kennzahlen!B:B,),16)*INDEX(Gemeinde_Kennzahlen!A:Q,MATCH(A2164,Gemeinde_Kennzahlen!B:B,),17),2),"Siedlungsfläche in ha")</f>
        <v>42.83</v>
      </c>
      <c r="G2164">
        <f t="shared" si="102"/>
        <v>4.616805170821791E-2</v>
      </c>
      <c r="H2164">
        <f t="shared" si="103"/>
        <v>0</v>
      </c>
      <c r="I2164">
        <f t="shared" si="104"/>
        <v>0</v>
      </c>
    </row>
    <row r="2165" spans="1:9" x14ac:dyDescent="0.2">
      <c r="A2165" t="s">
        <v>829</v>
      </c>
      <c r="B2165">
        <v>2</v>
      </c>
      <c r="C2165">
        <v>0</v>
      </c>
      <c r="D2165">
        <v>0</v>
      </c>
      <c r="E2165">
        <f>IFERROR(INDEX(Gemeinde_Kennzahlen!A:C,MATCH(A2165,Gemeinde_Kennzahlen!B:B,),3),0)</f>
        <v>700</v>
      </c>
      <c r="F2165">
        <f>IFERROR(ROUND(INDEX(Gemeinde_Kennzahlen!A:Q,MATCH(A2165,Gemeinde_Kennzahlen!B:B,),16)*INDEX(Gemeinde_Kennzahlen!A:Q,MATCH(A2165,Gemeinde_Kennzahlen!B:B,),17),2),"Siedlungsfläche in ha")</f>
        <v>31.63</v>
      </c>
      <c r="G2165">
        <f t="shared" si="102"/>
        <v>0.14285714285714285</v>
      </c>
      <c r="H2165">
        <f t="shared" si="103"/>
        <v>0</v>
      </c>
      <c r="I2165">
        <f t="shared" si="104"/>
        <v>0</v>
      </c>
    </row>
    <row r="2166" spans="1:9" x14ac:dyDescent="0.2">
      <c r="A2166" t="s">
        <v>1145</v>
      </c>
      <c r="B2166">
        <v>1</v>
      </c>
      <c r="C2166">
        <v>0</v>
      </c>
      <c r="D2166">
        <v>2</v>
      </c>
      <c r="E2166">
        <f>IFERROR(INDEX(Gemeinde_Kennzahlen!A:C,MATCH(A2166,Gemeinde_Kennzahlen!B:B,),3),0)</f>
        <v>3004</v>
      </c>
      <c r="F2166">
        <f>IFERROR(ROUND(INDEX(Gemeinde_Kennzahlen!A:Q,MATCH(A2166,Gemeinde_Kennzahlen!B:B,),16)*INDEX(Gemeinde_Kennzahlen!A:Q,MATCH(A2166,Gemeinde_Kennzahlen!B:B,),17),2),"Siedlungsfläche in ha")</f>
        <v>69.34</v>
      </c>
      <c r="G2166">
        <f t="shared" si="102"/>
        <v>1.6644474034620507E-2</v>
      </c>
      <c r="H2166">
        <f t="shared" si="103"/>
        <v>0</v>
      </c>
      <c r="I2166">
        <f t="shared" si="104"/>
        <v>0.33288948069241014</v>
      </c>
    </row>
    <row r="2167" spans="1:9" x14ac:dyDescent="0.2">
      <c r="A2167" t="s">
        <v>1995</v>
      </c>
      <c r="B2167">
        <v>35</v>
      </c>
      <c r="C2167">
        <v>8</v>
      </c>
      <c r="D2167">
        <v>6</v>
      </c>
      <c r="E2167">
        <f>IFERROR(INDEX(Gemeinde_Kennzahlen!A:C,MATCH(A2167,Gemeinde_Kennzahlen!B:B,),3),0)</f>
        <v>6872</v>
      </c>
      <c r="F2167">
        <f>IFERROR(ROUND(INDEX(Gemeinde_Kennzahlen!A:Q,MATCH(A2167,Gemeinde_Kennzahlen!B:B,),16)*INDEX(Gemeinde_Kennzahlen!A:Q,MATCH(A2167,Gemeinde_Kennzahlen!B:B,),17),2),"Siedlungsfläche in ha")</f>
        <v>128.16</v>
      </c>
      <c r="G2167">
        <f t="shared" si="102"/>
        <v>0.25465657741559949</v>
      </c>
      <c r="H2167">
        <f t="shared" si="103"/>
        <v>0.87310826542491271</v>
      </c>
      <c r="I2167">
        <f t="shared" si="104"/>
        <v>0.43655413271245636</v>
      </c>
    </row>
    <row r="2168" spans="1:9" x14ac:dyDescent="0.2">
      <c r="A2168" t="s">
        <v>1539</v>
      </c>
      <c r="B2168">
        <v>1</v>
      </c>
      <c r="C2168">
        <v>0</v>
      </c>
      <c r="D2168">
        <v>1</v>
      </c>
      <c r="E2168">
        <f>IFERROR(INDEX(Gemeinde_Kennzahlen!A:C,MATCH(A2168,Gemeinde_Kennzahlen!B:B,),3),0)</f>
        <v>1225</v>
      </c>
      <c r="F2168">
        <f>IFERROR(ROUND(INDEX(Gemeinde_Kennzahlen!A:Q,MATCH(A2168,Gemeinde_Kennzahlen!B:B,),16)*INDEX(Gemeinde_Kennzahlen!A:Q,MATCH(A2168,Gemeinde_Kennzahlen!B:B,),17),2),"Siedlungsfläche in ha")</f>
        <v>48.32</v>
      </c>
      <c r="G2168">
        <f t="shared" si="102"/>
        <v>4.0816326530612249E-2</v>
      </c>
      <c r="H2168">
        <f t="shared" si="103"/>
        <v>0</v>
      </c>
      <c r="I2168">
        <f t="shared" si="104"/>
        <v>0.40816326530612246</v>
      </c>
    </row>
    <row r="2169" spans="1:9" x14ac:dyDescent="0.2">
      <c r="A2169" t="s">
        <v>806</v>
      </c>
      <c r="B2169">
        <v>0</v>
      </c>
      <c r="C2169">
        <v>0</v>
      </c>
      <c r="D2169">
        <v>1</v>
      </c>
      <c r="E2169">
        <f>IFERROR(INDEX(Gemeinde_Kennzahlen!A:C,MATCH(A2169,Gemeinde_Kennzahlen!B:B,),3),0)</f>
        <v>583</v>
      </c>
      <c r="F2169">
        <f>IFERROR(ROUND(INDEX(Gemeinde_Kennzahlen!A:Q,MATCH(A2169,Gemeinde_Kennzahlen!B:B,),16)*INDEX(Gemeinde_Kennzahlen!A:Q,MATCH(A2169,Gemeinde_Kennzahlen!B:B,),17),2),"Siedlungsfläche in ha")</f>
        <v>27.82</v>
      </c>
      <c r="G2169">
        <f t="shared" si="102"/>
        <v>0</v>
      </c>
      <c r="H2169">
        <f t="shared" si="103"/>
        <v>0</v>
      </c>
      <c r="I2169">
        <f t="shared" si="104"/>
        <v>0.85763293310463118</v>
      </c>
    </row>
    <row r="2170" spans="1:9" x14ac:dyDescent="0.2">
      <c r="A2170" t="s">
        <v>1436</v>
      </c>
      <c r="B2170">
        <v>2</v>
      </c>
      <c r="C2170">
        <v>0</v>
      </c>
      <c r="D2170">
        <v>1</v>
      </c>
      <c r="E2170">
        <f>IFERROR(INDEX(Gemeinde_Kennzahlen!A:C,MATCH(A2170,Gemeinde_Kennzahlen!B:B,),3),0)</f>
        <v>533</v>
      </c>
      <c r="F2170">
        <f>IFERROR(ROUND(INDEX(Gemeinde_Kennzahlen!A:Q,MATCH(A2170,Gemeinde_Kennzahlen!B:B,),16)*INDEX(Gemeinde_Kennzahlen!A:Q,MATCH(A2170,Gemeinde_Kennzahlen!B:B,),17),2),"Siedlungsfläche in ha")</f>
        <v>23.8</v>
      </c>
      <c r="G2170">
        <f t="shared" si="102"/>
        <v>0.18761726078799248</v>
      </c>
      <c r="H2170">
        <f t="shared" si="103"/>
        <v>0</v>
      </c>
      <c r="I2170">
        <f t="shared" si="104"/>
        <v>0.93808630393996251</v>
      </c>
    </row>
    <row r="2171" spans="1:9" x14ac:dyDescent="0.2">
      <c r="A2171" t="s">
        <v>2153</v>
      </c>
      <c r="B2171">
        <v>0</v>
      </c>
      <c r="C2171">
        <v>0</v>
      </c>
      <c r="D2171">
        <v>0</v>
      </c>
      <c r="E2171">
        <f>IFERROR(INDEX(Gemeinde_Kennzahlen!A:C,MATCH(A2171,Gemeinde_Kennzahlen!B:B,),3),0)</f>
        <v>211</v>
      </c>
      <c r="F2171">
        <f>IFERROR(ROUND(INDEX(Gemeinde_Kennzahlen!A:Q,MATCH(A2171,Gemeinde_Kennzahlen!B:B,),16)*INDEX(Gemeinde_Kennzahlen!A:Q,MATCH(A2171,Gemeinde_Kennzahlen!B:B,),17),2),"Siedlungsfläche in ha")</f>
        <v>9.8699999999999992</v>
      </c>
      <c r="G2171">
        <f t="shared" si="102"/>
        <v>0</v>
      </c>
      <c r="H2171">
        <f t="shared" si="103"/>
        <v>0</v>
      </c>
      <c r="I2171">
        <f t="shared" si="104"/>
        <v>0</v>
      </c>
    </row>
    <row r="2172" spans="1:9" x14ac:dyDescent="0.2">
      <c r="A2172" t="s">
        <v>1497</v>
      </c>
      <c r="B2172">
        <v>0</v>
      </c>
      <c r="C2172">
        <v>0</v>
      </c>
      <c r="D2172">
        <v>0</v>
      </c>
      <c r="E2172">
        <f>IFERROR(INDEX(Gemeinde_Kennzahlen!A:C,MATCH(A2172,Gemeinde_Kennzahlen!B:B,),3),0)</f>
        <v>608</v>
      </c>
      <c r="F2172">
        <f>IFERROR(ROUND(INDEX(Gemeinde_Kennzahlen!A:Q,MATCH(A2172,Gemeinde_Kennzahlen!B:B,),16)*INDEX(Gemeinde_Kennzahlen!A:Q,MATCH(A2172,Gemeinde_Kennzahlen!B:B,),17),2),"Siedlungsfläche in ha")</f>
        <v>23</v>
      </c>
      <c r="G2172">
        <f t="shared" si="102"/>
        <v>0</v>
      </c>
      <c r="H2172">
        <f t="shared" si="103"/>
        <v>0</v>
      </c>
      <c r="I2172">
        <f t="shared" si="104"/>
        <v>0</v>
      </c>
    </row>
    <row r="2173" spans="1:9" x14ac:dyDescent="0.2">
      <c r="A2173" t="s">
        <v>1886</v>
      </c>
      <c r="B2173">
        <v>6</v>
      </c>
      <c r="C2173">
        <v>0</v>
      </c>
      <c r="D2173">
        <v>0</v>
      </c>
      <c r="E2173">
        <f>IFERROR(INDEX(Gemeinde_Kennzahlen!A:C,MATCH(A2173,Gemeinde_Kennzahlen!B:B,),3),0)</f>
        <v>217</v>
      </c>
      <c r="F2173">
        <f>IFERROR(ROUND(INDEX(Gemeinde_Kennzahlen!A:Q,MATCH(A2173,Gemeinde_Kennzahlen!B:B,),16)*INDEX(Gemeinde_Kennzahlen!A:Q,MATCH(A2173,Gemeinde_Kennzahlen!B:B,),17),2),"Siedlungsfläche in ha")</f>
        <v>24</v>
      </c>
      <c r="G2173">
        <f t="shared" si="102"/>
        <v>1.3824884792626728</v>
      </c>
      <c r="H2173">
        <f t="shared" si="103"/>
        <v>0</v>
      </c>
      <c r="I2173">
        <f t="shared" si="104"/>
        <v>0</v>
      </c>
    </row>
    <row r="2174" spans="1:9" x14ac:dyDescent="0.2">
      <c r="A2174" t="s">
        <v>555</v>
      </c>
      <c r="B2174">
        <v>0</v>
      </c>
      <c r="C2174">
        <v>0</v>
      </c>
      <c r="D2174">
        <v>0</v>
      </c>
      <c r="E2174">
        <f>IFERROR(INDEX(Gemeinde_Kennzahlen!A:C,MATCH(A2174,Gemeinde_Kennzahlen!B:B,),3),0)</f>
        <v>145</v>
      </c>
      <c r="F2174">
        <f>IFERROR(ROUND(INDEX(Gemeinde_Kennzahlen!A:Q,MATCH(A2174,Gemeinde_Kennzahlen!B:B,),16)*INDEX(Gemeinde_Kennzahlen!A:Q,MATCH(A2174,Gemeinde_Kennzahlen!B:B,),17),2),"Siedlungsfläche in ha")</f>
        <v>20.72</v>
      </c>
      <c r="G2174">
        <f t="shared" si="102"/>
        <v>0</v>
      </c>
      <c r="H2174">
        <f t="shared" si="103"/>
        <v>0</v>
      </c>
      <c r="I2174">
        <f t="shared" si="104"/>
        <v>0</v>
      </c>
    </row>
    <row r="2175" spans="1:9" x14ac:dyDescent="0.2">
      <c r="A2175" t="s">
        <v>2100</v>
      </c>
      <c r="B2175">
        <v>0</v>
      </c>
      <c r="C2175">
        <v>0</v>
      </c>
      <c r="D2175">
        <v>1</v>
      </c>
      <c r="E2175">
        <f>IFERROR(INDEX(Gemeinde_Kennzahlen!A:C,MATCH(A2175,Gemeinde_Kennzahlen!B:B,),3),0)</f>
        <v>103</v>
      </c>
      <c r="F2175">
        <f>IFERROR(ROUND(INDEX(Gemeinde_Kennzahlen!A:Q,MATCH(A2175,Gemeinde_Kennzahlen!B:B,),16)*INDEX(Gemeinde_Kennzahlen!A:Q,MATCH(A2175,Gemeinde_Kennzahlen!B:B,),17),2),"Siedlungsfläche in ha")</f>
        <v>26.63</v>
      </c>
      <c r="G2175">
        <f t="shared" si="102"/>
        <v>0</v>
      </c>
      <c r="H2175">
        <f t="shared" si="103"/>
        <v>0</v>
      </c>
      <c r="I2175">
        <f t="shared" si="104"/>
        <v>4.8543689320388346</v>
      </c>
    </row>
    <row r="2176" spans="1:9" x14ac:dyDescent="0.2">
      <c r="A2176" t="s">
        <v>1361</v>
      </c>
      <c r="B2176">
        <v>1</v>
      </c>
      <c r="C2176">
        <v>0</v>
      </c>
      <c r="D2176">
        <v>0</v>
      </c>
      <c r="E2176">
        <f>IFERROR(INDEX(Gemeinde_Kennzahlen!A:C,MATCH(A2176,Gemeinde_Kennzahlen!B:B,),3),0)</f>
        <v>1299</v>
      </c>
      <c r="F2176">
        <f>IFERROR(ROUND(INDEX(Gemeinde_Kennzahlen!A:Q,MATCH(A2176,Gemeinde_Kennzahlen!B:B,),16)*INDEX(Gemeinde_Kennzahlen!A:Q,MATCH(A2176,Gemeinde_Kennzahlen!B:B,),17),2),"Siedlungsfläche in ha")</f>
        <v>53</v>
      </c>
      <c r="G2176">
        <f t="shared" si="102"/>
        <v>3.8491147036181679E-2</v>
      </c>
      <c r="H2176">
        <f t="shared" si="103"/>
        <v>0</v>
      </c>
      <c r="I2176">
        <f t="shared" si="104"/>
        <v>0</v>
      </c>
    </row>
    <row r="2177" spans="1:9" x14ac:dyDescent="0.2">
      <c r="A2177" t="s">
        <v>1441</v>
      </c>
      <c r="B2177">
        <v>4</v>
      </c>
      <c r="C2177">
        <v>0</v>
      </c>
      <c r="D2177">
        <v>0</v>
      </c>
      <c r="E2177">
        <f>IFERROR(INDEX(Gemeinde_Kennzahlen!A:C,MATCH(A2177,Gemeinde_Kennzahlen!B:B,),3),0)</f>
        <v>777</v>
      </c>
      <c r="F2177">
        <f>IFERROR(ROUND(INDEX(Gemeinde_Kennzahlen!A:Q,MATCH(A2177,Gemeinde_Kennzahlen!B:B,),16)*INDEX(Gemeinde_Kennzahlen!A:Q,MATCH(A2177,Gemeinde_Kennzahlen!B:B,),17),2),"Siedlungsfläche in ha")</f>
        <v>18.13</v>
      </c>
      <c r="G2177">
        <f t="shared" si="102"/>
        <v>0.2574002574002574</v>
      </c>
      <c r="H2177">
        <f t="shared" si="103"/>
        <v>0</v>
      </c>
      <c r="I2177">
        <f t="shared" si="104"/>
        <v>0</v>
      </c>
    </row>
    <row r="2178" spans="1:9" x14ac:dyDescent="0.2">
      <c r="A2178" t="s">
        <v>3482</v>
      </c>
      <c r="B2178">
        <v>0</v>
      </c>
      <c r="C2178">
        <v>0</v>
      </c>
      <c r="D2178">
        <v>0</v>
      </c>
      <c r="E2178">
        <f>IFERROR(INDEX(Gemeinde_Kennzahlen!A:C,MATCH(A2178,Gemeinde_Kennzahlen!B:B,),3),0)</f>
        <v>0</v>
      </c>
      <c r="F2178" t="str">
        <f>IFERROR(ROUND(INDEX(Gemeinde_Kennzahlen!A:Q,MATCH(A2178,Gemeinde_Kennzahlen!B:B,),16)*INDEX(Gemeinde_Kennzahlen!A:Q,MATCH(A2178,Gemeinde_Kennzahlen!B:B,),17),2),"Siedlungsfläche in ha")</f>
        <v>Siedlungsfläche in ha</v>
      </c>
      <c r="G2178" t="e">
        <f t="shared" si="102"/>
        <v>#DIV/0!</v>
      </c>
      <c r="H2178" t="e">
        <f t="shared" si="103"/>
        <v>#DIV/0!</v>
      </c>
      <c r="I2178" t="e">
        <f t="shared" si="104"/>
        <v>#DIV/0!</v>
      </c>
    </row>
    <row r="2179" spans="1:9" x14ac:dyDescent="0.2">
      <c r="A2179" t="s">
        <v>1643</v>
      </c>
      <c r="B2179">
        <v>3</v>
      </c>
      <c r="C2179">
        <v>0</v>
      </c>
      <c r="D2179">
        <v>0</v>
      </c>
      <c r="E2179">
        <f>IFERROR(INDEX(Gemeinde_Kennzahlen!A:C,MATCH(A2179,Gemeinde_Kennzahlen!B:B,),3),0)</f>
        <v>72</v>
      </c>
      <c r="F2179">
        <f>IFERROR(ROUND(INDEX(Gemeinde_Kennzahlen!A:Q,MATCH(A2179,Gemeinde_Kennzahlen!B:B,),16)*INDEX(Gemeinde_Kennzahlen!A:Q,MATCH(A2179,Gemeinde_Kennzahlen!B:B,),17),2),"Siedlungsfläche in ha")</f>
        <v>5.91</v>
      </c>
      <c r="G2179">
        <f t="shared" si="102"/>
        <v>2.083333333333333</v>
      </c>
      <c r="H2179">
        <f t="shared" si="103"/>
        <v>0</v>
      </c>
      <c r="I2179">
        <f t="shared" si="104"/>
        <v>0</v>
      </c>
    </row>
    <row r="2180" spans="1:9" x14ac:dyDescent="0.2">
      <c r="A2180" t="s">
        <v>805</v>
      </c>
      <c r="B2180">
        <v>1</v>
      </c>
      <c r="C2180">
        <v>0</v>
      </c>
      <c r="D2180">
        <v>0</v>
      </c>
      <c r="E2180">
        <f>IFERROR(INDEX(Gemeinde_Kennzahlen!A:C,MATCH(A2180,Gemeinde_Kennzahlen!B:B,),3),0)</f>
        <v>1877</v>
      </c>
      <c r="F2180">
        <f>IFERROR(ROUND(INDEX(Gemeinde_Kennzahlen!A:Q,MATCH(A2180,Gemeinde_Kennzahlen!B:B,),16)*INDEX(Gemeinde_Kennzahlen!A:Q,MATCH(A2180,Gemeinde_Kennzahlen!B:B,),17),2),"Siedlungsfläche in ha")</f>
        <v>83.6</v>
      </c>
      <c r="G2180">
        <f t="shared" si="102"/>
        <v>2.6638252530633989E-2</v>
      </c>
      <c r="H2180">
        <f t="shared" si="103"/>
        <v>0</v>
      </c>
      <c r="I2180">
        <f t="shared" si="104"/>
        <v>0</v>
      </c>
    </row>
    <row r="2181" spans="1:9" x14ac:dyDescent="0.2">
      <c r="A2181" t="s">
        <v>1900</v>
      </c>
      <c r="B2181">
        <v>1</v>
      </c>
      <c r="C2181">
        <v>0</v>
      </c>
      <c r="D2181">
        <v>1</v>
      </c>
      <c r="E2181">
        <f>IFERROR(INDEX(Gemeinde_Kennzahlen!A:C,MATCH(A2181,Gemeinde_Kennzahlen!B:B,),3),0)</f>
        <v>41</v>
      </c>
      <c r="F2181">
        <f>IFERROR(ROUND(INDEX(Gemeinde_Kennzahlen!A:Q,MATCH(A2181,Gemeinde_Kennzahlen!B:B,),16)*INDEX(Gemeinde_Kennzahlen!A:Q,MATCH(A2181,Gemeinde_Kennzahlen!B:B,),17),2),"Siedlungsfläche in ha")</f>
        <v>15.89</v>
      </c>
      <c r="G2181">
        <f t="shared" si="102"/>
        <v>1.2195121951219512</v>
      </c>
      <c r="H2181">
        <f t="shared" si="103"/>
        <v>0</v>
      </c>
      <c r="I2181">
        <f t="shared" si="104"/>
        <v>12.195121951219512</v>
      </c>
    </row>
    <row r="2182" spans="1:9" x14ac:dyDescent="0.2">
      <c r="A2182" t="s">
        <v>3478</v>
      </c>
      <c r="B2182">
        <v>1</v>
      </c>
      <c r="C2182">
        <v>0</v>
      </c>
      <c r="D2182">
        <v>0</v>
      </c>
      <c r="E2182">
        <f>IFERROR(INDEX(Gemeinde_Kennzahlen!A:C,MATCH(A2182,Gemeinde_Kennzahlen!B:B,),3),0)</f>
        <v>0</v>
      </c>
      <c r="F2182" t="str">
        <f>IFERROR(ROUND(INDEX(Gemeinde_Kennzahlen!A:Q,MATCH(A2182,Gemeinde_Kennzahlen!B:B,),16)*INDEX(Gemeinde_Kennzahlen!A:Q,MATCH(A2182,Gemeinde_Kennzahlen!B:B,),17),2),"Siedlungsfläche in ha")</f>
        <v>Siedlungsfläche in ha</v>
      </c>
      <c r="G2182" t="e">
        <f t="shared" si="102"/>
        <v>#DIV/0!</v>
      </c>
      <c r="H2182" t="e">
        <f t="shared" si="103"/>
        <v>#DIV/0!</v>
      </c>
      <c r="I2182" t="e">
        <f t="shared" si="104"/>
        <v>#DIV/0!</v>
      </c>
    </row>
    <row r="2183" spans="1:9" x14ac:dyDescent="0.2">
      <c r="A2183" t="s">
        <v>1631</v>
      </c>
      <c r="B2183">
        <v>0</v>
      </c>
      <c r="C2183">
        <v>0</v>
      </c>
      <c r="D2183">
        <v>0</v>
      </c>
      <c r="E2183">
        <f>IFERROR(INDEX(Gemeinde_Kennzahlen!A:C,MATCH(A2183,Gemeinde_Kennzahlen!B:B,),3),0)</f>
        <v>4404</v>
      </c>
      <c r="F2183">
        <f>IFERROR(ROUND(INDEX(Gemeinde_Kennzahlen!A:Q,MATCH(A2183,Gemeinde_Kennzahlen!B:B,),16)*INDEX(Gemeinde_Kennzahlen!A:Q,MATCH(A2183,Gemeinde_Kennzahlen!B:B,),17),2),"Siedlungsfläche in ha")</f>
        <v>178.62</v>
      </c>
      <c r="G2183">
        <f t="shared" si="102"/>
        <v>0</v>
      </c>
      <c r="H2183">
        <f t="shared" si="103"/>
        <v>0</v>
      </c>
      <c r="I2183">
        <f t="shared" si="104"/>
        <v>0</v>
      </c>
    </row>
    <row r="2184" spans="1:9" x14ac:dyDescent="0.2">
      <c r="A2184" t="s">
        <v>1526</v>
      </c>
      <c r="B2184">
        <v>2</v>
      </c>
      <c r="C2184">
        <v>0</v>
      </c>
      <c r="D2184">
        <v>1</v>
      </c>
      <c r="E2184">
        <f>IFERROR(INDEX(Gemeinde_Kennzahlen!A:C,MATCH(A2184,Gemeinde_Kennzahlen!B:B,),3),0)</f>
        <v>737</v>
      </c>
      <c r="F2184">
        <f>IFERROR(ROUND(INDEX(Gemeinde_Kennzahlen!A:Q,MATCH(A2184,Gemeinde_Kennzahlen!B:B,),16)*INDEX(Gemeinde_Kennzahlen!A:Q,MATCH(A2184,Gemeinde_Kennzahlen!B:B,),17),2),"Siedlungsfläche in ha")</f>
        <v>20.69</v>
      </c>
      <c r="G2184">
        <f t="shared" si="102"/>
        <v>0.13568521031207598</v>
      </c>
      <c r="H2184">
        <f t="shared" si="103"/>
        <v>0</v>
      </c>
      <c r="I2184">
        <f t="shared" si="104"/>
        <v>0.67842605156037983</v>
      </c>
    </row>
    <row r="2185" spans="1:9" x14ac:dyDescent="0.2">
      <c r="A2185" t="s">
        <v>1474</v>
      </c>
      <c r="B2185">
        <v>7</v>
      </c>
      <c r="C2185">
        <v>0</v>
      </c>
      <c r="D2185">
        <v>1</v>
      </c>
      <c r="E2185">
        <f>IFERROR(INDEX(Gemeinde_Kennzahlen!A:C,MATCH(A2185,Gemeinde_Kennzahlen!B:B,),3),0)</f>
        <v>1409</v>
      </c>
      <c r="F2185">
        <f>IFERROR(ROUND(INDEX(Gemeinde_Kennzahlen!A:Q,MATCH(A2185,Gemeinde_Kennzahlen!B:B,),16)*INDEX(Gemeinde_Kennzahlen!A:Q,MATCH(A2185,Gemeinde_Kennzahlen!B:B,),17),2),"Siedlungsfläche in ha")</f>
        <v>42.63</v>
      </c>
      <c r="G2185">
        <f t="shared" si="102"/>
        <v>0.24840312278211499</v>
      </c>
      <c r="H2185">
        <f t="shared" si="103"/>
        <v>0</v>
      </c>
      <c r="I2185">
        <f t="shared" si="104"/>
        <v>0.35486160397444999</v>
      </c>
    </row>
    <row r="2186" spans="1:9" x14ac:dyDescent="0.2">
      <c r="A2186" t="s">
        <v>1454</v>
      </c>
      <c r="B2186">
        <v>3</v>
      </c>
      <c r="C2186">
        <v>0</v>
      </c>
      <c r="D2186">
        <v>4</v>
      </c>
      <c r="E2186">
        <f>IFERROR(INDEX(Gemeinde_Kennzahlen!A:C,MATCH(A2186,Gemeinde_Kennzahlen!B:B,),3),0)</f>
        <v>1051</v>
      </c>
      <c r="F2186">
        <f>IFERROR(ROUND(INDEX(Gemeinde_Kennzahlen!A:Q,MATCH(A2186,Gemeinde_Kennzahlen!B:B,),16)*INDEX(Gemeinde_Kennzahlen!A:Q,MATCH(A2186,Gemeinde_Kennzahlen!B:B,),17),2),"Siedlungsfläche in ha")</f>
        <v>33.25</v>
      </c>
      <c r="G2186">
        <f t="shared" si="102"/>
        <v>0.14272121788772599</v>
      </c>
      <c r="H2186">
        <f t="shared" si="103"/>
        <v>0</v>
      </c>
      <c r="I2186">
        <f t="shared" si="104"/>
        <v>1.9029495718363465</v>
      </c>
    </row>
    <row r="2187" spans="1:9" x14ac:dyDescent="0.2">
      <c r="A2187" t="s">
        <v>1258</v>
      </c>
      <c r="B2187">
        <v>2</v>
      </c>
      <c r="C2187">
        <v>0</v>
      </c>
      <c r="D2187">
        <v>1</v>
      </c>
      <c r="E2187">
        <f>IFERROR(INDEX(Gemeinde_Kennzahlen!A:C,MATCH(A2187,Gemeinde_Kennzahlen!B:B,),3),0)</f>
        <v>357</v>
      </c>
      <c r="F2187">
        <f>IFERROR(ROUND(INDEX(Gemeinde_Kennzahlen!A:Q,MATCH(A2187,Gemeinde_Kennzahlen!B:B,),16)*INDEX(Gemeinde_Kennzahlen!A:Q,MATCH(A2187,Gemeinde_Kennzahlen!B:B,),17),2),"Siedlungsfläche in ha")</f>
        <v>14.22</v>
      </c>
      <c r="G2187">
        <f t="shared" si="102"/>
        <v>0.28011204481792717</v>
      </c>
      <c r="H2187">
        <f t="shared" si="103"/>
        <v>0</v>
      </c>
      <c r="I2187">
        <f t="shared" si="104"/>
        <v>1.4005602240896358</v>
      </c>
    </row>
    <row r="2188" spans="1:9" x14ac:dyDescent="0.2">
      <c r="A2188" t="s">
        <v>1956</v>
      </c>
      <c r="B2188">
        <v>5</v>
      </c>
      <c r="C2188">
        <v>0</v>
      </c>
      <c r="D2188">
        <v>0</v>
      </c>
      <c r="E2188">
        <f>IFERROR(INDEX(Gemeinde_Kennzahlen!A:C,MATCH(A2188,Gemeinde_Kennzahlen!B:B,),3),0)</f>
        <v>298</v>
      </c>
      <c r="F2188">
        <f>IFERROR(ROUND(INDEX(Gemeinde_Kennzahlen!A:Q,MATCH(A2188,Gemeinde_Kennzahlen!B:B,),16)*INDEX(Gemeinde_Kennzahlen!A:Q,MATCH(A2188,Gemeinde_Kennzahlen!B:B,),17),2),"Siedlungsfläche in ha")</f>
        <v>24.56</v>
      </c>
      <c r="G2188">
        <f t="shared" si="102"/>
        <v>0.83892617449664431</v>
      </c>
      <c r="H2188">
        <f t="shared" si="103"/>
        <v>0</v>
      </c>
      <c r="I2188">
        <f t="shared" si="104"/>
        <v>0</v>
      </c>
    </row>
    <row r="2189" spans="1:9" x14ac:dyDescent="0.2">
      <c r="A2189" t="s">
        <v>2040</v>
      </c>
      <c r="B2189">
        <v>0</v>
      </c>
      <c r="C2189">
        <v>0</v>
      </c>
      <c r="D2189">
        <v>0</v>
      </c>
      <c r="E2189">
        <f>IFERROR(INDEX(Gemeinde_Kennzahlen!A:C,MATCH(A2189,Gemeinde_Kennzahlen!B:B,),3),0)</f>
        <v>1236</v>
      </c>
      <c r="F2189">
        <f>IFERROR(ROUND(INDEX(Gemeinde_Kennzahlen!A:Q,MATCH(A2189,Gemeinde_Kennzahlen!B:B,),16)*INDEX(Gemeinde_Kennzahlen!A:Q,MATCH(A2189,Gemeinde_Kennzahlen!B:B,),17),2),"Siedlungsfläche in ha")</f>
        <v>104.11</v>
      </c>
      <c r="G2189">
        <f t="shared" si="102"/>
        <v>0</v>
      </c>
      <c r="H2189">
        <f t="shared" si="103"/>
        <v>0</v>
      </c>
      <c r="I2189">
        <f t="shared" si="104"/>
        <v>0</v>
      </c>
    </row>
    <row r="2190" spans="1:9" x14ac:dyDescent="0.2">
      <c r="A2190" t="s">
        <v>965</v>
      </c>
      <c r="B2190">
        <v>3</v>
      </c>
      <c r="C2190">
        <v>0</v>
      </c>
      <c r="D2190">
        <v>0</v>
      </c>
      <c r="E2190">
        <f>IFERROR(INDEX(Gemeinde_Kennzahlen!A:C,MATCH(A2190,Gemeinde_Kennzahlen!B:B,),3),0)</f>
        <v>683</v>
      </c>
      <c r="F2190">
        <f>IFERROR(ROUND(INDEX(Gemeinde_Kennzahlen!A:Q,MATCH(A2190,Gemeinde_Kennzahlen!B:B,),16)*INDEX(Gemeinde_Kennzahlen!A:Q,MATCH(A2190,Gemeinde_Kennzahlen!B:B,),17),2),"Siedlungsfläche in ha")</f>
        <v>27.64</v>
      </c>
      <c r="G2190">
        <f t="shared" si="102"/>
        <v>0.21961932650073207</v>
      </c>
      <c r="H2190">
        <f t="shared" si="103"/>
        <v>0</v>
      </c>
      <c r="I2190">
        <f t="shared" si="104"/>
        <v>0</v>
      </c>
    </row>
    <row r="2191" spans="1:9" x14ac:dyDescent="0.2">
      <c r="A2191" t="s">
        <v>368</v>
      </c>
      <c r="B2191">
        <v>1</v>
      </c>
      <c r="C2191">
        <v>1</v>
      </c>
      <c r="D2191">
        <v>2</v>
      </c>
      <c r="E2191">
        <f>IFERROR(INDEX(Gemeinde_Kennzahlen!A:C,MATCH(A2191,Gemeinde_Kennzahlen!B:B,),3),0)</f>
        <v>638</v>
      </c>
      <c r="F2191">
        <f>IFERROR(ROUND(INDEX(Gemeinde_Kennzahlen!A:Q,MATCH(A2191,Gemeinde_Kennzahlen!B:B,),16)*INDEX(Gemeinde_Kennzahlen!A:Q,MATCH(A2191,Gemeinde_Kennzahlen!B:B,),17),2),"Siedlungsfläche in ha")</f>
        <v>35.549999999999997</v>
      </c>
      <c r="G2191">
        <f t="shared" si="102"/>
        <v>7.8369905956112845E-2</v>
      </c>
      <c r="H2191">
        <f t="shared" si="103"/>
        <v>1.1755485893416928</v>
      </c>
      <c r="I2191">
        <f t="shared" si="104"/>
        <v>1.567398119122257</v>
      </c>
    </row>
    <row r="2192" spans="1:9" x14ac:dyDescent="0.2">
      <c r="A2192" t="s">
        <v>2142</v>
      </c>
      <c r="B2192">
        <v>2</v>
      </c>
      <c r="C2192">
        <v>0</v>
      </c>
      <c r="D2192">
        <v>0</v>
      </c>
      <c r="E2192">
        <f>IFERROR(INDEX(Gemeinde_Kennzahlen!A:C,MATCH(A2192,Gemeinde_Kennzahlen!B:B,),3),0)</f>
        <v>167</v>
      </c>
      <c r="F2192">
        <f>IFERROR(ROUND(INDEX(Gemeinde_Kennzahlen!A:Q,MATCH(A2192,Gemeinde_Kennzahlen!B:B,),16)*INDEX(Gemeinde_Kennzahlen!A:Q,MATCH(A2192,Gemeinde_Kennzahlen!B:B,),17),2),"Siedlungsfläche in ha")</f>
        <v>7.76</v>
      </c>
      <c r="G2192">
        <f t="shared" si="102"/>
        <v>0.5988023952095809</v>
      </c>
      <c r="H2192">
        <f t="shared" si="103"/>
        <v>0</v>
      </c>
      <c r="I2192">
        <f t="shared" si="104"/>
        <v>0</v>
      </c>
    </row>
    <row r="2193" spans="1:9" x14ac:dyDescent="0.2">
      <c r="A2193" t="s">
        <v>315</v>
      </c>
      <c r="B2193">
        <v>2</v>
      </c>
      <c r="C2193">
        <v>1</v>
      </c>
      <c r="D2193">
        <v>0</v>
      </c>
      <c r="E2193">
        <f>IFERROR(INDEX(Gemeinde_Kennzahlen!A:C,MATCH(A2193,Gemeinde_Kennzahlen!B:B,),3),0)</f>
        <v>8674</v>
      </c>
      <c r="F2193">
        <f>IFERROR(ROUND(INDEX(Gemeinde_Kennzahlen!A:Q,MATCH(A2193,Gemeinde_Kennzahlen!B:B,),16)*INDEX(Gemeinde_Kennzahlen!A:Q,MATCH(A2193,Gemeinde_Kennzahlen!B:B,),17),2),"Siedlungsfläche in ha")</f>
        <v>112.76</v>
      </c>
      <c r="G2193">
        <f t="shared" si="102"/>
        <v>1.1528706479133042E-2</v>
      </c>
      <c r="H2193">
        <f t="shared" si="103"/>
        <v>8.6465298593497816E-2</v>
      </c>
      <c r="I2193">
        <f t="shared" si="104"/>
        <v>0</v>
      </c>
    </row>
    <row r="2194" spans="1:9" x14ac:dyDescent="0.2">
      <c r="A2194" t="s">
        <v>1720</v>
      </c>
      <c r="B2194">
        <v>4</v>
      </c>
      <c r="C2194">
        <v>0</v>
      </c>
      <c r="D2194">
        <v>0</v>
      </c>
      <c r="E2194">
        <f>IFERROR(INDEX(Gemeinde_Kennzahlen!A:C,MATCH(A2194,Gemeinde_Kennzahlen!B:B,),3),0)</f>
        <v>484</v>
      </c>
      <c r="F2194">
        <f>IFERROR(ROUND(INDEX(Gemeinde_Kennzahlen!A:Q,MATCH(A2194,Gemeinde_Kennzahlen!B:B,),16)*INDEX(Gemeinde_Kennzahlen!A:Q,MATCH(A2194,Gemeinde_Kennzahlen!B:B,),17),2),"Siedlungsfläche in ha")</f>
        <v>21.83</v>
      </c>
      <c r="G2194">
        <f t="shared" ref="G2194:G2257" si="105">B2194/E2194*50</f>
        <v>0.41322314049586778</v>
      </c>
      <c r="H2194">
        <f t="shared" ref="H2194:H2257" si="106">C2194/E2194*750</f>
        <v>0</v>
      </c>
      <c r="I2194">
        <f t="shared" ref="I2194:I2257" si="107">D2194/E2194*500</f>
        <v>0</v>
      </c>
    </row>
    <row r="2195" spans="1:9" x14ac:dyDescent="0.2">
      <c r="A2195" t="s">
        <v>841</v>
      </c>
      <c r="B2195">
        <v>0</v>
      </c>
      <c r="C2195">
        <v>0</v>
      </c>
      <c r="D2195">
        <v>0</v>
      </c>
      <c r="E2195">
        <f>IFERROR(INDEX(Gemeinde_Kennzahlen!A:C,MATCH(A2195,Gemeinde_Kennzahlen!B:B,),3),0)</f>
        <v>2316</v>
      </c>
      <c r="F2195">
        <f>IFERROR(ROUND(INDEX(Gemeinde_Kennzahlen!A:Q,MATCH(A2195,Gemeinde_Kennzahlen!B:B,),16)*INDEX(Gemeinde_Kennzahlen!A:Q,MATCH(A2195,Gemeinde_Kennzahlen!B:B,),17),2),"Siedlungsfläche in ha")</f>
        <v>70.66</v>
      </c>
      <c r="G2195">
        <f t="shared" si="105"/>
        <v>0</v>
      </c>
      <c r="H2195">
        <f t="shared" si="106"/>
        <v>0</v>
      </c>
      <c r="I2195">
        <f t="shared" si="107"/>
        <v>0</v>
      </c>
    </row>
    <row r="2196" spans="1:9" x14ac:dyDescent="0.2">
      <c r="A2196" t="s">
        <v>2145</v>
      </c>
      <c r="B2196">
        <v>0</v>
      </c>
      <c r="C2196">
        <v>0</v>
      </c>
      <c r="D2196">
        <v>0</v>
      </c>
      <c r="E2196">
        <f>IFERROR(INDEX(Gemeinde_Kennzahlen!A:C,MATCH(A2196,Gemeinde_Kennzahlen!B:B,),3),0)</f>
        <v>2970</v>
      </c>
      <c r="F2196">
        <f>IFERROR(ROUND(INDEX(Gemeinde_Kennzahlen!A:Q,MATCH(A2196,Gemeinde_Kennzahlen!B:B,),16)*INDEX(Gemeinde_Kennzahlen!A:Q,MATCH(A2196,Gemeinde_Kennzahlen!B:B,),17),2),"Siedlungsfläche in ha")</f>
        <v>147.21</v>
      </c>
      <c r="G2196">
        <f t="shared" si="105"/>
        <v>0</v>
      </c>
      <c r="H2196">
        <f t="shared" si="106"/>
        <v>0</v>
      </c>
      <c r="I2196">
        <f t="shared" si="107"/>
        <v>0</v>
      </c>
    </row>
    <row r="2197" spans="1:9" x14ac:dyDescent="0.2">
      <c r="A2197" t="s">
        <v>1854</v>
      </c>
      <c r="B2197">
        <v>1</v>
      </c>
      <c r="C2197">
        <v>0</v>
      </c>
      <c r="D2197">
        <v>1</v>
      </c>
      <c r="E2197">
        <f>IFERROR(INDEX(Gemeinde_Kennzahlen!A:C,MATCH(A2197,Gemeinde_Kennzahlen!B:B,),3),0)</f>
        <v>401</v>
      </c>
      <c r="F2197">
        <f>IFERROR(ROUND(INDEX(Gemeinde_Kennzahlen!A:Q,MATCH(A2197,Gemeinde_Kennzahlen!B:B,),16)*INDEX(Gemeinde_Kennzahlen!A:Q,MATCH(A2197,Gemeinde_Kennzahlen!B:B,),17),2),"Siedlungsfläche in ha")</f>
        <v>16.13</v>
      </c>
      <c r="G2197">
        <f t="shared" si="105"/>
        <v>0.12468827930174563</v>
      </c>
      <c r="H2197">
        <f t="shared" si="106"/>
        <v>0</v>
      </c>
      <c r="I2197">
        <f t="shared" si="107"/>
        <v>1.2468827930174564</v>
      </c>
    </row>
    <row r="2198" spans="1:9" x14ac:dyDescent="0.2">
      <c r="A2198" t="s">
        <v>2145</v>
      </c>
      <c r="B2198">
        <v>0</v>
      </c>
      <c r="C2198">
        <v>0</v>
      </c>
      <c r="D2198">
        <v>0</v>
      </c>
      <c r="E2198">
        <f>IFERROR(INDEX(Gemeinde_Kennzahlen!A:C,MATCH(A2198,Gemeinde_Kennzahlen!B:B,),3),0)</f>
        <v>2970</v>
      </c>
      <c r="F2198">
        <f>IFERROR(ROUND(INDEX(Gemeinde_Kennzahlen!A:Q,MATCH(A2198,Gemeinde_Kennzahlen!B:B,),16)*INDEX(Gemeinde_Kennzahlen!A:Q,MATCH(A2198,Gemeinde_Kennzahlen!B:B,),17),2),"Siedlungsfläche in ha")</f>
        <v>147.21</v>
      </c>
      <c r="G2198">
        <f t="shared" si="105"/>
        <v>0</v>
      </c>
      <c r="H2198">
        <f t="shared" si="106"/>
        <v>0</v>
      </c>
      <c r="I2198">
        <f t="shared" si="107"/>
        <v>0</v>
      </c>
    </row>
    <row r="2199" spans="1:9" x14ac:dyDescent="0.2">
      <c r="A2199" t="s">
        <v>2154</v>
      </c>
      <c r="B2199">
        <v>0</v>
      </c>
      <c r="C2199">
        <v>0</v>
      </c>
      <c r="D2199">
        <v>0</v>
      </c>
      <c r="E2199">
        <f>IFERROR(INDEX(Gemeinde_Kennzahlen!A:C,MATCH(A2199,Gemeinde_Kennzahlen!B:B,),3),0)</f>
        <v>1636</v>
      </c>
      <c r="F2199">
        <f>IFERROR(ROUND(INDEX(Gemeinde_Kennzahlen!A:Q,MATCH(A2199,Gemeinde_Kennzahlen!B:B,),16)*INDEX(Gemeinde_Kennzahlen!A:Q,MATCH(A2199,Gemeinde_Kennzahlen!B:B,),17),2),"Siedlungsfläche in ha")</f>
        <v>115.25</v>
      </c>
      <c r="G2199">
        <f t="shared" si="105"/>
        <v>0</v>
      </c>
      <c r="H2199">
        <f t="shared" si="106"/>
        <v>0</v>
      </c>
      <c r="I2199">
        <f t="shared" si="107"/>
        <v>0</v>
      </c>
    </row>
    <row r="2200" spans="1:9" x14ac:dyDescent="0.2">
      <c r="A2200" t="s">
        <v>990</v>
      </c>
      <c r="B2200">
        <v>0</v>
      </c>
      <c r="C2200">
        <v>0</v>
      </c>
      <c r="D2200">
        <v>0</v>
      </c>
      <c r="E2200">
        <f>IFERROR(INDEX(Gemeinde_Kennzahlen!A:C,MATCH(A2200,Gemeinde_Kennzahlen!B:B,),3),0)</f>
        <v>163</v>
      </c>
      <c r="F2200">
        <f>IFERROR(ROUND(INDEX(Gemeinde_Kennzahlen!A:Q,MATCH(A2200,Gemeinde_Kennzahlen!B:B,),16)*INDEX(Gemeinde_Kennzahlen!A:Q,MATCH(A2200,Gemeinde_Kennzahlen!B:B,),17),2),"Siedlungsfläche in ha")</f>
        <v>13.65</v>
      </c>
      <c r="G2200">
        <f t="shared" si="105"/>
        <v>0</v>
      </c>
      <c r="H2200">
        <f t="shared" si="106"/>
        <v>0</v>
      </c>
      <c r="I2200">
        <f t="shared" si="107"/>
        <v>0</v>
      </c>
    </row>
    <row r="2201" spans="1:9" x14ac:dyDescent="0.2">
      <c r="A2201" t="s">
        <v>1984</v>
      </c>
      <c r="B2201">
        <v>5</v>
      </c>
      <c r="C2201">
        <v>1</v>
      </c>
      <c r="D2201">
        <v>1</v>
      </c>
      <c r="E2201">
        <f>IFERROR(INDEX(Gemeinde_Kennzahlen!A:C,MATCH(A2201,Gemeinde_Kennzahlen!B:B,),3),0)</f>
        <v>1163</v>
      </c>
      <c r="F2201">
        <f>IFERROR(ROUND(INDEX(Gemeinde_Kennzahlen!A:Q,MATCH(A2201,Gemeinde_Kennzahlen!B:B,),16)*INDEX(Gemeinde_Kennzahlen!A:Q,MATCH(A2201,Gemeinde_Kennzahlen!B:B,),17),2),"Siedlungsfläche in ha")</f>
        <v>101.16</v>
      </c>
      <c r="G2201">
        <f t="shared" si="105"/>
        <v>0.21496130696474636</v>
      </c>
      <c r="H2201">
        <f t="shared" si="106"/>
        <v>0.64488392089423907</v>
      </c>
      <c r="I2201">
        <f t="shared" si="107"/>
        <v>0.42992261392949271</v>
      </c>
    </row>
    <row r="2202" spans="1:9" x14ac:dyDescent="0.2">
      <c r="A2202" t="s">
        <v>1087</v>
      </c>
      <c r="B2202">
        <v>0</v>
      </c>
      <c r="C2202">
        <v>0</v>
      </c>
      <c r="D2202">
        <v>4</v>
      </c>
      <c r="E2202">
        <f>IFERROR(INDEX(Gemeinde_Kennzahlen!A:C,MATCH(A2202,Gemeinde_Kennzahlen!B:B,),3),0)</f>
        <v>473</v>
      </c>
      <c r="F2202">
        <f>IFERROR(ROUND(INDEX(Gemeinde_Kennzahlen!A:Q,MATCH(A2202,Gemeinde_Kennzahlen!B:B,),16)*INDEX(Gemeinde_Kennzahlen!A:Q,MATCH(A2202,Gemeinde_Kennzahlen!B:B,),17),2),"Siedlungsfläche in ha")</f>
        <v>19.34</v>
      </c>
      <c r="G2202">
        <f t="shared" si="105"/>
        <v>0</v>
      </c>
      <c r="H2202">
        <f t="shared" si="106"/>
        <v>0</v>
      </c>
      <c r="I2202">
        <f t="shared" si="107"/>
        <v>4.2283298097251585</v>
      </c>
    </row>
    <row r="2203" spans="1:9" x14ac:dyDescent="0.2">
      <c r="A2203" t="s">
        <v>373</v>
      </c>
      <c r="B2203">
        <v>1</v>
      </c>
      <c r="C2203">
        <v>0</v>
      </c>
      <c r="D2203">
        <v>0</v>
      </c>
      <c r="E2203">
        <f>IFERROR(INDEX(Gemeinde_Kennzahlen!A:C,MATCH(A2203,Gemeinde_Kennzahlen!B:B,),3),0)</f>
        <v>590</v>
      </c>
      <c r="F2203">
        <f>IFERROR(ROUND(INDEX(Gemeinde_Kennzahlen!A:Q,MATCH(A2203,Gemeinde_Kennzahlen!B:B,),16)*INDEX(Gemeinde_Kennzahlen!A:Q,MATCH(A2203,Gemeinde_Kennzahlen!B:B,),17),2),"Siedlungsfläche in ha")</f>
        <v>29.23</v>
      </c>
      <c r="G2203">
        <f t="shared" si="105"/>
        <v>8.4745762711864403E-2</v>
      </c>
      <c r="H2203">
        <f t="shared" si="106"/>
        <v>0</v>
      </c>
      <c r="I2203">
        <f t="shared" si="107"/>
        <v>0</v>
      </c>
    </row>
    <row r="2204" spans="1:9" x14ac:dyDescent="0.2">
      <c r="A2204" t="s">
        <v>1542</v>
      </c>
      <c r="B2204">
        <v>0</v>
      </c>
      <c r="C2204">
        <v>0</v>
      </c>
      <c r="D2204">
        <v>0</v>
      </c>
      <c r="E2204">
        <f>IFERROR(INDEX(Gemeinde_Kennzahlen!A:C,MATCH(A2204,Gemeinde_Kennzahlen!B:B,),3),0)</f>
        <v>1304</v>
      </c>
      <c r="F2204">
        <f>IFERROR(ROUND(INDEX(Gemeinde_Kennzahlen!A:Q,MATCH(A2204,Gemeinde_Kennzahlen!B:B,),16)*INDEX(Gemeinde_Kennzahlen!A:Q,MATCH(A2204,Gemeinde_Kennzahlen!B:B,),17),2),"Siedlungsfläche in ha")</f>
        <v>51.91</v>
      </c>
      <c r="G2204">
        <f t="shared" si="105"/>
        <v>0</v>
      </c>
      <c r="H2204">
        <f t="shared" si="106"/>
        <v>0</v>
      </c>
      <c r="I2204">
        <f t="shared" si="107"/>
        <v>0</v>
      </c>
    </row>
    <row r="2205" spans="1:9" x14ac:dyDescent="0.2">
      <c r="A2205" t="s">
        <v>3476</v>
      </c>
      <c r="B2205">
        <v>0</v>
      </c>
      <c r="C2205">
        <v>0</v>
      </c>
      <c r="D2205">
        <v>0</v>
      </c>
      <c r="E2205">
        <f>IFERROR(INDEX(Gemeinde_Kennzahlen!A:C,MATCH(A2205,Gemeinde_Kennzahlen!B:B,),3),0)</f>
        <v>0</v>
      </c>
      <c r="F2205" t="str">
        <f>IFERROR(ROUND(INDEX(Gemeinde_Kennzahlen!A:Q,MATCH(A2205,Gemeinde_Kennzahlen!B:B,),16)*INDEX(Gemeinde_Kennzahlen!A:Q,MATCH(A2205,Gemeinde_Kennzahlen!B:B,),17),2),"Siedlungsfläche in ha")</f>
        <v>Siedlungsfläche in ha</v>
      </c>
      <c r="G2205" t="e">
        <f t="shared" si="105"/>
        <v>#DIV/0!</v>
      </c>
      <c r="H2205" t="e">
        <f t="shared" si="106"/>
        <v>#DIV/0!</v>
      </c>
      <c r="I2205" t="e">
        <f t="shared" si="107"/>
        <v>#DIV/0!</v>
      </c>
    </row>
    <row r="2206" spans="1:9" x14ac:dyDescent="0.2">
      <c r="A2206" t="s">
        <v>515</v>
      </c>
      <c r="B2206">
        <v>0</v>
      </c>
      <c r="C2206">
        <v>0</v>
      </c>
      <c r="D2206">
        <v>0</v>
      </c>
      <c r="E2206">
        <f>IFERROR(INDEX(Gemeinde_Kennzahlen!A:C,MATCH(A2206,Gemeinde_Kennzahlen!B:B,),3),0)</f>
        <v>355</v>
      </c>
      <c r="F2206">
        <f>IFERROR(ROUND(INDEX(Gemeinde_Kennzahlen!A:Q,MATCH(A2206,Gemeinde_Kennzahlen!B:B,),16)*INDEX(Gemeinde_Kennzahlen!A:Q,MATCH(A2206,Gemeinde_Kennzahlen!B:B,),17),2),"Siedlungsfläche in ha")</f>
        <v>14.13</v>
      </c>
      <c r="G2206">
        <f t="shared" si="105"/>
        <v>0</v>
      </c>
      <c r="H2206">
        <f t="shared" si="106"/>
        <v>0</v>
      </c>
      <c r="I2206">
        <f t="shared" si="107"/>
        <v>0</v>
      </c>
    </row>
    <row r="2207" spans="1:9" x14ac:dyDescent="0.2">
      <c r="A2207" t="s">
        <v>516</v>
      </c>
      <c r="B2207">
        <v>0</v>
      </c>
      <c r="C2207">
        <v>0</v>
      </c>
      <c r="D2207">
        <v>0</v>
      </c>
      <c r="E2207">
        <f>IFERROR(INDEX(Gemeinde_Kennzahlen!A:C,MATCH(A2207,Gemeinde_Kennzahlen!B:B,),3),0)</f>
        <v>230</v>
      </c>
      <c r="F2207">
        <f>IFERROR(ROUND(INDEX(Gemeinde_Kennzahlen!A:Q,MATCH(A2207,Gemeinde_Kennzahlen!B:B,),16)*INDEX(Gemeinde_Kennzahlen!A:Q,MATCH(A2207,Gemeinde_Kennzahlen!B:B,),17),2),"Siedlungsfläche in ha")</f>
        <v>7</v>
      </c>
      <c r="G2207">
        <f t="shared" si="105"/>
        <v>0</v>
      </c>
      <c r="H2207">
        <f t="shared" si="106"/>
        <v>0</v>
      </c>
      <c r="I2207">
        <f t="shared" si="107"/>
        <v>0</v>
      </c>
    </row>
    <row r="2208" spans="1:9" x14ac:dyDescent="0.2">
      <c r="A2208" t="s">
        <v>610</v>
      </c>
      <c r="B2208">
        <v>0</v>
      </c>
      <c r="C2208">
        <v>0</v>
      </c>
      <c r="D2208">
        <v>0</v>
      </c>
      <c r="E2208">
        <f>IFERROR(INDEX(Gemeinde_Kennzahlen!A:C,MATCH(A2208,Gemeinde_Kennzahlen!B:B,),3),0)</f>
        <v>84</v>
      </c>
      <c r="F2208">
        <f>IFERROR(ROUND(INDEX(Gemeinde_Kennzahlen!A:Q,MATCH(A2208,Gemeinde_Kennzahlen!B:B,),16)*INDEX(Gemeinde_Kennzahlen!A:Q,MATCH(A2208,Gemeinde_Kennzahlen!B:B,),17),2),"Siedlungsfläche in ha")</f>
        <v>5.09</v>
      </c>
      <c r="G2208">
        <f t="shared" si="105"/>
        <v>0</v>
      </c>
      <c r="H2208">
        <f t="shared" si="106"/>
        <v>0</v>
      </c>
      <c r="I2208">
        <f t="shared" si="107"/>
        <v>0</v>
      </c>
    </row>
    <row r="2209" spans="1:9" x14ac:dyDescent="0.2">
      <c r="A2209" t="s">
        <v>1856</v>
      </c>
      <c r="B2209">
        <v>8</v>
      </c>
      <c r="C2209">
        <v>1</v>
      </c>
      <c r="D2209">
        <v>1</v>
      </c>
      <c r="E2209">
        <f>IFERROR(INDEX(Gemeinde_Kennzahlen!A:C,MATCH(A2209,Gemeinde_Kennzahlen!B:B,),3),0)</f>
        <v>1412</v>
      </c>
      <c r="F2209">
        <f>IFERROR(ROUND(INDEX(Gemeinde_Kennzahlen!A:Q,MATCH(A2209,Gemeinde_Kennzahlen!B:B,),16)*INDEX(Gemeinde_Kennzahlen!A:Q,MATCH(A2209,Gemeinde_Kennzahlen!B:B,),17),2),"Siedlungsfläche in ha")</f>
        <v>29.45</v>
      </c>
      <c r="G2209">
        <f t="shared" si="105"/>
        <v>0.28328611898016998</v>
      </c>
      <c r="H2209">
        <f t="shared" si="106"/>
        <v>0.53116147308781869</v>
      </c>
      <c r="I2209">
        <f t="shared" si="107"/>
        <v>0.3541076487252125</v>
      </c>
    </row>
    <row r="2210" spans="1:9" x14ac:dyDescent="0.2">
      <c r="A2210" t="s">
        <v>1721</v>
      </c>
      <c r="B2210">
        <v>1</v>
      </c>
      <c r="C2210">
        <v>0</v>
      </c>
      <c r="D2210">
        <v>1</v>
      </c>
      <c r="E2210">
        <f>IFERROR(INDEX(Gemeinde_Kennzahlen!A:C,MATCH(A2210,Gemeinde_Kennzahlen!B:B,),3),0)</f>
        <v>30618</v>
      </c>
      <c r="F2210">
        <f>IFERROR(ROUND(INDEX(Gemeinde_Kennzahlen!A:Q,MATCH(A2210,Gemeinde_Kennzahlen!B:B,),16)*INDEX(Gemeinde_Kennzahlen!A:Q,MATCH(A2210,Gemeinde_Kennzahlen!B:B,),17),2),"Siedlungsfläche in ha")</f>
        <v>574.61</v>
      </c>
      <c r="G2210">
        <f t="shared" si="105"/>
        <v>1.6330263243843489E-3</v>
      </c>
      <c r="H2210">
        <f t="shared" si="106"/>
        <v>0</v>
      </c>
      <c r="I2210">
        <f t="shared" si="107"/>
        <v>1.6330263243843488E-2</v>
      </c>
    </row>
    <row r="2211" spans="1:9" x14ac:dyDescent="0.2">
      <c r="A2211" t="s">
        <v>3476</v>
      </c>
      <c r="B2211">
        <v>0</v>
      </c>
      <c r="C2211">
        <v>0</v>
      </c>
      <c r="D2211">
        <v>0</v>
      </c>
      <c r="E2211">
        <f>IFERROR(INDEX(Gemeinde_Kennzahlen!A:C,MATCH(A2211,Gemeinde_Kennzahlen!B:B,),3),0)</f>
        <v>0</v>
      </c>
      <c r="F2211" t="str">
        <f>IFERROR(ROUND(INDEX(Gemeinde_Kennzahlen!A:Q,MATCH(A2211,Gemeinde_Kennzahlen!B:B,),16)*INDEX(Gemeinde_Kennzahlen!A:Q,MATCH(A2211,Gemeinde_Kennzahlen!B:B,),17),2),"Siedlungsfläche in ha")</f>
        <v>Siedlungsfläche in ha</v>
      </c>
      <c r="G2211" t="e">
        <f t="shared" si="105"/>
        <v>#DIV/0!</v>
      </c>
      <c r="H2211" t="e">
        <f t="shared" si="106"/>
        <v>#DIV/0!</v>
      </c>
      <c r="I2211" t="e">
        <f t="shared" si="107"/>
        <v>#DIV/0!</v>
      </c>
    </row>
    <row r="2212" spans="1:9" x14ac:dyDescent="0.2">
      <c r="A2212" t="s">
        <v>837</v>
      </c>
      <c r="B2212">
        <v>2</v>
      </c>
      <c r="C2212">
        <v>0</v>
      </c>
      <c r="D2212">
        <v>0</v>
      </c>
      <c r="E2212">
        <f>IFERROR(INDEX(Gemeinde_Kennzahlen!A:C,MATCH(A2212,Gemeinde_Kennzahlen!B:B,),3),0)</f>
        <v>1422</v>
      </c>
      <c r="F2212">
        <f>IFERROR(ROUND(INDEX(Gemeinde_Kennzahlen!A:Q,MATCH(A2212,Gemeinde_Kennzahlen!B:B,),16)*INDEX(Gemeinde_Kennzahlen!A:Q,MATCH(A2212,Gemeinde_Kennzahlen!B:B,),17),2),"Siedlungsfläche in ha")</f>
        <v>53.96</v>
      </c>
      <c r="G2212">
        <f t="shared" si="105"/>
        <v>7.0323488045007029E-2</v>
      </c>
      <c r="H2212">
        <f t="shared" si="106"/>
        <v>0</v>
      </c>
      <c r="I2212">
        <f t="shared" si="107"/>
        <v>0</v>
      </c>
    </row>
    <row r="2213" spans="1:9" x14ac:dyDescent="0.2">
      <c r="A2213" t="s">
        <v>1543</v>
      </c>
      <c r="B2213">
        <v>0</v>
      </c>
      <c r="C2213">
        <v>0</v>
      </c>
      <c r="D2213">
        <v>0</v>
      </c>
      <c r="E2213">
        <f>IFERROR(INDEX(Gemeinde_Kennzahlen!A:C,MATCH(A2213,Gemeinde_Kennzahlen!B:B,),3),0)</f>
        <v>153</v>
      </c>
      <c r="F2213">
        <f>IFERROR(ROUND(INDEX(Gemeinde_Kennzahlen!A:Q,MATCH(A2213,Gemeinde_Kennzahlen!B:B,),16)*INDEX(Gemeinde_Kennzahlen!A:Q,MATCH(A2213,Gemeinde_Kennzahlen!B:B,),17),2),"Siedlungsfläche in ha")</f>
        <v>7.07</v>
      </c>
      <c r="G2213">
        <f t="shared" si="105"/>
        <v>0</v>
      </c>
      <c r="H2213">
        <f t="shared" si="106"/>
        <v>0</v>
      </c>
      <c r="I2213">
        <f t="shared" si="107"/>
        <v>0</v>
      </c>
    </row>
    <row r="2214" spans="1:9" x14ac:dyDescent="0.2">
      <c r="A2214" t="s">
        <v>1656</v>
      </c>
      <c r="B2214">
        <v>0</v>
      </c>
      <c r="C2214">
        <v>0</v>
      </c>
      <c r="D2214">
        <v>0</v>
      </c>
      <c r="E2214">
        <f>IFERROR(INDEX(Gemeinde_Kennzahlen!A:C,MATCH(A2214,Gemeinde_Kennzahlen!B:B,),3),0)</f>
        <v>266</v>
      </c>
      <c r="F2214">
        <f>IFERROR(ROUND(INDEX(Gemeinde_Kennzahlen!A:Q,MATCH(A2214,Gemeinde_Kennzahlen!B:B,),16)*INDEX(Gemeinde_Kennzahlen!A:Q,MATCH(A2214,Gemeinde_Kennzahlen!B:B,),17),2),"Siedlungsfläche in ha")</f>
        <v>16</v>
      </c>
      <c r="G2214">
        <f t="shared" si="105"/>
        <v>0</v>
      </c>
      <c r="H2214">
        <f t="shared" si="106"/>
        <v>0</v>
      </c>
      <c r="I2214">
        <f t="shared" si="107"/>
        <v>0</v>
      </c>
    </row>
    <row r="2215" spans="1:9" x14ac:dyDescent="0.2">
      <c r="A2215" t="s">
        <v>645</v>
      </c>
      <c r="B2215">
        <v>0</v>
      </c>
      <c r="C2215">
        <v>0</v>
      </c>
      <c r="D2215">
        <v>2</v>
      </c>
      <c r="E2215">
        <f>IFERROR(INDEX(Gemeinde_Kennzahlen!A:C,MATCH(A2215,Gemeinde_Kennzahlen!B:B,),3),0)</f>
        <v>191</v>
      </c>
      <c r="F2215">
        <f>IFERROR(ROUND(INDEX(Gemeinde_Kennzahlen!A:Q,MATCH(A2215,Gemeinde_Kennzahlen!B:B,),16)*INDEX(Gemeinde_Kennzahlen!A:Q,MATCH(A2215,Gemeinde_Kennzahlen!B:B,),17),2),"Siedlungsfläche in ha")</f>
        <v>8.08</v>
      </c>
      <c r="G2215">
        <f t="shared" si="105"/>
        <v>0</v>
      </c>
      <c r="H2215">
        <f t="shared" si="106"/>
        <v>0</v>
      </c>
      <c r="I2215">
        <f t="shared" si="107"/>
        <v>5.2356020942408383</v>
      </c>
    </row>
    <row r="2216" spans="1:9" x14ac:dyDescent="0.2">
      <c r="A2216" t="s">
        <v>1625</v>
      </c>
      <c r="B2216">
        <v>0</v>
      </c>
      <c r="C2216">
        <v>0</v>
      </c>
      <c r="D2216">
        <v>0</v>
      </c>
      <c r="E2216">
        <f>IFERROR(INDEX(Gemeinde_Kennzahlen!A:C,MATCH(A2216,Gemeinde_Kennzahlen!B:B,),3),0)</f>
        <v>8259</v>
      </c>
      <c r="F2216">
        <f>IFERROR(ROUND(INDEX(Gemeinde_Kennzahlen!A:Q,MATCH(A2216,Gemeinde_Kennzahlen!B:B,),16)*INDEX(Gemeinde_Kennzahlen!A:Q,MATCH(A2216,Gemeinde_Kennzahlen!B:B,),17),2),"Siedlungsfläche in ha")</f>
        <v>351.43</v>
      </c>
      <c r="G2216">
        <f t="shared" si="105"/>
        <v>0</v>
      </c>
      <c r="H2216">
        <f t="shared" si="106"/>
        <v>0</v>
      </c>
      <c r="I2216">
        <f t="shared" si="107"/>
        <v>0</v>
      </c>
    </row>
    <row r="2217" spans="1:9" x14ac:dyDescent="0.2">
      <c r="A2217" t="s">
        <v>1345</v>
      </c>
      <c r="B2217">
        <v>0</v>
      </c>
      <c r="C2217">
        <v>0</v>
      </c>
      <c r="D2217">
        <v>0</v>
      </c>
      <c r="E2217">
        <f>IFERROR(INDEX(Gemeinde_Kennzahlen!A:C,MATCH(A2217,Gemeinde_Kennzahlen!B:B,),3),0)</f>
        <v>851</v>
      </c>
      <c r="F2217">
        <f>IFERROR(ROUND(INDEX(Gemeinde_Kennzahlen!A:Q,MATCH(A2217,Gemeinde_Kennzahlen!B:B,),16)*INDEX(Gemeinde_Kennzahlen!A:Q,MATCH(A2217,Gemeinde_Kennzahlen!B:B,),17),2),"Siedlungsfläche in ha")</f>
        <v>46.75</v>
      </c>
      <c r="G2217">
        <f t="shared" si="105"/>
        <v>0</v>
      </c>
      <c r="H2217">
        <f t="shared" si="106"/>
        <v>0</v>
      </c>
      <c r="I2217">
        <f t="shared" si="107"/>
        <v>0</v>
      </c>
    </row>
    <row r="2218" spans="1:9" x14ac:dyDescent="0.2">
      <c r="A2218" t="s">
        <v>1525</v>
      </c>
      <c r="B2218">
        <v>0</v>
      </c>
      <c r="C2218">
        <v>0</v>
      </c>
      <c r="D2218">
        <v>1</v>
      </c>
      <c r="E2218">
        <f>IFERROR(INDEX(Gemeinde_Kennzahlen!A:C,MATCH(A2218,Gemeinde_Kennzahlen!B:B,),3),0)</f>
        <v>32</v>
      </c>
      <c r="F2218">
        <f>IFERROR(ROUND(INDEX(Gemeinde_Kennzahlen!A:Q,MATCH(A2218,Gemeinde_Kennzahlen!B:B,),16)*INDEX(Gemeinde_Kennzahlen!A:Q,MATCH(A2218,Gemeinde_Kennzahlen!B:B,),17),2),"Siedlungsfläche in ha")</f>
        <v>3.03</v>
      </c>
      <c r="G2218">
        <f t="shared" si="105"/>
        <v>0</v>
      </c>
      <c r="H2218">
        <f t="shared" si="106"/>
        <v>0</v>
      </c>
      <c r="I2218">
        <f t="shared" si="107"/>
        <v>15.625</v>
      </c>
    </row>
    <row r="2219" spans="1:9" x14ac:dyDescent="0.2">
      <c r="A2219" t="s">
        <v>1091</v>
      </c>
      <c r="B2219">
        <v>5</v>
      </c>
      <c r="C2219">
        <v>0</v>
      </c>
      <c r="D2219">
        <v>5</v>
      </c>
      <c r="E2219">
        <f>IFERROR(INDEX(Gemeinde_Kennzahlen!A:C,MATCH(A2219,Gemeinde_Kennzahlen!B:B,),3),0)</f>
        <v>1000</v>
      </c>
      <c r="F2219">
        <f>IFERROR(ROUND(INDEX(Gemeinde_Kennzahlen!A:Q,MATCH(A2219,Gemeinde_Kennzahlen!B:B,),16)*INDEX(Gemeinde_Kennzahlen!A:Q,MATCH(A2219,Gemeinde_Kennzahlen!B:B,),17),2),"Siedlungsfläche in ha")</f>
        <v>31.67</v>
      </c>
      <c r="G2219">
        <f t="shared" si="105"/>
        <v>0.25</v>
      </c>
      <c r="H2219">
        <f t="shared" si="106"/>
        <v>0</v>
      </c>
      <c r="I2219">
        <f t="shared" si="107"/>
        <v>2.5</v>
      </c>
    </row>
    <row r="2220" spans="1:9" x14ac:dyDescent="0.2">
      <c r="A2220" t="s">
        <v>825</v>
      </c>
      <c r="B2220">
        <v>0</v>
      </c>
      <c r="C2220">
        <v>0</v>
      </c>
      <c r="D2220">
        <v>0</v>
      </c>
      <c r="E2220">
        <f>IFERROR(INDEX(Gemeinde_Kennzahlen!A:C,MATCH(A2220,Gemeinde_Kennzahlen!B:B,),3),0)</f>
        <v>1377</v>
      </c>
      <c r="F2220">
        <f>IFERROR(ROUND(INDEX(Gemeinde_Kennzahlen!A:Q,MATCH(A2220,Gemeinde_Kennzahlen!B:B,),16)*INDEX(Gemeinde_Kennzahlen!A:Q,MATCH(A2220,Gemeinde_Kennzahlen!B:B,),17),2),"Siedlungsfläche in ha")</f>
        <v>104</v>
      </c>
      <c r="G2220">
        <f t="shared" si="105"/>
        <v>0</v>
      </c>
      <c r="H2220">
        <f t="shared" si="106"/>
        <v>0</v>
      </c>
      <c r="I2220">
        <f t="shared" si="107"/>
        <v>0</v>
      </c>
    </row>
    <row r="2221" spans="1:9" x14ac:dyDescent="0.2">
      <c r="A2221" t="s">
        <v>863</v>
      </c>
      <c r="B2221">
        <v>1</v>
      </c>
      <c r="C2221">
        <v>0</v>
      </c>
      <c r="D2221">
        <v>0</v>
      </c>
      <c r="E2221">
        <f>IFERROR(INDEX(Gemeinde_Kennzahlen!A:C,MATCH(A2221,Gemeinde_Kennzahlen!B:B,),3),0)</f>
        <v>1299</v>
      </c>
      <c r="F2221">
        <f>IFERROR(ROUND(INDEX(Gemeinde_Kennzahlen!A:Q,MATCH(A2221,Gemeinde_Kennzahlen!B:B,),16)*INDEX(Gemeinde_Kennzahlen!A:Q,MATCH(A2221,Gemeinde_Kennzahlen!B:B,),17),2),"Siedlungsfläche in ha")</f>
        <v>57.03</v>
      </c>
      <c r="G2221">
        <f t="shared" si="105"/>
        <v>3.8491147036181679E-2</v>
      </c>
      <c r="H2221">
        <f t="shared" si="106"/>
        <v>0</v>
      </c>
      <c r="I2221">
        <f t="shared" si="107"/>
        <v>0</v>
      </c>
    </row>
    <row r="2222" spans="1:9" x14ac:dyDescent="0.2">
      <c r="A2222" t="s">
        <v>820</v>
      </c>
      <c r="B2222">
        <v>2</v>
      </c>
      <c r="C2222">
        <v>1</v>
      </c>
      <c r="D2222">
        <v>1</v>
      </c>
      <c r="E2222">
        <f>IFERROR(INDEX(Gemeinde_Kennzahlen!A:C,MATCH(A2222,Gemeinde_Kennzahlen!B:B,),3),0)</f>
        <v>324</v>
      </c>
      <c r="F2222">
        <f>IFERROR(ROUND(INDEX(Gemeinde_Kennzahlen!A:Q,MATCH(A2222,Gemeinde_Kennzahlen!B:B,),16)*INDEX(Gemeinde_Kennzahlen!A:Q,MATCH(A2222,Gemeinde_Kennzahlen!B:B,),17),2),"Siedlungsfläche in ha")</f>
        <v>20.37</v>
      </c>
      <c r="G2222">
        <f t="shared" si="105"/>
        <v>0.30864197530864196</v>
      </c>
      <c r="H2222">
        <f t="shared" si="106"/>
        <v>2.3148148148148149</v>
      </c>
      <c r="I2222">
        <f t="shared" si="107"/>
        <v>1.5432098765432098</v>
      </c>
    </row>
    <row r="2223" spans="1:9" x14ac:dyDescent="0.2">
      <c r="A2223" t="s">
        <v>646</v>
      </c>
      <c r="B2223">
        <v>0</v>
      </c>
      <c r="C2223">
        <v>0</v>
      </c>
      <c r="D2223">
        <v>2</v>
      </c>
      <c r="E2223">
        <f>IFERROR(INDEX(Gemeinde_Kennzahlen!A:C,MATCH(A2223,Gemeinde_Kennzahlen!B:B,),3),0)</f>
        <v>382</v>
      </c>
      <c r="F2223">
        <f>IFERROR(ROUND(INDEX(Gemeinde_Kennzahlen!A:Q,MATCH(A2223,Gemeinde_Kennzahlen!B:B,),16)*INDEX(Gemeinde_Kennzahlen!A:Q,MATCH(A2223,Gemeinde_Kennzahlen!B:B,),17),2),"Siedlungsfläche in ha")</f>
        <v>14.32</v>
      </c>
      <c r="G2223">
        <f t="shared" si="105"/>
        <v>0</v>
      </c>
      <c r="H2223">
        <f t="shared" si="106"/>
        <v>0</v>
      </c>
      <c r="I2223">
        <f t="shared" si="107"/>
        <v>2.6178010471204192</v>
      </c>
    </row>
    <row r="2224" spans="1:9" x14ac:dyDescent="0.2">
      <c r="A2224" t="s">
        <v>475</v>
      </c>
      <c r="B2224">
        <v>0</v>
      </c>
      <c r="C2224">
        <v>0</v>
      </c>
      <c r="D2224">
        <v>0</v>
      </c>
      <c r="E2224">
        <f>IFERROR(INDEX(Gemeinde_Kennzahlen!A:C,MATCH(A2224,Gemeinde_Kennzahlen!B:B,),3),0)</f>
        <v>101</v>
      </c>
      <c r="F2224">
        <f>IFERROR(ROUND(INDEX(Gemeinde_Kennzahlen!A:Q,MATCH(A2224,Gemeinde_Kennzahlen!B:B,),16)*INDEX(Gemeinde_Kennzahlen!A:Q,MATCH(A2224,Gemeinde_Kennzahlen!B:B,),17),2),"Siedlungsfläche in ha")</f>
        <v>5.93</v>
      </c>
      <c r="G2224">
        <f t="shared" si="105"/>
        <v>0</v>
      </c>
      <c r="H2224">
        <f t="shared" si="106"/>
        <v>0</v>
      </c>
      <c r="I2224">
        <f t="shared" si="107"/>
        <v>0</v>
      </c>
    </row>
    <row r="2225" spans="1:9" x14ac:dyDescent="0.2">
      <c r="A2225" t="s">
        <v>809</v>
      </c>
      <c r="B2225">
        <v>3</v>
      </c>
      <c r="C2225">
        <v>0</v>
      </c>
      <c r="D2225">
        <v>0</v>
      </c>
      <c r="E2225">
        <f>IFERROR(INDEX(Gemeinde_Kennzahlen!A:C,MATCH(A2225,Gemeinde_Kennzahlen!B:B,),3),0)</f>
        <v>1835</v>
      </c>
      <c r="F2225">
        <f>IFERROR(ROUND(INDEX(Gemeinde_Kennzahlen!A:Q,MATCH(A2225,Gemeinde_Kennzahlen!B:B,),16)*INDEX(Gemeinde_Kennzahlen!A:Q,MATCH(A2225,Gemeinde_Kennzahlen!B:B,),17),2),"Siedlungsfläche in ha")</f>
        <v>51</v>
      </c>
      <c r="G2225">
        <f t="shared" si="105"/>
        <v>8.1743869209809264E-2</v>
      </c>
      <c r="H2225">
        <f t="shared" si="106"/>
        <v>0</v>
      </c>
      <c r="I2225">
        <f t="shared" si="107"/>
        <v>0</v>
      </c>
    </row>
    <row r="2226" spans="1:9" x14ac:dyDescent="0.2">
      <c r="A2226" t="s">
        <v>1361</v>
      </c>
      <c r="B2226">
        <v>8</v>
      </c>
      <c r="C2226">
        <v>0</v>
      </c>
      <c r="D2226">
        <v>0</v>
      </c>
      <c r="E2226">
        <f>IFERROR(INDEX(Gemeinde_Kennzahlen!A:C,MATCH(A2226,Gemeinde_Kennzahlen!B:B,),3),0)</f>
        <v>1299</v>
      </c>
      <c r="F2226">
        <f>IFERROR(ROUND(INDEX(Gemeinde_Kennzahlen!A:Q,MATCH(A2226,Gemeinde_Kennzahlen!B:B,),16)*INDEX(Gemeinde_Kennzahlen!A:Q,MATCH(A2226,Gemeinde_Kennzahlen!B:B,),17),2),"Siedlungsfläche in ha")</f>
        <v>53</v>
      </c>
      <c r="G2226">
        <f t="shared" si="105"/>
        <v>0.30792917628945343</v>
      </c>
      <c r="H2226">
        <f t="shared" si="106"/>
        <v>0</v>
      </c>
      <c r="I2226">
        <f t="shared" si="107"/>
        <v>0</v>
      </c>
    </row>
    <row r="2227" spans="1:9" x14ac:dyDescent="0.2">
      <c r="A2227" t="s">
        <v>858</v>
      </c>
      <c r="B2227">
        <v>28</v>
      </c>
      <c r="C2227">
        <v>2</v>
      </c>
      <c r="D2227">
        <v>3</v>
      </c>
      <c r="E2227">
        <f>IFERROR(INDEX(Gemeinde_Kennzahlen!A:C,MATCH(A2227,Gemeinde_Kennzahlen!B:B,),3),0)</f>
        <v>2675</v>
      </c>
      <c r="F2227">
        <f>IFERROR(ROUND(INDEX(Gemeinde_Kennzahlen!A:Q,MATCH(A2227,Gemeinde_Kennzahlen!B:B,),16)*INDEX(Gemeinde_Kennzahlen!A:Q,MATCH(A2227,Gemeinde_Kennzahlen!B:B,),17),2),"Siedlungsfläche in ha")</f>
        <v>55.25</v>
      </c>
      <c r="G2227">
        <f t="shared" si="105"/>
        <v>0.52336448598130847</v>
      </c>
      <c r="H2227">
        <f t="shared" si="106"/>
        <v>0.56074766355140182</v>
      </c>
      <c r="I2227">
        <f t="shared" si="107"/>
        <v>0.56074766355140182</v>
      </c>
    </row>
    <row r="2228" spans="1:9" x14ac:dyDescent="0.2">
      <c r="A2228" t="s">
        <v>842</v>
      </c>
      <c r="B2228">
        <v>0</v>
      </c>
      <c r="C2228">
        <v>0</v>
      </c>
      <c r="D2228">
        <v>0</v>
      </c>
      <c r="E2228">
        <f>IFERROR(INDEX(Gemeinde_Kennzahlen!A:C,MATCH(A2228,Gemeinde_Kennzahlen!B:B,),3),0)</f>
        <v>1536</v>
      </c>
      <c r="F2228">
        <f>IFERROR(ROUND(INDEX(Gemeinde_Kennzahlen!A:Q,MATCH(A2228,Gemeinde_Kennzahlen!B:B,),16)*INDEX(Gemeinde_Kennzahlen!A:Q,MATCH(A2228,Gemeinde_Kennzahlen!B:B,),17),2),"Siedlungsfläche in ha")</f>
        <v>52.31</v>
      </c>
      <c r="G2228">
        <f t="shared" si="105"/>
        <v>0</v>
      </c>
      <c r="H2228">
        <f t="shared" si="106"/>
        <v>0</v>
      </c>
      <c r="I2228">
        <f t="shared" si="107"/>
        <v>0</v>
      </c>
    </row>
    <row r="2229" spans="1:9" x14ac:dyDescent="0.2">
      <c r="A2229" t="s">
        <v>811</v>
      </c>
      <c r="B2229">
        <v>0</v>
      </c>
      <c r="C2229">
        <v>1</v>
      </c>
      <c r="D2229">
        <v>4</v>
      </c>
      <c r="E2229">
        <f>IFERROR(INDEX(Gemeinde_Kennzahlen!A:C,MATCH(A2229,Gemeinde_Kennzahlen!B:B,),3),0)</f>
        <v>2199</v>
      </c>
      <c r="F2229">
        <f>IFERROR(ROUND(INDEX(Gemeinde_Kennzahlen!A:Q,MATCH(A2229,Gemeinde_Kennzahlen!B:B,),16)*INDEX(Gemeinde_Kennzahlen!A:Q,MATCH(A2229,Gemeinde_Kennzahlen!B:B,),17),2),"Siedlungsfläche in ha")</f>
        <v>55.25</v>
      </c>
      <c r="G2229">
        <f t="shared" si="105"/>
        <v>0</v>
      </c>
      <c r="H2229">
        <f t="shared" si="106"/>
        <v>0.34106412005457026</v>
      </c>
      <c r="I2229">
        <f t="shared" si="107"/>
        <v>0.90950432014552063</v>
      </c>
    </row>
    <row r="2230" spans="1:9" x14ac:dyDescent="0.2">
      <c r="A2230" t="s">
        <v>828</v>
      </c>
      <c r="B2230">
        <v>8</v>
      </c>
      <c r="C2230">
        <v>0</v>
      </c>
      <c r="D2230">
        <v>1</v>
      </c>
      <c r="E2230">
        <f>IFERROR(INDEX(Gemeinde_Kennzahlen!A:C,MATCH(A2230,Gemeinde_Kennzahlen!B:B,),3),0)</f>
        <v>6153</v>
      </c>
      <c r="F2230">
        <f>IFERROR(ROUND(INDEX(Gemeinde_Kennzahlen!A:Q,MATCH(A2230,Gemeinde_Kennzahlen!B:B,),16)*INDEX(Gemeinde_Kennzahlen!A:Q,MATCH(A2230,Gemeinde_Kennzahlen!B:B,),17),2),"Siedlungsfläche in ha")</f>
        <v>71.97</v>
      </c>
      <c r="G2230">
        <f t="shared" si="105"/>
        <v>6.5008938729075247E-2</v>
      </c>
      <c r="H2230">
        <f t="shared" si="106"/>
        <v>0</v>
      </c>
      <c r="I2230">
        <f t="shared" si="107"/>
        <v>8.1261173411344062E-2</v>
      </c>
    </row>
    <row r="2231" spans="1:9" x14ac:dyDescent="0.2">
      <c r="A2231" t="s">
        <v>1164</v>
      </c>
      <c r="B2231">
        <v>2</v>
      </c>
      <c r="C2231">
        <v>0</v>
      </c>
      <c r="D2231">
        <v>0</v>
      </c>
      <c r="E2231">
        <f>IFERROR(INDEX(Gemeinde_Kennzahlen!A:C,MATCH(A2231,Gemeinde_Kennzahlen!B:B,),3),0)</f>
        <v>19547</v>
      </c>
      <c r="F2231">
        <f>IFERROR(ROUND(INDEX(Gemeinde_Kennzahlen!A:Q,MATCH(A2231,Gemeinde_Kennzahlen!B:B,),16)*INDEX(Gemeinde_Kennzahlen!A:Q,MATCH(A2231,Gemeinde_Kennzahlen!B:B,),17),2),"Siedlungsfläche in ha")</f>
        <v>443.33</v>
      </c>
      <c r="G2231">
        <f t="shared" si="105"/>
        <v>5.1158745587558188E-3</v>
      </c>
      <c r="H2231">
        <f t="shared" si="106"/>
        <v>0</v>
      </c>
      <c r="I2231">
        <f t="shared" si="107"/>
        <v>0</v>
      </c>
    </row>
    <row r="2232" spans="1:9" x14ac:dyDescent="0.2">
      <c r="A2232" t="s">
        <v>1391</v>
      </c>
      <c r="B2232">
        <v>0</v>
      </c>
      <c r="C2232">
        <v>0</v>
      </c>
      <c r="D2232">
        <v>0</v>
      </c>
      <c r="E2232">
        <f>IFERROR(INDEX(Gemeinde_Kennzahlen!A:C,MATCH(A2232,Gemeinde_Kennzahlen!B:B,),3),0)</f>
        <v>854</v>
      </c>
      <c r="F2232">
        <f>IFERROR(ROUND(INDEX(Gemeinde_Kennzahlen!A:Q,MATCH(A2232,Gemeinde_Kennzahlen!B:B,),16)*INDEX(Gemeinde_Kennzahlen!A:Q,MATCH(A2232,Gemeinde_Kennzahlen!B:B,),17),2),"Siedlungsfläche in ha")</f>
        <v>49.08</v>
      </c>
      <c r="G2232">
        <f t="shared" si="105"/>
        <v>0</v>
      </c>
      <c r="H2232">
        <f t="shared" si="106"/>
        <v>0</v>
      </c>
      <c r="I2232">
        <f t="shared" si="107"/>
        <v>0</v>
      </c>
    </row>
    <row r="2233" spans="1:9" x14ac:dyDescent="0.2">
      <c r="A2233" t="s">
        <v>834</v>
      </c>
      <c r="B2233">
        <v>0</v>
      </c>
      <c r="C2233">
        <v>0</v>
      </c>
      <c r="D2233">
        <v>0</v>
      </c>
      <c r="E2233">
        <f>IFERROR(INDEX(Gemeinde_Kennzahlen!A:C,MATCH(A2233,Gemeinde_Kennzahlen!B:B,),3),0)</f>
        <v>1375</v>
      </c>
      <c r="F2233">
        <f>IFERROR(ROUND(INDEX(Gemeinde_Kennzahlen!A:Q,MATCH(A2233,Gemeinde_Kennzahlen!B:B,),16)*INDEX(Gemeinde_Kennzahlen!A:Q,MATCH(A2233,Gemeinde_Kennzahlen!B:B,),17),2),"Siedlungsfläche in ha")</f>
        <v>40.880000000000003</v>
      </c>
      <c r="G2233">
        <f t="shared" si="105"/>
        <v>0</v>
      </c>
      <c r="H2233">
        <f t="shared" si="106"/>
        <v>0</v>
      </c>
      <c r="I2233">
        <f t="shared" si="107"/>
        <v>0</v>
      </c>
    </row>
    <row r="2234" spans="1:9" x14ac:dyDescent="0.2">
      <c r="A2234" t="s">
        <v>2122</v>
      </c>
      <c r="B2234">
        <v>1</v>
      </c>
      <c r="C2234">
        <v>0</v>
      </c>
      <c r="D2234">
        <v>0</v>
      </c>
      <c r="E2234">
        <f>IFERROR(INDEX(Gemeinde_Kennzahlen!A:C,MATCH(A2234,Gemeinde_Kennzahlen!B:B,),3),0)</f>
        <v>1388</v>
      </c>
      <c r="F2234">
        <f>IFERROR(ROUND(INDEX(Gemeinde_Kennzahlen!A:Q,MATCH(A2234,Gemeinde_Kennzahlen!B:B,),16)*INDEX(Gemeinde_Kennzahlen!A:Q,MATCH(A2234,Gemeinde_Kennzahlen!B:B,),17),2),"Siedlungsfläche in ha")</f>
        <v>53.77</v>
      </c>
      <c r="G2234">
        <f t="shared" si="105"/>
        <v>3.6023054755043228E-2</v>
      </c>
      <c r="H2234">
        <f t="shared" si="106"/>
        <v>0</v>
      </c>
      <c r="I2234">
        <f t="shared" si="107"/>
        <v>0</v>
      </c>
    </row>
    <row r="2235" spans="1:9" x14ac:dyDescent="0.2">
      <c r="A2235" t="s">
        <v>1880</v>
      </c>
      <c r="B2235">
        <v>0</v>
      </c>
      <c r="C2235">
        <v>0</v>
      </c>
      <c r="D2235">
        <v>0</v>
      </c>
      <c r="E2235">
        <f>IFERROR(INDEX(Gemeinde_Kennzahlen!A:C,MATCH(A2235,Gemeinde_Kennzahlen!B:B,),3),0)</f>
        <v>3280</v>
      </c>
      <c r="F2235">
        <f>IFERROR(ROUND(INDEX(Gemeinde_Kennzahlen!A:Q,MATCH(A2235,Gemeinde_Kennzahlen!B:B,),16)*INDEX(Gemeinde_Kennzahlen!A:Q,MATCH(A2235,Gemeinde_Kennzahlen!B:B,),17),2),"Siedlungsfläche in ha")</f>
        <v>209.74</v>
      </c>
      <c r="G2235">
        <f t="shared" si="105"/>
        <v>0</v>
      </c>
      <c r="H2235">
        <f t="shared" si="106"/>
        <v>0</v>
      </c>
      <c r="I2235">
        <f t="shared" si="107"/>
        <v>0</v>
      </c>
    </row>
    <row r="2236" spans="1:9" x14ac:dyDescent="0.2">
      <c r="A2236" t="s">
        <v>2166</v>
      </c>
      <c r="B2236">
        <v>1</v>
      </c>
      <c r="C2236">
        <v>0</v>
      </c>
      <c r="D2236">
        <v>0</v>
      </c>
      <c r="E2236">
        <f>IFERROR(INDEX(Gemeinde_Kennzahlen!A:C,MATCH(A2236,Gemeinde_Kennzahlen!B:B,),3),0)</f>
        <v>50</v>
      </c>
      <c r="F2236">
        <f>IFERROR(ROUND(INDEX(Gemeinde_Kennzahlen!A:Q,MATCH(A2236,Gemeinde_Kennzahlen!B:B,),16)*INDEX(Gemeinde_Kennzahlen!A:Q,MATCH(A2236,Gemeinde_Kennzahlen!B:B,),17),2),"Siedlungsfläche in ha")</f>
        <v>2</v>
      </c>
      <c r="G2236">
        <f t="shared" si="105"/>
        <v>1</v>
      </c>
      <c r="H2236">
        <f t="shared" si="106"/>
        <v>0</v>
      </c>
      <c r="I2236">
        <f t="shared" si="107"/>
        <v>0</v>
      </c>
    </row>
    <row r="2237" spans="1:9" x14ac:dyDescent="0.2">
      <c r="A2237" t="s">
        <v>2432</v>
      </c>
      <c r="B2237">
        <v>0</v>
      </c>
      <c r="C2237">
        <v>0</v>
      </c>
      <c r="D2237">
        <v>0</v>
      </c>
      <c r="E2237">
        <f>IFERROR(INDEX(Gemeinde_Kennzahlen!A:C,MATCH(A2237,Gemeinde_Kennzahlen!B:B,),3),0)</f>
        <v>9762</v>
      </c>
      <c r="F2237">
        <f>IFERROR(ROUND(INDEX(Gemeinde_Kennzahlen!A:Q,MATCH(A2237,Gemeinde_Kennzahlen!B:B,),16)*INDEX(Gemeinde_Kennzahlen!A:Q,MATCH(A2237,Gemeinde_Kennzahlen!B:B,),17),2),"Siedlungsfläche in ha")</f>
        <v>560.74</v>
      </c>
      <c r="G2237">
        <f t="shared" si="105"/>
        <v>0</v>
      </c>
      <c r="H2237">
        <f t="shared" si="106"/>
        <v>0</v>
      </c>
      <c r="I2237">
        <f t="shared" si="107"/>
        <v>0</v>
      </c>
    </row>
    <row r="2238" spans="1:9" x14ac:dyDescent="0.2">
      <c r="A2238" t="s">
        <v>318</v>
      </c>
      <c r="B2238">
        <v>0</v>
      </c>
      <c r="C2238">
        <v>0</v>
      </c>
      <c r="D2238">
        <v>0</v>
      </c>
      <c r="E2238">
        <f>IFERROR(INDEX(Gemeinde_Kennzahlen!A:C,MATCH(A2238,Gemeinde_Kennzahlen!B:B,),3),0)</f>
        <v>791</v>
      </c>
      <c r="F2238">
        <f>IFERROR(ROUND(INDEX(Gemeinde_Kennzahlen!A:Q,MATCH(A2238,Gemeinde_Kennzahlen!B:B,),16)*INDEX(Gemeinde_Kennzahlen!A:Q,MATCH(A2238,Gemeinde_Kennzahlen!B:B,),17),2),"Siedlungsfläche in ha")</f>
        <v>74.680000000000007</v>
      </c>
      <c r="G2238">
        <f t="shared" si="105"/>
        <v>0</v>
      </c>
      <c r="H2238">
        <f t="shared" si="106"/>
        <v>0</v>
      </c>
      <c r="I2238">
        <f t="shared" si="107"/>
        <v>0</v>
      </c>
    </row>
    <row r="2239" spans="1:9" x14ac:dyDescent="0.2">
      <c r="A2239" t="s">
        <v>835</v>
      </c>
      <c r="B2239">
        <v>0</v>
      </c>
      <c r="C2239">
        <v>0</v>
      </c>
      <c r="D2239">
        <v>0</v>
      </c>
      <c r="E2239">
        <f>IFERROR(INDEX(Gemeinde_Kennzahlen!A:C,MATCH(A2239,Gemeinde_Kennzahlen!B:B,),3),0)</f>
        <v>463</v>
      </c>
      <c r="F2239">
        <f>IFERROR(ROUND(INDEX(Gemeinde_Kennzahlen!A:Q,MATCH(A2239,Gemeinde_Kennzahlen!B:B,),16)*INDEX(Gemeinde_Kennzahlen!A:Q,MATCH(A2239,Gemeinde_Kennzahlen!B:B,),17),2),"Siedlungsfläche in ha")</f>
        <v>34.57</v>
      </c>
      <c r="G2239">
        <f t="shared" si="105"/>
        <v>0</v>
      </c>
      <c r="H2239">
        <f t="shared" si="106"/>
        <v>0</v>
      </c>
      <c r="I2239">
        <f t="shared" si="107"/>
        <v>0</v>
      </c>
    </row>
    <row r="2240" spans="1:9" x14ac:dyDescent="0.2">
      <c r="A2240" t="s">
        <v>836</v>
      </c>
      <c r="B2240">
        <v>2</v>
      </c>
      <c r="C2240">
        <v>0</v>
      </c>
      <c r="D2240">
        <v>2</v>
      </c>
      <c r="E2240">
        <f>IFERROR(INDEX(Gemeinde_Kennzahlen!A:C,MATCH(A2240,Gemeinde_Kennzahlen!B:B,),3),0)</f>
        <v>565</v>
      </c>
      <c r="F2240">
        <f>IFERROR(ROUND(INDEX(Gemeinde_Kennzahlen!A:Q,MATCH(A2240,Gemeinde_Kennzahlen!B:B,),16)*INDEX(Gemeinde_Kennzahlen!A:Q,MATCH(A2240,Gemeinde_Kennzahlen!B:B,),17),2),"Siedlungsfläche in ha")</f>
        <v>26.81</v>
      </c>
      <c r="G2240">
        <f t="shared" si="105"/>
        <v>0.17699115044247787</v>
      </c>
      <c r="H2240">
        <f t="shared" si="106"/>
        <v>0</v>
      </c>
      <c r="I2240">
        <f t="shared" si="107"/>
        <v>1.7699115044247788</v>
      </c>
    </row>
    <row r="2241" spans="1:9" x14ac:dyDescent="0.2">
      <c r="A2241" t="s">
        <v>1286</v>
      </c>
      <c r="B2241">
        <v>0</v>
      </c>
      <c r="C2241">
        <v>0</v>
      </c>
      <c r="D2241">
        <v>0</v>
      </c>
      <c r="E2241">
        <f>IFERROR(INDEX(Gemeinde_Kennzahlen!A:C,MATCH(A2241,Gemeinde_Kennzahlen!B:B,),3),0)</f>
        <v>4121</v>
      </c>
      <c r="F2241">
        <f>IFERROR(ROUND(INDEX(Gemeinde_Kennzahlen!A:Q,MATCH(A2241,Gemeinde_Kennzahlen!B:B,),16)*INDEX(Gemeinde_Kennzahlen!A:Q,MATCH(A2241,Gemeinde_Kennzahlen!B:B,),17),2),"Siedlungsfläche in ha")</f>
        <v>160.33000000000001</v>
      </c>
      <c r="G2241">
        <f t="shared" si="105"/>
        <v>0</v>
      </c>
      <c r="H2241">
        <f t="shared" si="106"/>
        <v>0</v>
      </c>
      <c r="I2241">
        <f t="shared" si="107"/>
        <v>0</v>
      </c>
    </row>
    <row r="2242" spans="1:9" x14ac:dyDescent="0.2">
      <c r="A2242" t="s">
        <v>3488</v>
      </c>
      <c r="B2242">
        <v>0</v>
      </c>
      <c r="C2242">
        <v>0</v>
      </c>
      <c r="D2242">
        <v>0</v>
      </c>
      <c r="E2242">
        <f>IFERROR(INDEX(Gemeinde_Kennzahlen!A:C,MATCH(A2242,Gemeinde_Kennzahlen!B:B,),3),0)</f>
        <v>0</v>
      </c>
      <c r="F2242" t="str">
        <f>IFERROR(ROUND(INDEX(Gemeinde_Kennzahlen!A:Q,MATCH(A2242,Gemeinde_Kennzahlen!B:B,),16)*INDEX(Gemeinde_Kennzahlen!A:Q,MATCH(A2242,Gemeinde_Kennzahlen!B:B,),17),2),"Siedlungsfläche in ha")</f>
        <v>Siedlungsfläche in ha</v>
      </c>
      <c r="G2242" t="e">
        <f t="shared" si="105"/>
        <v>#DIV/0!</v>
      </c>
      <c r="H2242" t="e">
        <f t="shared" si="106"/>
        <v>#DIV/0!</v>
      </c>
      <c r="I2242" t="e">
        <f t="shared" si="107"/>
        <v>#DIV/0!</v>
      </c>
    </row>
    <row r="2243" spans="1:9" x14ac:dyDescent="0.2">
      <c r="A2243" t="s">
        <v>726</v>
      </c>
      <c r="B2243">
        <v>0</v>
      </c>
      <c r="C2243">
        <v>0</v>
      </c>
      <c r="D2243">
        <v>0</v>
      </c>
      <c r="E2243">
        <f>IFERROR(INDEX(Gemeinde_Kennzahlen!A:C,MATCH(A2243,Gemeinde_Kennzahlen!B:B,),3),0)</f>
        <v>57</v>
      </c>
      <c r="F2243">
        <f>IFERROR(ROUND(INDEX(Gemeinde_Kennzahlen!A:Q,MATCH(A2243,Gemeinde_Kennzahlen!B:B,),16)*INDEX(Gemeinde_Kennzahlen!A:Q,MATCH(A2243,Gemeinde_Kennzahlen!B:B,),17),2),"Siedlungsfläche in ha")</f>
        <v>4.26</v>
      </c>
      <c r="G2243">
        <f t="shared" si="105"/>
        <v>0</v>
      </c>
      <c r="H2243">
        <f t="shared" si="106"/>
        <v>0</v>
      </c>
      <c r="I2243">
        <f t="shared" si="107"/>
        <v>0</v>
      </c>
    </row>
    <row r="2244" spans="1:9" x14ac:dyDescent="0.2">
      <c r="A2244" t="s">
        <v>1241</v>
      </c>
      <c r="B2244">
        <v>0</v>
      </c>
      <c r="C2244">
        <v>0</v>
      </c>
      <c r="D2244">
        <v>0</v>
      </c>
      <c r="E2244">
        <f>IFERROR(INDEX(Gemeinde_Kennzahlen!A:C,MATCH(A2244,Gemeinde_Kennzahlen!B:B,),3),0)</f>
        <v>80</v>
      </c>
      <c r="F2244">
        <f>IFERROR(ROUND(INDEX(Gemeinde_Kennzahlen!A:Q,MATCH(A2244,Gemeinde_Kennzahlen!B:B,),16)*INDEX(Gemeinde_Kennzahlen!A:Q,MATCH(A2244,Gemeinde_Kennzahlen!B:B,),17),2),"Siedlungsfläche in ha")</f>
        <v>29.01</v>
      </c>
      <c r="G2244">
        <f t="shared" si="105"/>
        <v>0</v>
      </c>
      <c r="H2244">
        <f t="shared" si="106"/>
        <v>0</v>
      </c>
      <c r="I2244">
        <f t="shared" si="107"/>
        <v>0</v>
      </c>
    </row>
    <row r="2245" spans="1:9" x14ac:dyDescent="0.2">
      <c r="A2245" t="s">
        <v>1679</v>
      </c>
      <c r="B2245">
        <v>0</v>
      </c>
      <c r="C2245">
        <v>0</v>
      </c>
      <c r="D2245">
        <v>0</v>
      </c>
      <c r="E2245">
        <f>IFERROR(INDEX(Gemeinde_Kennzahlen!A:C,MATCH(A2245,Gemeinde_Kennzahlen!B:B,),3),0)</f>
        <v>829</v>
      </c>
      <c r="F2245">
        <f>IFERROR(ROUND(INDEX(Gemeinde_Kennzahlen!A:Q,MATCH(A2245,Gemeinde_Kennzahlen!B:B,),16)*INDEX(Gemeinde_Kennzahlen!A:Q,MATCH(A2245,Gemeinde_Kennzahlen!B:B,),17),2),"Siedlungsfläche in ha")</f>
        <v>44.29</v>
      </c>
      <c r="G2245">
        <f t="shared" si="105"/>
        <v>0</v>
      </c>
      <c r="H2245">
        <f t="shared" si="106"/>
        <v>0</v>
      </c>
      <c r="I2245">
        <f t="shared" si="107"/>
        <v>0</v>
      </c>
    </row>
    <row r="2246" spans="1:9" x14ac:dyDescent="0.2">
      <c r="A2246" t="s">
        <v>1346</v>
      </c>
      <c r="B2246">
        <v>1</v>
      </c>
      <c r="C2246">
        <v>0</v>
      </c>
      <c r="D2246">
        <v>0</v>
      </c>
      <c r="E2246">
        <f>IFERROR(INDEX(Gemeinde_Kennzahlen!A:C,MATCH(A2246,Gemeinde_Kennzahlen!B:B,),3),0)</f>
        <v>9706</v>
      </c>
      <c r="F2246">
        <f>IFERROR(ROUND(INDEX(Gemeinde_Kennzahlen!A:Q,MATCH(A2246,Gemeinde_Kennzahlen!B:B,),16)*INDEX(Gemeinde_Kennzahlen!A:Q,MATCH(A2246,Gemeinde_Kennzahlen!B:B,),17),2),"Siedlungsfläche in ha")</f>
        <v>252</v>
      </c>
      <c r="G2246">
        <f t="shared" si="105"/>
        <v>5.1514527096641251E-3</v>
      </c>
      <c r="H2246">
        <f t="shared" si="106"/>
        <v>0</v>
      </c>
      <c r="I2246">
        <f t="shared" si="107"/>
        <v>0</v>
      </c>
    </row>
    <row r="2247" spans="1:9" x14ac:dyDescent="0.2">
      <c r="A2247" t="s">
        <v>1013</v>
      </c>
      <c r="B2247">
        <v>1</v>
      </c>
      <c r="C2247">
        <v>0</v>
      </c>
      <c r="D2247">
        <v>0</v>
      </c>
      <c r="E2247">
        <f>IFERROR(INDEX(Gemeinde_Kennzahlen!A:C,MATCH(A2247,Gemeinde_Kennzahlen!B:B,),3),0)</f>
        <v>361</v>
      </c>
      <c r="F2247">
        <f>IFERROR(ROUND(INDEX(Gemeinde_Kennzahlen!A:Q,MATCH(A2247,Gemeinde_Kennzahlen!B:B,),16)*INDEX(Gemeinde_Kennzahlen!A:Q,MATCH(A2247,Gemeinde_Kennzahlen!B:B,),17),2),"Siedlungsfläche in ha")</f>
        <v>25.83</v>
      </c>
      <c r="G2247">
        <f t="shared" si="105"/>
        <v>0.13850415512465375</v>
      </c>
      <c r="H2247">
        <f t="shared" si="106"/>
        <v>0</v>
      </c>
      <c r="I2247">
        <f t="shared" si="107"/>
        <v>0</v>
      </c>
    </row>
    <row r="2248" spans="1:9" x14ac:dyDescent="0.2">
      <c r="A2248" t="s">
        <v>2338</v>
      </c>
      <c r="B2248">
        <v>2</v>
      </c>
      <c r="C2248">
        <v>0</v>
      </c>
      <c r="D2248">
        <v>0</v>
      </c>
      <c r="E2248">
        <f>IFERROR(INDEX(Gemeinde_Kennzahlen!A:C,MATCH(A2248,Gemeinde_Kennzahlen!B:B,),3),0)</f>
        <v>5217</v>
      </c>
      <c r="F2248">
        <f>IFERROR(ROUND(INDEX(Gemeinde_Kennzahlen!A:Q,MATCH(A2248,Gemeinde_Kennzahlen!B:B,),16)*INDEX(Gemeinde_Kennzahlen!A:Q,MATCH(A2248,Gemeinde_Kennzahlen!B:B,),17),2),"Siedlungsfläche in ha")</f>
        <v>240.39</v>
      </c>
      <c r="G2248">
        <f t="shared" si="105"/>
        <v>1.9168104274487254E-2</v>
      </c>
      <c r="H2248">
        <f t="shared" si="106"/>
        <v>0</v>
      </c>
      <c r="I2248">
        <f t="shared" si="107"/>
        <v>0</v>
      </c>
    </row>
    <row r="2249" spans="1:9" x14ac:dyDescent="0.2">
      <c r="A2249" t="s">
        <v>418</v>
      </c>
      <c r="B2249">
        <v>0</v>
      </c>
      <c r="C2249">
        <v>0</v>
      </c>
      <c r="D2249">
        <v>0</v>
      </c>
      <c r="E2249">
        <f>IFERROR(INDEX(Gemeinde_Kennzahlen!A:C,MATCH(A2249,Gemeinde_Kennzahlen!B:B,),3),0)</f>
        <v>17894</v>
      </c>
      <c r="F2249">
        <f>IFERROR(ROUND(INDEX(Gemeinde_Kennzahlen!A:Q,MATCH(A2249,Gemeinde_Kennzahlen!B:B,),16)*INDEX(Gemeinde_Kennzahlen!A:Q,MATCH(A2249,Gemeinde_Kennzahlen!B:B,),17),2),"Siedlungsfläche in ha")</f>
        <v>549.96</v>
      </c>
      <c r="G2249">
        <f t="shared" si="105"/>
        <v>0</v>
      </c>
      <c r="H2249">
        <f t="shared" si="106"/>
        <v>0</v>
      </c>
      <c r="I2249">
        <f t="shared" si="107"/>
        <v>0</v>
      </c>
    </row>
    <row r="2250" spans="1:9" x14ac:dyDescent="0.2">
      <c r="A2250" t="s">
        <v>2134</v>
      </c>
      <c r="B2250">
        <v>0</v>
      </c>
      <c r="C2250">
        <v>0</v>
      </c>
      <c r="D2250">
        <v>0</v>
      </c>
      <c r="E2250">
        <f>IFERROR(INDEX(Gemeinde_Kennzahlen!A:C,MATCH(A2250,Gemeinde_Kennzahlen!B:B,),3),0)</f>
        <v>109</v>
      </c>
      <c r="F2250">
        <f>IFERROR(ROUND(INDEX(Gemeinde_Kennzahlen!A:Q,MATCH(A2250,Gemeinde_Kennzahlen!B:B,),16)*INDEX(Gemeinde_Kennzahlen!A:Q,MATCH(A2250,Gemeinde_Kennzahlen!B:B,),17),2),"Siedlungsfläche in ha")</f>
        <v>12.81</v>
      </c>
      <c r="G2250">
        <f t="shared" si="105"/>
        <v>0</v>
      </c>
      <c r="H2250">
        <f t="shared" si="106"/>
        <v>0</v>
      </c>
      <c r="I2250">
        <f t="shared" si="107"/>
        <v>0</v>
      </c>
    </row>
    <row r="2251" spans="1:9" x14ac:dyDescent="0.2">
      <c r="A2251" t="s">
        <v>930</v>
      </c>
      <c r="B2251">
        <v>13</v>
      </c>
      <c r="C2251">
        <v>1</v>
      </c>
      <c r="D2251">
        <v>0</v>
      </c>
      <c r="E2251">
        <f>IFERROR(INDEX(Gemeinde_Kennzahlen!A:C,MATCH(A2251,Gemeinde_Kennzahlen!B:B,),3),0)</f>
        <v>333</v>
      </c>
      <c r="F2251">
        <f>IFERROR(ROUND(INDEX(Gemeinde_Kennzahlen!A:Q,MATCH(A2251,Gemeinde_Kennzahlen!B:B,),16)*INDEX(Gemeinde_Kennzahlen!A:Q,MATCH(A2251,Gemeinde_Kennzahlen!B:B,),17),2),"Siedlungsfläche in ha")</f>
        <v>12.8</v>
      </c>
      <c r="G2251">
        <f t="shared" si="105"/>
        <v>1.9519519519519519</v>
      </c>
      <c r="H2251">
        <f t="shared" si="106"/>
        <v>2.2522522522522523</v>
      </c>
      <c r="I2251">
        <f t="shared" si="107"/>
        <v>0</v>
      </c>
    </row>
    <row r="2252" spans="1:9" x14ac:dyDescent="0.2">
      <c r="A2252" t="s">
        <v>458</v>
      </c>
      <c r="B2252">
        <v>0</v>
      </c>
      <c r="C2252">
        <v>0</v>
      </c>
      <c r="D2252">
        <v>0</v>
      </c>
      <c r="E2252">
        <f>IFERROR(INDEX(Gemeinde_Kennzahlen!A:C,MATCH(A2252,Gemeinde_Kennzahlen!B:B,),3),0)</f>
        <v>711</v>
      </c>
      <c r="F2252">
        <f>IFERROR(ROUND(INDEX(Gemeinde_Kennzahlen!A:Q,MATCH(A2252,Gemeinde_Kennzahlen!B:B,),16)*INDEX(Gemeinde_Kennzahlen!A:Q,MATCH(A2252,Gemeinde_Kennzahlen!B:B,),17),2),"Siedlungsfläche in ha")</f>
        <v>82.97</v>
      </c>
      <c r="G2252">
        <f t="shared" si="105"/>
        <v>0</v>
      </c>
      <c r="H2252">
        <f t="shared" si="106"/>
        <v>0</v>
      </c>
      <c r="I2252">
        <f t="shared" si="107"/>
        <v>0</v>
      </c>
    </row>
    <row r="2253" spans="1:9" x14ac:dyDescent="0.2">
      <c r="A2253" t="s">
        <v>967</v>
      </c>
      <c r="B2253">
        <v>13</v>
      </c>
      <c r="C2253">
        <v>1</v>
      </c>
      <c r="D2253">
        <v>8</v>
      </c>
      <c r="E2253">
        <f>IFERROR(INDEX(Gemeinde_Kennzahlen!A:C,MATCH(A2253,Gemeinde_Kennzahlen!B:B,),3),0)</f>
        <v>4365</v>
      </c>
      <c r="F2253">
        <f>IFERROR(ROUND(INDEX(Gemeinde_Kennzahlen!A:Q,MATCH(A2253,Gemeinde_Kennzahlen!B:B,),16)*INDEX(Gemeinde_Kennzahlen!A:Q,MATCH(A2253,Gemeinde_Kennzahlen!B:B,),17),2),"Siedlungsfläche in ha")</f>
        <v>181.17</v>
      </c>
      <c r="G2253">
        <f t="shared" si="105"/>
        <v>0.14891179839633448</v>
      </c>
      <c r="H2253">
        <f t="shared" si="106"/>
        <v>0.1718213058419244</v>
      </c>
      <c r="I2253">
        <f t="shared" si="107"/>
        <v>0.91638029782359676</v>
      </c>
    </row>
    <row r="2254" spans="1:9" x14ac:dyDescent="0.2">
      <c r="A2254" t="s">
        <v>2258</v>
      </c>
      <c r="B2254">
        <v>0</v>
      </c>
      <c r="C2254">
        <v>0</v>
      </c>
      <c r="D2254">
        <v>0</v>
      </c>
      <c r="E2254">
        <f>IFERROR(INDEX(Gemeinde_Kennzahlen!A:C,MATCH(A2254,Gemeinde_Kennzahlen!B:B,),3),0)</f>
        <v>3898</v>
      </c>
      <c r="F2254">
        <f>IFERROR(ROUND(INDEX(Gemeinde_Kennzahlen!A:Q,MATCH(A2254,Gemeinde_Kennzahlen!B:B,),16)*INDEX(Gemeinde_Kennzahlen!A:Q,MATCH(A2254,Gemeinde_Kennzahlen!B:B,),17),2),"Siedlungsfläche in ha")</f>
        <v>141.63</v>
      </c>
      <c r="G2254">
        <f t="shared" si="105"/>
        <v>0</v>
      </c>
      <c r="H2254">
        <f t="shared" si="106"/>
        <v>0</v>
      </c>
      <c r="I2254">
        <f t="shared" si="107"/>
        <v>0</v>
      </c>
    </row>
    <row r="2255" spans="1:9" x14ac:dyDescent="0.2">
      <c r="A2255" t="s">
        <v>564</v>
      </c>
      <c r="B2255">
        <v>0</v>
      </c>
      <c r="C2255">
        <v>0</v>
      </c>
      <c r="D2255">
        <v>0</v>
      </c>
      <c r="E2255">
        <f>IFERROR(INDEX(Gemeinde_Kennzahlen!A:C,MATCH(A2255,Gemeinde_Kennzahlen!B:B,),3),0)</f>
        <v>402</v>
      </c>
      <c r="F2255">
        <f>IFERROR(ROUND(INDEX(Gemeinde_Kennzahlen!A:Q,MATCH(A2255,Gemeinde_Kennzahlen!B:B,),16)*INDEX(Gemeinde_Kennzahlen!A:Q,MATCH(A2255,Gemeinde_Kennzahlen!B:B,),17),2),"Siedlungsfläche in ha")</f>
        <v>26.88</v>
      </c>
      <c r="G2255">
        <f t="shared" si="105"/>
        <v>0</v>
      </c>
      <c r="H2255">
        <f t="shared" si="106"/>
        <v>0</v>
      </c>
      <c r="I2255">
        <f t="shared" si="107"/>
        <v>0</v>
      </c>
    </row>
    <row r="2256" spans="1:9" x14ac:dyDescent="0.2">
      <c r="A2256" t="s">
        <v>1820</v>
      </c>
      <c r="B2256">
        <v>0</v>
      </c>
      <c r="C2256">
        <v>0</v>
      </c>
      <c r="D2256">
        <v>0</v>
      </c>
      <c r="E2256">
        <f>IFERROR(INDEX(Gemeinde_Kennzahlen!A:C,MATCH(A2256,Gemeinde_Kennzahlen!B:B,),3),0)</f>
        <v>1959</v>
      </c>
      <c r="F2256">
        <f>IFERROR(ROUND(INDEX(Gemeinde_Kennzahlen!A:Q,MATCH(A2256,Gemeinde_Kennzahlen!B:B,),16)*INDEX(Gemeinde_Kennzahlen!A:Q,MATCH(A2256,Gemeinde_Kennzahlen!B:B,),17),2),"Siedlungsfläche in ha")</f>
        <v>103.93</v>
      </c>
      <c r="G2256">
        <f t="shared" si="105"/>
        <v>0</v>
      </c>
      <c r="H2256">
        <f t="shared" si="106"/>
        <v>0</v>
      </c>
      <c r="I2256">
        <f t="shared" si="107"/>
        <v>0</v>
      </c>
    </row>
    <row r="2257" spans="1:9" x14ac:dyDescent="0.2">
      <c r="A2257" t="s">
        <v>919</v>
      </c>
      <c r="B2257">
        <v>0</v>
      </c>
      <c r="C2257">
        <v>0</v>
      </c>
      <c r="D2257">
        <v>0</v>
      </c>
      <c r="E2257">
        <f>IFERROR(INDEX(Gemeinde_Kennzahlen!A:C,MATCH(A2257,Gemeinde_Kennzahlen!B:B,),3),0)</f>
        <v>2878</v>
      </c>
      <c r="F2257">
        <f>IFERROR(ROUND(INDEX(Gemeinde_Kennzahlen!A:Q,MATCH(A2257,Gemeinde_Kennzahlen!B:B,),16)*INDEX(Gemeinde_Kennzahlen!A:Q,MATCH(A2257,Gemeinde_Kennzahlen!B:B,),17),2),"Siedlungsfläche in ha")</f>
        <v>121.39</v>
      </c>
      <c r="G2257">
        <f t="shared" si="105"/>
        <v>0</v>
      </c>
      <c r="H2257">
        <f t="shared" si="106"/>
        <v>0</v>
      </c>
      <c r="I2257">
        <f t="shared" si="107"/>
        <v>0</v>
      </c>
    </row>
    <row r="2258" spans="1:9" x14ac:dyDescent="0.2">
      <c r="A2258" t="s">
        <v>865</v>
      </c>
      <c r="B2258">
        <v>3</v>
      </c>
      <c r="C2258">
        <v>1</v>
      </c>
      <c r="D2258">
        <v>0</v>
      </c>
      <c r="E2258">
        <f>IFERROR(INDEX(Gemeinde_Kennzahlen!A:C,MATCH(A2258,Gemeinde_Kennzahlen!B:B,),3),0)</f>
        <v>1695</v>
      </c>
      <c r="F2258">
        <f>IFERROR(ROUND(INDEX(Gemeinde_Kennzahlen!A:Q,MATCH(A2258,Gemeinde_Kennzahlen!B:B,),16)*INDEX(Gemeinde_Kennzahlen!A:Q,MATCH(A2258,Gemeinde_Kennzahlen!B:B,),17),2),"Siedlungsfläche in ha")</f>
        <v>135.15</v>
      </c>
      <c r="G2258">
        <f t="shared" ref="G2258:G2290" si="108">B2258/E2258*50</f>
        <v>8.8495575221238937E-2</v>
      </c>
      <c r="H2258">
        <f t="shared" ref="H2258:H2290" si="109">C2258/E2258*750</f>
        <v>0.44247787610619471</v>
      </c>
      <c r="I2258">
        <f t="shared" ref="I2258:I2290" si="110">D2258/E2258*500</f>
        <v>0</v>
      </c>
    </row>
    <row r="2259" spans="1:9" x14ac:dyDescent="0.2">
      <c r="A2259" t="s">
        <v>1815</v>
      </c>
      <c r="B2259">
        <v>0</v>
      </c>
      <c r="C2259">
        <v>0</v>
      </c>
      <c r="D2259">
        <v>0</v>
      </c>
      <c r="E2259">
        <f>IFERROR(INDEX(Gemeinde_Kennzahlen!A:C,MATCH(A2259,Gemeinde_Kennzahlen!B:B,),3),0)</f>
        <v>854</v>
      </c>
      <c r="F2259">
        <f>IFERROR(ROUND(INDEX(Gemeinde_Kennzahlen!A:Q,MATCH(A2259,Gemeinde_Kennzahlen!B:B,),16)*INDEX(Gemeinde_Kennzahlen!A:Q,MATCH(A2259,Gemeinde_Kennzahlen!B:B,),17),2),"Siedlungsfläche in ha")</f>
        <v>67</v>
      </c>
      <c r="G2259">
        <f t="shared" si="108"/>
        <v>0</v>
      </c>
      <c r="H2259">
        <f t="shared" si="109"/>
        <v>0</v>
      </c>
      <c r="I2259">
        <f t="shared" si="110"/>
        <v>0</v>
      </c>
    </row>
    <row r="2260" spans="1:9" x14ac:dyDescent="0.2">
      <c r="A2260" t="s">
        <v>1391</v>
      </c>
      <c r="B2260">
        <v>1</v>
      </c>
      <c r="C2260">
        <v>0</v>
      </c>
      <c r="D2260">
        <v>0</v>
      </c>
      <c r="E2260">
        <f>IFERROR(INDEX(Gemeinde_Kennzahlen!A:C,MATCH(A2260,Gemeinde_Kennzahlen!B:B,),3),0)</f>
        <v>854</v>
      </c>
      <c r="F2260">
        <f>IFERROR(ROUND(INDEX(Gemeinde_Kennzahlen!A:Q,MATCH(A2260,Gemeinde_Kennzahlen!B:B,),16)*INDEX(Gemeinde_Kennzahlen!A:Q,MATCH(A2260,Gemeinde_Kennzahlen!B:B,),17),2),"Siedlungsfläche in ha")</f>
        <v>49.08</v>
      </c>
      <c r="G2260">
        <f t="shared" si="108"/>
        <v>5.8548009367681501E-2</v>
      </c>
      <c r="H2260">
        <f t="shared" si="109"/>
        <v>0</v>
      </c>
      <c r="I2260">
        <f t="shared" si="110"/>
        <v>0</v>
      </c>
    </row>
    <row r="2261" spans="1:9" x14ac:dyDescent="0.2">
      <c r="A2261" t="s">
        <v>3484</v>
      </c>
      <c r="B2261">
        <v>0</v>
      </c>
      <c r="C2261">
        <v>0</v>
      </c>
      <c r="D2261">
        <v>0</v>
      </c>
      <c r="E2261">
        <f>IFERROR(INDEX(Gemeinde_Kennzahlen!A:C,MATCH(A2261,Gemeinde_Kennzahlen!B:B,),3),0)</f>
        <v>0</v>
      </c>
      <c r="F2261" t="str">
        <f>IFERROR(ROUND(INDEX(Gemeinde_Kennzahlen!A:Q,MATCH(A2261,Gemeinde_Kennzahlen!B:B,),16)*INDEX(Gemeinde_Kennzahlen!A:Q,MATCH(A2261,Gemeinde_Kennzahlen!B:B,),17),2),"Siedlungsfläche in ha")</f>
        <v>Siedlungsfläche in ha</v>
      </c>
      <c r="G2261" t="e">
        <f t="shared" si="108"/>
        <v>#DIV/0!</v>
      </c>
      <c r="H2261" t="e">
        <f t="shared" si="109"/>
        <v>#DIV/0!</v>
      </c>
      <c r="I2261" t="e">
        <f t="shared" si="110"/>
        <v>#DIV/0!</v>
      </c>
    </row>
    <row r="2262" spans="1:9" x14ac:dyDescent="0.2">
      <c r="A2262" t="s">
        <v>3476</v>
      </c>
      <c r="B2262">
        <v>0</v>
      </c>
      <c r="C2262">
        <v>0</v>
      </c>
      <c r="D2262">
        <v>0</v>
      </c>
      <c r="E2262">
        <f>IFERROR(INDEX(Gemeinde_Kennzahlen!A:C,MATCH(A2262,Gemeinde_Kennzahlen!B:B,),3),0)</f>
        <v>0</v>
      </c>
      <c r="F2262" t="str">
        <f>IFERROR(ROUND(INDEX(Gemeinde_Kennzahlen!A:Q,MATCH(A2262,Gemeinde_Kennzahlen!B:B,),16)*INDEX(Gemeinde_Kennzahlen!A:Q,MATCH(A2262,Gemeinde_Kennzahlen!B:B,),17),2),"Siedlungsfläche in ha")</f>
        <v>Siedlungsfläche in ha</v>
      </c>
      <c r="G2262" t="e">
        <f t="shared" si="108"/>
        <v>#DIV/0!</v>
      </c>
      <c r="H2262" t="e">
        <f t="shared" si="109"/>
        <v>#DIV/0!</v>
      </c>
      <c r="I2262" t="e">
        <f t="shared" si="110"/>
        <v>#DIV/0!</v>
      </c>
    </row>
    <row r="2263" spans="1:9" x14ac:dyDescent="0.2">
      <c r="A2263" t="s">
        <v>252</v>
      </c>
      <c r="B2263">
        <v>0</v>
      </c>
      <c r="C2263">
        <v>0</v>
      </c>
      <c r="D2263">
        <v>0</v>
      </c>
      <c r="E2263">
        <f>IFERROR(INDEX(Gemeinde_Kennzahlen!A:C,MATCH(A2263,Gemeinde_Kennzahlen!B:B,),3),0)</f>
        <v>221</v>
      </c>
      <c r="F2263">
        <f>IFERROR(ROUND(INDEX(Gemeinde_Kennzahlen!A:Q,MATCH(A2263,Gemeinde_Kennzahlen!B:B,),16)*INDEX(Gemeinde_Kennzahlen!A:Q,MATCH(A2263,Gemeinde_Kennzahlen!B:B,),17),2),"Siedlungsfläche in ha")</f>
        <v>55.07</v>
      </c>
      <c r="G2263">
        <f t="shared" si="108"/>
        <v>0</v>
      </c>
      <c r="H2263">
        <f t="shared" si="109"/>
        <v>0</v>
      </c>
      <c r="I2263">
        <f t="shared" si="110"/>
        <v>0</v>
      </c>
    </row>
    <row r="2264" spans="1:9" x14ac:dyDescent="0.2">
      <c r="A2264" t="s">
        <v>3475</v>
      </c>
      <c r="B2264">
        <v>0</v>
      </c>
      <c r="C2264">
        <v>0</v>
      </c>
      <c r="D2264">
        <v>0</v>
      </c>
      <c r="E2264">
        <f>IFERROR(INDEX(Gemeinde_Kennzahlen!A:C,MATCH(A2264,Gemeinde_Kennzahlen!B:B,),3),0)</f>
        <v>0</v>
      </c>
      <c r="F2264" t="str">
        <f>IFERROR(ROUND(INDEX(Gemeinde_Kennzahlen!A:Q,MATCH(A2264,Gemeinde_Kennzahlen!B:B,),16)*INDEX(Gemeinde_Kennzahlen!A:Q,MATCH(A2264,Gemeinde_Kennzahlen!B:B,),17),2),"Siedlungsfläche in ha")</f>
        <v>Siedlungsfläche in ha</v>
      </c>
      <c r="G2264" t="e">
        <f t="shared" si="108"/>
        <v>#DIV/0!</v>
      </c>
      <c r="H2264" t="e">
        <f t="shared" si="109"/>
        <v>#DIV/0!</v>
      </c>
      <c r="I2264" t="e">
        <f t="shared" si="110"/>
        <v>#DIV/0!</v>
      </c>
    </row>
    <row r="2265" spans="1:9" x14ac:dyDescent="0.2">
      <c r="A2265" t="s">
        <v>546</v>
      </c>
      <c r="B2265">
        <v>0</v>
      </c>
      <c r="C2265">
        <v>0</v>
      </c>
      <c r="D2265">
        <v>0</v>
      </c>
      <c r="E2265">
        <f>IFERROR(INDEX(Gemeinde_Kennzahlen!A:C,MATCH(A2265,Gemeinde_Kennzahlen!B:B,),3),0)</f>
        <v>488</v>
      </c>
      <c r="F2265">
        <f>IFERROR(ROUND(INDEX(Gemeinde_Kennzahlen!A:Q,MATCH(A2265,Gemeinde_Kennzahlen!B:B,),16)*INDEX(Gemeinde_Kennzahlen!A:Q,MATCH(A2265,Gemeinde_Kennzahlen!B:B,),17),2),"Siedlungsfläche in ha")</f>
        <v>43.36</v>
      </c>
      <c r="G2265">
        <f t="shared" si="108"/>
        <v>0</v>
      </c>
      <c r="H2265">
        <f t="shared" si="109"/>
        <v>0</v>
      </c>
      <c r="I2265">
        <f t="shared" si="110"/>
        <v>0</v>
      </c>
    </row>
    <row r="2266" spans="1:9" x14ac:dyDescent="0.2">
      <c r="A2266" t="s">
        <v>3476</v>
      </c>
      <c r="B2266">
        <v>0</v>
      </c>
      <c r="C2266">
        <v>0</v>
      </c>
      <c r="D2266">
        <v>0</v>
      </c>
      <c r="E2266">
        <f>IFERROR(INDEX(Gemeinde_Kennzahlen!A:C,MATCH(A2266,Gemeinde_Kennzahlen!B:B,),3),0)</f>
        <v>0</v>
      </c>
      <c r="F2266" t="str">
        <f>IFERROR(ROUND(INDEX(Gemeinde_Kennzahlen!A:Q,MATCH(A2266,Gemeinde_Kennzahlen!B:B,),16)*INDEX(Gemeinde_Kennzahlen!A:Q,MATCH(A2266,Gemeinde_Kennzahlen!B:B,),17),2),"Siedlungsfläche in ha")</f>
        <v>Siedlungsfläche in ha</v>
      </c>
      <c r="G2266" t="e">
        <f t="shared" si="108"/>
        <v>#DIV/0!</v>
      </c>
      <c r="H2266" t="e">
        <f t="shared" si="109"/>
        <v>#DIV/0!</v>
      </c>
      <c r="I2266" t="e">
        <f t="shared" si="110"/>
        <v>#DIV/0!</v>
      </c>
    </row>
    <row r="2267" spans="1:9" x14ac:dyDescent="0.2">
      <c r="A2267" t="s">
        <v>1349</v>
      </c>
      <c r="B2267">
        <v>0</v>
      </c>
      <c r="C2267">
        <v>0</v>
      </c>
      <c r="D2267">
        <v>0</v>
      </c>
      <c r="E2267">
        <f>IFERROR(INDEX(Gemeinde_Kennzahlen!A:C,MATCH(A2267,Gemeinde_Kennzahlen!B:B,),3),0)</f>
        <v>1390</v>
      </c>
      <c r="F2267">
        <f>IFERROR(ROUND(INDEX(Gemeinde_Kennzahlen!A:Q,MATCH(A2267,Gemeinde_Kennzahlen!B:B,),16)*INDEX(Gemeinde_Kennzahlen!A:Q,MATCH(A2267,Gemeinde_Kennzahlen!B:B,),17),2),"Siedlungsfläche in ha")</f>
        <v>83.54</v>
      </c>
      <c r="G2267">
        <f t="shared" si="108"/>
        <v>0</v>
      </c>
      <c r="H2267">
        <f t="shared" si="109"/>
        <v>0</v>
      </c>
      <c r="I2267">
        <f t="shared" si="110"/>
        <v>0</v>
      </c>
    </row>
    <row r="2268" spans="1:9" x14ac:dyDescent="0.2">
      <c r="A2268" t="s">
        <v>3475</v>
      </c>
      <c r="B2268">
        <v>0</v>
      </c>
      <c r="C2268">
        <v>0</v>
      </c>
      <c r="D2268">
        <v>0</v>
      </c>
      <c r="E2268">
        <f>IFERROR(INDEX(Gemeinde_Kennzahlen!A:C,MATCH(A2268,Gemeinde_Kennzahlen!B:B,),3),0)</f>
        <v>0</v>
      </c>
      <c r="F2268" t="str">
        <f>IFERROR(ROUND(INDEX(Gemeinde_Kennzahlen!A:Q,MATCH(A2268,Gemeinde_Kennzahlen!B:B,),16)*INDEX(Gemeinde_Kennzahlen!A:Q,MATCH(A2268,Gemeinde_Kennzahlen!B:B,),17),2),"Siedlungsfläche in ha")</f>
        <v>Siedlungsfläche in ha</v>
      </c>
      <c r="G2268" t="e">
        <f t="shared" si="108"/>
        <v>#DIV/0!</v>
      </c>
      <c r="H2268" t="e">
        <f t="shared" si="109"/>
        <v>#DIV/0!</v>
      </c>
      <c r="I2268" t="e">
        <f t="shared" si="110"/>
        <v>#DIV/0!</v>
      </c>
    </row>
    <row r="2269" spans="1:9" x14ac:dyDescent="0.2">
      <c r="A2269" t="s">
        <v>847</v>
      </c>
      <c r="B2269">
        <v>0</v>
      </c>
      <c r="C2269">
        <v>0</v>
      </c>
      <c r="D2269">
        <v>0</v>
      </c>
      <c r="E2269">
        <f>IFERROR(INDEX(Gemeinde_Kennzahlen!A:C,MATCH(A2269,Gemeinde_Kennzahlen!B:B,),3),0)</f>
        <v>611</v>
      </c>
      <c r="F2269">
        <f>IFERROR(ROUND(INDEX(Gemeinde_Kennzahlen!A:Q,MATCH(A2269,Gemeinde_Kennzahlen!B:B,),16)*INDEX(Gemeinde_Kennzahlen!A:Q,MATCH(A2269,Gemeinde_Kennzahlen!B:B,),17),2),"Siedlungsfläche in ha")</f>
        <v>41.81</v>
      </c>
      <c r="G2269">
        <f t="shared" si="108"/>
        <v>0</v>
      </c>
      <c r="H2269">
        <f t="shared" si="109"/>
        <v>0</v>
      </c>
      <c r="I2269">
        <f t="shared" si="110"/>
        <v>0</v>
      </c>
    </row>
    <row r="2270" spans="1:9" x14ac:dyDescent="0.2">
      <c r="A2270" t="s">
        <v>3489</v>
      </c>
      <c r="B2270">
        <v>0</v>
      </c>
      <c r="C2270">
        <v>0</v>
      </c>
      <c r="D2270">
        <v>0</v>
      </c>
      <c r="E2270">
        <f>IFERROR(INDEX(Gemeinde_Kennzahlen!A:C,MATCH(A2270,Gemeinde_Kennzahlen!B:B,),3),0)</f>
        <v>0</v>
      </c>
      <c r="F2270" t="str">
        <f>IFERROR(ROUND(INDEX(Gemeinde_Kennzahlen!A:Q,MATCH(A2270,Gemeinde_Kennzahlen!B:B,),16)*INDEX(Gemeinde_Kennzahlen!A:Q,MATCH(A2270,Gemeinde_Kennzahlen!B:B,),17),2),"Siedlungsfläche in ha")</f>
        <v>Siedlungsfläche in ha</v>
      </c>
      <c r="G2270" t="e">
        <f t="shared" si="108"/>
        <v>#DIV/0!</v>
      </c>
      <c r="H2270" t="e">
        <f t="shared" si="109"/>
        <v>#DIV/0!</v>
      </c>
      <c r="I2270" t="e">
        <f t="shared" si="110"/>
        <v>#DIV/0!</v>
      </c>
    </row>
    <row r="2271" spans="1:9" x14ac:dyDescent="0.2">
      <c r="A2271" t="s">
        <v>2119</v>
      </c>
      <c r="B2271">
        <v>0</v>
      </c>
      <c r="C2271">
        <v>0</v>
      </c>
      <c r="D2271">
        <v>0</v>
      </c>
      <c r="E2271">
        <f>IFERROR(INDEX(Gemeinde_Kennzahlen!A:C,MATCH(A2271,Gemeinde_Kennzahlen!B:B,),3),0)</f>
        <v>953</v>
      </c>
      <c r="F2271">
        <f>IFERROR(ROUND(INDEX(Gemeinde_Kennzahlen!A:Q,MATCH(A2271,Gemeinde_Kennzahlen!B:B,),16)*INDEX(Gemeinde_Kennzahlen!A:Q,MATCH(A2271,Gemeinde_Kennzahlen!B:B,),17),2),"Siedlungsfläche in ha")</f>
        <v>118.45</v>
      </c>
      <c r="G2271">
        <f t="shared" si="108"/>
        <v>0</v>
      </c>
      <c r="H2271">
        <f t="shared" si="109"/>
        <v>0</v>
      </c>
      <c r="I2271">
        <f t="shared" si="110"/>
        <v>0</v>
      </c>
    </row>
    <row r="2272" spans="1:9" x14ac:dyDescent="0.2">
      <c r="A2272" t="s">
        <v>1349</v>
      </c>
      <c r="B2272">
        <v>0</v>
      </c>
      <c r="C2272">
        <v>0</v>
      </c>
      <c r="D2272">
        <v>0</v>
      </c>
      <c r="E2272">
        <f>IFERROR(INDEX(Gemeinde_Kennzahlen!A:C,MATCH(A2272,Gemeinde_Kennzahlen!B:B,),3),0)</f>
        <v>1390</v>
      </c>
      <c r="F2272">
        <f>IFERROR(ROUND(INDEX(Gemeinde_Kennzahlen!A:Q,MATCH(A2272,Gemeinde_Kennzahlen!B:B,),16)*INDEX(Gemeinde_Kennzahlen!A:Q,MATCH(A2272,Gemeinde_Kennzahlen!B:B,),17),2),"Siedlungsfläche in ha")</f>
        <v>83.54</v>
      </c>
      <c r="G2272">
        <f t="shared" si="108"/>
        <v>0</v>
      </c>
      <c r="H2272">
        <f t="shared" si="109"/>
        <v>0</v>
      </c>
      <c r="I2272">
        <f t="shared" si="110"/>
        <v>0</v>
      </c>
    </row>
    <row r="2273" spans="1:9" x14ac:dyDescent="0.2">
      <c r="A2273" t="s">
        <v>1189</v>
      </c>
      <c r="B2273">
        <v>0</v>
      </c>
      <c r="C2273">
        <v>0</v>
      </c>
      <c r="D2273">
        <v>0</v>
      </c>
      <c r="E2273">
        <f>IFERROR(INDEX(Gemeinde_Kennzahlen!A:C,MATCH(A2273,Gemeinde_Kennzahlen!B:B,),3),0)</f>
        <v>3006</v>
      </c>
      <c r="F2273">
        <f>IFERROR(ROUND(INDEX(Gemeinde_Kennzahlen!A:Q,MATCH(A2273,Gemeinde_Kennzahlen!B:B,),16)*INDEX(Gemeinde_Kennzahlen!A:Q,MATCH(A2273,Gemeinde_Kennzahlen!B:B,),17),2),"Siedlungsfläche in ha")</f>
        <v>186.77</v>
      </c>
      <c r="G2273">
        <f t="shared" si="108"/>
        <v>0</v>
      </c>
      <c r="H2273">
        <f t="shared" si="109"/>
        <v>0</v>
      </c>
      <c r="I2273">
        <f t="shared" si="110"/>
        <v>0</v>
      </c>
    </row>
    <row r="2274" spans="1:9" x14ac:dyDescent="0.2">
      <c r="A2274" t="s">
        <v>259</v>
      </c>
      <c r="B2274">
        <v>0</v>
      </c>
      <c r="C2274">
        <v>0</v>
      </c>
      <c r="D2274">
        <v>0</v>
      </c>
      <c r="E2274">
        <f>IFERROR(INDEX(Gemeinde_Kennzahlen!A:C,MATCH(A2274,Gemeinde_Kennzahlen!B:B,),3),0)</f>
        <v>149</v>
      </c>
      <c r="F2274">
        <f>IFERROR(ROUND(INDEX(Gemeinde_Kennzahlen!A:Q,MATCH(A2274,Gemeinde_Kennzahlen!B:B,),16)*INDEX(Gemeinde_Kennzahlen!A:Q,MATCH(A2274,Gemeinde_Kennzahlen!B:B,),17),2),"Siedlungsfläche in ha")</f>
        <v>19.13</v>
      </c>
      <c r="G2274">
        <f t="shared" si="108"/>
        <v>0</v>
      </c>
      <c r="H2274">
        <f t="shared" si="109"/>
        <v>0</v>
      </c>
      <c r="I2274">
        <f t="shared" si="110"/>
        <v>0</v>
      </c>
    </row>
    <row r="2275" spans="1:9" x14ac:dyDescent="0.2">
      <c r="A2275" t="s">
        <v>3476</v>
      </c>
      <c r="B2275">
        <v>0</v>
      </c>
      <c r="C2275">
        <v>0</v>
      </c>
      <c r="D2275">
        <v>0</v>
      </c>
      <c r="E2275">
        <f>IFERROR(INDEX(Gemeinde_Kennzahlen!A:C,MATCH(A2275,Gemeinde_Kennzahlen!B:B,),3),0)</f>
        <v>0</v>
      </c>
      <c r="F2275" t="str">
        <f>IFERROR(ROUND(INDEX(Gemeinde_Kennzahlen!A:Q,MATCH(A2275,Gemeinde_Kennzahlen!B:B,),16)*INDEX(Gemeinde_Kennzahlen!A:Q,MATCH(A2275,Gemeinde_Kennzahlen!B:B,),17),2),"Siedlungsfläche in ha")</f>
        <v>Siedlungsfläche in ha</v>
      </c>
      <c r="G2275" t="e">
        <f t="shared" si="108"/>
        <v>#DIV/0!</v>
      </c>
      <c r="H2275" t="e">
        <f t="shared" si="109"/>
        <v>#DIV/0!</v>
      </c>
      <c r="I2275" t="e">
        <f t="shared" si="110"/>
        <v>#DIV/0!</v>
      </c>
    </row>
    <row r="2276" spans="1:9" x14ac:dyDescent="0.2">
      <c r="A2276" t="s">
        <v>808</v>
      </c>
      <c r="B2276">
        <v>0</v>
      </c>
      <c r="C2276">
        <v>0</v>
      </c>
      <c r="D2276">
        <v>0</v>
      </c>
      <c r="E2276">
        <f>IFERROR(INDEX(Gemeinde_Kennzahlen!A:C,MATCH(A2276,Gemeinde_Kennzahlen!B:B,),3),0)</f>
        <v>6737</v>
      </c>
      <c r="F2276">
        <f>IFERROR(ROUND(INDEX(Gemeinde_Kennzahlen!A:Q,MATCH(A2276,Gemeinde_Kennzahlen!B:B,),16)*INDEX(Gemeinde_Kennzahlen!A:Q,MATCH(A2276,Gemeinde_Kennzahlen!B:B,),17),2),"Siedlungsfläche in ha")</f>
        <v>259.79000000000002</v>
      </c>
      <c r="G2276">
        <f t="shared" si="108"/>
        <v>0</v>
      </c>
      <c r="H2276">
        <f t="shared" si="109"/>
        <v>0</v>
      </c>
      <c r="I2276">
        <f t="shared" si="110"/>
        <v>0</v>
      </c>
    </row>
    <row r="2277" spans="1:9" x14ac:dyDescent="0.2">
      <c r="A2277" t="s">
        <v>3484</v>
      </c>
      <c r="B2277">
        <v>0</v>
      </c>
      <c r="C2277">
        <v>0</v>
      </c>
      <c r="D2277">
        <v>0</v>
      </c>
      <c r="E2277">
        <f>IFERROR(INDEX(Gemeinde_Kennzahlen!A:C,MATCH(A2277,Gemeinde_Kennzahlen!B:B,),3),0)</f>
        <v>0</v>
      </c>
      <c r="F2277" t="str">
        <f>IFERROR(ROUND(INDEX(Gemeinde_Kennzahlen!A:Q,MATCH(A2277,Gemeinde_Kennzahlen!B:B,),16)*INDEX(Gemeinde_Kennzahlen!A:Q,MATCH(A2277,Gemeinde_Kennzahlen!B:B,),17),2),"Siedlungsfläche in ha")</f>
        <v>Siedlungsfläche in ha</v>
      </c>
      <c r="G2277" t="e">
        <f t="shared" si="108"/>
        <v>#DIV/0!</v>
      </c>
      <c r="H2277" t="e">
        <f t="shared" si="109"/>
        <v>#DIV/0!</v>
      </c>
      <c r="I2277" t="e">
        <f t="shared" si="110"/>
        <v>#DIV/0!</v>
      </c>
    </row>
    <row r="2278" spans="1:9" x14ac:dyDescent="0.2">
      <c r="A2278" t="s">
        <v>3484</v>
      </c>
      <c r="B2278">
        <v>0</v>
      </c>
      <c r="C2278">
        <v>0</v>
      </c>
      <c r="D2278">
        <v>0</v>
      </c>
      <c r="E2278">
        <f>IFERROR(INDEX(Gemeinde_Kennzahlen!A:C,MATCH(A2278,Gemeinde_Kennzahlen!B:B,),3),0)</f>
        <v>0</v>
      </c>
      <c r="F2278" t="str">
        <f>IFERROR(ROUND(INDEX(Gemeinde_Kennzahlen!A:Q,MATCH(A2278,Gemeinde_Kennzahlen!B:B,),16)*INDEX(Gemeinde_Kennzahlen!A:Q,MATCH(A2278,Gemeinde_Kennzahlen!B:B,),17),2),"Siedlungsfläche in ha")</f>
        <v>Siedlungsfläche in ha</v>
      </c>
      <c r="G2278" t="e">
        <f t="shared" si="108"/>
        <v>#DIV/0!</v>
      </c>
      <c r="H2278" t="e">
        <f t="shared" si="109"/>
        <v>#DIV/0!</v>
      </c>
      <c r="I2278" t="e">
        <f t="shared" si="110"/>
        <v>#DIV/0!</v>
      </c>
    </row>
    <row r="2279" spans="1:9" x14ac:dyDescent="0.2">
      <c r="A2279" t="s">
        <v>332</v>
      </c>
      <c r="B2279">
        <v>0</v>
      </c>
      <c r="C2279">
        <v>0</v>
      </c>
      <c r="D2279">
        <v>0</v>
      </c>
      <c r="E2279">
        <f>IFERROR(INDEX(Gemeinde_Kennzahlen!A:C,MATCH(A2279,Gemeinde_Kennzahlen!B:B,),3),0)</f>
        <v>5083</v>
      </c>
      <c r="F2279">
        <f>IFERROR(ROUND(INDEX(Gemeinde_Kennzahlen!A:Q,MATCH(A2279,Gemeinde_Kennzahlen!B:B,),16)*INDEX(Gemeinde_Kennzahlen!A:Q,MATCH(A2279,Gemeinde_Kennzahlen!B:B,),17),2),"Siedlungsfläche in ha")</f>
        <v>200.86</v>
      </c>
      <c r="G2279">
        <f t="shared" si="108"/>
        <v>0</v>
      </c>
      <c r="H2279">
        <f t="shared" si="109"/>
        <v>0</v>
      </c>
      <c r="I2279">
        <f t="shared" si="110"/>
        <v>0</v>
      </c>
    </row>
    <row r="2280" spans="1:9" x14ac:dyDescent="0.2">
      <c r="A2280" t="s">
        <v>1145</v>
      </c>
      <c r="B2280">
        <v>0</v>
      </c>
      <c r="C2280">
        <v>0</v>
      </c>
      <c r="D2280">
        <v>0</v>
      </c>
      <c r="E2280">
        <f>IFERROR(INDEX(Gemeinde_Kennzahlen!A:C,MATCH(A2280,Gemeinde_Kennzahlen!B:B,),3),0)</f>
        <v>3004</v>
      </c>
      <c r="F2280">
        <f>IFERROR(ROUND(INDEX(Gemeinde_Kennzahlen!A:Q,MATCH(A2280,Gemeinde_Kennzahlen!B:B,),16)*INDEX(Gemeinde_Kennzahlen!A:Q,MATCH(A2280,Gemeinde_Kennzahlen!B:B,),17),2),"Siedlungsfläche in ha")</f>
        <v>69.34</v>
      </c>
      <c r="G2280">
        <f t="shared" si="108"/>
        <v>0</v>
      </c>
      <c r="H2280">
        <f t="shared" si="109"/>
        <v>0</v>
      </c>
      <c r="I2280">
        <f t="shared" si="110"/>
        <v>0</v>
      </c>
    </row>
    <row r="2281" spans="1:9" x14ac:dyDescent="0.2">
      <c r="A2281" t="s">
        <v>1140</v>
      </c>
      <c r="B2281">
        <v>0</v>
      </c>
      <c r="C2281">
        <v>0</v>
      </c>
      <c r="D2281">
        <v>1</v>
      </c>
      <c r="E2281">
        <f>IFERROR(INDEX(Gemeinde_Kennzahlen!A:C,MATCH(A2281,Gemeinde_Kennzahlen!B:B,),3),0)</f>
        <v>6494</v>
      </c>
      <c r="F2281">
        <f>IFERROR(ROUND(INDEX(Gemeinde_Kennzahlen!A:Q,MATCH(A2281,Gemeinde_Kennzahlen!B:B,),16)*INDEX(Gemeinde_Kennzahlen!A:Q,MATCH(A2281,Gemeinde_Kennzahlen!B:B,),17),2),"Siedlungsfläche in ha")</f>
        <v>203.45</v>
      </c>
      <c r="G2281">
        <f t="shared" si="108"/>
        <v>0</v>
      </c>
      <c r="H2281">
        <f t="shared" si="109"/>
        <v>0</v>
      </c>
      <c r="I2281">
        <f t="shared" si="110"/>
        <v>7.6994148444718205E-2</v>
      </c>
    </row>
    <row r="2282" spans="1:9" x14ac:dyDescent="0.2">
      <c r="A2282" t="s">
        <v>1453</v>
      </c>
      <c r="B2282">
        <v>0</v>
      </c>
      <c r="C2282">
        <v>0</v>
      </c>
      <c r="D2282">
        <v>0</v>
      </c>
      <c r="E2282">
        <f>IFERROR(INDEX(Gemeinde_Kennzahlen!A:C,MATCH(A2282,Gemeinde_Kennzahlen!B:B,),3),0)</f>
        <v>330</v>
      </c>
      <c r="F2282">
        <f>IFERROR(ROUND(INDEX(Gemeinde_Kennzahlen!A:Q,MATCH(A2282,Gemeinde_Kennzahlen!B:B,),16)*INDEX(Gemeinde_Kennzahlen!A:Q,MATCH(A2282,Gemeinde_Kennzahlen!B:B,),17),2),"Siedlungsfläche in ha")</f>
        <v>19.64</v>
      </c>
      <c r="G2282">
        <f t="shared" si="108"/>
        <v>0</v>
      </c>
      <c r="H2282">
        <f t="shared" si="109"/>
        <v>0</v>
      </c>
      <c r="I2282">
        <f t="shared" si="110"/>
        <v>0</v>
      </c>
    </row>
    <row r="2283" spans="1:9" x14ac:dyDescent="0.2">
      <c r="A2283" t="s">
        <v>905</v>
      </c>
      <c r="B2283">
        <v>5</v>
      </c>
      <c r="C2283">
        <v>1</v>
      </c>
      <c r="D2283">
        <v>0</v>
      </c>
      <c r="E2283">
        <f>IFERROR(INDEX(Gemeinde_Kennzahlen!A:C,MATCH(A2283,Gemeinde_Kennzahlen!B:B,),3),0)</f>
        <v>1832</v>
      </c>
      <c r="F2283">
        <f>IFERROR(ROUND(INDEX(Gemeinde_Kennzahlen!A:Q,MATCH(A2283,Gemeinde_Kennzahlen!B:B,),16)*INDEX(Gemeinde_Kennzahlen!A:Q,MATCH(A2283,Gemeinde_Kennzahlen!B:B,),17),2),"Siedlungsfläche in ha")</f>
        <v>124.79</v>
      </c>
      <c r="G2283">
        <f t="shared" si="108"/>
        <v>0.13646288209606985</v>
      </c>
      <c r="H2283">
        <f t="shared" si="109"/>
        <v>0.40938864628820959</v>
      </c>
      <c r="I2283">
        <f t="shared" si="110"/>
        <v>0</v>
      </c>
    </row>
    <row r="2284" spans="1:9" x14ac:dyDescent="0.2">
      <c r="A2284" t="s">
        <v>855</v>
      </c>
      <c r="B2284">
        <v>0</v>
      </c>
      <c r="C2284">
        <v>0</v>
      </c>
      <c r="D2284">
        <v>0</v>
      </c>
      <c r="E2284">
        <f>IFERROR(INDEX(Gemeinde_Kennzahlen!A:C,MATCH(A2284,Gemeinde_Kennzahlen!B:B,),3),0)</f>
        <v>3223</v>
      </c>
      <c r="F2284">
        <f>IFERROR(ROUND(INDEX(Gemeinde_Kennzahlen!A:Q,MATCH(A2284,Gemeinde_Kennzahlen!B:B,),16)*INDEX(Gemeinde_Kennzahlen!A:Q,MATCH(A2284,Gemeinde_Kennzahlen!B:B,),17),2),"Siedlungsfläche in ha")</f>
        <v>145.61000000000001</v>
      </c>
      <c r="G2284">
        <f t="shared" si="108"/>
        <v>0</v>
      </c>
      <c r="H2284">
        <f t="shared" si="109"/>
        <v>0</v>
      </c>
      <c r="I2284">
        <f t="shared" si="110"/>
        <v>0</v>
      </c>
    </row>
    <row r="2285" spans="1:9" x14ac:dyDescent="0.2">
      <c r="A2285" t="s">
        <v>1714</v>
      </c>
      <c r="B2285">
        <v>0</v>
      </c>
      <c r="C2285">
        <v>0</v>
      </c>
      <c r="D2285">
        <v>0</v>
      </c>
      <c r="E2285">
        <f>IFERROR(INDEX(Gemeinde_Kennzahlen!A:C,MATCH(A2285,Gemeinde_Kennzahlen!B:B,),3),0)</f>
        <v>2677</v>
      </c>
      <c r="F2285">
        <f>IFERROR(ROUND(INDEX(Gemeinde_Kennzahlen!A:Q,MATCH(A2285,Gemeinde_Kennzahlen!B:B,),16)*INDEX(Gemeinde_Kennzahlen!A:Q,MATCH(A2285,Gemeinde_Kennzahlen!B:B,),17),2),"Siedlungsfläche in ha")</f>
        <v>143.16</v>
      </c>
      <c r="G2285">
        <f t="shared" si="108"/>
        <v>0</v>
      </c>
      <c r="H2285">
        <f t="shared" si="109"/>
        <v>0</v>
      </c>
      <c r="I2285">
        <f t="shared" si="110"/>
        <v>0</v>
      </c>
    </row>
    <row r="2286" spans="1:9" x14ac:dyDescent="0.2">
      <c r="A2286" t="s">
        <v>1013</v>
      </c>
      <c r="B2286">
        <v>0</v>
      </c>
      <c r="C2286">
        <v>0</v>
      </c>
      <c r="D2286">
        <v>0</v>
      </c>
      <c r="E2286">
        <f>IFERROR(INDEX(Gemeinde_Kennzahlen!A:C,MATCH(A2286,Gemeinde_Kennzahlen!B:B,),3),0)</f>
        <v>361</v>
      </c>
      <c r="F2286">
        <f>IFERROR(ROUND(INDEX(Gemeinde_Kennzahlen!A:Q,MATCH(A2286,Gemeinde_Kennzahlen!B:B,),16)*INDEX(Gemeinde_Kennzahlen!A:Q,MATCH(A2286,Gemeinde_Kennzahlen!B:B,),17),2),"Siedlungsfläche in ha")</f>
        <v>25.83</v>
      </c>
      <c r="G2286">
        <f t="shared" si="108"/>
        <v>0</v>
      </c>
      <c r="H2286">
        <f t="shared" si="109"/>
        <v>0</v>
      </c>
      <c r="I2286">
        <f t="shared" si="110"/>
        <v>0</v>
      </c>
    </row>
    <row r="2287" spans="1:9" x14ac:dyDescent="0.2">
      <c r="A2287" t="s">
        <v>1352</v>
      </c>
      <c r="B2287">
        <v>0</v>
      </c>
      <c r="C2287">
        <v>0</v>
      </c>
      <c r="D2287">
        <v>0</v>
      </c>
      <c r="E2287">
        <f>IFERROR(INDEX(Gemeinde_Kennzahlen!A:C,MATCH(A2287,Gemeinde_Kennzahlen!B:B,),3),0)</f>
        <v>1140</v>
      </c>
      <c r="F2287">
        <f>IFERROR(ROUND(INDEX(Gemeinde_Kennzahlen!A:Q,MATCH(A2287,Gemeinde_Kennzahlen!B:B,),16)*INDEX(Gemeinde_Kennzahlen!A:Q,MATCH(A2287,Gemeinde_Kennzahlen!B:B,),17),2),"Siedlungsfläche in ha")</f>
        <v>91.2</v>
      </c>
      <c r="G2287">
        <f t="shared" si="108"/>
        <v>0</v>
      </c>
      <c r="H2287">
        <f t="shared" si="109"/>
        <v>0</v>
      </c>
      <c r="I2287">
        <f t="shared" si="110"/>
        <v>0</v>
      </c>
    </row>
    <row r="2288" spans="1:9" x14ac:dyDescent="0.2">
      <c r="A2288" t="s">
        <v>1350</v>
      </c>
      <c r="B2288">
        <v>0</v>
      </c>
      <c r="C2288">
        <v>0</v>
      </c>
      <c r="D2288">
        <v>0</v>
      </c>
      <c r="E2288">
        <f>IFERROR(INDEX(Gemeinde_Kennzahlen!A:C,MATCH(A2288,Gemeinde_Kennzahlen!B:B,),3),0)</f>
        <v>1889</v>
      </c>
      <c r="F2288">
        <f>IFERROR(ROUND(INDEX(Gemeinde_Kennzahlen!A:Q,MATCH(A2288,Gemeinde_Kennzahlen!B:B,),16)*INDEX(Gemeinde_Kennzahlen!A:Q,MATCH(A2288,Gemeinde_Kennzahlen!B:B,),17),2),"Siedlungsfläche in ha")</f>
        <v>92</v>
      </c>
      <c r="G2288">
        <f t="shared" si="108"/>
        <v>0</v>
      </c>
      <c r="H2288">
        <f t="shared" si="109"/>
        <v>0</v>
      </c>
      <c r="I2288">
        <f t="shared" si="110"/>
        <v>0</v>
      </c>
    </row>
    <row r="2289" spans="1:9" x14ac:dyDescent="0.2">
      <c r="A2289" t="s">
        <v>307</v>
      </c>
      <c r="B2289">
        <v>877</v>
      </c>
      <c r="C2289">
        <v>39</v>
      </c>
      <c r="D2289">
        <v>173</v>
      </c>
      <c r="E2289">
        <f>IFERROR(INDEX(Gemeinde_Kennzahlen!A:C,MATCH(A2289,Gemeinde_Kennzahlen!B:B,),3),0)</f>
        <v>203951</v>
      </c>
      <c r="F2289">
        <f>IFERROR(ROUND(INDEX(Gemeinde_Kennzahlen!A:Q,MATCH(A2289,Gemeinde_Kennzahlen!B:B,),16)*INDEX(Gemeinde_Kennzahlen!A:Q,MATCH(A2289,Gemeinde_Kennzahlen!B:B,),17),2),"Siedlungsfläche in ha")</f>
        <v>1466.76</v>
      </c>
      <c r="G2289">
        <f t="shared" si="108"/>
        <v>0.21500262317909694</v>
      </c>
      <c r="H2289">
        <f t="shared" si="109"/>
        <v>0.14341680109438051</v>
      </c>
      <c r="I2289">
        <f t="shared" si="110"/>
        <v>0.42412148015945006</v>
      </c>
    </row>
    <row r="2290" spans="1:9" x14ac:dyDescent="0.2">
      <c r="A2290" t="s">
        <v>320</v>
      </c>
      <c r="B2290">
        <v>17</v>
      </c>
      <c r="C2290">
        <v>2</v>
      </c>
      <c r="D2290">
        <v>14</v>
      </c>
      <c r="E2290">
        <f>IFERROR(INDEX(Gemeinde_Kennzahlen!A:C,MATCH(A2290,Gemeinde_Kennzahlen!B:B,),3),0)</f>
        <v>22621</v>
      </c>
      <c r="F2290">
        <f>IFERROR(ROUND(INDEX(Gemeinde_Kennzahlen!A:Q,MATCH(A2290,Gemeinde_Kennzahlen!B:B,),16)*INDEX(Gemeinde_Kennzahlen!A:Q,MATCH(A2290,Gemeinde_Kennzahlen!B:B,),17),2),"Siedlungsfläche in ha")</f>
        <v>229.25</v>
      </c>
      <c r="G2290">
        <f t="shared" si="108"/>
        <v>3.7575703991865966E-2</v>
      </c>
      <c r="H2290">
        <f t="shared" si="109"/>
        <v>6.6310065867998771E-2</v>
      </c>
      <c r="I2290">
        <f t="shared" si="110"/>
        <v>0.30944697405066091</v>
      </c>
    </row>
  </sheetData>
  <sheetProtection algorithmName="SHA-512" hashValue="JZzB30n9owaSYOqXW8c0gm20emWhq3ubjZeUKYPu8ZBR8RzA+eHKseCh3OEe/OqT8lh872e+Rk2+2gjj6lShyw==" saltValue="czwBBK7BhyFKpOvM5q+1Rg==" spinCount="100000" sheet="1" objects="1" scenarios="1"/>
  <sortState xmlns:xlrd2="http://schemas.microsoft.com/office/spreadsheetml/2017/richdata2" ref="A2:I17">
    <sortCondition ref="A1:A17"/>
  </sortState>
  <pageMargins left="0.7" right="0.7" top="0.78740157499999996" bottom="0.78740157499999996"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B0B16-6D7A-1E49-8C9B-9456606B7C9B}">
  <dimension ref="A1:U2174"/>
  <sheetViews>
    <sheetView workbookViewId="0">
      <selection activeCell="D117" sqref="D117"/>
    </sheetView>
  </sheetViews>
  <sheetFormatPr baseColWidth="10" defaultRowHeight="15" x14ac:dyDescent="0.2"/>
  <cols>
    <col min="15" max="16" width="18.33203125" bestFit="1" customWidth="1"/>
    <col min="17" max="17" width="15.6640625" bestFit="1" customWidth="1"/>
    <col min="18" max="18" width="14.5" bestFit="1" customWidth="1"/>
  </cols>
  <sheetData>
    <row r="1" spans="1:21" x14ac:dyDescent="0.2">
      <c r="A1" t="s">
        <v>2392</v>
      </c>
    </row>
    <row r="2" spans="1:21" x14ac:dyDescent="0.2">
      <c r="A2" t="s">
        <v>2393</v>
      </c>
      <c r="B2" t="s">
        <v>2394</v>
      </c>
      <c r="C2">
        <v>2012</v>
      </c>
      <c r="D2">
        <v>2013</v>
      </c>
      <c r="E2">
        <v>2014</v>
      </c>
      <c r="F2">
        <v>2015</v>
      </c>
      <c r="G2">
        <v>2016</v>
      </c>
      <c r="H2">
        <v>2017</v>
      </c>
      <c r="I2">
        <v>2018</v>
      </c>
      <c r="J2">
        <v>2019</v>
      </c>
      <c r="K2">
        <v>2020</v>
      </c>
      <c r="L2">
        <v>2021</v>
      </c>
      <c r="M2" t="s">
        <v>2395</v>
      </c>
      <c r="N2" t="s">
        <v>2396</v>
      </c>
      <c r="O2" t="str">
        <f>CONCATENATE("Mittelwert ",C2,"-",G2)</f>
        <v>Mittelwert 2012-2016</v>
      </c>
      <c r="P2" t="str">
        <f>CONCATENATE("Mittelwert ",H2,"-",L2)</f>
        <v>Mittelwert 2017-2021</v>
      </c>
      <c r="Q2" t="s">
        <v>3460</v>
      </c>
      <c r="R2" t="s">
        <v>3461</v>
      </c>
      <c r="S2" t="s">
        <v>3462</v>
      </c>
      <c r="T2" t="s">
        <v>3397</v>
      </c>
      <c r="U2" t="s">
        <v>3398</v>
      </c>
    </row>
    <row r="3" spans="1:21" x14ac:dyDescent="0.2">
      <c r="A3">
        <v>1</v>
      </c>
      <c r="B3" t="s">
        <v>2380</v>
      </c>
      <c r="C3" s="6">
        <v>0</v>
      </c>
      <c r="D3" s="6">
        <v>4.1271151465125877</v>
      </c>
      <c r="E3" s="6">
        <v>0</v>
      </c>
      <c r="F3" s="6">
        <v>0</v>
      </c>
      <c r="G3" s="6">
        <v>4.1271151465125877</v>
      </c>
      <c r="H3" s="6">
        <v>0</v>
      </c>
      <c r="I3" s="6">
        <v>4.1271151465125877</v>
      </c>
      <c r="J3" s="6">
        <v>0</v>
      </c>
      <c r="K3" s="6">
        <v>0</v>
      </c>
      <c r="L3" s="6">
        <v>0</v>
      </c>
      <c r="M3" s="6">
        <f t="shared" ref="M3:M18" si="0">AVERAGE(C3:L3)</f>
        <v>1.2381345439537763</v>
      </c>
      <c r="N3" s="6">
        <f t="shared" ref="N3:N18" si="1">MEDIAN(C3:L3)</f>
        <v>0</v>
      </c>
      <c r="O3" s="6">
        <f t="shared" ref="O3:O18" si="2">AVERAGE((C3:G3))</f>
        <v>1.6508460586050351</v>
      </c>
      <c r="P3" s="6">
        <f t="shared" ref="P3:P18" si="3">AVERAGE(H3:L3)</f>
        <v>0.82542302930251754</v>
      </c>
      <c r="Q3" s="6">
        <f t="shared" ref="Q3:Q18" si="4">STDEVA(C3:L3)/SQRT(COUNT(C3:L3))</f>
        <v>0.6304272520230898</v>
      </c>
      <c r="R3" s="6">
        <f t="shared" ref="R3:R18" si="5">P3-M3</f>
        <v>-0.41271151465125877</v>
      </c>
      <c r="S3" t="str" cm="1">
        <f t="array" ref="S3">_xlfn.IFS(R3&gt;Q3,"Zunahme",-1*Q3&gt;R3,"Abnahme",TRUE,"Konstant")</f>
        <v>Konstant</v>
      </c>
      <c r="T3">
        <f>IFERROR(INDEX(Gemeinde_Kennzahlen!A:C,MATCH(B3,Gemeinde_Kennzahlen!B:B,),3),0)</f>
        <v>1981</v>
      </c>
      <c r="U3">
        <f>IFERROR(IF(ISNUMBER(INDEX(Gemeinde_Kennzahlen!A:W,MATCH(B3,Gemeinde_Kennzahlen!B:B,),23)),INDEX(Gemeinde_Kennzahlen!A:W,MATCH(B3,Gemeinde_Kennzahlen!B:B,),23),0),0)</f>
        <v>442</v>
      </c>
    </row>
    <row r="4" spans="1:21" x14ac:dyDescent="0.2">
      <c r="A4">
        <v>2</v>
      </c>
      <c r="B4" t="s">
        <v>2379</v>
      </c>
      <c r="C4" s="6">
        <v>3.1212609894397336</v>
      </c>
      <c r="D4" s="6">
        <v>1.5606304947198668</v>
      </c>
      <c r="E4" s="6">
        <v>1.0404203298132446</v>
      </c>
      <c r="F4" s="6">
        <v>1.0404203298132446</v>
      </c>
      <c r="G4" s="6">
        <v>2.0808406596264892</v>
      </c>
      <c r="H4" s="6">
        <v>2.0808406596264892</v>
      </c>
      <c r="I4" s="6">
        <v>3.1212609894397336</v>
      </c>
      <c r="J4" s="6">
        <v>2.6010508245331114</v>
      </c>
      <c r="K4" s="6">
        <v>0.52021016490662231</v>
      </c>
      <c r="L4" s="6">
        <v>1.0404203298132446</v>
      </c>
      <c r="M4" s="6">
        <f t="shared" si="0"/>
        <v>1.8207355771731781</v>
      </c>
      <c r="N4" s="6">
        <f t="shared" si="1"/>
        <v>1.8207355771731781</v>
      </c>
      <c r="O4" s="6">
        <f t="shared" si="2"/>
        <v>1.7687145606825159</v>
      </c>
      <c r="P4" s="6">
        <f t="shared" si="3"/>
        <v>1.8727565936638402</v>
      </c>
      <c r="Q4" s="6">
        <f t="shared" si="4"/>
        <v>0.29273861201224438</v>
      </c>
      <c r="R4" s="6">
        <f t="shared" si="5"/>
        <v>5.2021016490662042E-2</v>
      </c>
      <c r="S4" t="str" cm="1">
        <f t="array" ref="S4">_xlfn.IFS(R4&gt;Q4,"Zunahme",-1*Q4&gt;R4,"Abnahme",TRUE,"Konstant")</f>
        <v>Konstant</v>
      </c>
      <c r="T4">
        <f>IFERROR(INDEX(Gemeinde_Kennzahlen!A:C,MATCH(B4,Gemeinde_Kennzahlen!B:B,),3),0)</f>
        <v>12303</v>
      </c>
      <c r="U4">
        <f>IFERROR(IF(ISNUMBER(INDEX(Gemeinde_Kennzahlen!A:W,MATCH(B4,Gemeinde_Kennzahlen!B:B,),23)),INDEX(Gemeinde_Kennzahlen!A:W,MATCH(B4,Gemeinde_Kennzahlen!B:B,),23),0),0)</f>
        <v>6920</v>
      </c>
    </row>
    <row r="5" spans="1:21" x14ac:dyDescent="0.2">
      <c r="A5">
        <v>3</v>
      </c>
      <c r="B5" t="s">
        <v>2378</v>
      </c>
      <c r="C5" s="6">
        <v>0</v>
      </c>
      <c r="D5" s="6">
        <v>1.5183723048891589</v>
      </c>
      <c r="E5" s="6">
        <v>1.5183723048891589</v>
      </c>
      <c r="F5" s="6">
        <v>0</v>
      </c>
      <c r="G5" s="6">
        <v>0</v>
      </c>
      <c r="H5" s="6">
        <v>1.5183723048891589</v>
      </c>
      <c r="I5" s="6">
        <v>0</v>
      </c>
      <c r="J5" s="6">
        <v>0</v>
      </c>
      <c r="K5" s="6">
        <v>1.5183723048891589</v>
      </c>
      <c r="L5" s="6">
        <v>0</v>
      </c>
      <c r="M5" s="6">
        <f t="shared" si="0"/>
        <v>0.60734892195566359</v>
      </c>
      <c r="N5" s="6">
        <f t="shared" si="1"/>
        <v>0</v>
      </c>
      <c r="O5" s="6">
        <f t="shared" si="2"/>
        <v>0.60734892195566359</v>
      </c>
      <c r="P5" s="6">
        <f t="shared" si="3"/>
        <v>0.60734892195566359</v>
      </c>
      <c r="Q5" s="6">
        <f t="shared" si="4"/>
        <v>0.24794915910346976</v>
      </c>
      <c r="R5" s="6">
        <f t="shared" si="5"/>
        <v>0</v>
      </c>
      <c r="S5" t="str" cm="1">
        <f t="array" ref="S5">_xlfn.IFS(R5&gt;Q5,"Zunahme",-1*Q5&gt;R5,"Abnahme",TRUE,"Konstant")</f>
        <v>Konstant</v>
      </c>
      <c r="T5">
        <f>IFERROR(INDEX(Gemeinde_Kennzahlen!A:C,MATCH(B5,Gemeinde_Kennzahlen!B:B,),3),0)</f>
        <v>5572</v>
      </c>
      <c r="U5">
        <f>IFERROR(IF(ISNUMBER(INDEX(Gemeinde_Kennzahlen!A:W,MATCH(B5,Gemeinde_Kennzahlen!B:B,),23)),INDEX(Gemeinde_Kennzahlen!A:W,MATCH(B5,Gemeinde_Kennzahlen!B:B,),23),0),0)</f>
        <v>1014</v>
      </c>
    </row>
    <row r="6" spans="1:21" x14ac:dyDescent="0.2">
      <c r="A6">
        <v>4</v>
      </c>
      <c r="B6" t="s">
        <v>2377</v>
      </c>
      <c r="C6" s="6">
        <v>0</v>
      </c>
      <c r="D6" s="6">
        <v>0</v>
      </c>
      <c r="E6" s="6">
        <v>0</v>
      </c>
      <c r="F6" s="6">
        <v>0</v>
      </c>
      <c r="G6" s="6">
        <v>2.0955574182732608</v>
      </c>
      <c r="H6" s="6">
        <v>0</v>
      </c>
      <c r="I6" s="6">
        <v>0</v>
      </c>
      <c r="J6" s="6">
        <v>0</v>
      </c>
      <c r="K6" s="6">
        <v>6.2866722548197815</v>
      </c>
      <c r="L6" s="6">
        <v>0</v>
      </c>
      <c r="M6" s="6">
        <f t="shared" si="0"/>
        <v>0.83822296730930435</v>
      </c>
      <c r="N6" s="6">
        <f t="shared" si="1"/>
        <v>0</v>
      </c>
      <c r="O6" s="6">
        <f t="shared" si="2"/>
        <v>0.41911148365465217</v>
      </c>
      <c r="P6" s="6">
        <f t="shared" si="3"/>
        <v>1.2573344509639564</v>
      </c>
      <c r="Q6" s="6">
        <f t="shared" si="4"/>
        <v>0.64020336615756346</v>
      </c>
      <c r="R6" s="6">
        <f t="shared" si="5"/>
        <v>0.41911148365465201</v>
      </c>
      <c r="S6" t="str" cm="1">
        <f t="array" ref="S6">_xlfn.IFS(R6&gt;Q6,"Zunahme",-1*Q6&gt;R6,"Abnahme",TRUE,"Konstant")</f>
        <v>Konstant</v>
      </c>
      <c r="T6">
        <f>IFERROR(INDEX(Gemeinde_Kennzahlen!A:C,MATCH(B6,Gemeinde_Kennzahlen!B:B,),3),0)</f>
        <v>3751</v>
      </c>
      <c r="U6">
        <f>IFERROR(IF(ISNUMBER(INDEX(Gemeinde_Kennzahlen!A:W,MATCH(B6,Gemeinde_Kennzahlen!B:B,),23)),INDEX(Gemeinde_Kennzahlen!A:W,MATCH(B6,Gemeinde_Kennzahlen!B:B,),23),0),0)</f>
        <v>1021</v>
      </c>
    </row>
    <row r="7" spans="1:21" x14ac:dyDescent="0.2">
      <c r="A7">
        <v>5</v>
      </c>
      <c r="B7" t="s">
        <v>2376</v>
      </c>
      <c r="C7" s="6">
        <v>0</v>
      </c>
      <c r="D7" s="6">
        <v>0</v>
      </c>
      <c r="E7" s="6">
        <v>1.9025875190258754</v>
      </c>
      <c r="F7" s="6">
        <v>0</v>
      </c>
      <c r="G7" s="6">
        <v>1.9025875190258754</v>
      </c>
      <c r="H7" s="6">
        <v>0</v>
      </c>
      <c r="I7" s="6">
        <v>0</v>
      </c>
      <c r="J7" s="6">
        <v>0</v>
      </c>
      <c r="K7" s="6">
        <v>0</v>
      </c>
      <c r="L7" s="6">
        <v>1.9025875190258754</v>
      </c>
      <c r="M7" s="6">
        <f t="shared" si="0"/>
        <v>0.57077625570776269</v>
      </c>
      <c r="N7" s="6">
        <f t="shared" si="1"/>
        <v>0</v>
      </c>
      <c r="O7" s="6">
        <f t="shared" si="2"/>
        <v>0.76103500761035014</v>
      </c>
      <c r="P7" s="6">
        <f t="shared" si="3"/>
        <v>0.38051750380517507</v>
      </c>
      <c r="Q7" s="6">
        <f t="shared" si="4"/>
        <v>0.29062504407381023</v>
      </c>
      <c r="R7" s="6">
        <f t="shared" si="5"/>
        <v>-0.19025875190258762</v>
      </c>
      <c r="S7" t="str" cm="1">
        <f t="array" ref="S7">_xlfn.IFS(R7&gt;Q7,"Zunahme",-1*Q7&gt;R7,"Abnahme",TRUE,"Konstant")</f>
        <v>Konstant</v>
      </c>
      <c r="T7">
        <f>IFERROR(INDEX(Gemeinde_Kennzahlen!A:C,MATCH(B7,Gemeinde_Kennzahlen!B:B,),3),0)</f>
        <v>3778</v>
      </c>
      <c r="U7">
        <f>IFERROR(IF(ISNUMBER(INDEX(Gemeinde_Kennzahlen!A:W,MATCH(B7,Gemeinde_Kennzahlen!B:B,),23)),INDEX(Gemeinde_Kennzahlen!A:W,MATCH(B7,Gemeinde_Kennzahlen!B:B,),23),0),0)</f>
        <v>1478</v>
      </c>
    </row>
    <row r="8" spans="1:21" x14ac:dyDescent="0.2">
      <c r="A8">
        <v>6</v>
      </c>
      <c r="B8" t="s">
        <v>2375</v>
      </c>
      <c r="C8" s="6">
        <v>6.4935064935064934</v>
      </c>
      <c r="D8" s="6">
        <v>0</v>
      </c>
      <c r="E8" s="6">
        <v>0</v>
      </c>
      <c r="F8" s="6">
        <v>0</v>
      </c>
      <c r="G8" s="6">
        <v>0</v>
      </c>
      <c r="H8" s="6">
        <v>0</v>
      </c>
      <c r="I8" s="6">
        <v>0</v>
      </c>
      <c r="J8" s="6">
        <v>0</v>
      </c>
      <c r="K8" s="6">
        <v>0</v>
      </c>
      <c r="L8" s="6">
        <v>0</v>
      </c>
      <c r="M8" s="6">
        <f t="shared" si="0"/>
        <v>0.64935064935064934</v>
      </c>
      <c r="N8" s="6">
        <f t="shared" si="1"/>
        <v>0</v>
      </c>
      <c r="O8" s="6">
        <f t="shared" si="2"/>
        <v>1.2987012987012987</v>
      </c>
      <c r="P8" s="6">
        <f t="shared" si="3"/>
        <v>0</v>
      </c>
      <c r="Q8" s="6">
        <f t="shared" si="4"/>
        <v>0.64935064935064934</v>
      </c>
      <c r="R8" s="6">
        <f t="shared" si="5"/>
        <v>-0.64935064935064934</v>
      </c>
      <c r="S8" t="str" cm="1">
        <f t="array" ref="S8">_xlfn.IFS(R8&gt;Q8,"Zunahme",-1*Q8&gt;R8,"Abnahme",TRUE,"Konstant")</f>
        <v>Konstant</v>
      </c>
      <c r="T8">
        <f>IFERROR(INDEX(Gemeinde_Kennzahlen!A:C,MATCH(B8,Gemeinde_Kennzahlen!B:B,),3),0)</f>
        <v>1221</v>
      </c>
      <c r="U8">
        <f>IFERROR(IF(ISNUMBER(INDEX(Gemeinde_Kennzahlen!A:W,MATCH(B8,Gemeinde_Kennzahlen!B:B,),23)),INDEX(Gemeinde_Kennzahlen!A:W,MATCH(B8,Gemeinde_Kennzahlen!B:B,),23),0),0)</f>
        <v>319</v>
      </c>
    </row>
    <row r="9" spans="1:21" x14ac:dyDescent="0.2">
      <c r="A9">
        <v>7</v>
      </c>
      <c r="B9" t="s">
        <v>2374</v>
      </c>
      <c r="C9" s="6">
        <v>0</v>
      </c>
      <c r="D9" s="6">
        <v>0</v>
      </c>
      <c r="E9" s="6">
        <v>0</v>
      </c>
      <c r="F9" s="6">
        <v>0</v>
      </c>
      <c r="G9" s="6">
        <v>3.3967391304347827</v>
      </c>
      <c r="H9" s="6">
        <v>0</v>
      </c>
      <c r="I9" s="6">
        <v>3.3967391304347827</v>
      </c>
      <c r="J9" s="6">
        <v>0</v>
      </c>
      <c r="K9" s="6">
        <v>0</v>
      </c>
      <c r="L9" s="6">
        <v>0</v>
      </c>
      <c r="M9" s="6">
        <f t="shared" si="0"/>
        <v>0.67934782608695654</v>
      </c>
      <c r="N9" s="6">
        <f t="shared" si="1"/>
        <v>0</v>
      </c>
      <c r="O9" s="6">
        <f t="shared" si="2"/>
        <v>0.67934782608695654</v>
      </c>
      <c r="P9" s="6">
        <f t="shared" si="3"/>
        <v>0.67934782608695654</v>
      </c>
      <c r="Q9" s="6">
        <f t="shared" si="4"/>
        <v>0.45289855072463764</v>
      </c>
      <c r="R9" s="6">
        <f t="shared" si="5"/>
        <v>0</v>
      </c>
      <c r="S9" t="str" cm="1">
        <f t="array" ref="S9">_xlfn.IFS(R9&gt;Q9,"Zunahme",-1*Q9&gt;R9,"Abnahme",TRUE,"Konstant")</f>
        <v>Konstant</v>
      </c>
      <c r="T9">
        <f>IFERROR(INDEX(Gemeinde_Kennzahlen!A:C,MATCH(B9,Gemeinde_Kennzahlen!B:B,),3),0)</f>
        <v>2378</v>
      </c>
      <c r="U9">
        <f>IFERROR(IF(ISNUMBER(INDEX(Gemeinde_Kennzahlen!A:W,MATCH(B9,Gemeinde_Kennzahlen!B:B,),23)),INDEX(Gemeinde_Kennzahlen!A:W,MATCH(B9,Gemeinde_Kennzahlen!B:B,),23),0),0)</f>
        <v>566</v>
      </c>
    </row>
    <row r="10" spans="1:21" x14ac:dyDescent="0.2">
      <c r="A10">
        <v>8</v>
      </c>
      <c r="B10" t="s">
        <v>2373</v>
      </c>
      <c r="C10" s="6">
        <v>0</v>
      </c>
      <c r="D10" s="6">
        <v>0</v>
      </c>
      <c r="E10" s="6">
        <v>0</v>
      </c>
      <c r="F10" s="6">
        <v>0</v>
      </c>
      <c r="G10" s="6">
        <v>0</v>
      </c>
      <c r="H10" s="6">
        <v>0</v>
      </c>
      <c r="I10" s="6">
        <v>0</v>
      </c>
      <c r="J10" s="6">
        <v>0</v>
      </c>
      <c r="K10" s="6">
        <v>0</v>
      </c>
      <c r="L10" s="6">
        <v>0</v>
      </c>
      <c r="M10" s="6">
        <f t="shared" si="0"/>
        <v>0</v>
      </c>
      <c r="N10" s="6">
        <f t="shared" si="1"/>
        <v>0</v>
      </c>
      <c r="O10" s="6">
        <f t="shared" si="2"/>
        <v>0</v>
      </c>
      <c r="P10" s="6">
        <f t="shared" si="3"/>
        <v>0</v>
      </c>
      <c r="Q10" s="6">
        <f t="shared" si="4"/>
        <v>0</v>
      </c>
      <c r="R10" s="6">
        <f t="shared" si="5"/>
        <v>0</v>
      </c>
      <c r="S10" t="str" cm="1">
        <f t="array" ref="S10">_xlfn.IFS(R10&gt;Q10,"Zunahme",-1*Q10&gt;R10,"Abnahme",TRUE,"Konstant")</f>
        <v>Konstant</v>
      </c>
      <c r="T10">
        <f>IFERROR(INDEX(Gemeinde_Kennzahlen!A:C,MATCH(B10,Gemeinde_Kennzahlen!B:B,),3),0)</f>
        <v>645</v>
      </c>
      <c r="U10">
        <f>IFERROR(IF(ISNUMBER(INDEX(Gemeinde_Kennzahlen!A:W,MATCH(B10,Gemeinde_Kennzahlen!B:B,),23)),INDEX(Gemeinde_Kennzahlen!A:W,MATCH(B10,Gemeinde_Kennzahlen!B:B,),23),0),0)</f>
        <v>175</v>
      </c>
    </row>
    <row r="11" spans="1:21" x14ac:dyDescent="0.2">
      <c r="A11">
        <v>9</v>
      </c>
      <c r="B11" t="s">
        <v>2372</v>
      </c>
      <c r="C11" s="6">
        <v>1.4534883720930234</v>
      </c>
      <c r="D11" s="6">
        <v>0</v>
      </c>
      <c r="E11" s="6">
        <v>0</v>
      </c>
      <c r="F11" s="6">
        <v>1.4534883720930234</v>
      </c>
      <c r="G11" s="6">
        <v>0</v>
      </c>
      <c r="H11" s="6">
        <v>1.4534883720930234</v>
      </c>
      <c r="I11" s="6">
        <v>0</v>
      </c>
      <c r="J11" s="6">
        <v>0</v>
      </c>
      <c r="K11" s="6">
        <v>1.4534883720930234</v>
      </c>
      <c r="L11" s="6">
        <v>1.4534883720930234</v>
      </c>
      <c r="M11" s="6">
        <f t="shared" si="0"/>
        <v>0.7267441860465117</v>
      </c>
      <c r="N11" s="6">
        <f t="shared" si="1"/>
        <v>0.7267441860465117</v>
      </c>
      <c r="O11" s="6">
        <f t="shared" si="2"/>
        <v>0.58139534883720934</v>
      </c>
      <c r="P11" s="6">
        <f t="shared" si="3"/>
        <v>0.87209302325581406</v>
      </c>
      <c r="Q11" s="6">
        <f t="shared" si="4"/>
        <v>0.24224806201550386</v>
      </c>
      <c r="R11" s="6">
        <f t="shared" si="5"/>
        <v>0.14534883720930236</v>
      </c>
      <c r="S11" t="str" cm="1">
        <f t="array" ref="S11">_xlfn.IFS(R11&gt;Q11,"Zunahme",-1*Q11&gt;R11,"Abnahme",TRUE,"Konstant")</f>
        <v>Konstant</v>
      </c>
      <c r="T11">
        <f>IFERROR(INDEX(Gemeinde_Kennzahlen!A:C,MATCH(B11,Gemeinde_Kennzahlen!B:B,),3),0)</f>
        <v>5200</v>
      </c>
      <c r="U11">
        <f>IFERROR(IF(ISNUMBER(INDEX(Gemeinde_Kennzahlen!A:W,MATCH(B11,Gemeinde_Kennzahlen!B:B,),23)),INDEX(Gemeinde_Kennzahlen!A:W,MATCH(B11,Gemeinde_Kennzahlen!B:B,),23),0),0)</f>
        <v>1680</v>
      </c>
    </row>
    <row r="12" spans="1:21" x14ac:dyDescent="0.2">
      <c r="A12">
        <v>10</v>
      </c>
      <c r="B12" t="s">
        <v>2371</v>
      </c>
      <c r="C12" s="6">
        <v>0</v>
      </c>
      <c r="D12" s="6">
        <v>1.434102968593145</v>
      </c>
      <c r="E12" s="6">
        <v>4.3023089057794346</v>
      </c>
      <c r="F12" s="6">
        <v>0</v>
      </c>
      <c r="G12" s="6">
        <v>1.434102968593145</v>
      </c>
      <c r="H12" s="6">
        <v>0</v>
      </c>
      <c r="I12" s="6">
        <v>0</v>
      </c>
      <c r="J12" s="6">
        <v>2.86820593718629</v>
      </c>
      <c r="K12" s="6">
        <v>2.86820593718629</v>
      </c>
      <c r="L12" s="6">
        <v>1.434102968593145</v>
      </c>
      <c r="M12" s="6">
        <f t="shared" si="0"/>
        <v>1.434102968593145</v>
      </c>
      <c r="N12" s="6">
        <f t="shared" si="1"/>
        <v>1.434102968593145</v>
      </c>
      <c r="O12" s="6">
        <f t="shared" si="2"/>
        <v>1.434102968593145</v>
      </c>
      <c r="P12" s="6">
        <f t="shared" si="3"/>
        <v>1.434102968593145</v>
      </c>
      <c r="Q12" s="6">
        <f t="shared" si="4"/>
        <v>0.47803432286438163</v>
      </c>
      <c r="R12" s="6">
        <f t="shared" si="5"/>
        <v>0</v>
      </c>
      <c r="S12" t="str" cm="1">
        <f t="array" ref="S12">_xlfn.IFS(R12&gt;Q12,"Zunahme",-1*Q12&gt;R12,"Abnahme",TRUE,"Konstant")</f>
        <v>Konstant</v>
      </c>
      <c r="T12">
        <f>IFERROR(INDEX(Gemeinde_Kennzahlen!A:C,MATCH(B12,Gemeinde_Kennzahlen!B:B,),3),0)</f>
        <v>5721</v>
      </c>
      <c r="U12">
        <f>IFERROR(IF(ISNUMBER(INDEX(Gemeinde_Kennzahlen!A:W,MATCH(B12,Gemeinde_Kennzahlen!B:B,),23)),INDEX(Gemeinde_Kennzahlen!A:W,MATCH(B12,Gemeinde_Kennzahlen!B:B,),23),0),0)</f>
        <v>1252</v>
      </c>
    </row>
    <row r="13" spans="1:21" x14ac:dyDescent="0.2">
      <c r="A13">
        <v>11</v>
      </c>
      <c r="B13" t="s">
        <v>2370</v>
      </c>
      <c r="C13" s="6">
        <v>0</v>
      </c>
      <c r="D13" s="6">
        <v>3.0571690614490983</v>
      </c>
      <c r="E13" s="6">
        <v>0</v>
      </c>
      <c r="F13" s="6">
        <v>0</v>
      </c>
      <c r="G13" s="6">
        <v>3.0571690614490983</v>
      </c>
      <c r="H13" s="6">
        <v>0</v>
      </c>
      <c r="I13" s="6">
        <v>0</v>
      </c>
      <c r="J13" s="6">
        <v>0</v>
      </c>
      <c r="K13" s="6">
        <v>0</v>
      </c>
      <c r="L13" s="6">
        <v>0</v>
      </c>
      <c r="M13" s="6">
        <f t="shared" si="0"/>
        <v>0.61143381228981963</v>
      </c>
      <c r="N13" s="6">
        <f t="shared" si="1"/>
        <v>0</v>
      </c>
      <c r="O13" s="6">
        <f t="shared" si="2"/>
        <v>1.2228676245796393</v>
      </c>
      <c r="P13" s="6">
        <f t="shared" si="3"/>
        <v>0</v>
      </c>
      <c r="Q13" s="6">
        <f t="shared" si="4"/>
        <v>0.40762254152654642</v>
      </c>
      <c r="R13" s="6">
        <f t="shared" si="5"/>
        <v>-0.61143381228981963</v>
      </c>
      <c r="S13" t="str" cm="1">
        <f t="array" ref="S13">_xlfn.IFS(R13&gt;Q13,"Zunahme",-1*Q13&gt;R13,"Abnahme",TRUE,"Konstant")</f>
        <v>Abnahme</v>
      </c>
      <c r="T13">
        <f>IFERROR(INDEX(Gemeinde_Kennzahlen!A:C,MATCH(B13,Gemeinde_Kennzahlen!B:B,),3),0)</f>
        <v>2588</v>
      </c>
      <c r="U13">
        <f>IFERROR(IF(ISNUMBER(INDEX(Gemeinde_Kennzahlen!A:W,MATCH(B13,Gemeinde_Kennzahlen!B:B,),23)),INDEX(Gemeinde_Kennzahlen!A:W,MATCH(B13,Gemeinde_Kennzahlen!B:B,),23),0),0)</f>
        <v>683</v>
      </c>
    </row>
    <row r="14" spans="1:21" x14ac:dyDescent="0.2">
      <c r="A14">
        <v>12</v>
      </c>
      <c r="B14" t="s">
        <v>2369</v>
      </c>
      <c r="C14" s="6">
        <v>0</v>
      </c>
      <c r="D14" s="6">
        <v>7.2516316171138513</v>
      </c>
      <c r="E14" s="6">
        <v>0</v>
      </c>
      <c r="F14" s="6">
        <v>0</v>
      </c>
      <c r="G14" s="6">
        <v>0</v>
      </c>
      <c r="H14" s="6">
        <v>0</v>
      </c>
      <c r="I14" s="6">
        <v>0</v>
      </c>
      <c r="J14" s="6">
        <v>0</v>
      </c>
      <c r="K14" s="6">
        <v>0</v>
      </c>
      <c r="L14" s="6">
        <v>0</v>
      </c>
      <c r="M14" s="6">
        <f t="shared" si="0"/>
        <v>0.72516316171138517</v>
      </c>
      <c r="N14" s="6">
        <f t="shared" si="1"/>
        <v>0</v>
      </c>
      <c r="O14" s="6">
        <f t="shared" si="2"/>
        <v>1.4503263234227703</v>
      </c>
      <c r="P14" s="6">
        <f t="shared" si="3"/>
        <v>0</v>
      </c>
      <c r="Q14" s="6">
        <f t="shared" si="4"/>
        <v>0.72516316171138506</v>
      </c>
      <c r="R14" s="6">
        <f t="shared" si="5"/>
        <v>-0.72516316171138517</v>
      </c>
      <c r="S14" t="str" cm="1">
        <f t="array" ref="S14">_xlfn.IFS(R14&gt;Q14,"Zunahme",-1*Q14&gt;R14,"Abnahme",TRUE,"Konstant")</f>
        <v>Konstant</v>
      </c>
      <c r="T14">
        <f>IFERROR(INDEX(Gemeinde_Kennzahlen!A:C,MATCH(B14,Gemeinde_Kennzahlen!B:B,),3),0)</f>
        <v>1129</v>
      </c>
      <c r="U14">
        <f>IFERROR(IF(ISNUMBER(INDEX(Gemeinde_Kennzahlen!A:W,MATCH(B14,Gemeinde_Kennzahlen!B:B,),23)),INDEX(Gemeinde_Kennzahlen!A:W,MATCH(B14,Gemeinde_Kennzahlen!B:B,),23),0),0)</f>
        <v>250</v>
      </c>
    </row>
    <row r="15" spans="1:21" x14ac:dyDescent="0.2">
      <c r="A15">
        <v>13</v>
      </c>
      <c r="B15" t="s">
        <v>2368</v>
      </c>
      <c r="C15" s="6">
        <v>0</v>
      </c>
      <c r="D15" s="6">
        <v>2.2075055187637966</v>
      </c>
      <c r="E15" s="6">
        <v>0</v>
      </c>
      <c r="F15" s="6">
        <v>0</v>
      </c>
      <c r="G15" s="6">
        <v>2.2075055187637966</v>
      </c>
      <c r="H15" s="6">
        <v>2.2075055187637966</v>
      </c>
      <c r="I15" s="6">
        <v>0</v>
      </c>
      <c r="J15" s="6">
        <v>2.2075055187637966</v>
      </c>
      <c r="K15" s="6">
        <v>0</v>
      </c>
      <c r="L15" s="6">
        <v>0</v>
      </c>
      <c r="M15" s="6">
        <f t="shared" si="0"/>
        <v>0.88300220750551861</v>
      </c>
      <c r="N15" s="6">
        <f t="shared" si="1"/>
        <v>0</v>
      </c>
      <c r="O15" s="6">
        <f t="shared" si="2"/>
        <v>0.88300220750551861</v>
      </c>
      <c r="P15" s="6">
        <f t="shared" si="3"/>
        <v>0.88300220750551861</v>
      </c>
      <c r="Q15" s="6">
        <f t="shared" si="4"/>
        <v>0.36048414168994519</v>
      </c>
      <c r="R15" s="6">
        <f t="shared" si="5"/>
        <v>0</v>
      </c>
      <c r="S15" t="str" cm="1">
        <f t="array" ref="S15">_xlfn.IFS(R15&gt;Q15,"Zunahme",-1*Q15&gt;R15,"Abnahme",TRUE,"Konstant")</f>
        <v>Konstant</v>
      </c>
      <c r="T15">
        <f>IFERROR(INDEX(Gemeinde_Kennzahlen!A:C,MATCH(B15,Gemeinde_Kennzahlen!B:B,),3),0)</f>
        <v>3755</v>
      </c>
      <c r="U15">
        <f>IFERROR(IF(ISNUMBER(INDEX(Gemeinde_Kennzahlen!A:W,MATCH(B15,Gemeinde_Kennzahlen!B:B,),23)),INDEX(Gemeinde_Kennzahlen!A:W,MATCH(B15,Gemeinde_Kennzahlen!B:B,),23),0),0)</f>
        <v>775</v>
      </c>
    </row>
    <row r="16" spans="1:21" x14ac:dyDescent="0.2">
      <c r="A16">
        <v>14</v>
      </c>
      <c r="B16" t="s">
        <v>2367</v>
      </c>
      <c r="C16" s="6">
        <v>0</v>
      </c>
      <c r="D16" s="6">
        <v>0</v>
      </c>
      <c r="E16" s="6">
        <v>0</v>
      </c>
      <c r="F16" s="6">
        <v>0</v>
      </c>
      <c r="G16" s="6">
        <v>1.5285845307245491</v>
      </c>
      <c r="H16" s="6">
        <v>0</v>
      </c>
      <c r="I16" s="6">
        <v>1.5285845307245491</v>
      </c>
      <c r="J16" s="6">
        <v>3.0571690614490983</v>
      </c>
      <c r="K16" s="6">
        <v>0</v>
      </c>
      <c r="L16" s="6">
        <v>0</v>
      </c>
      <c r="M16" s="6">
        <f t="shared" si="0"/>
        <v>0.61143381228981963</v>
      </c>
      <c r="N16" s="6">
        <f t="shared" si="1"/>
        <v>0</v>
      </c>
      <c r="O16" s="6">
        <f t="shared" si="2"/>
        <v>0.30571690614490982</v>
      </c>
      <c r="P16" s="6">
        <f t="shared" si="3"/>
        <v>0.91715071843472951</v>
      </c>
      <c r="Q16" s="6">
        <f t="shared" si="4"/>
        <v>0.33798275658365434</v>
      </c>
      <c r="R16" s="6">
        <f t="shared" si="5"/>
        <v>0.30571690614490987</v>
      </c>
      <c r="S16" t="str" cm="1">
        <f t="array" ref="S16">_xlfn.IFS(R16&gt;Q16,"Zunahme",-1*Q16&gt;R16,"Abnahme",TRUE,"Konstant")</f>
        <v>Konstant</v>
      </c>
      <c r="T16">
        <f>IFERROR(INDEX(Gemeinde_Kennzahlen!A:C,MATCH(B16,Gemeinde_Kennzahlen!B:B,),3),0)</f>
        <v>5240</v>
      </c>
      <c r="U16">
        <f>IFERROR(IF(ISNUMBER(INDEX(Gemeinde_Kennzahlen!A:W,MATCH(B16,Gemeinde_Kennzahlen!B:B,),23)),INDEX(Gemeinde_Kennzahlen!A:W,MATCH(B16,Gemeinde_Kennzahlen!B:B,),23),0),0)</f>
        <v>1302</v>
      </c>
    </row>
    <row r="17" spans="1:21" x14ac:dyDescent="0.2">
      <c r="A17">
        <v>21</v>
      </c>
      <c r="B17" t="s">
        <v>2366</v>
      </c>
      <c r="C17" s="6">
        <v>0</v>
      </c>
      <c r="D17" s="6">
        <v>0</v>
      </c>
      <c r="E17" s="6">
        <v>0</v>
      </c>
      <c r="F17" s="6">
        <v>0</v>
      </c>
      <c r="G17" s="6">
        <v>0</v>
      </c>
      <c r="H17" s="6">
        <v>0</v>
      </c>
      <c r="I17" s="6">
        <v>0</v>
      </c>
      <c r="J17" s="6">
        <v>0</v>
      </c>
      <c r="K17" s="6">
        <v>0</v>
      </c>
      <c r="L17" s="6">
        <v>0</v>
      </c>
      <c r="M17" s="6">
        <f t="shared" si="0"/>
        <v>0</v>
      </c>
      <c r="N17" s="6">
        <f t="shared" si="1"/>
        <v>0</v>
      </c>
      <c r="O17" s="6">
        <f t="shared" si="2"/>
        <v>0</v>
      </c>
      <c r="P17" s="6">
        <f t="shared" si="3"/>
        <v>0</v>
      </c>
      <c r="Q17" s="6">
        <f t="shared" si="4"/>
        <v>0</v>
      </c>
      <c r="R17" s="6">
        <f t="shared" si="5"/>
        <v>0</v>
      </c>
      <c r="S17" t="str" cm="1">
        <f t="array" ref="S17">_xlfn.IFS(R17&gt;Q17,"Zunahme",-1*Q17&gt;R17,"Abnahme",TRUE,"Konstant")</f>
        <v>Konstant</v>
      </c>
      <c r="T17">
        <f>IFERROR(INDEX(Gemeinde_Kennzahlen!A:C,MATCH(B17,Gemeinde_Kennzahlen!B:B,),3),0)</f>
        <v>698</v>
      </c>
      <c r="U17">
        <f>IFERROR(IF(ISNUMBER(INDEX(Gemeinde_Kennzahlen!A:W,MATCH(B17,Gemeinde_Kennzahlen!B:B,),23)),INDEX(Gemeinde_Kennzahlen!A:W,MATCH(B17,Gemeinde_Kennzahlen!B:B,),23),0),0)</f>
        <v>149</v>
      </c>
    </row>
    <row r="18" spans="1:21" x14ac:dyDescent="0.2">
      <c r="A18">
        <v>22</v>
      </c>
      <c r="B18" t="s">
        <v>2365</v>
      </c>
      <c r="C18" s="6">
        <v>0</v>
      </c>
      <c r="D18" s="6">
        <v>0</v>
      </c>
      <c r="E18" s="6">
        <v>0</v>
      </c>
      <c r="F18" s="6">
        <v>0</v>
      </c>
      <c r="G18" s="6">
        <v>0</v>
      </c>
      <c r="H18" s="6">
        <v>0</v>
      </c>
      <c r="I18" s="6">
        <v>9.1407678244972583</v>
      </c>
      <c r="J18" s="6">
        <v>0</v>
      </c>
      <c r="K18" s="6">
        <v>0</v>
      </c>
      <c r="L18" s="6">
        <v>0</v>
      </c>
      <c r="M18" s="6">
        <f t="shared" si="0"/>
        <v>0.91407678244972579</v>
      </c>
      <c r="N18" s="6">
        <f t="shared" si="1"/>
        <v>0</v>
      </c>
      <c r="O18" s="6">
        <f t="shared" si="2"/>
        <v>0</v>
      </c>
      <c r="P18" s="6">
        <f t="shared" si="3"/>
        <v>1.8281535648994516</v>
      </c>
      <c r="Q18" s="6">
        <f t="shared" si="4"/>
        <v>0.91407678244972568</v>
      </c>
      <c r="R18" s="6">
        <f t="shared" si="5"/>
        <v>0.91407678244972579</v>
      </c>
      <c r="S18" t="str" cm="1">
        <f t="array" ref="S18">_xlfn.IFS(R18&gt;Q18,"Zunahme",-1*Q18&gt;R18,"Abnahme",TRUE,"Konstant")</f>
        <v>Konstant</v>
      </c>
      <c r="T18">
        <f>IFERROR(INDEX(Gemeinde_Kennzahlen!A:C,MATCH(B18,Gemeinde_Kennzahlen!B:B,),3),0)</f>
        <v>845</v>
      </c>
      <c r="U18">
        <f>IFERROR(IF(ISNUMBER(INDEX(Gemeinde_Kennzahlen!A:W,MATCH(B18,Gemeinde_Kennzahlen!B:B,),23)),INDEX(Gemeinde_Kennzahlen!A:W,MATCH(B18,Gemeinde_Kennzahlen!B:B,),23),0),0)</f>
        <v>249</v>
      </c>
    </row>
    <row r="19" spans="1:21" x14ac:dyDescent="0.2">
      <c r="A19">
        <v>23</v>
      </c>
      <c r="B19" t="s">
        <v>2364</v>
      </c>
      <c r="C19" s="6">
        <v>0</v>
      </c>
      <c r="D19" s="6">
        <v>0</v>
      </c>
      <c r="E19" s="6">
        <v>0</v>
      </c>
      <c r="F19" s="6">
        <v>0</v>
      </c>
      <c r="G19" s="6">
        <v>0</v>
      </c>
      <c r="H19" s="6">
        <v>14.005602240896357</v>
      </c>
      <c r="I19" s="6">
        <v>0</v>
      </c>
      <c r="J19" s="6">
        <v>0</v>
      </c>
      <c r="K19" s="6">
        <v>0</v>
      </c>
      <c r="L19" s="6">
        <v>0</v>
      </c>
      <c r="M19" s="6">
        <f t="shared" ref="M19:M82" si="6">AVERAGE(C19:L19)</f>
        <v>1.4005602240896358</v>
      </c>
      <c r="N19" s="6">
        <f t="shared" ref="N19:N82" si="7">MEDIAN(C19:L19)</f>
        <v>0</v>
      </c>
      <c r="O19" s="6">
        <f t="shared" ref="O19:O82" si="8">AVERAGE((C19:G19))</f>
        <v>0</v>
      </c>
      <c r="P19" s="6">
        <f t="shared" ref="P19:P82" si="9">AVERAGE(H19:L19)</f>
        <v>2.8011204481792715</v>
      </c>
      <c r="Q19" s="6">
        <f t="shared" ref="Q19:Q82" si="10">STDEVA(C19:L19)/SQRT(COUNT(C19:L19))</f>
        <v>1.4005602240896355</v>
      </c>
      <c r="R19" s="6">
        <f t="shared" ref="R19:R82" si="11">P19-M19</f>
        <v>1.4005602240896358</v>
      </c>
      <c r="S19" t="str" cm="1">
        <f t="array" ref="S19">_xlfn.IFS(R19&gt;Q19,"Zunahme",-1*Q19&gt;R19,"Abnahme",TRUE,"Konstant")</f>
        <v>Konstant</v>
      </c>
      <c r="T19">
        <f>IFERROR(INDEX(Gemeinde_Kennzahlen!A:C,MATCH(B19,Gemeinde_Kennzahlen!B:B,),3),0)</f>
        <v>577</v>
      </c>
      <c r="U19">
        <f>IFERROR(IF(ISNUMBER(INDEX(Gemeinde_Kennzahlen!A:W,MATCH(B19,Gemeinde_Kennzahlen!B:B,),23)),INDEX(Gemeinde_Kennzahlen!A:W,MATCH(B19,Gemeinde_Kennzahlen!B:B,),23),0),0)</f>
        <v>137</v>
      </c>
    </row>
    <row r="20" spans="1:21" x14ac:dyDescent="0.2">
      <c r="A20">
        <v>24</v>
      </c>
      <c r="B20" t="s">
        <v>2363</v>
      </c>
      <c r="C20" s="6">
        <v>0</v>
      </c>
      <c r="D20" s="6">
        <v>0</v>
      </c>
      <c r="E20" s="6">
        <v>0</v>
      </c>
      <c r="F20" s="6">
        <v>0</v>
      </c>
      <c r="G20" s="6">
        <v>0</v>
      </c>
      <c r="H20" s="6">
        <v>0</v>
      </c>
      <c r="I20" s="6">
        <v>8.481764206955047</v>
      </c>
      <c r="J20" s="6">
        <v>8.481764206955047</v>
      </c>
      <c r="K20" s="6">
        <v>0</v>
      </c>
      <c r="L20" s="6">
        <v>0</v>
      </c>
      <c r="M20" s="6">
        <f t="shared" si="6"/>
        <v>1.6963528413910094</v>
      </c>
      <c r="N20" s="6">
        <f t="shared" si="7"/>
        <v>0</v>
      </c>
      <c r="O20" s="6">
        <f t="shared" si="8"/>
        <v>0</v>
      </c>
      <c r="P20" s="6">
        <f t="shared" si="9"/>
        <v>3.3927056827820188</v>
      </c>
      <c r="Q20" s="6">
        <f t="shared" si="10"/>
        <v>1.1309018942606728</v>
      </c>
      <c r="R20" s="6">
        <f t="shared" si="11"/>
        <v>1.6963528413910094</v>
      </c>
      <c r="S20" t="str" cm="1">
        <f t="array" ref="S20">_xlfn.IFS(R20&gt;Q20,"Zunahme",-1*Q20&gt;R20,"Abnahme",TRUE,"Konstant")</f>
        <v>Zunahme</v>
      </c>
      <c r="T20">
        <f>IFERROR(INDEX(Gemeinde_Kennzahlen!A:C,MATCH(B20,Gemeinde_Kennzahlen!B:B,),3),0)</f>
        <v>979</v>
      </c>
      <c r="U20">
        <f>IFERROR(IF(ISNUMBER(INDEX(Gemeinde_Kennzahlen!A:W,MATCH(B20,Gemeinde_Kennzahlen!B:B,),23)),INDEX(Gemeinde_Kennzahlen!A:W,MATCH(B20,Gemeinde_Kennzahlen!B:B,),23),0),0)</f>
        <v>200</v>
      </c>
    </row>
    <row r="21" spans="1:21" x14ac:dyDescent="0.2">
      <c r="A21">
        <v>25</v>
      </c>
      <c r="B21" t="s">
        <v>2362</v>
      </c>
      <c r="C21" s="6">
        <v>0</v>
      </c>
      <c r="D21" s="6">
        <v>0</v>
      </c>
      <c r="E21" s="6">
        <v>0</v>
      </c>
      <c r="F21" s="6">
        <v>0</v>
      </c>
      <c r="G21" s="6">
        <v>4.2176296921130323</v>
      </c>
      <c r="H21" s="6">
        <v>0</v>
      </c>
      <c r="I21" s="6">
        <v>0</v>
      </c>
      <c r="J21" s="6">
        <v>0</v>
      </c>
      <c r="K21" s="6">
        <v>0</v>
      </c>
      <c r="L21" s="6">
        <v>4.2176296921130323</v>
      </c>
      <c r="M21" s="6">
        <f t="shared" si="6"/>
        <v>0.84352593842260648</v>
      </c>
      <c r="N21" s="6">
        <f t="shared" si="7"/>
        <v>0</v>
      </c>
      <c r="O21" s="6">
        <f t="shared" si="8"/>
        <v>0.84352593842260648</v>
      </c>
      <c r="P21" s="6">
        <f t="shared" si="9"/>
        <v>0.84352593842260648</v>
      </c>
      <c r="Q21" s="6">
        <f t="shared" si="10"/>
        <v>0.56235062561507088</v>
      </c>
      <c r="R21" s="6">
        <f t="shared" si="11"/>
        <v>0</v>
      </c>
      <c r="S21" t="str" cm="1">
        <f t="array" ref="S21">_xlfn.IFS(R21&gt;Q21,"Zunahme",-1*Q21&gt;R21,"Abnahme",TRUE,"Konstant")</f>
        <v>Konstant</v>
      </c>
      <c r="T21">
        <f>IFERROR(INDEX(Gemeinde_Kennzahlen!A:C,MATCH(B21,Gemeinde_Kennzahlen!B:B,),3),0)</f>
        <v>1916</v>
      </c>
      <c r="U21">
        <f>IFERROR(IF(ISNUMBER(INDEX(Gemeinde_Kennzahlen!A:W,MATCH(B21,Gemeinde_Kennzahlen!B:B,),23)),INDEX(Gemeinde_Kennzahlen!A:W,MATCH(B21,Gemeinde_Kennzahlen!B:B,),23),0),0)</f>
        <v>455</v>
      </c>
    </row>
    <row r="22" spans="1:21" x14ac:dyDescent="0.2">
      <c r="A22">
        <v>26</v>
      </c>
      <c r="B22" t="s">
        <v>2361</v>
      </c>
      <c r="C22" s="6">
        <v>0</v>
      </c>
      <c r="D22" s="6">
        <v>0</v>
      </c>
      <c r="E22" s="6">
        <v>0</v>
      </c>
      <c r="F22" s="6">
        <v>0</v>
      </c>
      <c r="G22" s="6">
        <v>0</v>
      </c>
      <c r="H22" s="6">
        <v>0</v>
      </c>
      <c r="I22" s="6">
        <v>0</v>
      </c>
      <c r="J22" s="6">
        <v>0</v>
      </c>
      <c r="K22" s="6">
        <v>0</v>
      </c>
      <c r="L22" s="6">
        <v>0</v>
      </c>
      <c r="M22" s="6">
        <f t="shared" si="6"/>
        <v>0</v>
      </c>
      <c r="N22" s="6">
        <f t="shared" si="7"/>
        <v>0</v>
      </c>
      <c r="O22" s="6">
        <f t="shared" si="8"/>
        <v>0</v>
      </c>
      <c r="P22" s="6">
        <f t="shared" si="9"/>
        <v>0</v>
      </c>
      <c r="Q22" s="6">
        <f t="shared" si="10"/>
        <v>0</v>
      </c>
      <c r="R22" s="6">
        <f t="shared" si="11"/>
        <v>0</v>
      </c>
      <c r="S22" t="str" cm="1">
        <f t="array" ref="S22">_xlfn.IFS(R22&gt;Q22,"Zunahme",-1*Q22&gt;R22,"Abnahme",TRUE,"Konstant")</f>
        <v>Konstant</v>
      </c>
      <c r="T22">
        <f>IFERROR(INDEX(Gemeinde_Kennzahlen!A:C,MATCH(B22,Gemeinde_Kennzahlen!B:B,),3),0)</f>
        <v>658</v>
      </c>
      <c r="U22">
        <f>IFERROR(IF(ISNUMBER(INDEX(Gemeinde_Kennzahlen!A:W,MATCH(B22,Gemeinde_Kennzahlen!B:B,),23)),INDEX(Gemeinde_Kennzahlen!A:W,MATCH(B22,Gemeinde_Kennzahlen!B:B,),23),0),0)</f>
        <v>129</v>
      </c>
    </row>
    <row r="23" spans="1:21" x14ac:dyDescent="0.2">
      <c r="A23">
        <v>27</v>
      </c>
      <c r="B23" t="s">
        <v>2360</v>
      </c>
      <c r="C23" s="6">
        <v>0</v>
      </c>
      <c r="D23" s="6">
        <v>4.1849759363883656</v>
      </c>
      <c r="E23" s="6">
        <v>2.0924879681941828</v>
      </c>
      <c r="F23" s="6">
        <v>0</v>
      </c>
      <c r="G23" s="6">
        <v>0</v>
      </c>
      <c r="H23" s="6">
        <v>0</v>
      </c>
      <c r="I23" s="6">
        <v>0</v>
      </c>
      <c r="J23" s="6">
        <v>0</v>
      </c>
      <c r="K23" s="6">
        <v>0</v>
      </c>
      <c r="L23" s="6">
        <v>2.0924879681941828</v>
      </c>
      <c r="M23" s="6">
        <f t="shared" si="6"/>
        <v>0.83699518727767308</v>
      </c>
      <c r="N23" s="6">
        <f t="shared" si="7"/>
        <v>0</v>
      </c>
      <c r="O23" s="6">
        <f t="shared" si="8"/>
        <v>1.2554927809165097</v>
      </c>
      <c r="P23" s="6">
        <f t="shared" si="9"/>
        <v>0.41849759363883654</v>
      </c>
      <c r="Q23" s="6">
        <f t="shared" si="10"/>
        <v>0.46266649792221526</v>
      </c>
      <c r="R23" s="6">
        <f t="shared" si="11"/>
        <v>-0.41849759363883654</v>
      </c>
      <c r="S23" t="str" cm="1">
        <f t="array" ref="S23">_xlfn.IFS(R23&gt;Q23,"Zunahme",-1*Q23&gt;R23,"Abnahme",TRUE,"Konstant")</f>
        <v>Konstant</v>
      </c>
      <c r="T23">
        <f>IFERROR(INDEX(Gemeinde_Kennzahlen!A:C,MATCH(B23,Gemeinde_Kennzahlen!B:B,),3),0)</f>
        <v>3614</v>
      </c>
      <c r="U23">
        <f>IFERROR(IF(ISNUMBER(INDEX(Gemeinde_Kennzahlen!A:W,MATCH(B23,Gemeinde_Kennzahlen!B:B,),23)),INDEX(Gemeinde_Kennzahlen!A:W,MATCH(B23,Gemeinde_Kennzahlen!B:B,),23),0),0)</f>
        <v>1165</v>
      </c>
    </row>
    <row r="24" spans="1:21" x14ac:dyDescent="0.2">
      <c r="A24">
        <v>28</v>
      </c>
      <c r="B24" t="s">
        <v>2359</v>
      </c>
      <c r="C24" s="6">
        <v>0</v>
      </c>
      <c r="D24" s="6">
        <v>0</v>
      </c>
      <c r="E24" s="6">
        <v>0</v>
      </c>
      <c r="F24" s="6">
        <v>0</v>
      </c>
      <c r="G24" s="6">
        <v>0</v>
      </c>
      <c r="H24" s="6">
        <v>0</v>
      </c>
      <c r="I24" s="6">
        <v>4.4863167339614183</v>
      </c>
      <c r="J24" s="6">
        <v>0</v>
      </c>
      <c r="K24" s="6">
        <v>0</v>
      </c>
      <c r="L24" s="6">
        <v>0</v>
      </c>
      <c r="M24" s="6">
        <f t="shared" si="6"/>
        <v>0.44863167339614185</v>
      </c>
      <c r="N24" s="6">
        <f t="shared" si="7"/>
        <v>0</v>
      </c>
      <c r="O24" s="6">
        <f t="shared" si="8"/>
        <v>0</v>
      </c>
      <c r="P24" s="6">
        <f t="shared" si="9"/>
        <v>0.8972633467922837</v>
      </c>
      <c r="Q24" s="6">
        <f t="shared" si="10"/>
        <v>0.44863167339614174</v>
      </c>
      <c r="R24" s="6">
        <f t="shared" si="11"/>
        <v>0.44863167339614185</v>
      </c>
      <c r="S24" t="str" cm="1">
        <f t="array" ref="S24">_xlfn.IFS(R24&gt;Q24,"Zunahme",-1*Q24&gt;R24,"Abnahme",TRUE,"Konstant")</f>
        <v>Konstant</v>
      </c>
      <c r="T24">
        <f>IFERROR(INDEX(Gemeinde_Kennzahlen!A:C,MATCH(B24,Gemeinde_Kennzahlen!B:B,),3),0)</f>
        <v>1420</v>
      </c>
      <c r="U24">
        <f>IFERROR(IF(ISNUMBER(INDEX(Gemeinde_Kennzahlen!A:W,MATCH(B24,Gemeinde_Kennzahlen!B:B,),23)),INDEX(Gemeinde_Kennzahlen!A:W,MATCH(B24,Gemeinde_Kennzahlen!B:B,),23),0),0)</f>
        <v>809</v>
      </c>
    </row>
    <row r="25" spans="1:21" x14ac:dyDescent="0.2">
      <c r="A25">
        <v>29</v>
      </c>
      <c r="B25" t="s">
        <v>2358</v>
      </c>
      <c r="C25" s="6">
        <v>0</v>
      </c>
      <c r="D25" s="6">
        <v>0</v>
      </c>
      <c r="E25" s="6">
        <v>0</v>
      </c>
      <c r="F25" s="6">
        <v>0</v>
      </c>
      <c r="G25" s="6">
        <v>0</v>
      </c>
      <c r="H25" s="6">
        <v>0</v>
      </c>
      <c r="I25" s="6">
        <v>0</v>
      </c>
      <c r="J25" s="6">
        <v>0</v>
      </c>
      <c r="K25" s="6">
        <v>0</v>
      </c>
      <c r="L25" s="6">
        <v>0</v>
      </c>
      <c r="M25" s="6">
        <f t="shared" si="6"/>
        <v>0</v>
      </c>
      <c r="N25" s="6">
        <f t="shared" si="7"/>
        <v>0</v>
      </c>
      <c r="O25" s="6">
        <f t="shared" si="8"/>
        <v>0</v>
      </c>
      <c r="P25" s="6">
        <f t="shared" si="9"/>
        <v>0</v>
      </c>
      <c r="Q25" s="6">
        <f t="shared" si="10"/>
        <v>0</v>
      </c>
      <c r="R25" s="6">
        <f t="shared" si="11"/>
        <v>0</v>
      </c>
      <c r="S25" t="str" cm="1">
        <f t="array" ref="S25">_xlfn.IFS(R25&gt;Q25,"Zunahme",-1*Q25&gt;R25,"Abnahme",TRUE,"Konstant")</f>
        <v>Konstant</v>
      </c>
      <c r="T25">
        <f>IFERROR(INDEX(Gemeinde_Kennzahlen!A:C,MATCH(B25,Gemeinde_Kennzahlen!B:B,),3),0)</f>
        <v>1477</v>
      </c>
      <c r="U25">
        <f>IFERROR(IF(ISNUMBER(INDEX(Gemeinde_Kennzahlen!A:W,MATCH(B25,Gemeinde_Kennzahlen!B:B,),23)),INDEX(Gemeinde_Kennzahlen!A:W,MATCH(B25,Gemeinde_Kennzahlen!B:B,),23),0),0)</f>
        <v>0</v>
      </c>
    </row>
    <row r="26" spans="1:21" x14ac:dyDescent="0.2">
      <c r="A26">
        <v>30</v>
      </c>
      <c r="B26" t="s">
        <v>2357</v>
      </c>
      <c r="C26" s="6">
        <v>0</v>
      </c>
      <c r="D26" s="6">
        <v>0</v>
      </c>
      <c r="E26" s="6">
        <v>0</v>
      </c>
      <c r="F26" s="6">
        <v>0</v>
      </c>
      <c r="G26" s="6">
        <v>0</v>
      </c>
      <c r="H26" s="6">
        <v>0</v>
      </c>
      <c r="I26" s="6">
        <v>2.6329647182727749</v>
      </c>
      <c r="J26" s="6">
        <v>5.2659294365455498</v>
      </c>
      <c r="K26" s="6">
        <v>2.6329647182727749</v>
      </c>
      <c r="L26" s="6">
        <v>2.6329647182727749</v>
      </c>
      <c r="M26" s="6">
        <f t="shared" si="6"/>
        <v>1.3164823591363874</v>
      </c>
      <c r="N26" s="6">
        <f t="shared" si="7"/>
        <v>0</v>
      </c>
      <c r="O26" s="6">
        <f t="shared" si="8"/>
        <v>0</v>
      </c>
      <c r="P26" s="6">
        <f t="shared" si="9"/>
        <v>2.6329647182727749</v>
      </c>
      <c r="Q26" s="6">
        <f t="shared" si="10"/>
        <v>0.58874880924165074</v>
      </c>
      <c r="R26" s="6">
        <f t="shared" si="11"/>
        <v>1.3164823591363874</v>
      </c>
      <c r="S26" t="str" cm="1">
        <f t="array" ref="S26">_xlfn.IFS(R26&gt;Q26,"Zunahme",-1*Q26&gt;R26,"Abnahme",TRUE,"Konstant")</f>
        <v>Zunahme</v>
      </c>
      <c r="T26">
        <f>IFERROR(INDEX(Gemeinde_Kennzahlen!A:C,MATCH(B26,Gemeinde_Kennzahlen!B:B,),3),0)</f>
        <v>2247</v>
      </c>
      <c r="U26">
        <f>IFERROR(IF(ISNUMBER(INDEX(Gemeinde_Kennzahlen!A:W,MATCH(B26,Gemeinde_Kennzahlen!B:B,),23)),INDEX(Gemeinde_Kennzahlen!A:W,MATCH(B26,Gemeinde_Kennzahlen!B:B,),23),0),0)</f>
        <v>1551</v>
      </c>
    </row>
    <row r="27" spans="1:21" x14ac:dyDescent="0.2">
      <c r="A27">
        <v>31</v>
      </c>
      <c r="B27" t="s">
        <v>2356</v>
      </c>
      <c r="C27" s="6">
        <v>0</v>
      </c>
      <c r="D27" s="6">
        <v>0</v>
      </c>
      <c r="E27" s="6">
        <v>0</v>
      </c>
      <c r="F27" s="6">
        <v>0</v>
      </c>
      <c r="G27" s="6">
        <v>0</v>
      </c>
      <c r="H27" s="6">
        <v>0</v>
      </c>
      <c r="I27" s="6">
        <v>0</v>
      </c>
      <c r="J27" s="6">
        <v>0</v>
      </c>
      <c r="K27" s="6">
        <v>0</v>
      </c>
      <c r="L27" s="6">
        <v>0</v>
      </c>
      <c r="M27" s="6">
        <f t="shared" si="6"/>
        <v>0</v>
      </c>
      <c r="N27" s="6">
        <f t="shared" si="7"/>
        <v>0</v>
      </c>
      <c r="O27" s="6">
        <f t="shared" si="8"/>
        <v>0</v>
      </c>
      <c r="P27" s="6">
        <f t="shared" si="9"/>
        <v>0</v>
      </c>
      <c r="Q27" s="6">
        <f t="shared" si="10"/>
        <v>0</v>
      </c>
      <c r="R27" s="6">
        <f t="shared" si="11"/>
        <v>0</v>
      </c>
      <c r="S27" t="str" cm="1">
        <f t="array" ref="S27">_xlfn.IFS(R27&gt;Q27,"Zunahme",-1*Q27&gt;R27,"Abnahme",TRUE,"Konstant")</f>
        <v>Konstant</v>
      </c>
      <c r="T27">
        <f>IFERROR(INDEX(Gemeinde_Kennzahlen!A:C,MATCH(B27,Gemeinde_Kennzahlen!B:B,),3),0)</f>
        <v>2234</v>
      </c>
      <c r="U27">
        <f>IFERROR(IF(ISNUMBER(INDEX(Gemeinde_Kennzahlen!A:W,MATCH(B27,Gemeinde_Kennzahlen!B:B,),23)),INDEX(Gemeinde_Kennzahlen!A:W,MATCH(B27,Gemeinde_Kennzahlen!B:B,),23),0),0)</f>
        <v>631</v>
      </c>
    </row>
    <row r="28" spans="1:21" x14ac:dyDescent="0.2">
      <c r="A28">
        <v>32</v>
      </c>
      <c r="B28" t="s">
        <v>2355</v>
      </c>
      <c r="C28" s="6">
        <v>0</v>
      </c>
      <c r="D28" s="6">
        <v>0</v>
      </c>
      <c r="E28" s="6">
        <v>0</v>
      </c>
      <c r="F28" s="6">
        <v>0</v>
      </c>
      <c r="G28" s="6">
        <v>0</v>
      </c>
      <c r="H28" s="6">
        <v>0</v>
      </c>
      <c r="I28" s="6">
        <v>0</v>
      </c>
      <c r="J28" s="6">
        <v>0</v>
      </c>
      <c r="K28" s="6">
        <v>0</v>
      </c>
      <c r="L28" s="6">
        <v>0</v>
      </c>
      <c r="M28" s="6">
        <f t="shared" si="6"/>
        <v>0</v>
      </c>
      <c r="N28" s="6">
        <f t="shared" si="7"/>
        <v>0</v>
      </c>
      <c r="O28" s="6">
        <f t="shared" si="8"/>
        <v>0</v>
      </c>
      <c r="P28" s="6">
        <f t="shared" si="9"/>
        <v>0</v>
      </c>
      <c r="Q28" s="6">
        <f t="shared" si="10"/>
        <v>0</v>
      </c>
      <c r="R28" s="6">
        <f t="shared" si="11"/>
        <v>0</v>
      </c>
      <c r="S28" t="str" cm="1">
        <f t="array" ref="S28">_xlfn.IFS(R28&gt;Q28,"Zunahme",-1*Q28&gt;R28,"Abnahme",TRUE,"Konstant")</f>
        <v>Konstant</v>
      </c>
      <c r="T28">
        <f>IFERROR(INDEX(Gemeinde_Kennzahlen!A:C,MATCH(B28,Gemeinde_Kennzahlen!B:B,),3),0)</f>
        <v>485</v>
      </c>
      <c r="U28">
        <f>IFERROR(IF(ISNUMBER(INDEX(Gemeinde_Kennzahlen!A:W,MATCH(B28,Gemeinde_Kennzahlen!B:B,),23)),INDEX(Gemeinde_Kennzahlen!A:W,MATCH(B28,Gemeinde_Kennzahlen!B:B,),23),0),0)</f>
        <v>149</v>
      </c>
    </row>
    <row r="29" spans="1:21" x14ac:dyDescent="0.2">
      <c r="A29">
        <v>33</v>
      </c>
      <c r="B29" t="s">
        <v>2354</v>
      </c>
      <c r="C29" s="6">
        <v>0</v>
      </c>
      <c r="D29" s="6">
        <v>0</v>
      </c>
      <c r="E29" s="6">
        <v>3.1675641431738994</v>
      </c>
      <c r="F29" s="6">
        <v>0</v>
      </c>
      <c r="G29" s="6">
        <v>0</v>
      </c>
      <c r="H29" s="6">
        <v>3.1675641431738994</v>
      </c>
      <c r="I29" s="6">
        <v>0</v>
      </c>
      <c r="J29" s="6">
        <v>0</v>
      </c>
      <c r="K29" s="6">
        <v>0</v>
      </c>
      <c r="L29" s="6">
        <v>0</v>
      </c>
      <c r="M29" s="6">
        <f t="shared" si="6"/>
        <v>0.63351282863477987</v>
      </c>
      <c r="N29" s="6">
        <f t="shared" si="7"/>
        <v>0</v>
      </c>
      <c r="O29" s="6">
        <f t="shared" si="8"/>
        <v>0.63351282863477987</v>
      </c>
      <c r="P29" s="6">
        <f t="shared" si="9"/>
        <v>0.63351282863477987</v>
      </c>
      <c r="Q29" s="6">
        <f t="shared" si="10"/>
        <v>0.42234188575651993</v>
      </c>
      <c r="R29" s="6">
        <f t="shared" si="11"/>
        <v>0</v>
      </c>
      <c r="S29" t="str" cm="1">
        <f t="array" ref="S29">_xlfn.IFS(R29&gt;Q29,"Zunahme",-1*Q29&gt;R29,"Abnahme",TRUE,"Konstant")</f>
        <v>Konstant</v>
      </c>
      <c r="T29">
        <f>IFERROR(INDEX(Gemeinde_Kennzahlen!A:C,MATCH(B29,Gemeinde_Kennzahlen!B:B,),3),0)</f>
        <v>2074</v>
      </c>
      <c r="U29">
        <f>IFERROR(IF(ISNUMBER(INDEX(Gemeinde_Kennzahlen!A:W,MATCH(B29,Gemeinde_Kennzahlen!B:B,),23)),INDEX(Gemeinde_Kennzahlen!A:W,MATCH(B29,Gemeinde_Kennzahlen!B:B,),23),0),0)</f>
        <v>1083</v>
      </c>
    </row>
    <row r="30" spans="1:21" x14ac:dyDescent="0.2">
      <c r="A30">
        <v>34</v>
      </c>
      <c r="B30" t="s">
        <v>2353</v>
      </c>
      <c r="C30" s="6">
        <v>0</v>
      </c>
      <c r="D30" s="6">
        <v>4.4782803403493059</v>
      </c>
      <c r="E30" s="6">
        <v>0</v>
      </c>
      <c r="F30" s="6">
        <v>0</v>
      </c>
      <c r="G30" s="6">
        <v>0</v>
      </c>
      <c r="H30" s="6">
        <v>0</v>
      </c>
      <c r="I30" s="6">
        <v>0</v>
      </c>
      <c r="J30" s="6">
        <v>0</v>
      </c>
      <c r="K30" s="6">
        <v>0</v>
      </c>
      <c r="L30" s="6">
        <v>0</v>
      </c>
      <c r="M30" s="6">
        <f t="shared" si="6"/>
        <v>0.4478280340349306</v>
      </c>
      <c r="N30" s="6">
        <f t="shared" si="7"/>
        <v>0</v>
      </c>
      <c r="O30" s="6">
        <f t="shared" si="8"/>
        <v>0.8956560680698612</v>
      </c>
      <c r="P30" s="6">
        <f t="shared" si="9"/>
        <v>0</v>
      </c>
      <c r="Q30" s="6">
        <f t="shared" si="10"/>
        <v>0.4478280340349306</v>
      </c>
      <c r="R30" s="6">
        <f t="shared" si="11"/>
        <v>-0.4478280340349306</v>
      </c>
      <c r="S30" t="str" cm="1">
        <f t="array" ref="S30">_xlfn.IFS(R30&gt;Q30,"Zunahme",-1*Q30&gt;R30,"Abnahme",TRUE,"Konstant")</f>
        <v>Konstant</v>
      </c>
      <c r="T30">
        <f>IFERROR(INDEX(Gemeinde_Kennzahlen!A:C,MATCH(B30,Gemeinde_Kennzahlen!B:B,),3),0)</f>
        <v>1761</v>
      </c>
      <c r="U30">
        <f>IFERROR(IF(ISNUMBER(INDEX(Gemeinde_Kennzahlen!A:W,MATCH(B30,Gemeinde_Kennzahlen!B:B,),23)),INDEX(Gemeinde_Kennzahlen!A:W,MATCH(B30,Gemeinde_Kennzahlen!B:B,),23),0),0)</f>
        <v>472</v>
      </c>
    </row>
    <row r="31" spans="1:21" x14ac:dyDescent="0.2">
      <c r="A31">
        <v>35</v>
      </c>
      <c r="B31" t="s">
        <v>2352</v>
      </c>
      <c r="C31" s="6">
        <v>0</v>
      </c>
      <c r="D31" s="6">
        <v>0</v>
      </c>
      <c r="E31" s="6">
        <v>0</v>
      </c>
      <c r="F31" s="6">
        <v>0</v>
      </c>
      <c r="G31" s="6">
        <v>0</v>
      </c>
      <c r="H31" s="6">
        <v>0</v>
      </c>
      <c r="I31" s="6">
        <v>3.2446463335496434</v>
      </c>
      <c r="J31" s="6">
        <v>0</v>
      </c>
      <c r="K31" s="6">
        <v>0</v>
      </c>
      <c r="L31" s="6">
        <v>3.2446463335496434</v>
      </c>
      <c r="M31" s="6">
        <f t="shared" si="6"/>
        <v>0.64892926670992868</v>
      </c>
      <c r="N31" s="6">
        <f t="shared" si="7"/>
        <v>0</v>
      </c>
      <c r="O31" s="6">
        <f t="shared" si="8"/>
        <v>0</v>
      </c>
      <c r="P31" s="6">
        <f t="shared" si="9"/>
        <v>1.2978585334198574</v>
      </c>
      <c r="Q31" s="6">
        <f t="shared" si="10"/>
        <v>0.4326195111399524</v>
      </c>
      <c r="R31" s="6">
        <f t="shared" si="11"/>
        <v>0.64892926670992868</v>
      </c>
      <c r="S31" t="str" cm="1">
        <f t="array" ref="S31">_xlfn.IFS(R31&gt;Q31,"Zunahme",-1*Q31&gt;R31,"Abnahme",TRUE,"Konstant")</f>
        <v>Zunahme</v>
      </c>
      <c r="T31">
        <f>IFERROR(INDEX(Gemeinde_Kennzahlen!A:C,MATCH(B31,Gemeinde_Kennzahlen!B:B,),3),0)</f>
        <v>1918</v>
      </c>
      <c r="U31">
        <f>IFERROR(IF(ISNUMBER(INDEX(Gemeinde_Kennzahlen!A:W,MATCH(B31,Gemeinde_Kennzahlen!B:B,),23)),INDEX(Gemeinde_Kennzahlen!A:W,MATCH(B31,Gemeinde_Kennzahlen!B:B,),23),0),0)</f>
        <v>1164</v>
      </c>
    </row>
    <row r="32" spans="1:21" x14ac:dyDescent="0.2">
      <c r="A32">
        <v>37</v>
      </c>
      <c r="B32" t="s">
        <v>2351</v>
      </c>
      <c r="C32" s="6">
        <v>0</v>
      </c>
      <c r="D32" s="6">
        <v>0</v>
      </c>
      <c r="E32" s="6">
        <v>0</v>
      </c>
      <c r="F32" s="6">
        <v>0</v>
      </c>
      <c r="G32" s="6">
        <v>0</v>
      </c>
      <c r="H32" s="6">
        <v>0</v>
      </c>
      <c r="I32" s="6">
        <v>0</v>
      </c>
      <c r="J32" s="6">
        <v>0</v>
      </c>
      <c r="K32" s="6">
        <v>4.7755491881566376</v>
      </c>
      <c r="L32" s="6">
        <v>0</v>
      </c>
      <c r="M32" s="6">
        <f t="shared" si="6"/>
        <v>0.47755491881566375</v>
      </c>
      <c r="N32" s="6">
        <f t="shared" si="7"/>
        <v>0</v>
      </c>
      <c r="O32" s="6">
        <f t="shared" si="8"/>
        <v>0</v>
      </c>
      <c r="P32" s="6">
        <f t="shared" si="9"/>
        <v>0.95510983763132751</v>
      </c>
      <c r="Q32" s="6">
        <f t="shared" si="10"/>
        <v>0.4775549188156637</v>
      </c>
      <c r="R32" s="6">
        <f t="shared" si="11"/>
        <v>0.47755491881566375</v>
      </c>
      <c r="S32" t="str" cm="1">
        <f t="array" ref="S32">_xlfn.IFS(R32&gt;Q32,"Zunahme",-1*Q32&gt;R32,"Abnahme",TRUE,"Konstant")</f>
        <v>Konstant</v>
      </c>
      <c r="T32">
        <f>IFERROR(INDEX(Gemeinde_Kennzahlen!A:C,MATCH(B32,Gemeinde_Kennzahlen!B:B,),3),0)</f>
        <v>1668</v>
      </c>
      <c r="U32">
        <f>IFERROR(IF(ISNUMBER(INDEX(Gemeinde_Kennzahlen!A:W,MATCH(B32,Gemeinde_Kennzahlen!B:B,),23)),INDEX(Gemeinde_Kennzahlen!A:W,MATCH(B32,Gemeinde_Kennzahlen!B:B,),23),0),0)</f>
        <v>426</v>
      </c>
    </row>
    <row r="33" spans="1:21" x14ac:dyDescent="0.2">
      <c r="A33">
        <v>38</v>
      </c>
      <c r="B33" t="s">
        <v>2350</v>
      </c>
      <c r="C33" s="6">
        <v>0</v>
      </c>
      <c r="D33" s="6">
        <v>4.9751243781094523</v>
      </c>
      <c r="E33" s="6">
        <v>0</v>
      </c>
      <c r="F33" s="6">
        <v>0</v>
      </c>
      <c r="G33" s="6">
        <v>4.9751243781094523</v>
      </c>
      <c r="H33" s="6">
        <v>0</v>
      </c>
      <c r="I33" s="6">
        <v>4.9751243781094523</v>
      </c>
      <c r="J33" s="6">
        <v>0</v>
      </c>
      <c r="K33" s="6">
        <v>0</v>
      </c>
      <c r="L33" s="6">
        <v>4.9751243781094523</v>
      </c>
      <c r="M33" s="6">
        <f t="shared" si="6"/>
        <v>1.9900497512437809</v>
      </c>
      <c r="N33" s="6">
        <f t="shared" si="7"/>
        <v>0</v>
      </c>
      <c r="O33" s="6">
        <f t="shared" si="8"/>
        <v>1.9900497512437809</v>
      </c>
      <c r="P33" s="6">
        <f t="shared" si="9"/>
        <v>1.9900497512437809</v>
      </c>
      <c r="Q33" s="6">
        <f t="shared" si="10"/>
        <v>0.81243440888330931</v>
      </c>
      <c r="R33" s="6">
        <f t="shared" si="11"/>
        <v>0</v>
      </c>
      <c r="S33" t="str" cm="1">
        <f t="array" ref="S33">_xlfn.IFS(R33&gt;Q33,"Zunahme",-1*Q33&gt;R33,"Abnahme",TRUE,"Konstant")</f>
        <v>Konstant</v>
      </c>
      <c r="T33">
        <f>IFERROR(INDEX(Gemeinde_Kennzahlen!A:C,MATCH(B33,Gemeinde_Kennzahlen!B:B,),3),0)</f>
        <v>1316</v>
      </c>
      <c r="U33">
        <f>IFERROR(IF(ISNUMBER(INDEX(Gemeinde_Kennzahlen!A:W,MATCH(B33,Gemeinde_Kennzahlen!B:B,),23)),INDEX(Gemeinde_Kennzahlen!A:W,MATCH(B33,Gemeinde_Kennzahlen!B:B,),23),0),0)</f>
        <v>694</v>
      </c>
    </row>
    <row r="34" spans="1:21" x14ac:dyDescent="0.2">
      <c r="A34">
        <v>39</v>
      </c>
      <c r="B34" t="s">
        <v>2349</v>
      </c>
      <c r="C34" s="6">
        <v>0</v>
      </c>
      <c r="D34" s="6">
        <v>8.3752093802345051</v>
      </c>
      <c r="E34" s="6">
        <v>0</v>
      </c>
      <c r="F34" s="6">
        <v>0</v>
      </c>
      <c r="G34" s="6">
        <v>0</v>
      </c>
      <c r="H34" s="6">
        <v>0</v>
      </c>
      <c r="I34" s="6">
        <v>0</v>
      </c>
      <c r="J34" s="6">
        <v>0</v>
      </c>
      <c r="K34" s="6">
        <v>0</v>
      </c>
      <c r="L34" s="6">
        <v>0</v>
      </c>
      <c r="M34" s="6">
        <f t="shared" si="6"/>
        <v>0.83752093802345051</v>
      </c>
      <c r="N34" s="6">
        <f t="shared" si="7"/>
        <v>0</v>
      </c>
      <c r="O34" s="6">
        <f t="shared" si="8"/>
        <v>1.675041876046901</v>
      </c>
      <c r="P34" s="6">
        <f t="shared" si="9"/>
        <v>0</v>
      </c>
      <c r="Q34" s="6">
        <f t="shared" si="10"/>
        <v>0.83752093802345051</v>
      </c>
      <c r="R34" s="6">
        <f t="shared" si="11"/>
        <v>-0.83752093802345051</v>
      </c>
      <c r="S34" t="str" cm="1">
        <f t="array" ref="S34">_xlfn.IFS(R34&gt;Q34,"Zunahme",-1*Q34&gt;R34,"Abnahme",TRUE,"Konstant")</f>
        <v>Konstant</v>
      </c>
      <c r="T34">
        <f>IFERROR(INDEX(Gemeinde_Kennzahlen!A:C,MATCH(B34,Gemeinde_Kennzahlen!B:B,),3),0)</f>
        <v>938</v>
      </c>
      <c r="U34">
        <f>IFERROR(IF(ISNUMBER(INDEX(Gemeinde_Kennzahlen!A:W,MATCH(B34,Gemeinde_Kennzahlen!B:B,),23)),INDEX(Gemeinde_Kennzahlen!A:W,MATCH(B34,Gemeinde_Kennzahlen!B:B,),23),0),0)</f>
        <v>256</v>
      </c>
    </row>
    <row r="35" spans="1:21" x14ac:dyDescent="0.2">
      <c r="A35">
        <v>40</v>
      </c>
      <c r="B35" t="s">
        <v>2348</v>
      </c>
      <c r="C35" s="6">
        <v>0</v>
      </c>
      <c r="D35" s="6">
        <v>0</v>
      </c>
      <c r="E35" s="6">
        <v>0</v>
      </c>
      <c r="F35" s="6">
        <v>0</v>
      </c>
      <c r="G35" s="6">
        <v>0</v>
      </c>
      <c r="H35" s="6">
        <v>0</v>
      </c>
      <c r="I35" s="6">
        <v>0</v>
      </c>
      <c r="J35" s="6">
        <v>0</v>
      </c>
      <c r="K35" s="6">
        <v>0</v>
      </c>
      <c r="L35" s="6">
        <v>0</v>
      </c>
      <c r="M35" s="6">
        <f t="shared" si="6"/>
        <v>0</v>
      </c>
      <c r="N35" s="6">
        <f t="shared" si="7"/>
        <v>0</v>
      </c>
      <c r="O35" s="6">
        <f t="shared" si="8"/>
        <v>0</v>
      </c>
      <c r="P35" s="6">
        <f t="shared" si="9"/>
        <v>0</v>
      </c>
      <c r="Q35" s="6">
        <f t="shared" si="10"/>
        <v>0</v>
      </c>
      <c r="R35" s="6">
        <f t="shared" si="11"/>
        <v>0</v>
      </c>
      <c r="S35" t="str" cm="1">
        <f t="array" ref="S35">_xlfn.IFS(R35&gt;Q35,"Zunahme",-1*Q35&gt;R35,"Abnahme",TRUE,"Konstant")</f>
        <v>Konstant</v>
      </c>
      <c r="T35">
        <f>IFERROR(INDEX(Gemeinde_Kennzahlen!A:C,MATCH(B35,Gemeinde_Kennzahlen!B:B,),3),0)</f>
        <v>1061</v>
      </c>
      <c r="U35">
        <f>IFERROR(IF(ISNUMBER(INDEX(Gemeinde_Kennzahlen!A:W,MATCH(B35,Gemeinde_Kennzahlen!B:B,),23)),INDEX(Gemeinde_Kennzahlen!A:W,MATCH(B35,Gemeinde_Kennzahlen!B:B,),23),0),0)</f>
        <v>309</v>
      </c>
    </row>
    <row r="36" spans="1:21" x14ac:dyDescent="0.2">
      <c r="A36">
        <v>41</v>
      </c>
      <c r="B36" t="s">
        <v>2347</v>
      </c>
      <c r="C36" s="6">
        <v>0</v>
      </c>
      <c r="D36" s="6">
        <v>0</v>
      </c>
      <c r="E36" s="6">
        <v>0</v>
      </c>
      <c r="F36" s="6">
        <v>0</v>
      </c>
      <c r="G36" s="6">
        <v>0</v>
      </c>
      <c r="H36" s="6">
        <v>0</v>
      </c>
      <c r="I36" s="6">
        <v>0</v>
      </c>
      <c r="J36" s="6">
        <v>0</v>
      </c>
      <c r="K36" s="6">
        <v>0</v>
      </c>
      <c r="L36" s="6">
        <v>0</v>
      </c>
      <c r="M36" s="6">
        <f t="shared" si="6"/>
        <v>0</v>
      </c>
      <c r="N36" s="6">
        <f t="shared" si="7"/>
        <v>0</v>
      </c>
      <c r="O36" s="6">
        <f t="shared" si="8"/>
        <v>0</v>
      </c>
      <c r="P36" s="6">
        <f t="shared" si="9"/>
        <v>0</v>
      </c>
      <c r="Q36" s="6">
        <f t="shared" si="10"/>
        <v>0</v>
      </c>
      <c r="R36" s="6">
        <f t="shared" si="11"/>
        <v>0</v>
      </c>
      <c r="S36" t="str" cm="1">
        <f t="array" ref="S36">_xlfn.IFS(R36&gt;Q36,"Zunahme",-1*Q36&gt;R36,"Abnahme",TRUE,"Konstant")</f>
        <v>Konstant</v>
      </c>
      <c r="T36">
        <f>IFERROR(INDEX(Gemeinde_Kennzahlen!A:C,MATCH(B36,Gemeinde_Kennzahlen!B:B,),3),0)</f>
        <v>463</v>
      </c>
      <c r="U36">
        <f>IFERROR(IF(ISNUMBER(INDEX(Gemeinde_Kennzahlen!A:W,MATCH(B36,Gemeinde_Kennzahlen!B:B,),23)),INDEX(Gemeinde_Kennzahlen!A:W,MATCH(B36,Gemeinde_Kennzahlen!B:B,),23),0),0)</f>
        <v>117</v>
      </c>
    </row>
    <row r="37" spans="1:21" x14ac:dyDescent="0.2">
      <c r="A37">
        <v>43</v>
      </c>
      <c r="B37" t="s">
        <v>2346</v>
      </c>
      <c r="C37" s="6">
        <v>20.703933747412009</v>
      </c>
      <c r="D37" s="6">
        <v>0</v>
      </c>
      <c r="E37" s="6">
        <v>0</v>
      </c>
      <c r="F37" s="6">
        <v>0</v>
      </c>
      <c r="G37" s="6">
        <v>0</v>
      </c>
      <c r="H37" s="6">
        <v>0</v>
      </c>
      <c r="I37" s="6">
        <v>0</v>
      </c>
      <c r="J37" s="6">
        <v>0</v>
      </c>
      <c r="K37" s="6">
        <v>0</v>
      </c>
      <c r="L37" s="6">
        <v>0</v>
      </c>
      <c r="M37" s="6">
        <f t="shared" si="6"/>
        <v>2.0703933747412009</v>
      </c>
      <c r="N37" s="6">
        <f t="shared" si="7"/>
        <v>0</v>
      </c>
      <c r="O37" s="6">
        <f t="shared" si="8"/>
        <v>4.1407867494824018</v>
      </c>
      <c r="P37" s="6">
        <f t="shared" si="9"/>
        <v>0</v>
      </c>
      <c r="Q37" s="6">
        <f t="shared" si="10"/>
        <v>2.0703933747412009</v>
      </c>
      <c r="R37" s="6">
        <f t="shared" si="11"/>
        <v>-2.0703933747412009</v>
      </c>
      <c r="S37" t="str" cm="1">
        <f t="array" ref="S37">_xlfn.IFS(R37&gt;Q37,"Zunahme",-1*Q37&gt;R37,"Abnahme",TRUE,"Konstant")</f>
        <v>Konstant</v>
      </c>
      <c r="T37">
        <f>IFERROR(INDEX(Gemeinde_Kennzahlen!A:C,MATCH(B37,Gemeinde_Kennzahlen!B:B,),3),0)</f>
        <v>380</v>
      </c>
      <c r="U37">
        <f>IFERROR(IF(ISNUMBER(INDEX(Gemeinde_Kennzahlen!A:W,MATCH(B37,Gemeinde_Kennzahlen!B:B,),23)),INDEX(Gemeinde_Kennzahlen!A:W,MATCH(B37,Gemeinde_Kennzahlen!B:B,),23),0),0)</f>
        <v>103</v>
      </c>
    </row>
    <row r="38" spans="1:21" x14ac:dyDescent="0.2">
      <c r="A38">
        <v>51</v>
      </c>
      <c r="B38" t="s">
        <v>2345</v>
      </c>
      <c r="C38" s="6">
        <v>0</v>
      </c>
      <c r="D38" s="6">
        <v>3.3178500331785004</v>
      </c>
      <c r="E38" s="6">
        <v>0</v>
      </c>
      <c r="F38" s="6">
        <v>1.6589250165892502</v>
      </c>
      <c r="G38" s="6">
        <v>1.6589250165892502</v>
      </c>
      <c r="H38" s="6">
        <v>3.3178500331785004</v>
      </c>
      <c r="I38" s="6">
        <v>3.3178500331785004</v>
      </c>
      <c r="J38" s="6">
        <v>0</v>
      </c>
      <c r="K38" s="6">
        <v>0</v>
      </c>
      <c r="L38" s="6">
        <v>3.3178500331785004</v>
      </c>
      <c r="M38" s="6">
        <f t="shared" si="6"/>
        <v>1.6589250165892502</v>
      </c>
      <c r="N38" s="6">
        <f t="shared" si="7"/>
        <v>1.6589250165892502</v>
      </c>
      <c r="O38" s="6">
        <f t="shared" si="8"/>
        <v>1.3271400132714002</v>
      </c>
      <c r="P38" s="6">
        <f t="shared" si="9"/>
        <v>1.9907100199071004</v>
      </c>
      <c r="Q38" s="6">
        <f t="shared" si="10"/>
        <v>0.4945958808891372</v>
      </c>
      <c r="R38" s="6">
        <f t="shared" si="11"/>
        <v>0.33178500331785021</v>
      </c>
      <c r="S38" t="str" cm="1">
        <f t="array" ref="S38">_xlfn.IFS(R38&gt;Q38,"Zunahme",-1*Q38&gt;R38,"Abnahme",TRUE,"Konstant")</f>
        <v>Konstant</v>
      </c>
      <c r="T38">
        <f>IFERROR(INDEX(Gemeinde_Kennzahlen!A:C,MATCH(B38,Gemeinde_Kennzahlen!B:B,),3),0)</f>
        <v>4180</v>
      </c>
      <c r="U38">
        <f>IFERROR(IF(ISNUMBER(INDEX(Gemeinde_Kennzahlen!A:W,MATCH(B38,Gemeinde_Kennzahlen!B:B,),23)),INDEX(Gemeinde_Kennzahlen!A:W,MATCH(B38,Gemeinde_Kennzahlen!B:B,),23),0),0)</f>
        <v>1848</v>
      </c>
    </row>
    <row r="39" spans="1:21" x14ac:dyDescent="0.2">
      <c r="A39">
        <v>52</v>
      </c>
      <c r="B39" t="s">
        <v>2344</v>
      </c>
      <c r="C39" s="6">
        <v>1.8269289324645273</v>
      </c>
      <c r="D39" s="6">
        <v>0</v>
      </c>
      <c r="E39" s="6">
        <v>1.2179526216430181</v>
      </c>
      <c r="F39" s="6">
        <v>2.4359052432860362</v>
      </c>
      <c r="G39" s="6">
        <v>1.2179526216430181</v>
      </c>
      <c r="H39" s="6">
        <v>0</v>
      </c>
      <c r="I39" s="6">
        <v>1.2179526216430181</v>
      </c>
      <c r="J39" s="6">
        <v>1.2179526216430181</v>
      </c>
      <c r="K39" s="6">
        <v>1.2179526216430181</v>
      </c>
      <c r="L39" s="6">
        <v>1.8269289324645273</v>
      </c>
      <c r="M39" s="6">
        <f t="shared" si="6"/>
        <v>1.2179526216430181</v>
      </c>
      <c r="N39" s="6">
        <f t="shared" si="7"/>
        <v>1.2179526216430181</v>
      </c>
      <c r="O39" s="6">
        <f t="shared" si="8"/>
        <v>1.33974788380732</v>
      </c>
      <c r="P39" s="6">
        <f t="shared" si="9"/>
        <v>1.0961573594787164</v>
      </c>
      <c r="Q39" s="6">
        <f t="shared" si="10"/>
        <v>0.24018349605584793</v>
      </c>
      <c r="R39" s="6">
        <f t="shared" si="11"/>
        <v>-0.1217952621643017</v>
      </c>
      <c r="S39" t="str" cm="1">
        <f t="array" ref="S39">_xlfn.IFS(R39&gt;Q39,"Zunahme",-1*Q39&gt;R39,"Abnahme",TRUE,"Konstant")</f>
        <v>Konstant</v>
      </c>
      <c r="T39">
        <f>IFERROR(INDEX(Gemeinde_Kennzahlen!A:C,MATCH(B39,Gemeinde_Kennzahlen!B:B,),3),0)</f>
        <v>11824</v>
      </c>
      <c r="U39">
        <f>IFERROR(IF(ISNUMBER(INDEX(Gemeinde_Kennzahlen!A:W,MATCH(B39,Gemeinde_Kennzahlen!B:B,),23)),INDEX(Gemeinde_Kennzahlen!A:W,MATCH(B39,Gemeinde_Kennzahlen!B:B,),23),0),0)</f>
        <v>4597</v>
      </c>
    </row>
    <row r="40" spans="1:21" x14ac:dyDescent="0.2">
      <c r="A40">
        <v>53</v>
      </c>
      <c r="B40" t="s">
        <v>2343</v>
      </c>
      <c r="C40" s="6">
        <v>1.5458339774308238</v>
      </c>
      <c r="D40" s="6">
        <v>2.1641675684031534</v>
      </c>
      <c r="E40" s="6">
        <v>1.5458339774308238</v>
      </c>
      <c r="F40" s="6">
        <v>2.4733343638893182</v>
      </c>
      <c r="G40" s="6">
        <v>0.92750038645849431</v>
      </c>
      <c r="H40" s="6">
        <v>2.1641675684031534</v>
      </c>
      <c r="I40" s="6">
        <v>1.2366671819446591</v>
      </c>
      <c r="J40" s="6">
        <v>1.8550007729169886</v>
      </c>
      <c r="K40" s="6">
        <v>0.92750038645849431</v>
      </c>
      <c r="L40" s="6">
        <v>2.1641675684031534</v>
      </c>
      <c r="M40" s="6">
        <f t="shared" si="6"/>
        <v>1.7004173751739065</v>
      </c>
      <c r="N40" s="6">
        <f t="shared" si="7"/>
        <v>1.7004173751739062</v>
      </c>
      <c r="O40" s="6">
        <f t="shared" si="8"/>
        <v>1.7313340547225227</v>
      </c>
      <c r="P40" s="6">
        <f t="shared" si="9"/>
        <v>1.6695006956252896</v>
      </c>
      <c r="Q40" s="6">
        <f t="shared" si="10"/>
        <v>0.17397787412927407</v>
      </c>
      <c r="R40" s="6">
        <f t="shared" si="11"/>
        <v>-3.0916679548616877E-2</v>
      </c>
      <c r="S40" t="str" cm="1">
        <f t="array" ref="S40">_xlfn.IFS(R40&gt;Q40,"Zunahme",-1*Q40&gt;R40,"Abnahme",TRUE,"Konstant")</f>
        <v>Konstant</v>
      </c>
      <c r="T40">
        <f>IFERROR(INDEX(Gemeinde_Kennzahlen!A:C,MATCH(B40,Gemeinde_Kennzahlen!B:B,),3),0)</f>
        <v>21372</v>
      </c>
      <c r="U40">
        <f>IFERROR(IF(ISNUMBER(INDEX(Gemeinde_Kennzahlen!A:W,MATCH(B40,Gemeinde_Kennzahlen!B:B,),23)),INDEX(Gemeinde_Kennzahlen!A:W,MATCH(B40,Gemeinde_Kennzahlen!B:B,),23),0),0)</f>
        <v>10973</v>
      </c>
    </row>
    <row r="41" spans="1:21" x14ac:dyDescent="0.2">
      <c r="A41">
        <v>54</v>
      </c>
      <c r="B41" t="s">
        <v>2342</v>
      </c>
      <c r="C41" s="6">
        <v>2.1969974368363236</v>
      </c>
      <c r="D41" s="6">
        <v>0.73233247894544129</v>
      </c>
      <c r="E41" s="6">
        <v>0</v>
      </c>
      <c r="F41" s="6">
        <v>1.4646649578908826</v>
      </c>
      <c r="G41" s="6">
        <v>1.4646649578908826</v>
      </c>
      <c r="H41" s="6">
        <v>2.1969974368363236</v>
      </c>
      <c r="I41" s="6">
        <v>1.4646649578908826</v>
      </c>
      <c r="J41" s="6">
        <v>1.4646649578908826</v>
      </c>
      <c r="K41" s="6">
        <v>2.9293299157817652</v>
      </c>
      <c r="L41" s="6">
        <v>2.1969974368363236</v>
      </c>
      <c r="M41" s="6">
        <f t="shared" si="6"/>
        <v>1.6111314536799708</v>
      </c>
      <c r="N41" s="6">
        <f t="shared" si="7"/>
        <v>1.4646649578908826</v>
      </c>
      <c r="O41" s="6">
        <f t="shared" si="8"/>
        <v>1.1717319663127062</v>
      </c>
      <c r="P41" s="6">
        <f t="shared" si="9"/>
        <v>2.0505309410472359</v>
      </c>
      <c r="Q41" s="6">
        <f t="shared" si="10"/>
        <v>0.2629154061825707</v>
      </c>
      <c r="R41" s="6">
        <f t="shared" si="11"/>
        <v>0.43939948736726508</v>
      </c>
      <c r="S41" t="str" cm="1">
        <f t="array" ref="S41">_xlfn.IFS(R41&gt;Q41,"Zunahme",-1*Q41&gt;R41,"Abnahme",TRUE,"Konstant")</f>
        <v>Zunahme</v>
      </c>
      <c r="T41">
        <f>IFERROR(INDEX(Gemeinde_Kennzahlen!A:C,MATCH(B41,Gemeinde_Kennzahlen!B:B,),3),0)</f>
        <v>7847</v>
      </c>
      <c r="U41">
        <f>IFERROR(IF(ISNUMBER(INDEX(Gemeinde_Kennzahlen!A:W,MATCH(B41,Gemeinde_Kennzahlen!B:B,),23)),INDEX(Gemeinde_Kennzahlen!A:W,MATCH(B41,Gemeinde_Kennzahlen!B:B,),23),0),0)</f>
        <v>5808</v>
      </c>
    </row>
    <row r="42" spans="1:21" x14ac:dyDescent="0.2">
      <c r="A42">
        <v>55</v>
      </c>
      <c r="B42" t="s">
        <v>2341</v>
      </c>
      <c r="C42" s="6">
        <v>1.4545454545454546</v>
      </c>
      <c r="D42" s="6">
        <v>2.9090909090909092</v>
      </c>
      <c r="E42" s="6">
        <v>0</v>
      </c>
      <c r="F42" s="6">
        <v>1.4545454545454546</v>
      </c>
      <c r="G42" s="6">
        <v>0</v>
      </c>
      <c r="H42" s="6">
        <v>2.9090909090909092</v>
      </c>
      <c r="I42" s="6">
        <v>0</v>
      </c>
      <c r="J42" s="6">
        <v>0</v>
      </c>
      <c r="K42" s="6">
        <v>1.4545454545454546</v>
      </c>
      <c r="L42" s="6">
        <v>4.3636363636363633</v>
      </c>
      <c r="M42" s="6">
        <f t="shared" si="6"/>
        <v>1.4545454545454546</v>
      </c>
      <c r="N42" s="6">
        <f t="shared" si="7"/>
        <v>1.4545454545454546</v>
      </c>
      <c r="O42" s="6">
        <f t="shared" si="8"/>
        <v>1.1636363636363636</v>
      </c>
      <c r="P42" s="6">
        <f t="shared" si="9"/>
        <v>1.7454545454545454</v>
      </c>
      <c r="Q42" s="6">
        <f t="shared" si="10"/>
        <v>0.48484848484848486</v>
      </c>
      <c r="R42" s="6">
        <f t="shared" si="11"/>
        <v>0.29090909090909078</v>
      </c>
      <c r="S42" t="str" cm="1">
        <f t="array" ref="S42">_xlfn.IFS(R42&gt;Q42,"Zunahme",-1*Q42&gt;R42,"Abnahme",TRUE,"Konstant")</f>
        <v>Konstant</v>
      </c>
      <c r="T42">
        <f>IFERROR(INDEX(Gemeinde_Kennzahlen!A:C,MATCH(B42,Gemeinde_Kennzahlen!B:B,),3),0)</f>
        <v>5339</v>
      </c>
      <c r="U42">
        <f>IFERROR(IF(ISNUMBER(INDEX(Gemeinde_Kennzahlen!A:W,MATCH(B42,Gemeinde_Kennzahlen!B:B,),23)),INDEX(Gemeinde_Kennzahlen!A:W,MATCH(B42,Gemeinde_Kennzahlen!B:B,),23),0),0)</f>
        <v>1536</v>
      </c>
    </row>
    <row r="43" spans="1:21" x14ac:dyDescent="0.2">
      <c r="A43">
        <v>56</v>
      </c>
      <c r="B43" t="s">
        <v>2340</v>
      </c>
      <c r="C43" s="6">
        <v>1.5370427297878881</v>
      </c>
      <c r="D43" s="6">
        <v>2.3055640946818321</v>
      </c>
      <c r="E43" s="6">
        <v>1.5370427297878881</v>
      </c>
      <c r="F43" s="6">
        <v>2.3055640946818321</v>
      </c>
      <c r="G43" s="6">
        <v>1.5370427297878881</v>
      </c>
      <c r="H43" s="6">
        <v>2.3055640946818321</v>
      </c>
      <c r="I43" s="6">
        <v>4.6111281893636642</v>
      </c>
      <c r="J43" s="6">
        <v>0</v>
      </c>
      <c r="K43" s="6">
        <v>0.76852136489394407</v>
      </c>
      <c r="L43" s="6">
        <v>2.3055640946818321</v>
      </c>
      <c r="M43" s="6">
        <f t="shared" si="6"/>
        <v>1.92130341223486</v>
      </c>
      <c r="N43" s="6">
        <f t="shared" si="7"/>
        <v>1.92130341223486</v>
      </c>
      <c r="O43" s="6">
        <f t="shared" si="8"/>
        <v>1.8444512757454656</v>
      </c>
      <c r="P43" s="6">
        <f t="shared" si="9"/>
        <v>1.9981555487242546</v>
      </c>
      <c r="Q43" s="6">
        <f t="shared" si="10"/>
        <v>0.3842606824469722</v>
      </c>
      <c r="R43" s="6">
        <f t="shared" si="11"/>
        <v>7.6852136489394596E-2</v>
      </c>
      <c r="S43" t="str" cm="1">
        <f t="array" ref="S43">_xlfn.IFS(R43&gt;Q43,"Zunahme",-1*Q43&gt;R43,"Abnahme",TRUE,"Konstant")</f>
        <v>Konstant</v>
      </c>
      <c r="T43">
        <f>IFERROR(INDEX(Gemeinde_Kennzahlen!A:C,MATCH(B43,Gemeinde_Kennzahlen!B:B,),3),0)</f>
        <v>9421</v>
      </c>
      <c r="U43">
        <f>IFERROR(IF(ISNUMBER(INDEX(Gemeinde_Kennzahlen!A:W,MATCH(B43,Gemeinde_Kennzahlen!B:B,),23)),INDEX(Gemeinde_Kennzahlen!A:W,MATCH(B43,Gemeinde_Kennzahlen!B:B,),23),0),0)</f>
        <v>3591</v>
      </c>
    </row>
    <row r="44" spans="1:21" x14ac:dyDescent="0.2">
      <c r="A44">
        <v>57</v>
      </c>
      <c r="B44" t="s">
        <v>2339</v>
      </c>
      <c r="C44" s="6">
        <v>0</v>
      </c>
      <c r="D44" s="6">
        <v>0</v>
      </c>
      <c r="E44" s="6">
        <v>0</v>
      </c>
      <c r="F44" s="6">
        <v>3.2467532467532467</v>
      </c>
      <c r="G44" s="6">
        <v>3.2467532467532467</v>
      </c>
      <c r="H44" s="6">
        <v>0</v>
      </c>
      <c r="I44" s="6">
        <v>0</v>
      </c>
      <c r="J44" s="6">
        <v>0</v>
      </c>
      <c r="K44" s="6">
        <v>0</v>
      </c>
      <c r="L44" s="6">
        <v>0</v>
      </c>
      <c r="M44" s="6">
        <f t="shared" si="6"/>
        <v>0.64935064935064934</v>
      </c>
      <c r="N44" s="6">
        <f t="shared" si="7"/>
        <v>0</v>
      </c>
      <c r="O44" s="6">
        <f t="shared" si="8"/>
        <v>1.2987012987012987</v>
      </c>
      <c r="P44" s="6">
        <f t="shared" si="9"/>
        <v>0</v>
      </c>
      <c r="Q44" s="6">
        <f t="shared" si="10"/>
        <v>0.4329004329004329</v>
      </c>
      <c r="R44" s="6">
        <f t="shared" si="11"/>
        <v>-0.64935064935064934</v>
      </c>
      <c r="S44" t="str" cm="1">
        <f t="array" ref="S44">_xlfn.IFS(R44&gt;Q44,"Zunahme",-1*Q44&gt;R44,"Abnahme",TRUE,"Konstant")</f>
        <v>Abnahme</v>
      </c>
      <c r="T44">
        <f>IFERROR(INDEX(Gemeinde_Kennzahlen!A:C,MATCH(B44,Gemeinde_Kennzahlen!B:B,),3),0)</f>
        <v>2389</v>
      </c>
      <c r="U44">
        <f>IFERROR(IF(ISNUMBER(INDEX(Gemeinde_Kennzahlen!A:W,MATCH(B44,Gemeinde_Kennzahlen!B:B,),23)),INDEX(Gemeinde_Kennzahlen!A:W,MATCH(B44,Gemeinde_Kennzahlen!B:B,),23),0),0)</f>
        <v>691</v>
      </c>
    </row>
    <row r="45" spans="1:21" x14ac:dyDescent="0.2">
      <c r="A45">
        <v>58</v>
      </c>
      <c r="B45" t="s">
        <v>2338</v>
      </c>
      <c r="C45" s="6">
        <v>1.5820281601012498</v>
      </c>
      <c r="D45" s="6">
        <v>0</v>
      </c>
      <c r="E45" s="6">
        <v>0</v>
      </c>
      <c r="F45" s="6">
        <v>0</v>
      </c>
      <c r="G45" s="6">
        <v>1.5820281601012498</v>
      </c>
      <c r="H45" s="6">
        <v>0</v>
      </c>
      <c r="I45" s="6">
        <v>0</v>
      </c>
      <c r="J45" s="6">
        <v>4.7460844803037494</v>
      </c>
      <c r="K45" s="6">
        <v>0</v>
      </c>
      <c r="L45" s="6">
        <v>1.5820281601012498</v>
      </c>
      <c r="M45" s="6">
        <f t="shared" si="6"/>
        <v>0.94921689606074988</v>
      </c>
      <c r="N45" s="6">
        <f t="shared" si="7"/>
        <v>0</v>
      </c>
      <c r="O45" s="6">
        <f t="shared" si="8"/>
        <v>0.63281126404049992</v>
      </c>
      <c r="P45" s="6">
        <f t="shared" si="9"/>
        <v>1.2656225280809998</v>
      </c>
      <c r="Q45" s="6">
        <f t="shared" si="10"/>
        <v>0.48331758634771299</v>
      </c>
      <c r="R45" s="6">
        <f t="shared" si="11"/>
        <v>0.31640563202024996</v>
      </c>
      <c r="S45" t="str" cm="1">
        <f t="array" ref="S45">_xlfn.IFS(R45&gt;Q45,"Zunahme",-1*Q45&gt;R45,"Abnahme",TRUE,"Konstant")</f>
        <v>Konstant</v>
      </c>
      <c r="T45">
        <f>IFERROR(INDEX(Gemeinde_Kennzahlen!A:C,MATCH(B45,Gemeinde_Kennzahlen!B:B,),3),0)</f>
        <v>5217</v>
      </c>
      <c r="U45">
        <f>IFERROR(IF(ISNUMBER(INDEX(Gemeinde_Kennzahlen!A:W,MATCH(B45,Gemeinde_Kennzahlen!B:B,),23)),INDEX(Gemeinde_Kennzahlen!A:W,MATCH(B45,Gemeinde_Kennzahlen!B:B,),23),0),0)</f>
        <v>1104</v>
      </c>
    </row>
    <row r="46" spans="1:21" x14ac:dyDescent="0.2">
      <c r="A46">
        <v>59</v>
      </c>
      <c r="B46" t="s">
        <v>2337</v>
      </c>
      <c r="C46" s="6">
        <v>0</v>
      </c>
      <c r="D46" s="6">
        <v>0</v>
      </c>
      <c r="E46" s="6">
        <v>0</v>
      </c>
      <c r="F46" s="6">
        <v>0</v>
      </c>
      <c r="G46" s="6">
        <v>0</v>
      </c>
      <c r="H46" s="6">
        <v>0</v>
      </c>
      <c r="I46" s="6">
        <v>0</v>
      </c>
      <c r="J46" s="6">
        <v>0</v>
      </c>
      <c r="K46" s="6">
        <v>0</v>
      </c>
      <c r="L46" s="6">
        <v>0</v>
      </c>
      <c r="M46" s="6">
        <f t="shared" si="6"/>
        <v>0</v>
      </c>
      <c r="N46" s="6">
        <f t="shared" si="7"/>
        <v>0</v>
      </c>
      <c r="O46" s="6">
        <f t="shared" si="8"/>
        <v>0</v>
      </c>
      <c r="P46" s="6">
        <f t="shared" si="9"/>
        <v>0</v>
      </c>
      <c r="Q46" s="6">
        <f t="shared" si="10"/>
        <v>0</v>
      </c>
      <c r="R46" s="6">
        <f t="shared" si="11"/>
        <v>0</v>
      </c>
      <c r="S46" t="str" cm="1">
        <f t="array" ref="S46">_xlfn.IFS(R46&gt;Q46,"Zunahme",-1*Q46&gt;R46,"Abnahme",TRUE,"Konstant")</f>
        <v>Konstant</v>
      </c>
      <c r="T46">
        <f>IFERROR(INDEX(Gemeinde_Kennzahlen!A:C,MATCH(B46,Gemeinde_Kennzahlen!B:B,),3),0)</f>
        <v>1982</v>
      </c>
      <c r="U46">
        <f>IFERROR(IF(ISNUMBER(INDEX(Gemeinde_Kennzahlen!A:W,MATCH(B46,Gemeinde_Kennzahlen!B:B,),23)),INDEX(Gemeinde_Kennzahlen!A:W,MATCH(B46,Gemeinde_Kennzahlen!B:B,),23),0),0)</f>
        <v>391</v>
      </c>
    </row>
    <row r="47" spans="1:21" x14ac:dyDescent="0.2">
      <c r="A47">
        <v>60</v>
      </c>
      <c r="B47" t="s">
        <v>2336</v>
      </c>
      <c r="C47" s="6">
        <v>2.4166263895601738</v>
      </c>
      <c r="D47" s="6">
        <v>0</v>
      </c>
      <c r="E47" s="6">
        <v>0</v>
      </c>
      <c r="F47" s="6">
        <v>0</v>
      </c>
      <c r="G47" s="6">
        <v>2.4166263895601738</v>
      </c>
      <c r="H47" s="6">
        <v>2.4166263895601738</v>
      </c>
      <c r="I47" s="6">
        <v>0</v>
      </c>
      <c r="J47" s="6">
        <v>2.4166263895601738</v>
      </c>
      <c r="K47" s="6">
        <v>0</v>
      </c>
      <c r="L47" s="6">
        <v>2.4166263895601738</v>
      </c>
      <c r="M47" s="6">
        <f t="shared" si="6"/>
        <v>1.2083131947800869</v>
      </c>
      <c r="N47" s="6">
        <f t="shared" si="7"/>
        <v>1.2083131947800869</v>
      </c>
      <c r="O47" s="6">
        <f t="shared" si="8"/>
        <v>0.96665055582406956</v>
      </c>
      <c r="P47" s="6">
        <f t="shared" si="9"/>
        <v>1.4499758337361044</v>
      </c>
      <c r="Q47" s="6">
        <f t="shared" si="10"/>
        <v>0.40277106492669562</v>
      </c>
      <c r="R47" s="6">
        <f t="shared" si="11"/>
        <v>0.24166263895601747</v>
      </c>
      <c r="S47" t="str" cm="1">
        <f t="array" ref="S47">_xlfn.IFS(R47&gt;Q47,"Zunahme",-1*Q47&gt;R47,"Abnahme",TRUE,"Konstant")</f>
        <v>Konstant</v>
      </c>
      <c r="T47">
        <f>IFERROR(INDEX(Gemeinde_Kennzahlen!A:C,MATCH(B47,Gemeinde_Kennzahlen!B:B,),3),0)</f>
        <v>2872</v>
      </c>
      <c r="U47">
        <f>IFERROR(IF(ISNUMBER(INDEX(Gemeinde_Kennzahlen!A:W,MATCH(B47,Gemeinde_Kennzahlen!B:B,),23)),INDEX(Gemeinde_Kennzahlen!A:W,MATCH(B47,Gemeinde_Kennzahlen!B:B,),23),0),0)</f>
        <v>1266</v>
      </c>
    </row>
    <row r="48" spans="1:21" x14ac:dyDescent="0.2">
      <c r="A48">
        <v>61</v>
      </c>
      <c r="B48" t="s">
        <v>2335</v>
      </c>
      <c r="C48" s="6">
        <v>0</v>
      </c>
      <c r="D48" s="6">
        <v>0</v>
      </c>
      <c r="E48" s="6">
        <v>0</v>
      </c>
      <c r="F48" s="6">
        <v>0</v>
      </c>
      <c r="G48" s="6">
        <v>0</v>
      </c>
      <c r="H48" s="6">
        <v>7.1022727272727266</v>
      </c>
      <c r="I48" s="6">
        <v>7.1022727272727266</v>
      </c>
      <c r="J48" s="6">
        <v>0</v>
      </c>
      <c r="K48" s="6">
        <v>0</v>
      </c>
      <c r="L48" s="6">
        <v>0</v>
      </c>
      <c r="M48" s="6">
        <f t="shared" si="6"/>
        <v>1.4204545454545454</v>
      </c>
      <c r="N48" s="6">
        <f t="shared" si="7"/>
        <v>0</v>
      </c>
      <c r="O48" s="6">
        <f t="shared" si="8"/>
        <v>0</v>
      </c>
      <c r="P48" s="6">
        <f t="shared" si="9"/>
        <v>2.8409090909090908</v>
      </c>
      <c r="Q48" s="6">
        <f t="shared" si="10"/>
        <v>0.94696969696969679</v>
      </c>
      <c r="R48" s="6">
        <f t="shared" si="11"/>
        <v>1.4204545454545454</v>
      </c>
      <c r="S48" t="str" cm="1">
        <f t="array" ref="S48">_xlfn.IFS(R48&gt;Q48,"Zunahme",-1*Q48&gt;R48,"Abnahme",TRUE,"Konstant")</f>
        <v>Zunahme</v>
      </c>
      <c r="T48">
        <f>IFERROR(INDEX(Gemeinde_Kennzahlen!A:C,MATCH(B48,Gemeinde_Kennzahlen!B:B,),3),0)</f>
        <v>1057</v>
      </c>
      <c r="U48">
        <f>IFERROR(IF(ISNUMBER(INDEX(Gemeinde_Kennzahlen!A:W,MATCH(B48,Gemeinde_Kennzahlen!B:B,),23)),INDEX(Gemeinde_Kennzahlen!A:W,MATCH(B48,Gemeinde_Kennzahlen!B:B,),23),0),0)</f>
        <v>351</v>
      </c>
    </row>
    <row r="49" spans="1:21" x14ac:dyDescent="0.2">
      <c r="A49">
        <v>62</v>
      </c>
      <c r="B49" t="s">
        <v>2334</v>
      </c>
      <c r="C49" s="6">
        <v>0.86906644882067674</v>
      </c>
      <c r="D49" s="6">
        <v>2.6071993464620302</v>
      </c>
      <c r="E49" s="6">
        <v>1.7381328976413535</v>
      </c>
      <c r="F49" s="6">
        <v>1.5643196078772181</v>
      </c>
      <c r="G49" s="6">
        <v>1.7381328976413535</v>
      </c>
      <c r="H49" s="6">
        <v>1.7381328976413535</v>
      </c>
      <c r="I49" s="6">
        <v>1.0428797385848121</v>
      </c>
      <c r="J49" s="6">
        <v>1.3905063181130828</v>
      </c>
      <c r="K49" s="6">
        <v>1.0428797385848121</v>
      </c>
      <c r="L49" s="6">
        <v>0.86906644882067674</v>
      </c>
      <c r="M49" s="6">
        <f t="shared" si="6"/>
        <v>1.4600316340187369</v>
      </c>
      <c r="N49" s="6">
        <f t="shared" si="7"/>
        <v>1.4774129629951505</v>
      </c>
      <c r="O49" s="6">
        <f t="shared" si="8"/>
        <v>1.7033702396885264</v>
      </c>
      <c r="P49" s="6">
        <f t="shared" si="9"/>
        <v>1.2166930283489474</v>
      </c>
      <c r="Q49" s="6">
        <f t="shared" si="10"/>
        <v>0.17030154817465987</v>
      </c>
      <c r="R49" s="6">
        <f t="shared" si="11"/>
        <v>-0.24333860566978949</v>
      </c>
      <c r="S49" t="str" cm="1">
        <f t="array" ref="S49">_xlfn.IFS(R49&gt;Q49,"Zunahme",-1*Q49&gt;R49,"Abnahme",TRUE,"Konstant")</f>
        <v>Abnahme</v>
      </c>
      <c r="T49">
        <f>IFERROR(INDEX(Gemeinde_Kennzahlen!A:C,MATCH(B49,Gemeinde_Kennzahlen!B:B,),3),0)</f>
        <v>20130</v>
      </c>
      <c r="U49">
        <f>IFERROR(IF(ISNUMBER(INDEX(Gemeinde_Kennzahlen!A:W,MATCH(B49,Gemeinde_Kennzahlen!B:B,),23)),INDEX(Gemeinde_Kennzahlen!A:W,MATCH(B49,Gemeinde_Kennzahlen!B:B,),23),0),0)</f>
        <v>37403</v>
      </c>
    </row>
    <row r="50" spans="1:21" x14ac:dyDescent="0.2">
      <c r="A50">
        <v>63</v>
      </c>
      <c r="B50" t="s">
        <v>2333</v>
      </c>
      <c r="C50" s="6">
        <v>0</v>
      </c>
      <c r="D50" s="6">
        <v>3.5410764872521248</v>
      </c>
      <c r="E50" s="6">
        <v>0</v>
      </c>
      <c r="F50" s="6">
        <v>3.5410764872521248</v>
      </c>
      <c r="G50" s="6">
        <v>3.5410764872521248</v>
      </c>
      <c r="H50" s="6">
        <v>0</v>
      </c>
      <c r="I50" s="6">
        <v>3.5410764872521248</v>
      </c>
      <c r="J50" s="6">
        <v>0</v>
      </c>
      <c r="K50" s="6">
        <v>0</v>
      </c>
      <c r="L50" s="6">
        <v>0</v>
      </c>
      <c r="M50" s="6">
        <f t="shared" si="6"/>
        <v>1.41643059490085</v>
      </c>
      <c r="N50" s="6">
        <f t="shared" si="7"/>
        <v>0</v>
      </c>
      <c r="O50" s="6">
        <f t="shared" si="8"/>
        <v>2.1246458923512748</v>
      </c>
      <c r="P50" s="6">
        <f t="shared" si="9"/>
        <v>0.708215297450425</v>
      </c>
      <c r="Q50" s="6">
        <f t="shared" si="10"/>
        <v>0.57825536892898444</v>
      </c>
      <c r="R50" s="6">
        <f t="shared" si="11"/>
        <v>-0.708215297450425</v>
      </c>
      <c r="S50" t="str" cm="1">
        <f t="array" ref="S50">_xlfn.IFS(R50&gt;Q50,"Zunahme",-1*Q50&gt;R50,"Abnahme",TRUE,"Konstant")</f>
        <v>Abnahme</v>
      </c>
      <c r="T50">
        <f>IFERROR(INDEX(Gemeinde_Kennzahlen!A:C,MATCH(B50,Gemeinde_Kennzahlen!B:B,),3),0)</f>
        <v>2417</v>
      </c>
      <c r="U50">
        <f>IFERROR(IF(ISNUMBER(INDEX(Gemeinde_Kennzahlen!A:W,MATCH(B50,Gemeinde_Kennzahlen!B:B,),23)),INDEX(Gemeinde_Kennzahlen!A:W,MATCH(B50,Gemeinde_Kennzahlen!B:B,),23),0),0)</f>
        <v>407</v>
      </c>
    </row>
    <row r="51" spans="1:21" x14ac:dyDescent="0.2">
      <c r="A51">
        <v>64</v>
      </c>
      <c r="B51" t="s">
        <v>2332</v>
      </c>
      <c r="C51" s="6">
        <v>0</v>
      </c>
      <c r="D51" s="6">
        <v>0</v>
      </c>
      <c r="E51" s="6">
        <v>0</v>
      </c>
      <c r="F51" s="6">
        <v>1.5076134479119554</v>
      </c>
      <c r="G51" s="6">
        <v>1.5076134479119554</v>
      </c>
      <c r="H51" s="6">
        <v>0</v>
      </c>
      <c r="I51" s="6">
        <v>0</v>
      </c>
      <c r="J51" s="6">
        <v>1.5076134479119554</v>
      </c>
      <c r="K51" s="6">
        <v>3.0152268958239108</v>
      </c>
      <c r="L51" s="6">
        <v>1.5076134479119554</v>
      </c>
      <c r="M51" s="6">
        <f t="shared" si="6"/>
        <v>0.90456806874717322</v>
      </c>
      <c r="N51" s="6">
        <f t="shared" si="7"/>
        <v>0.7538067239559777</v>
      </c>
      <c r="O51" s="6">
        <f t="shared" si="8"/>
        <v>0.60304537916478218</v>
      </c>
      <c r="P51" s="6">
        <f t="shared" si="9"/>
        <v>1.2060907583295644</v>
      </c>
      <c r="Q51" s="6">
        <f t="shared" si="10"/>
        <v>0.33334587570786467</v>
      </c>
      <c r="R51" s="6">
        <f t="shared" si="11"/>
        <v>0.30152268958239115</v>
      </c>
      <c r="S51" t="str" cm="1">
        <f t="array" ref="S51">_xlfn.IFS(R51&gt;Q51,"Zunahme",-1*Q51&gt;R51,"Abnahme",TRUE,"Konstant")</f>
        <v>Konstant</v>
      </c>
      <c r="T51">
        <f>IFERROR(INDEX(Gemeinde_Kennzahlen!A:C,MATCH(B51,Gemeinde_Kennzahlen!B:B,),3),0)</f>
        <v>5602</v>
      </c>
      <c r="U51">
        <f>IFERROR(IF(ISNUMBER(INDEX(Gemeinde_Kennzahlen!A:W,MATCH(B51,Gemeinde_Kennzahlen!B:B,),23)),INDEX(Gemeinde_Kennzahlen!A:W,MATCH(B51,Gemeinde_Kennzahlen!B:B,),23),0),0)</f>
        <v>1031</v>
      </c>
    </row>
    <row r="52" spans="1:21" x14ac:dyDescent="0.2">
      <c r="A52">
        <v>65</v>
      </c>
      <c r="B52" t="s">
        <v>2331</v>
      </c>
      <c r="C52" s="6">
        <v>0</v>
      </c>
      <c r="D52" s="6">
        <v>0</v>
      </c>
      <c r="E52" s="6">
        <v>0</v>
      </c>
      <c r="F52" s="6">
        <v>0</v>
      </c>
      <c r="G52" s="6">
        <v>0</v>
      </c>
      <c r="H52" s="6">
        <v>0</v>
      </c>
      <c r="I52" s="6">
        <v>0</v>
      </c>
      <c r="J52" s="6">
        <v>0</v>
      </c>
      <c r="K52" s="6">
        <v>0</v>
      </c>
      <c r="L52" s="6">
        <v>0</v>
      </c>
      <c r="M52" s="6">
        <f t="shared" si="6"/>
        <v>0</v>
      </c>
      <c r="N52" s="6">
        <f t="shared" si="7"/>
        <v>0</v>
      </c>
      <c r="O52" s="6">
        <f t="shared" si="8"/>
        <v>0</v>
      </c>
      <c r="P52" s="6">
        <f t="shared" si="9"/>
        <v>0</v>
      </c>
      <c r="Q52" s="6">
        <f t="shared" si="10"/>
        <v>0</v>
      </c>
      <c r="R52" s="6">
        <f t="shared" si="11"/>
        <v>0</v>
      </c>
      <c r="S52" t="str" cm="1">
        <f t="array" ref="S52">_xlfn.IFS(R52&gt;Q52,"Zunahme",-1*Q52&gt;R52,"Abnahme",TRUE,"Konstant")</f>
        <v>Konstant</v>
      </c>
      <c r="T52">
        <f>IFERROR(INDEX(Gemeinde_Kennzahlen!A:C,MATCH(B52,Gemeinde_Kennzahlen!B:B,),3),0)</f>
        <v>1121</v>
      </c>
      <c r="U52">
        <f>IFERROR(IF(ISNUMBER(INDEX(Gemeinde_Kennzahlen!A:W,MATCH(B52,Gemeinde_Kennzahlen!B:B,),23)),INDEX(Gemeinde_Kennzahlen!A:W,MATCH(B52,Gemeinde_Kennzahlen!B:B,),23),0),0)</f>
        <v>226</v>
      </c>
    </row>
    <row r="53" spans="1:21" x14ac:dyDescent="0.2">
      <c r="A53">
        <v>66</v>
      </c>
      <c r="B53" t="s">
        <v>2330</v>
      </c>
      <c r="C53" s="6">
        <v>1.242544731610338</v>
      </c>
      <c r="D53" s="6">
        <v>1.9880715705765408</v>
      </c>
      <c r="E53" s="6">
        <v>1.4910536779324055</v>
      </c>
      <c r="F53" s="6">
        <v>0.99403578528827041</v>
      </c>
      <c r="G53" s="6">
        <v>1.242544731610338</v>
      </c>
      <c r="H53" s="6">
        <v>1.7395626242544731</v>
      </c>
      <c r="I53" s="6">
        <v>1.242544731610338</v>
      </c>
      <c r="J53" s="6">
        <v>0.74552683896620275</v>
      </c>
      <c r="K53" s="6">
        <v>1.242544731610338</v>
      </c>
      <c r="L53" s="6">
        <v>2.2365805168986084</v>
      </c>
      <c r="M53" s="6">
        <f t="shared" si="6"/>
        <v>1.4165009940357851</v>
      </c>
      <c r="N53" s="6">
        <f t="shared" si="7"/>
        <v>1.242544731610338</v>
      </c>
      <c r="O53" s="6">
        <f t="shared" si="8"/>
        <v>1.3916500994035785</v>
      </c>
      <c r="P53" s="6">
        <f t="shared" si="9"/>
        <v>1.4413518886679921</v>
      </c>
      <c r="Q53" s="6">
        <f t="shared" si="10"/>
        <v>0.14371563595839543</v>
      </c>
      <c r="R53" s="6">
        <f t="shared" si="11"/>
        <v>2.4850894632207021E-2</v>
      </c>
      <c r="S53" t="str" cm="1">
        <f t="array" ref="S53">_xlfn.IFS(R53&gt;Q53,"Zunahme",-1*Q53&gt;R53,"Abnahme",TRUE,"Konstant")</f>
        <v>Konstant</v>
      </c>
      <c r="T53">
        <f>IFERROR(INDEX(Gemeinde_Kennzahlen!A:C,MATCH(B53,Gemeinde_Kennzahlen!B:B,),3),0)</f>
        <v>21014</v>
      </c>
      <c r="U53">
        <f>IFERROR(IF(ISNUMBER(INDEX(Gemeinde_Kennzahlen!A:W,MATCH(B53,Gemeinde_Kennzahlen!B:B,),23)),INDEX(Gemeinde_Kennzahlen!A:W,MATCH(B53,Gemeinde_Kennzahlen!B:B,),23),0),0)</f>
        <v>19226</v>
      </c>
    </row>
    <row r="54" spans="1:21" x14ac:dyDescent="0.2">
      <c r="A54">
        <v>67</v>
      </c>
      <c r="B54" t="s">
        <v>2329</v>
      </c>
      <c r="C54" s="6">
        <v>0</v>
      </c>
      <c r="D54" s="6">
        <v>0</v>
      </c>
      <c r="E54" s="6">
        <v>0</v>
      </c>
      <c r="F54" s="6">
        <v>3.3200531208499333</v>
      </c>
      <c r="G54" s="6">
        <v>1.6600265604249667</v>
      </c>
      <c r="H54" s="6">
        <v>0</v>
      </c>
      <c r="I54" s="6">
        <v>0</v>
      </c>
      <c r="J54" s="6">
        <v>0</v>
      </c>
      <c r="K54" s="6">
        <v>3.3200531208499333</v>
      </c>
      <c r="L54" s="6">
        <v>0</v>
      </c>
      <c r="M54" s="6">
        <f t="shared" si="6"/>
        <v>0.83001328021248322</v>
      </c>
      <c r="N54" s="6">
        <f t="shared" si="7"/>
        <v>0</v>
      </c>
      <c r="O54" s="6">
        <f t="shared" si="8"/>
        <v>0.99601593625497986</v>
      </c>
      <c r="P54" s="6">
        <f t="shared" si="9"/>
        <v>0.66401062416998669</v>
      </c>
      <c r="Q54" s="6">
        <f t="shared" si="10"/>
        <v>0.44611873330558599</v>
      </c>
      <c r="R54" s="6">
        <f t="shared" si="11"/>
        <v>-0.16600265604249653</v>
      </c>
      <c r="S54" t="str" cm="1">
        <f t="array" ref="S54">_xlfn.IFS(R54&gt;Q54,"Zunahme",-1*Q54&gt;R54,"Abnahme",TRUE,"Konstant")</f>
        <v>Konstant</v>
      </c>
      <c r="T54">
        <f>IFERROR(INDEX(Gemeinde_Kennzahlen!A:C,MATCH(B54,Gemeinde_Kennzahlen!B:B,),3),0)</f>
        <v>4661</v>
      </c>
      <c r="U54">
        <f>IFERROR(IF(ISNUMBER(INDEX(Gemeinde_Kennzahlen!A:W,MATCH(B54,Gemeinde_Kennzahlen!B:B,),23)),INDEX(Gemeinde_Kennzahlen!A:W,MATCH(B54,Gemeinde_Kennzahlen!B:B,),23),0),0)</f>
        <v>1363</v>
      </c>
    </row>
    <row r="55" spans="1:21" x14ac:dyDescent="0.2">
      <c r="A55">
        <v>68</v>
      </c>
      <c r="B55" t="s">
        <v>2328</v>
      </c>
      <c r="C55" s="6">
        <v>0</v>
      </c>
      <c r="D55" s="6">
        <v>2.987750224081267</v>
      </c>
      <c r="E55" s="6">
        <v>0</v>
      </c>
      <c r="F55" s="6">
        <v>0</v>
      </c>
      <c r="G55" s="6">
        <v>0</v>
      </c>
      <c r="H55" s="6">
        <v>2.987750224081267</v>
      </c>
      <c r="I55" s="6">
        <v>0</v>
      </c>
      <c r="J55" s="6">
        <v>0</v>
      </c>
      <c r="K55" s="6">
        <v>0</v>
      </c>
      <c r="L55" s="6">
        <v>0</v>
      </c>
      <c r="M55" s="6">
        <f t="shared" si="6"/>
        <v>0.5975500448162534</v>
      </c>
      <c r="N55" s="6">
        <f t="shared" si="7"/>
        <v>0</v>
      </c>
      <c r="O55" s="6">
        <f t="shared" si="8"/>
        <v>0.5975500448162534</v>
      </c>
      <c r="P55" s="6">
        <f t="shared" si="9"/>
        <v>0.5975500448162534</v>
      </c>
      <c r="Q55" s="6">
        <f t="shared" si="10"/>
        <v>0.3983666965441689</v>
      </c>
      <c r="R55" s="6">
        <f t="shared" si="11"/>
        <v>0</v>
      </c>
      <c r="S55" t="str" cm="1">
        <f t="array" ref="S55">_xlfn.IFS(R55&gt;Q55,"Zunahme",-1*Q55&gt;R55,"Abnahme",TRUE,"Konstant")</f>
        <v>Konstant</v>
      </c>
      <c r="T55">
        <f>IFERROR(INDEX(Gemeinde_Kennzahlen!A:C,MATCH(B55,Gemeinde_Kennzahlen!B:B,),3),0)</f>
        <v>2885</v>
      </c>
      <c r="U55">
        <f>IFERROR(IF(ISNUMBER(INDEX(Gemeinde_Kennzahlen!A:W,MATCH(B55,Gemeinde_Kennzahlen!B:B,),23)),INDEX(Gemeinde_Kennzahlen!A:W,MATCH(B55,Gemeinde_Kennzahlen!B:B,),23),0),0)</f>
        <v>462</v>
      </c>
    </row>
    <row r="56" spans="1:21" x14ac:dyDescent="0.2">
      <c r="A56">
        <v>69</v>
      </c>
      <c r="B56" t="s">
        <v>2327</v>
      </c>
      <c r="C56" s="6">
        <v>0.53812624441694024</v>
      </c>
      <c r="D56" s="6">
        <v>0.8071893666254103</v>
      </c>
      <c r="E56" s="6">
        <v>0.26906312220847012</v>
      </c>
      <c r="F56" s="6">
        <v>1.6143787332508206</v>
      </c>
      <c r="G56" s="6">
        <v>1.3453156110423505</v>
      </c>
      <c r="H56" s="6">
        <v>1.0762524888338805</v>
      </c>
      <c r="I56" s="6">
        <v>1.6143787332508206</v>
      </c>
      <c r="J56" s="6">
        <v>0.53812624441694024</v>
      </c>
      <c r="K56" s="6">
        <v>0.8071893666254103</v>
      </c>
      <c r="L56" s="6">
        <v>1.6143787332508206</v>
      </c>
      <c r="M56" s="6">
        <f t="shared" si="6"/>
        <v>1.0224398643921864</v>
      </c>
      <c r="N56" s="6">
        <f t="shared" si="7"/>
        <v>0.94172092772964544</v>
      </c>
      <c r="O56" s="6">
        <f t="shared" si="8"/>
        <v>0.91481461550879839</v>
      </c>
      <c r="P56" s="6">
        <f t="shared" si="9"/>
        <v>1.1300651132755744</v>
      </c>
      <c r="Q56" s="6">
        <f t="shared" si="10"/>
        <v>0.15943235604792172</v>
      </c>
      <c r="R56" s="6">
        <f t="shared" si="11"/>
        <v>0.10762524888338798</v>
      </c>
      <c r="S56" t="str" cm="1">
        <f t="array" ref="S56">_xlfn.IFS(R56&gt;Q56,"Zunahme",-1*Q56&gt;R56,"Abnahme",TRUE,"Konstant")</f>
        <v>Konstant</v>
      </c>
      <c r="T56">
        <f>IFERROR(INDEX(Gemeinde_Kennzahlen!A:C,MATCH(B56,Gemeinde_Kennzahlen!B:B,),3),0)</f>
        <v>16841</v>
      </c>
      <c r="U56">
        <f>IFERROR(IF(ISNUMBER(INDEX(Gemeinde_Kennzahlen!A:W,MATCH(B56,Gemeinde_Kennzahlen!B:B,),23)),INDEX(Gemeinde_Kennzahlen!A:W,MATCH(B56,Gemeinde_Kennzahlen!B:B,),23),0),0)</f>
        <v>20325</v>
      </c>
    </row>
    <row r="57" spans="1:21" x14ac:dyDescent="0.2">
      <c r="A57">
        <v>70</v>
      </c>
      <c r="B57" t="s">
        <v>2326</v>
      </c>
      <c r="C57" s="6">
        <v>0</v>
      </c>
      <c r="D57" s="6">
        <v>0</v>
      </c>
      <c r="E57" s="6">
        <v>0</v>
      </c>
      <c r="F57" s="6">
        <v>0</v>
      </c>
      <c r="G57" s="6">
        <v>0</v>
      </c>
      <c r="H57" s="6">
        <v>0</v>
      </c>
      <c r="I57" s="6">
        <v>0</v>
      </c>
      <c r="J57" s="6">
        <v>0</v>
      </c>
      <c r="K57" s="6">
        <v>0</v>
      </c>
      <c r="L57" s="6">
        <v>0</v>
      </c>
      <c r="M57" s="6">
        <f t="shared" si="6"/>
        <v>0</v>
      </c>
      <c r="N57" s="6">
        <f t="shared" si="7"/>
        <v>0</v>
      </c>
      <c r="O57" s="6">
        <f t="shared" si="8"/>
        <v>0</v>
      </c>
      <c r="P57" s="6">
        <f t="shared" si="9"/>
        <v>0</v>
      </c>
      <c r="Q57" s="6">
        <f t="shared" si="10"/>
        <v>0</v>
      </c>
      <c r="R57" s="6">
        <f t="shared" si="11"/>
        <v>0</v>
      </c>
      <c r="S57" t="str" cm="1">
        <f t="array" ref="S57">_xlfn.IFS(R57&gt;Q57,"Zunahme",-1*Q57&gt;R57,"Abnahme",TRUE,"Konstant")</f>
        <v>Konstant</v>
      </c>
      <c r="T57">
        <f>IFERROR(INDEX(Gemeinde_Kennzahlen!A:C,MATCH(B57,Gemeinde_Kennzahlen!B:B,),3),0)</f>
        <v>563</v>
      </c>
      <c r="U57">
        <f>IFERROR(IF(ISNUMBER(INDEX(Gemeinde_Kennzahlen!A:W,MATCH(B57,Gemeinde_Kennzahlen!B:B,),23)),INDEX(Gemeinde_Kennzahlen!A:W,MATCH(B57,Gemeinde_Kennzahlen!B:B,),23),0),0)</f>
        <v>74</v>
      </c>
    </row>
    <row r="58" spans="1:21" x14ac:dyDescent="0.2">
      <c r="A58">
        <v>71</v>
      </c>
      <c r="B58" t="s">
        <v>2325</v>
      </c>
      <c r="C58" s="6">
        <v>0</v>
      </c>
      <c r="D58" s="6">
        <v>0</v>
      </c>
      <c r="E58" s="6">
        <v>0</v>
      </c>
      <c r="F58" s="6">
        <v>0</v>
      </c>
      <c r="G58" s="6">
        <v>0</v>
      </c>
      <c r="H58" s="6">
        <v>0</v>
      </c>
      <c r="I58" s="6">
        <v>0</v>
      </c>
      <c r="J58" s="6">
        <v>0</v>
      </c>
      <c r="K58" s="6">
        <v>0</v>
      </c>
      <c r="L58" s="6">
        <v>0</v>
      </c>
      <c r="M58" s="6">
        <f t="shared" si="6"/>
        <v>0</v>
      </c>
      <c r="N58" s="6">
        <f t="shared" si="7"/>
        <v>0</v>
      </c>
      <c r="O58" s="6">
        <f t="shared" si="8"/>
        <v>0</v>
      </c>
      <c r="P58" s="6">
        <f t="shared" si="9"/>
        <v>0</v>
      </c>
      <c r="Q58" s="6">
        <f t="shared" si="10"/>
        <v>0</v>
      </c>
      <c r="R58" s="6">
        <f t="shared" si="11"/>
        <v>0</v>
      </c>
      <c r="S58" t="str" cm="1">
        <f t="array" ref="S58">_xlfn.IFS(R58&gt;Q58,"Zunahme",-1*Q58&gt;R58,"Abnahme",TRUE,"Konstant")</f>
        <v>Konstant</v>
      </c>
      <c r="T58">
        <f>IFERROR(INDEX(Gemeinde_Kennzahlen!A:C,MATCH(B58,Gemeinde_Kennzahlen!B:B,),3),0)</f>
        <v>1474</v>
      </c>
      <c r="U58">
        <f>IFERROR(IF(ISNUMBER(INDEX(Gemeinde_Kennzahlen!A:W,MATCH(B58,Gemeinde_Kennzahlen!B:B,),23)),INDEX(Gemeinde_Kennzahlen!A:W,MATCH(B58,Gemeinde_Kennzahlen!B:B,),23),0),0)</f>
        <v>543</v>
      </c>
    </row>
    <row r="59" spans="1:21" x14ac:dyDescent="0.2">
      <c r="A59">
        <v>72</v>
      </c>
      <c r="B59" t="s">
        <v>2324</v>
      </c>
      <c r="C59" s="6">
        <v>0</v>
      </c>
      <c r="D59" s="6">
        <v>0</v>
      </c>
      <c r="E59" s="6">
        <v>1.8129079042784628</v>
      </c>
      <c r="F59" s="6">
        <v>0</v>
      </c>
      <c r="G59" s="6">
        <v>0</v>
      </c>
      <c r="H59" s="6">
        <v>0</v>
      </c>
      <c r="I59" s="6">
        <v>1.8129079042784628</v>
      </c>
      <c r="J59" s="6">
        <v>1.8129079042784628</v>
      </c>
      <c r="K59" s="6">
        <v>1.8129079042784628</v>
      </c>
      <c r="L59" s="6">
        <v>1.8129079042784628</v>
      </c>
      <c r="M59" s="6">
        <f t="shared" si="6"/>
        <v>0.90645395213923141</v>
      </c>
      <c r="N59" s="6">
        <f t="shared" si="7"/>
        <v>0.90645395213923141</v>
      </c>
      <c r="O59" s="6">
        <f t="shared" si="8"/>
        <v>0.36258158085569259</v>
      </c>
      <c r="P59" s="6">
        <f t="shared" si="9"/>
        <v>1.4503263234227703</v>
      </c>
      <c r="Q59" s="6">
        <f t="shared" si="10"/>
        <v>0.30215131737974377</v>
      </c>
      <c r="R59" s="6">
        <f t="shared" si="11"/>
        <v>0.54387237128353894</v>
      </c>
      <c r="S59" t="str" cm="1">
        <f t="array" ref="S59">_xlfn.IFS(R59&gt;Q59,"Zunahme",-1*Q59&gt;R59,"Abnahme",TRUE,"Konstant")</f>
        <v>Zunahme</v>
      </c>
      <c r="T59">
        <f>IFERROR(INDEX(Gemeinde_Kennzahlen!A:C,MATCH(B59,Gemeinde_Kennzahlen!B:B,),3),0)</f>
        <v>4535</v>
      </c>
      <c r="U59">
        <f>IFERROR(IF(ISNUMBER(INDEX(Gemeinde_Kennzahlen!A:W,MATCH(B59,Gemeinde_Kennzahlen!B:B,),23)),INDEX(Gemeinde_Kennzahlen!A:W,MATCH(B59,Gemeinde_Kennzahlen!B:B,),23),0),0)</f>
        <v>981</v>
      </c>
    </row>
    <row r="60" spans="1:21" x14ac:dyDescent="0.2">
      <c r="A60">
        <v>81</v>
      </c>
      <c r="B60" t="s">
        <v>2323</v>
      </c>
      <c r="C60" s="6">
        <v>0</v>
      </c>
      <c r="D60" s="6">
        <v>0</v>
      </c>
      <c r="E60" s="6">
        <v>0</v>
      </c>
      <c r="F60" s="6">
        <v>0</v>
      </c>
      <c r="G60" s="6">
        <v>11.627906976744187</v>
      </c>
      <c r="H60" s="6">
        <v>0</v>
      </c>
      <c r="I60" s="6">
        <v>0</v>
      </c>
      <c r="J60" s="6">
        <v>0</v>
      </c>
      <c r="K60" s="6">
        <v>0</v>
      </c>
      <c r="L60" s="6">
        <v>0</v>
      </c>
      <c r="M60" s="6">
        <f t="shared" si="6"/>
        <v>1.1627906976744187</v>
      </c>
      <c r="N60" s="6">
        <f t="shared" si="7"/>
        <v>0</v>
      </c>
      <c r="O60" s="6">
        <f t="shared" si="8"/>
        <v>2.3255813953488373</v>
      </c>
      <c r="P60" s="6">
        <f t="shared" si="9"/>
        <v>0</v>
      </c>
      <c r="Q60" s="6">
        <f t="shared" si="10"/>
        <v>1.1627906976744187</v>
      </c>
      <c r="R60" s="6">
        <f t="shared" si="11"/>
        <v>-1.1627906976744187</v>
      </c>
      <c r="S60" t="str" cm="1">
        <f t="array" ref="S60">_xlfn.IFS(R60&gt;Q60,"Zunahme",-1*Q60&gt;R60,"Abnahme",TRUE,"Konstant")</f>
        <v>Konstant</v>
      </c>
      <c r="T60">
        <f>IFERROR(INDEX(Gemeinde_Kennzahlen!A:C,MATCH(B60,Gemeinde_Kennzahlen!B:B,),3),0)</f>
        <v>592</v>
      </c>
      <c r="U60">
        <f>IFERROR(IF(ISNUMBER(INDEX(Gemeinde_Kennzahlen!A:W,MATCH(B60,Gemeinde_Kennzahlen!B:B,),23)),INDEX(Gemeinde_Kennzahlen!A:W,MATCH(B60,Gemeinde_Kennzahlen!B:B,),23),0),0)</f>
        <v>268</v>
      </c>
    </row>
    <row r="61" spans="1:21" x14ac:dyDescent="0.2">
      <c r="A61">
        <v>82</v>
      </c>
      <c r="B61" t="s">
        <v>2322</v>
      </c>
      <c r="C61" s="6">
        <v>0</v>
      </c>
      <c r="D61" s="6">
        <v>0</v>
      </c>
      <c r="E61" s="6">
        <v>0</v>
      </c>
      <c r="F61" s="6">
        <v>5.7142857142857144</v>
      </c>
      <c r="G61" s="6">
        <v>0</v>
      </c>
      <c r="H61" s="6">
        <v>0</v>
      </c>
      <c r="I61" s="6">
        <v>0</v>
      </c>
      <c r="J61" s="6">
        <v>5.7142857142857144</v>
      </c>
      <c r="K61" s="6">
        <v>0</v>
      </c>
      <c r="L61" s="6">
        <v>0</v>
      </c>
      <c r="M61" s="6">
        <f t="shared" si="6"/>
        <v>1.1428571428571428</v>
      </c>
      <c r="N61" s="6">
        <f t="shared" si="7"/>
        <v>0</v>
      </c>
      <c r="O61" s="6">
        <f t="shared" si="8"/>
        <v>1.1428571428571428</v>
      </c>
      <c r="P61" s="6">
        <f t="shared" si="9"/>
        <v>1.1428571428571428</v>
      </c>
      <c r="Q61" s="6">
        <f t="shared" si="10"/>
        <v>0.76190476190476186</v>
      </c>
      <c r="R61" s="6">
        <f t="shared" si="11"/>
        <v>0</v>
      </c>
      <c r="S61" t="str" cm="1">
        <f t="array" ref="S61">_xlfn.IFS(R61&gt;Q61,"Zunahme",-1*Q61&gt;R61,"Abnahme",TRUE,"Konstant")</f>
        <v>Konstant</v>
      </c>
      <c r="T61">
        <f>IFERROR(INDEX(Gemeinde_Kennzahlen!A:C,MATCH(B61,Gemeinde_Kennzahlen!B:B,),3),0)</f>
        <v>1432</v>
      </c>
      <c r="U61">
        <f>IFERROR(IF(ISNUMBER(INDEX(Gemeinde_Kennzahlen!A:W,MATCH(B61,Gemeinde_Kennzahlen!B:B,),23)),INDEX(Gemeinde_Kennzahlen!A:W,MATCH(B61,Gemeinde_Kennzahlen!B:B,),23),0),0)</f>
        <v>318</v>
      </c>
    </row>
    <row r="62" spans="1:21" x14ac:dyDescent="0.2">
      <c r="A62">
        <v>83</v>
      </c>
      <c r="B62" t="s">
        <v>2321</v>
      </c>
      <c r="C62" s="6">
        <v>0</v>
      </c>
      <c r="D62" s="6">
        <v>0</v>
      </c>
      <c r="E62" s="6">
        <v>0</v>
      </c>
      <c r="F62" s="6">
        <v>2.2492127755285649</v>
      </c>
      <c r="G62" s="6">
        <v>1.1246063877642825</v>
      </c>
      <c r="H62" s="6">
        <v>0</v>
      </c>
      <c r="I62" s="6">
        <v>0</v>
      </c>
      <c r="J62" s="6">
        <v>2.2492127755285649</v>
      </c>
      <c r="K62" s="6">
        <v>0</v>
      </c>
      <c r="L62" s="6">
        <v>0</v>
      </c>
      <c r="M62" s="6">
        <f t="shared" si="6"/>
        <v>0.56230319388214123</v>
      </c>
      <c r="N62" s="6">
        <f t="shared" si="7"/>
        <v>0</v>
      </c>
      <c r="O62" s="6">
        <f t="shared" si="8"/>
        <v>0.67476383265856943</v>
      </c>
      <c r="P62" s="6">
        <f t="shared" si="9"/>
        <v>0.44984255510571297</v>
      </c>
      <c r="Q62" s="6">
        <f t="shared" si="10"/>
        <v>0.30222888545128757</v>
      </c>
      <c r="R62" s="6">
        <f t="shared" si="11"/>
        <v>-0.11246063877642826</v>
      </c>
      <c r="S62" t="str" cm="1">
        <f t="array" ref="S62">_xlfn.IFS(R62&gt;Q62,"Zunahme",-1*Q62&gt;R62,"Abnahme",TRUE,"Konstant")</f>
        <v>Konstant</v>
      </c>
      <c r="T62">
        <f>IFERROR(INDEX(Gemeinde_Kennzahlen!A:C,MATCH(B62,Gemeinde_Kennzahlen!B:B,),3),0)</f>
        <v>6565</v>
      </c>
      <c r="U62">
        <f>IFERROR(IF(ISNUMBER(INDEX(Gemeinde_Kennzahlen!A:W,MATCH(B62,Gemeinde_Kennzahlen!B:B,),23)),INDEX(Gemeinde_Kennzahlen!A:W,MATCH(B62,Gemeinde_Kennzahlen!B:B,),23),0),0)</f>
        <v>2327</v>
      </c>
    </row>
    <row r="63" spans="1:21" x14ac:dyDescent="0.2">
      <c r="A63">
        <v>84</v>
      </c>
      <c r="B63" t="s">
        <v>2320</v>
      </c>
      <c r="C63" s="6">
        <v>0</v>
      </c>
      <c r="D63" s="6">
        <v>1.4432096983691731</v>
      </c>
      <c r="E63" s="6">
        <v>0</v>
      </c>
      <c r="F63" s="6">
        <v>0</v>
      </c>
      <c r="G63" s="6">
        <v>0</v>
      </c>
      <c r="H63" s="6">
        <v>1.4432096983691731</v>
      </c>
      <c r="I63" s="6">
        <v>0</v>
      </c>
      <c r="J63" s="6">
        <v>0</v>
      </c>
      <c r="K63" s="6">
        <v>1.4432096983691731</v>
      </c>
      <c r="L63" s="6">
        <v>0</v>
      </c>
      <c r="M63" s="6">
        <f t="shared" si="6"/>
        <v>0.43296290951075189</v>
      </c>
      <c r="N63" s="6">
        <f t="shared" si="7"/>
        <v>0</v>
      </c>
      <c r="O63" s="6">
        <f t="shared" si="8"/>
        <v>0.28864193967383461</v>
      </c>
      <c r="P63" s="6">
        <f t="shared" si="9"/>
        <v>0.57728387934766923</v>
      </c>
      <c r="Q63" s="6">
        <f t="shared" si="10"/>
        <v>0.22045392288237076</v>
      </c>
      <c r="R63" s="6">
        <f t="shared" si="11"/>
        <v>0.14432096983691733</v>
      </c>
      <c r="S63" t="str" cm="1">
        <f t="array" ref="S63">_xlfn.IFS(R63&gt;Q63,"Zunahme",-1*Q63&gt;R63,"Abnahme",TRUE,"Konstant")</f>
        <v>Konstant</v>
      </c>
      <c r="T63">
        <f>IFERROR(INDEX(Gemeinde_Kennzahlen!A:C,MATCH(B63,Gemeinde_Kennzahlen!B:B,),3),0)</f>
        <v>4177</v>
      </c>
      <c r="U63">
        <f>IFERROR(IF(ISNUMBER(INDEX(Gemeinde_Kennzahlen!A:W,MATCH(B63,Gemeinde_Kennzahlen!B:B,),23)),INDEX(Gemeinde_Kennzahlen!A:W,MATCH(B63,Gemeinde_Kennzahlen!B:B,),23),0),0)</f>
        <v>2752</v>
      </c>
    </row>
    <row r="64" spans="1:21" x14ac:dyDescent="0.2">
      <c r="A64">
        <v>85</v>
      </c>
      <c r="B64" t="s">
        <v>2319</v>
      </c>
      <c r="C64" s="6">
        <v>0</v>
      </c>
      <c r="D64" s="6">
        <v>0</v>
      </c>
      <c r="E64" s="6">
        <v>0</v>
      </c>
      <c r="F64" s="6">
        <v>0</v>
      </c>
      <c r="G64" s="6">
        <v>0</v>
      </c>
      <c r="H64" s="6">
        <v>0</v>
      </c>
      <c r="I64" s="6">
        <v>0</v>
      </c>
      <c r="J64" s="6">
        <v>0</v>
      </c>
      <c r="K64" s="6">
        <v>0</v>
      </c>
      <c r="L64" s="6">
        <v>0</v>
      </c>
      <c r="M64" s="6">
        <f t="shared" si="6"/>
        <v>0</v>
      </c>
      <c r="N64" s="6">
        <f t="shared" si="7"/>
        <v>0</v>
      </c>
      <c r="O64" s="6">
        <f t="shared" si="8"/>
        <v>0</v>
      </c>
      <c r="P64" s="6">
        <f t="shared" si="9"/>
        <v>0</v>
      </c>
      <c r="Q64" s="6">
        <f t="shared" si="10"/>
        <v>0</v>
      </c>
      <c r="R64" s="6">
        <f t="shared" si="11"/>
        <v>0</v>
      </c>
      <c r="S64" t="str" cm="1">
        <f t="array" ref="S64">_xlfn.IFS(R64&gt;Q64,"Zunahme",-1*Q64&gt;R64,"Abnahme",TRUE,"Konstant")</f>
        <v>Konstant</v>
      </c>
      <c r="T64">
        <f>IFERROR(INDEX(Gemeinde_Kennzahlen!A:C,MATCH(B64,Gemeinde_Kennzahlen!B:B,),3),0)</f>
        <v>1861</v>
      </c>
      <c r="U64">
        <f>IFERROR(IF(ISNUMBER(INDEX(Gemeinde_Kennzahlen!A:W,MATCH(B64,Gemeinde_Kennzahlen!B:B,),23)),INDEX(Gemeinde_Kennzahlen!A:W,MATCH(B64,Gemeinde_Kennzahlen!B:B,),23),0),0)</f>
        <v>434</v>
      </c>
    </row>
    <row r="65" spans="1:21" x14ac:dyDescent="0.2">
      <c r="A65">
        <v>86</v>
      </c>
      <c r="B65" t="s">
        <v>2318</v>
      </c>
      <c r="C65" s="6">
        <v>1.9349845201238389</v>
      </c>
      <c r="D65" s="6">
        <v>1.9349845201238389</v>
      </c>
      <c r="E65" s="6">
        <v>1.9349845201238389</v>
      </c>
      <c r="F65" s="6">
        <v>0.96749226006191946</v>
      </c>
      <c r="G65" s="6">
        <v>0.96749226006191946</v>
      </c>
      <c r="H65" s="6">
        <v>2.9024767801857583</v>
      </c>
      <c r="I65" s="6">
        <v>3.8699690402476778</v>
      </c>
      <c r="J65" s="6">
        <v>0.96749226006191946</v>
      </c>
      <c r="K65" s="6">
        <v>3.8699690402476778</v>
      </c>
      <c r="L65" s="6">
        <v>3.8699690402476778</v>
      </c>
      <c r="M65" s="6">
        <f t="shared" si="6"/>
        <v>2.3219814241486065</v>
      </c>
      <c r="N65" s="6">
        <f t="shared" si="7"/>
        <v>1.9349845201238389</v>
      </c>
      <c r="O65" s="6">
        <f t="shared" si="8"/>
        <v>1.5479876160990711</v>
      </c>
      <c r="P65" s="6">
        <f t="shared" si="9"/>
        <v>3.0959752321981422</v>
      </c>
      <c r="Q65" s="6">
        <f t="shared" si="10"/>
        <v>0.38699690402476777</v>
      </c>
      <c r="R65" s="6">
        <f t="shared" si="11"/>
        <v>0.77399380804953566</v>
      </c>
      <c r="S65" t="str" cm="1">
        <f t="array" ref="S65">_xlfn.IFS(R65&gt;Q65,"Zunahme",-1*Q65&gt;R65,"Abnahme",TRUE,"Konstant")</f>
        <v>Zunahme</v>
      </c>
      <c r="T65">
        <f>IFERROR(INDEX(Gemeinde_Kennzahlen!A:C,MATCH(B65,Gemeinde_Kennzahlen!B:B,),3),0)</f>
        <v>5966</v>
      </c>
      <c r="U65">
        <f>IFERROR(IF(ISNUMBER(INDEX(Gemeinde_Kennzahlen!A:W,MATCH(B65,Gemeinde_Kennzahlen!B:B,),23)),INDEX(Gemeinde_Kennzahlen!A:W,MATCH(B65,Gemeinde_Kennzahlen!B:B,),23),0),0)</f>
        <v>4370</v>
      </c>
    </row>
    <row r="66" spans="1:21" x14ac:dyDescent="0.2">
      <c r="A66">
        <v>87</v>
      </c>
      <c r="B66" t="s">
        <v>2317</v>
      </c>
      <c r="C66" s="6">
        <v>0</v>
      </c>
      <c r="D66" s="6">
        <v>0</v>
      </c>
      <c r="E66" s="6">
        <v>0</v>
      </c>
      <c r="F66" s="6">
        <v>0</v>
      </c>
      <c r="G66" s="6">
        <v>0</v>
      </c>
      <c r="H66" s="6">
        <v>0</v>
      </c>
      <c r="I66" s="6">
        <v>0</v>
      </c>
      <c r="J66" s="6">
        <v>0</v>
      </c>
      <c r="K66" s="6">
        <v>0</v>
      </c>
      <c r="L66" s="6">
        <v>0</v>
      </c>
      <c r="M66" s="6">
        <f t="shared" si="6"/>
        <v>0</v>
      </c>
      <c r="N66" s="6">
        <f t="shared" si="7"/>
        <v>0</v>
      </c>
      <c r="O66" s="6">
        <f t="shared" si="8"/>
        <v>0</v>
      </c>
      <c r="P66" s="6">
        <f t="shared" si="9"/>
        <v>0</v>
      </c>
      <c r="Q66" s="6">
        <f t="shared" si="10"/>
        <v>0</v>
      </c>
      <c r="R66" s="6">
        <f t="shared" si="11"/>
        <v>0</v>
      </c>
      <c r="S66" t="str" cm="1">
        <f t="array" ref="S66">_xlfn.IFS(R66&gt;Q66,"Zunahme",-1*Q66&gt;R66,"Abnahme",TRUE,"Konstant")</f>
        <v>Konstant</v>
      </c>
      <c r="T66">
        <f>IFERROR(INDEX(Gemeinde_Kennzahlen!A:C,MATCH(B66,Gemeinde_Kennzahlen!B:B,),3),0)</f>
        <v>952</v>
      </c>
      <c r="U66">
        <f>IFERROR(IF(ISNUMBER(INDEX(Gemeinde_Kennzahlen!A:W,MATCH(B66,Gemeinde_Kennzahlen!B:B,),23)),INDEX(Gemeinde_Kennzahlen!A:W,MATCH(B66,Gemeinde_Kennzahlen!B:B,),23),0),0)</f>
        <v>129</v>
      </c>
    </row>
    <row r="67" spans="1:21" x14ac:dyDescent="0.2">
      <c r="A67">
        <v>88</v>
      </c>
      <c r="B67" t="s">
        <v>2316</v>
      </c>
      <c r="C67" s="6">
        <v>0</v>
      </c>
      <c r="D67" s="6">
        <v>0</v>
      </c>
      <c r="E67" s="6">
        <v>2.6205450733752622</v>
      </c>
      <c r="F67" s="6">
        <v>0</v>
      </c>
      <c r="G67" s="6">
        <v>2.6205450733752622</v>
      </c>
      <c r="H67" s="6">
        <v>0</v>
      </c>
      <c r="I67" s="6">
        <v>0</v>
      </c>
      <c r="J67" s="6">
        <v>2.6205450733752622</v>
      </c>
      <c r="K67" s="6">
        <v>0</v>
      </c>
      <c r="L67" s="6">
        <v>0</v>
      </c>
      <c r="M67" s="6">
        <f t="shared" si="6"/>
        <v>0.78616352201257866</v>
      </c>
      <c r="N67" s="6">
        <f t="shared" si="7"/>
        <v>0</v>
      </c>
      <c r="O67" s="6">
        <f t="shared" si="8"/>
        <v>1.0482180293501049</v>
      </c>
      <c r="P67" s="6">
        <f t="shared" si="9"/>
        <v>0.52410901467505244</v>
      </c>
      <c r="Q67" s="6">
        <f t="shared" si="10"/>
        <v>0.40029487202619141</v>
      </c>
      <c r="R67" s="6">
        <f t="shared" si="11"/>
        <v>-0.26205450733752622</v>
      </c>
      <c r="S67" t="str" cm="1">
        <f t="array" ref="S67">_xlfn.IFS(R67&gt;Q67,"Zunahme",-1*Q67&gt;R67,"Abnahme",TRUE,"Konstant")</f>
        <v>Konstant</v>
      </c>
      <c r="T67">
        <f>IFERROR(INDEX(Gemeinde_Kennzahlen!A:C,MATCH(B67,Gemeinde_Kennzahlen!B:B,),3),0)</f>
        <v>3175</v>
      </c>
      <c r="U67">
        <f>IFERROR(IF(ISNUMBER(INDEX(Gemeinde_Kennzahlen!A:W,MATCH(B67,Gemeinde_Kennzahlen!B:B,),23)),INDEX(Gemeinde_Kennzahlen!A:W,MATCH(B67,Gemeinde_Kennzahlen!B:B,),23),0),0)</f>
        <v>641</v>
      </c>
    </row>
    <row r="68" spans="1:21" x14ac:dyDescent="0.2">
      <c r="A68">
        <v>89</v>
      </c>
      <c r="B68" t="s">
        <v>2315</v>
      </c>
      <c r="C68" s="6">
        <v>0</v>
      </c>
      <c r="D68" s="6">
        <v>0</v>
      </c>
      <c r="E68" s="6">
        <v>1.5647003598810827</v>
      </c>
      <c r="F68" s="6">
        <v>1.5647003598810827</v>
      </c>
      <c r="G68" s="6">
        <v>1.5647003598810827</v>
      </c>
      <c r="H68" s="6">
        <v>1.5647003598810827</v>
      </c>
      <c r="I68" s="6">
        <v>0</v>
      </c>
      <c r="J68" s="6">
        <v>4.6941010796432483</v>
      </c>
      <c r="K68" s="6">
        <v>1.5647003598810827</v>
      </c>
      <c r="L68" s="6">
        <v>3.1294007197621654</v>
      </c>
      <c r="M68" s="6">
        <f t="shared" si="6"/>
        <v>1.5647003598810829</v>
      </c>
      <c r="N68" s="6">
        <f t="shared" si="7"/>
        <v>1.5647003598810827</v>
      </c>
      <c r="O68" s="6">
        <f t="shared" si="8"/>
        <v>0.93882021592864962</v>
      </c>
      <c r="P68" s="6">
        <f t="shared" si="9"/>
        <v>2.1905805038335155</v>
      </c>
      <c r="Q68" s="6">
        <f t="shared" si="10"/>
        <v>0.46650351588166461</v>
      </c>
      <c r="R68" s="6">
        <f t="shared" si="11"/>
        <v>0.62588014395243263</v>
      </c>
      <c r="S68" t="str" cm="1">
        <f t="array" ref="S68">_xlfn.IFS(R68&gt;Q68,"Zunahme",-1*Q68&gt;R68,"Abnahme",TRUE,"Konstant")</f>
        <v>Zunahme</v>
      </c>
      <c r="T68">
        <f>IFERROR(INDEX(Gemeinde_Kennzahlen!A:C,MATCH(B68,Gemeinde_Kennzahlen!B:B,),3),0)</f>
        <v>4993</v>
      </c>
      <c r="U68">
        <f>IFERROR(IF(ISNUMBER(INDEX(Gemeinde_Kennzahlen!A:W,MATCH(B68,Gemeinde_Kennzahlen!B:B,),23)),INDEX(Gemeinde_Kennzahlen!A:W,MATCH(B68,Gemeinde_Kennzahlen!B:B,),23),0),0)</f>
        <v>1398</v>
      </c>
    </row>
    <row r="69" spans="1:21" x14ac:dyDescent="0.2">
      <c r="A69">
        <v>90</v>
      </c>
      <c r="B69" t="s">
        <v>2314</v>
      </c>
      <c r="C69" s="6">
        <v>1.6877637130801686</v>
      </c>
      <c r="D69" s="6">
        <v>0</v>
      </c>
      <c r="E69" s="6">
        <v>0.8438818565400843</v>
      </c>
      <c r="F69" s="6">
        <v>0.8438818565400843</v>
      </c>
      <c r="G69" s="6">
        <v>1.6877637130801686</v>
      </c>
      <c r="H69" s="6">
        <v>3.3755274261603372</v>
      </c>
      <c r="I69" s="6">
        <v>0.8438818565400843</v>
      </c>
      <c r="J69" s="6">
        <v>0.8438818565400843</v>
      </c>
      <c r="K69" s="6">
        <v>0</v>
      </c>
      <c r="L69" s="6">
        <v>0</v>
      </c>
      <c r="M69" s="6">
        <f t="shared" si="6"/>
        <v>1.0126582278481013</v>
      </c>
      <c r="N69" s="6">
        <f t="shared" si="7"/>
        <v>0.8438818565400843</v>
      </c>
      <c r="O69" s="6">
        <f t="shared" si="8"/>
        <v>1.0126582278481011</v>
      </c>
      <c r="P69" s="6">
        <f t="shared" si="9"/>
        <v>1.0126582278481013</v>
      </c>
      <c r="Q69" s="6">
        <f t="shared" si="10"/>
        <v>0.32804230069453155</v>
      </c>
      <c r="R69" s="6">
        <f t="shared" si="11"/>
        <v>0</v>
      </c>
      <c r="S69" t="str" cm="1">
        <f t="array" ref="S69">_xlfn.IFS(R69&gt;Q69,"Zunahme",-1*Q69&gt;R69,"Abnahme",TRUE,"Konstant")</f>
        <v>Konstant</v>
      </c>
      <c r="T69">
        <f>IFERROR(INDEX(Gemeinde_Kennzahlen!A:C,MATCH(B69,Gemeinde_Kennzahlen!B:B,),3),0)</f>
        <v>9345</v>
      </c>
      <c r="U69">
        <f>IFERROR(IF(ISNUMBER(INDEX(Gemeinde_Kennzahlen!A:W,MATCH(B69,Gemeinde_Kennzahlen!B:B,),23)),INDEX(Gemeinde_Kennzahlen!A:W,MATCH(B69,Gemeinde_Kennzahlen!B:B,),23),0),0)</f>
        <v>2505</v>
      </c>
    </row>
    <row r="70" spans="1:21" x14ac:dyDescent="0.2">
      <c r="A70">
        <v>91</v>
      </c>
      <c r="B70" t="s">
        <v>2313</v>
      </c>
      <c r="C70" s="6">
        <v>0</v>
      </c>
      <c r="D70" s="6">
        <v>5.1072522982635338</v>
      </c>
      <c r="E70" s="6">
        <v>0</v>
      </c>
      <c r="F70" s="6">
        <v>2.5536261491317669</v>
      </c>
      <c r="G70" s="6">
        <v>2.5536261491317669</v>
      </c>
      <c r="H70" s="6">
        <v>0</v>
      </c>
      <c r="I70" s="6">
        <v>0</v>
      </c>
      <c r="J70" s="6">
        <v>2.5536261491317669</v>
      </c>
      <c r="K70" s="6">
        <v>2.5536261491317669</v>
      </c>
      <c r="L70" s="6">
        <v>0</v>
      </c>
      <c r="M70" s="6">
        <f t="shared" si="6"/>
        <v>1.5321756894790599</v>
      </c>
      <c r="N70" s="6">
        <f t="shared" si="7"/>
        <v>1.2768130745658834</v>
      </c>
      <c r="O70" s="6">
        <f t="shared" si="8"/>
        <v>2.0429009193054135</v>
      </c>
      <c r="P70" s="6">
        <f t="shared" si="9"/>
        <v>1.0214504596527068</v>
      </c>
      <c r="Q70" s="6">
        <f t="shared" si="10"/>
        <v>0.56462798610068077</v>
      </c>
      <c r="R70" s="6">
        <f t="shared" si="11"/>
        <v>-0.51072522982635316</v>
      </c>
      <c r="S70" t="str" cm="1">
        <f t="array" ref="S70">_xlfn.IFS(R70&gt;Q70,"Zunahme",-1*Q70&gt;R70,"Abnahme",TRUE,"Konstant")</f>
        <v>Konstant</v>
      </c>
      <c r="T70">
        <f>IFERROR(INDEX(Gemeinde_Kennzahlen!A:C,MATCH(B70,Gemeinde_Kennzahlen!B:B,),3),0)</f>
        <v>3073</v>
      </c>
      <c r="U70">
        <f>IFERROR(IF(ISNUMBER(INDEX(Gemeinde_Kennzahlen!A:W,MATCH(B70,Gemeinde_Kennzahlen!B:B,),23)),INDEX(Gemeinde_Kennzahlen!A:W,MATCH(B70,Gemeinde_Kennzahlen!B:B,),23),0),0)</f>
        <v>843</v>
      </c>
    </row>
    <row r="71" spans="1:21" x14ac:dyDescent="0.2">
      <c r="A71">
        <v>92</v>
      </c>
      <c r="B71" t="s">
        <v>2312</v>
      </c>
      <c r="C71" s="6">
        <v>0</v>
      </c>
      <c r="D71" s="6">
        <v>0</v>
      </c>
      <c r="E71" s="6">
        <v>3.3422459893048129</v>
      </c>
      <c r="F71" s="6">
        <v>1.1140819964349378</v>
      </c>
      <c r="G71" s="6">
        <v>3.3422459893048129</v>
      </c>
      <c r="H71" s="6">
        <v>2.2281639928698755</v>
      </c>
      <c r="I71" s="6">
        <v>1.1140819964349378</v>
      </c>
      <c r="J71" s="6">
        <v>2.2281639928698755</v>
      </c>
      <c r="K71" s="6">
        <v>1.1140819964349378</v>
      </c>
      <c r="L71" s="6">
        <v>1.1140819964349378</v>
      </c>
      <c r="M71" s="6">
        <f t="shared" si="6"/>
        <v>1.5597147950089127</v>
      </c>
      <c r="N71" s="6">
        <f t="shared" si="7"/>
        <v>1.1140819964349378</v>
      </c>
      <c r="O71" s="6">
        <f t="shared" si="8"/>
        <v>1.5597147950089127</v>
      </c>
      <c r="P71" s="6">
        <f t="shared" si="9"/>
        <v>1.559714795008913</v>
      </c>
      <c r="Q71" s="6">
        <f t="shared" si="10"/>
        <v>0.37871505597094363</v>
      </c>
      <c r="R71" s="6">
        <f t="shared" si="11"/>
        <v>0</v>
      </c>
      <c r="S71" t="str" cm="1">
        <f t="array" ref="S71">_xlfn.IFS(R71&gt;Q71,"Zunahme",-1*Q71&gt;R71,"Abnahme",TRUE,"Konstant")</f>
        <v>Konstant</v>
      </c>
      <c r="T71">
        <f>IFERROR(INDEX(Gemeinde_Kennzahlen!A:C,MATCH(B71,Gemeinde_Kennzahlen!B:B,),3),0)</f>
        <v>7228</v>
      </c>
      <c r="U71">
        <f>IFERROR(IF(ISNUMBER(INDEX(Gemeinde_Kennzahlen!A:W,MATCH(B71,Gemeinde_Kennzahlen!B:B,),23)),INDEX(Gemeinde_Kennzahlen!A:W,MATCH(B71,Gemeinde_Kennzahlen!B:B,),23),0),0)</f>
        <v>1748</v>
      </c>
    </row>
    <row r="72" spans="1:21" x14ac:dyDescent="0.2">
      <c r="A72">
        <v>93</v>
      </c>
      <c r="B72" t="s">
        <v>2311</v>
      </c>
      <c r="C72" s="6">
        <v>0</v>
      </c>
      <c r="D72" s="6">
        <v>0</v>
      </c>
      <c r="E72" s="6">
        <v>0</v>
      </c>
      <c r="F72" s="6">
        <v>0</v>
      </c>
      <c r="G72" s="6">
        <v>0</v>
      </c>
      <c r="H72" s="6">
        <v>0</v>
      </c>
      <c r="I72" s="6">
        <v>0</v>
      </c>
      <c r="J72" s="6">
        <v>0</v>
      </c>
      <c r="K72" s="6">
        <v>0</v>
      </c>
      <c r="L72" s="6">
        <v>4.9382716049382713</v>
      </c>
      <c r="M72" s="6">
        <f t="shared" si="6"/>
        <v>0.49382716049382713</v>
      </c>
      <c r="N72" s="6">
        <f t="shared" si="7"/>
        <v>0</v>
      </c>
      <c r="O72" s="6">
        <f t="shared" si="8"/>
        <v>0</v>
      </c>
      <c r="P72" s="6">
        <f t="shared" si="9"/>
        <v>0.98765432098765427</v>
      </c>
      <c r="Q72" s="6">
        <f t="shared" si="10"/>
        <v>0.49382716049382713</v>
      </c>
      <c r="R72" s="6">
        <f t="shared" si="11"/>
        <v>0.49382716049382713</v>
      </c>
      <c r="S72" t="str" cm="1">
        <f t="array" ref="S72">_xlfn.IFS(R72&gt;Q72,"Zunahme",-1*Q72&gt;R72,"Abnahme",TRUE,"Konstant")</f>
        <v>Konstant</v>
      </c>
      <c r="T72">
        <f>IFERROR(INDEX(Gemeinde_Kennzahlen!A:C,MATCH(B72,Gemeinde_Kennzahlen!B:B,),3),0)</f>
        <v>1790</v>
      </c>
      <c r="U72">
        <f>IFERROR(IF(ISNUMBER(INDEX(Gemeinde_Kennzahlen!A:W,MATCH(B72,Gemeinde_Kennzahlen!B:B,),23)),INDEX(Gemeinde_Kennzahlen!A:W,MATCH(B72,Gemeinde_Kennzahlen!B:B,),23),0),0)</f>
        <v>235</v>
      </c>
    </row>
    <row r="73" spans="1:21" x14ac:dyDescent="0.2">
      <c r="A73">
        <v>94</v>
      </c>
      <c r="B73" t="s">
        <v>2310</v>
      </c>
      <c r="C73" s="6">
        <v>1.8632383081796162</v>
      </c>
      <c r="D73" s="6">
        <v>0</v>
      </c>
      <c r="E73" s="6">
        <v>0</v>
      </c>
      <c r="F73" s="6">
        <v>0</v>
      </c>
      <c r="G73" s="6">
        <v>1.8632383081796162</v>
      </c>
      <c r="H73" s="6">
        <v>0</v>
      </c>
      <c r="I73" s="6">
        <v>1.8632383081796162</v>
      </c>
      <c r="J73" s="6">
        <v>0</v>
      </c>
      <c r="K73" s="6">
        <v>0</v>
      </c>
      <c r="L73" s="6">
        <v>0</v>
      </c>
      <c r="M73" s="6">
        <f t="shared" si="6"/>
        <v>0.55897149245388489</v>
      </c>
      <c r="N73" s="6">
        <f t="shared" si="7"/>
        <v>0</v>
      </c>
      <c r="O73" s="6">
        <f t="shared" si="8"/>
        <v>0.74529532327184644</v>
      </c>
      <c r="P73" s="6">
        <f t="shared" si="9"/>
        <v>0.37264766163592322</v>
      </c>
      <c r="Q73" s="6">
        <f t="shared" si="10"/>
        <v>0.28461435283248493</v>
      </c>
      <c r="R73" s="6">
        <f t="shared" si="11"/>
        <v>-0.18632383081796167</v>
      </c>
      <c r="S73" t="str" cm="1">
        <f t="array" ref="S73">_xlfn.IFS(R73&gt;Q73,"Zunahme",-1*Q73&gt;R73,"Abnahme",TRUE,"Konstant")</f>
        <v>Konstant</v>
      </c>
      <c r="T73">
        <f>IFERROR(INDEX(Gemeinde_Kennzahlen!A:C,MATCH(B73,Gemeinde_Kennzahlen!B:B,),3),0)</f>
        <v>2982</v>
      </c>
      <c r="U73">
        <f>IFERROR(IF(ISNUMBER(INDEX(Gemeinde_Kennzahlen!A:W,MATCH(B73,Gemeinde_Kennzahlen!B:B,),23)),INDEX(Gemeinde_Kennzahlen!A:W,MATCH(B73,Gemeinde_Kennzahlen!B:B,),23),0),0)</f>
        <v>2385</v>
      </c>
    </row>
    <row r="74" spans="1:21" x14ac:dyDescent="0.2">
      <c r="A74">
        <v>95</v>
      </c>
      <c r="B74" t="s">
        <v>2309</v>
      </c>
      <c r="C74" s="6">
        <v>0</v>
      </c>
      <c r="D74" s="6">
        <v>0</v>
      </c>
      <c r="E74" s="6">
        <v>0</v>
      </c>
      <c r="F74" s="6">
        <v>0</v>
      </c>
      <c r="G74" s="6">
        <v>0</v>
      </c>
      <c r="H74" s="6">
        <v>0</v>
      </c>
      <c r="I74" s="6">
        <v>0</v>
      </c>
      <c r="J74" s="6">
        <v>0</v>
      </c>
      <c r="K74" s="6">
        <v>0</v>
      </c>
      <c r="L74" s="6">
        <v>0</v>
      </c>
      <c r="M74" s="6">
        <f t="shared" si="6"/>
        <v>0</v>
      </c>
      <c r="N74" s="6">
        <f t="shared" si="7"/>
        <v>0</v>
      </c>
      <c r="O74" s="6">
        <f t="shared" si="8"/>
        <v>0</v>
      </c>
      <c r="P74" s="6">
        <f t="shared" si="9"/>
        <v>0</v>
      </c>
      <c r="Q74" s="6">
        <f t="shared" si="10"/>
        <v>0</v>
      </c>
      <c r="R74" s="6">
        <f t="shared" si="11"/>
        <v>0</v>
      </c>
      <c r="S74" t="str" cm="1">
        <f t="array" ref="S74">_xlfn.IFS(R74&gt;Q74,"Zunahme",-1*Q74&gt;R74,"Abnahme",TRUE,"Konstant")</f>
        <v>Konstant</v>
      </c>
      <c r="T74">
        <f>IFERROR(INDEX(Gemeinde_Kennzahlen!A:C,MATCH(B74,Gemeinde_Kennzahlen!B:B,),3),0)</f>
        <v>469</v>
      </c>
      <c r="U74">
        <f>IFERROR(IF(ISNUMBER(INDEX(Gemeinde_Kennzahlen!A:W,MATCH(B74,Gemeinde_Kennzahlen!B:B,),23)),INDEX(Gemeinde_Kennzahlen!A:W,MATCH(B74,Gemeinde_Kennzahlen!B:B,),23),0),0)</f>
        <v>258</v>
      </c>
    </row>
    <row r="75" spans="1:21" x14ac:dyDescent="0.2">
      <c r="A75">
        <v>96</v>
      </c>
      <c r="B75" t="s">
        <v>2308</v>
      </c>
      <c r="C75" s="6">
        <v>1.685431133283894</v>
      </c>
      <c r="D75" s="6">
        <v>1.685431133283894</v>
      </c>
      <c r="E75" s="6">
        <v>0.33708622665677879</v>
      </c>
      <c r="F75" s="6">
        <v>2.3596035865974514</v>
      </c>
      <c r="G75" s="6">
        <v>1.3483449066271151</v>
      </c>
      <c r="H75" s="6">
        <v>1.685431133283894</v>
      </c>
      <c r="I75" s="6">
        <v>1.3483449066271151</v>
      </c>
      <c r="J75" s="6">
        <v>1.685431133283894</v>
      </c>
      <c r="K75" s="6">
        <v>0</v>
      </c>
      <c r="L75" s="6">
        <v>1.0112586799703365</v>
      </c>
      <c r="M75" s="6">
        <f t="shared" si="6"/>
        <v>1.3146362839614372</v>
      </c>
      <c r="N75" s="6">
        <f t="shared" si="7"/>
        <v>1.5168880199555046</v>
      </c>
      <c r="O75" s="6">
        <f t="shared" si="8"/>
        <v>1.4831793972898268</v>
      </c>
      <c r="P75" s="6">
        <f t="shared" si="9"/>
        <v>1.1460931706330479</v>
      </c>
      <c r="Q75" s="6">
        <f t="shared" si="10"/>
        <v>0.22161265335531155</v>
      </c>
      <c r="R75" s="6">
        <f t="shared" si="11"/>
        <v>-0.16854311332838923</v>
      </c>
      <c r="S75" t="str" cm="1">
        <f t="array" ref="S75">_xlfn.IFS(R75&gt;Q75,"Zunahme",-1*Q75&gt;R75,"Abnahme",TRUE,"Konstant")</f>
        <v>Konstant</v>
      </c>
      <c r="T75">
        <f>IFERROR(INDEX(Gemeinde_Kennzahlen!A:C,MATCH(B75,Gemeinde_Kennzahlen!B:B,),3),0)</f>
        <v>18540</v>
      </c>
      <c r="U75">
        <f>IFERROR(IF(ISNUMBER(INDEX(Gemeinde_Kennzahlen!A:W,MATCH(B75,Gemeinde_Kennzahlen!B:B,),23)),INDEX(Gemeinde_Kennzahlen!A:W,MATCH(B75,Gemeinde_Kennzahlen!B:B,),23),0),0)</f>
        <v>11126</v>
      </c>
    </row>
    <row r="76" spans="1:21" x14ac:dyDescent="0.2">
      <c r="A76">
        <v>97</v>
      </c>
      <c r="B76" t="s">
        <v>2307</v>
      </c>
      <c r="C76" s="6">
        <v>2.067539627842867</v>
      </c>
      <c r="D76" s="6">
        <v>1.3783597518952446</v>
      </c>
      <c r="E76" s="6">
        <v>2.067539627842867</v>
      </c>
      <c r="F76" s="6">
        <v>1.3783597518952446</v>
      </c>
      <c r="G76" s="6">
        <v>0.68917987594762231</v>
      </c>
      <c r="H76" s="6">
        <v>1.3783597518952446</v>
      </c>
      <c r="I76" s="6">
        <v>3.4458993797381114</v>
      </c>
      <c r="J76" s="6">
        <v>4.1350792556857341</v>
      </c>
      <c r="K76" s="6">
        <v>0.68917987594762231</v>
      </c>
      <c r="L76" s="6">
        <v>3.4458993797381114</v>
      </c>
      <c r="M76" s="6">
        <f t="shared" si="6"/>
        <v>2.067539627842867</v>
      </c>
      <c r="N76" s="6">
        <f t="shared" si="7"/>
        <v>1.7229496898690559</v>
      </c>
      <c r="O76" s="6">
        <f t="shared" si="8"/>
        <v>1.5161957270847692</v>
      </c>
      <c r="P76" s="6">
        <f t="shared" si="9"/>
        <v>2.6188835286009651</v>
      </c>
      <c r="Q76" s="6">
        <f t="shared" si="10"/>
        <v>0.38440616886472562</v>
      </c>
      <c r="R76" s="6">
        <f t="shared" si="11"/>
        <v>0.55134390075809803</v>
      </c>
      <c r="S76" t="str" cm="1">
        <f t="array" ref="S76">_xlfn.IFS(R76&gt;Q76,"Zunahme",-1*Q76&gt;R76,"Abnahme",TRUE,"Konstant")</f>
        <v>Zunahme</v>
      </c>
      <c r="T76">
        <f>IFERROR(INDEX(Gemeinde_Kennzahlen!A:C,MATCH(B76,Gemeinde_Kennzahlen!B:B,),3),0)</f>
        <v>8233</v>
      </c>
      <c r="U76">
        <f>IFERROR(IF(ISNUMBER(INDEX(Gemeinde_Kennzahlen!A:W,MATCH(B76,Gemeinde_Kennzahlen!B:B,),23)),INDEX(Gemeinde_Kennzahlen!A:W,MATCH(B76,Gemeinde_Kennzahlen!B:B,),23),0),0)</f>
        <v>6277</v>
      </c>
    </row>
    <row r="77" spans="1:21" x14ac:dyDescent="0.2">
      <c r="A77">
        <v>98</v>
      </c>
      <c r="B77" t="s">
        <v>2306</v>
      </c>
      <c r="C77" s="6">
        <v>0</v>
      </c>
      <c r="D77" s="6">
        <v>0</v>
      </c>
      <c r="E77" s="6">
        <v>0</v>
      </c>
      <c r="F77" s="6">
        <v>0</v>
      </c>
      <c r="G77" s="6">
        <v>0</v>
      </c>
      <c r="H77" s="6">
        <v>0</v>
      </c>
      <c r="I77" s="6">
        <v>0</v>
      </c>
      <c r="J77" s="6">
        <v>0</v>
      </c>
      <c r="K77" s="6">
        <v>0</v>
      </c>
      <c r="L77" s="6">
        <v>0</v>
      </c>
      <c r="M77" s="6">
        <f t="shared" si="6"/>
        <v>0</v>
      </c>
      <c r="N77" s="6">
        <f t="shared" si="7"/>
        <v>0</v>
      </c>
      <c r="O77" s="6">
        <f t="shared" si="8"/>
        <v>0</v>
      </c>
      <c r="P77" s="6">
        <f t="shared" si="9"/>
        <v>0</v>
      </c>
      <c r="Q77" s="6">
        <f t="shared" si="10"/>
        <v>0</v>
      </c>
      <c r="R77" s="6">
        <f t="shared" si="11"/>
        <v>0</v>
      </c>
      <c r="S77" t="str" cm="1">
        <f t="array" ref="S77">_xlfn.IFS(R77&gt;Q77,"Zunahme",-1*Q77&gt;R77,"Abnahme",TRUE,"Konstant")</f>
        <v>Konstant</v>
      </c>
      <c r="T77">
        <f>IFERROR(INDEX(Gemeinde_Kennzahlen!A:C,MATCH(B77,Gemeinde_Kennzahlen!B:B,),3),0)</f>
        <v>758</v>
      </c>
      <c r="U77">
        <f>IFERROR(IF(ISNUMBER(INDEX(Gemeinde_Kennzahlen!A:W,MATCH(B77,Gemeinde_Kennzahlen!B:B,),23)),INDEX(Gemeinde_Kennzahlen!A:W,MATCH(B77,Gemeinde_Kennzahlen!B:B,),23),0),0)</f>
        <v>126</v>
      </c>
    </row>
    <row r="78" spans="1:21" x14ac:dyDescent="0.2">
      <c r="A78">
        <v>99</v>
      </c>
      <c r="B78" t="s">
        <v>2305</v>
      </c>
      <c r="C78" s="6">
        <v>0</v>
      </c>
      <c r="D78" s="6">
        <v>0</v>
      </c>
      <c r="E78" s="6">
        <v>0</v>
      </c>
      <c r="F78" s="6">
        <v>0</v>
      </c>
      <c r="G78" s="6">
        <v>0</v>
      </c>
      <c r="H78" s="6">
        <v>0</v>
      </c>
      <c r="I78" s="6">
        <v>5.8309037900874632</v>
      </c>
      <c r="J78" s="6">
        <v>0</v>
      </c>
      <c r="K78" s="6">
        <v>0</v>
      </c>
      <c r="L78" s="6">
        <v>0</v>
      </c>
      <c r="M78" s="6">
        <f t="shared" si="6"/>
        <v>0.58309037900874627</v>
      </c>
      <c r="N78" s="6">
        <f t="shared" si="7"/>
        <v>0</v>
      </c>
      <c r="O78" s="6">
        <f t="shared" si="8"/>
        <v>0</v>
      </c>
      <c r="P78" s="6">
        <f t="shared" si="9"/>
        <v>1.1661807580174925</v>
      </c>
      <c r="Q78" s="6">
        <f t="shared" si="10"/>
        <v>0.58309037900874627</v>
      </c>
      <c r="R78" s="6">
        <f t="shared" si="11"/>
        <v>0.58309037900874627</v>
      </c>
      <c r="S78" t="str" cm="1">
        <f t="array" ref="S78">_xlfn.IFS(R78&gt;Q78,"Zunahme",-1*Q78&gt;R78,"Abnahme",TRUE,"Konstant")</f>
        <v>Konstant</v>
      </c>
      <c r="T78">
        <f>IFERROR(INDEX(Gemeinde_Kennzahlen!A:C,MATCH(B78,Gemeinde_Kennzahlen!B:B,),3),0)</f>
        <v>1377</v>
      </c>
      <c r="U78">
        <f>IFERROR(IF(ISNUMBER(INDEX(Gemeinde_Kennzahlen!A:W,MATCH(B78,Gemeinde_Kennzahlen!B:B,),23)),INDEX(Gemeinde_Kennzahlen!A:W,MATCH(B78,Gemeinde_Kennzahlen!B:B,),23),0),0)</f>
        <v>338</v>
      </c>
    </row>
    <row r="79" spans="1:21" x14ac:dyDescent="0.2">
      <c r="A79">
        <v>100</v>
      </c>
      <c r="B79" t="s">
        <v>2304</v>
      </c>
      <c r="C79" s="6">
        <v>0</v>
      </c>
      <c r="D79" s="6">
        <v>0</v>
      </c>
      <c r="E79" s="6">
        <v>3.5842293906810032</v>
      </c>
      <c r="F79" s="6">
        <v>0</v>
      </c>
      <c r="G79" s="6">
        <v>0</v>
      </c>
      <c r="H79" s="6">
        <v>3.5842293906810032</v>
      </c>
      <c r="I79" s="6">
        <v>0</v>
      </c>
      <c r="J79" s="6">
        <v>0</v>
      </c>
      <c r="K79" s="6">
        <v>0</v>
      </c>
      <c r="L79" s="6">
        <v>0</v>
      </c>
      <c r="M79" s="6">
        <f t="shared" si="6"/>
        <v>0.7168458781362006</v>
      </c>
      <c r="N79" s="6">
        <f t="shared" si="7"/>
        <v>0</v>
      </c>
      <c r="O79" s="6">
        <f t="shared" si="8"/>
        <v>0.7168458781362006</v>
      </c>
      <c r="P79" s="6">
        <f t="shared" si="9"/>
        <v>0.7168458781362006</v>
      </c>
      <c r="Q79" s="6">
        <f t="shared" si="10"/>
        <v>0.47789725209080042</v>
      </c>
      <c r="R79" s="6">
        <f t="shared" si="11"/>
        <v>0</v>
      </c>
      <c r="S79" t="str" cm="1">
        <f t="array" ref="S79">_xlfn.IFS(R79&gt;Q79,"Zunahme",-1*Q79&gt;R79,"Abnahme",TRUE,"Konstant")</f>
        <v>Konstant</v>
      </c>
      <c r="T79">
        <f>IFERROR(INDEX(Gemeinde_Kennzahlen!A:C,MATCH(B79,Gemeinde_Kennzahlen!B:B,),3),0)</f>
        <v>2293</v>
      </c>
      <c r="U79">
        <f>IFERROR(IF(ISNUMBER(INDEX(Gemeinde_Kennzahlen!A:W,MATCH(B79,Gemeinde_Kennzahlen!B:B,),23)),INDEX(Gemeinde_Kennzahlen!A:W,MATCH(B79,Gemeinde_Kennzahlen!B:B,),23),0),0)</f>
        <v>497</v>
      </c>
    </row>
    <row r="80" spans="1:21" x14ac:dyDescent="0.2">
      <c r="A80">
        <v>101</v>
      </c>
      <c r="B80" t="s">
        <v>2303</v>
      </c>
      <c r="C80" s="6">
        <v>0</v>
      </c>
      <c r="D80" s="6">
        <v>0</v>
      </c>
      <c r="E80" s="6">
        <v>0</v>
      </c>
      <c r="F80" s="6">
        <v>0</v>
      </c>
      <c r="G80" s="6">
        <v>2.2558087074216107</v>
      </c>
      <c r="H80" s="6">
        <v>2.2558087074216107</v>
      </c>
      <c r="I80" s="6">
        <v>2.2558087074216107</v>
      </c>
      <c r="J80" s="6">
        <v>0</v>
      </c>
      <c r="K80" s="6">
        <v>6.7674261222648315</v>
      </c>
      <c r="L80" s="6">
        <v>0</v>
      </c>
      <c r="M80" s="6">
        <f t="shared" si="6"/>
        <v>1.3534852244529663</v>
      </c>
      <c r="N80" s="6">
        <f t="shared" si="7"/>
        <v>0</v>
      </c>
      <c r="O80" s="6">
        <f t="shared" si="8"/>
        <v>0.45116174148432214</v>
      </c>
      <c r="P80" s="6">
        <f t="shared" si="9"/>
        <v>2.2558087074216102</v>
      </c>
      <c r="Q80" s="6">
        <f t="shared" si="10"/>
        <v>0.6891609436733348</v>
      </c>
      <c r="R80" s="6">
        <f t="shared" si="11"/>
        <v>0.90232348296864395</v>
      </c>
      <c r="S80" t="str" cm="1">
        <f t="array" ref="S80">_xlfn.IFS(R80&gt;Q80,"Zunahme",-1*Q80&gt;R80,"Abnahme",TRUE,"Konstant")</f>
        <v>Zunahme</v>
      </c>
      <c r="T80">
        <f>IFERROR(INDEX(Gemeinde_Kennzahlen!A:C,MATCH(B80,Gemeinde_Kennzahlen!B:B,),3),0)</f>
        <v>3609</v>
      </c>
      <c r="U80">
        <f>IFERROR(IF(ISNUMBER(INDEX(Gemeinde_Kennzahlen!A:W,MATCH(B80,Gemeinde_Kennzahlen!B:B,),23)),INDEX(Gemeinde_Kennzahlen!A:W,MATCH(B80,Gemeinde_Kennzahlen!B:B,),23),0),0)</f>
        <v>824</v>
      </c>
    </row>
    <row r="81" spans="1:21" x14ac:dyDescent="0.2">
      <c r="A81">
        <v>102</v>
      </c>
      <c r="B81" t="s">
        <v>2302</v>
      </c>
      <c r="C81" s="6">
        <v>0</v>
      </c>
      <c r="D81" s="6">
        <v>0</v>
      </c>
      <c r="E81" s="6">
        <v>0</v>
      </c>
      <c r="F81" s="6">
        <v>0</v>
      </c>
      <c r="G81" s="6">
        <v>0</v>
      </c>
      <c r="H81" s="6">
        <v>4.5599635202918378</v>
      </c>
      <c r="I81" s="6">
        <v>0</v>
      </c>
      <c r="J81" s="6">
        <v>0</v>
      </c>
      <c r="K81" s="6">
        <v>13.679890560875513</v>
      </c>
      <c r="L81" s="6">
        <v>0</v>
      </c>
      <c r="M81" s="6">
        <f t="shared" si="6"/>
        <v>1.823985408116735</v>
      </c>
      <c r="N81" s="6">
        <f t="shared" si="7"/>
        <v>0</v>
      </c>
      <c r="O81" s="6">
        <f t="shared" si="8"/>
        <v>0</v>
      </c>
      <c r="P81" s="6">
        <f t="shared" si="9"/>
        <v>3.6479708162334701</v>
      </c>
      <c r="Q81" s="6">
        <f t="shared" si="10"/>
        <v>1.3930918665316432</v>
      </c>
      <c r="R81" s="6">
        <f t="shared" si="11"/>
        <v>1.823985408116735</v>
      </c>
      <c r="S81" t="str" cm="1">
        <f t="array" ref="S81">_xlfn.IFS(R81&gt;Q81,"Zunahme",-1*Q81&gt;R81,"Abnahme",TRUE,"Konstant")</f>
        <v>Zunahme</v>
      </c>
      <c r="T81">
        <f>IFERROR(INDEX(Gemeinde_Kennzahlen!A:C,MATCH(B81,Gemeinde_Kennzahlen!B:B,),3),0)</f>
        <v>1903</v>
      </c>
      <c r="U81">
        <f>IFERROR(IF(ISNUMBER(INDEX(Gemeinde_Kennzahlen!A:W,MATCH(B81,Gemeinde_Kennzahlen!B:B,),23)),INDEX(Gemeinde_Kennzahlen!A:W,MATCH(B81,Gemeinde_Kennzahlen!B:B,),23),0),0)</f>
        <v>290</v>
      </c>
    </row>
    <row r="82" spans="1:21" x14ac:dyDescent="0.2">
      <c r="A82">
        <v>111</v>
      </c>
      <c r="B82" t="s">
        <v>2301</v>
      </c>
      <c r="C82" s="6">
        <v>0</v>
      </c>
      <c r="D82" s="6">
        <v>0</v>
      </c>
      <c r="E82" s="6">
        <v>0</v>
      </c>
      <c r="F82" s="6">
        <v>0</v>
      </c>
      <c r="G82" s="6">
        <v>1.4925373134328357</v>
      </c>
      <c r="H82" s="6">
        <v>0</v>
      </c>
      <c r="I82" s="6">
        <v>0</v>
      </c>
      <c r="J82" s="6">
        <v>0</v>
      </c>
      <c r="K82" s="6">
        <v>0</v>
      </c>
      <c r="L82" s="6">
        <v>0</v>
      </c>
      <c r="M82" s="6">
        <f t="shared" si="6"/>
        <v>0.14925373134328357</v>
      </c>
      <c r="N82" s="6">
        <f t="shared" si="7"/>
        <v>0</v>
      </c>
      <c r="O82" s="6">
        <f t="shared" si="8"/>
        <v>0.29850746268656714</v>
      </c>
      <c r="P82" s="6">
        <f t="shared" si="9"/>
        <v>0</v>
      </c>
      <c r="Q82" s="6">
        <f t="shared" si="10"/>
        <v>0.14925373134328357</v>
      </c>
      <c r="R82" s="6">
        <f t="shared" si="11"/>
        <v>-0.14925373134328357</v>
      </c>
      <c r="S82" t="str" cm="1">
        <f t="array" ref="S82">_xlfn.IFS(R82&gt;Q82,"Zunahme",-1*Q82&gt;R82,"Abnahme",TRUE,"Konstant")</f>
        <v>Konstant</v>
      </c>
      <c r="T82">
        <f>IFERROR(INDEX(Gemeinde_Kennzahlen!A:C,MATCH(B82,Gemeinde_Kennzahlen!B:B,),3),0)</f>
        <v>5053</v>
      </c>
      <c r="U82">
        <f>IFERROR(IF(ISNUMBER(INDEX(Gemeinde_Kennzahlen!A:W,MATCH(B82,Gemeinde_Kennzahlen!B:B,),23)),INDEX(Gemeinde_Kennzahlen!A:W,MATCH(B82,Gemeinde_Kennzahlen!B:B,),23),0),0)</f>
        <v>1647</v>
      </c>
    </row>
    <row r="83" spans="1:21" x14ac:dyDescent="0.2">
      <c r="A83">
        <v>112</v>
      </c>
      <c r="B83" t="s">
        <v>2300</v>
      </c>
      <c r="C83" s="6">
        <v>0</v>
      </c>
      <c r="D83" s="6">
        <v>1.8246510354894625</v>
      </c>
      <c r="E83" s="6">
        <v>0</v>
      </c>
      <c r="F83" s="6">
        <v>0.91232551774473125</v>
      </c>
      <c r="G83" s="6">
        <v>0.91232551774473125</v>
      </c>
      <c r="H83" s="6">
        <v>2.7369765532341939</v>
      </c>
      <c r="I83" s="6">
        <v>0.91232551774473125</v>
      </c>
      <c r="J83" s="6">
        <v>0</v>
      </c>
      <c r="K83" s="6">
        <v>0.91232551774473125</v>
      </c>
      <c r="L83" s="6">
        <v>0</v>
      </c>
      <c r="M83" s="6">
        <f t="shared" ref="M83:M146" si="12">AVERAGE(C83:L83)</f>
        <v>0.82109296597025827</v>
      </c>
      <c r="N83" s="6">
        <f t="shared" ref="N83:N146" si="13">MEDIAN(C83:L83)</f>
        <v>0.91232551774473125</v>
      </c>
      <c r="O83" s="6">
        <f t="shared" ref="O83:O146" si="14">AVERAGE((C83:G83))</f>
        <v>0.72986041419578496</v>
      </c>
      <c r="P83" s="6">
        <f t="shared" ref="P83:P146" si="15">AVERAGE(H83:L83)</f>
        <v>0.91232551774473125</v>
      </c>
      <c r="Q83" s="6">
        <f t="shared" ref="Q83:Q146" si="16">STDEVA(C83:L83)/SQRT(COUNT(C83:L83))</f>
        <v>0.28689539068991887</v>
      </c>
      <c r="R83" s="6">
        <f t="shared" ref="R83:R146" si="17">P83-M83</f>
        <v>9.1232551774472981E-2</v>
      </c>
      <c r="S83" t="str" cm="1">
        <f t="array" ref="S83">_xlfn.IFS(R83&gt;Q83,"Zunahme",-1*Q83&gt;R83,"Abnahme",TRUE,"Konstant")</f>
        <v>Konstant</v>
      </c>
      <c r="T83">
        <f>IFERROR(INDEX(Gemeinde_Kennzahlen!A:C,MATCH(B83,Gemeinde_Kennzahlen!B:B,),3),0)</f>
        <v>7344</v>
      </c>
      <c r="U83">
        <f>IFERROR(IF(ISNUMBER(INDEX(Gemeinde_Kennzahlen!A:W,MATCH(B83,Gemeinde_Kennzahlen!B:B,),23)),INDEX(Gemeinde_Kennzahlen!A:W,MATCH(B83,Gemeinde_Kennzahlen!B:B,),23),0),0)</f>
        <v>3617</v>
      </c>
    </row>
    <row r="84" spans="1:21" x14ac:dyDescent="0.2">
      <c r="A84">
        <v>113</v>
      </c>
      <c r="B84" t="s">
        <v>2299</v>
      </c>
      <c r="C84" s="6">
        <v>0</v>
      </c>
      <c r="D84" s="6">
        <v>1.0590976488032195</v>
      </c>
      <c r="E84" s="6">
        <v>0</v>
      </c>
      <c r="F84" s="6">
        <v>2.1181952976064391</v>
      </c>
      <c r="G84" s="6">
        <v>2.1181952976064391</v>
      </c>
      <c r="H84" s="6">
        <v>0</v>
      </c>
      <c r="I84" s="6">
        <v>1.0590976488032195</v>
      </c>
      <c r="J84" s="6">
        <v>1.0590976488032195</v>
      </c>
      <c r="K84" s="6">
        <v>2.1181952976064391</v>
      </c>
      <c r="L84" s="6">
        <v>1.0590976488032195</v>
      </c>
      <c r="M84" s="6">
        <f t="shared" si="12"/>
        <v>1.0590976488032198</v>
      </c>
      <c r="N84" s="6">
        <f t="shared" si="13"/>
        <v>1.0590976488032195</v>
      </c>
      <c r="O84" s="6">
        <f t="shared" si="14"/>
        <v>1.0590976488032195</v>
      </c>
      <c r="P84" s="6">
        <f t="shared" si="15"/>
        <v>1.0590976488032195</v>
      </c>
      <c r="Q84" s="6">
        <f t="shared" si="16"/>
        <v>0.27345783705481996</v>
      </c>
      <c r="R84" s="6">
        <f t="shared" si="17"/>
        <v>0</v>
      </c>
      <c r="S84" t="str" cm="1">
        <f t="array" ref="S84">_xlfn.IFS(R84&gt;Q84,"Zunahme",-1*Q84&gt;R84,"Abnahme",TRUE,"Konstant")</f>
        <v>Konstant</v>
      </c>
      <c r="T84">
        <f>IFERROR(INDEX(Gemeinde_Kennzahlen!A:C,MATCH(B84,Gemeinde_Kennzahlen!B:B,),3),0)</f>
        <v>7606</v>
      </c>
      <c r="U84">
        <f>IFERROR(IF(ISNUMBER(INDEX(Gemeinde_Kennzahlen!A:W,MATCH(B84,Gemeinde_Kennzahlen!B:B,),23)),INDEX(Gemeinde_Kennzahlen!A:W,MATCH(B84,Gemeinde_Kennzahlen!B:B,),23),0),0)</f>
        <v>1836</v>
      </c>
    </row>
    <row r="85" spans="1:21" x14ac:dyDescent="0.2">
      <c r="A85">
        <v>114</v>
      </c>
      <c r="B85" t="s">
        <v>2298</v>
      </c>
      <c r="C85" s="6">
        <v>0</v>
      </c>
      <c r="D85" s="6">
        <v>3.1397174254317113</v>
      </c>
      <c r="E85" s="6">
        <v>0</v>
      </c>
      <c r="F85" s="6">
        <v>0</v>
      </c>
      <c r="G85" s="6">
        <v>0</v>
      </c>
      <c r="H85" s="6">
        <v>0</v>
      </c>
      <c r="I85" s="6">
        <v>0</v>
      </c>
      <c r="J85" s="6">
        <v>0</v>
      </c>
      <c r="K85" s="6">
        <v>0</v>
      </c>
      <c r="L85" s="6">
        <v>0</v>
      </c>
      <c r="M85" s="6">
        <f t="shared" si="12"/>
        <v>0.31397174254317112</v>
      </c>
      <c r="N85" s="6">
        <f t="shared" si="13"/>
        <v>0</v>
      </c>
      <c r="O85" s="6">
        <f t="shared" si="14"/>
        <v>0.62794348508634223</v>
      </c>
      <c r="P85" s="6">
        <f t="shared" si="15"/>
        <v>0</v>
      </c>
      <c r="Q85" s="6">
        <f t="shared" si="16"/>
        <v>0.31397174254317117</v>
      </c>
      <c r="R85" s="6">
        <f t="shared" si="17"/>
        <v>-0.31397174254317112</v>
      </c>
      <c r="S85" t="str" cm="1">
        <f t="array" ref="S85">_xlfn.IFS(R85&gt;Q85,"Zunahme",-1*Q85&gt;R85,"Abnahme",TRUE,"Konstant")</f>
        <v>Konstant</v>
      </c>
      <c r="T85">
        <f>IFERROR(INDEX(Gemeinde_Kennzahlen!A:C,MATCH(B85,Gemeinde_Kennzahlen!B:B,),3),0)</f>
        <v>2516</v>
      </c>
      <c r="U85">
        <f>IFERROR(IF(ISNUMBER(INDEX(Gemeinde_Kennzahlen!A:W,MATCH(B85,Gemeinde_Kennzahlen!B:B,),23)),INDEX(Gemeinde_Kennzahlen!A:W,MATCH(B85,Gemeinde_Kennzahlen!B:B,),23),0),0)</f>
        <v>669</v>
      </c>
    </row>
    <row r="86" spans="1:21" x14ac:dyDescent="0.2">
      <c r="A86">
        <v>115</v>
      </c>
      <c r="B86" t="s">
        <v>2297</v>
      </c>
      <c r="C86" s="6">
        <v>3.0876109610189113</v>
      </c>
      <c r="D86" s="6">
        <v>0</v>
      </c>
      <c r="E86" s="6">
        <v>0.77190274025472783</v>
      </c>
      <c r="F86" s="6">
        <v>0.77190274025472783</v>
      </c>
      <c r="G86" s="6">
        <v>3.0876109610189113</v>
      </c>
      <c r="H86" s="6">
        <v>1.5438054805094557</v>
      </c>
      <c r="I86" s="6">
        <v>1.5438054805094557</v>
      </c>
      <c r="J86" s="6">
        <v>1.5438054805094557</v>
      </c>
      <c r="K86" s="6">
        <v>2.3157082207641837</v>
      </c>
      <c r="L86" s="6">
        <v>0.77190274025472783</v>
      </c>
      <c r="M86" s="6">
        <f t="shared" si="12"/>
        <v>1.5438054805094557</v>
      </c>
      <c r="N86" s="6">
        <f t="shared" si="13"/>
        <v>1.5438054805094557</v>
      </c>
      <c r="O86" s="6">
        <f t="shared" si="14"/>
        <v>1.5438054805094557</v>
      </c>
      <c r="P86" s="6">
        <f t="shared" si="15"/>
        <v>1.5438054805094557</v>
      </c>
      <c r="Q86" s="6">
        <f t="shared" si="16"/>
        <v>0.32546277217737074</v>
      </c>
      <c r="R86" s="6">
        <f t="shared" si="17"/>
        <v>0</v>
      </c>
      <c r="S86" t="str" cm="1">
        <f t="array" ref="S86">_xlfn.IFS(R86&gt;Q86,"Zunahme",-1*Q86&gt;R86,"Abnahme",TRUE,"Konstant")</f>
        <v>Konstant</v>
      </c>
      <c r="T86">
        <f>IFERROR(INDEX(Gemeinde_Kennzahlen!A:C,MATCH(B86,Gemeinde_Kennzahlen!B:B,),3),0)</f>
        <v>10280</v>
      </c>
      <c r="U86">
        <f>IFERROR(IF(ISNUMBER(INDEX(Gemeinde_Kennzahlen!A:W,MATCH(B86,Gemeinde_Kennzahlen!B:B,),23)),INDEX(Gemeinde_Kennzahlen!A:W,MATCH(B86,Gemeinde_Kennzahlen!B:B,),23),0),0)</f>
        <v>2675</v>
      </c>
    </row>
    <row r="87" spans="1:21" x14ac:dyDescent="0.2">
      <c r="A87">
        <v>116</v>
      </c>
      <c r="B87" t="s">
        <v>2296</v>
      </c>
      <c r="C87" s="6">
        <v>0</v>
      </c>
      <c r="D87" s="6">
        <v>0</v>
      </c>
      <c r="E87" s="6">
        <v>0</v>
      </c>
      <c r="F87" s="6">
        <v>0</v>
      </c>
      <c r="G87" s="6">
        <v>0</v>
      </c>
      <c r="H87" s="6">
        <v>0</v>
      </c>
      <c r="I87" s="6">
        <v>1.840942562592047</v>
      </c>
      <c r="J87" s="6">
        <v>0</v>
      </c>
      <c r="K87" s="6">
        <v>0</v>
      </c>
      <c r="L87" s="6">
        <v>1.840942562592047</v>
      </c>
      <c r="M87" s="6">
        <f t="shared" si="12"/>
        <v>0.36818851251840939</v>
      </c>
      <c r="N87" s="6">
        <f t="shared" si="13"/>
        <v>0</v>
      </c>
      <c r="O87" s="6">
        <f t="shared" si="14"/>
        <v>0</v>
      </c>
      <c r="P87" s="6">
        <f t="shared" si="15"/>
        <v>0.73637702503681879</v>
      </c>
      <c r="Q87" s="6">
        <f t="shared" si="16"/>
        <v>0.24545900834560627</v>
      </c>
      <c r="R87" s="6">
        <f t="shared" si="17"/>
        <v>0.36818851251840939</v>
      </c>
      <c r="S87" t="str" cm="1">
        <f t="array" ref="S87">_xlfn.IFS(R87&gt;Q87,"Zunahme",-1*Q87&gt;R87,"Abnahme",TRUE,"Konstant")</f>
        <v>Zunahme</v>
      </c>
      <c r="T87">
        <f>IFERROR(INDEX(Gemeinde_Kennzahlen!A:C,MATCH(B87,Gemeinde_Kennzahlen!B:B,),3),0)</f>
        <v>3641</v>
      </c>
      <c r="U87">
        <f>IFERROR(IF(ISNUMBER(INDEX(Gemeinde_Kennzahlen!A:W,MATCH(B87,Gemeinde_Kennzahlen!B:B,),23)),INDEX(Gemeinde_Kennzahlen!A:W,MATCH(B87,Gemeinde_Kennzahlen!B:B,),23),0),0)</f>
        <v>1791</v>
      </c>
    </row>
    <row r="88" spans="1:21" x14ac:dyDescent="0.2">
      <c r="A88">
        <v>117</v>
      </c>
      <c r="B88" t="s">
        <v>2295</v>
      </c>
      <c r="C88" s="6">
        <v>0.54716568176843949</v>
      </c>
      <c r="D88" s="6">
        <v>1.094331363536879</v>
      </c>
      <c r="E88" s="6">
        <v>1.094331363536879</v>
      </c>
      <c r="F88" s="6">
        <v>0</v>
      </c>
      <c r="G88" s="6">
        <v>0.54716568176843949</v>
      </c>
      <c r="H88" s="6">
        <v>1.094331363536879</v>
      </c>
      <c r="I88" s="6">
        <v>0.54716568176843949</v>
      </c>
      <c r="J88" s="6">
        <v>1.094331363536879</v>
      </c>
      <c r="K88" s="6">
        <v>0.54716568176843949</v>
      </c>
      <c r="L88" s="6">
        <v>1.094331363536879</v>
      </c>
      <c r="M88" s="6">
        <f t="shared" si="12"/>
        <v>0.7660319544758154</v>
      </c>
      <c r="N88" s="6">
        <f t="shared" si="13"/>
        <v>0.82074852265265918</v>
      </c>
      <c r="O88" s="6">
        <f t="shared" si="14"/>
        <v>0.65659881812212739</v>
      </c>
      <c r="P88" s="6">
        <f t="shared" si="15"/>
        <v>0.87546509082950319</v>
      </c>
      <c r="Q88" s="6">
        <f t="shared" si="16"/>
        <v>0.12098288430566133</v>
      </c>
      <c r="R88" s="6">
        <f t="shared" si="17"/>
        <v>0.10943313635368779</v>
      </c>
      <c r="S88" t="str" cm="1">
        <f t="array" ref="S88">_xlfn.IFS(R88&gt;Q88,"Zunahme",-1*Q88&gt;R88,"Abnahme",TRUE,"Konstant")</f>
        <v>Konstant</v>
      </c>
      <c r="T88">
        <f>IFERROR(INDEX(Gemeinde_Kennzahlen!A:C,MATCH(B88,Gemeinde_Kennzahlen!B:B,),3),0)</f>
        <v>11277</v>
      </c>
      <c r="U88">
        <f>IFERROR(IF(ISNUMBER(INDEX(Gemeinde_Kennzahlen!A:W,MATCH(B88,Gemeinde_Kennzahlen!B:B,),23)),INDEX(Gemeinde_Kennzahlen!A:W,MATCH(B88,Gemeinde_Kennzahlen!B:B,),23),0),0)</f>
        <v>6999</v>
      </c>
    </row>
    <row r="89" spans="1:21" x14ac:dyDescent="0.2">
      <c r="A89">
        <v>118</v>
      </c>
      <c r="B89" t="s">
        <v>2294</v>
      </c>
      <c r="C89" s="6">
        <v>1.153469058192514</v>
      </c>
      <c r="D89" s="6">
        <v>0</v>
      </c>
      <c r="E89" s="6">
        <v>3.4604071745775418</v>
      </c>
      <c r="F89" s="6">
        <v>1.7302035872887709</v>
      </c>
      <c r="G89" s="6">
        <v>1.7302035872887709</v>
      </c>
      <c r="H89" s="6">
        <v>2.8836726454812851</v>
      </c>
      <c r="I89" s="6">
        <v>1.7302035872887709</v>
      </c>
      <c r="J89" s="6">
        <v>3.4604071745775418</v>
      </c>
      <c r="K89" s="6">
        <v>1.7302035872887709</v>
      </c>
      <c r="L89" s="6">
        <v>0.576734529096257</v>
      </c>
      <c r="M89" s="6">
        <f t="shared" si="12"/>
        <v>1.845550493108022</v>
      </c>
      <c r="N89" s="6">
        <f t="shared" si="13"/>
        <v>1.7302035872887709</v>
      </c>
      <c r="O89" s="6">
        <f t="shared" si="14"/>
        <v>1.6148566814695193</v>
      </c>
      <c r="P89" s="6">
        <f t="shared" si="15"/>
        <v>2.0762443047465249</v>
      </c>
      <c r="Q89" s="6">
        <f t="shared" si="16"/>
        <v>0.3627268443799761</v>
      </c>
      <c r="R89" s="6">
        <f t="shared" si="17"/>
        <v>0.23069381163850289</v>
      </c>
      <c r="S89" t="str" cm="1">
        <f t="array" ref="S89">_xlfn.IFS(R89&gt;Q89,"Zunahme",-1*Q89&gt;R89,"Abnahme",TRUE,"Konstant")</f>
        <v>Konstant</v>
      </c>
      <c r="T89">
        <f>IFERROR(INDEX(Gemeinde_Kennzahlen!A:C,MATCH(B89,Gemeinde_Kennzahlen!B:B,),3),0)</f>
        <v>12286</v>
      </c>
      <c r="U89">
        <f>IFERROR(IF(ISNUMBER(INDEX(Gemeinde_Kennzahlen!A:W,MATCH(B89,Gemeinde_Kennzahlen!B:B,),23)),INDEX(Gemeinde_Kennzahlen!A:W,MATCH(B89,Gemeinde_Kennzahlen!B:B,),23),0),0)</f>
        <v>5053</v>
      </c>
    </row>
    <row r="90" spans="1:21" x14ac:dyDescent="0.2">
      <c r="A90">
        <v>119</v>
      </c>
      <c r="B90" t="s">
        <v>2293</v>
      </c>
      <c r="C90" s="6">
        <v>0</v>
      </c>
      <c r="D90" s="6">
        <v>0</v>
      </c>
      <c r="E90" s="6">
        <v>0</v>
      </c>
      <c r="F90" s="6">
        <v>0</v>
      </c>
      <c r="G90" s="6">
        <v>0</v>
      </c>
      <c r="H90" s="6">
        <v>4.9776007964161275</v>
      </c>
      <c r="I90" s="6">
        <v>4.9776007964161275</v>
      </c>
      <c r="J90" s="6">
        <v>4.9776007964161275</v>
      </c>
      <c r="K90" s="6">
        <v>0</v>
      </c>
      <c r="L90" s="6">
        <v>4.9776007964161275</v>
      </c>
      <c r="M90" s="6">
        <f t="shared" si="12"/>
        <v>1.9910403185664509</v>
      </c>
      <c r="N90" s="6">
        <f t="shared" si="13"/>
        <v>0</v>
      </c>
      <c r="O90" s="6">
        <f t="shared" si="14"/>
        <v>0</v>
      </c>
      <c r="P90" s="6">
        <f t="shared" si="15"/>
        <v>3.9820806371329018</v>
      </c>
      <c r="Q90" s="6">
        <f t="shared" si="16"/>
        <v>0.81283880629937877</v>
      </c>
      <c r="R90" s="6">
        <f t="shared" si="17"/>
        <v>1.9910403185664509</v>
      </c>
      <c r="S90" t="str" cm="1">
        <f t="array" ref="S90">_xlfn.IFS(R90&gt;Q90,"Zunahme",-1*Q90&gt;R90,"Abnahme",TRUE,"Konstant")</f>
        <v>Zunahme</v>
      </c>
      <c r="T90">
        <f>IFERROR(INDEX(Gemeinde_Kennzahlen!A:C,MATCH(B90,Gemeinde_Kennzahlen!B:B,),3),0)</f>
        <v>1430</v>
      </c>
      <c r="U90">
        <f>IFERROR(IF(ISNUMBER(INDEX(Gemeinde_Kennzahlen!A:W,MATCH(B90,Gemeinde_Kennzahlen!B:B,),23)),INDEX(Gemeinde_Kennzahlen!A:W,MATCH(B90,Gemeinde_Kennzahlen!B:B,),23),0),0)</f>
        <v>579</v>
      </c>
    </row>
    <row r="91" spans="1:21" x14ac:dyDescent="0.2">
      <c r="A91">
        <v>120</v>
      </c>
      <c r="B91" t="s">
        <v>2292</v>
      </c>
      <c r="C91" s="6">
        <v>2.2130421953378581</v>
      </c>
      <c r="D91" s="6">
        <v>1.4753614635585719</v>
      </c>
      <c r="E91" s="6">
        <v>2.2130421953378581</v>
      </c>
      <c r="F91" s="6">
        <v>1.4753614635585719</v>
      </c>
      <c r="G91" s="6">
        <v>0.73768073177928595</v>
      </c>
      <c r="H91" s="6">
        <v>0.73768073177928595</v>
      </c>
      <c r="I91" s="6">
        <v>0.73768073177928595</v>
      </c>
      <c r="J91" s="6">
        <v>3.68840365889643</v>
      </c>
      <c r="K91" s="6">
        <v>2.9507229271171438</v>
      </c>
      <c r="L91" s="6">
        <v>0.73768073177928595</v>
      </c>
      <c r="M91" s="6">
        <f t="shared" si="12"/>
        <v>1.6966656830923577</v>
      </c>
      <c r="N91" s="6">
        <f t="shared" si="13"/>
        <v>1.4753614635585719</v>
      </c>
      <c r="O91" s="6">
        <f t="shared" si="14"/>
        <v>1.622897609914429</v>
      </c>
      <c r="P91" s="6">
        <f t="shared" si="15"/>
        <v>1.7704337562702861</v>
      </c>
      <c r="Q91" s="6">
        <f t="shared" si="16"/>
        <v>0.33081597440429128</v>
      </c>
      <c r="R91" s="6">
        <f t="shared" si="17"/>
        <v>7.3768073177928439E-2</v>
      </c>
      <c r="S91" t="str" cm="1">
        <f t="array" ref="S91">_xlfn.IFS(R91&gt;Q91,"Zunahme",-1*Q91&gt;R91,"Abnahme",TRUE,"Konstant")</f>
        <v>Konstant</v>
      </c>
      <c r="T91">
        <f>IFERROR(INDEX(Gemeinde_Kennzahlen!A:C,MATCH(B91,Gemeinde_Kennzahlen!B:B,),3),0)</f>
        <v>10096</v>
      </c>
      <c r="U91">
        <f>IFERROR(IF(ISNUMBER(INDEX(Gemeinde_Kennzahlen!A:W,MATCH(B91,Gemeinde_Kennzahlen!B:B,),23)),INDEX(Gemeinde_Kennzahlen!A:W,MATCH(B91,Gemeinde_Kennzahlen!B:B,),23),0),0)</f>
        <v>3460</v>
      </c>
    </row>
    <row r="92" spans="1:21" x14ac:dyDescent="0.2">
      <c r="A92">
        <v>121</v>
      </c>
      <c r="B92" t="s">
        <v>2291</v>
      </c>
      <c r="C92" s="6">
        <v>2.2986744310780782</v>
      </c>
      <c r="D92" s="6">
        <v>1.2770413505989324</v>
      </c>
      <c r="E92" s="6">
        <v>2.8094909713176515</v>
      </c>
      <c r="F92" s="6">
        <v>1.532449620718719</v>
      </c>
      <c r="G92" s="6">
        <v>1.7878578908385054</v>
      </c>
      <c r="H92" s="6">
        <v>2.2986744310780782</v>
      </c>
      <c r="I92" s="6">
        <v>2.2986744310780782</v>
      </c>
      <c r="J92" s="6">
        <v>2.0432661609582921</v>
      </c>
      <c r="K92" s="6">
        <v>1.021633080479146</v>
      </c>
      <c r="L92" s="6">
        <v>2.5540827011978648</v>
      </c>
      <c r="M92" s="6">
        <f t="shared" si="12"/>
        <v>1.9921845069343345</v>
      </c>
      <c r="N92" s="6">
        <f t="shared" si="13"/>
        <v>2.1709702960181851</v>
      </c>
      <c r="O92" s="6">
        <f t="shared" si="14"/>
        <v>1.9411028529103773</v>
      </c>
      <c r="P92" s="6">
        <f t="shared" si="15"/>
        <v>2.0432661609582921</v>
      </c>
      <c r="Q92" s="6">
        <f t="shared" si="16"/>
        <v>0.18180093908566072</v>
      </c>
      <c r="R92" s="6">
        <f t="shared" si="17"/>
        <v>5.108165402395759E-2</v>
      </c>
      <c r="S92" t="str" cm="1">
        <f t="array" ref="S92">_xlfn.IFS(R92&gt;Q92,"Zunahme",-1*Q92&gt;R92,"Abnahme",TRUE,"Konstant")</f>
        <v>Konstant</v>
      </c>
      <c r="T92">
        <f>IFERROR(INDEX(Gemeinde_Kennzahlen!A:C,MATCH(B92,Gemeinde_Kennzahlen!B:B,),3),0)</f>
        <v>24990</v>
      </c>
      <c r="U92">
        <f>IFERROR(IF(ISNUMBER(INDEX(Gemeinde_Kennzahlen!A:W,MATCH(B92,Gemeinde_Kennzahlen!B:B,),23)),INDEX(Gemeinde_Kennzahlen!A:W,MATCH(B92,Gemeinde_Kennzahlen!B:B,),23),0),0)</f>
        <v>14163</v>
      </c>
    </row>
    <row r="93" spans="1:21" x14ac:dyDescent="0.2">
      <c r="A93">
        <v>131</v>
      </c>
      <c r="B93" t="s">
        <v>2290</v>
      </c>
      <c r="C93" s="6">
        <v>2.268345242145855</v>
      </c>
      <c r="D93" s="6">
        <v>0.75611508071528488</v>
      </c>
      <c r="E93" s="6">
        <v>1.5122301614305698</v>
      </c>
      <c r="F93" s="6">
        <v>1.1341726210729275</v>
      </c>
      <c r="G93" s="6">
        <v>1.1341726210729275</v>
      </c>
      <c r="H93" s="6">
        <v>2.268345242145855</v>
      </c>
      <c r="I93" s="6">
        <v>0.75611508071528488</v>
      </c>
      <c r="J93" s="6">
        <v>2.268345242145855</v>
      </c>
      <c r="K93" s="6">
        <v>2.268345242145855</v>
      </c>
      <c r="L93" s="6">
        <v>1.8902877017882123</v>
      </c>
      <c r="M93" s="6">
        <f t="shared" si="12"/>
        <v>1.6256474235378626</v>
      </c>
      <c r="N93" s="6">
        <f t="shared" si="13"/>
        <v>1.7012589316093911</v>
      </c>
      <c r="O93" s="6">
        <f t="shared" si="14"/>
        <v>1.361007145287513</v>
      </c>
      <c r="P93" s="6">
        <f t="shared" si="15"/>
        <v>1.8902877017882127</v>
      </c>
      <c r="Q93" s="6">
        <f t="shared" si="16"/>
        <v>0.20359021614058104</v>
      </c>
      <c r="R93" s="6">
        <f t="shared" si="17"/>
        <v>0.26464027825035008</v>
      </c>
      <c r="S93" t="str" cm="1">
        <f t="array" ref="S93">_xlfn.IFS(R93&gt;Q93,"Zunahme",-1*Q93&gt;R93,"Abnahme",TRUE,"Konstant")</f>
        <v>Zunahme</v>
      </c>
      <c r="T93">
        <f>IFERROR(INDEX(Gemeinde_Kennzahlen!A:C,MATCH(B93,Gemeinde_Kennzahlen!B:B,),3),0)</f>
        <v>18944</v>
      </c>
      <c r="U93">
        <f>IFERROR(IF(ISNUMBER(INDEX(Gemeinde_Kennzahlen!A:W,MATCH(B93,Gemeinde_Kennzahlen!B:B,),23)),INDEX(Gemeinde_Kennzahlen!A:W,MATCH(B93,Gemeinde_Kennzahlen!B:B,),23),0),0)</f>
        <v>7507</v>
      </c>
    </row>
    <row r="94" spans="1:21" x14ac:dyDescent="0.2">
      <c r="A94">
        <v>135</v>
      </c>
      <c r="B94" t="s">
        <v>2288</v>
      </c>
      <c r="C94" s="6">
        <v>0.76628352490421459</v>
      </c>
      <c r="D94" s="6">
        <v>2.298850574712644</v>
      </c>
      <c r="E94" s="6">
        <v>0.76628352490421459</v>
      </c>
      <c r="F94" s="6">
        <v>0</v>
      </c>
      <c r="G94" s="6">
        <v>2.298850574712644</v>
      </c>
      <c r="H94" s="6">
        <v>1.5325670498084292</v>
      </c>
      <c r="I94" s="6">
        <v>0</v>
      </c>
      <c r="J94" s="6">
        <v>1.5325670498084292</v>
      </c>
      <c r="K94" s="6">
        <v>0.76628352490421459</v>
      </c>
      <c r="L94" s="6">
        <v>2.298850574712644</v>
      </c>
      <c r="M94" s="6">
        <f t="shared" si="12"/>
        <v>1.2260536398467434</v>
      </c>
      <c r="N94" s="6">
        <f t="shared" si="13"/>
        <v>1.1494252873563218</v>
      </c>
      <c r="O94" s="6">
        <f t="shared" si="14"/>
        <v>1.2260536398467434</v>
      </c>
      <c r="P94" s="6">
        <f t="shared" si="15"/>
        <v>1.2260536398467434</v>
      </c>
      <c r="Q94" s="6">
        <f t="shared" si="16"/>
        <v>0.28443240678569726</v>
      </c>
      <c r="R94" s="6">
        <f t="shared" si="17"/>
        <v>0</v>
      </c>
      <c r="S94" t="str" cm="1">
        <f t="array" ref="S94">_xlfn.IFS(R94&gt;Q94,"Zunahme",-1*Q94&gt;R94,"Abnahme",TRUE,"Konstant")</f>
        <v>Konstant</v>
      </c>
      <c r="T94">
        <f>IFERROR(INDEX(Gemeinde_Kennzahlen!A:C,MATCH(B94,Gemeinde_Kennzahlen!B:B,),3),0)</f>
        <v>8923</v>
      </c>
      <c r="U94">
        <f>IFERROR(IF(ISNUMBER(INDEX(Gemeinde_Kennzahlen!A:W,MATCH(B94,Gemeinde_Kennzahlen!B:B,),23)),INDEX(Gemeinde_Kennzahlen!A:W,MATCH(B94,Gemeinde_Kennzahlen!B:B,),23),0),0)</f>
        <v>4127</v>
      </c>
    </row>
    <row r="95" spans="1:21" x14ac:dyDescent="0.2">
      <c r="A95">
        <v>136</v>
      </c>
      <c r="B95" t="s">
        <v>2287</v>
      </c>
      <c r="C95" s="6">
        <v>3.2397408207343412</v>
      </c>
      <c r="D95" s="6">
        <v>4.319654427645788</v>
      </c>
      <c r="E95" s="6">
        <v>1.079913606911447</v>
      </c>
      <c r="F95" s="6">
        <v>0</v>
      </c>
      <c r="G95" s="6">
        <v>2.159827213822894</v>
      </c>
      <c r="H95" s="6">
        <v>5.3995680345572348</v>
      </c>
      <c r="I95" s="6">
        <v>1.079913606911447</v>
      </c>
      <c r="J95" s="6">
        <v>0</v>
      </c>
      <c r="K95" s="6">
        <v>1.079913606911447</v>
      </c>
      <c r="L95" s="6">
        <v>0</v>
      </c>
      <c r="M95" s="6">
        <f t="shared" si="12"/>
        <v>1.83585313174946</v>
      </c>
      <c r="N95" s="6">
        <f t="shared" si="13"/>
        <v>1.079913606911447</v>
      </c>
      <c r="O95" s="6">
        <f t="shared" si="14"/>
        <v>2.159827213822894</v>
      </c>
      <c r="P95" s="6">
        <f t="shared" si="15"/>
        <v>1.5118790496760257</v>
      </c>
      <c r="Q95" s="6">
        <f t="shared" si="16"/>
        <v>0.60342169237725707</v>
      </c>
      <c r="R95" s="6">
        <f t="shared" si="17"/>
        <v>-0.32397408207343426</v>
      </c>
      <c r="S95" t="str" cm="1">
        <f t="array" ref="S95">_xlfn.IFS(R95&gt;Q95,"Zunahme",-1*Q95&gt;R95,"Abnahme",TRUE,"Konstant")</f>
        <v>Konstant</v>
      </c>
      <c r="T95">
        <f>IFERROR(INDEX(Gemeinde_Kennzahlen!A:C,MATCH(B95,Gemeinde_Kennzahlen!B:B,),3),0)</f>
        <v>7727</v>
      </c>
      <c r="U95">
        <f>IFERROR(IF(ISNUMBER(INDEX(Gemeinde_Kennzahlen!A:W,MATCH(B95,Gemeinde_Kennzahlen!B:B,),23)),INDEX(Gemeinde_Kennzahlen!A:W,MATCH(B95,Gemeinde_Kennzahlen!B:B,),23),0),0)</f>
        <v>1533</v>
      </c>
    </row>
    <row r="96" spans="1:21" x14ac:dyDescent="0.2">
      <c r="A96">
        <v>137</v>
      </c>
      <c r="B96" t="s">
        <v>2286</v>
      </c>
      <c r="C96" s="6">
        <v>0</v>
      </c>
      <c r="D96" s="6">
        <v>1.9992003198720512</v>
      </c>
      <c r="E96" s="6">
        <v>0</v>
      </c>
      <c r="F96" s="6">
        <v>3.9984006397441023</v>
      </c>
      <c r="G96" s="6">
        <v>3.9984006397441023</v>
      </c>
      <c r="H96" s="6">
        <v>1.9992003198720512</v>
      </c>
      <c r="I96" s="6">
        <v>0</v>
      </c>
      <c r="J96" s="6">
        <v>1.9992003198720512</v>
      </c>
      <c r="K96" s="6">
        <v>0</v>
      </c>
      <c r="L96" s="6">
        <v>1.9992003198720512</v>
      </c>
      <c r="M96" s="6">
        <f t="shared" si="12"/>
        <v>1.5993602558976407</v>
      </c>
      <c r="N96" s="6">
        <f t="shared" si="13"/>
        <v>1.9992003198720512</v>
      </c>
      <c r="O96" s="6">
        <f t="shared" si="14"/>
        <v>1.9992003198720512</v>
      </c>
      <c r="P96" s="6">
        <f t="shared" si="15"/>
        <v>1.1995201919232308</v>
      </c>
      <c r="Q96" s="6">
        <f t="shared" si="16"/>
        <v>0.49868817629933904</v>
      </c>
      <c r="R96" s="6">
        <f t="shared" si="17"/>
        <v>-0.39984006397440996</v>
      </c>
      <c r="S96" t="str" cm="1">
        <f t="array" ref="S96">_xlfn.IFS(R96&gt;Q96,"Zunahme",-1*Q96&gt;R96,"Abnahme",TRUE,"Konstant")</f>
        <v>Konstant</v>
      </c>
      <c r="T96">
        <f>IFERROR(INDEX(Gemeinde_Kennzahlen!A:C,MATCH(B96,Gemeinde_Kennzahlen!B:B,),3),0)</f>
        <v>5002</v>
      </c>
      <c r="U96">
        <f>IFERROR(IF(ISNUMBER(INDEX(Gemeinde_Kennzahlen!A:W,MATCH(B96,Gemeinde_Kennzahlen!B:B,),23)),INDEX(Gemeinde_Kennzahlen!A:W,MATCH(B96,Gemeinde_Kennzahlen!B:B,),23),0),0)</f>
        <v>0</v>
      </c>
    </row>
    <row r="97" spans="1:21" x14ac:dyDescent="0.2">
      <c r="A97">
        <v>138</v>
      </c>
      <c r="B97" t="s">
        <v>2285</v>
      </c>
      <c r="C97" s="6">
        <v>1.1157601115760112</v>
      </c>
      <c r="D97" s="6">
        <v>2.7894002789400281</v>
      </c>
      <c r="E97" s="6">
        <v>2.2315202231520224</v>
      </c>
      <c r="F97" s="6">
        <v>2.2315202231520224</v>
      </c>
      <c r="G97" s="6">
        <v>0.55788005578800559</v>
      </c>
      <c r="H97" s="6">
        <v>0.55788005578800559</v>
      </c>
      <c r="I97" s="6">
        <v>1.6736401673640167</v>
      </c>
      <c r="J97" s="6">
        <v>2.7894002789400281</v>
      </c>
      <c r="K97" s="6">
        <v>0</v>
      </c>
      <c r="L97" s="6">
        <v>0.55788005578800559</v>
      </c>
      <c r="M97" s="6">
        <f t="shared" si="12"/>
        <v>1.4504881450488147</v>
      </c>
      <c r="N97" s="6">
        <f t="shared" si="13"/>
        <v>1.394700139470014</v>
      </c>
      <c r="O97" s="6">
        <f t="shared" si="14"/>
        <v>1.7852161785216183</v>
      </c>
      <c r="P97" s="6">
        <f t="shared" si="15"/>
        <v>1.115760111576011</v>
      </c>
      <c r="Q97" s="6">
        <f t="shared" si="16"/>
        <v>0.32423237143956651</v>
      </c>
      <c r="R97" s="6">
        <f t="shared" si="17"/>
        <v>-0.33472803347280378</v>
      </c>
      <c r="S97" t="str" cm="1">
        <f t="array" ref="S97">_xlfn.IFS(R97&gt;Q97,"Zunahme",-1*Q97&gt;R97,"Abnahme",TRUE,"Konstant")</f>
        <v>Abnahme</v>
      </c>
      <c r="T97">
        <f>IFERROR(INDEX(Gemeinde_Kennzahlen!A:C,MATCH(B97,Gemeinde_Kennzahlen!B:B,),3),0)</f>
        <v>13632</v>
      </c>
      <c r="U97">
        <f>IFERROR(IF(ISNUMBER(INDEX(Gemeinde_Kennzahlen!A:W,MATCH(B97,Gemeinde_Kennzahlen!B:B,),23)),INDEX(Gemeinde_Kennzahlen!A:W,MATCH(B97,Gemeinde_Kennzahlen!B:B,),23),0),0)</f>
        <v>4293</v>
      </c>
    </row>
    <row r="98" spans="1:21" x14ac:dyDescent="0.2">
      <c r="A98">
        <v>139</v>
      </c>
      <c r="B98" t="s">
        <v>2284</v>
      </c>
      <c r="C98" s="6">
        <v>1.0938525486764383</v>
      </c>
      <c r="D98" s="6">
        <v>1.0938525486764383</v>
      </c>
      <c r="E98" s="6">
        <v>2.1877050973528767</v>
      </c>
      <c r="F98" s="6">
        <v>1.0938525486764383</v>
      </c>
      <c r="G98" s="6">
        <v>2.1877050973528767</v>
      </c>
      <c r="H98" s="6">
        <v>1.0938525486764383</v>
      </c>
      <c r="I98" s="6">
        <v>2.1877050973528767</v>
      </c>
      <c r="J98" s="6">
        <v>1.0938525486764383</v>
      </c>
      <c r="K98" s="6">
        <v>1.0938525486764383</v>
      </c>
      <c r="L98" s="6">
        <v>2.1877050973528767</v>
      </c>
      <c r="M98" s="6">
        <f t="shared" si="12"/>
        <v>1.5313935681470137</v>
      </c>
      <c r="N98" s="6">
        <f t="shared" si="13"/>
        <v>1.0938525486764383</v>
      </c>
      <c r="O98" s="6">
        <f t="shared" si="14"/>
        <v>1.5313935681470139</v>
      </c>
      <c r="P98" s="6">
        <f t="shared" si="15"/>
        <v>1.5313935681470139</v>
      </c>
      <c r="Q98" s="6">
        <f t="shared" si="16"/>
        <v>0.17862537320667826</v>
      </c>
      <c r="R98" s="6">
        <f t="shared" si="17"/>
        <v>0</v>
      </c>
      <c r="S98" t="str" cm="1">
        <f t="array" ref="S98">_xlfn.IFS(R98&gt;Q98,"Zunahme",-1*Q98&gt;R98,"Abnahme",TRUE,"Konstant")</f>
        <v>Konstant</v>
      </c>
      <c r="T98">
        <f>IFERROR(INDEX(Gemeinde_Kennzahlen!A:C,MATCH(B98,Gemeinde_Kennzahlen!B:B,),3),0)</f>
        <v>6092</v>
      </c>
      <c r="U98">
        <f>IFERROR(IF(ISNUMBER(INDEX(Gemeinde_Kennzahlen!A:W,MATCH(B98,Gemeinde_Kennzahlen!B:B,),23)),INDEX(Gemeinde_Kennzahlen!A:W,MATCH(B98,Gemeinde_Kennzahlen!B:B,),23),0),0)</f>
        <v>3050</v>
      </c>
    </row>
    <row r="99" spans="1:21" x14ac:dyDescent="0.2">
      <c r="A99">
        <v>141</v>
      </c>
      <c r="B99" t="s">
        <v>2283</v>
      </c>
      <c r="C99" s="6">
        <v>1.6180575219449049</v>
      </c>
      <c r="D99" s="6">
        <v>1.6180575219449049</v>
      </c>
      <c r="E99" s="6">
        <v>1.2135431414586788</v>
      </c>
      <c r="F99" s="6">
        <v>0.40451438048622623</v>
      </c>
      <c r="G99" s="6">
        <v>0.80902876097245247</v>
      </c>
      <c r="H99" s="6">
        <v>1.2135431414586788</v>
      </c>
      <c r="I99" s="6">
        <v>1.2135431414586788</v>
      </c>
      <c r="J99" s="6">
        <v>0.80902876097245247</v>
      </c>
      <c r="K99" s="6">
        <v>2.0225719024311313</v>
      </c>
      <c r="L99" s="6">
        <v>1.6180575219449049</v>
      </c>
      <c r="M99" s="6">
        <f t="shared" si="12"/>
        <v>1.2539945795073015</v>
      </c>
      <c r="N99" s="6">
        <f t="shared" si="13"/>
        <v>1.2135431414586788</v>
      </c>
      <c r="O99" s="6">
        <f t="shared" si="14"/>
        <v>1.1326402653614336</v>
      </c>
      <c r="P99" s="6">
        <f t="shared" si="15"/>
        <v>1.3753488936531693</v>
      </c>
      <c r="Q99" s="6">
        <f t="shared" si="16"/>
        <v>0.15314667275596375</v>
      </c>
      <c r="R99" s="6">
        <f t="shared" si="17"/>
        <v>0.12135431414586773</v>
      </c>
      <c r="S99" t="str" cm="1">
        <f t="array" ref="S99">_xlfn.IFS(R99&gt;Q99,"Zunahme",-1*Q99&gt;R99,"Abnahme",TRUE,"Konstant")</f>
        <v>Konstant</v>
      </c>
      <c r="T99">
        <f>IFERROR(INDEX(Gemeinde_Kennzahlen!A:C,MATCH(B99,Gemeinde_Kennzahlen!B:B,),3),0)</f>
        <v>18139</v>
      </c>
      <c r="U99">
        <f>IFERROR(IF(ISNUMBER(INDEX(Gemeinde_Kennzahlen!A:W,MATCH(B99,Gemeinde_Kennzahlen!B:B,),23)),INDEX(Gemeinde_Kennzahlen!A:W,MATCH(B99,Gemeinde_Kennzahlen!B:B,),23),0),0)</f>
        <v>6582</v>
      </c>
    </row>
    <row r="100" spans="1:21" x14ac:dyDescent="0.2">
      <c r="A100">
        <v>151</v>
      </c>
      <c r="B100" t="s">
        <v>2281</v>
      </c>
      <c r="C100" s="6">
        <v>1.3287270794578794</v>
      </c>
      <c r="D100" s="6">
        <v>0</v>
      </c>
      <c r="E100" s="6">
        <v>2.6574541589157588</v>
      </c>
      <c r="F100" s="6">
        <v>2.6574541589157588</v>
      </c>
      <c r="G100" s="6">
        <v>1.3287270794578794</v>
      </c>
      <c r="H100" s="6">
        <v>1.3287270794578794</v>
      </c>
      <c r="I100" s="6">
        <v>1.3287270794578794</v>
      </c>
      <c r="J100" s="6">
        <v>0</v>
      </c>
      <c r="K100" s="6">
        <v>0</v>
      </c>
      <c r="L100" s="6">
        <v>1.3287270794578794</v>
      </c>
      <c r="M100" s="6">
        <f t="shared" si="12"/>
        <v>1.1958543715120915</v>
      </c>
      <c r="N100" s="6">
        <f t="shared" si="13"/>
        <v>1.3287270794578794</v>
      </c>
      <c r="O100" s="6">
        <f t="shared" si="14"/>
        <v>1.5944724953494553</v>
      </c>
      <c r="P100" s="6">
        <f t="shared" si="15"/>
        <v>0.79723624767472767</v>
      </c>
      <c r="Q100" s="6">
        <f t="shared" si="16"/>
        <v>0.31003631854017183</v>
      </c>
      <c r="R100" s="6">
        <f t="shared" si="17"/>
        <v>-0.39861812383736384</v>
      </c>
      <c r="S100" t="str" cm="1">
        <f t="array" ref="S100">_xlfn.IFS(R100&gt;Q100,"Zunahme",-1*Q100&gt;R100,"Abnahme",TRUE,"Konstant")</f>
        <v>Abnahme</v>
      </c>
      <c r="T100">
        <f>IFERROR(INDEX(Gemeinde_Kennzahlen!A:C,MATCH(B100,Gemeinde_Kennzahlen!B:B,),3),0)</f>
        <v>5592</v>
      </c>
      <c r="U100">
        <f>IFERROR(IF(ISNUMBER(INDEX(Gemeinde_Kennzahlen!A:W,MATCH(B100,Gemeinde_Kennzahlen!B:B,),23)),INDEX(Gemeinde_Kennzahlen!A:W,MATCH(B100,Gemeinde_Kennzahlen!B:B,),23),0),0)</f>
        <v>1934</v>
      </c>
    </row>
    <row r="101" spans="1:21" x14ac:dyDescent="0.2">
      <c r="A101">
        <v>152</v>
      </c>
      <c r="B101" t="s">
        <v>2280</v>
      </c>
      <c r="C101" s="6">
        <v>1.2701638511367968</v>
      </c>
      <c r="D101" s="6">
        <v>1.2701638511367968</v>
      </c>
      <c r="E101" s="6">
        <v>1.2701638511367968</v>
      </c>
      <c r="F101" s="6">
        <v>1.2701638511367968</v>
      </c>
      <c r="G101" s="6">
        <v>3.8104915534103898</v>
      </c>
      <c r="H101" s="6">
        <v>0</v>
      </c>
      <c r="I101" s="6">
        <v>1.2701638511367968</v>
      </c>
      <c r="J101" s="6">
        <v>3.8104915534103898</v>
      </c>
      <c r="K101" s="6">
        <v>2.5403277022735935</v>
      </c>
      <c r="L101" s="6">
        <v>0</v>
      </c>
      <c r="M101" s="6">
        <f t="shared" si="12"/>
        <v>1.6512130064778359</v>
      </c>
      <c r="N101" s="6">
        <f t="shared" si="13"/>
        <v>1.2701638511367968</v>
      </c>
      <c r="O101" s="6">
        <f t="shared" si="14"/>
        <v>1.7782293915915155</v>
      </c>
      <c r="P101" s="6">
        <f t="shared" si="15"/>
        <v>1.524196621364156</v>
      </c>
      <c r="Q101" s="6">
        <f t="shared" si="16"/>
        <v>0.42549962407895714</v>
      </c>
      <c r="R101" s="6">
        <f t="shared" si="17"/>
        <v>-0.12701638511367985</v>
      </c>
      <c r="S101" t="str" cm="1">
        <f t="array" ref="S101">_xlfn.IFS(R101&gt;Q101,"Zunahme",-1*Q101&gt;R101,"Abnahme",TRUE,"Konstant")</f>
        <v>Konstant</v>
      </c>
      <c r="T101">
        <f>IFERROR(INDEX(Gemeinde_Kennzahlen!A:C,MATCH(B101,Gemeinde_Kennzahlen!B:B,),3),0)</f>
        <v>6460</v>
      </c>
      <c r="U101">
        <f>IFERROR(IF(ISNUMBER(INDEX(Gemeinde_Kennzahlen!A:W,MATCH(B101,Gemeinde_Kennzahlen!B:B,),23)),INDEX(Gemeinde_Kennzahlen!A:W,MATCH(B101,Gemeinde_Kennzahlen!B:B,),23),0),0)</f>
        <v>1413</v>
      </c>
    </row>
    <row r="102" spans="1:21" x14ac:dyDescent="0.2">
      <c r="A102">
        <v>153</v>
      </c>
      <c r="B102" t="s">
        <v>2279</v>
      </c>
      <c r="C102" s="6">
        <v>1.7115960633290541</v>
      </c>
      <c r="D102" s="6">
        <v>3.4231921266581082</v>
      </c>
      <c r="E102" s="6">
        <v>0</v>
      </c>
      <c r="F102" s="6">
        <v>0</v>
      </c>
      <c r="G102" s="6">
        <v>1.7115960633290541</v>
      </c>
      <c r="H102" s="6">
        <v>2.5673940949935812</v>
      </c>
      <c r="I102" s="6">
        <v>2.5673940949935812</v>
      </c>
      <c r="J102" s="6">
        <v>0</v>
      </c>
      <c r="K102" s="6">
        <v>0.85579803166452706</v>
      </c>
      <c r="L102" s="6">
        <v>0.85579803166452706</v>
      </c>
      <c r="M102" s="6">
        <f t="shared" si="12"/>
        <v>1.3692768506632433</v>
      </c>
      <c r="N102" s="6">
        <f t="shared" si="13"/>
        <v>1.2836970474967906</v>
      </c>
      <c r="O102" s="6">
        <f t="shared" si="14"/>
        <v>1.3692768506632433</v>
      </c>
      <c r="P102" s="6">
        <f t="shared" si="15"/>
        <v>1.3692768506632433</v>
      </c>
      <c r="Q102" s="6">
        <f t="shared" si="16"/>
        <v>0.38695364331052723</v>
      </c>
      <c r="R102" s="6">
        <f t="shared" si="17"/>
        <v>0</v>
      </c>
      <c r="S102" t="str" cm="1">
        <f t="array" ref="S102">_xlfn.IFS(R102&gt;Q102,"Zunahme",-1*Q102&gt;R102,"Abnahme",TRUE,"Konstant")</f>
        <v>Konstant</v>
      </c>
      <c r="T102">
        <f>IFERROR(INDEX(Gemeinde_Kennzahlen!A:C,MATCH(B102,Gemeinde_Kennzahlen!B:B,),3),0)</f>
        <v>8775</v>
      </c>
      <c r="U102">
        <f>IFERROR(IF(ISNUMBER(INDEX(Gemeinde_Kennzahlen!A:W,MATCH(B102,Gemeinde_Kennzahlen!B:B,),23)),INDEX(Gemeinde_Kennzahlen!A:W,MATCH(B102,Gemeinde_Kennzahlen!B:B,),23),0),0)</f>
        <v>2910</v>
      </c>
    </row>
    <row r="103" spans="1:21" x14ac:dyDescent="0.2">
      <c r="A103">
        <v>154</v>
      </c>
      <c r="B103" t="s">
        <v>2278</v>
      </c>
      <c r="C103" s="6">
        <v>1.9079418077748631</v>
      </c>
      <c r="D103" s="6">
        <v>0.95397090388743155</v>
      </c>
      <c r="E103" s="6">
        <v>0.47698545194371578</v>
      </c>
      <c r="F103" s="6">
        <v>0.47698545194371578</v>
      </c>
      <c r="G103" s="6">
        <v>1.4309563558311473</v>
      </c>
      <c r="H103" s="6">
        <v>1.4309563558311473</v>
      </c>
      <c r="I103" s="6">
        <v>1.4309563558311473</v>
      </c>
      <c r="J103" s="6">
        <v>1.9079418077748631</v>
      </c>
      <c r="K103" s="6">
        <v>3.3388981636060104</v>
      </c>
      <c r="L103" s="6">
        <v>1.9079418077748631</v>
      </c>
      <c r="M103" s="6">
        <f t="shared" si="12"/>
        <v>1.5263534462198907</v>
      </c>
      <c r="N103" s="6">
        <f t="shared" si="13"/>
        <v>1.4309563558311473</v>
      </c>
      <c r="O103" s="6">
        <f t="shared" si="14"/>
        <v>1.0493679942761749</v>
      </c>
      <c r="P103" s="6">
        <f t="shared" si="15"/>
        <v>2.003338898163606</v>
      </c>
      <c r="Q103" s="6">
        <f t="shared" si="16"/>
        <v>0.26414258249202865</v>
      </c>
      <c r="R103" s="6">
        <f t="shared" si="17"/>
        <v>0.47698545194371533</v>
      </c>
      <c r="S103" t="str" cm="1">
        <f t="array" ref="S103">_xlfn.IFS(R103&gt;Q103,"Zunahme",-1*Q103&gt;R103,"Abnahme",TRUE,"Konstant")</f>
        <v>Zunahme</v>
      </c>
      <c r="T103">
        <f>IFERROR(INDEX(Gemeinde_Kennzahlen!A:C,MATCH(B103,Gemeinde_Kennzahlen!B:B,),3),0)</f>
        <v>14564</v>
      </c>
      <c r="U103">
        <f>IFERROR(IF(ISNUMBER(INDEX(Gemeinde_Kennzahlen!A:W,MATCH(B103,Gemeinde_Kennzahlen!B:B,),23)),INDEX(Gemeinde_Kennzahlen!A:W,MATCH(B103,Gemeinde_Kennzahlen!B:B,),23),0),0)</f>
        <v>6401</v>
      </c>
    </row>
    <row r="104" spans="1:21" x14ac:dyDescent="0.2">
      <c r="A104">
        <v>155</v>
      </c>
      <c r="B104" t="s">
        <v>2277</v>
      </c>
      <c r="C104" s="6">
        <v>0.61188276326255886</v>
      </c>
      <c r="D104" s="6">
        <v>1.8356482897876767</v>
      </c>
      <c r="E104" s="6">
        <v>0.61188276326255886</v>
      </c>
      <c r="F104" s="6">
        <v>0</v>
      </c>
      <c r="G104" s="6">
        <v>0</v>
      </c>
      <c r="H104" s="6">
        <v>0.61188276326255886</v>
      </c>
      <c r="I104" s="6">
        <v>1.2237655265251177</v>
      </c>
      <c r="J104" s="6">
        <v>1.2237655265251177</v>
      </c>
      <c r="K104" s="6">
        <v>0</v>
      </c>
      <c r="L104" s="6">
        <v>0</v>
      </c>
      <c r="M104" s="6">
        <f t="shared" si="12"/>
        <v>0.61188276326255886</v>
      </c>
      <c r="N104" s="6">
        <f t="shared" si="13"/>
        <v>0.61188276326255886</v>
      </c>
      <c r="O104" s="6">
        <f t="shared" si="14"/>
        <v>0.61188276326255886</v>
      </c>
      <c r="P104" s="6">
        <f t="shared" si="15"/>
        <v>0.61188276326255886</v>
      </c>
      <c r="Q104" s="6">
        <f t="shared" si="16"/>
        <v>0.20396092108751959</v>
      </c>
      <c r="R104" s="6">
        <f t="shared" si="17"/>
        <v>0</v>
      </c>
      <c r="S104" t="str" cm="1">
        <f t="array" ref="S104">_xlfn.IFS(R104&gt;Q104,"Zunahme",-1*Q104&gt;R104,"Abnahme",TRUE,"Konstant")</f>
        <v>Konstant</v>
      </c>
      <c r="T104">
        <f>IFERROR(INDEX(Gemeinde_Kennzahlen!A:C,MATCH(B104,Gemeinde_Kennzahlen!B:B,),3),0)</f>
        <v>11359</v>
      </c>
      <c r="U104">
        <f>IFERROR(IF(ISNUMBER(INDEX(Gemeinde_Kennzahlen!A:W,MATCH(B104,Gemeinde_Kennzahlen!B:B,),23)),INDEX(Gemeinde_Kennzahlen!A:W,MATCH(B104,Gemeinde_Kennzahlen!B:B,),23),0),0)</f>
        <v>4984</v>
      </c>
    </row>
    <row r="105" spans="1:21" x14ac:dyDescent="0.2">
      <c r="A105">
        <v>156</v>
      </c>
      <c r="B105" t="s">
        <v>2276</v>
      </c>
      <c r="C105" s="6">
        <v>1.4818473697209187</v>
      </c>
      <c r="D105" s="6">
        <v>2.9636947394418374</v>
      </c>
      <c r="E105" s="6">
        <v>0.49394912324030621</v>
      </c>
      <c r="F105" s="6">
        <v>1.9757964929612248</v>
      </c>
      <c r="G105" s="6">
        <v>2.4697456162015312</v>
      </c>
      <c r="H105" s="6">
        <v>0.49394912324030621</v>
      </c>
      <c r="I105" s="6">
        <v>0.98789824648061242</v>
      </c>
      <c r="J105" s="6">
        <v>0.98789824648061242</v>
      </c>
      <c r="K105" s="6">
        <v>1.9757964929612248</v>
      </c>
      <c r="L105" s="6">
        <v>3.4576438626821435</v>
      </c>
      <c r="M105" s="6">
        <f t="shared" si="12"/>
        <v>1.7288219313410722</v>
      </c>
      <c r="N105" s="6">
        <f t="shared" si="13"/>
        <v>1.7288219313410718</v>
      </c>
      <c r="O105" s="6">
        <f t="shared" si="14"/>
        <v>1.8770066683131639</v>
      </c>
      <c r="P105" s="6">
        <f t="shared" si="15"/>
        <v>1.5806371943689799</v>
      </c>
      <c r="Q105" s="6">
        <f t="shared" si="16"/>
        <v>0.32306605532804106</v>
      </c>
      <c r="R105" s="6">
        <f t="shared" si="17"/>
        <v>-0.14818473697209233</v>
      </c>
      <c r="S105" t="str" cm="1">
        <f t="array" ref="S105">_xlfn.IFS(R105&gt;Q105,"Zunahme",-1*Q105&gt;R105,"Abnahme",TRUE,"Konstant")</f>
        <v>Konstant</v>
      </c>
      <c r="T105">
        <f>IFERROR(INDEX(Gemeinde_Kennzahlen!A:C,MATCH(B105,Gemeinde_Kennzahlen!B:B,),3),0)</f>
        <v>14335</v>
      </c>
      <c r="U105">
        <f>IFERROR(IF(ISNUMBER(INDEX(Gemeinde_Kennzahlen!A:W,MATCH(B105,Gemeinde_Kennzahlen!B:B,),23)),INDEX(Gemeinde_Kennzahlen!A:W,MATCH(B105,Gemeinde_Kennzahlen!B:B,),23),0),0)</f>
        <v>5910</v>
      </c>
    </row>
    <row r="106" spans="1:21" x14ac:dyDescent="0.2">
      <c r="A106">
        <v>157</v>
      </c>
      <c r="B106" t="s">
        <v>2275</v>
      </c>
      <c r="C106" s="6">
        <v>1.3999720005599887</v>
      </c>
      <c r="D106" s="6">
        <v>2.7999440011199774</v>
      </c>
      <c r="E106" s="6">
        <v>2.7999440011199774</v>
      </c>
      <c r="F106" s="6">
        <v>0</v>
      </c>
      <c r="G106" s="6">
        <v>1.3999720005599887</v>
      </c>
      <c r="H106" s="6">
        <v>0</v>
      </c>
      <c r="I106" s="6">
        <v>0</v>
      </c>
      <c r="J106" s="6">
        <v>4.1999160016799664</v>
      </c>
      <c r="K106" s="6">
        <v>1.3999720005599887</v>
      </c>
      <c r="L106" s="6">
        <v>0</v>
      </c>
      <c r="M106" s="6">
        <f t="shared" si="12"/>
        <v>1.3999720005599889</v>
      </c>
      <c r="N106" s="6">
        <f t="shared" si="13"/>
        <v>1.3999720005599887</v>
      </c>
      <c r="O106" s="6">
        <f t="shared" si="14"/>
        <v>1.6799664006719865</v>
      </c>
      <c r="P106" s="6">
        <f t="shared" si="15"/>
        <v>1.1199776004479909</v>
      </c>
      <c r="Q106" s="6">
        <f t="shared" si="16"/>
        <v>0.46665733351999628</v>
      </c>
      <c r="R106" s="6">
        <f t="shared" si="17"/>
        <v>-0.27999440011199805</v>
      </c>
      <c r="S106" t="str" cm="1">
        <f t="array" ref="S106">_xlfn.IFS(R106&gt;Q106,"Zunahme",-1*Q106&gt;R106,"Abnahme",TRUE,"Konstant")</f>
        <v>Konstant</v>
      </c>
      <c r="T106">
        <f>IFERROR(INDEX(Gemeinde_Kennzahlen!A:C,MATCH(B106,Gemeinde_Kennzahlen!B:B,),3),0)</f>
        <v>4840</v>
      </c>
      <c r="U106">
        <f>IFERROR(IF(ISNUMBER(INDEX(Gemeinde_Kennzahlen!A:W,MATCH(B106,Gemeinde_Kennzahlen!B:B,),23)),INDEX(Gemeinde_Kennzahlen!A:W,MATCH(B106,Gemeinde_Kennzahlen!B:B,),23),0),0)</f>
        <v>2303</v>
      </c>
    </row>
    <row r="107" spans="1:21" x14ac:dyDescent="0.2">
      <c r="A107">
        <v>158</v>
      </c>
      <c r="B107" t="s">
        <v>2274</v>
      </c>
      <c r="C107" s="6">
        <v>1.4346516187652432</v>
      </c>
      <c r="D107" s="6">
        <v>0</v>
      </c>
      <c r="E107" s="6">
        <v>1.4346516187652432</v>
      </c>
      <c r="F107" s="6">
        <v>1.4346516187652432</v>
      </c>
      <c r="G107" s="6">
        <v>2.8693032375304863</v>
      </c>
      <c r="H107" s="6">
        <v>2.3910860312754054</v>
      </c>
      <c r="I107" s="6">
        <v>3.8257376500406486</v>
      </c>
      <c r="J107" s="6">
        <v>4.3039548562957295</v>
      </c>
      <c r="K107" s="6">
        <v>0.47821720625508107</v>
      </c>
      <c r="L107" s="6">
        <v>0.95643441251016215</v>
      </c>
      <c r="M107" s="6">
        <f t="shared" si="12"/>
        <v>1.9128688250203243</v>
      </c>
      <c r="N107" s="6">
        <f t="shared" si="13"/>
        <v>1.4346516187652432</v>
      </c>
      <c r="O107" s="6">
        <f t="shared" si="14"/>
        <v>1.4346516187652432</v>
      </c>
      <c r="P107" s="6">
        <f t="shared" si="15"/>
        <v>2.3910860312754054</v>
      </c>
      <c r="Q107" s="6">
        <f t="shared" si="16"/>
        <v>0.44519599074710081</v>
      </c>
      <c r="R107" s="6">
        <f t="shared" si="17"/>
        <v>0.47821720625508113</v>
      </c>
      <c r="S107" t="str" cm="1">
        <f t="array" ref="S107">_xlfn.IFS(R107&gt;Q107,"Zunahme",-1*Q107&gt;R107,"Abnahme",TRUE,"Konstant")</f>
        <v>Zunahme</v>
      </c>
      <c r="T107">
        <f>IFERROR(INDEX(Gemeinde_Kennzahlen!A:C,MATCH(B107,Gemeinde_Kennzahlen!B:B,),3),0)</f>
        <v>14718</v>
      </c>
      <c r="U107">
        <f>IFERROR(IF(ISNUMBER(INDEX(Gemeinde_Kennzahlen!A:W,MATCH(B107,Gemeinde_Kennzahlen!B:B,),23)),INDEX(Gemeinde_Kennzahlen!A:W,MATCH(B107,Gemeinde_Kennzahlen!B:B,),23),0),0)</f>
        <v>6193</v>
      </c>
    </row>
    <row r="108" spans="1:21" x14ac:dyDescent="0.2">
      <c r="A108">
        <v>159</v>
      </c>
      <c r="B108" t="s">
        <v>2273</v>
      </c>
      <c r="C108" s="6">
        <v>1.3019138133055592</v>
      </c>
      <c r="D108" s="6">
        <v>1.3019138133055592</v>
      </c>
      <c r="E108" s="6">
        <v>0</v>
      </c>
      <c r="F108" s="6">
        <v>0</v>
      </c>
      <c r="G108" s="6">
        <v>1.3019138133055592</v>
      </c>
      <c r="H108" s="6">
        <v>0</v>
      </c>
      <c r="I108" s="6">
        <v>1.3019138133055592</v>
      </c>
      <c r="J108" s="6">
        <v>1.3019138133055592</v>
      </c>
      <c r="K108" s="6">
        <v>1.3019138133055592</v>
      </c>
      <c r="L108" s="6">
        <v>0</v>
      </c>
      <c r="M108" s="6">
        <f t="shared" si="12"/>
        <v>0.78114828798333547</v>
      </c>
      <c r="N108" s="6">
        <f t="shared" si="13"/>
        <v>1.3019138133055592</v>
      </c>
      <c r="O108" s="6">
        <f t="shared" si="14"/>
        <v>0.78114828798333558</v>
      </c>
      <c r="P108" s="6">
        <f t="shared" si="15"/>
        <v>0.78114828798333558</v>
      </c>
      <c r="Q108" s="6">
        <f t="shared" si="16"/>
        <v>0.21260163544531341</v>
      </c>
      <c r="R108" s="6">
        <f t="shared" si="17"/>
        <v>0</v>
      </c>
      <c r="S108" t="str" cm="1">
        <f t="array" ref="S108">_xlfn.IFS(R108&gt;Q108,"Zunahme",-1*Q108&gt;R108,"Abnahme",TRUE,"Konstant")</f>
        <v>Konstant</v>
      </c>
      <c r="T108">
        <f>IFERROR(INDEX(Gemeinde_Kennzahlen!A:C,MATCH(B108,Gemeinde_Kennzahlen!B:B,),3),0)</f>
        <v>6201</v>
      </c>
      <c r="U108">
        <f>IFERROR(IF(ISNUMBER(INDEX(Gemeinde_Kennzahlen!A:W,MATCH(B108,Gemeinde_Kennzahlen!B:B,),23)),INDEX(Gemeinde_Kennzahlen!A:W,MATCH(B108,Gemeinde_Kennzahlen!B:B,),23),0),0)</f>
        <v>1480</v>
      </c>
    </row>
    <row r="109" spans="1:21" x14ac:dyDescent="0.2">
      <c r="A109">
        <v>160</v>
      </c>
      <c r="B109" t="s">
        <v>2272</v>
      </c>
      <c r="C109" s="6">
        <v>3.6456434560699966</v>
      </c>
      <c r="D109" s="6">
        <v>1.8228217280349983</v>
      </c>
      <c r="E109" s="6">
        <v>0</v>
      </c>
      <c r="F109" s="6">
        <v>1.8228217280349983</v>
      </c>
      <c r="G109" s="6">
        <v>1.8228217280349983</v>
      </c>
      <c r="H109" s="6">
        <v>3.6456434560699966</v>
      </c>
      <c r="I109" s="6">
        <v>0</v>
      </c>
      <c r="J109" s="6">
        <v>0</v>
      </c>
      <c r="K109" s="6">
        <v>1.8228217280349983</v>
      </c>
      <c r="L109" s="6">
        <v>0</v>
      </c>
      <c r="M109" s="6">
        <f t="shared" si="12"/>
        <v>1.4582573824279987</v>
      </c>
      <c r="N109" s="6">
        <f t="shared" si="13"/>
        <v>1.8228217280349983</v>
      </c>
      <c r="O109" s="6">
        <f t="shared" si="14"/>
        <v>1.8228217280349983</v>
      </c>
      <c r="P109" s="6">
        <f t="shared" si="15"/>
        <v>1.0936930368209989</v>
      </c>
      <c r="Q109" s="6">
        <f t="shared" si="16"/>
        <v>0.45469162556494613</v>
      </c>
      <c r="R109" s="6">
        <f t="shared" si="17"/>
        <v>-0.3645643456069998</v>
      </c>
      <c r="S109" t="str" cm="1">
        <f t="array" ref="S109">_xlfn.IFS(R109&gt;Q109,"Zunahme",-1*Q109&gt;R109,"Abnahme",TRUE,"Konstant")</f>
        <v>Konstant</v>
      </c>
      <c r="T109">
        <f>IFERROR(INDEX(Gemeinde_Kennzahlen!A:C,MATCH(B109,Gemeinde_Kennzahlen!B:B,),3),0)</f>
        <v>5486</v>
      </c>
      <c r="U109">
        <f>IFERROR(IF(ISNUMBER(INDEX(Gemeinde_Kennzahlen!A:W,MATCH(B109,Gemeinde_Kennzahlen!B:B,),23)),INDEX(Gemeinde_Kennzahlen!A:W,MATCH(B109,Gemeinde_Kennzahlen!B:B,),23),0),0)</f>
        <v>0</v>
      </c>
    </row>
    <row r="110" spans="1:21" x14ac:dyDescent="0.2">
      <c r="A110">
        <v>161</v>
      </c>
      <c r="B110" t="s">
        <v>2271</v>
      </c>
      <c r="C110" s="6">
        <v>0</v>
      </c>
      <c r="D110" s="6">
        <v>0.5310392438001168</v>
      </c>
      <c r="E110" s="6">
        <v>1.0620784876002336</v>
      </c>
      <c r="F110" s="6">
        <v>1.5931177314003504</v>
      </c>
      <c r="G110" s="6">
        <v>0.5310392438001168</v>
      </c>
      <c r="H110" s="6">
        <v>1.0620784876002336</v>
      </c>
      <c r="I110" s="6">
        <v>1.0620784876002336</v>
      </c>
      <c r="J110" s="6">
        <v>2.655196219000584</v>
      </c>
      <c r="K110" s="6">
        <v>1.0620784876002336</v>
      </c>
      <c r="L110" s="6">
        <v>1.5931177314003504</v>
      </c>
      <c r="M110" s="6">
        <f t="shared" si="12"/>
        <v>1.1151824119802451</v>
      </c>
      <c r="N110" s="6">
        <f t="shared" si="13"/>
        <v>1.0620784876002336</v>
      </c>
      <c r="O110" s="6">
        <f t="shared" si="14"/>
        <v>0.74345494132016354</v>
      </c>
      <c r="P110" s="6">
        <f t="shared" si="15"/>
        <v>1.4869098826403271</v>
      </c>
      <c r="Q110" s="6">
        <f t="shared" si="16"/>
        <v>0.23011700564671733</v>
      </c>
      <c r="R110" s="6">
        <f t="shared" si="17"/>
        <v>0.37172747066008194</v>
      </c>
      <c r="S110" t="str" cm="1">
        <f t="array" ref="S110">_xlfn.IFS(R110&gt;Q110,"Zunahme",-1*Q110&gt;R110,"Abnahme",TRUE,"Konstant")</f>
        <v>Zunahme</v>
      </c>
      <c r="T110">
        <f>IFERROR(INDEX(Gemeinde_Kennzahlen!A:C,MATCH(B110,Gemeinde_Kennzahlen!B:B,),3),0)</f>
        <v>13067</v>
      </c>
      <c r="U110">
        <f>IFERROR(IF(ISNUMBER(INDEX(Gemeinde_Kennzahlen!A:W,MATCH(B110,Gemeinde_Kennzahlen!B:B,),23)),INDEX(Gemeinde_Kennzahlen!A:W,MATCH(B110,Gemeinde_Kennzahlen!B:B,),23),0),0)</f>
        <v>5764</v>
      </c>
    </row>
    <row r="111" spans="1:21" x14ac:dyDescent="0.2">
      <c r="A111">
        <v>172</v>
      </c>
      <c r="B111" t="s">
        <v>2270</v>
      </c>
      <c r="C111" s="6">
        <v>0.9297136481963556</v>
      </c>
      <c r="D111" s="6">
        <v>2.7891409445890667</v>
      </c>
      <c r="E111" s="6">
        <v>0</v>
      </c>
      <c r="F111" s="6">
        <v>1.8594272963927112</v>
      </c>
      <c r="G111" s="6">
        <v>3.7188545927854224</v>
      </c>
      <c r="H111" s="6">
        <v>0.9297136481963556</v>
      </c>
      <c r="I111" s="6">
        <v>1.8594272963927112</v>
      </c>
      <c r="J111" s="6">
        <v>0.9297136481963556</v>
      </c>
      <c r="K111" s="6">
        <v>0</v>
      </c>
      <c r="L111" s="6">
        <v>2.7891409445890667</v>
      </c>
      <c r="M111" s="6">
        <f t="shared" si="12"/>
        <v>1.5805132019338042</v>
      </c>
      <c r="N111" s="6">
        <f t="shared" si="13"/>
        <v>1.3945704722945333</v>
      </c>
      <c r="O111" s="6">
        <f t="shared" si="14"/>
        <v>1.859427296392711</v>
      </c>
      <c r="P111" s="6">
        <f t="shared" si="15"/>
        <v>1.3015991074748978</v>
      </c>
      <c r="Q111" s="6">
        <f t="shared" si="16"/>
        <v>0.3932247905184556</v>
      </c>
      <c r="R111" s="6">
        <f t="shared" si="17"/>
        <v>-0.27891409445890636</v>
      </c>
      <c r="S111" t="str" cm="1">
        <f t="array" ref="S111">_xlfn.IFS(R111&gt;Q111,"Zunahme",-1*Q111&gt;R111,"Abnahme",TRUE,"Konstant")</f>
        <v>Konstant</v>
      </c>
      <c r="T111">
        <f>IFERROR(INDEX(Gemeinde_Kennzahlen!A:C,MATCH(B111,Gemeinde_Kennzahlen!B:B,),3),0)</f>
        <v>6485</v>
      </c>
      <c r="U111">
        <f>IFERROR(IF(ISNUMBER(INDEX(Gemeinde_Kennzahlen!A:W,MATCH(B111,Gemeinde_Kennzahlen!B:B,),23)),INDEX(Gemeinde_Kennzahlen!A:W,MATCH(B111,Gemeinde_Kennzahlen!B:B,),23),0),0)</f>
        <v>4271</v>
      </c>
    </row>
    <row r="112" spans="1:21" x14ac:dyDescent="0.2">
      <c r="A112">
        <v>173</v>
      </c>
      <c r="B112" t="s">
        <v>2269</v>
      </c>
      <c r="C112" s="6">
        <v>2.2487069934787498</v>
      </c>
      <c r="D112" s="6">
        <v>0</v>
      </c>
      <c r="E112" s="6">
        <v>0</v>
      </c>
      <c r="F112" s="6">
        <v>0</v>
      </c>
      <c r="G112" s="6">
        <v>0</v>
      </c>
      <c r="H112" s="6">
        <v>0</v>
      </c>
      <c r="I112" s="6">
        <v>0</v>
      </c>
      <c r="J112" s="6">
        <v>0</v>
      </c>
      <c r="K112" s="6">
        <v>0</v>
      </c>
      <c r="L112" s="6">
        <v>0</v>
      </c>
      <c r="M112" s="6">
        <f t="shared" si="12"/>
        <v>0.22487069934787499</v>
      </c>
      <c r="N112" s="6">
        <f t="shared" si="13"/>
        <v>0</v>
      </c>
      <c r="O112" s="6">
        <f t="shared" si="14"/>
        <v>0.44974139869574997</v>
      </c>
      <c r="P112" s="6">
        <f t="shared" si="15"/>
        <v>0</v>
      </c>
      <c r="Q112" s="6">
        <f t="shared" si="16"/>
        <v>0.22487069934787496</v>
      </c>
      <c r="R112" s="6">
        <f t="shared" si="17"/>
        <v>-0.22487069934787499</v>
      </c>
      <c r="S112" t="str" cm="1">
        <f t="array" ref="S112">_xlfn.IFS(R112&gt;Q112,"Zunahme",-1*Q112&gt;R112,"Abnahme",TRUE,"Konstant")</f>
        <v>Konstant</v>
      </c>
      <c r="T112">
        <f>IFERROR(INDEX(Gemeinde_Kennzahlen!A:C,MATCH(B112,Gemeinde_Kennzahlen!B:B,),3),0)</f>
        <v>3664</v>
      </c>
      <c r="U112">
        <f>IFERROR(IF(ISNUMBER(INDEX(Gemeinde_Kennzahlen!A:W,MATCH(B112,Gemeinde_Kennzahlen!B:B,),23)),INDEX(Gemeinde_Kennzahlen!A:W,MATCH(B112,Gemeinde_Kennzahlen!B:B,),23),0),0)</f>
        <v>783</v>
      </c>
    </row>
    <row r="113" spans="1:21" x14ac:dyDescent="0.2">
      <c r="A113">
        <v>176</v>
      </c>
      <c r="B113" t="s">
        <v>2268</v>
      </c>
      <c r="C113" s="6">
        <v>3.568454859046033</v>
      </c>
      <c r="D113" s="6">
        <v>2.3789699060306888</v>
      </c>
      <c r="E113" s="6">
        <v>0</v>
      </c>
      <c r="F113" s="6">
        <v>3.568454859046033</v>
      </c>
      <c r="G113" s="6">
        <v>0</v>
      </c>
      <c r="H113" s="6">
        <v>3.568454859046033</v>
      </c>
      <c r="I113" s="6">
        <v>0</v>
      </c>
      <c r="J113" s="6">
        <v>0</v>
      </c>
      <c r="K113" s="6">
        <v>0</v>
      </c>
      <c r="L113" s="6">
        <v>0</v>
      </c>
      <c r="M113" s="6">
        <f t="shared" si="12"/>
        <v>1.3084334483168789</v>
      </c>
      <c r="N113" s="6">
        <f t="shared" si="13"/>
        <v>0</v>
      </c>
      <c r="O113" s="6">
        <f t="shared" si="14"/>
        <v>1.903175924824551</v>
      </c>
      <c r="P113" s="6">
        <f t="shared" si="15"/>
        <v>0.7136909718092066</v>
      </c>
      <c r="Q113" s="6">
        <f t="shared" si="16"/>
        <v>0.54509048352038059</v>
      </c>
      <c r="R113" s="6">
        <f t="shared" si="17"/>
        <v>-0.59474247650767231</v>
      </c>
      <c r="S113" t="str" cm="1">
        <f t="array" ref="S113">_xlfn.IFS(R113&gt;Q113,"Zunahme",-1*Q113&gt;R113,"Abnahme",TRUE,"Konstant")</f>
        <v>Abnahme</v>
      </c>
      <c r="T113">
        <f>IFERROR(INDEX(Gemeinde_Kennzahlen!A:C,MATCH(B113,Gemeinde_Kennzahlen!B:B,),3),0)</f>
        <v>5605</v>
      </c>
      <c r="U113">
        <f>IFERROR(IF(ISNUMBER(INDEX(Gemeinde_Kennzahlen!A:W,MATCH(B113,Gemeinde_Kennzahlen!B:B,),23)),INDEX(Gemeinde_Kennzahlen!A:W,MATCH(B113,Gemeinde_Kennzahlen!B:B,),23),0),0)</f>
        <v>2802</v>
      </c>
    </row>
    <row r="114" spans="1:21" x14ac:dyDescent="0.2">
      <c r="A114">
        <v>177</v>
      </c>
      <c r="B114" t="s">
        <v>2267</v>
      </c>
      <c r="C114" s="6">
        <v>1.6612215515809292</v>
      </c>
      <c r="D114" s="6">
        <v>1.1074810343872861</v>
      </c>
      <c r="E114" s="6">
        <v>1.1074810343872861</v>
      </c>
      <c r="F114" s="6">
        <v>0.55374051719364303</v>
      </c>
      <c r="G114" s="6">
        <v>1.1074810343872861</v>
      </c>
      <c r="H114" s="6">
        <v>0</v>
      </c>
      <c r="I114" s="6">
        <v>2.2149620687745721</v>
      </c>
      <c r="J114" s="6">
        <v>2.2149620687745721</v>
      </c>
      <c r="K114" s="6">
        <v>3.3224431031618584</v>
      </c>
      <c r="L114" s="6">
        <v>0.55374051719364303</v>
      </c>
      <c r="M114" s="6">
        <f t="shared" si="12"/>
        <v>1.3843512929841078</v>
      </c>
      <c r="N114" s="6">
        <f t="shared" si="13"/>
        <v>1.1074810343872861</v>
      </c>
      <c r="O114" s="6">
        <f t="shared" si="14"/>
        <v>1.1074810343872861</v>
      </c>
      <c r="P114" s="6">
        <f t="shared" si="15"/>
        <v>1.6612215515809292</v>
      </c>
      <c r="Q114" s="6">
        <f t="shared" si="16"/>
        <v>0.31160719523292413</v>
      </c>
      <c r="R114" s="6">
        <f t="shared" si="17"/>
        <v>0.27687025859682146</v>
      </c>
      <c r="S114" t="str" cm="1">
        <f t="array" ref="S114">_xlfn.IFS(R114&gt;Q114,"Zunahme",-1*Q114&gt;R114,"Abnahme",TRUE,"Konstant")</f>
        <v>Konstant</v>
      </c>
      <c r="T114">
        <f>IFERROR(INDEX(Gemeinde_Kennzahlen!A:C,MATCH(B114,Gemeinde_Kennzahlen!B:B,),3),0)</f>
        <v>12164</v>
      </c>
      <c r="U114">
        <f>IFERROR(IF(ISNUMBER(INDEX(Gemeinde_Kennzahlen!A:W,MATCH(B114,Gemeinde_Kennzahlen!B:B,),23)),INDEX(Gemeinde_Kennzahlen!A:W,MATCH(B114,Gemeinde_Kennzahlen!B:B,),23),0),0)</f>
        <v>5895</v>
      </c>
    </row>
    <row r="115" spans="1:21" x14ac:dyDescent="0.2">
      <c r="A115">
        <v>178</v>
      </c>
      <c r="B115" t="s">
        <v>2266</v>
      </c>
      <c r="C115" s="6">
        <v>0</v>
      </c>
      <c r="D115" s="6">
        <v>1.7857142857142856</v>
      </c>
      <c r="E115" s="6">
        <v>5.3571428571428568</v>
      </c>
      <c r="F115" s="6">
        <v>0</v>
      </c>
      <c r="G115" s="6">
        <v>0</v>
      </c>
      <c r="H115" s="6">
        <v>0</v>
      </c>
      <c r="I115" s="6">
        <v>0</v>
      </c>
      <c r="J115" s="6">
        <v>1.7857142857142856</v>
      </c>
      <c r="K115" s="6">
        <v>0</v>
      </c>
      <c r="L115" s="6">
        <v>0</v>
      </c>
      <c r="M115" s="6">
        <f t="shared" si="12"/>
        <v>0.89285714285714268</v>
      </c>
      <c r="N115" s="6">
        <f t="shared" si="13"/>
        <v>0</v>
      </c>
      <c r="O115" s="6">
        <f t="shared" si="14"/>
        <v>1.4285714285714284</v>
      </c>
      <c r="P115" s="6">
        <f t="shared" si="15"/>
        <v>0.3571428571428571</v>
      </c>
      <c r="Q115" s="6">
        <f t="shared" si="16"/>
        <v>0.54878240817219559</v>
      </c>
      <c r="R115" s="6">
        <f t="shared" si="17"/>
        <v>-0.53571428571428559</v>
      </c>
      <c r="S115" t="str" cm="1">
        <f t="array" ref="S115">_xlfn.IFS(R115&gt;Q115,"Zunahme",-1*Q115&gt;R115,"Abnahme",TRUE,"Konstant")</f>
        <v>Konstant</v>
      </c>
      <c r="T115">
        <f>IFERROR(INDEX(Gemeinde_Kennzahlen!A:C,MATCH(B115,Gemeinde_Kennzahlen!B:B,),3),0)</f>
        <v>4393</v>
      </c>
      <c r="U115">
        <f>IFERROR(IF(ISNUMBER(INDEX(Gemeinde_Kennzahlen!A:W,MATCH(B115,Gemeinde_Kennzahlen!B:B,),23)),INDEX(Gemeinde_Kennzahlen!A:W,MATCH(B115,Gemeinde_Kennzahlen!B:B,),23),0),0)</f>
        <v>1207</v>
      </c>
    </row>
    <row r="116" spans="1:21" x14ac:dyDescent="0.2">
      <c r="A116">
        <v>180</v>
      </c>
      <c r="B116" t="s">
        <v>2265</v>
      </c>
      <c r="C116" s="6">
        <v>0</v>
      </c>
      <c r="D116" s="6">
        <v>2.3529411764705883</v>
      </c>
      <c r="E116" s="6">
        <v>0</v>
      </c>
      <c r="F116" s="6">
        <v>0</v>
      </c>
      <c r="G116" s="6">
        <v>0</v>
      </c>
      <c r="H116" s="6">
        <v>0</v>
      </c>
      <c r="I116" s="6">
        <v>2.3529411764705883</v>
      </c>
      <c r="J116" s="6">
        <v>0</v>
      </c>
      <c r="K116" s="6">
        <v>2.3529411764705883</v>
      </c>
      <c r="L116" s="6">
        <v>0</v>
      </c>
      <c r="M116" s="6">
        <f t="shared" si="12"/>
        <v>0.70588235294117641</v>
      </c>
      <c r="N116" s="6">
        <f t="shared" si="13"/>
        <v>0</v>
      </c>
      <c r="O116" s="6">
        <f t="shared" si="14"/>
        <v>0.47058823529411764</v>
      </c>
      <c r="P116" s="6">
        <f t="shared" si="15"/>
        <v>0.94117647058823528</v>
      </c>
      <c r="Q116" s="6">
        <f t="shared" si="16"/>
        <v>0.35941770156516389</v>
      </c>
      <c r="R116" s="6">
        <f t="shared" si="17"/>
        <v>0.23529411764705888</v>
      </c>
      <c r="S116" t="str" cm="1">
        <f t="array" ref="S116">_xlfn.IFS(R116&gt;Q116,"Zunahme",-1*Q116&gt;R116,"Abnahme",TRUE,"Konstant")</f>
        <v>Konstant</v>
      </c>
      <c r="T116">
        <f>IFERROR(INDEX(Gemeinde_Kennzahlen!A:C,MATCH(B116,Gemeinde_Kennzahlen!B:B,),3),0)</f>
        <v>3364</v>
      </c>
      <c r="U116">
        <f>IFERROR(IF(ISNUMBER(INDEX(Gemeinde_Kennzahlen!A:W,MATCH(B116,Gemeinde_Kennzahlen!B:B,),23)),INDEX(Gemeinde_Kennzahlen!A:W,MATCH(B116,Gemeinde_Kennzahlen!B:B,),23),0),0)</f>
        <v>886</v>
      </c>
    </row>
    <row r="117" spans="1:21" x14ac:dyDescent="0.2">
      <c r="A117">
        <v>181</v>
      </c>
      <c r="B117" t="s">
        <v>2264</v>
      </c>
      <c r="C117" s="6">
        <v>0</v>
      </c>
      <c r="D117" s="6">
        <v>3.8580246913580249</v>
      </c>
      <c r="E117" s="6">
        <v>3.8580246913580249</v>
      </c>
      <c r="F117" s="6">
        <v>3.8580246913580249</v>
      </c>
      <c r="G117" s="6">
        <v>0</v>
      </c>
      <c r="H117" s="6">
        <v>7.7160493827160499</v>
      </c>
      <c r="I117" s="6">
        <v>0</v>
      </c>
      <c r="J117" s="6">
        <v>0</v>
      </c>
      <c r="K117" s="6">
        <v>11.574074074074074</v>
      </c>
      <c r="L117" s="6">
        <v>0</v>
      </c>
      <c r="M117" s="6">
        <f t="shared" si="12"/>
        <v>3.0864197530864197</v>
      </c>
      <c r="N117" s="6">
        <f t="shared" si="13"/>
        <v>1.9290123456790125</v>
      </c>
      <c r="O117" s="6">
        <f t="shared" si="14"/>
        <v>2.3148148148148149</v>
      </c>
      <c r="P117" s="6">
        <f t="shared" si="15"/>
        <v>3.8580246913580245</v>
      </c>
      <c r="Q117" s="6">
        <f t="shared" si="16"/>
        <v>1.260025587851429</v>
      </c>
      <c r="R117" s="6">
        <f t="shared" si="17"/>
        <v>0.77160493827160481</v>
      </c>
      <c r="S117" t="str" cm="1">
        <f t="array" ref="S117">_xlfn.IFS(R117&gt;Q117,"Zunahme",-1*Q117&gt;R117,"Abnahme",TRUE,"Konstant")</f>
        <v>Konstant</v>
      </c>
      <c r="T117">
        <f>IFERROR(INDEX(Gemeinde_Kennzahlen!A:C,MATCH(B117,Gemeinde_Kennzahlen!B:B,),3),0)</f>
        <v>1977</v>
      </c>
      <c r="U117">
        <f>IFERROR(IF(ISNUMBER(INDEX(Gemeinde_Kennzahlen!A:W,MATCH(B117,Gemeinde_Kennzahlen!B:B,),23)),INDEX(Gemeinde_Kennzahlen!A:W,MATCH(B117,Gemeinde_Kennzahlen!B:B,),23),0),0)</f>
        <v>615</v>
      </c>
    </row>
    <row r="118" spans="1:21" x14ac:dyDescent="0.2">
      <c r="A118">
        <v>182</v>
      </c>
      <c r="B118" t="s">
        <v>2263</v>
      </c>
      <c r="C118" s="6">
        <v>0</v>
      </c>
      <c r="D118" s="6">
        <v>0</v>
      </c>
      <c r="E118" s="6">
        <v>0</v>
      </c>
      <c r="F118" s="6">
        <v>0</v>
      </c>
      <c r="G118" s="6">
        <v>0</v>
      </c>
      <c r="H118" s="6">
        <v>0</v>
      </c>
      <c r="I118" s="6">
        <v>0</v>
      </c>
      <c r="J118" s="6">
        <v>0</v>
      </c>
      <c r="K118" s="6">
        <v>0</v>
      </c>
      <c r="L118" s="6">
        <v>0</v>
      </c>
      <c r="M118" s="6">
        <f t="shared" si="12"/>
        <v>0</v>
      </c>
      <c r="N118" s="6">
        <f t="shared" si="13"/>
        <v>0</v>
      </c>
      <c r="O118" s="6">
        <f t="shared" si="14"/>
        <v>0</v>
      </c>
      <c r="P118" s="6">
        <f t="shared" si="15"/>
        <v>0</v>
      </c>
      <c r="Q118" s="6">
        <f t="shared" si="16"/>
        <v>0</v>
      </c>
      <c r="R118" s="6">
        <f t="shared" si="17"/>
        <v>0</v>
      </c>
      <c r="S118" t="str" cm="1">
        <f t="array" ref="S118">_xlfn.IFS(R118&gt;Q118,"Zunahme",-1*Q118&gt;R118,"Abnahme",TRUE,"Konstant")</f>
        <v>Konstant</v>
      </c>
      <c r="T118">
        <f>IFERROR(INDEX(Gemeinde_Kennzahlen!A:C,MATCH(B118,Gemeinde_Kennzahlen!B:B,),3),0)</f>
        <v>985</v>
      </c>
      <c r="U118">
        <f>IFERROR(IF(ISNUMBER(INDEX(Gemeinde_Kennzahlen!A:W,MATCH(B118,Gemeinde_Kennzahlen!B:B,),23)),INDEX(Gemeinde_Kennzahlen!A:W,MATCH(B118,Gemeinde_Kennzahlen!B:B,),23),0),0)</f>
        <v>243</v>
      </c>
    </row>
    <row r="119" spans="1:21" x14ac:dyDescent="0.2">
      <c r="A119">
        <v>191</v>
      </c>
      <c r="B119" t="s">
        <v>2262</v>
      </c>
      <c r="C119" s="6">
        <v>1.8216042261218048</v>
      </c>
      <c r="D119" s="6">
        <v>0.80960187827635766</v>
      </c>
      <c r="E119" s="6">
        <v>2.2264051652599837</v>
      </c>
      <c r="F119" s="6">
        <v>2.833606573967252</v>
      </c>
      <c r="G119" s="6">
        <v>1.416803286983626</v>
      </c>
      <c r="H119" s="6">
        <v>1.416803286983626</v>
      </c>
      <c r="I119" s="6">
        <v>0.80960187827635766</v>
      </c>
      <c r="J119" s="6">
        <v>1.8216042261218048</v>
      </c>
      <c r="K119" s="6">
        <v>2.428805634829073</v>
      </c>
      <c r="L119" s="6">
        <v>1.416803286983626</v>
      </c>
      <c r="M119" s="6">
        <f t="shared" si="12"/>
        <v>1.7001639443803511</v>
      </c>
      <c r="N119" s="6">
        <f t="shared" si="13"/>
        <v>1.6192037565527153</v>
      </c>
      <c r="O119" s="6">
        <f t="shared" si="14"/>
        <v>1.8216042261218051</v>
      </c>
      <c r="P119" s="6">
        <f t="shared" si="15"/>
        <v>1.5787236626388974</v>
      </c>
      <c r="Q119" s="6">
        <f t="shared" si="16"/>
        <v>0.20947334987970695</v>
      </c>
      <c r="R119" s="6">
        <f t="shared" si="17"/>
        <v>-0.12144028174145372</v>
      </c>
      <c r="S119" t="str" cm="1">
        <f t="array" ref="S119">_xlfn.IFS(R119&gt;Q119,"Zunahme",-1*Q119&gt;R119,"Abnahme",TRUE,"Konstant")</f>
        <v>Konstant</v>
      </c>
      <c r="T119">
        <f>IFERROR(INDEX(Gemeinde_Kennzahlen!A:C,MATCH(B119,Gemeinde_Kennzahlen!B:B,),3),0)</f>
        <v>29303</v>
      </c>
      <c r="U119">
        <f>IFERROR(IF(ISNUMBER(INDEX(Gemeinde_Kennzahlen!A:W,MATCH(B119,Gemeinde_Kennzahlen!B:B,),23)),INDEX(Gemeinde_Kennzahlen!A:W,MATCH(B119,Gemeinde_Kennzahlen!B:B,),23),0),0)</f>
        <v>20104</v>
      </c>
    </row>
    <row r="120" spans="1:21" x14ac:dyDescent="0.2">
      <c r="A120">
        <v>192</v>
      </c>
      <c r="B120" t="s">
        <v>2261</v>
      </c>
      <c r="C120" s="6">
        <v>0.88770528184642694</v>
      </c>
      <c r="D120" s="6">
        <v>0</v>
      </c>
      <c r="E120" s="6">
        <v>0.88770528184642694</v>
      </c>
      <c r="F120" s="6">
        <v>0.88770528184642694</v>
      </c>
      <c r="G120" s="6">
        <v>0.88770528184642694</v>
      </c>
      <c r="H120" s="6">
        <v>0.88770528184642694</v>
      </c>
      <c r="I120" s="6">
        <v>0.88770528184642694</v>
      </c>
      <c r="J120" s="6">
        <v>0.88770528184642694</v>
      </c>
      <c r="K120" s="6">
        <v>1.7754105636928539</v>
      </c>
      <c r="L120" s="6">
        <v>0.88770528184642694</v>
      </c>
      <c r="M120" s="6">
        <f t="shared" si="12"/>
        <v>0.88770528184642694</v>
      </c>
      <c r="N120" s="6">
        <f t="shared" si="13"/>
        <v>0.88770528184642694</v>
      </c>
      <c r="O120" s="6">
        <f t="shared" si="14"/>
        <v>0.71016422547714153</v>
      </c>
      <c r="P120" s="6">
        <f t="shared" si="15"/>
        <v>1.0652463382157122</v>
      </c>
      <c r="Q120" s="6">
        <f t="shared" si="16"/>
        <v>0.13233129027961468</v>
      </c>
      <c r="R120" s="6">
        <f t="shared" si="17"/>
        <v>0.1775410563692853</v>
      </c>
      <c r="S120" t="str" cm="1">
        <f t="array" ref="S120">_xlfn.IFS(R120&gt;Q120,"Zunahme",-1*Q120&gt;R120,"Abnahme",TRUE,"Konstant")</f>
        <v>Zunahme</v>
      </c>
      <c r="T120">
        <f>IFERROR(INDEX(Gemeinde_Kennzahlen!A:C,MATCH(B120,Gemeinde_Kennzahlen!B:B,),3),0)</f>
        <v>8796</v>
      </c>
      <c r="U120">
        <f>IFERROR(IF(ISNUMBER(INDEX(Gemeinde_Kennzahlen!A:W,MATCH(B120,Gemeinde_Kennzahlen!B:B,),23)),INDEX(Gemeinde_Kennzahlen!A:W,MATCH(B120,Gemeinde_Kennzahlen!B:B,),23),0),0)</f>
        <v>2469</v>
      </c>
    </row>
    <row r="121" spans="1:21" x14ac:dyDescent="0.2">
      <c r="A121">
        <v>193</v>
      </c>
      <c r="B121" t="s">
        <v>2260</v>
      </c>
      <c r="C121" s="6">
        <v>2.5784271594327461</v>
      </c>
      <c r="D121" s="6">
        <v>0</v>
      </c>
      <c r="E121" s="6">
        <v>0.85947571981091531</v>
      </c>
      <c r="F121" s="6">
        <v>2.5784271594327461</v>
      </c>
      <c r="G121" s="6">
        <v>0.85947571981091531</v>
      </c>
      <c r="H121" s="6">
        <v>3.4379028792436612</v>
      </c>
      <c r="I121" s="6">
        <v>0.85947571981091531</v>
      </c>
      <c r="J121" s="6">
        <v>0</v>
      </c>
      <c r="K121" s="6">
        <v>2.5784271594327461</v>
      </c>
      <c r="L121" s="6">
        <v>1.7189514396218306</v>
      </c>
      <c r="M121" s="6">
        <f t="shared" si="12"/>
        <v>1.5470562956596476</v>
      </c>
      <c r="N121" s="6">
        <f t="shared" si="13"/>
        <v>1.2892135797163728</v>
      </c>
      <c r="O121" s="6">
        <f t="shared" si="14"/>
        <v>1.3751611516974647</v>
      </c>
      <c r="P121" s="6">
        <f t="shared" si="15"/>
        <v>1.7189514396218306</v>
      </c>
      <c r="Q121" s="6">
        <f t="shared" si="16"/>
        <v>0.38007446387112442</v>
      </c>
      <c r="R121" s="6">
        <f t="shared" si="17"/>
        <v>0.17189514396218297</v>
      </c>
      <c r="S121" t="str" cm="1">
        <f t="array" ref="S121">_xlfn.IFS(R121&gt;Q121,"Zunahme",-1*Q121&gt;R121,"Abnahme",TRUE,"Konstant")</f>
        <v>Konstant</v>
      </c>
      <c r="T121">
        <f>IFERROR(INDEX(Gemeinde_Kennzahlen!A:C,MATCH(B121,Gemeinde_Kennzahlen!B:B,),3),0)</f>
        <v>8689</v>
      </c>
      <c r="U121">
        <f>IFERROR(IF(ISNUMBER(INDEX(Gemeinde_Kennzahlen!A:W,MATCH(B121,Gemeinde_Kennzahlen!B:B,),23)),INDEX(Gemeinde_Kennzahlen!A:W,MATCH(B121,Gemeinde_Kennzahlen!B:B,),23),0),0)</f>
        <v>2946</v>
      </c>
    </row>
    <row r="122" spans="1:21" x14ac:dyDescent="0.2">
      <c r="A122">
        <v>194</v>
      </c>
      <c r="B122" t="s">
        <v>2220</v>
      </c>
      <c r="C122" s="6">
        <v>4.2565266742338252</v>
      </c>
      <c r="D122" s="6">
        <v>2.8376844494892168</v>
      </c>
      <c r="E122" s="6">
        <v>0</v>
      </c>
      <c r="F122" s="6">
        <v>2.8376844494892168</v>
      </c>
      <c r="G122" s="6">
        <v>1.4188422247446084</v>
      </c>
      <c r="H122" s="6">
        <v>4.2565266742338252</v>
      </c>
      <c r="I122" s="6">
        <v>1.4188422247446084</v>
      </c>
      <c r="J122" s="6">
        <v>1.4188422247446084</v>
      </c>
      <c r="K122" s="6">
        <v>1.4188422247446084</v>
      </c>
      <c r="L122" s="6">
        <v>0</v>
      </c>
      <c r="M122" s="6">
        <f t="shared" si="12"/>
        <v>1.9863791146424519</v>
      </c>
      <c r="N122" s="6">
        <f t="shared" si="13"/>
        <v>1.4188422247446084</v>
      </c>
      <c r="O122" s="6">
        <f t="shared" si="14"/>
        <v>2.2701475595913734</v>
      </c>
      <c r="P122" s="6">
        <f t="shared" si="15"/>
        <v>1.7026106696935301</v>
      </c>
      <c r="Q122" s="6">
        <f t="shared" si="16"/>
        <v>0.48231361271214368</v>
      </c>
      <c r="R122" s="6">
        <f t="shared" si="17"/>
        <v>-0.28376844494892173</v>
      </c>
      <c r="S122" t="str" cm="1">
        <f t="array" ref="S122">_xlfn.IFS(R122&gt;Q122,"Zunahme",-1*Q122&gt;R122,"Abnahme",TRUE,"Konstant")</f>
        <v>Konstant</v>
      </c>
      <c r="T122">
        <f>IFERROR(INDEX(Gemeinde_Kennzahlen!A:C,MATCH(B122,Gemeinde_Kennzahlen!B:B,),3),0)</f>
        <v>5385</v>
      </c>
      <c r="U122">
        <f>IFERROR(IF(ISNUMBER(INDEX(Gemeinde_Kennzahlen!A:W,MATCH(B122,Gemeinde_Kennzahlen!B:B,),23)),INDEX(Gemeinde_Kennzahlen!A:W,MATCH(B122,Gemeinde_Kennzahlen!B:B,),23),0),0)</f>
        <v>1663</v>
      </c>
    </row>
    <row r="123" spans="1:21" x14ac:dyDescent="0.2">
      <c r="A123">
        <v>195</v>
      </c>
      <c r="B123" t="s">
        <v>2259</v>
      </c>
      <c r="C123" s="6">
        <v>0</v>
      </c>
      <c r="D123" s="6">
        <v>0</v>
      </c>
      <c r="E123" s="6">
        <v>0</v>
      </c>
      <c r="F123" s="6">
        <v>1.5772870662460567</v>
      </c>
      <c r="G123" s="6">
        <v>1.5772870662460567</v>
      </c>
      <c r="H123" s="6">
        <v>0</v>
      </c>
      <c r="I123" s="6">
        <v>1.5772870662460567</v>
      </c>
      <c r="J123" s="6">
        <v>0.78864353312302837</v>
      </c>
      <c r="K123" s="6">
        <v>1.5772870662460567</v>
      </c>
      <c r="L123" s="6">
        <v>3.1545741324921135</v>
      </c>
      <c r="M123" s="6">
        <f t="shared" si="12"/>
        <v>1.0252365930599368</v>
      </c>
      <c r="N123" s="6">
        <f t="shared" si="13"/>
        <v>1.1829652996845426</v>
      </c>
      <c r="O123" s="6">
        <f t="shared" si="14"/>
        <v>0.63091482649842268</v>
      </c>
      <c r="P123" s="6">
        <f t="shared" si="15"/>
        <v>1.4195583596214512</v>
      </c>
      <c r="Q123" s="6">
        <f t="shared" si="16"/>
        <v>0.33355882072685383</v>
      </c>
      <c r="R123" s="6">
        <f t="shared" si="17"/>
        <v>0.39432176656151441</v>
      </c>
      <c r="S123" t="str" cm="1">
        <f t="array" ref="S123">_xlfn.IFS(R123&gt;Q123,"Zunahme",-1*Q123&gt;R123,"Abnahme",TRUE,"Konstant")</f>
        <v>Zunahme</v>
      </c>
      <c r="T123">
        <f>IFERROR(INDEX(Gemeinde_Kennzahlen!A:C,MATCH(B123,Gemeinde_Kennzahlen!B:B,),3),0)</f>
        <v>10468</v>
      </c>
      <c r="U123">
        <f>IFERROR(IF(ISNUMBER(INDEX(Gemeinde_Kennzahlen!A:W,MATCH(B123,Gemeinde_Kennzahlen!B:B,),23)),INDEX(Gemeinde_Kennzahlen!A:W,MATCH(B123,Gemeinde_Kennzahlen!B:B,),23),0),0)</f>
        <v>2212</v>
      </c>
    </row>
    <row r="124" spans="1:21" x14ac:dyDescent="0.2">
      <c r="A124">
        <v>196</v>
      </c>
      <c r="B124" t="s">
        <v>2258</v>
      </c>
      <c r="C124" s="6">
        <v>0</v>
      </c>
      <c r="D124" s="6">
        <v>0</v>
      </c>
      <c r="E124" s="6">
        <v>5.7055914796500566</v>
      </c>
      <c r="F124" s="6">
        <v>0</v>
      </c>
      <c r="G124" s="6">
        <v>5.7055914796500566</v>
      </c>
      <c r="H124" s="6">
        <v>0</v>
      </c>
      <c r="I124" s="6">
        <v>1.901863826550019</v>
      </c>
      <c r="J124" s="6">
        <v>0</v>
      </c>
      <c r="K124" s="6">
        <v>3.8037276531000379</v>
      </c>
      <c r="L124" s="6">
        <v>0</v>
      </c>
      <c r="M124" s="6">
        <f t="shared" si="12"/>
        <v>1.7116774438950171</v>
      </c>
      <c r="N124" s="6">
        <f t="shared" si="13"/>
        <v>0</v>
      </c>
      <c r="O124" s="6">
        <f t="shared" si="14"/>
        <v>2.2822365918600225</v>
      </c>
      <c r="P124" s="6">
        <f t="shared" si="15"/>
        <v>1.1411182959300112</v>
      </c>
      <c r="Q124" s="6">
        <f t="shared" si="16"/>
        <v>0.77384021907783074</v>
      </c>
      <c r="R124" s="6">
        <f t="shared" si="17"/>
        <v>-0.57055914796500584</v>
      </c>
      <c r="S124" t="str" cm="1">
        <f t="array" ref="S124">_xlfn.IFS(R124&gt;Q124,"Zunahme",-1*Q124&gt;R124,"Abnahme",TRUE,"Konstant")</f>
        <v>Konstant</v>
      </c>
      <c r="T124">
        <f>IFERROR(INDEX(Gemeinde_Kennzahlen!A:C,MATCH(B124,Gemeinde_Kennzahlen!B:B,),3),0)</f>
        <v>3898</v>
      </c>
      <c r="U124">
        <f>IFERROR(IF(ISNUMBER(INDEX(Gemeinde_Kennzahlen!A:W,MATCH(B124,Gemeinde_Kennzahlen!B:B,),23)),INDEX(Gemeinde_Kennzahlen!A:W,MATCH(B124,Gemeinde_Kennzahlen!B:B,),23),0),0)</f>
        <v>1360</v>
      </c>
    </row>
    <row r="125" spans="1:21" x14ac:dyDescent="0.2">
      <c r="A125">
        <v>197</v>
      </c>
      <c r="B125" t="s">
        <v>2257</v>
      </c>
      <c r="C125" s="6">
        <v>0</v>
      </c>
      <c r="D125" s="6">
        <v>0</v>
      </c>
      <c r="E125" s="6">
        <v>2.5588536335721597</v>
      </c>
      <c r="F125" s="6">
        <v>1.2794268167860798</v>
      </c>
      <c r="G125" s="6">
        <v>1.2794268167860798</v>
      </c>
      <c r="H125" s="6">
        <v>0</v>
      </c>
      <c r="I125" s="6">
        <v>0</v>
      </c>
      <c r="J125" s="6">
        <v>0</v>
      </c>
      <c r="K125" s="6">
        <v>1.2794268167860798</v>
      </c>
      <c r="L125" s="6">
        <v>0</v>
      </c>
      <c r="M125" s="6">
        <f t="shared" si="12"/>
        <v>0.63971340839303992</v>
      </c>
      <c r="N125" s="6">
        <f t="shared" si="13"/>
        <v>0</v>
      </c>
      <c r="O125" s="6">
        <f t="shared" si="14"/>
        <v>1.0235414534288638</v>
      </c>
      <c r="P125" s="6">
        <f t="shared" si="15"/>
        <v>0.25588536335721596</v>
      </c>
      <c r="Q125" s="6">
        <f t="shared" si="16"/>
        <v>0.28608853345698432</v>
      </c>
      <c r="R125" s="6">
        <f t="shared" si="17"/>
        <v>-0.38382804503582396</v>
      </c>
      <c r="S125" t="str" cm="1">
        <f t="array" ref="S125">_xlfn.IFS(R125&gt;Q125,"Zunahme",-1*Q125&gt;R125,"Abnahme",TRUE,"Konstant")</f>
        <v>Abnahme</v>
      </c>
      <c r="T125">
        <f>IFERROR(INDEX(Gemeinde_Kennzahlen!A:C,MATCH(B125,Gemeinde_Kennzahlen!B:B,),3),0)</f>
        <v>5170</v>
      </c>
      <c r="U125">
        <f>IFERROR(IF(ISNUMBER(INDEX(Gemeinde_Kennzahlen!A:W,MATCH(B125,Gemeinde_Kennzahlen!B:B,),23)),INDEX(Gemeinde_Kennzahlen!A:W,MATCH(B125,Gemeinde_Kennzahlen!B:B,),23),0),0)</f>
        <v>2646</v>
      </c>
    </row>
    <row r="126" spans="1:21" x14ac:dyDescent="0.2">
      <c r="A126">
        <v>198</v>
      </c>
      <c r="B126" t="s">
        <v>2256</v>
      </c>
      <c r="C126" s="6">
        <v>1.5312763188117295</v>
      </c>
      <c r="D126" s="6">
        <v>1.7226858586631957</v>
      </c>
      <c r="E126" s="6">
        <v>2.2969144782175941</v>
      </c>
      <c r="F126" s="6">
        <v>2.8711430977719927</v>
      </c>
      <c r="G126" s="6">
        <v>2.2969144782175941</v>
      </c>
      <c r="H126" s="6">
        <v>1.9140953985146618</v>
      </c>
      <c r="I126" s="6">
        <v>3.0625526376234591</v>
      </c>
      <c r="J126" s="6">
        <v>1.9140953985146618</v>
      </c>
      <c r="K126" s="6">
        <v>1.3398667789602634</v>
      </c>
      <c r="L126" s="6">
        <v>1.7226858586631957</v>
      </c>
      <c r="M126" s="6">
        <f t="shared" si="12"/>
        <v>2.0672230303958345</v>
      </c>
      <c r="N126" s="6">
        <f t="shared" si="13"/>
        <v>1.9140953985146618</v>
      </c>
      <c r="O126" s="6">
        <f t="shared" si="14"/>
        <v>2.1437868463364214</v>
      </c>
      <c r="P126" s="6">
        <f t="shared" si="15"/>
        <v>1.9906592144552484</v>
      </c>
      <c r="Q126" s="6">
        <f t="shared" si="16"/>
        <v>0.17773509273389093</v>
      </c>
      <c r="R126" s="6">
        <f t="shared" si="17"/>
        <v>-7.6563815940586144E-2</v>
      </c>
      <c r="S126" t="str" cm="1">
        <f t="array" ref="S126">_xlfn.IFS(R126&gt;Q126,"Zunahme",-1*Q126&gt;R126,"Abnahme",TRUE,"Konstant")</f>
        <v>Konstant</v>
      </c>
      <c r="T126">
        <f>IFERROR(INDEX(Gemeinde_Kennzahlen!A:C,MATCH(B126,Gemeinde_Kennzahlen!B:B,),3),0)</f>
        <v>35007</v>
      </c>
      <c r="U126">
        <f>IFERROR(IF(ISNUMBER(INDEX(Gemeinde_Kennzahlen!A:W,MATCH(B126,Gemeinde_Kennzahlen!B:B,),23)),INDEX(Gemeinde_Kennzahlen!A:W,MATCH(B126,Gemeinde_Kennzahlen!B:B,),23),0),0)</f>
        <v>17237</v>
      </c>
    </row>
    <row r="127" spans="1:21" x14ac:dyDescent="0.2">
      <c r="A127">
        <v>199</v>
      </c>
      <c r="B127" t="s">
        <v>2255</v>
      </c>
      <c r="C127" s="6">
        <v>1.3407971038782558</v>
      </c>
      <c r="D127" s="6">
        <v>1.0055978279086917</v>
      </c>
      <c r="E127" s="6">
        <v>1.6759963798478197</v>
      </c>
      <c r="F127" s="6">
        <v>1.0055978279086917</v>
      </c>
      <c r="G127" s="6">
        <v>2.0111956558173834</v>
      </c>
      <c r="H127" s="6">
        <v>1.3407971038782558</v>
      </c>
      <c r="I127" s="6">
        <v>2.6815942077565116</v>
      </c>
      <c r="J127" s="6">
        <v>0.6703985519391279</v>
      </c>
      <c r="K127" s="6">
        <v>2.6815942077565116</v>
      </c>
      <c r="L127" s="6">
        <v>1.6759963798478197</v>
      </c>
      <c r="M127" s="6">
        <f t="shared" si="12"/>
        <v>1.6089565246539066</v>
      </c>
      <c r="N127" s="6">
        <f t="shared" si="13"/>
        <v>1.5083967418630377</v>
      </c>
      <c r="O127" s="6">
        <f t="shared" si="14"/>
        <v>1.4078369590721684</v>
      </c>
      <c r="P127" s="6">
        <f t="shared" si="15"/>
        <v>1.8100760902356456</v>
      </c>
      <c r="Q127" s="6">
        <f t="shared" si="16"/>
        <v>0.21665850377842572</v>
      </c>
      <c r="R127" s="6">
        <f t="shared" si="17"/>
        <v>0.20111956558173905</v>
      </c>
      <c r="S127" t="str" cm="1">
        <f t="array" ref="S127">_xlfn.IFS(R127&gt;Q127,"Zunahme",-1*Q127&gt;R127,"Abnahme",TRUE,"Konstant")</f>
        <v>Konstant</v>
      </c>
      <c r="T127">
        <f>IFERROR(INDEX(Gemeinde_Kennzahlen!A:C,MATCH(B127,Gemeinde_Kennzahlen!B:B,),3),0)</f>
        <v>18640</v>
      </c>
      <c r="U127">
        <f>IFERROR(IF(ISNUMBER(INDEX(Gemeinde_Kennzahlen!A:W,MATCH(B127,Gemeinde_Kennzahlen!B:B,),23)),INDEX(Gemeinde_Kennzahlen!A:W,MATCH(B127,Gemeinde_Kennzahlen!B:B,),23),0),0)</f>
        <v>11193</v>
      </c>
    </row>
    <row r="128" spans="1:21" x14ac:dyDescent="0.2">
      <c r="A128">
        <v>200</v>
      </c>
      <c r="B128" t="s">
        <v>2254</v>
      </c>
      <c r="C128" s="6">
        <v>0</v>
      </c>
      <c r="D128" s="6">
        <v>0</v>
      </c>
      <c r="E128" s="6">
        <v>0.72327498915087518</v>
      </c>
      <c r="F128" s="6">
        <v>0</v>
      </c>
      <c r="G128" s="6">
        <v>2.8930999566035007</v>
      </c>
      <c r="H128" s="6">
        <v>0</v>
      </c>
      <c r="I128" s="6">
        <v>1.4465499783017504</v>
      </c>
      <c r="J128" s="6">
        <v>0.72327498915087518</v>
      </c>
      <c r="K128" s="6">
        <v>0.72327498915087518</v>
      </c>
      <c r="L128" s="6">
        <v>3.6163749457543757</v>
      </c>
      <c r="M128" s="6">
        <f t="shared" si="12"/>
        <v>1.0125849848112254</v>
      </c>
      <c r="N128" s="6">
        <f t="shared" si="13"/>
        <v>0.72327498915087518</v>
      </c>
      <c r="O128" s="6">
        <f t="shared" si="14"/>
        <v>0.72327498915087518</v>
      </c>
      <c r="P128" s="6">
        <f t="shared" si="15"/>
        <v>1.3018949804715754</v>
      </c>
      <c r="Q128" s="6">
        <f t="shared" si="16"/>
        <v>0.40629489238518524</v>
      </c>
      <c r="R128" s="6">
        <f t="shared" si="17"/>
        <v>0.28930999566034998</v>
      </c>
      <c r="S128" t="str" cm="1">
        <f t="array" ref="S128">_xlfn.IFS(R128&gt;Q128,"Zunahme",-1*Q128&gt;R128,"Abnahme",TRUE,"Konstant")</f>
        <v>Konstant</v>
      </c>
      <c r="T128">
        <f>IFERROR(INDEX(Gemeinde_Kennzahlen!A:C,MATCH(B128,Gemeinde_Kennzahlen!B:B,),3),0)</f>
        <v>7967</v>
      </c>
      <c r="U128">
        <f>IFERROR(IF(ISNUMBER(INDEX(Gemeinde_Kennzahlen!A:W,MATCH(B128,Gemeinde_Kennzahlen!B:B,),23)),INDEX(Gemeinde_Kennzahlen!A:W,MATCH(B128,Gemeinde_Kennzahlen!B:B,),23),0),0)</f>
        <v>5859</v>
      </c>
    </row>
    <row r="129" spans="1:21" x14ac:dyDescent="0.2">
      <c r="A129">
        <v>211</v>
      </c>
      <c r="B129" t="s">
        <v>2253</v>
      </c>
      <c r="C129" s="6">
        <v>0</v>
      </c>
      <c r="D129" s="6">
        <v>0</v>
      </c>
      <c r="E129" s="6">
        <v>0</v>
      </c>
      <c r="F129" s="6">
        <v>0</v>
      </c>
      <c r="G129" s="6">
        <v>0</v>
      </c>
      <c r="H129" s="6">
        <v>0</v>
      </c>
      <c r="I129" s="6">
        <v>0</v>
      </c>
      <c r="J129" s="6">
        <v>0</v>
      </c>
      <c r="K129" s="6">
        <v>0</v>
      </c>
      <c r="L129" s="6">
        <v>0</v>
      </c>
      <c r="M129" s="6">
        <f t="shared" si="12"/>
        <v>0</v>
      </c>
      <c r="N129" s="6">
        <f t="shared" si="13"/>
        <v>0</v>
      </c>
      <c r="O129" s="6">
        <f t="shared" si="14"/>
        <v>0</v>
      </c>
      <c r="P129" s="6">
        <f t="shared" si="15"/>
        <v>0</v>
      </c>
      <c r="Q129" s="6">
        <f t="shared" si="16"/>
        <v>0</v>
      </c>
      <c r="R129" s="6">
        <f t="shared" si="17"/>
        <v>0</v>
      </c>
      <c r="S129" t="str" cm="1">
        <f t="array" ref="S129">_xlfn.IFS(R129&gt;Q129,"Zunahme",-1*Q129&gt;R129,"Abnahme",TRUE,"Konstant")</f>
        <v>Konstant</v>
      </c>
      <c r="T129">
        <f>IFERROR(INDEX(Gemeinde_Kennzahlen!A:C,MATCH(B129,Gemeinde_Kennzahlen!B:B,),3),0)</f>
        <v>698</v>
      </c>
      <c r="U129">
        <f>IFERROR(IF(ISNUMBER(INDEX(Gemeinde_Kennzahlen!A:W,MATCH(B129,Gemeinde_Kennzahlen!B:B,),23)),INDEX(Gemeinde_Kennzahlen!A:W,MATCH(B129,Gemeinde_Kennzahlen!B:B,),23),0),0)</f>
        <v>144</v>
      </c>
    </row>
    <row r="130" spans="1:21" x14ac:dyDescent="0.2">
      <c r="A130">
        <v>213</v>
      </c>
      <c r="B130" t="s">
        <v>2252</v>
      </c>
      <c r="C130" s="6">
        <v>4.0733197556008145</v>
      </c>
      <c r="D130" s="6">
        <v>0</v>
      </c>
      <c r="E130" s="6">
        <v>0</v>
      </c>
      <c r="F130" s="6">
        <v>0</v>
      </c>
      <c r="G130" s="6">
        <v>0</v>
      </c>
      <c r="H130" s="6">
        <v>0</v>
      </c>
      <c r="I130" s="6">
        <v>0</v>
      </c>
      <c r="J130" s="6">
        <v>4.0733197556008145</v>
      </c>
      <c r="K130" s="6">
        <v>0</v>
      </c>
      <c r="L130" s="6">
        <v>0</v>
      </c>
      <c r="M130" s="6">
        <f t="shared" si="12"/>
        <v>0.81466395112016288</v>
      </c>
      <c r="N130" s="6">
        <f t="shared" si="13"/>
        <v>0</v>
      </c>
      <c r="O130" s="6">
        <f t="shared" si="14"/>
        <v>0.81466395112016288</v>
      </c>
      <c r="P130" s="6">
        <f t="shared" si="15"/>
        <v>0.81466395112016288</v>
      </c>
      <c r="Q130" s="6">
        <f t="shared" si="16"/>
        <v>0.54310930074677521</v>
      </c>
      <c r="R130" s="6">
        <f t="shared" si="17"/>
        <v>0</v>
      </c>
      <c r="S130" t="str" cm="1">
        <f t="array" ref="S130">_xlfn.IFS(R130&gt;Q130,"Zunahme",-1*Q130&gt;R130,"Abnahme",TRUE,"Konstant")</f>
        <v>Konstant</v>
      </c>
      <c r="T130">
        <f>IFERROR(INDEX(Gemeinde_Kennzahlen!A:C,MATCH(B130,Gemeinde_Kennzahlen!B:B,),3),0)</f>
        <v>2067</v>
      </c>
      <c r="U130">
        <f>IFERROR(IF(ISNUMBER(INDEX(Gemeinde_Kennzahlen!A:W,MATCH(B130,Gemeinde_Kennzahlen!B:B,),23)),INDEX(Gemeinde_Kennzahlen!A:W,MATCH(B130,Gemeinde_Kennzahlen!B:B,),23),0),0)</f>
        <v>388</v>
      </c>
    </row>
    <row r="131" spans="1:21" x14ac:dyDescent="0.2">
      <c r="A131">
        <v>214</v>
      </c>
      <c r="B131" t="s">
        <v>2251</v>
      </c>
      <c r="C131" s="6">
        <v>0</v>
      </c>
      <c r="D131" s="6">
        <v>0</v>
      </c>
      <c r="E131" s="6">
        <v>0</v>
      </c>
      <c r="F131" s="6">
        <v>0</v>
      </c>
      <c r="G131" s="6">
        <v>0</v>
      </c>
      <c r="H131" s="6">
        <v>0</v>
      </c>
      <c r="I131" s="6">
        <v>0</v>
      </c>
      <c r="J131" s="6">
        <v>0</v>
      </c>
      <c r="K131" s="6">
        <v>0</v>
      </c>
      <c r="L131" s="6">
        <v>0</v>
      </c>
      <c r="M131" s="6">
        <f t="shared" si="12"/>
        <v>0</v>
      </c>
      <c r="N131" s="6">
        <f t="shared" si="13"/>
        <v>0</v>
      </c>
      <c r="O131" s="6">
        <f t="shared" si="14"/>
        <v>0</v>
      </c>
      <c r="P131" s="6">
        <f t="shared" si="15"/>
        <v>0</v>
      </c>
      <c r="Q131" s="6">
        <f t="shared" si="16"/>
        <v>0</v>
      </c>
      <c r="R131" s="6">
        <f t="shared" si="17"/>
        <v>0</v>
      </c>
      <c r="S131" t="str" cm="1">
        <f t="array" ref="S131">_xlfn.IFS(R131&gt;Q131,"Zunahme",-1*Q131&gt;R131,"Abnahme",TRUE,"Konstant")</f>
        <v>Konstant</v>
      </c>
      <c r="T131">
        <f>IFERROR(INDEX(Gemeinde_Kennzahlen!A:C,MATCH(B131,Gemeinde_Kennzahlen!B:B,),3),0)</f>
        <v>1037</v>
      </c>
      <c r="U131">
        <f>IFERROR(IF(ISNUMBER(INDEX(Gemeinde_Kennzahlen!A:W,MATCH(B131,Gemeinde_Kennzahlen!B:B,),23)),INDEX(Gemeinde_Kennzahlen!A:W,MATCH(B131,Gemeinde_Kennzahlen!B:B,),23),0),0)</f>
        <v>264</v>
      </c>
    </row>
    <row r="132" spans="1:21" x14ac:dyDescent="0.2">
      <c r="A132">
        <v>215</v>
      </c>
      <c r="B132" t="s">
        <v>2250</v>
      </c>
      <c r="C132" s="6">
        <v>0</v>
      </c>
      <c r="D132" s="6">
        <v>0</v>
      </c>
      <c r="E132" s="6">
        <v>0</v>
      </c>
      <c r="F132" s="6">
        <v>0</v>
      </c>
      <c r="G132" s="6">
        <v>0</v>
      </c>
      <c r="H132" s="6">
        <v>0</v>
      </c>
      <c r="I132" s="6">
        <v>0</v>
      </c>
      <c r="J132" s="6">
        <v>0</v>
      </c>
      <c r="K132" s="6">
        <v>0</v>
      </c>
      <c r="L132" s="6">
        <v>0</v>
      </c>
      <c r="M132" s="6">
        <f t="shared" si="12"/>
        <v>0</v>
      </c>
      <c r="N132" s="6">
        <f t="shared" si="13"/>
        <v>0</v>
      </c>
      <c r="O132" s="6">
        <f t="shared" si="14"/>
        <v>0</v>
      </c>
      <c r="P132" s="6">
        <f t="shared" si="15"/>
        <v>0</v>
      </c>
      <c r="Q132" s="6">
        <f t="shared" si="16"/>
        <v>0</v>
      </c>
      <c r="R132" s="6">
        <f t="shared" si="17"/>
        <v>0</v>
      </c>
      <c r="S132" t="str" cm="1">
        <f t="array" ref="S132">_xlfn.IFS(R132&gt;Q132,"Zunahme",-1*Q132&gt;R132,"Abnahme",TRUE,"Konstant")</f>
        <v>Konstant</v>
      </c>
      <c r="T132">
        <f>IFERROR(INDEX(Gemeinde_Kennzahlen!A:C,MATCH(B132,Gemeinde_Kennzahlen!B:B,),3),0)</f>
        <v>776</v>
      </c>
      <c r="U132">
        <f>IFERROR(IF(ISNUMBER(INDEX(Gemeinde_Kennzahlen!A:W,MATCH(B132,Gemeinde_Kennzahlen!B:B,),23)),INDEX(Gemeinde_Kennzahlen!A:W,MATCH(B132,Gemeinde_Kennzahlen!B:B,),23),0),0)</f>
        <v>150</v>
      </c>
    </row>
    <row r="133" spans="1:21" x14ac:dyDescent="0.2">
      <c r="A133">
        <v>216</v>
      </c>
      <c r="B133" t="s">
        <v>2249</v>
      </c>
      <c r="C133" s="6">
        <v>0</v>
      </c>
      <c r="D133" s="6">
        <v>0</v>
      </c>
      <c r="E133" s="6">
        <v>0</v>
      </c>
      <c r="F133" s="6">
        <v>0</v>
      </c>
      <c r="G133" s="6">
        <v>4.8402710551790902</v>
      </c>
      <c r="H133" s="6">
        <v>0</v>
      </c>
      <c r="I133" s="6">
        <v>4.8402710551790902</v>
      </c>
      <c r="J133" s="6">
        <v>0</v>
      </c>
      <c r="K133" s="6">
        <v>0</v>
      </c>
      <c r="L133" s="6">
        <v>0</v>
      </c>
      <c r="M133" s="6">
        <f t="shared" si="12"/>
        <v>0.96805421103581801</v>
      </c>
      <c r="N133" s="6">
        <f t="shared" si="13"/>
        <v>0</v>
      </c>
      <c r="O133" s="6">
        <f t="shared" si="14"/>
        <v>0.96805421103581801</v>
      </c>
      <c r="P133" s="6">
        <f t="shared" si="15"/>
        <v>0.96805421103581801</v>
      </c>
      <c r="Q133" s="6">
        <f t="shared" si="16"/>
        <v>0.64536947402387868</v>
      </c>
      <c r="R133" s="6">
        <f t="shared" si="17"/>
        <v>0</v>
      </c>
      <c r="S133" t="str" cm="1">
        <f t="array" ref="S133">_xlfn.IFS(R133&gt;Q133,"Zunahme",-1*Q133&gt;R133,"Abnahme",TRUE,"Konstant")</f>
        <v>Konstant</v>
      </c>
      <c r="T133">
        <f>IFERROR(INDEX(Gemeinde_Kennzahlen!A:C,MATCH(B133,Gemeinde_Kennzahlen!B:B,),3),0)</f>
        <v>1684</v>
      </c>
      <c r="U133">
        <f>IFERROR(IF(ISNUMBER(INDEX(Gemeinde_Kennzahlen!A:W,MATCH(B133,Gemeinde_Kennzahlen!B:B,),23)),INDEX(Gemeinde_Kennzahlen!A:W,MATCH(B133,Gemeinde_Kennzahlen!B:B,),23),0),0)</f>
        <v>382</v>
      </c>
    </row>
    <row r="134" spans="1:21" x14ac:dyDescent="0.2">
      <c r="A134">
        <v>218</v>
      </c>
      <c r="B134" t="s">
        <v>2247</v>
      </c>
      <c r="C134" s="6">
        <v>0</v>
      </c>
      <c r="D134" s="6">
        <v>0</v>
      </c>
      <c r="E134" s="6">
        <v>0</v>
      </c>
      <c r="F134" s="6">
        <v>0</v>
      </c>
      <c r="G134" s="6">
        <v>0</v>
      </c>
      <c r="H134" s="6">
        <v>0</v>
      </c>
      <c r="I134" s="6">
        <v>0</v>
      </c>
      <c r="J134" s="6">
        <v>0</v>
      </c>
      <c r="K134" s="6">
        <v>0</v>
      </c>
      <c r="L134" s="6">
        <v>0</v>
      </c>
      <c r="M134" s="6">
        <f t="shared" si="12"/>
        <v>0</v>
      </c>
      <c r="N134" s="6">
        <f t="shared" si="13"/>
        <v>0</v>
      </c>
      <c r="O134" s="6">
        <f t="shared" si="14"/>
        <v>0</v>
      </c>
      <c r="P134" s="6">
        <f t="shared" si="15"/>
        <v>0</v>
      </c>
      <c r="Q134" s="6">
        <f t="shared" si="16"/>
        <v>0</v>
      </c>
      <c r="R134" s="6">
        <f t="shared" si="17"/>
        <v>0</v>
      </c>
      <c r="S134" t="str" cm="1">
        <f t="array" ref="S134">_xlfn.IFS(R134&gt;Q134,"Zunahme",-1*Q134&gt;R134,"Abnahme",TRUE,"Konstant")</f>
        <v>Konstant</v>
      </c>
      <c r="T134">
        <f>IFERROR(INDEX(Gemeinde_Kennzahlen!A:C,MATCH(B134,Gemeinde_Kennzahlen!B:B,),3),0)</f>
        <v>901</v>
      </c>
      <c r="U134">
        <f>IFERROR(IF(ISNUMBER(INDEX(Gemeinde_Kennzahlen!A:W,MATCH(B134,Gemeinde_Kennzahlen!B:B,),23)),INDEX(Gemeinde_Kennzahlen!A:W,MATCH(B134,Gemeinde_Kennzahlen!B:B,),23),0),0)</f>
        <v>594</v>
      </c>
    </row>
    <row r="135" spans="1:21" x14ac:dyDescent="0.2">
      <c r="A135">
        <v>219</v>
      </c>
      <c r="B135" t="s">
        <v>2246</v>
      </c>
      <c r="C135" s="6">
        <v>4.256224728665674</v>
      </c>
      <c r="D135" s="6">
        <v>0</v>
      </c>
      <c r="E135" s="6">
        <v>2.128112364332837</v>
      </c>
      <c r="F135" s="6">
        <v>0</v>
      </c>
      <c r="G135" s="6">
        <v>0</v>
      </c>
      <c r="H135" s="6">
        <v>0</v>
      </c>
      <c r="I135" s="6">
        <v>2.128112364332837</v>
      </c>
      <c r="J135" s="6">
        <v>0</v>
      </c>
      <c r="K135" s="6">
        <v>0</v>
      </c>
      <c r="L135" s="6">
        <v>0</v>
      </c>
      <c r="M135" s="6">
        <f t="shared" si="12"/>
        <v>0.85124494573313481</v>
      </c>
      <c r="N135" s="6">
        <f t="shared" si="13"/>
        <v>0</v>
      </c>
      <c r="O135" s="6">
        <f t="shared" si="14"/>
        <v>1.2768674185997022</v>
      </c>
      <c r="P135" s="6">
        <f t="shared" si="15"/>
        <v>0.4256224728665674</v>
      </c>
      <c r="Q135" s="6">
        <f t="shared" si="16"/>
        <v>0.47054334828054195</v>
      </c>
      <c r="R135" s="6">
        <f t="shared" si="17"/>
        <v>-0.4256224728665674</v>
      </c>
      <c r="S135" t="str" cm="1">
        <f t="array" ref="S135">_xlfn.IFS(R135&gt;Q135,"Zunahme",-1*Q135&gt;R135,"Abnahme",TRUE,"Konstant")</f>
        <v>Konstant</v>
      </c>
      <c r="T135">
        <f>IFERROR(INDEX(Gemeinde_Kennzahlen!A:C,MATCH(B135,Gemeinde_Kennzahlen!B:B,),3),0)</f>
        <v>3647</v>
      </c>
      <c r="U135">
        <f>IFERROR(IF(ISNUMBER(INDEX(Gemeinde_Kennzahlen!A:W,MATCH(B135,Gemeinde_Kennzahlen!B:B,),23)),INDEX(Gemeinde_Kennzahlen!A:W,MATCH(B135,Gemeinde_Kennzahlen!B:B,),23),0),0)</f>
        <v>1052</v>
      </c>
    </row>
    <row r="136" spans="1:21" x14ac:dyDescent="0.2">
      <c r="A136">
        <v>220</v>
      </c>
      <c r="B136" t="s">
        <v>2245</v>
      </c>
      <c r="C136" s="6">
        <v>0</v>
      </c>
      <c r="D136" s="6">
        <v>0</v>
      </c>
      <c r="E136" s="6">
        <v>0</v>
      </c>
      <c r="F136" s="6">
        <v>7.8064012490242005</v>
      </c>
      <c r="G136" s="6">
        <v>0</v>
      </c>
      <c r="H136" s="6">
        <v>0</v>
      </c>
      <c r="I136" s="6">
        <v>0</v>
      </c>
      <c r="J136" s="6">
        <v>0</v>
      </c>
      <c r="K136" s="6">
        <v>7.8064012490242005</v>
      </c>
      <c r="L136" s="6">
        <v>0</v>
      </c>
      <c r="M136" s="6">
        <f t="shared" si="12"/>
        <v>1.5612802498048401</v>
      </c>
      <c r="N136" s="6">
        <f t="shared" si="13"/>
        <v>0</v>
      </c>
      <c r="O136" s="6">
        <f t="shared" si="14"/>
        <v>1.5612802498048401</v>
      </c>
      <c r="P136" s="6">
        <f t="shared" si="15"/>
        <v>1.5612802498048401</v>
      </c>
      <c r="Q136" s="6">
        <f t="shared" si="16"/>
        <v>1.0408534998698933</v>
      </c>
      <c r="R136" s="6">
        <f t="shared" si="17"/>
        <v>0</v>
      </c>
      <c r="S136" t="str" cm="1">
        <f t="array" ref="S136">_xlfn.IFS(R136&gt;Q136,"Zunahme",-1*Q136&gt;R136,"Abnahme",TRUE,"Konstant")</f>
        <v>Konstant</v>
      </c>
      <c r="T136">
        <f>IFERROR(INDEX(Gemeinde_Kennzahlen!A:C,MATCH(B136,Gemeinde_Kennzahlen!B:B,),3),0)</f>
        <v>1085</v>
      </c>
      <c r="U136">
        <f>IFERROR(IF(ISNUMBER(INDEX(Gemeinde_Kennzahlen!A:W,MATCH(B136,Gemeinde_Kennzahlen!B:B,),23)),INDEX(Gemeinde_Kennzahlen!A:W,MATCH(B136,Gemeinde_Kennzahlen!B:B,),23),0),0)</f>
        <v>196</v>
      </c>
    </row>
    <row r="137" spans="1:21" x14ac:dyDescent="0.2">
      <c r="A137">
        <v>221</v>
      </c>
      <c r="B137" t="s">
        <v>2244</v>
      </c>
      <c r="C137" s="6">
        <v>0</v>
      </c>
      <c r="D137" s="6">
        <v>0</v>
      </c>
      <c r="E137" s="6">
        <v>0</v>
      </c>
      <c r="F137" s="6">
        <v>0</v>
      </c>
      <c r="G137" s="6">
        <v>0</v>
      </c>
      <c r="H137" s="6">
        <v>0</v>
      </c>
      <c r="I137" s="6">
        <v>0</v>
      </c>
      <c r="J137" s="6">
        <v>2.5833118057349522</v>
      </c>
      <c r="K137" s="6">
        <v>0</v>
      </c>
      <c r="L137" s="6">
        <v>2.5833118057349522</v>
      </c>
      <c r="M137" s="6">
        <f t="shared" si="12"/>
        <v>0.51666236114699049</v>
      </c>
      <c r="N137" s="6">
        <f t="shared" si="13"/>
        <v>0</v>
      </c>
      <c r="O137" s="6">
        <f t="shared" si="14"/>
        <v>0</v>
      </c>
      <c r="P137" s="6">
        <f t="shared" si="15"/>
        <v>1.033324722293981</v>
      </c>
      <c r="Q137" s="6">
        <f t="shared" si="16"/>
        <v>0.34444157409799359</v>
      </c>
      <c r="R137" s="6">
        <f t="shared" si="17"/>
        <v>0.51666236114699049</v>
      </c>
      <c r="S137" t="str" cm="1">
        <f t="array" ref="S137">_xlfn.IFS(R137&gt;Q137,"Zunahme",-1*Q137&gt;R137,"Abnahme",TRUE,"Konstant")</f>
        <v>Zunahme</v>
      </c>
      <c r="T137">
        <f>IFERROR(INDEX(Gemeinde_Kennzahlen!A:C,MATCH(B137,Gemeinde_Kennzahlen!B:B,),3),0)</f>
        <v>3169</v>
      </c>
      <c r="U137">
        <f>IFERROR(IF(ISNUMBER(INDEX(Gemeinde_Kennzahlen!A:W,MATCH(B137,Gemeinde_Kennzahlen!B:B,),23)),INDEX(Gemeinde_Kennzahlen!A:W,MATCH(B137,Gemeinde_Kennzahlen!B:B,),23),0),0)</f>
        <v>702</v>
      </c>
    </row>
    <row r="138" spans="1:21" x14ac:dyDescent="0.2">
      <c r="A138">
        <v>223</v>
      </c>
      <c r="B138" t="s">
        <v>2243</v>
      </c>
      <c r="C138" s="6">
        <v>1.3559322033898304</v>
      </c>
      <c r="D138" s="6">
        <v>0</v>
      </c>
      <c r="E138" s="6">
        <v>0</v>
      </c>
      <c r="F138" s="6">
        <v>0</v>
      </c>
      <c r="G138" s="6">
        <v>0</v>
      </c>
      <c r="H138" s="6">
        <v>2.7118644067796609</v>
      </c>
      <c r="I138" s="6">
        <v>2.7118644067796609</v>
      </c>
      <c r="J138" s="6">
        <v>1.3559322033898304</v>
      </c>
      <c r="K138" s="6">
        <v>0</v>
      </c>
      <c r="L138" s="6">
        <v>0</v>
      </c>
      <c r="M138" s="6">
        <f t="shared" si="12"/>
        <v>0.81355932203389825</v>
      </c>
      <c r="N138" s="6">
        <f t="shared" si="13"/>
        <v>0</v>
      </c>
      <c r="O138" s="6">
        <f t="shared" si="14"/>
        <v>0.2711864406779661</v>
      </c>
      <c r="P138" s="6">
        <f t="shared" si="15"/>
        <v>1.3559322033898304</v>
      </c>
      <c r="Q138" s="6">
        <f t="shared" si="16"/>
        <v>0.3615819209039548</v>
      </c>
      <c r="R138" s="6">
        <f t="shared" si="17"/>
        <v>0.5423728813559322</v>
      </c>
      <c r="S138" t="str" cm="1">
        <f t="array" ref="S138">_xlfn.IFS(R138&gt;Q138,"Zunahme",-1*Q138&gt;R138,"Abnahme",TRUE,"Konstant")</f>
        <v>Zunahme</v>
      </c>
      <c r="T138">
        <f>IFERROR(INDEX(Gemeinde_Kennzahlen!A:C,MATCH(B138,Gemeinde_Kennzahlen!B:B,),3),0)</f>
        <v>5718</v>
      </c>
      <c r="U138">
        <f>IFERROR(IF(ISNUMBER(INDEX(Gemeinde_Kennzahlen!A:W,MATCH(B138,Gemeinde_Kennzahlen!B:B,),23)),INDEX(Gemeinde_Kennzahlen!A:W,MATCH(B138,Gemeinde_Kennzahlen!B:B,),23),0),0)</f>
        <v>1657</v>
      </c>
    </row>
    <row r="139" spans="1:21" x14ac:dyDescent="0.2">
      <c r="A139">
        <v>224</v>
      </c>
      <c r="B139" t="s">
        <v>2242</v>
      </c>
      <c r="C139" s="6">
        <v>0</v>
      </c>
      <c r="D139" s="6">
        <v>0</v>
      </c>
      <c r="E139" s="6">
        <v>0</v>
      </c>
      <c r="F139" s="6">
        <v>0</v>
      </c>
      <c r="G139" s="6">
        <v>5.6603773584905657</v>
      </c>
      <c r="H139" s="6">
        <v>1.8867924528301885</v>
      </c>
      <c r="I139" s="6">
        <v>0</v>
      </c>
      <c r="J139" s="6">
        <v>1.8867924528301885</v>
      </c>
      <c r="K139" s="6">
        <v>0</v>
      </c>
      <c r="L139" s="6">
        <v>0</v>
      </c>
      <c r="M139" s="6">
        <f t="shared" si="12"/>
        <v>0.94339622641509424</v>
      </c>
      <c r="N139" s="6">
        <f t="shared" si="13"/>
        <v>0</v>
      </c>
      <c r="O139" s="6">
        <f t="shared" si="14"/>
        <v>1.1320754716981132</v>
      </c>
      <c r="P139" s="6">
        <f t="shared" si="15"/>
        <v>0.75471698113207542</v>
      </c>
      <c r="Q139" s="6">
        <f t="shared" si="16"/>
        <v>0.57984556335175386</v>
      </c>
      <c r="R139" s="6">
        <f t="shared" si="17"/>
        <v>-0.18867924528301883</v>
      </c>
      <c r="S139" t="str" cm="1">
        <f t="array" ref="S139">_xlfn.IFS(R139&gt;Q139,"Zunahme",-1*Q139&gt;R139,"Abnahme",TRUE,"Konstant")</f>
        <v>Konstant</v>
      </c>
      <c r="T139">
        <f>IFERROR(INDEX(Gemeinde_Kennzahlen!A:C,MATCH(B139,Gemeinde_Kennzahlen!B:B,),3),0)</f>
        <v>3900</v>
      </c>
      <c r="U139">
        <f>IFERROR(IF(ISNUMBER(INDEX(Gemeinde_Kennzahlen!A:W,MATCH(B139,Gemeinde_Kennzahlen!B:B,),23)),INDEX(Gemeinde_Kennzahlen!A:W,MATCH(B139,Gemeinde_Kennzahlen!B:B,),23),0),0)</f>
        <v>1400</v>
      </c>
    </row>
    <row r="140" spans="1:21" x14ac:dyDescent="0.2">
      <c r="A140">
        <v>225</v>
      </c>
      <c r="B140" t="s">
        <v>2241</v>
      </c>
      <c r="C140" s="6">
        <v>0</v>
      </c>
      <c r="D140" s="6">
        <v>0</v>
      </c>
      <c r="E140" s="6">
        <v>3.0293850348379276</v>
      </c>
      <c r="F140" s="6">
        <v>0</v>
      </c>
      <c r="G140" s="6">
        <v>0</v>
      </c>
      <c r="H140" s="6">
        <v>0</v>
      </c>
      <c r="I140" s="6">
        <v>0</v>
      </c>
      <c r="J140" s="6">
        <v>3.0293850348379276</v>
      </c>
      <c r="K140" s="6">
        <v>0</v>
      </c>
      <c r="L140" s="6">
        <v>3.0293850348379276</v>
      </c>
      <c r="M140" s="6">
        <f t="shared" si="12"/>
        <v>0.90881551045137832</v>
      </c>
      <c r="N140" s="6">
        <f t="shared" si="13"/>
        <v>0</v>
      </c>
      <c r="O140" s="6">
        <f t="shared" si="14"/>
        <v>0.60587700696758551</v>
      </c>
      <c r="P140" s="6">
        <f t="shared" si="15"/>
        <v>1.211754013935171</v>
      </c>
      <c r="Q140" s="6">
        <f t="shared" si="16"/>
        <v>0.46274620771037461</v>
      </c>
      <c r="R140" s="6">
        <f t="shared" si="17"/>
        <v>0.3029385034837927</v>
      </c>
      <c r="S140" t="str" cm="1">
        <f t="array" ref="S140">_xlfn.IFS(R140&gt;Q140,"Zunahme",-1*Q140&gt;R140,"Abnahme",TRUE,"Konstant")</f>
        <v>Konstant</v>
      </c>
      <c r="T140">
        <f>IFERROR(INDEX(Gemeinde_Kennzahlen!A:C,MATCH(B140,Gemeinde_Kennzahlen!B:B,),3),0)</f>
        <v>2749</v>
      </c>
      <c r="U140">
        <f>IFERROR(IF(ISNUMBER(INDEX(Gemeinde_Kennzahlen!A:W,MATCH(B140,Gemeinde_Kennzahlen!B:B,),23)),INDEX(Gemeinde_Kennzahlen!A:W,MATCH(B140,Gemeinde_Kennzahlen!B:B,),23),0),0)</f>
        <v>552</v>
      </c>
    </row>
    <row r="141" spans="1:21" x14ac:dyDescent="0.2">
      <c r="A141">
        <v>226</v>
      </c>
      <c r="B141" t="s">
        <v>2240</v>
      </c>
      <c r="C141" s="6">
        <v>0</v>
      </c>
      <c r="D141" s="6">
        <v>0</v>
      </c>
      <c r="E141" s="6">
        <v>0</v>
      </c>
      <c r="F141" s="6">
        <v>0</v>
      </c>
      <c r="G141" s="6">
        <v>0</v>
      </c>
      <c r="H141" s="6">
        <v>0</v>
      </c>
      <c r="I141" s="6">
        <v>0</v>
      </c>
      <c r="J141" s="6">
        <v>10.615711252653927</v>
      </c>
      <c r="K141" s="6">
        <v>0</v>
      </c>
      <c r="L141" s="6">
        <v>0</v>
      </c>
      <c r="M141" s="6">
        <f t="shared" si="12"/>
        <v>1.0615711252653928</v>
      </c>
      <c r="N141" s="6">
        <f t="shared" si="13"/>
        <v>0</v>
      </c>
      <c r="O141" s="6">
        <f t="shared" si="14"/>
        <v>0</v>
      </c>
      <c r="P141" s="6">
        <f t="shared" si="15"/>
        <v>2.1231422505307855</v>
      </c>
      <c r="Q141" s="6">
        <f t="shared" si="16"/>
        <v>1.0615711252653925</v>
      </c>
      <c r="R141" s="6">
        <f t="shared" si="17"/>
        <v>1.0615711252653928</v>
      </c>
      <c r="S141" t="str" cm="1">
        <f t="array" ref="S141">_xlfn.IFS(R141&gt;Q141,"Zunahme",-1*Q141&gt;R141,"Abnahme",TRUE,"Konstant")</f>
        <v>Konstant</v>
      </c>
      <c r="T141">
        <f>IFERROR(INDEX(Gemeinde_Kennzahlen!A:C,MATCH(B141,Gemeinde_Kennzahlen!B:B,),3),0)</f>
        <v>789</v>
      </c>
      <c r="U141">
        <f>IFERROR(IF(ISNUMBER(INDEX(Gemeinde_Kennzahlen!A:W,MATCH(B141,Gemeinde_Kennzahlen!B:B,),23)),INDEX(Gemeinde_Kennzahlen!A:W,MATCH(B141,Gemeinde_Kennzahlen!B:B,),23),0),0)</f>
        <v>153</v>
      </c>
    </row>
    <row r="142" spans="1:21" x14ac:dyDescent="0.2">
      <c r="A142">
        <v>227</v>
      </c>
      <c r="B142" t="s">
        <v>2239</v>
      </c>
      <c r="C142" s="6">
        <v>0</v>
      </c>
      <c r="D142" s="6">
        <v>1.9839301656581689</v>
      </c>
      <c r="E142" s="6">
        <v>0.99196508282908447</v>
      </c>
      <c r="F142" s="6">
        <v>0</v>
      </c>
      <c r="G142" s="6">
        <v>0</v>
      </c>
      <c r="H142" s="6">
        <v>0</v>
      </c>
      <c r="I142" s="6">
        <v>0.99196508282908447</v>
      </c>
      <c r="J142" s="6">
        <v>0</v>
      </c>
      <c r="K142" s="6">
        <v>0.99196508282908447</v>
      </c>
      <c r="L142" s="6">
        <v>0.99196508282908447</v>
      </c>
      <c r="M142" s="6">
        <f t="shared" si="12"/>
        <v>0.59517904969745072</v>
      </c>
      <c r="N142" s="6">
        <f t="shared" si="13"/>
        <v>0.49598254141454223</v>
      </c>
      <c r="O142" s="6">
        <f t="shared" si="14"/>
        <v>0.59517904969745072</v>
      </c>
      <c r="P142" s="6">
        <f t="shared" si="15"/>
        <v>0.59517904969745072</v>
      </c>
      <c r="Q142" s="6">
        <f t="shared" si="16"/>
        <v>0.21933173232519262</v>
      </c>
      <c r="R142" s="6">
        <f t="shared" si="17"/>
        <v>0</v>
      </c>
      <c r="S142" t="str" cm="1">
        <f t="array" ref="S142">_xlfn.IFS(R142&gt;Q142,"Zunahme",-1*Q142&gt;R142,"Abnahme",TRUE,"Konstant")</f>
        <v>Konstant</v>
      </c>
      <c r="T142">
        <f>IFERROR(INDEX(Gemeinde_Kennzahlen!A:C,MATCH(B142,Gemeinde_Kennzahlen!B:B,),3),0)</f>
        <v>7440</v>
      </c>
      <c r="U142">
        <f>IFERROR(IF(ISNUMBER(INDEX(Gemeinde_Kennzahlen!A:W,MATCH(B142,Gemeinde_Kennzahlen!B:B,),23)),INDEX(Gemeinde_Kennzahlen!A:W,MATCH(B142,Gemeinde_Kennzahlen!B:B,),23),0),0)</f>
        <v>2641</v>
      </c>
    </row>
    <row r="143" spans="1:21" x14ac:dyDescent="0.2">
      <c r="A143">
        <v>228</v>
      </c>
      <c r="B143" t="s">
        <v>2238</v>
      </c>
      <c r="C143" s="6">
        <v>3.0703101013202336</v>
      </c>
      <c r="D143" s="6">
        <v>0</v>
      </c>
      <c r="E143" s="6">
        <v>3.0703101013202336</v>
      </c>
      <c r="F143" s="6">
        <v>1.5351550506601168</v>
      </c>
      <c r="G143" s="6">
        <v>0</v>
      </c>
      <c r="H143" s="6">
        <v>0</v>
      </c>
      <c r="I143" s="6">
        <v>1.5351550506601168</v>
      </c>
      <c r="J143" s="6">
        <v>3.0703101013202336</v>
      </c>
      <c r="K143" s="6">
        <v>3.0703101013202336</v>
      </c>
      <c r="L143" s="6">
        <v>0</v>
      </c>
      <c r="M143" s="6">
        <f t="shared" si="12"/>
        <v>1.5351550506601168</v>
      </c>
      <c r="N143" s="6">
        <f t="shared" si="13"/>
        <v>1.5351550506601168</v>
      </c>
      <c r="O143" s="6">
        <f t="shared" si="14"/>
        <v>1.5351550506601168</v>
      </c>
      <c r="P143" s="6">
        <f t="shared" si="15"/>
        <v>1.5351550506601168</v>
      </c>
      <c r="Q143" s="6">
        <f t="shared" si="16"/>
        <v>0.45769480657042055</v>
      </c>
      <c r="R143" s="6">
        <f t="shared" si="17"/>
        <v>0</v>
      </c>
      <c r="S143" t="str" cm="1">
        <f t="array" ref="S143">_xlfn.IFS(R143&gt;Q143,"Zunahme",-1*Q143&gt;R143,"Abnahme",TRUE,"Konstant")</f>
        <v>Konstant</v>
      </c>
      <c r="T143">
        <f>IFERROR(INDEX(Gemeinde_Kennzahlen!A:C,MATCH(B143,Gemeinde_Kennzahlen!B:B,),3),0)</f>
        <v>4883</v>
      </c>
      <c r="U143">
        <f>IFERROR(IF(ISNUMBER(INDEX(Gemeinde_Kennzahlen!A:W,MATCH(B143,Gemeinde_Kennzahlen!B:B,),23)),INDEX(Gemeinde_Kennzahlen!A:W,MATCH(B143,Gemeinde_Kennzahlen!B:B,),23),0),0)</f>
        <v>1631</v>
      </c>
    </row>
    <row r="144" spans="1:21" x14ac:dyDescent="0.2">
      <c r="A144">
        <v>230</v>
      </c>
      <c r="B144" t="s">
        <v>2237</v>
      </c>
      <c r="C144" s="6">
        <v>2.3590975379600243</v>
      </c>
      <c r="D144" s="6">
        <v>1.0723170627091019</v>
      </c>
      <c r="E144" s="6">
        <v>1.7157073003345631</v>
      </c>
      <c r="F144" s="6">
        <v>1.5548597409281977</v>
      </c>
      <c r="G144" s="6">
        <v>1.5012438877927425</v>
      </c>
      <c r="H144" s="6">
        <v>1.9301707128763834</v>
      </c>
      <c r="I144" s="6">
        <v>1.662091447199108</v>
      </c>
      <c r="J144" s="6">
        <v>1.769323153470018</v>
      </c>
      <c r="K144" s="6">
        <v>1.8765548597409283</v>
      </c>
      <c r="L144" s="6">
        <v>1.5548597409281977</v>
      </c>
      <c r="M144" s="6">
        <f t="shared" si="12"/>
        <v>1.6996225443939266</v>
      </c>
      <c r="N144" s="6">
        <f t="shared" si="13"/>
        <v>1.6888993737668354</v>
      </c>
      <c r="O144" s="6">
        <f t="shared" si="14"/>
        <v>1.6406451059449261</v>
      </c>
      <c r="P144" s="6">
        <f t="shared" si="15"/>
        <v>1.7585999828429268</v>
      </c>
      <c r="Q144" s="6">
        <f t="shared" si="16"/>
        <v>0.10544451116639489</v>
      </c>
      <c r="R144" s="6">
        <f t="shared" si="17"/>
        <v>5.8977438449000275E-2</v>
      </c>
      <c r="S144" t="str" cm="1">
        <f t="array" ref="S144">_xlfn.IFS(R144&gt;Q144,"Zunahme",-1*Q144&gt;R144,"Abnahme",TRUE,"Konstant")</f>
        <v>Konstant</v>
      </c>
      <c r="T144">
        <f>IFERROR(INDEX(Gemeinde_Kennzahlen!A:C,MATCH(B144,Gemeinde_Kennzahlen!B:B,),3),0)</f>
        <v>113173</v>
      </c>
      <c r="U144">
        <f>IFERROR(IF(ISNUMBER(INDEX(Gemeinde_Kennzahlen!A:W,MATCH(B144,Gemeinde_Kennzahlen!B:B,),23)),INDEX(Gemeinde_Kennzahlen!A:W,MATCH(B144,Gemeinde_Kennzahlen!B:B,),23),0),0)</f>
        <v>73339</v>
      </c>
    </row>
    <row r="145" spans="1:21" x14ac:dyDescent="0.2">
      <c r="A145">
        <v>231</v>
      </c>
      <c r="B145" t="s">
        <v>2236</v>
      </c>
      <c r="C145" s="6">
        <v>0</v>
      </c>
      <c r="D145" s="6">
        <v>2.572347266881029</v>
      </c>
      <c r="E145" s="6">
        <v>2.572347266881029</v>
      </c>
      <c r="F145" s="6">
        <v>2.572347266881029</v>
      </c>
      <c r="G145" s="6">
        <v>0</v>
      </c>
      <c r="H145" s="6">
        <v>1.2861736334405145</v>
      </c>
      <c r="I145" s="6">
        <v>2.572347266881029</v>
      </c>
      <c r="J145" s="6">
        <v>0</v>
      </c>
      <c r="K145" s="6">
        <v>1.2861736334405145</v>
      </c>
      <c r="L145" s="6">
        <v>1.2861736334405145</v>
      </c>
      <c r="M145" s="6">
        <f t="shared" si="12"/>
        <v>1.414790996784566</v>
      </c>
      <c r="N145" s="6">
        <f t="shared" si="13"/>
        <v>1.2861736334405145</v>
      </c>
      <c r="O145" s="6">
        <f t="shared" si="14"/>
        <v>1.5434083601286175</v>
      </c>
      <c r="P145" s="6">
        <f t="shared" si="15"/>
        <v>1.2861736334405145</v>
      </c>
      <c r="Q145" s="6">
        <f t="shared" si="16"/>
        <v>0.35612535317976735</v>
      </c>
      <c r="R145" s="6">
        <f t="shared" si="17"/>
        <v>-0.12861736334405149</v>
      </c>
      <c r="S145" t="str" cm="1">
        <f t="array" ref="S145">_xlfn.IFS(R145&gt;Q145,"Zunahme",-1*Q145&gt;R145,"Abnahme",TRUE,"Konstant")</f>
        <v>Konstant</v>
      </c>
      <c r="T145">
        <f>IFERROR(INDEX(Gemeinde_Kennzahlen!A:C,MATCH(B145,Gemeinde_Kennzahlen!B:B,),3),0)</f>
        <v>6299</v>
      </c>
      <c r="U145">
        <f>IFERROR(IF(ISNUMBER(INDEX(Gemeinde_Kennzahlen!A:W,MATCH(B145,Gemeinde_Kennzahlen!B:B,),23)),INDEX(Gemeinde_Kennzahlen!A:W,MATCH(B145,Gemeinde_Kennzahlen!B:B,),23),0),0)</f>
        <v>1476</v>
      </c>
    </row>
    <row r="146" spans="1:21" x14ac:dyDescent="0.2">
      <c r="A146">
        <v>241</v>
      </c>
      <c r="B146" t="s">
        <v>2235</v>
      </c>
      <c r="C146" s="6">
        <v>0</v>
      </c>
      <c r="D146" s="6">
        <v>0</v>
      </c>
      <c r="E146" s="6">
        <v>0</v>
      </c>
      <c r="F146" s="6">
        <v>4.9726504226752857</v>
      </c>
      <c r="G146" s="6">
        <v>0</v>
      </c>
      <c r="H146" s="6">
        <v>0</v>
      </c>
      <c r="I146" s="6">
        <v>0</v>
      </c>
      <c r="J146" s="6">
        <v>4.9726504226752857</v>
      </c>
      <c r="K146" s="6">
        <v>0</v>
      </c>
      <c r="L146" s="6">
        <v>0</v>
      </c>
      <c r="M146" s="6">
        <f t="shared" si="12"/>
        <v>0.99453008453505709</v>
      </c>
      <c r="N146" s="6">
        <f t="shared" si="13"/>
        <v>0</v>
      </c>
      <c r="O146" s="6">
        <f t="shared" si="14"/>
        <v>0.99453008453505709</v>
      </c>
      <c r="P146" s="6">
        <f t="shared" si="15"/>
        <v>0.99453008453505709</v>
      </c>
      <c r="Q146" s="6">
        <f t="shared" si="16"/>
        <v>0.66302005635670469</v>
      </c>
      <c r="R146" s="6">
        <f t="shared" si="17"/>
        <v>0</v>
      </c>
      <c r="S146" t="str" cm="1">
        <f t="array" ref="S146">_xlfn.IFS(R146&gt;Q146,"Zunahme",-1*Q146&gt;R146,"Abnahme",TRUE,"Konstant")</f>
        <v>Konstant</v>
      </c>
      <c r="T146">
        <f>IFERROR(INDEX(Gemeinde_Kennzahlen!A:C,MATCH(B146,Gemeinde_Kennzahlen!B:B,),3),0)</f>
        <v>1669</v>
      </c>
      <c r="U146">
        <f>IFERROR(IF(ISNUMBER(INDEX(Gemeinde_Kennzahlen!A:W,MATCH(B146,Gemeinde_Kennzahlen!B:B,),23)),INDEX(Gemeinde_Kennzahlen!A:W,MATCH(B146,Gemeinde_Kennzahlen!B:B,),23),0),0)</f>
        <v>342</v>
      </c>
    </row>
    <row r="147" spans="1:21" x14ac:dyDescent="0.2">
      <c r="A147">
        <v>242</v>
      </c>
      <c r="B147" t="s">
        <v>2234</v>
      </c>
      <c r="C147" s="6">
        <v>1.0727311735679039</v>
      </c>
      <c r="D147" s="6">
        <v>0</v>
      </c>
      <c r="E147" s="6">
        <v>0</v>
      </c>
      <c r="F147" s="6">
        <v>0</v>
      </c>
      <c r="G147" s="6">
        <v>1.0727311735679039</v>
      </c>
      <c r="H147" s="6">
        <v>2.1454623471358079</v>
      </c>
      <c r="I147" s="6">
        <v>2.1454623471358079</v>
      </c>
      <c r="J147" s="6">
        <v>0</v>
      </c>
      <c r="K147" s="6">
        <v>0</v>
      </c>
      <c r="L147" s="6">
        <v>2.1454623471358079</v>
      </c>
      <c r="M147" s="6">
        <f t="shared" ref="M147:M210" si="18">AVERAGE(C147:L147)</f>
        <v>0.85818493885432312</v>
      </c>
      <c r="N147" s="6">
        <f t="shared" ref="N147:N210" si="19">MEDIAN(C147:L147)</f>
        <v>0.53636558678395196</v>
      </c>
      <c r="O147" s="6">
        <f t="shared" ref="O147:O210" si="20">AVERAGE((C147:G147))</f>
        <v>0.42909246942716156</v>
      </c>
      <c r="P147" s="6">
        <f t="shared" ref="P147:P210" si="21">AVERAGE(H147:L147)</f>
        <v>1.2872774082814846</v>
      </c>
      <c r="Q147" s="6">
        <f t="shared" ref="Q147:Q210" si="22">STDEVA(C147:L147)/SQRT(COUNT(C147:L147))</f>
        <v>0.31172845194455223</v>
      </c>
      <c r="R147" s="6">
        <f t="shared" ref="R147:R210" si="23">P147-M147</f>
        <v>0.4290924694271615</v>
      </c>
      <c r="S147" t="str" cm="1">
        <f t="array" ref="S147">_xlfn.IFS(R147&gt;Q147,"Zunahme",-1*Q147&gt;R147,"Abnahme",TRUE,"Konstant")</f>
        <v>Zunahme</v>
      </c>
      <c r="T147">
        <f>IFERROR(INDEX(Gemeinde_Kennzahlen!A:C,MATCH(B147,Gemeinde_Kennzahlen!B:B,),3),0)</f>
        <v>6724</v>
      </c>
      <c r="U147">
        <f>IFERROR(IF(ISNUMBER(INDEX(Gemeinde_Kennzahlen!A:W,MATCH(B147,Gemeinde_Kennzahlen!B:B,),23)),INDEX(Gemeinde_Kennzahlen!A:W,MATCH(B147,Gemeinde_Kennzahlen!B:B,),23),0),0)</f>
        <v>2598</v>
      </c>
    </row>
    <row r="148" spans="1:21" x14ac:dyDescent="0.2">
      <c r="A148">
        <v>243</v>
      </c>
      <c r="B148" t="s">
        <v>2233</v>
      </c>
      <c r="C148" s="6">
        <v>1.7146408898986218</v>
      </c>
      <c r="D148" s="6">
        <v>1.5003107786612941</v>
      </c>
      <c r="E148" s="6">
        <v>1.7146408898986218</v>
      </c>
      <c r="F148" s="6">
        <v>1.2859806674239664</v>
      </c>
      <c r="G148" s="6">
        <v>1.7146408898986218</v>
      </c>
      <c r="H148" s="6">
        <v>3.6436118910345714</v>
      </c>
      <c r="I148" s="6">
        <v>2.5719613348479329</v>
      </c>
      <c r="J148" s="6">
        <v>1.9289710011359495</v>
      </c>
      <c r="K148" s="6">
        <v>0.64299033371198322</v>
      </c>
      <c r="L148" s="6">
        <v>1.7146408898986218</v>
      </c>
      <c r="M148" s="6">
        <f t="shared" si="18"/>
        <v>1.8432389566410183</v>
      </c>
      <c r="N148" s="6">
        <f t="shared" si="19"/>
        <v>1.7146408898986218</v>
      </c>
      <c r="O148" s="6">
        <f t="shared" si="20"/>
        <v>1.5860428231562251</v>
      </c>
      <c r="P148" s="6">
        <f t="shared" si="21"/>
        <v>2.1004350901258118</v>
      </c>
      <c r="Q148" s="6">
        <f t="shared" si="22"/>
        <v>0.2519835121353482</v>
      </c>
      <c r="R148" s="6">
        <f t="shared" si="23"/>
        <v>0.25719613348479342</v>
      </c>
      <c r="S148" t="str" cm="1">
        <f t="array" ref="S148">_xlfn.IFS(R148&gt;Q148,"Zunahme",-1*Q148&gt;R148,"Abnahme",TRUE,"Konstant")</f>
        <v>Zunahme</v>
      </c>
      <c r="T148">
        <f>IFERROR(INDEX(Gemeinde_Kennzahlen!A:C,MATCH(B148,Gemeinde_Kennzahlen!B:B,),3),0)</f>
        <v>27746</v>
      </c>
      <c r="U148">
        <f>IFERROR(IF(ISNUMBER(INDEX(Gemeinde_Kennzahlen!A:W,MATCH(B148,Gemeinde_Kennzahlen!B:B,),23)),INDEX(Gemeinde_Kennzahlen!A:W,MATCH(B148,Gemeinde_Kennzahlen!B:B,),23),0),0)</f>
        <v>18911</v>
      </c>
    </row>
    <row r="149" spans="1:21" x14ac:dyDescent="0.2">
      <c r="A149">
        <v>244</v>
      </c>
      <c r="B149" t="s">
        <v>2232</v>
      </c>
      <c r="C149" s="6">
        <v>0</v>
      </c>
      <c r="D149" s="6">
        <v>0</v>
      </c>
      <c r="E149" s="6">
        <v>0</v>
      </c>
      <c r="F149" s="6">
        <v>2.0267531414673692</v>
      </c>
      <c r="G149" s="6">
        <v>2.0267531414673692</v>
      </c>
      <c r="H149" s="6">
        <v>2.0267531414673692</v>
      </c>
      <c r="I149" s="6">
        <v>0</v>
      </c>
      <c r="J149" s="6">
        <v>0</v>
      </c>
      <c r="K149" s="6">
        <v>4.0535062829347384</v>
      </c>
      <c r="L149" s="6">
        <v>0</v>
      </c>
      <c r="M149" s="6">
        <f t="shared" si="18"/>
        <v>1.0133765707336846</v>
      </c>
      <c r="N149" s="6">
        <f t="shared" si="19"/>
        <v>0</v>
      </c>
      <c r="O149" s="6">
        <f t="shared" si="20"/>
        <v>0.81070125658694769</v>
      </c>
      <c r="P149" s="6">
        <f t="shared" si="21"/>
        <v>1.2160518848804216</v>
      </c>
      <c r="Q149" s="6">
        <f t="shared" si="22"/>
        <v>0.4531957797932285</v>
      </c>
      <c r="R149" s="6">
        <f t="shared" si="23"/>
        <v>0.20267531414673701</v>
      </c>
      <c r="S149" t="str" cm="1">
        <f t="array" ref="S149">_xlfn.IFS(R149&gt;Q149,"Zunahme",-1*Q149&gt;R149,"Abnahme",TRUE,"Konstant")</f>
        <v>Konstant</v>
      </c>
      <c r="T149">
        <f>IFERROR(INDEX(Gemeinde_Kennzahlen!A:C,MATCH(B149,Gemeinde_Kennzahlen!B:B,),3),0)</f>
        <v>4934</v>
      </c>
      <c r="U149">
        <f>IFERROR(IF(ISNUMBER(INDEX(Gemeinde_Kennzahlen!A:W,MATCH(B149,Gemeinde_Kennzahlen!B:B,),23)),INDEX(Gemeinde_Kennzahlen!A:W,MATCH(B149,Gemeinde_Kennzahlen!B:B,),23),0),0)</f>
        <v>0</v>
      </c>
    </row>
    <row r="150" spans="1:21" x14ac:dyDescent="0.2">
      <c r="A150">
        <v>245</v>
      </c>
      <c r="B150" t="s">
        <v>2231</v>
      </c>
      <c r="C150" s="6">
        <v>0</v>
      </c>
      <c r="D150" s="6">
        <v>1.2645422357106728</v>
      </c>
      <c r="E150" s="6">
        <v>2.5290844714213456</v>
      </c>
      <c r="F150" s="6">
        <v>1.2645422357106728</v>
      </c>
      <c r="G150" s="6">
        <v>2.5290844714213456</v>
      </c>
      <c r="H150" s="6">
        <v>3.7936267071320184</v>
      </c>
      <c r="I150" s="6">
        <v>0</v>
      </c>
      <c r="J150" s="6">
        <v>1.2645422357106728</v>
      </c>
      <c r="K150" s="6">
        <v>1.2645422357106728</v>
      </c>
      <c r="L150" s="6">
        <v>1.2645422357106728</v>
      </c>
      <c r="M150" s="6">
        <f t="shared" si="18"/>
        <v>1.5174506828528074</v>
      </c>
      <c r="N150" s="6">
        <f t="shared" si="19"/>
        <v>1.2645422357106728</v>
      </c>
      <c r="O150" s="6">
        <f t="shared" si="20"/>
        <v>1.5174506828528074</v>
      </c>
      <c r="P150" s="6">
        <f t="shared" si="21"/>
        <v>1.5174506828528074</v>
      </c>
      <c r="Q150" s="6">
        <f t="shared" si="22"/>
        <v>0.36746745435345418</v>
      </c>
      <c r="R150" s="6">
        <f t="shared" si="23"/>
        <v>0</v>
      </c>
      <c r="S150" t="str" cm="1">
        <f t="array" ref="S150">_xlfn.IFS(R150&gt;Q150,"Zunahme",-1*Q150&gt;R150,"Abnahme",TRUE,"Konstant")</f>
        <v>Konstant</v>
      </c>
      <c r="T150">
        <f>IFERROR(INDEX(Gemeinde_Kennzahlen!A:C,MATCH(B150,Gemeinde_Kennzahlen!B:B,),3),0)</f>
        <v>6738</v>
      </c>
      <c r="U150">
        <f>IFERROR(IF(ISNUMBER(INDEX(Gemeinde_Kennzahlen!A:W,MATCH(B150,Gemeinde_Kennzahlen!B:B,),23)),INDEX(Gemeinde_Kennzahlen!A:W,MATCH(B150,Gemeinde_Kennzahlen!B:B,),23),0),0)</f>
        <v>1170</v>
      </c>
    </row>
    <row r="151" spans="1:21" x14ac:dyDescent="0.2">
      <c r="A151">
        <v>246</v>
      </c>
      <c r="B151" t="s">
        <v>2230</v>
      </c>
      <c r="C151" s="6">
        <v>0</v>
      </c>
      <c r="D151" s="6">
        <v>0</v>
      </c>
      <c r="E151" s="6">
        <v>0</v>
      </c>
      <c r="F151" s="6">
        <v>0</v>
      </c>
      <c r="G151" s="6">
        <v>7.1174377224199281</v>
      </c>
      <c r="H151" s="6">
        <v>0</v>
      </c>
      <c r="I151" s="6">
        <v>0</v>
      </c>
      <c r="J151" s="6">
        <v>0</v>
      </c>
      <c r="K151" s="6">
        <v>0</v>
      </c>
      <c r="L151" s="6">
        <v>0</v>
      </c>
      <c r="M151" s="6">
        <f t="shared" si="18"/>
        <v>0.71174377224199281</v>
      </c>
      <c r="N151" s="6">
        <f t="shared" si="19"/>
        <v>0</v>
      </c>
      <c r="O151" s="6">
        <f t="shared" si="20"/>
        <v>1.4234875444839856</v>
      </c>
      <c r="P151" s="6">
        <f t="shared" si="21"/>
        <v>0</v>
      </c>
      <c r="Q151" s="6">
        <f t="shared" si="22"/>
        <v>0.71174377224199281</v>
      </c>
      <c r="R151" s="6">
        <f t="shared" si="23"/>
        <v>-0.71174377224199281</v>
      </c>
      <c r="S151" t="str" cm="1">
        <f t="array" ref="S151">_xlfn.IFS(R151&gt;Q151,"Zunahme",-1*Q151&gt;R151,"Abnahme",TRUE,"Konstant")</f>
        <v>Konstant</v>
      </c>
      <c r="T151">
        <f>IFERROR(INDEX(Gemeinde_Kennzahlen!A:C,MATCH(B151,Gemeinde_Kennzahlen!B:B,),3),0)</f>
        <v>2515</v>
      </c>
      <c r="U151">
        <f>IFERROR(IF(ISNUMBER(INDEX(Gemeinde_Kennzahlen!A:W,MATCH(B151,Gemeinde_Kennzahlen!B:B,),23)),INDEX(Gemeinde_Kennzahlen!A:W,MATCH(B151,Gemeinde_Kennzahlen!B:B,),23),0),0)</f>
        <v>295</v>
      </c>
    </row>
    <row r="152" spans="1:21" x14ac:dyDescent="0.2">
      <c r="A152">
        <v>247</v>
      </c>
      <c r="B152" t="s">
        <v>2229</v>
      </c>
      <c r="C152" s="6">
        <v>1.58999364002544</v>
      </c>
      <c r="D152" s="6">
        <v>0.26499894000423996</v>
      </c>
      <c r="E152" s="6">
        <v>1.58999364002544</v>
      </c>
      <c r="F152" s="6">
        <v>0.52999788000847992</v>
      </c>
      <c r="G152" s="6">
        <v>1.0599957600169598</v>
      </c>
      <c r="H152" s="6">
        <v>1.58999364002544</v>
      </c>
      <c r="I152" s="6">
        <v>2.1199915200339197</v>
      </c>
      <c r="J152" s="6">
        <v>1.0599957600169598</v>
      </c>
      <c r="K152" s="6">
        <v>1.3249947000211999</v>
      </c>
      <c r="L152" s="6">
        <v>2.9149883400466399</v>
      </c>
      <c r="M152" s="6">
        <f t="shared" si="18"/>
        <v>1.404494382022472</v>
      </c>
      <c r="N152" s="6">
        <f t="shared" si="19"/>
        <v>1.4574941700233199</v>
      </c>
      <c r="O152" s="6">
        <f t="shared" si="20"/>
        <v>1.0069959720161119</v>
      </c>
      <c r="P152" s="6">
        <f t="shared" si="21"/>
        <v>1.8019927920288317</v>
      </c>
      <c r="Q152" s="6">
        <f t="shared" si="22"/>
        <v>0.24045398891979713</v>
      </c>
      <c r="R152" s="6">
        <f t="shared" si="23"/>
        <v>0.39749841000635966</v>
      </c>
      <c r="S152" t="str" cm="1">
        <f t="array" ref="S152">_xlfn.IFS(R152&gt;Q152,"Zunahme",-1*Q152&gt;R152,"Abnahme",TRUE,"Konstant")</f>
        <v>Zunahme</v>
      </c>
      <c r="T152">
        <f>IFERROR(INDEX(Gemeinde_Kennzahlen!A:C,MATCH(B152,Gemeinde_Kennzahlen!B:B,),3),0)</f>
        <v>18791</v>
      </c>
      <c r="U152">
        <f>IFERROR(IF(ISNUMBER(INDEX(Gemeinde_Kennzahlen!A:W,MATCH(B152,Gemeinde_Kennzahlen!B:B,),23)),INDEX(Gemeinde_Kennzahlen!A:W,MATCH(B152,Gemeinde_Kennzahlen!B:B,),23),0),0)</f>
        <v>18945</v>
      </c>
    </row>
    <row r="153" spans="1:21" x14ac:dyDescent="0.2">
      <c r="A153">
        <v>248</v>
      </c>
      <c r="B153" t="s">
        <v>2228</v>
      </c>
      <c r="C153" s="6">
        <v>0</v>
      </c>
      <c r="D153" s="6">
        <v>0</v>
      </c>
      <c r="E153" s="6">
        <v>1.7415534656913967</v>
      </c>
      <c r="F153" s="6">
        <v>1.7415534656913967</v>
      </c>
      <c r="G153" s="6">
        <v>0</v>
      </c>
      <c r="H153" s="6">
        <v>0</v>
      </c>
      <c r="I153" s="6">
        <v>0</v>
      </c>
      <c r="J153" s="6">
        <v>0</v>
      </c>
      <c r="K153" s="6">
        <v>0</v>
      </c>
      <c r="L153" s="6">
        <v>5.2246603970741896</v>
      </c>
      <c r="M153" s="6">
        <f t="shared" si="18"/>
        <v>0.87077673284569834</v>
      </c>
      <c r="N153" s="6">
        <f t="shared" si="19"/>
        <v>0</v>
      </c>
      <c r="O153" s="6">
        <f t="shared" si="20"/>
        <v>0.69662138627655867</v>
      </c>
      <c r="P153" s="6">
        <f t="shared" si="21"/>
        <v>1.044932079414838</v>
      </c>
      <c r="Q153" s="6">
        <f t="shared" si="22"/>
        <v>0.53521098672314449</v>
      </c>
      <c r="R153" s="6">
        <f t="shared" si="23"/>
        <v>0.17415534656913967</v>
      </c>
      <c r="S153" t="str" cm="1">
        <f t="array" ref="S153">_xlfn.IFS(R153&gt;Q153,"Zunahme",-1*Q153&gt;R153,"Abnahme",TRUE,"Konstant")</f>
        <v>Konstant</v>
      </c>
      <c r="T153">
        <f>IFERROR(INDEX(Gemeinde_Kennzahlen!A:C,MATCH(B153,Gemeinde_Kennzahlen!B:B,),3),0)</f>
        <v>4668</v>
      </c>
      <c r="U153">
        <f>IFERROR(IF(ISNUMBER(INDEX(Gemeinde_Kennzahlen!A:W,MATCH(B153,Gemeinde_Kennzahlen!B:B,),23)),INDEX(Gemeinde_Kennzahlen!A:W,MATCH(B153,Gemeinde_Kennzahlen!B:B,),23),0),0)</f>
        <v>1074</v>
      </c>
    </row>
    <row r="154" spans="1:21" x14ac:dyDescent="0.2">
      <c r="A154">
        <v>249</v>
      </c>
      <c r="B154" t="s">
        <v>2227</v>
      </c>
      <c r="C154" s="6">
        <v>2.0267531414673692</v>
      </c>
      <c r="D154" s="6">
        <v>0</v>
      </c>
      <c r="E154" s="6">
        <v>0</v>
      </c>
      <c r="F154" s="6">
        <v>2.0267531414673692</v>
      </c>
      <c r="G154" s="6">
        <v>4.0535062829347384</v>
      </c>
      <c r="H154" s="6">
        <v>4.0535062829347384</v>
      </c>
      <c r="I154" s="6">
        <v>2.0267531414673692</v>
      </c>
      <c r="J154" s="6">
        <v>0</v>
      </c>
      <c r="K154" s="6">
        <v>2.0267531414673692</v>
      </c>
      <c r="L154" s="6">
        <v>2.0267531414673692</v>
      </c>
      <c r="M154" s="6">
        <f t="shared" si="18"/>
        <v>1.8240778273206324</v>
      </c>
      <c r="N154" s="6">
        <f t="shared" si="19"/>
        <v>2.0267531414673692</v>
      </c>
      <c r="O154" s="6">
        <f t="shared" si="20"/>
        <v>1.6214025131738954</v>
      </c>
      <c r="P154" s="6">
        <f t="shared" si="21"/>
        <v>2.0267531414673692</v>
      </c>
      <c r="Q154" s="6">
        <f t="shared" si="22"/>
        <v>0.47290906634238622</v>
      </c>
      <c r="R154" s="6">
        <f t="shared" si="23"/>
        <v>0.20267531414673678</v>
      </c>
      <c r="S154" t="str" cm="1">
        <f t="array" ref="S154">_xlfn.IFS(R154&gt;Q154,"Zunahme",-1*Q154&gt;R154,"Abnahme",TRUE,"Konstant")</f>
        <v>Konstant</v>
      </c>
      <c r="T154">
        <f>IFERROR(INDEX(Gemeinde_Kennzahlen!A:C,MATCH(B154,Gemeinde_Kennzahlen!B:B,),3),0)</f>
        <v>3934</v>
      </c>
      <c r="U154">
        <f>IFERROR(IF(ISNUMBER(INDEX(Gemeinde_Kennzahlen!A:W,MATCH(B154,Gemeinde_Kennzahlen!B:B,),23)),INDEX(Gemeinde_Kennzahlen!A:W,MATCH(B154,Gemeinde_Kennzahlen!B:B,),23),0),0)</f>
        <v>1000</v>
      </c>
    </row>
    <row r="155" spans="1:21" x14ac:dyDescent="0.2">
      <c r="A155">
        <v>250</v>
      </c>
      <c r="B155" t="s">
        <v>2226</v>
      </c>
      <c r="C155" s="6">
        <v>0.61053788387569452</v>
      </c>
      <c r="D155" s="6">
        <v>1.221075767751389</v>
      </c>
      <c r="E155" s="6">
        <v>0</v>
      </c>
      <c r="F155" s="6">
        <v>0</v>
      </c>
      <c r="G155" s="6">
        <v>1.8316136516270836</v>
      </c>
      <c r="H155" s="6">
        <v>2.4421515355027781</v>
      </c>
      <c r="I155" s="6">
        <v>0</v>
      </c>
      <c r="J155" s="6">
        <v>1.221075767751389</v>
      </c>
      <c r="K155" s="6">
        <v>1.221075767751389</v>
      </c>
      <c r="L155" s="6">
        <v>1.221075767751389</v>
      </c>
      <c r="M155" s="6">
        <f t="shared" si="18"/>
        <v>0.97686061420111103</v>
      </c>
      <c r="N155" s="6">
        <f t="shared" si="19"/>
        <v>1.221075767751389</v>
      </c>
      <c r="O155" s="6">
        <f t="shared" si="20"/>
        <v>0.73264546065083347</v>
      </c>
      <c r="P155" s="6">
        <f t="shared" si="21"/>
        <v>1.221075767751389</v>
      </c>
      <c r="Q155" s="6">
        <f t="shared" si="22"/>
        <v>0.26062332814102818</v>
      </c>
      <c r="R155" s="6">
        <f t="shared" si="23"/>
        <v>0.24421515355027801</v>
      </c>
      <c r="S155" t="str" cm="1">
        <f t="array" ref="S155">_xlfn.IFS(R155&gt;Q155,"Zunahme",-1*Q155&gt;R155,"Abnahme",TRUE,"Konstant")</f>
        <v>Konstant</v>
      </c>
      <c r="T155">
        <f>IFERROR(INDEX(Gemeinde_Kennzahlen!A:C,MATCH(B155,Gemeinde_Kennzahlen!B:B,),3),0)</f>
        <v>9981</v>
      </c>
      <c r="U155">
        <f>IFERROR(IF(ISNUMBER(INDEX(Gemeinde_Kennzahlen!A:W,MATCH(B155,Gemeinde_Kennzahlen!B:B,),23)),INDEX(Gemeinde_Kennzahlen!A:W,MATCH(B155,Gemeinde_Kennzahlen!B:B,),23),0),0)</f>
        <v>6398</v>
      </c>
    </row>
    <row r="156" spans="1:21" x14ac:dyDescent="0.2">
      <c r="A156">
        <v>251</v>
      </c>
      <c r="B156" t="s">
        <v>2225</v>
      </c>
      <c r="C156" s="6">
        <v>1.4306151645207441</v>
      </c>
      <c r="D156" s="6">
        <v>0</v>
      </c>
      <c r="E156" s="6">
        <v>4.2918454935622323</v>
      </c>
      <c r="F156" s="6">
        <v>0</v>
      </c>
      <c r="G156" s="6">
        <v>1.4306151645207441</v>
      </c>
      <c r="H156" s="6">
        <v>0</v>
      </c>
      <c r="I156" s="6">
        <v>5.7224606580829764</v>
      </c>
      <c r="J156" s="6">
        <v>2.8612303290414882</v>
      </c>
      <c r="K156" s="6">
        <v>0</v>
      </c>
      <c r="L156" s="6">
        <v>1.4306151645207441</v>
      </c>
      <c r="M156" s="6">
        <f t="shared" si="18"/>
        <v>1.716738197424893</v>
      </c>
      <c r="N156" s="6">
        <f t="shared" si="19"/>
        <v>1.4306151645207441</v>
      </c>
      <c r="O156" s="6">
        <f t="shared" si="20"/>
        <v>1.4306151645207441</v>
      </c>
      <c r="P156" s="6">
        <f t="shared" si="21"/>
        <v>2.0028612303290414</v>
      </c>
      <c r="Q156" s="6">
        <f t="shared" si="22"/>
        <v>0.63264182934771584</v>
      </c>
      <c r="R156" s="6">
        <f t="shared" si="23"/>
        <v>0.28612303290414842</v>
      </c>
      <c r="S156" t="str" cm="1">
        <f t="array" ref="S156">_xlfn.IFS(R156&gt;Q156,"Zunahme",-1*Q156&gt;R156,"Abnahme",TRUE,"Konstant")</f>
        <v>Konstant</v>
      </c>
      <c r="T156">
        <f>IFERROR(INDEX(Gemeinde_Kennzahlen!A:C,MATCH(B156,Gemeinde_Kennzahlen!B:B,),3),0)</f>
        <v>4813</v>
      </c>
      <c r="U156">
        <f>IFERROR(IF(ISNUMBER(INDEX(Gemeinde_Kennzahlen!A:W,MATCH(B156,Gemeinde_Kennzahlen!B:B,),23)),INDEX(Gemeinde_Kennzahlen!A:W,MATCH(B156,Gemeinde_Kennzahlen!B:B,),23),0),0)</f>
        <v>2177</v>
      </c>
    </row>
    <row r="157" spans="1:21" x14ac:dyDescent="0.2">
      <c r="A157">
        <v>261</v>
      </c>
      <c r="B157" t="s">
        <v>2224</v>
      </c>
      <c r="C157" s="6">
        <v>2.3480102259136939</v>
      </c>
      <c r="D157" s="6">
        <v>2.4467583195268867</v>
      </c>
      <c r="E157" s="6">
        <v>2.2602341427019672</v>
      </c>
      <c r="F157" s="6">
        <v>2.5345344027386139</v>
      </c>
      <c r="G157" s="6">
        <v>2.4467583195268867</v>
      </c>
      <c r="H157" s="6">
        <v>2.7100865691620672</v>
      </c>
      <c r="I157" s="6">
        <v>2.4248142987239549</v>
      </c>
      <c r="J157" s="6">
        <v>2.435786309125421</v>
      </c>
      <c r="K157" s="6">
        <v>1.8652417682491962</v>
      </c>
      <c r="L157" s="6">
        <v>1.7116336226286741</v>
      </c>
      <c r="M157" s="6">
        <f t="shared" si="18"/>
        <v>2.3183857978297362</v>
      </c>
      <c r="N157" s="6">
        <f t="shared" si="19"/>
        <v>2.430300303924688</v>
      </c>
      <c r="O157" s="6">
        <f t="shared" si="20"/>
        <v>2.4072590820816098</v>
      </c>
      <c r="P157" s="6">
        <f t="shared" si="21"/>
        <v>2.2295125135778631</v>
      </c>
      <c r="Q157" s="6">
        <f t="shared" si="22"/>
        <v>9.6376896929845787E-2</v>
      </c>
      <c r="R157" s="6">
        <f t="shared" si="23"/>
        <v>-8.887328425187313E-2</v>
      </c>
      <c r="S157" t="str" cm="1">
        <f t="array" ref="S157">_xlfn.IFS(R157&gt;Q157,"Zunahme",-1*Q157&gt;R157,"Abnahme",TRUE,"Konstant")</f>
        <v>Konstant</v>
      </c>
      <c r="T157">
        <f>IFERROR(INDEX(Gemeinde_Kennzahlen!A:C,MATCH(B157,Gemeinde_Kennzahlen!B:B,),3),0)</f>
        <v>420217</v>
      </c>
      <c r="U157">
        <f>IFERROR(IF(ISNUMBER(INDEX(Gemeinde_Kennzahlen!A:W,MATCH(B157,Gemeinde_Kennzahlen!B:B,),23)),INDEX(Gemeinde_Kennzahlen!A:W,MATCH(B157,Gemeinde_Kennzahlen!B:B,),23),0),0)</f>
        <v>491193</v>
      </c>
    </row>
    <row r="158" spans="1:21" x14ac:dyDescent="0.2">
      <c r="A158">
        <v>292</v>
      </c>
      <c r="B158" t="s">
        <v>2421</v>
      </c>
      <c r="C158" s="6">
        <v>0</v>
      </c>
      <c r="D158" s="6">
        <v>0</v>
      </c>
      <c r="E158" s="6">
        <v>0</v>
      </c>
      <c r="F158" s="6">
        <v>0</v>
      </c>
      <c r="G158" s="6">
        <v>0</v>
      </c>
      <c r="H158" s="6">
        <v>0</v>
      </c>
      <c r="I158" s="6">
        <v>0</v>
      </c>
      <c r="J158" s="6">
        <v>0</v>
      </c>
      <c r="K158" s="6">
        <v>0</v>
      </c>
      <c r="L158" s="6">
        <v>0</v>
      </c>
      <c r="M158" s="6">
        <f t="shared" si="18"/>
        <v>0</v>
      </c>
      <c r="N158" s="6">
        <f t="shared" si="19"/>
        <v>0</v>
      </c>
      <c r="O158" s="6">
        <f t="shared" si="20"/>
        <v>0</v>
      </c>
      <c r="P158" s="6">
        <f t="shared" si="21"/>
        <v>0</v>
      </c>
      <c r="Q158" s="6">
        <f t="shared" si="22"/>
        <v>0</v>
      </c>
      <c r="R158" s="6">
        <f t="shared" si="23"/>
        <v>0</v>
      </c>
      <c r="S158" t="str" cm="1">
        <f t="array" ref="S158">_xlfn.IFS(R158&gt;Q158,"Zunahme",-1*Q158&gt;R158,"Abnahme",TRUE,"Konstant")</f>
        <v>Konstant</v>
      </c>
      <c r="T158">
        <f>IFERROR(INDEX(Gemeinde_Kennzahlen!A:C,MATCH(B158,Gemeinde_Kennzahlen!B:B,),3),0)</f>
        <v>2790</v>
      </c>
      <c r="U158">
        <f>IFERROR(IF(ISNUMBER(INDEX(Gemeinde_Kennzahlen!A:W,MATCH(B158,Gemeinde_Kennzahlen!B:B,),23)),INDEX(Gemeinde_Kennzahlen!A:W,MATCH(B158,Gemeinde_Kennzahlen!B:B,),23),0),0)</f>
        <v>1246</v>
      </c>
    </row>
    <row r="159" spans="1:21" x14ac:dyDescent="0.2">
      <c r="A159">
        <v>293</v>
      </c>
      <c r="B159" t="s">
        <v>2282</v>
      </c>
      <c r="C159" s="6">
        <v>2.3273404317216504</v>
      </c>
      <c r="D159" s="6">
        <v>1.4545877698260314</v>
      </c>
      <c r="E159" s="6">
        <v>2.3273404317216504</v>
      </c>
      <c r="F159" s="6">
        <v>0.87275266189561884</v>
      </c>
      <c r="G159" s="6">
        <v>1.4545877698260314</v>
      </c>
      <c r="H159" s="6">
        <v>1.7455053237912377</v>
      </c>
      <c r="I159" s="6">
        <v>1.4545877698260314</v>
      </c>
      <c r="J159" s="6">
        <v>2.3273404317216504</v>
      </c>
      <c r="K159" s="6">
        <v>0.87275266189561884</v>
      </c>
      <c r="L159" s="6">
        <v>1.1636702158608252</v>
      </c>
      <c r="M159" s="6">
        <f t="shared" si="18"/>
        <v>1.6000465468086347</v>
      </c>
      <c r="N159" s="6">
        <f t="shared" si="19"/>
        <v>1.4545877698260314</v>
      </c>
      <c r="O159" s="6">
        <f t="shared" si="20"/>
        <v>1.6873218129981964</v>
      </c>
      <c r="P159" s="6">
        <f t="shared" si="21"/>
        <v>1.5127712806190725</v>
      </c>
      <c r="Q159" s="6">
        <f t="shared" si="22"/>
        <v>0.18011845795278114</v>
      </c>
      <c r="R159" s="6">
        <f t="shared" si="23"/>
        <v>-8.7275266189562162E-2</v>
      </c>
      <c r="S159" t="str" cm="1">
        <f t="array" ref="S159">_xlfn.IFS(R159&gt;Q159,"Zunahme",-1*Q159&gt;R159,"Abnahme",TRUE,"Konstant")</f>
        <v>Konstant</v>
      </c>
      <c r="T159">
        <f>IFERROR(INDEX(Gemeinde_Kennzahlen!A:C,MATCH(B159,Gemeinde_Kennzahlen!B:B,),3),0)</f>
        <v>24624</v>
      </c>
      <c r="U159">
        <f>IFERROR(IF(ISNUMBER(INDEX(Gemeinde_Kennzahlen!A:W,MATCH(B159,Gemeinde_Kennzahlen!B:B,),23)),INDEX(Gemeinde_Kennzahlen!A:W,MATCH(B159,Gemeinde_Kennzahlen!B:B,),23),0),0)</f>
        <v>9750</v>
      </c>
    </row>
    <row r="160" spans="1:21" x14ac:dyDescent="0.2">
      <c r="A160">
        <v>294</v>
      </c>
      <c r="B160" t="s">
        <v>2248</v>
      </c>
      <c r="C160" s="6">
        <v>1.5368065160596283</v>
      </c>
      <c r="D160" s="6">
        <v>1.5368065160596283</v>
      </c>
      <c r="E160" s="6">
        <v>0</v>
      </c>
      <c r="F160" s="6">
        <v>0</v>
      </c>
      <c r="G160" s="6">
        <v>1.5368065160596283</v>
      </c>
      <c r="H160" s="6">
        <v>0</v>
      </c>
      <c r="I160" s="6">
        <v>0</v>
      </c>
      <c r="J160" s="6">
        <v>0</v>
      </c>
      <c r="K160" s="6">
        <v>0</v>
      </c>
      <c r="L160" s="6">
        <v>0</v>
      </c>
      <c r="M160" s="6">
        <f t="shared" si="18"/>
        <v>0.46104195481788846</v>
      </c>
      <c r="N160" s="6">
        <f t="shared" si="19"/>
        <v>0</v>
      </c>
      <c r="O160" s="6">
        <f t="shared" si="20"/>
        <v>0.92208390963577691</v>
      </c>
      <c r="P160" s="6">
        <f t="shared" si="21"/>
        <v>0</v>
      </c>
      <c r="Q160" s="6">
        <f t="shared" si="22"/>
        <v>0.23475107294482048</v>
      </c>
      <c r="R160" s="6">
        <f t="shared" si="23"/>
        <v>-0.46104195481788846</v>
      </c>
      <c r="S160" t="str" cm="1">
        <f t="array" ref="S160">_xlfn.IFS(R160&gt;Q160,"Zunahme",-1*Q160&gt;R160,"Abnahme",TRUE,"Konstant")</f>
        <v>Abnahme</v>
      </c>
      <c r="T160">
        <f>IFERROR(INDEX(Gemeinde_Kennzahlen!A:C,MATCH(B160,Gemeinde_Kennzahlen!B:B,),3),0)</f>
        <v>4942</v>
      </c>
      <c r="U160">
        <f>IFERROR(IF(ISNUMBER(INDEX(Gemeinde_Kennzahlen!A:W,MATCH(B160,Gemeinde_Kennzahlen!B:B,),23)),INDEX(Gemeinde_Kennzahlen!A:W,MATCH(B160,Gemeinde_Kennzahlen!B:B,),23),0),0)</f>
        <v>1565</v>
      </c>
    </row>
    <row r="161" spans="1:21" x14ac:dyDescent="0.2">
      <c r="A161">
        <v>295</v>
      </c>
      <c r="B161" t="s">
        <v>2289</v>
      </c>
      <c r="C161" s="6">
        <v>1.5021330289010395</v>
      </c>
      <c r="D161" s="6">
        <v>1.2017064231208316</v>
      </c>
      <c r="E161" s="6">
        <v>2.1029862404614552</v>
      </c>
      <c r="F161" s="6">
        <v>1.2017064231208316</v>
      </c>
      <c r="G161" s="6">
        <v>1.2017064231208316</v>
      </c>
      <c r="H161" s="6">
        <v>1.8025596346812476</v>
      </c>
      <c r="I161" s="6">
        <v>1.5021330289010395</v>
      </c>
      <c r="J161" s="6">
        <v>1.8025596346812476</v>
      </c>
      <c r="K161" s="6">
        <v>0.60085321156041582</v>
      </c>
      <c r="L161" s="6">
        <v>2.1029862404614552</v>
      </c>
      <c r="M161" s="6">
        <f t="shared" si="18"/>
        <v>1.5021330289010393</v>
      </c>
      <c r="N161" s="6">
        <f t="shared" si="19"/>
        <v>1.5021330289010395</v>
      </c>
      <c r="O161" s="6">
        <f t="shared" si="20"/>
        <v>1.4420477077449978</v>
      </c>
      <c r="P161" s="6">
        <f t="shared" si="21"/>
        <v>1.5622183500570812</v>
      </c>
      <c r="Q161" s="6">
        <f t="shared" si="22"/>
        <v>0.14853488928469777</v>
      </c>
      <c r="R161" s="6">
        <f t="shared" si="23"/>
        <v>6.0085321156041926E-2</v>
      </c>
      <c r="S161" t="str" cm="1">
        <f t="array" ref="S161">_xlfn.IFS(R161&gt;Q161,"Zunahme",-1*Q161&gt;R161,"Abnahme",TRUE,"Konstant")</f>
        <v>Konstant</v>
      </c>
      <c r="T161">
        <f>IFERROR(INDEX(Gemeinde_Kennzahlen!A:C,MATCH(B161,Gemeinde_Kennzahlen!B:B,),3),0)</f>
        <v>22992</v>
      </c>
      <c r="U161">
        <f>IFERROR(IF(ISNUMBER(INDEX(Gemeinde_Kennzahlen!A:W,MATCH(B161,Gemeinde_Kennzahlen!B:B,),23)),INDEX(Gemeinde_Kennzahlen!A:W,MATCH(B161,Gemeinde_Kennzahlen!B:B,),23),0),0)</f>
        <v>10294</v>
      </c>
    </row>
    <row r="162" spans="1:21" x14ac:dyDescent="0.2">
      <c r="A162">
        <v>296</v>
      </c>
      <c r="B162" t="s">
        <v>2223</v>
      </c>
      <c r="C162" s="6">
        <v>2.8822003540989005</v>
      </c>
      <c r="D162" s="6">
        <v>2.058714538642072</v>
      </c>
      <c r="E162" s="6">
        <v>0.82348581545682875</v>
      </c>
      <c r="F162" s="6">
        <v>0.82348581545682875</v>
      </c>
      <c r="G162" s="6">
        <v>1.235228723185243</v>
      </c>
      <c r="H162" s="6">
        <v>2.058714538642072</v>
      </c>
      <c r="I162" s="6">
        <v>3.293943261827315</v>
      </c>
      <c r="J162" s="6">
        <v>4.117429077284144</v>
      </c>
      <c r="K162" s="6">
        <v>2.058714538642072</v>
      </c>
      <c r="L162" s="6">
        <v>2.8822003540989005</v>
      </c>
      <c r="M162" s="6">
        <f t="shared" si="18"/>
        <v>2.2234117017334376</v>
      </c>
      <c r="N162" s="6">
        <f t="shared" si="19"/>
        <v>2.058714538642072</v>
      </c>
      <c r="O162" s="6">
        <f t="shared" si="20"/>
        <v>1.5646230493679745</v>
      </c>
      <c r="P162" s="6">
        <f t="shared" si="21"/>
        <v>2.8822003540989005</v>
      </c>
      <c r="Q162" s="6">
        <f t="shared" si="22"/>
        <v>0.34284448461582445</v>
      </c>
      <c r="R162" s="6">
        <f t="shared" si="23"/>
        <v>0.65878865236546291</v>
      </c>
      <c r="S162" t="str" cm="1">
        <f t="array" ref="S162">_xlfn.IFS(R162&gt;Q162,"Zunahme",-1*Q162&gt;R162,"Abnahme",TRUE,"Konstant")</f>
        <v>Zunahme</v>
      </c>
      <c r="T162">
        <f>IFERROR(INDEX(Gemeinde_Kennzahlen!A:C,MATCH(B162,Gemeinde_Kennzahlen!B:B,),3),0)</f>
        <v>17333</v>
      </c>
      <c r="U162">
        <f>IFERROR(IF(ISNUMBER(INDEX(Gemeinde_Kennzahlen!A:W,MATCH(B162,Gemeinde_Kennzahlen!B:B,),23)),INDEX(Gemeinde_Kennzahlen!A:W,MATCH(B162,Gemeinde_Kennzahlen!B:B,),23),0),0)</f>
        <v>6954</v>
      </c>
    </row>
    <row r="163" spans="1:21" x14ac:dyDescent="0.2">
      <c r="A163">
        <v>297</v>
      </c>
      <c r="B163" t="s">
        <v>2222</v>
      </c>
      <c r="C163" s="6">
        <v>1.4684287812041115</v>
      </c>
      <c r="D163" s="6">
        <v>1.4684287812041115</v>
      </c>
      <c r="E163" s="6">
        <v>2.9368575624082229</v>
      </c>
      <c r="F163" s="6">
        <v>0</v>
      </c>
      <c r="G163" s="6">
        <v>2.9368575624082229</v>
      </c>
      <c r="H163" s="6">
        <v>0</v>
      </c>
      <c r="I163" s="6">
        <v>1.4684287812041115</v>
      </c>
      <c r="J163" s="6">
        <v>1.4684287812041115</v>
      </c>
      <c r="K163" s="6">
        <v>2.9368575624082229</v>
      </c>
      <c r="L163" s="6">
        <v>0</v>
      </c>
      <c r="M163" s="6">
        <f t="shared" si="18"/>
        <v>1.4684287812041115</v>
      </c>
      <c r="N163" s="6">
        <f t="shared" si="19"/>
        <v>1.4684287812041115</v>
      </c>
      <c r="O163" s="6">
        <f t="shared" si="20"/>
        <v>1.7621145374449338</v>
      </c>
      <c r="P163" s="6">
        <f t="shared" si="21"/>
        <v>1.1747430249632891</v>
      </c>
      <c r="Q163" s="6">
        <f t="shared" si="22"/>
        <v>0.37914668097967857</v>
      </c>
      <c r="R163" s="6">
        <f t="shared" si="23"/>
        <v>-0.29368575624082238</v>
      </c>
      <c r="S163" t="str" cm="1">
        <f t="array" ref="S163">_xlfn.IFS(R163&gt;Q163,"Zunahme",-1*Q163&gt;R163,"Abnahme",TRUE,"Konstant")</f>
        <v>Konstant</v>
      </c>
      <c r="T163">
        <f>IFERROR(INDEX(Gemeinde_Kennzahlen!A:C,MATCH(B163,Gemeinde_Kennzahlen!B:B,),3),0)</f>
        <v>4873</v>
      </c>
      <c r="U163">
        <f>IFERROR(IF(ISNUMBER(INDEX(Gemeinde_Kennzahlen!A:W,MATCH(B163,Gemeinde_Kennzahlen!B:B,),23)),INDEX(Gemeinde_Kennzahlen!A:W,MATCH(B163,Gemeinde_Kennzahlen!B:B,),23),0),0)</f>
        <v>1937</v>
      </c>
    </row>
    <row r="164" spans="1:21" x14ac:dyDescent="0.2">
      <c r="A164">
        <v>298</v>
      </c>
      <c r="B164" t="s">
        <v>2221</v>
      </c>
      <c r="C164" s="6">
        <v>1.2244398187829069</v>
      </c>
      <c r="D164" s="6">
        <v>0</v>
      </c>
      <c r="E164" s="6">
        <v>0</v>
      </c>
      <c r="F164" s="6">
        <v>2.4488796375658137</v>
      </c>
      <c r="G164" s="6">
        <v>0</v>
      </c>
      <c r="H164" s="6">
        <v>1.2244398187829069</v>
      </c>
      <c r="I164" s="6">
        <v>1.2244398187829069</v>
      </c>
      <c r="J164" s="6">
        <v>3.6733194563487204</v>
      </c>
      <c r="K164" s="6">
        <v>0</v>
      </c>
      <c r="L164" s="6">
        <v>0</v>
      </c>
      <c r="M164" s="6">
        <f t="shared" si="18"/>
        <v>0.97955185502632547</v>
      </c>
      <c r="N164" s="6">
        <f t="shared" si="19"/>
        <v>0.61221990939145343</v>
      </c>
      <c r="O164" s="6">
        <f t="shared" si="20"/>
        <v>0.73466389126974418</v>
      </c>
      <c r="P164" s="6">
        <f t="shared" si="21"/>
        <v>1.2244398187829069</v>
      </c>
      <c r="Q164" s="6">
        <f t="shared" si="22"/>
        <v>0.3999003702352032</v>
      </c>
      <c r="R164" s="6">
        <f t="shared" si="23"/>
        <v>0.24488796375658139</v>
      </c>
      <c r="S164" t="str" cm="1">
        <f t="array" ref="S164">_xlfn.IFS(R164&gt;Q164,"Zunahme",-1*Q164&gt;R164,"Abnahme",TRUE,"Konstant")</f>
        <v>Konstant</v>
      </c>
      <c r="T164">
        <f>IFERROR(INDEX(Gemeinde_Kennzahlen!A:C,MATCH(B164,Gemeinde_Kennzahlen!B:B,),3),0)</f>
        <v>6594</v>
      </c>
      <c r="U164">
        <f>IFERROR(IF(ISNUMBER(INDEX(Gemeinde_Kennzahlen!A:W,MATCH(B164,Gemeinde_Kennzahlen!B:B,),23)),INDEX(Gemeinde_Kennzahlen!A:W,MATCH(B164,Gemeinde_Kennzahlen!B:B,),23),0),0)</f>
        <v>1573</v>
      </c>
    </row>
    <row r="165" spans="1:21" x14ac:dyDescent="0.2">
      <c r="A165">
        <v>301</v>
      </c>
      <c r="B165" t="s">
        <v>2219</v>
      </c>
      <c r="C165" s="6">
        <v>1.3319126265316994</v>
      </c>
      <c r="D165" s="6">
        <v>3.9957378795950986</v>
      </c>
      <c r="E165" s="6">
        <v>2.6638252530633988</v>
      </c>
      <c r="F165" s="6">
        <v>2.6638252530633988</v>
      </c>
      <c r="G165" s="6">
        <v>3.9957378795950986</v>
      </c>
      <c r="H165" s="6">
        <v>1.3319126265316994</v>
      </c>
      <c r="I165" s="6">
        <v>0</v>
      </c>
      <c r="J165" s="6">
        <v>1.3319126265316994</v>
      </c>
      <c r="K165" s="6">
        <v>0</v>
      </c>
      <c r="L165" s="6">
        <v>2.6638252530633988</v>
      </c>
      <c r="M165" s="6">
        <f t="shared" si="18"/>
        <v>1.9978689397975493</v>
      </c>
      <c r="N165" s="6">
        <f t="shared" si="19"/>
        <v>1.9978689397975491</v>
      </c>
      <c r="O165" s="6">
        <f t="shared" si="20"/>
        <v>2.9302077783697387</v>
      </c>
      <c r="P165" s="6">
        <f t="shared" si="21"/>
        <v>1.0655301012253595</v>
      </c>
      <c r="Q165" s="6">
        <f t="shared" si="22"/>
        <v>0.45493477028767521</v>
      </c>
      <c r="R165" s="6">
        <f t="shared" si="23"/>
        <v>-0.9323388385721898</v>
      </c>
      <c r="S165" t="str" cm="1">
        <f t="array" ref="S165">_xlfn.IFS(R165&gt;Q165,"Zunahme",-1*Q165&gt;R165,"Abnahme",TRUE,"Konstant")</f>
        <v>Abnahme</v>
      </c>
      <c r="T165">
        <f>IFERROR(INDEX(Gemeinde_Kennzahlen!A:C,MATCH(B165,Gemeinde_Kennzahlen!B:B,),3),0)</f>
        <v>4632</v>
      </c>
      <c r="U165">
        <f>IFERROR(IF(ISNUMBER(INDEX(Gemeinde_Kennzahlen!A:W,MATCH(B165,Gemeinde_Kennzahlen!B:B,),23)),INDEX(Gemeinde_Kennzahlen!A:W,MATCH(B165,Gemeinde_Kennzahlen!B:B,),23),0),0)</f>
        <v>2876</v>
      </c>
    </row>
    <row r="166" spans="1:21" x14ac:dyDescent="0.2">
      <c r="A166">
        <v>302</v>
      </c>
      <c r="B166" t="s">
        <v>2218</v>
      </c>
      <c r="C166" s="6">
        <v>0</v>
      </c>
      <c r="D166" s="6">
        <v>0</v>
      </c>
      <c r="E166" s="6">
        <v>0</v>
      </c>
      <c r="F166" s="6">
        <v>0</v>
      </c>
      <c r="G166" s="6">
        <v>0</v>
      </c>
      <c r="H166" s="6">
        <v>0</v>
      </c>
      <c r="I166" s="6">
        <v>6.9204152249134951</v>
      </c>
      <c r="J166" s="6">
        <v>6.9204152249134951</v>
      </c>
      <c r="K166" s="6">
        <v>0</v>
      </c>
      <c r="L166" s="6">
        <v>0</v>
      </c>
      <c r="M166" s="6">
        <f t="shared" si="18"/>
        <v>1.3840830449826991</v>
      </c>
      <c r="N166" s="6">
        <f t="shared" si="19"/>
        <v>0</v>
      </c>
      <c r="O166" s="6">
        <f t="shared" si="20"/>
        <v>0</v>
      </c>
      <c r="P166" s="6">
        <f t="shared" si="21"/>
        <v>2.7681660899653981</v>
      </c>
      <c r="Q166" s="6">
        <f t="shared" si="22"/>
        <v>0.92272202998846597</v>
      </c>
      <c r="R166" s="6">
        <f t="shared" si="23"/>
        <v>1.3840830449826991</v>
      </c>
      <c r="S166" t="str" cm="1">
        <f t="array" ref="S166">_xlfn.IFS(R166&gt;Q166,"Zunahme",-1*Q166&gt;R166,"Abnahme",TRUE,"Konstant")</f>
        <v>Zunahme</v>
      </c>
      <c r="T166">
        <f>IFERROR(INDEX(Gemeinde_Kennzahlen!A:C,MATCH(B166,Gemeinde_Kennzahlen!B:B,),3),0)</f>
        <v>1025</v>
      </c>
      <c r="U166">
        <f>IFERROR(IF(ISNUMBER(INDEX(Gemeinde_Kennzahlen!A:W,MATCH(B166,Gemeinde_Kennzahlen!B:B,),23)),INDEX(Gemeinde_Kennzahlen!A:W,MATCH(B166,Gemeinde_Kennzahlen!B:B,),23),0),0)</f>
        <v>420</v>
      </c>
    </row>
    <row r="167" spans="1:21" x14ac:dyDescent="0.2">
      <c r="A167">
        <v>303</v>
      </c>
      <c r="B167" t="s">
        <v>2217</v>
      </c>
      <c r="C167" s="6">
        <v>0</v>
      </c>
      <c r="D167" s="6">
        <v>0</v>
      </c>
      <c r="E167" s="6">
        <v>0</v>
      </c>
      <c r="F167" s="6">
        <v>0</v>
      </c>
      <c r="G167" s="6">
        <v>0</v>
      </c>
      <c r="H167" s="6">
        <v>0</v>
      </c>
      <c r="I167" s="6">
        <v>0</v>
      </c>
      <c r="J167" s="6">
        <v>0</v>
      </c>
      <c r="K167" s="6">
        <v>0</v>
      </c>
      <c r="L167" s="6">
        <v>0</v>
      </c>
      <c r="M167" s="6">
        <f t="shared" si="18"/>
        <v>0</v>
      </c>
      <c r="N167" s="6">
        <f t="shared" si="19"/>
        <v>0</v>
      </c>
      <c r="O167" s="6">
        <f t="shared" si="20"/>
        <v>0</v>
      </c>
      <c r="P167" s="6">
        <f t="shared" si="21"/>
        <v>0</v>
      </c>
      <c r="Q167" s="6">
        <f t="shared" si="22"/>
        <v>0</v>
      </c>
      <c r="R167" s="6">
        <f t="shared" si="23"/>
        <v>0</v>
      </c>
      <c r="S167" t="str" cm="1">
        <f t="array" ref="S167">_xlfn.IFS(R167&gt;Q167,"Zunahme",-1*Q167&gt;R167,"Abnahme",TRUE,"Konstant")</f>
        <v>Konstant</v>
      </c>
      <c r="T167">
        <f>IFERROR(INDEX(Gemeinde_Kennzahlen!A:C,MATCH(B167,Gemeinde_Kennzahlen!B:B,),3),0)</f>
        <v>3031</v>
      </c>
      <c r="U167">
        <f>IFERROR(IF(ISNUMBER(INDEX(Gemeinde_Kennzahlen!A:W,MATCH(B167,Gemeinde_Kennzahlen!B:B,),23)),INDEX(Gemeinde_Kennzahlen!A:W,MATCH(B167,Gemeinde_Kennzahlen!B:B,),23),0),0)</f>
        <v>703</v>
      </c>
    </row>
    <row r="168" spans="1:21" x14ac:dyDescent="0.2">
      <c r="A168">
        <v>304</v>
      </c>
      <c r="B168" t="s">
        <v>2216</v>
      </c>
      <c r="C168" s="6">
        <v>0</v>
      </c>
      <c r="D168" s="6">
        <v>3.0599755201958385</v>
      </c>
      <c r="E168" s="6">
        <v>0</v>
      </c>
      <c r="F168" s="6">
        <v>0</v>
      </c>
      <c r="G168" s="6">
        <v>0</v>
      </c>
      <c r="H168" s="6">
        <v>0</v>
      </c>
      <c r="I168" s="6">
        <v>0</v>
      </c>
      <c r="J168" s="6">
        <v>0</v>
      </c>
      <c r="K168" s="6">
        <v>3.0599755201958385</v>
      </c>
      <c r="L168" s="6">
        <v>3.0599755201958385</v>
      </c>
      <c r="M168" s="6">
        <f t="shared" si="18"/>
        <v>0.91799265605875158</v>
      </c>
      <c r="N168" s="6">
        <f t="shared" si="19"/>
        <v>0</v>
      </c>
      <c r="O168" s="6">
        <f t="shared" si="20"/>
        <v>0.61199510403916768</v>
      </c>
      <c r="P168" s="6">
        <f t="shared" si="21"/>
        <v>1.2239902080783354</v>
      </c>
      <c r="Q168" s="6">
        <f t="shared" si="22"/>
        <v>0.46741898153364342</v>
      </c>
      <c r="R168" s="6">
        <f t="shared" si="23"/>
        <v>0.30599755201958379</v>
      </c>
      <c r="S168" t="str" cm="1">
        <f t="array" ref="S168">_xlfn.IFS(R168&gt;Q168,"Zunahme",-1*Q168&gt;R168,"Abnahme",TRUE,"Konstant")</f>
        <v>Konstant</v>
      </c>
      <c r="T168">
        <f>IFERROR(INDEX(Gemeinde_Kennzahlen!A:C,MATCH(B168,Gemeinde_Kennzahlen!B:B,),3),0)</f>
        <v>2204</v>
      </c>
      <c r="U168">
        <f>IFERROR(IF(ISNUMBER(INDEX(Gemeinde_Kennzahlen!A:W,MATCH(B168,Gemeinde_Kennzahlen!B:B,),23)),INDEX(Gemeinde_Kennzahlen!A:W,MATCH(B168,Gemeinde_Kennzahlen!B:B,),23),0),0)</f>
        <v>1064</v>
      </c>
    </row>
    <row r="169" spans="1:21" x14ac:dyDescent="0.2">
      <c r="A169">
        <v>305</v>
      </c>
      <c r="B169" t="s">
        <v>2215</v>
      </c>
      <c r="C169" s="6">
        <v>4.9925112331502746</v>
      </c>
      <c r="D169" s="6">
        <v>0</v>
      </c>
      <c r="E169" s="6">
        <v>4.9925112331502746</v>
      </c>
      <c r="F169" s="6">
        <v>0</v>
      </c>
      <c r="G169" s="6">
        <v>4.9925112331502746</v>
      </c>
      <c r="H169" s="6">
        <v>0</v>
      </c>
      <c r="I169" s="6">
        <v>0</v>
      </c>
      <c r="J169" s="6">
        <v>0</v>
      </c>
      <c r="K169" s="6">
        <v>4.9925112331502746</v>
      </c>
      <c r="L169" s="6">
        <v>0</v>
      </c>
      <c r="M169" s="6">
        <f t="shared" si="18"/>
        <v>1.9970044932601099</v>
      </c>
      <c r="N169" s="6">
        <f t="shared" si="19"/>
        <v>0</v>
      </c>
      <c r="O169" s="6">
        <f t="shared" si="20"/>
        <v>2.9955067398901649</v>
      </c>
      <c r="P169" s="6">
        <f t="shared" si="21"/>
        <v>0.99850224663005493</v>
      </c>
      <c r="Q169" s="6">
        <f t="shared" si="22"/>
        <v>0.81527367042209287</v>
      </c>
      <c r="R169" s="6">
        <f t="shared" si="23"/>
        <v>-0.99850224663005493</v>
      </c>
      <c r="S169" t="str" cm="1">
        <f t="array" ref="S169">_xlfn.IFS(R169&gt;Q169,"Zunahme",-1*Q169&gt;R169,"Abnahme",TRUE,"Konstant")</f>
        <v>Abnahme</v>
      </c>
      <c r="T169">
        <f>IFERROR(INDEX(Gemeinde_Kennzahlen!A:C,MATCH(B169,Gemeinde_Kennzahlen!B:B,),3),0)</f>
        <v>1414</v>
      </c>
      <c r="U169">
        <f>IFERROR(IF(ISNUMBER(INDEX(Gemeinde_Kennzahlen!A:W,MATCH(B169,Gemeinde_Kennzahlen!B:B,),23)),INDEX(Gemeinde_Kennzahlen!A:W,MATCH(B169,Gemeinde_Kennzahlen!B:B,),23),0),0)</f>
        <v>589</v>
      </c>
    </row>
    <row r="170" spans="1:21" x14ac:dyDescent="0.2">
      <c r="A170">
        <v>306</v>
      </c>
      <c r="B170" t="s">
        <v>2214</v>
      </c>
      <c r="C170" s="6">
        <v>2.9142381348875936</v>
      </c>
      <c r="D170" s="6">
        <v>0.83263946711074099</v>
      </c>
      <c r="E170" s="6">
        <v>1.2489592006661114</v>
      </c>
      <c r="F170" s="6">
        <v>2.4979184013322229</v>
      </c>
      <c r="G170" s="6">
        <v>0.83263946711074099</v>
      </c>
      <c r="H170" s="6">
        <v>1.2489592006661114</v>
      </c>
      <c r="I170" s="6">
        <v>0.83263946711074099</v>
      </c>
      <c r="J170" s="6">
        <v>1.665278934221482</v>
      </c>
      <c r="K170" s="6">
        <v>1.2489592006661114</v>
      </c>
      <c r="L170" s="6">
        <v>1.665278934221482</v>
      </c>
      <c r="M170" s="6">
        <f t="shared" si="18"/>
        <v>1.4987510407993339</v>
      </c>
      <c r="N170" s="6">
        <f t="shared" si="19"/>
        <v>1.2489592006661114</v>
      </c>
      <c r="O170" s="6">
        <f t="shared" si="20"/>
        <v>1.665278934221482</v>
      </c>
      <c r="P170" s="6">
        <f t="shared" si="21"/>
        <v>1.3322231473771855</v>
      </c>
      <c r="Q170" s="6">
        <f t="shared" si="22"/>
        <v>0.22547983360077575</v>
      </c>
      <c r="R170" s="6">
        <f t="shared" si="23"/>
        <v>-0.16652789342214835</v>
      </c>
      <c r="S170" t="str" cm="1">
        <f t="array" ref="S170">_xlfn.IFS(R170&gt;Q170,"Zunahme",-1*Q170&gt;R170,"Abnahme",TRUE,"Konstant")</f>
        <v>Konstant</v>
      </c>
      <c r="T170">
        <f>IFERROR(INDEX(Gemeinde_Kennzahlen!A:C,MATCH(B170,Gemeinde_Kennzahlen!B:B,),3),0)</f>
        <v>15525</v>
      </c>
      <c r="U170">
        <f>IFERROR(IF(ISNUMBER(INDEX(Gemeinde_Kennzahlen!A:W,MATCH(B170,Gemeinde_Kennzahlen!B:B,),23)),INDEX(Gemeinde_Kennzahlen!A:W,MATCH(B170,Gemeinde_Kennzahlen!B:B,),23),0),0)</f>
        <v>8495</v>
      </c>
    </row>
    <row r="171" spans="1:21" x14ac:dyDescent="0.2">
      <c r="A171">
        <v>307</v>
      </c>
      <c r="B171" t="s">
        <v>2213</v>
      </c>
      <c r="C171" s="6">
        <v>0</v>
      </c>
      <c r="D171" s="6">
        <v>0</v>
      </c>
      <c r="E171" s="6">
        <v>0</v>
      </c>
      <c r="F171" s="6">
        <v>3.3557046979865772</v>
      </c>
      <c r="G171" s="6">
        <v>0</v>
      </c>
      <c r="H171" s="6">
        <v>0</v>
      </c>
      <c r="I171" s="6">
        <v>0</v>
      </c>
      <c r="J171" s="6">
        <v>3.3557046979865772</v>
      </c>
      <c r="K171" s="6">
        <v>0</v>
      </c>
      <c r="L171" s="6">
        <v>0</v>
      </c>
      <c r="M171" s="6">
        <f t="shared" si="18"/>
        <v>0.67114093959731547</v>
      </c>
      <c r="N171" s="6">
        <f t="shared" si="19"/>
        <v>0</v>
      </c>
      <c r="O171" s="6">
        <f t="shared" si="20"/>
        <v>0.67114093959731547</v>
      </c>
      <c r="P171" s="6">
        <f t="shared" si="21"/>
        <v>0.67114093959731547</v>
      </c>
      <c r="Q171" s="6">
        <f t="shared" si="22"/>
        <v>0.44742729306487689</v>
      </c>
      <c r="R171" s="6">
        <f t="shared" si="23"/>
        <v>0</v>
      </c>
      <c r="S171" t="str" cm="1">
        <f t="array" ref="S171">_xlfn.IFS(R171&gt;Q171,"Zunahme",-1*Q171&gt;R171,"Abnahme",TRUE,"Konstant")</f>
        <v>Konstant</v>
      </c>
      <c r="T171">
        <f>IFERROR(INDEX(Gemeinde_Kennzahlen!A:C,MATCH(B171,Gemeinde_Kennzahlen!B:B,),3),0)</f>
        <v>2473</v>
      </c>
      <c r="U171">
        <f>IFERROR(IF(ISNUMBER(INDEX(Gemeinde_Kennzahlen!A:W,MATCH(B171,Gemeinde_Kennzahlen!B:B,),23)),INDEX(Gemeinde_Kennzahlen!A:W,MATCH(B171,Gemeinde_Kennzahlen!B:B,),23),0),0)</f>
        <v>507</v>
      </c>
    </row>
    <row r="172" spans="1:21" x14ac:dyDescent="0.2">
      <c r="A172">
        <v>309</v>
      </c>
      <c r="B172" t="s">
        <v>2212</v>
      </c>
      <c r="C172" s="6">
        <v>0</v>
      </c>
      <c r="D172" s="6">
        <v>0</v>
      </c>
      <c r="E172" s="6">
        <v>0</v>
      </c>
      <c r="F172" s="6">
        <v>0</v>
      </c>
      <c r="G172" s="6">
        <v>0</v>
      </c>
      <c r="H172" s="6">
        <v>0</v>
      </c>
      <c r="I172" s="6">
        <v>0</v>
      </c>
      <c r="J172" s="6">
        <v>0</v>
      </c>
      <c r="K172" s="6">
        <v>0</v>
      </c>
      <c r="L172" s="6">
        <v>0</v>
      </c>
      <c r="M172" s="6">
        <f t="shared" si="18"/>
        <v>0</v>
      </c>
      <c r="N172" s="6">
        <f t="shared" si="19"/>
        <v>0</v>
      </c>
      <c r="O172" s="6">
        <f t="shared" si="20"/>
        <v>0</v>
      </c>
      <c r="P172" s="6">
        <f t="shared" si="21"/>
        <v>0</v>
      </c>
      <c r="Q172" s="6">
        <f t="shared" si="22"/>
        <v>0</v>
      </c>
      <c r="R172" s="6">
        <f t="shared" si="23"/>
        <v>0</v>
      </c>
      <c r="S172" t="str" cm="1">
        <f t="array" ref="S172">_xlfn.IFS(R172&gt;Q172,"Zunahme",-1*Q172&gt;R172,"Abnahme",TRUE,"Konstant")</f>
        <v>Konstant</v>
      </c>
      <c r="T172">
        <f>IFERROR(INDEX(Gemeinde_Kennzahlen!A:C,MATCH(B172,Gemeinde_Kennzahlen!B:B,),3),0)</f>
        <v>1287</v>
      </c>
      <c r="U172">
        <f>IFERROR(IF(ISNUMBER(INDEX(Gemeinde_Kennzahlen!A:W,MATCH(B172,Gemeinde_Kennzahlen!B:B,),23)),INDEX(Gemeinde_Kennzahlen!A:W,MATCH(B172,Gemeinde_Kennzahlen!B:B,),23),0),0)</f>
        <v>264</v>
      </c>
    </row>
    <row r="173" spans="1:21" x14ac:dyDescent="0.2">
      <c r="A173">
        <v>310</v>
      </c>
      <c r="B173" t="s">
        <v>2211</v>
      </c>
      <c r="C173" s="6">
        <v>2.9205607476635516</v>
      </c>
      <c r="D173" s="6">
        <v>2.9205607476635516</v>
      </c>
      <c r="E173" s="6">
        <v>0</v>
      </c>
      <c r="F173" s="6">
        <v>0</v>
      </c>
      <c r="G173" s="6">
        <v>2.9205607476635516</v>
      </c>
      <c r="H173" s="6">
        <v>2.9205607476635516</v>
      </c>
      <c r="I173" s="6">
        <v>0</v>
      </c>
      <c r="J173" s="6">
        <v>0</v>
      </c>
      <c r="K173" s="6">
        <v>0</v>
      </c>
      <c r="L173" s="6">
        <v>0</v>
      </c>
      <c r="M173" s="6">
        <f t="shared" si="18"/>
        <v>1.1682242990654206</v>
      </c>
      <c r="N173" s="6">
        <f t="shared" si="19"/>
        <v>0</v>
      </c>
      <c r="O173" s="6">
        <f t="shared" si="20"/>
        <v>1.7523364485981312</v>
      </c>
      <c r="P173" s="6">
        <f t="shared" si="21"/>
        <v>0.58411214953271029</v>
      </c>
      <c r="Q173" s="6">
        <f t="shared" si="22"/>
        <v>0.47692557297180255</v>
      </c>
      <c r="R173" s="6">
        <f t="shared" si="23"/>
        <v>-0.58411214953271029</v>
      </c>
      <c r="S173" t="str" cm="1">
        <f t="array" ref="S173">_xlfn.IFS(R173&gt;Q173,"Zunahme",-1*Q173&gt;R173,"Abnahme",TRUE,"Konstant")</f>
        <v>Abnahme</v>
      </c>
      <c r="T173">
        <f>IFERROR(INDEX(Gemeinde_Kennzahlen!A:C,MATCH(B173,Gemeinde_Kennzahlen!B:B,),3),0)</f>
        <v>2560</v>
      </c>
      <c r="U173">
        <f>IFERROR(IF(ISNUMBER(INDEX(Gemeinde_Kennzahlen!A:W,MATCH(B173,Gemeinde_Kennzahlen!B:B,),23)),INDEX(Gemeinde_Kennzahlen!A:W,MATCH(B173,Gemeinde_Kennzahlen!B:B,),23),0),0)</f>
        <v>864</v>
      </c>
    </row>
    <row r="174" spans="1:21" x14ac:dyDescent="0.2">
      <c r="A174">
        <v>311</v>
      </c>
      <c r="B174" t="s">
        <v>2210</v>
      </c>
      <c r="C174" s="6">
        <v>1.9538882375928095</v>
      </c>
      <c r="D174" s="6">
        <v>1.9538882375928095</v>
      </c>
      <c r="E174" s="6">
        <v>0</v>
      </c>
      <c r="F174" s="6">
        <v>3.907776475185619</v>
      </c>
      <c r="G174" s="6">
        <v>0</v>
      </c>
      <c r="H174" s="6">
        <v>1.9538882375928095</v>
      </c>
      <c r="I174" s="6">
        <v>0</v>
      </c>
      <c r="J174" s="6">
        <v>1.9538882375928095</v>
      </c>
      <c r="K174" s="6">
        <v>0</v>
      </c>
      <c r="L174" s="6">
        <v>0</v>
      </c>
      <c r="M174" s="6">
        <f t="shared" si="18"/>
        <v>1.1723329425556859</v>
      </c>
      <c r="N174" s="6">
        <f t="shared" si="19"/>
        <v>0.97694411879640475</v>
      </c>
      <c r="O174" s="6">
        <f t="shared" si="20"/>
        <v>1.5631105900742477</v>
      </c>
      <c r="P174" s="6">
        <f t="shared" si="21"/>
        <v>0.78155529503712384</v>
      </c>
      <c r="Q174" s="6">
        <f t="shared" si="22"/>
        <v>0.43202094442560884</v>
      </c>
      <c r="R174" s="6">
        <f t="shared" si="23"/>
        <v>-0.39077764751856203</v>
      </c>
      <c r="S174" t="str" cm="1">
        <f t="array" ref="S174">_xlfn.IFS(R174&gt;Q174,"Zunahme",-1*Q174&gt;R174,"Abnahme",TRUE,"Konstant")</f>
        <v>Konstant</v>
      </c>
      <c r="T174">
        <f>IFERROR(INDEX(Gemeinde_Kennzahlen!A:C,MATCH(B174,Gemeinde_Kennzahlen!B:B,),3),0)</f>
        <v>3773</v>
      </c>
      <c r="U174">
        <f>IFERROR(IF(ISNUMBER(INDEX(Gemeinde_Kennzahlen!A:W,MATCH(B174,Gemeinde_Kennzahlen!B:B,),23)),INDEX(Gemeinde_Kennzahlen!A:W,MATCH(B174,Gemeinde_Kennzahlen!B:B,),23),0),0)</f>
        <v>1345</v>
      </c>
    </row>
    <row r="175" spans="1:21" x14ac:dyDescent="0.2">
      <c r="A175">
        <v>312</v>
      </c>
      <c r="B175" t="s">
        <v>2209</v>
      </c>
      <c r="C175" s="6">
        <v>2.3223409196470044</v>
      </c>
      <c r="D175" s="6">
        <v>0</v>
      </c>
      <c r="E175" s="6">
        <v>0</v>
      </c>
      <c r="F175" s="6">
        <v>2.3223409196470044</v>
      </c>
      <c r="G175" s="6">
        <v>0</v>
      </c>
      <c r="H175" s="6">
        <v>0</v>
      </c>
      <c r="I175" s="6">
        <v>0</v>
      </c>
      <c r="J175" s="6">
        <v>2.3223409196470044</v>
      </c>
      <c r="K175" s="6">
        <v>0</v>
      </c>
      <c r="L175" s="6">
        <v>0</v>
      </c>
      <c r="M175" s="6">
        <f t="shared" si="18"/>
        <v>0.69670227589410128</v>
      </c>
      <c r="N175" s="6">
        <f t="shared" si="19"/>
        <v>0</v>
      </c>
      <c r="O175" s="6">
        <f t="shared" si="20"/>
        <v>0.92893636785880174</v>
      </c>
      <c r="P175" s="6">
        <f t="shared" si="21"/>
        <v>0.46446818392940087</v>
      </c>
      <c r="Q175" s="6">
        <f t="shared" si="22"/>
        <v>0.35474343512585843</v>
      </c>
      <c r="R175" s="6">
        <f t="shared" si="23"/>
        <v>-0.23223409196470041</v>
      </c>
      <c r="S175" t="str" cm="1">
        <f t="array" ref="S175">_xlfn.IFS(R175&gt;Q175,"Zunahme",-1*Q175&gt;R175,"Abnahme",TRUE,"Konstant")</f>
        <v>Konstant</v>
      </c>
      <c r="T175">
        <f>IFERROR(INDEX(Gemeinde_Kennzahlen!A:C,MATCH(B175,Gemeinde_Kennzahlen!B:B,),3),0)</f>
        <v>3084</v>
      </c>
      <c r="U175">
        <f>IFERROR(IF(ISNUMBER(INDEX(Gemeinde_Kennzahlen!A:W,MATCH(B175,Gemeinde_Kennzahlen!B:B,),23)),INDEX(Gemeinde_Kennzahlen!A:W,MATCH(B175,Gemeinde_Kennzahlen!B:B,),23),0),0)</f>
        <v>1222</v>
      </c>
    </row>
    <row r="176" spans="1:21" x14ac:dyDescent="0.2">
      <c r="A176">
        <v>321</v>
      </c>
      <c r="B176" t="s">
        <v>2208</v>
      </c>
      <c r="C176" s="6">
        <v>0</v>
      </c>
      <c r="D176" s="6">
        <v>0</v>
      </c>
      <c r="E176" s="6">
        <v>1.6095284081764043</v>
      </c>
      <c r="F176" s="6">
        <v>0</v>
      </c>
      <c r="G176" s="6">
        <v>1.6095284081764043</v>
      </c>
      <c r="H176" s="6">
        <v>0</v>
      </c>
      <c r="I176" s="6">
        <v>0</v>
      </c>
      <c r="J176" s="6">
        <v>0</v>
      </c>
      <c r="K176" s="6">
        <v>1.6095284081764043</v>
      </c>
      <c r="L176" s="6">
        <v>1.6095284081764043</v>
      </c>
      <c r="M176" s="6">
        <f t="shared" si="18"/>
        <v>0.64381136327056177</v>
      </c>
      <c r="N176" s="6">
        <f t="shared" si="19"/>
        <v>0</v>
      </c>
      <c r="O176" s="6">
        <f t="shared" si="20"/>
        <v>0.64381136327056177</v>
      </c>
      <c r="P176" s="6">
        <f t="shared" si="21"/>
        <v>0.64381136327056177</v>
      </c>
      <c r="Q176" s="6">
        <f t="shared" si="22"/>
        <v>0.26283488843641589</v>
      </c>
      <c r="R176" s="6">
        <f t="shared" si="23"/>
        <v>0</v>
      </c>
      <c r="S176" t="str" cm="1">
        <f t="array" ref="S176">_xlfn.IFS(R176&gt;Q176,"Zunahme",-1*Q176&gt;R176,"Abnahme",TRUE,"Konstant")</f>
        <v>Konstant</v>
      </c>
      <c r="T176">
        <f>IFERROR(INDEX(Gemeinde_Kennzahlen!A:C,MATCH(B176,Gemeinde_Kennzahlen!B:B,),3),0)</f>
        <v>4620</v>
      </c>
      <c r="U176">
        <f>IFERROR(IF(ISNUMBER(INDEX(Gemeinde_Kennzahlen!A:W,MATCH(B176,Gemeinde_Kennzahlen!B:B,),23)),INDEX(Gemeinde_Kennzahlen!A:W,MATCH(B176,Gemeinde_Kennzahlen!B:B,),23),0),0)</f>
        <v>1593</v>
      </c>
    </row>
    <row r="177" spans="1:21" x14ac:dyDescent="0.2">
      <c r="A177">
        <v>322</v>
      </c>
      <c r="B177" t="s">
        <v>2207</v>
      </c>
      <c r="C177" s="6">
        <v>17.241379310344826</v>
      </c>
      <c r="D177" s="6">
        <v>17.241379310344826</v>
      </c>
      <c r="E177" s="6">
        <v>0</v>
      </c>
      <c r="F177" s="6">
        <v>0</v>
      </c>
      <c r="G177" s="6">
        <v>0</v>
      </c>
      <c r="H177" s="6">
        <v>0</v>
      </c>
      <c r="I177" s="6">
        <v>0</v>
      </c>
      <c r="J177" s="6">
        <v>0</v>
      </c>
      <c r="K177" s="6">
        <v>0</v>
      </c>
      <c r="L177" s="6">
        <v>0</v>
      </c>
      <c r="M177" s="6">
        <f t="shared" si="18"/>
        <v>3.4482758620689653</v>
      </c>
      <c r="N177" s="6">
        <f t="shared" si="19"/>
        <v>0</v>
      </c>
      <c r="O177" s="6">
        <f t="shared" si="20"/>
        <v>6.8965517241379306</v>
      </c>
      <c r="P177" s="6">
        <f t="shared" si="21"/>
        <v>0</v>
      </c>
      <c r="Q177" s="6">
        <f t="shared" si="22"/>
        <v>2.2988505747126435</v>
      </c>
      <c r="R177" s="6">
        <f t="shared" si="23"/>
        <v>-3.4482758620689653</v>
      </c>
      <c r="S177" t="str" cm="1">
        <f t="array" ref="S177">_xlfn.IFS(R177&gt;Q177,"Zunahme",-1*Q177&gt;R177,"Abnahme",TRUE,"Konstant")</f>
        <v>Abnahme</v>
      </c>
      <c r="T177">
        <f>IFERROR(INDEX(Gemeinde_Kennzahlen!A:C,MATCH(B177,Gemeinde_Kennzahlen!B:B,),3),0)</f>
        <v>440</v>
      </c>
      <c r="U177">
        <f>IFERROR(IF(ISNUMBER(INDEX(Gemeinde_Kennzahlen!A:W,MATCH(B177,Gemeinde_Kennzahlen!B:B,),23)),INDEX(Gemeinde_Kennzahlen!A:W,MATCH(B177,Gemeinde_Kennzahlen!B:B,),23),0),0)</f>
        <v>140</v>
      </c>
    </row>
    <row r="178" spans="1:21" x14ac:dyDescent="0.2">
      <c r="A178">
        <v>323</v>
      </c>
      <c r="B178" t="s">
        <v>2206</v>
      </c>
      <c r="C178" s="6">
        <v>0</v>
      </c>
      <c r="D178" s="6">
        <v>0</v>
      </c>
      <c r="E178" s="6">
        <v>0</v>
      </c>
      <c r="F178" s="6">
        <v>0</v>
      </c>
      <c r="G178" s="6">
        <v>0</v>
      </c>
      <c r="H178" s="6">
        <v>0</v>
      </c>
      <c r="I178" s="6">
        <v>0</v>
      </c>
      <c r="J178" s="6">
        <v>11.123470522803116</v>
      </c>
      <c r="K178" s="6">
        <v>0</v>
      </c>
      <c r="L178" s="6">
        <v>0</v>
      </c>
      <c r="M178" s="6">
        <f t="shared" si="18"/>
        <v>1.1123470522803116</v>
      </c>
      <c r="N178" s="6">
        <f t="shared" si="19"/>
        <v>0</v>
      </c>
      <c r="O178" s="6">
        <f t="shared" si="20"/>
        <v>0</v>
      </c>
      <c r="P178" s="6">
        <f t="shared" si="21"/>
        <v>2.2246941045606232</v>
      </c>
      <c r="Q178" s="6">
        <f t="shared" si="22"/>
        <v>1.1123470522803114</v>
      </c>
      <c r="R178" s="6">
        <f t="shared" si="23"/>
        <v>1.1123470522803116</v>
      </c>
      <c r="S178" t="str" cm="1">
        <f t="array" ref="S178">_xlfn.IFS(R178&gt;Q178,"Zunahme",-1*Q178&gt;R178,"Abnahme",TRUE,"Konstant")</f>
        <v>Konstant</v>
      </c>
      <c r="T178">
        <f>IFERROR(INDEX(Gemeinde_Kennzahlen!A:C,MATCH(B178,Gemeinde_Kennzahlen!B:B,),3),0)</f>
        <v>661</v>
      </c>
      <c r="U178">
        <f>IFERROR(IF(ISNUMBER(INDEX(Gemeinde_Kennzahlen!A:W,MATCH(B178,Gemeinde_Kennzahlen!B:B,),23)),INDEX(Gemeinde_Kennzahlen!A:W,MATCH(B178,Gemeinde_Kennzahlen!B:B,),23),0),0)</f>
        <v>238</v>
      </c>
    </row>
    <row r="179" spans="1:21" x14ac:dyDescent="0.2">
      <c r="A179">
        <v>324</v>
      </c>
      <c r="B179" t="s">
        <v>2205</v>
      </c>
      <c r="C179" s="6">
        <v>7.6277650648360034</v>
      </c>
      <c r="D179" s="6">
        <v>0</v>
      </c>
      <c r="E179" s="6">
        <v>0</v>
      </c>
      <c r="F179" s="6">
        <v>0</v>
      </c>
      <c r="G179" s="6">
        <v>0</v>
      </c>
      <c r="H179" s="6">
        <v>0</v>
      </c>
      <c r="I179" s="6">
        <v>0</v>
      </c>
      <c r="J179" s="6">
        <v>0</v>
      </c>
      <c r="K179" s="6">
        <v>0</v>
      </c>
      <c r="L179" s="6">
        <v>0</v>
      </c>
      <c r="M179" s="6">
        <f t="shared" si="18"/>
        <v>0.76277650648360029</v>
      </c>
      <c r="N179" s="6">
        <f t="shared" si="19"/>
        <v>0</v>
      </c>
      <c r="O179" s="6">
        <f t="shared" si="20"/>
        <v>1.5255530129672006</v>
      </c>
      <c r="P179" s="6">
        <f t="shared" si="21"/>
        <v>0</v>
      </c>
      <c r="Q179" s="6">
        <f t="shared" si="22"/>
        <v>0.76277650648360018</v>
      </c>
      <c r="R179" s="6">
        <f t="shared" si="23"/>
        <v>-0.76277650648360029</v>
      </c>
      <c r="S179" t="str" cm="1">
        <f t="array" ref="S179">_xlfn.IFS(R179&gt;Q179,"Zunahme",-1*Q179&gt;R179,"Abnahme",TRUE,"Konstant")</f>
        <v>Konstant</v>
      </c>
      <c r="T179">
        <f>IFERROR(INDEX(Gemeinde_Kennzahlen!A:C,MATCH(B179,Gemeinde_Kennzahlen!B:B,),3),0)</f>
        <v>713</v>
      </c>
      <c r="U179">
        <f>IFERROR(IF(ISNUMBER(INDEX(Gemeinde_Kennzahlen!A:W,MATCH(B179,Gemeinde_Kennzahlen!B:B,),23)),INDEX(Gemeinde_Kennzahlen!A:W,MATCH(B179,Gemeinde_Kennzahlen!B:B,),23),0),0)</f>
        <v>598</v>
      </c>
    </row>
    <row r="180" spans="1:21" x14ac:dyDescent="0.2">
      <c r="A180">
        <v>325</v>
      </c>
      <c r="B180" t="s">
        <v>2204</v>
      </c>
      <c r="C180" s="6">
        <v>0</v>
      </c>
      <c r="D180" s="6">
        <v>0</v>
      </c>
      <c r="E180" s="6">
        <v>0</v>
      </c>
      <c r="F180" s="6">
        <v>0</v>
      </c>
      <c r="G180" s="6">
        <v>0</v>
      </c>
      <c r="H180" s="6">
        <v>0</v>
      </c>
      <c r="I180" s="6">
        <v>0</v>
      </c>
      <c r="J180" s="6">
        <v>0</v>
      </c>
      <c r="K180" s="6">
        <v>0</v>
      </c>
      <c r="L180" s="6">
        <v>0</v>
      </c>
      <c r="M180" s="6">
        <f t="shared" si="18"/>
        <v>0</v>
      </c>
      <c r="N180" s="6">
        <f t="shared" si="19"/>
        <v>0</v>
      </c>
      <c r="O180" s="6">
        <f t="shared" si="20"/>
        <v>0</v>
      </c>
      <c r="P180" s="6">
        <f t="shared" si="21"/>
        <v>0</v>
      </c>
      <c r="Q180" s="6">
        <f t="shared" si="22"/>
        <v>0</v>
      </c>
      <c r="R180" s="6">
        <f t="shared" si="23"/>
        <v>0</v>
      </c>
      <c r="S180" t="str" cm="1">
        <f t="array" ref="S180">_xlfn.IFS(R180&gt;Q180,"Zunahme",-1*Q180&gt;R180,"Abnahme",TRUE,"Konstant")</f>
        <v>Konstant</v>
      </c>
      <c r="T180">
        <f>IFERROR(INDEX(Gemeinde_Kennzahlen!A:C,MATCH(B180,Gemeinde_Kennzahlen!B:B,),3),0)</f>
        <v>181</v>
      </c>
      <c r="U180">
        <f>IFERROR(IF(ISNUMBER(INDEX(Gemeinde_Kennzahlen!A:W,MATCH(B180,Gemeinde_Kennzahlen!B:B,),23)),INDEX(Gemeinde_Kennzahlen!A:W,MATCH(B180,Gemeinde_Kennzahlen!B:B,),23),0),0)</f>
        <v>48</v>
      </c>
    </row>
    <row r="181" spans="1:21" x14ac:dyDescent="0.2">
      <c r="A181">
        <v>326</v>
      </c>
      <c r="B181" t="s">
        <v>2203</v>
      </c>
      <c r="C181" s="6">
        <v>0</v>
      </c>
      <c r="D181" s="6">
        <v>10.266940451745381</v>
      </c>
      <c r="E181" s="6">
        <v>10.266940451745381</v>
      </c>
      <c r="F181" s="6">
        <v>0</v>
      </c>
      <c r="G181" s="6">
        <v>0</v>
      </c>
      <c r="H181" s="6">
        <v>0</v>
      </c>
      <c r="I181" s="6">
        <v>0</v>
      </c>
      <c r="J181" s="6">
        <v>0</v>
      </c>
      <c r="K181" s="6">
        <v>0</v>
      </c>
      <c r="L181" s="6">
        <v>0</v>
      </c>
      <c r="M181" s="6">
        <f t="shared" si="18"/>
        <v>2.0533880903490762</v>
      </c>
      <c r="N181" s="6">
        <f t="shared" si="19"/>
        <v>0</v>
      </c>
      <c r="O181" s="6">
        <f t="shared" si="20"/>
        <v>4.1067761806981524</v>
      </c>
      <c r="P181" s="6">
        <f t="shared" si="21"/>
        <v>0</v>
      </c>
      <c r="Q181" s="6">
        <f t="shared" si="22"/>
        <v>1.3689253935660504</v>
      </c>
      <c r="R181" s="6">
        <f t="shared" si="23"/>
        <v>-2.0533880903490762</v>
      </c>
      <c r="S181" t="str" cm="1">
        <f t="array" ref="S181">_xlfn.IFS(R181&gt;Q181,"Zunahme",-1*Q181&gt;R181,"Abnahme",TRUE,"Konstant")</f>
        <v>Abnahme</v>
      </c>
      <c r="T181">
        <f>IFERROR(INDEX(Gemeinde_Kennzahlen!A:C,MATCH(B181,Gemeinde_Kennzahlen!B:B,),3),0)</f>
        <v>728</v>
      </c>
      <c r="U181">
        <f>IFERROR(IF(ISNUMBER(INDEX(Gemeinde_Kennzahlen!A:W,MATCH(B181,Gemeinde_Kennzahlen!B:B,),23)),INDEX(Gemeinde_Kennzahlen!A:W,MATCH(B181,Gemeinde_Kennzahlen!B:B,),23),0),0)</f>
        <v>246</v>
      </c>
    </row>
    <row r="182" spans="1:21" x14ac:dyDescent="0.2">
      <c r="A182">
        <v>329</v>
      </c>
      <c r="B182" t="s">
        <v>2202</v>
      </c>
      <c r="C182" s="6">
        <v>2.7879421502003834</v>
      </c>
      <c r="D182" s="6">
        <v>2.0909566126502876</v>
      </c>
      <c r="E182" s="6">
        <v>2.0909566126502876</v>
      </c>
      <c r="F182" s="6">
        <v>1.3939710751001917</v>
      </c>
      <c r="G182" s="6">
        <v>1.3939710751001917</v>
      </c>
      <c r="H182" s="6">
        <v>2.4394493814253355</v>
      </c>
      <c r="I182" s="6">
        <v>1.7424638438752396</v>
      </c>
      <c r="J182" s="6">
        <v>2.0909566126502876</v>
      </c>
      <c r="K182" s="6">
        <v>0.69698553755009585</v>
      </c>
      <c r="L182" s="6">
        <v>1.7424638438752396</v>
      </c>
      <c r="M182" s="6">
        <f t="shared" si="18"/>
        <v>1.8470116745077536</v>
      </c>
      <c r="N182" s="6">
        <f t="shared" si="19"/>
        <v>1.9167102282627635</v>
      </c>
      <c r="O182" s="6">
        <f t="shared" si="20"/>
        <v>1.9515595051402683</v>
      </c>
      <c r="P182" s="6">
        <f t="shared" si="21"/>
        <v>1.7424638438752396</v>
      </c>
      <c r="Q182" s="6">
        <f t="shared" si="22"/>
        <v>0.18766909939482557</v>
      </c>
      <c r="R182" s="6">
        <f t="shared" si="23"/>
        <v>-0.10454783063251405</v>
      </c>
      <c r="S182" t="str" cm="1">
        <f t="array" ref="S182">_xlfn.IFS(R182&gt;Q182,"Zunahme",-1*Q182&gt;R182,"Abnahme",TRUE,"Konstant")</f>
        <v>Konstant</v>
      </c>
      <c r="T182">
        <f>IFERROR(INDEX(Gemeinde_Kennzahlen!A:C,MATCH(B182,Gemeinde_Kennzahlen!B:B,),3),0)</f>
        <v>16066</v>
      </c>
      <c r="U182">
        <f>IFERROR(IF(ISNUMBER(INDEX(Gemeinde_Kennzahlen!A:W,MATCH(B182,Gemeinde_Kennzahlen!B:B,),23)),INDEX(Gemeinde_Kennzahlen!A:W,MATCH(B182,Gemeinde_Kennzahlen!B:B,),23),0),0)</f>
        <v>12629</v>
      </c>
    </row>
    <row r="183" spans="1:21" x14ac:dyDescent="0.2">
      <c r="A183">
        <v>331</v>
      </c>
      <c r="B183" t="s">
        <v>2201</v>
      </c>
      <c r="C183" s="6">
        <v>0</v>
      </c>
      <c r="D183" s="6">
        <v>0</v>
      </c>
      <c r="E183" s="6">
        <v>0</v>
      </c>
      <c r="F183" s="6">
        <v>2.8409090909090913</v>
      </c>
      <c r="G183" s="6">
        <v>2.8409090909090913</v>
      </c>
      <c r="H183" s="6">
        <v>0</v>
      </c>
      <c r="I183" s="6">
        <v>0</v>
      </c>
      <c r="J183" s="6">
        <v>0</v>
      </c>
      <c r="K183" s="6">
        <v>2.8409090909090913</v>
      </c>
      <c r="L183" s="6">
        <v>0</v>
      </c>
      <c r="M183" s="6">
        <f t="shared" si="18"/>
        <v>0.85227272727272729</v>
      </c>
      <c r="N183" s="6">
        <f t="shared" si="19"/>
        <v>0</v>
      </c>
      <c r="O183" s="6">
        <f t="shared" si="20"/>
        <v>1.1363636363636365</v>
      </c>
      <c r="P183" s="6">
        <f t="shared" si="21"/>
        <v>0.56818181818181823</v>
      </c>
      <c r="Q183" s="6">
        <f t="shared" si="22"/>
        <v>0.43395603171930303</v>
      </c>
      <c r="R183" s="6">
        <f t="shared" si="23"/>
        <v>-0.28409090909090906</v>
      </c>
      <c r="S183" t="str" cm="1">
        <f t="array" ref="S183">_xlfn.IFS(R183&gt;Q183,"Zunahme",-1*Q183&gt;R183,"Abnahme",TRUE,"Konstant")</f>
        <v>Konstant</v>
      </c>
      <c r="T183">
        <f>IFERROR(INDEX(Gemeinde_Kennzahlen!A:C,MATCH(B183,Gemeinde_Kennzahlen!B:B,),3),0)</f>
        <v>2628</v>
      </c>
      <c r="U183">
        <f>IFERROR(IF(ISNUMBER(INDEX(Gemeinde_Kennzahlen!A:W,MATCH(B183,Gemeinde_Kennzahlen!B:B,),23)),INDEX(Gemeinde_Kennzahlen!A:W,MATCH(B183,Gemeinde_Kennzahlen!B:B,),23),0),0)</f>
        <v>892</v>
      </c>
    </row>
    <row r="184" spans="1:21" x14ac:dyDescent="0.2">
      <c r="A184">
        <v>332</v>
      </c>
      <c r="B184" t="s">
        <v>2200</v>
      </c>
      <c r="C184" s="6">
        <v>2.1934634788330771</v>
      </c>
      <c r="D184" s="6">
        <v>2.1934634788330771</v>
      </c>
      <c r="E184" s="6">
        <v>0</v>
      </c>
      <c r="F184" s="6">
        <v>0</v>
      </c>
      <c r="G184" s="6">
        <v>0</v>
      </c>
      <c r="H184" s="6">
        <v>2.1934634788330771</v>
      </c>
      <c r="I184" s="6">
        <v>0</v>
      </c>
      <c r="J184" s="6">
        <v>0</v>
      </c>
      <c r="K184" s="6">
        <v>0</v>
      </c>
      <c r="L184" s="6">
        <v>4.3869269576661543</v>
      </c>
      <c r="M184" s="6">
        <f t="shared" si="18"/>
        <v>1.0967317394165383</v>
      </c>
      <c r="N184" s="6">
        <f t="shared" si="19"/>
        <v>0</v>
      </c>
      <c r="O184" s="6">
        <f t="shared" si="20"/>
        <v>0.87738539153323081</v>
      </c>
      <c r="P184" s="6">
        <f t="shared" si="21"/>
        <v>1.3160780872998461</v>
      </c>
      <c r="Q184" s="6">
        <f t="shared" si="22"/>
        <v>0.49047334448339319</v>
      </c>
      <c r="R184" s="6">
        <f t="shared" si="23"/>
        <v>0.21934634788330776</v>
      </c>
      <c r="S184" t="str" cm="1">
        <f t="array" ref="S184">_xlfn.IFS(R184&gt;Q184,"Zunahme",-1*Q184&gt;R184,"Abnahme",TRUE,"Konstant")</f>
        <v>Konstant</v>
      </c>
      <c r="T184">
        <f>IFERROR(INDEX(Gemeinde_Kennzahlen!A:C,MATCH(B184,Gemeinde_Kennzahlen!B:B,),3),0)</f>
        <v>3275</v>
      </c>
      <c r="U184">
        <f>IFERROR(IF(ISNUMBER(INDEX(Gemeinde_Kennzahlen!A:W,MATCH(B184,Gemeinde_Kennzahlen!B:B,),23)),INDEX(Gemeinde_Kennzahlen!A:W,MATCH(B184,Gemeinde_Kennzahlen!B:B,),23),0),0)</f>
        <v>1284</v>
      </c>
    </row>
    <row r="185" spans="1:21" x14ac:dyDescent="0.2">
      <c r="A185">
        <v>333</v>
      </c>
      <c r="B185" t="s">
        <v>2199</v>
      </c>
      <c r="C185" s="6">
        <v>0</v>
      </c>
      <c r="D185" s="6">
        <v>0</v>
      </c>
      <c r="E185" s="6">
        <v>4.5829514207149407</v>
      </c>
      <c r="F185" s="6">
        <v>0</v>
      </c>
      <c r="G185" s="6">
        <v>0</v>
      </c>
      <c r="H185" s="6">
        <v>0</v>
      </c>
      <c r="I185" s="6">
        <v>0</v>
      </c>
      <c r="J185" s="6">
        <v>0</v>
      </c>
      <c r="K185" s="6">
        <v>0</v>
      </c>
      <c r="L185" s="6">
        <v>0</v>
      </c>
      <c r="M185" s="6">
        <f t="shared" si="18"/>
        <v>0.45829514207149408</v>
      </c>
      <c r="N185" s="6">
        <f t="shared" si="19"/>
        <v>0</v>
      </c>
      <c r="O185" s="6">
        <f t="shared" si="20"/>
        <v>0.91659028414298815</v>
      </c>
      <c r="P185" s="6">
        <f t="shared" si="21"/>
        <v>0</v>
      </c>
      <c r="Q185" s="6">
        <f t="shared" si="22"/>
        <v>0.45829514207149408</v>
      </c>
      <c r="R185" s="6">
        <f t="shared" si="23"/>
        <v>-0.45829514207149408</v>
      </c>
      <c r="S185" t="str" cm="1">
        <f t="array" ref="S185">_xlfn.IFS(R185&gt;Q185,"Zunahme",-1*Q185&gt;R185,"Abnahme",TRUE,"Konstant")</f>
        <v>Konstant</v>
      </c>
      <c r="T185">
        <f>IFERROR(INDEX(Gemeinde_Kennzahlen!A:C,MATCH(B185,Gemeinde_Kennzahlen!B:B,),3),0)</f>
        <v>1489</v>
      </c>
      <c r="U185">
        <f>IFERROR(IF(ISNUMBER(INDEX(Gemeinde_Kennzahlen!A:W,MATCH(B185,Gemeinde_Kennzahlen!B:B,),23)),INDEX(Gemeinde_Kennzahlen!A:W,MATCH(B185,Gemeinde_Kennzahlen!B:B,),23),0),0)</f>
        <v>693</v>
      </c>
    </row>
    <row r="186" spans="1:21" x14ac:dyDescent="0.2">
      <c r="A186">
        <v>335</v>
      </c>
      <c r="B186" t="s">
        <v>2198</v>
      </c>
      <c r="C186" s="6">
        <v>29.325513196480941</v>
      </c>
      <c r="D186" s="6">
        <v>0</v>
      </c>
      <c r="E186" s="6">
        <v>0</v>
      </c>
      <c r="F186" s="6">
        <v>0</v>
      </c>
      <c r="G186" s="6">
        <v>0</v>
      </c>
      <c r="H186" s="6">
        <v>0</v>
      </c>
      <c r="I186" s="6">
        <v>0</v>
      </c>
      <c r="J186" s="6">
        <v>0</v>
      </c>
      <c r="K186" s="6">
        <v>0</v>
      </c>
      <c r="L186" s="6">
        <v>0</v>
      </c>
      <c r="M186" s="6">
        <f t="shared" si="18"/>
        <v>2.9325513196480939</v>
      </c>
      <c r="N186" s="6">
        <f t="shared" si="19"/>
        <v>0</v>
      </c>
      <c r="O186" s="6">
        <f t="shared" si="20"/>
        <v>5.8651026392961878</v>
      </c>
      <c r="P186" s="6">
        <f t="shared" si="21"/>
        <v>0</v>
      </c>
      <c r="Q186" s="6">
        <f t="shared" si="22"/>
        <v>2.9325513196480943</v>
      </c>
      <c r="R186" s="6">
        <f t="shared" si="23"/>
        <v>-2.9325513196480939</v>
      </c>
      <c r="S186" t="str" cm="1">
        <f t="array" ref="S186">_xlfn.IFS(R186&gt;Q186,"Zunahme",-1*Q186&gt;R186,"Abnahme",TRUE,"Konstant")</f>
        <v>Konstant</v>
      </c>
      <c r="T186">
        <f>IFERROR(INDEX(Gemeinde_Kennzahlen!A:C,MATCH(B186,Gemeinde_Kennzahlen!B:B,),3),0)</f>
        <v>221</v>
      </c>
      <c r="U186">
        <f>IFERROR(IF(ISNUMBER(INDEX(Gemeinde_Kennzahlen!A:W,MATCH(B186,Gemeinde_Kennzahlen!B:B,),23)),INDEX(Gemeinde_Kennzahlen!A:W,MATCH(B186,Gemeinde_Kennzahlen!B:B,),23),0),0)</f>
        <v>120</v>
      </c>
    </row>
    <row r="187" spans="1:21" x14ac:dyDescent="0.2">
      <c r="A187">
        <v>336</v>
      </c>
      <c r="B187" t="s">
        <v>2197</v>
      </c>
      <c r="C187" s="6">
        <v>0</v>
      </c>
      <c r="D187" s="6">
        <v>0</v>
      </c>
      <c r="E187" s="6">
        <v>0</v>
      </c>
      <c r="F187" s="6">
        <v>0</v>
      </c>
      <c r="G187" s="6">
        <v>0</v>
      </c>
      <c r="H187" s="6">
        <v>0</v>
      </c>
      <c r="I187" s="6">
        <v>0</v>
      </c>
      <c r="J187" s="6">
        <v>0</v>
      </c>
      <c r="K187" s="6">
        <v>0</v>
      </c>
      <c r="L187" s="6">
        <v>0</v>
      </c>
      <c r="M187" s="6">
        <f t="shared" si="18"/>
        <v>0</v>
      </c>
      <c r="N187" s="6">
        <f t="shared" si="19"/>
        <v>0</v>
      </c>
      <c r="O187" s="6">
        <f t="shared" si="20"/>
        <v>0</v>
      </c>
      <c r="P187" s="6">
        <f t="shared" si="21"/>
        <v>0</v>
      </c>
      <c r="Q187" s="6">
        <f t="shared" si="22"/>
        <v>0</v>
      </c>
      <c r="R187" s="6">
        <f t="shared" si="23"/>
        <v>0</v>
      </c>
      <c r="S187" t="str" cm="1">
        <f t="array" ref="S187">_xlfn.IFS(R187&gt;Q187,"Zunahme",-1*Q187&gt;R187,"Abnahme",TRUE,"Konstant")</f>
        <v>Konstant</v>
      </c>
      <c r="T187">
        <f>IFERROR(INDEX(Gemeinde_Kennzahlen!A:C,MATCH(B187,Gemeinde_Kennzahlen!B:B,),3),0)</f>
        <v>174</v>
      </c>
      <c r="U187">
        <f>IFERROR(IF(ISNUMBER(INDEX(Gemeinde_Kennzahlen!A:W,MATCH(B187,Gemeinde_Kennzahlen!B:B,),23)),INDEX(Gemeinde_Kennzahlen!A:W,MATCH(B187,Gemeinde_Kennzahlen!B:B,),23),0),0)</f>
        <v>57</v>
      </c>
    </row>
    <row r="188" spans="1:21" x14ac:dyDescent="0.2">
      <c r="A188">
        <v>337</v>
      </c>
      <c r="B188" t="s">
        <v>2196</v>
      </c>
      <c r="C188" s="6">
        <v>0</v>
      </c>
      <c r="D188" s="6">
        <v>0</v>
      </c>
      <c r="E188" s="6">
        <v>0</v>
      </c>
      <c r="F188" s="6">
        <v>0</v>
      </c>
      <c r="G188" s="6">
        <v>0</v>
      </c>
      <c r="H188" s="6">
        <v>0</v>
      </c>
      <c r="I188" s="6">
        <v>0</v>
      </c>
      <c r="J188" s="6">
        <v>1.7513134851138354</v>
      </c>
      <c r="K188" s="6">
        <v>0</v>
      </c>
      <c r="L188" s="6">
        <v>1.7513134851138354</v>
      </c>
      <c r="M188" s="6">
        <f t="shared" si="18"/>
        <v>0.35026269702276708</v>
      </c>
      <c r="N188" s="6">
        <f t="shared" si="19"/>
        <v>0</v>
      </c>
      <c r="O188" s="6">
        <f t="shared" si="20"/>
        <v>0</v>
      </c>
      <c r="P188" s="6">
        <f t="shared" si="21"/>
        <v>0.70052539404553416</v>
      </c>
      <c r="Q188" s="6">
        <f t="shared" si="22"/>
        <v>0.23350846468184472</v>
      </c>
      <c r="R188" s="6">
        <f t="shared" si="23"/>
        <v>0.35026269702276708</v>
      </c>
      <c r="S188" t="str" cm="1">
        <f t="array" ref="S188">_xlfn.IFS(R188&gt;Q188,"Zunahme",-1*Q188&gt;R188,"Abnahme",TRUE,"Konstant")</f>
        <v>Zunahme</v>
      </c>
      <c r="T188">
        <f>IFERROR(INDEX(Gemeinde_Kennzahlen!A:C,MATCH(B188,Gemeinde_Kennzahlen!B:B,),3),0)</f>
        <v>4056</v>
      </c>
      <c r="U188">
        <f>IFERROR(IF(ISNUMBER(INDEX(Gemeinde_Kennzahlen!A:W,MATCH(B188,Gemeinde_Kennzahlen!B:B,),23)),INDEX(Gemeinde_Kennzahlen!A:W,MATCH(B188,Gemeinde_Kennzahlen!B:B,),23),0),0)</f>
        <v>1654</v>
      </c>
    </row>
    <row r="189" spans="1:21" x14ac:dyDescent="0.2">
      <c r="A189">
        <v>338</v>
      </c>
      <c r="B189" t="s">
        <v>2195</v>
      </c>
      <c r="C189" s="6">
        <v>0</v>
      </c>
      <c r="D189" s="6">
        <v>0</v>
      </c>
      <c r="E189" s="6">
        <v>0</v>
      </c>
      <c r="F189" s="6">
        <v>0</v>
      </c>
      <c r="G189" s="6">
        <v>0</v>
      </c>
      <c r="H189" s="6">
        <v>0</v>
      </c>
      <c r="I189" s="6">
        <v>0</v>
      </c>
      <c r="J189" s="6">
        <v>0</v>
      </c>
      <c r="K189" s="6">
        <v>0</v>
      </c>
      <c r="L189" s="6">
        <v>0</v>
      </c>
      <c r="M189" s="6">
        <f t="shared" si="18"/>
        <v>0</v>
      </c>
      <c r="N189" s="6">
        <f t="shared" si="19"/>
        <v>0</v>
      </c>
      <c r="O189" s="6">
        <f t="shared" si="20"/>
        <v>0</v>
      </c>
      <c r="P189" s="6">
        <f t="shared" si="21"/>
        <v>0</v>
      </c>
      <c r="Q189" s="6">
        <f t="shared" si="22"/>
        <v>0</v>
      </c>
      <c r="R189" s="6">
        <f t="shared" si="23"/>
        <v>0</v>
      </c>
      <c r="S189" t="str" cm="1">
        <f t="array" ref="S189">_xlfn.IFS(R189&gt;Q189,"Zunahme",-1*Q189&gt;R189,"Abnahme",TRUE,"Konstant")</f>
        <v>Konstant</v>
      </c>
      <c r="T189">
        <f>IFERROR(INDEX(Gemeinde_Kennzahlen!A:C,MATCH(B189,Gemeinde_Kennzahlen!B:B,),3),0)</f>
        <v>1484</v>
      </c>
      <c r="U189">
        <f>IFERROR(IF(ISNUMBER(INDEX(Gemeinde_Kennzahlen!A:W,MATCH(B189,Gemeinde_Kennzahlen!B:B,),23)),INDEX(Gemeinde_Kennzahlen!A:W,MATCH(B189,Gemeinde_Kennzahlen!B:B,),23),0),0)</f>
        <v>553</v>
      </c>
    </row>
    <row r="190" spans="1:21" x14ac:dyDescent="0.2">
      <c r="A190">
        <v>339</v>
      </c>
      <c r="B190" t="s">
        <v>2194</v>
      </c>
      <c r="C190" s="6">
        <v>0</v>
      </c>
      <c r="D190" s="6">
        <v>0</v>
      </c>
      <c r="E190" s="6">
        <v>0</v>
      </c>
      <c r="F190" s="6">
        <v>0</v>
      </c>
      <c r="G190" s="6">
        <v>0</v>
      </c>
      <c r="H190" s="6">
        <v>0</v>
      </c>
      <c r="I190" s="6">
        <v>0</v>
      </c>
      <c r="J190" s="6">
        <v>0</v>
      </c>
      <c r="K190" s="6">
        <v>0</v>
      </c>
      <c r="L190" s="6">
        <v>0</v>
      </c>
      <c r="M190" s="6">
        <f t="shared" si="18"/>
        <v>0</v>
      </c>
      <c r="N190" s="6">
        <f t="shared" si="19"/>
        <v>0</v>
      </c>
      <c r="O190" s="6">
        <f t="shared" si="20"/>
        <v>0</v>
      </c>
      <c r="P190" s="6">
        <f t="shared" si="21"/>
        <v>0</v>
      </c>
      <c r="Q190" s="6">
        <f t="shared" si="22"/>
        <v>0</v>
      </c>
      <c r="R190" s="6">
        <f t="shared" si="23"/>
        <v>0</v>
      </c>
      <c r="S190" t="str" cm="1">
        <f t="array" ref="S190">_xlfn.IFS(R190&gt;Q190,"Zunahme",-1*Q190&gt;R190,"Abnahme",TRUE,"Konstant")</f>
        <v>Konstant</v>
      </c>
      <c r="T190">
        <f>IFERROR(INDEX(Gemeinde_Kennzahlen!A:C,MATCH(B190,Gemeinde_Kennzahlen!B:B,),3),0)</f>
        <v>394</v>
      </c>
      <c r="U190">
        <f>IFERROR(IF(ISNUMBER(INDEX(Gemeinde_Kennzahlen!A:W,MATCH(B190,Gemeinde_Kennzahlen!B:B,),23)),INDEX(Gemeinde_Kennzahlen!A:W,MATCH(B190,Gemeinde_Kennzahlen!B:B,),23),0),0)</f>
        <v>172</v>
      </c>
    </row>
    <row r="191" spans="1:21" x14ac:dyDescent="0.2">
      <c r="A191">
        <v>340</v>
      </c>
      <c r="B191" t="s">
        <v>2193</v>
      </c>
      <c r="C191" s="6">
        <v>0</v>
      </c>
      <c r="D191" s="6">
        <v>0</v>
      </c>
      <c r="E191" s="6">
        <v>0</v>
      </c>
      <c r="F191" s="6">
        <v>0</v>
      </c>
      <c r="G191" s="6">
        <v>0</v>
      </c>
      <c r="H191" s="6">
        <v>0</v>
      </c>
      <c r="I191" s="6">
        <v>0</v>
      </c>
      <c r="J191" s="6">
        <v>0</v>
      </c>
      <c r="K191" s="6">
        <v>0</v>
      </c>
      <c r="L191" s="6">
        <v>0</v>
      </c>
      <c r="M191" s="6">
        <f t="shared" si="18"/>
        <v>0</v>
      </c>
      <c r="N191" s="6">
        <f t="shared" si="19"/>
        <v>0</v>
      </c>
      <c r="O191" s="6">
        <f t="shared" si="20"/>
        <v>0</v>
      </c>
      <c r="P191" s="6">
        <f t="shared" si="21"/>
        <v>0</v>
      </c>
      <c r="Q191" s="6">
        <f t="shared" si="22"/>
        <v>0</v>
      </c>
      <c r="R191" s="6">
        <f t="shared" si="23"/>
        <v>0</v>
      </c>
      <c r="S191" t="str" cm="1">
        <f t="array" ref="S191">_xlfn.IFS(R191&gt;Q191,"Zunahme",-1*Q191&gt;R191,"Abnahme",TRUE,"Konstant")</f>
        <v>Konstant</v>
      </c>
      <c r="T191">
        <f>IFERROR(INDEX(Gemeinde_Kennzahlen!A:C,MATCH(B191,Gemeinde_Kennzahlen!B:B,),3),0)</f>
        <v>566</v>
      </c>
      <c r="U191">
        <f>IFERROR(IF(ISNUMBER(INDEX(Gemeinde_Kennzahlen!A:W,MATCH(B191,Gemeinde_Kennzahlen!B:B,),23)),INDEX(Gemeinde_Kennzahlen!A:W,MATCH(B191,Gemeinde_Kennzahlen!B:B,),23),0),0)</f>
        <v>80</v>
      </c>
    </row>
    <row r="192" spans="1:21" x14ac:dyDescent="0.2">
      <c r="A192">
        <v>341</v>
      </c>
      <c r="B192" t="s">
        <v>2192</v>
      </c>
      <c r="C192" s="6">
        <v>0</v>
      </c>
      <c r="D192" s="6">
        <v>0</v>
      </c>
      <c r="E192" s="6">
        <v>0</v>
      </c>
      <c r="F192" s="6">
        <v>0</v>
      </c>
      <c r="G192" s="6">
        <v>0</v>
      </c>
      <c r="H192" s="6">
        <v>0</v>
      </c>
      <c r="I192" s="6">
        <v>0</v>
      </c>
      <c r="J192" s="6">
        <v>0</v>
      </c>
      <c r="K192" s="6">
        <v>0</v>
      </c>
      <c r="L192" s="6">
        <v>0</v>
      </c>
      <c r="M192" s="6">
        <f t="shared" si="18"/>
        <v>0</v>
      </c>
      <c r="N192" s="6">
        <f t="shared" si="19"/>
        <v>0</v>
      </c>
      <c r="O192" s="6">
        <f t="shared" si="20"/>
        <v>0</v>
      </c>
      <c r="P192" s="6">
        <f t="shared" si="21"/>
        <v>0</v>
      </c>
      <c r="Q192" s="6">
        <f t="shared" si="22"/>
        <v>0</v>
      </c>
      <c r="R192" s="6">
        <f t="shared" si="23"/>
        <v>0</v>
      </c>
      <c r="S192" t="str" cm="1">
        <f t="array" ref="S192">_xlfn.IFS(R192&gt;Q192,"Zunahme",-1*Q192&gt;R192,"Abnahme",TRUE,"Konstant")</f>
        <v>Konstant</v>
      </c>
      <c r="T192">
        <f>IFERROR(INDEX(Gemeinde_Kennzahlen!A:C,MATCH(B192,Gemeinde_Kennzahlen!B:B,),3),0)</f>
        <v>525</v>
      </c>
      <c r="U192">
        <f>IFERROR(IF(ISNUMBER(INDEX(Gemeinde_Kennzahlen!A:W,MATCH(B192,Gemeinde_Kennzahlen!B:B,),23)),INDEX(Gemeinde_Kennzahlen!A:W,MATCH(B192,Gemeinde_Kennzahlen!B:B,),23),0),0)</f>
        <v>98</v>
      </c>
    </row>
    <row r="193" spans="1:21" x14ac:dyDescent="0.2">
      <c r="A193">
        <v>342</v>
      </c>
      <c r="B193" t="s">
        <v>2191</v>
      </c>
      <c r="C193" s="6">
        <v>0</v>
      </c>
      <c r="D193" s="6">
        <v>0</v>
      </c>
      <c r="E193" s="6">
        <v>0</v>
      </c>
      <c r="F193" s="6">
        <v>0</v>
      </c>
      <c r="G193" s="6">
        <v>2.0020020020020022</v>
      </c>
      <c r="H193" s="6">
        <v>0</v>
      </c>
      <c r="I193" s="6">
        <v>0</v>
      </c>
      <c r="J193" s="6">
        <v>2.0020020020020022</v>
      </c>
      <c r="K193" s="6">
        <v>2.0020020020020022</v>
      </c>
      <c r="L193" s="6">
        <v>2.0020020020020022</v>
      </c>
      <c r="M193" s="6">
        <f t="shared" si="18"/>
        <v>0.80080080080080085</v>
      </c>
      <c r="N193" s="6">
        <f t="shared" si="19"/>
        <v>0</v>
      </c>
      <c r="O193" s="6">
        <f t="shared" si="20"/>
        <v>0.40040040040040042</v>
      </c>
      <c r="P193" s="6">
        <f t="shared" si="21"/>
        <v>1.2012012012012012</v>
      </c>
      <c r="Q193" s="6">
        <f t="shared" si="22"/>
        <v>0.32692555792901939</v>
      </c>
      <c r="R193" s="6">
        <f t="shared" si="23"/>
        <v>0.40040040040040037</v>
      </c>
      <c r="S193" t="str" cm="1">
        <f t="array" ref="S193">_xlfn.IFS(R193&gt;Q193,"Zunahme",-1*Q193&gt;R193,"Abnahme",TRUE,"Konstant")</f>
        <v>Zunahme</v>
      </c>
      <c r="T193">
        <f>IFERROR(INDEX(Gemeinde_Kennzahlen!A:C,MATCH(B193,Gemeinde_Kennzahlen!B:B,),3),0)</f>
        <v>3425</v>
      </c>
      <c r="U193">
        <f>IFERROR(IF(ISNUMBER(INDEX(Gemeinde_Kennzahlen!A:W,MATCH(B193,Gemeinde_Kennzahlen!B:B,),23)),INDEX(Gemeinde_Kennzahlen!A:W,MATCH(B193,Gemeinde_Kennzahlen!B:B,),23),0),0)</f>
        <v>1570</v>
      </c>
    </row>
    <row r="194" spans="1:21" x14ac:dyDescent="0.2">
      <c r="A194">
        <v>344</v>
      </c>
      <c r="B194" t="s">
        <v>2190</v>
      </c>
      <c r="C194" s="6">
        <v>0</v>
      </c>
      <c r="D194" s="6">
        <v>0</v>
      </c>
      <c r="E194" s="6">
        <v>0</v>
      </c>
      <c r="F194" s="6">
        <v>0</v>
      </c>
      <c r="G194" s="6">
        <v>0</v>
      </c>
      <c r="H194" s="6">
        <v>0</v>
      </c>
      <c r="I194" s="6">
        <v>0</v>
      </c>
      <c r="J194" s="6">
        <v>0</v>
      </c>
      <c r="K194" s="6">
        <v>0</v>
      </c>
      <c r="L194" s="6">
        <v>0</v>
      </c>
      <c r="M194" s="6">
        <f t="shared" si="18"/>
        <v>0</v>
      </c>
      <c r="N194" s="6">
        <f t="shared" si="19"/>
        <v>0</v>
      </c>
      <c r="O194" s="6">
        <f t="shared" si="20"/>
        <v>0</v>
      </c>
      <c r="P194" s="6">
        <f t="shared" si="21"/>
        <v>0</v>
      </c>
      <c r="Q194" s="6">
        <f t="shared" si="22"/>
        <v>0</v>
      </c>
      <c r="R194" s="6">
        <f t="shared" si="23"/>
        <v>0</v>
      </c>
      <c r="S194" t="str" cm="1">
        <f t="array" ref="S194">_xlfn.IFS(R194&gt;Q194,"Zunahme",-1*Q194&gt;R194,"Abnahme",TRUE,"Konstant")</f>
        <v>Konstant</v>
      </c>
      <c r="T194">
        <f>IFERROR(INDEX(Gemeinde_Kennzahlen!A:C,MATCH(B194,Gemeinde_Kennzahlen!B:B,),3),0)</f>
        <v>879</v>
      </c>
      <c r="U194">
        <f>IFERROR(IF(ISNUMBER(INDEX(Gemeinde_Kennzahlen!A:W,MATCH(B194,Gemeinde_Kennzahlen!B:B,),23)),INDEX(Gemeinde_Kennzahlen!A:W,MATCH(B194,Gemeinde_Kennzahlen!B:B,),23),0),0)</f>
        <v>447</v>
      </c>
    </row>
    <row r="195" spans="1:21" x14ac:dyDescent="0.2">
      <c r="A195">
        <v>345</v>
      </c>
      <c r="B195" t="s">
        <v>2189</v>
      </c>
      <c r="C195" s="6">
        <v>4.863813229571984</v>
      </c>
      <c r="D195" s="6">
        <v>0</v>
      </c>
      <c r="E195" s="6">
        <v>0</v>
      </c>
      <c r="F195" s="6">
        <v>0</v>
      </c>
      <c r="G195" s="6">
        <v>0</v>
      </c>
      <c r="H195" s="6">
        <v>0</v>
      </c>
      <c r="I195" s="6">
        <v>4.863813229571984</v>
      </c>
      <c r="J195" s="6">
        <v>0</v>
      </c>
      <c r="K195" s="6">
        <v>0</v>
      </c>
      <c r="L195" s="6">
        <v>0</v>
      </c>
      <c r="M195" s="6">
        <f t="shared" si="18"/>
        <v>0.97276264591439676</v>
      </c>
      <c r="N195" s="6">
        <f t="shared" si="19"/>
        <v>0</v>
      </c>
      <c r="O195" s="6">
        <f t="shared" si="20"/>
        <v>0.97276264591439676</v>
      </c>
      <c r="P195" s="6">
        <f t="shared" si="21"/>
        <v>0.97276264591439676</v>
      </c>
      <c r="Q195" s="6">
        <f t="shared" si="22"/>
        <v>0.64850843060959784</v>
      </c>
      <c r="R195" s="6">
        <f t="shared" si="23"/>
        <v>0</v>
      </c>
      <c r="S195" t="str" cm="1">
        <f t="array" ref="S195">_xlfn.IFS(R195&gt;Q195,"Zunahme",-1*Q195&gt;R195,"Abnahme",TRUE,"Konstant")</f>
        <v>Konstant</v>
      </c>
      <c r="T195">
        <f>IFERROR(INDEX(Gemeinde_Kennzahlen!A:C,MATCH(B195,Gemeinde_Kennzahlen!B:B,),3),0)</f>
        <v>1660</v>
      </c>
      <c r="U195">
        <f>IFERROR(IF(ISNUMBER(INDEX(Gemeinde_Kennzahlen!A:W,MATCH(B195,Gemeinde_Kennzahlen!B:B,),23)),INDEX(Gemeinde_Kennzahlen!A:W,MATCH(B195,Gemeinde_Kennzahlen!B:B,),23),0),0)</f>
        <v>396</v>
      </c>
    </row>
    <row r="196" spans="1:21" x14ac:dyDescent="0.2">
      <c r="A196">
        <v>351</v>
      </c>
      <c r="B196" t="s">
        <v>2188</v>
      </c>
      <c r="C196" s="6">
        <v>1.7345892585560163</v>
      </c>
      <c r="D196" s="6">
        <v>1.6726396421790157</v>
      </c>
      <c r="E196" s="6">
        <v>1.6726396421790157</v>
      </c>
      <c r="F196" s="6">
        <v>1.3628915602940128</v>
      </c>
      <c r="G196" s="6">
        <v>1.486790793048014</v>
      </c>
      <c r="H196" s="6">
        <v>1.2699671357285118</v>
      </c>
      <c r="I196" s="6">
        <v>1.3009419439170122</v>
      </c>
      <c r="J196" s="6">
        <v>1.6106900258020151</v>
      </c>
      <c r="K196" s="6">
        <v>1.2080175193515112</v>
      </c>
      <c r="L196" s="6">
        <v>1.1460679029745107</v>
      </c>
      <c r="M196" s="6">
        <f t="shared" si="18"/>
        <v>1.4465235424029637</v>
      </c>
      <c r="N196" s="6">
        <f t="shared" si="19"/>
        <v>1.4248411766710134</v>
      </c>
      <c r="O196" s="6">
        <f t="shared" si="20"/>
        <v>1.5859101792512149</v>
      </c>
      <c r="P196" s="6">
        <f t="shared" si="21"/>
        <v>1.3071369055547122</v>
      </c>
      <c r="Q196" s="6">
        <f t="shared" si="22"/>
        <v>6.8339846275632055E-2</v>
      </c>
      <c r="R196" s="6">
        <f t="shared" si="23"/>
        <v>-0.13938663684825148</v>
      </c>
      <c r="S196" t="str" cm="1">
        <f t="array" ref="S196">_xlfn.IFS(R196&gt;Q196,"Zunahme",-1*Q196&gt;R196,"Abnahme",TRUE,"Konstant")</f>
        <v>Abnahme</v>
      </c>
      <c r="T196">
        <f>IFERROR(INDEX(Gemeinde_Kennzahlen!A:C,MATCH(B196,Gemeinde_Kennzahlen!B:B,),3),0)</f>
        <v>134591</v>
      </c>
      <c r="U196">
        <f>IFERROR(IF(ISNUMBER(INDEX(Gemeinde_Kennzahlen!A:W,MATCH(B196,Gemeinde_Kennzahlen!B:B,),23)),INDEX(Gemeinde_Kennzahlen!A:W,MATCH(B196,Gemeinde_Kennzahlen!B:B,),23),0),0)</f>
        <v>188252</v>
      </c>
    </row>
    <row r="197" spans="1:21" x14ac:dyDescent="0.2">
      <c r="A197">
        <v>352</v>
      </c>
      <c r="B197" t="s">
        <v>2187</v>
      </c>
      <c r="C197" s="6">
        <v>2.5393600812595225</v>
      </c>
      <c r="D197" s="6">
        <v>1.2696800406297613</v>
      </c>
      <c r="E197" s="6">
        <v>0</v>
      </c>
      <c r="F197" s="6">
        <v>0</v>
      </c>
      <c r="G197" s="6">
        <v>1.2696800406297613</v>
      </c>
      <c r="H197" s="6">
        <v>0</v>
      </c>
      <c r="I197" s="6">
        <v>1.2696800406297613</v>
      </c>
      <c r="J197" s="6">
        <v>0</v>
      </c>
      <c r="K197" s="6">
        <v>1.2696800406297613</v>
      </c>
      <c r="L197" s="6">
        <v>2.5393600812595225</v>
      </c>
      <c r="M197" s="6">
        <f t="shared" si="18"/>
        <v>1.015744032503809</v>
      </c>
      <c r="N197" s="6">
        <f t="shared" si="19"/>
        <v>1.2696800406297613</v>
      </c>
      <c r="O197" s="6">
        <f t="shared" si="20"/>
        <v>1.015744032503809</v>
      </c>
      <c r="P197" s="6">
        <f t="shared" si="21"/>
        <v>1.015744032503809</v>
      </c>
      <c r="Q197" s="6">
        <f t="shared" si="22"/>
        <v>0.31671384685745224</v>
      </c>
      <c r="R197" s="6">
        <f t="shared" si="23"/>
        <v>0</v>
      </c>
      <c r="S197" t="str" cm="1">
        <f t="array" ref="S197">_xlfn.IFS(R197&gt;Q197,"Zunahme",-1*Q197&gt;R197,"Abnahme",TRUE,"Konstant")</f>
        <v>Konstant</v>
      </c>
      <c r="T197">
        <f>IFERROR(INDEX(Gemeinde_Kennzahlen!A:C,MATCH(B197,Gemeinde_Kennzahlen!B:B,),3),0)</f>
        <v>6286</v>
      </c>
      <c r="U197">
        <f>IFERROR(IF(ISNUMBER(INDEX(Gemeinde_Kennzahlen!A:W,MATCH(B197,Gemeinde_Kennzahlen!B:B,),23)),INDEX(Gemeinde_Kennzahlen!A:W,MATCH(B197,Gemeinde_Kennzahlen!B:B,),23),0),0)</f>
        <v>1590</v>
      </c>
    </row>
    <row r="198" spans="1:21" x14ac:dyDescent="0.2">
      <c r="A198">
        <v>353</v>
      </c>
      <c r="B198" t="s">
        <v>2186</v>
      </c>
      <c r="C198" s="6">
        <v>0</v>
      </c>
      <c r="D198" s="6">
        <v>1.9940179461615157</v>
      </c>
      <c r="E198" s="6">
        <v>0</v>
      </c>
      <c r="F198" s="6">
        <v>0</v>
      </c>
      <c r="G198" s="6">
        <v>0</v>
      </c>
      <c r="H198" s="6">
        <v>0</v>
      </c>
      <c r="I198" s="6">
        <v>0</v>
      </c>
      <c r="J198" s="6">
        <v>0</v>
      </c>
      <c r="K198" s="6">
        <v>0</v>
      </c>
      <c r="L198" s="6">
        <v>1.9940179461615157</v>
      </c>
      <c r="M198" s="6">
        <f t="shared" si="18"/>
        <v>0.39880358923230314</v>
      </c>
      <c r="N198" s="6">
        <f t="shared" si="19"/>
        <v>0</v>
      </c>
      <c r="O198" s="6">
        <f t="shared" si="20"/>
        <v>0.39880358923230314</v>
      </c>
      <c r="P198" s="6">
        <f t="shared" si="21"/>
        <v>0.39880358923230314</v>
      </c>
      <c r="Q198" s="6">
        <f t="shared" si="22"/>
        <v>0.26586905948820211</v>
      </c>
      <c r="R198" s="6">
        <f t="shared" si="23"/>
        <v>0</v>
      </c>
      <c r="S198" t="str" cm="1">
        <f t="array" ref="S198">_xlfn.IFS(R198&gt;Q198,"Zunahme",-1*Q198&gt;R198,"Abnahme",TRUE,"Konstant")</f>
        <v>Konstant</v>
      </c>
      <c r="T198">
        <f>IFERROR(INDEX(Gemeinde_Kennzahlen!A:C,MATCH(B198,Gemeinde_Kennzahlen!B:B,),3),0)</f>
        <v>4369</v>
      </c>
      <c r="U198">
        <f>IFERROR(IF(ISNUMBER(INDEX(Gemeinde_Kennzahlen!A:W,MATCH(B198,Gemeinde_Kennzahlen!B:B,),23)),INDEX(Gemeinde_Kennzahlen!A:W,MATCH(B198,Gemeinde_Kennzahlen!B:B,),23),0),0)</f>
        <v>646</v>
      </c>
    </row>
    <row r="199" spans="1:21" x14ac:dyDescent="0.2">
      <c r="A199">
        <v>354</v>
      </c>
      <c r="B199" t="s">
        <v>2185</v>
      </c>
      <c r="C199" s="6">
        <v>0</v>
      </c>
      <c r="D199" s="6">
        <v>0</v>
      </c>
      <c r="E199" s="6">
        <v>2.4987506246876561</v>
      </c>
      <c r="F199" s="6">
        <v>0</v>
      </c>
      <c r="G199" s="6">
        <v>0</v>
      </c>
      <c r="H199" s="6">
        <v>0</v>
      </c>
      <c r="I199" s="6">
        <v>0</v>
      </c>
      <c r="J199" s="6">
        <v>0</v>
      </c>
      <c r="K199" s="6">
        <v>0</v>
      </c>
      <c r="L199" s="6">
        <v>0</v>
      </c>
      <c r="M199" s="6">
        <f t="shared" si="18"/>
        <v>0.24987506246876562</v>
      </c>
      <c r="N199" s="6">
        <f t="shared" si="19"/>
        <v>0</v>
      </c>
      <c r="O199" s="6">
        <f t="shared" si="20"/>
        <v>0.49975012493753124</v>
      </c>
      <c r="P199" s="6">
        <f t="shared" si="21"/>
        <v>0</v>
      </c>
      <c r="Q199" s="6">
        <f t="shared" si="22"/>
        <v>0.24987506246876556</v>
      </c>
      <c r="R199" s="6">
        <f t="shared" si="23"/>
        <v>-0.24987506246876562</v>
      </c>
      <c r="S199" t="str" cm="1">
        <f t="array" ref="S199">_xlfn.IFS(R199&gt;Q199,"Zunahme",-1*Q199&gt;R199,"Abnahme",TRUE,"Konstant")</f>
        <v>Konstant</v>
      </c>
      <c r="T199">
        <f>IFERROR(INDEX(Gemeinde_Kennzahlen!A:C,MATCH(B199,Gemeinde_Kennzahlen!B:B,),3),0)</f>
        <v>3214</v>
      </c>
      <c r="U199">
        <f>IFERROR(IF(ISNUMBER(INDEX(Gemeinde_Kennzahlen!A:W,MATCH(B199,Gemeinde_Kennzahlen!B:B,),23)),INDEX(Gemeinde_Kennzahlen!A:W,MATCH(B199,Gemeinde_Kennzahlen!B:B,),23),0),0)</f>
        <v>788</v>
      </c>
    </row>
    <row r="200" spans="1:21" x14ac:dyDescent="0.2">
      <c r="A200">
        <v>355</v>
      </c>
      <c r="B200" t="s">
        <v>2184</v>
      </c>
      <c r="C200" s="6">
        <v>1.863874996116927</v>
      </c>
      <c r="D200" s="6">
        <v>1.7085520797738498</v>
      </c>
      <c r="E200" s="6">
        <v>1.2425833307446181</v>
      </c>
      <c r="F200" s="6">
        <v>1.2425833307446181</v>
      </c>
      <c r="G200" s="6">
        <v>1.2425833307446181</v>
      </c>
      <c r="H200" s="6">
        <v>0.77661458171538622</v>
      </c>
      <c r="I200" s="6">
        <v>1.2425833307446181</v>
      </c>
      <c r="J200" s="6">
        <v>0.31064583268615453</v>
      </c>
      <c r="K200" s="6">
        <v>0.62129166537230907</v>
      </c>
      <c r="L200" s="6">
        <v>0.46596874902923174</v>
      </c>
      <c r="M200" s="6">
        <f t="shared" si="18"/>
        <v>1.0717281227672328</v>
      </c>
      <c r="N200" s="6">
        <f t="shared" si="19"/>
        <v>1.2425833307446181</v>
      </c>
      <c r="O200" s="6">
        <f t="shared" si="20"/>
        <v>1.4600354136249263</v>
      </c>
      <c r="P200" s="6">
        <f t="shared" si="21"/>
        <v>0.68342083190954006</v>
      </c>
      <c r="Q200" s="6">
        <f t="shared" si="22"/>
        <v>0.1628217534250401</v>
      </c>
      <c r="R200" s="6">
        <f t="shared" si="23"/>
        <v>-0.38830729085769278</v>
      </c>
      <c r="S200" t="str" cm="1">
        <f t="array" ref="S200">_xlfn.IFS(R200&gt;Q200,"Zunahme",-1*Q200&gt;R200,"Abnahme",TRUE,"Konstant")</f>
        <v>Abnahme</v>
      </c>
      <c r="T200">
        <f>IFERROR(INDEX(Gemeinde_Kennzahlen!A:C,MATCH(B200,Gemeinde_Kennzahlen!B:B,),3),0)</f>
        <v>42044</v>
      </c>
      <c r="U200">
        <f>IFERROR(IF(ISNUMBER(INDEX(Gemeinde_Kennzahlen!A:W,MATCH(B200,Gemeinde_Kennzahlen!B:B,),23)),INDEX(Gemeinde_Kennzahlen!A:W,MATCH(B200,Gemeinde_Kennzahlen!B:B,),23),0),0)</f>
        <v>22338</v>
      </c>
    </row>
    <row r="201" spans="1:21" x14ac:dyDescent="0.2">
      <c r="A201">
        <v>356</v>
      </c>
      <c r="B201" t="s">
        <v>2183</v>
      </c>
      <c r="C201" s="6">
        <v>0.87359133397396693</v>
      </c>
      <c r="D201" s="6">
        <v>1.3103870009609504</v>
      </c>
      <c r="E201" s="6">
        <v>0.43679566698698347</v>
      </c>
      <c r="F201" s="6">
        <v>2.6207740019219008</v>
      </c>
      <c r="G201" s="6">
        <v>0.87359133397396693</v>
      </c>
      <c r="H201" s="6">
        <v>0.43679566698698347</v>
      </c>
      <c r="I201" s="6">
        <v>0.87359133397396693</v>
      </c>
      <c r="J201" s="6">
        <v>1.3103870009609504</v>
      </c>
      <c r="K201" s="6">
        <v>0.87359133397396693</v>
      </c>
      <c r="L201" s="6">
        <v>0.43679566698698347</v>
      </c>
      <c r="M201" s="6">
        <f t="shared" si="18"/>
        <v>1.004630034070062</v>
      </c>
      <c r="N201" s="6">
        <f t="shared" si="19"/>
        <v>0.87359133397396693</v>
      </c>
      <c r="O201" s="6">
        <f t="shared" si="20"/>
        <v>1.2230278675635537</v>
      </c>
      <c r="P201" s="6">
        <f t="shared" si="21"/>
        <v>0.78623220057657028</v>
      </c>
      <c r="Q201" s="6">
        <f t="shared" si="22"/>
        <v>0.20642157885265167</v>
      </c>
      <c r="R201" s="6">
        <f t="shared" si="23"/>
        <v>-0.21839783349349173</v>
      </c>
      <c r="S201" t="str" cm="1">
        <f t="array" ref="S201">_xlfn.IFS(R201&gt;Q201,"Zunahme",-1*Q201&gt;R201,"Abnahme",TRUE,"Konstant")</f>
        <v>Abnahme</v>
      </c>
      <c r="T201">
        <f>IFERROR(INDEX(Gemeinde_Kennzahlen!A:C,MATCH(B201,Gemeinde_Kennzahlen!B:B,),3),0)</f>
        <v>13023</v>
      </c>
      <c r="U201">
        <f>IFERROR(IF(ISNUMBER(INDEX(Gemeinde_Kennzahlen!A:W,MATCH(B201,Gemeinde_Kennzahlen!B:B,),23)),INDEX(Gemeinde_Kennzahlen!A:W,MATCH(B201,Gemeinde_Kennzahlen!B:B,),23),0),0)</f>
        <v>9871</v>
      </c>
    </row>
    <row r="202" spans="1:21" x14ac:dyDescent="0.2">
      <c r="A202">
        <v>357</v>
      </c>
      <c r="B202" t="s">
        <v>2182</v>
      </c>
      <c r="C202" s="6">
        <v>0</v>
      </c>
      <c r="D202" s="6">
        <v>0</v>
      </c>
      <c r="E202" s="6">
        <v>0</v>
      </c>
      <c r="F202" s="6">
        <v>0</v>
      </c>
      <c r="G202" s="6">
        <v>0</v>
      </c>
      <c r="H202" s="6">
        <v>0</v>
      </c>
      <c r="I202" s="6">
        <v>8.7642418930762496</v>
      </c>
      <c r="J202" s="6">
        <v>0</v>
      </c>
      <c r="K202" s="6">
        <v>0</v>
      </c>
      <c r="L202" s="6">
        <v>0</v>
      </c>
      <c r="M202" s="6">
        <f t="shared" si="18"/>
        <v>0.876424189307625</v>
      </c>
      <c r="N202" s="6">
        <f t="shared" si="19"/>
        <v>0</v>
      </c>
      <c r="O202" s="6">
        <f t="shared" si="20"/>
        <v>0</v>
      </c>
      <c r="P202" s="6">
        <f t="shared" si="21"/>
        <v>1.75284837861525</v>
      </c>
      <c r="Q202" s="6">
        <f t="shared" si="22"/>
        <v>0.876424189307625</v>
      </c>
      <c r="R202" s="6">
        <f t="shared" si="23"/>
        <v>0.876424189307625</v>
      </c>
      <c r="S202" t="str" cm="1">
        <f t="array" ref="S202">_xlfn.IFS(R202&gt;Q202,"Zunahme",-1*Q202&gt;R202,"Abnahme",TRUE,"Konstant")</f>
        <v>Konstant</v>
      </c>
      <c r="T202">
        <f>IFERROR(INDEX(Gemeinde_Kennzahlen!A:C,MATCH(B202,Gemeinde_Kennzahlen!B:B,),3),0)</f>
        <v>849</v>
      </c>
      <c r="U202">
        <f>IFERROR(IF(ISNUMBER(INDEX(Gemeinde_Kennzahlen!A:W,MATCH(B202,Gemeinde_Kennzahlen!B:B,),23)),INDEX(Gemeinde_Kennzahlen!A:W,MATCH(B202,Gemeinde_Kennzahlen!B:B,),23),0),0)</f>
        <v>292</v>
      </c>
    </row>
    <row r="203" spans="1:21" x14ac:dyDescent="0.2">
      <c r="A203">
        <v>358</v>
      </c>
      <c r="B203" t="s">
        <v>2181</v>
      </c>
      <c r="C203" s="6">
        <v>0</v>
      </c>
      <c r="D203" s="6">
        <v>2.5806451612903225</v>
      </c>
      <c r="E203" s="6">
        <v>0</v>
      </c>
      <c r="F203" s="6">
        <v>2.5806451612903225</v>
      </c>
      <c r="G203" s="6">
        <v>0</v>
      </c>
      <c r="H203" s="6">
        <v>0</v>
      </c>
      <c r="I203" s="6">
        <v>0</v>
      </c>
      <c r="J203" s="6">
        <v>2.5806451612903225</v>
      </c>
      <c r="K203" s="6">
        <v>0</v>
      </c>
      <c r="L203" s="6">
        <v>7.7419354838709671</v>
      </c>
      <c r="M203" s="6">
        <f t="shared" si="18"/>
        <v>1.5483870967741935</v>
      </c>
      <c r="N203" s="6">
        <f t="shared" si="19"/>
        <v>0</v>
      </c>
      <c r="O203" s="6">
        <f t="shared" si="20"/>
        <v>1.032258064516129</v>
      </c>
      <c r="P203" s="6">
        <f t="shared" si="21"/>
        <v>2.064516129032258</v>
      </c>
      <c r="Q203" s="6">
        <f t="shared" si="22"/>
        <v>0.78840011956229505</v>
      </c>
      <c r="R203" s="6">
        <f t="shared" si="23"/>
        <v>0.5161290322580645</v>
      </c>
      <c r="S203" t="str" cm="1">
        <f t="array" ref="S203">_xlfn.IFS(R203&gt;Q203,"Zunahme",-1*Q203&gt;R203,"Abnahme",TRUE,"Konstant")</f>
        <v>Konstant</v>
      </c>
      <c r="T203">
        <f>IFERROR(INDEX(Gemeinde_Kennzahlen!A:C,MATCH(B203,Gemeinde_Kennzahlen!B:B,),3),0)</f>
        <v>3137</v>
      </c>
      <c r="U203">
        <f>IFERROR(IF(ISNUMBER(INDEX(Gemeinde_Kennzahlen!A:W,MATCH(B203,Gemeinde_Kennzahlen!B:B,),23)),INDEX(Gemeinde_Kennzahlen!A:W,MATCH(B203,Gemeinde_Kennzahlen!B:B,),23),0),0)</f>
        <v>738</v>
      </c>
    </row>
    <row r="204" spans="1:21" x14ac:dyDescent="0.2">
      <c r="A204">
        <v>359</v>
      </c>
      <c r="B204" t="s">
        <v>2180</v>
      </c>
      <c r="C204" s="6">
        <v>0</v>
      </c>
      <c r="D204" s="6">
        <v>0</v>
      </c>
      <c r="E204" s="6">
        <v>1.5033072760072159</v>
      </c>
      <c r="F204" s="6">
        <v>3.0066145520144318</v>
      </c>
      <c r="G204" s="6">
        <v>1.5033072760072159</v>
      </c>
      <c r="H204" s="6">
        <v>1.5033072760072159</v>
      </c>
      <c r="I204" s="6">
        <v>0</v>
      </c>
      <c r="J204" s="6">
        <v>0</v>
      </c>
      <c r="K204" s="6">
        <v>1.5033072760072159</v>
      </c>
      <c r="L204" s="6">
        <v>0</v>
      </c>
      <c r="M204" s="6">
        <f t="shared" si="18"/>
        <v>0.9019843656043296</v>
      </c>
      <c r="N204" s="6">
        <f t="shared" si="19"/>
        <v>0.75165363800360796</v>
      </c>
      <c r="O204" s="6">
        <f t="shared" si="20"/>
        <v>1.2026458208057726</v>
      </c>
      <c r="P204" s="6">
        <f t="shared" si="21"/>
        <v>0.60132291040288632</v>
      </c>
      <c r="Q204" s="6">
        <f t="shared" si="22"/>
        <v>0.33239374527514526</v>
      </c>
      <c r="R204" s="6">
        <f t="shared" si="23"/>
        <v>-0.30066145520144327</v>
      </c>
      <c r="S204" t="str" cm="1">
        <f t="array" ref="S204">_xlfn.IFS(R204&gt;Q204,"Zunahme",-1*Q204&gt;R204,"Abnahme",TRUE,"Konstant")</f>
        <v>Konstant</v>
      </c>
      <c r="T204">
        <f>IFERROR(INDEX(Gemeinde_Kennzahlen!A:C,MATCH(B204,Gemeinde_Kennzahlen!B:B,),3),0)</f>
        <v>5345</v>
      </c>
      <c r="U204">
        <f>IFERROR(IF(ISNUMBER(INDEX(Gemeinde_Kennzahlen!A:W,MATCH(B204,Gemeinde_Kennzahlen!B:B,),23)),INDEX(Gemeinde_Kennzahlen!A:W,MATCH(B204,Gemeinde_Kennzahlen!B:B,),23),0),0)</f>
        <v>1307</v>
      </c>
    </row>
    <row r="205" spans="1:21" x14ac:dyDescent="0.2">
      <c r="A205">
        <v>360</v>
      </c>
      <c r="B205" t="s">
        <v>2179</v>
      </c>
      <c r="C205" s="6">
        <v>0.89341552756186904</v>
      </c>
      <c r="D205" s="6">
        <v>0</v>
      </c>
      <c r="E205" s="6">
        <v>1.7868310551237381</v>
      </c>
      <c r="F205" s="6">
        <v>0.89341552756186904</v>
      </c>
      <c r="G205" s="6">
        <v>0</v>
      </c>
      <c r="H205" s="6">
        <v>0</v>
      </c>
      <c r="I205" s="6">
        <v>0</v>
      </c>
      <c r="J205" s="6">
        <v>1.7868310551237381</v>
      </c>
      <c r="K205" s="6">
        <v>1.7868310551237381</v>
      </c>
      <c r="L205" s="6">
        <v>1.7868310551237381</v>
      </c>
      <c r="M205" s="6">
        <f t="shared" si="18"/>
        <v>0.89341552756186915</v>
      </c>
      <c r="N205" s="6">
        <f t="shared" si="19"/>
        <v>0.89341552756186904</v>
      </c>
      <c r="O205" s="6">
        <f t="shared" si="20"/>
        <v>0.71473242204949528</v>
      </c>
      <c r="P205" s="6">
        <f t="shared" si="21"/>
        <v>1.0720986330742428</v>
      </c>
      <c r="Q205" s="6">
        <f t="shared" si="22"/>
        <v>0.26636504690429008</v>
      </c>
      <c r="R205" s="6">
        <f t="shared" si="23"/>
        <v>0.17868310551237365</v>
      </c>
      <c r="S205" t="str" cm="1">
        <f t="array" ref="S205">_xlfn.IFS(R205&gt;Q205,"Zunahme",-1*Q205&gt;R205,"Abnahme",TRUE,"Konstant")</f>
        <v>Konstant</v>
      </c>
      <c r="T205">
        <f>IFERROR(INDEX(Gemeinde_Kennzahlen!A:C,MATCH(B205,Gemeinde_Kennzahlen!B:B,),3),0)</f>
        <v>9266</v>
      </c>
      <c r="U205">
        <f>IFERROR(IF(ISNUMBER(INDEX(Gemeinde_Kennzahlen!A:W,MATCH(B205,Gemeinde_Kennzahlen!B:B,),23)),INDEX(Gemeinde_Kennzahlen!A:W,MATCH(B205,Gemeinde_Kennzahlen!B:B,),23),0),0)</f>
        <v>1927</v>
      </c>
    </row>
    <row r="206" spans="1:21" x14ac:dyDescent="0.2">
      <c r="A206">
        <v>361</v>
      </c>
      <c r="B206" t="s">
        <v>2178</v>
      </c>
      <c r="C206" s="6">
        <v>1.1012609437806289</v>
      </c>
      <c r="D206" s="6">
        <v>2.7531523594515721</v>
      </c>
      <c r="E206" s="6">
        <v>2.2025218875612578</v>
      </c>
      <c r="F206" s="6">
        <v>1.1012609437806289</v>
      </c>
      <c r="G206" s="6">
        <v>0</v>
      </c>
      <c r="H206" s="6">
        <v>1.6518914156709432</v>
      </c>
      <c r="I206" s="6">
        <v>1.1012609437806289</v>
      </c>
      <c r="J206" s="6">
        <v>0.55063047189031444</v>
      </c>
      <c r="K206" s="6">
        <v>0.55063047189031444</v>
      </c>
      <c r="L206" s="6">
        <v>2.2025218875612578</v>
      </c>
      <c r="M206" s="6">
        <f t="shared" si="18"/>
        <v>1.3215131325367548</v>
      </c>
      <c r="N206" s="6">
        <f t="shared" si="19"/>
        <v>1.1012609437806289</v>
      </c>
      <c r="O206" s="6">
        <f t="shared" si="20"/>
        <v>1.4316392269148175</v>
      </c>
      <c r="P206" s="6">
        <f t="shared" si="21"/>
        <v>1.2113870381586918</v>
      </c>
      <c r="Q206" s="6">
        <f t="shared" si="22"/>
        <v>0.27470274300416214</v>
      </c>
      <c r="R206" s="6">
        <f t="shared" si="23"/>
        <v>-0.11012609437806309</v>
      </c>
      <c r="S206" t="str" cm="1">
        <f t="array" ref="S206">_xlfn.IFS(R206&gt;Q206,"Zunahme",-1*Q206&gt;R206,"Abnahme",TRUE,"Konstant")</f>
        <v>Konstant</v>
      </c>
      <c r="T206">
        <f>IFERROR(INDEX(Gemeinde_Kennzahlen!A:C,MATCH(B206,Gemeinde_Kennzahlen!B:B,),3),0)</f>
        <v>10471</v>
      </c>
      <c r="U206">
        <f>IFERROR(IF(ISNUMBER(INDEX(Gemeinde_Kennzahlen!A:W,MATCH(B206,Gemeinde_Kennzahlen!B:B,),23)),INDEX(Gemeinde_Kennzahlen!A:W,MATCH(B206,Gemeinde_Kennzahlen!B:B,),23),0),0)</f>
        <v>7690</v>
      </c>
    </row>
    <row r="207" spans="1:21" x14ac:dyDescent="0.2">
      <c r="A207">
        <v>362</v>
      </c>
      <c r="B207" t="s">
        <v>2177</v>
      </c>
      <c r="C207" s="6">
        <v>1.2679628064243449</v>
      </c>
      <c r="D207" s="6">
        <v>0</v>
      </c>
      <c r="E207" s="6">
        <v>0.42265426880811496</v>
      </c>
      <c r="F207" s="6">
        <v>0.84530853761622993</v>
      </c>
      <c r="G207" s="6">
        <v>0.84530853761622993</v>
      </c>
      <c r="H207" s="6">
        <v>0</v>
      </c>
      <c r="I207" s="6">
        <v>1.6906170752324599</v>
      </c>
      <c r="J207" s="6">
        <v>1.2679628064243449</v>
      </c>
      <c r="K207" s="6">
        <v>1.6906170752324599</v>
      </c>
      <c r="L207" s="6">
        <v>0.42265426880811496</v>
      </c>
      <c r="M207" s="6">
        <f t="shared" si="18"/>
        <v>0.84530853761622993</v>
      </c>
      <c r="N207" s="6">
        <f t="shared" si="19"/>
        <v>0.84530853761622993</v>
      </c>
      <c r="O207" s="6">
        <f t="shared" si="20"/>
        <v>0.67624683009298392</v>
      </c>
      <c r="P207" s="6">
        <f t="shared" si="21"/>
        <v>1.0143702451394758</v>
      </c>
      <c r="Q207" s="6">
        <f t="shared" si="22"/>
        <v>0.19924113304777336</v>
      </c>
      <c r="R207" s="6">
        <f t="shared" si="23"/>
        <v>0.1690617075232459</v>
      </c>
      <c r="S207" t="str" cm="1">
        <f t="array" ref="S207">_xlfn.IFS(R207&gt;Q207,"Zunahme",-1*Q207&gt;R207,"Abnahme",TRUE,"Konstant")</f>
        <v>Konstant</v>
      </c>
      <c r="T207">
        <f>IFERROR(INDEX(Gemeinde_Kennzahlen!A:C,MATCH(B207,Gemeinde_Kennzahlen!B:B,),3),0)</f>
        <v>11306</v>
      </c>
      <c r="U207">
        <f>IFERROR(IF(ISNUMBER(INDEX(Gemeinde_Kennzahlen!A:W,MATCH(B207,Gemeinde_Kennzahlen!B:B,),23)),INDEX(Gemeinde_Kennzahlen!A:W,MATCH(B207,Gemeinde_Kennzahlen!B:B,),23),0),0)</f>
        <v>12354</v>
      </c>
    </row>
    <row r="208" spans="1:21" x14ac:dyDescent="0.2">
      <c r="A208">
        <v>363</v>
      </c>
      <c r="B208" t="s">
        <v>2176</v>
      </c>
      <c r="C208" s="6">
        <v>2.4173079247411464</v>
      </c>
      <c r="D208" s="6">
        <v>0.40288465412352442</v>
      </c>
      <c r="E208" s="6">
        <v>2.4173079247411464</v>
      </c>
      <c r="F208" s="6">
        <v>2.0144232706176224</v>
      </c>
      <c r="G208" s="6">
        <v>2.0144232706176224</v>
      </c>
      <c r="H208" s="6">
        <v>1.6115386164940977</v>
      </c>
      <c r="I208" s="6">
        <v>2.8201925788646709</v>
      </c>
      <c r="J208" s="6">
        <v>0.80576930824704884</v>
      </c>
      <c r="K208" s="6">
        <v>2.0144232706176224</v>
      </c>
      <c r="L208" s="6">
        <v>0.40288465412352442</v>
      </c>
      <c r="M208" s="6">
        <f t="shared" si="18"/>
        <v>1.6921155473188025</v>
      </c>
      <c r="N208" s="6">
        <f t="shared" si="19"/>
        <v>2.0144232706176224</v>
      </c>
      <c r="O208" s="6">
        <f t="shared" si="20"/>
        <v>1.8532694089682125</v>
      </c>
      <c r="P208" s="6">
        <f t="shared" si="21"/>
        <v>1.5309616856693928</v>
      </c>
      <c r="Q208" s="6">
        <f t="shared" si="22"/>
        <v>0.27390889508039085</v>
      </c>
      <c r="R208" s="6">
        <f t="shared" si="23"/>
        <v>-0.1611538616494097</v>
      </c>
      <c r="S208" t="str" cm="1">
        <f t="array" ref="S208">_xlfn.IFS(R208&gt;Q208,"Zunahme",-1*Q208&gt;R208,"Abnahme",TRUE,"Konstant")</f>
        <v>Konstant</v>
      </c>
      <c r="T208">
        <f>IFERROR(INDEX(Gemeinde_Kennzahlen!A:C,MATCH(B208,Gemeinde_Kennzahlen!B:B,),3),0)</f>
        <v>17772</v>
      </c>
      <c r="U208">
        <f>IFERROR(IF(ISNUMBER(INDEX(Gemeinde_Kennzahlen!A:W,MATCH(B208,Gemeinde_Kennzahlen!B:B,),23)),INDEX(Gemeinde_Kennzahlen!A:W,MATCH(B208,Gemeinde_Kennzahlen!B:B,),23),0),0)</f>
        <v>7049</v>
      </c>
    </row>
    <row r="209" spans="1:21" x14ac:dyDescent="0.2">
      <c r="A209">
        <v>371</v>
      </c>
      <c r="B209" t="s">
        <v>2175</v>
      </c>
      <c r="C209" s="6">
        <v>2.5754610075203459</v>
      </c>
      <c r="D209" s="6">
        <v>1.5452766045122075</v>
      </c>
      <c r="E209" s="6">
        <v>2.8845163284227873</v>
      </c>
      <c r="F209" s="6">
        <v>2.9875347687236014</v>
      </c>
      <c r="G209" s="6">
        <v>2.7814978881219736</v>
      </c>
      <c r="H209" s="6">
        <v>2.3694241269187182</v>
      </c>
      <c r="I209" s="6">
        <v>3.090553209024415</v>
      </c>
      <c r="J209" s="6">
        <v>3.090553209024415</v>
      </c>
      <c r="K209" s="6">
        <v>2.4724425672195323</v>
      </c>
      <c r="L209" s="6">
        <v>3.090553209024415</v>
      </c>
      <c r="M209" s="6">
        <f t="shared" si="18"/>
        <v>2.6887812918512406</v>
      </c>
      <c r="N209" s="6">
        <f t="shared" si="19"/>
        <v>2.8330071082723807</v>
      </c>
      <c r="O209" s="6">
        <f t="shared" si="20"/>
        <v>2.5548573194601834</v>
      </c>
      <c r="P209" s="6">
        <f t="shared" si="21"/>
        <v>2.8227052642422992</v>
      </c>
      <c r="Q209" s="6">
        <f t="shared" si="22"/>
        <v>0.15237600173300364</v>
      </c>
      <c r="R209" s="6">
        <f t="shared" si="23"/>
        <v>0.13392397239105858</v>
      </c>
      <c r="S209" t="str" cm="1">
        <f t="array" ref="S209">_xlfn.IFS(R209&gt;Q209,"Zunahme",-1*Q209&gt;R209,"Abnahme",TRUE,"Konstant")</f>
        <v>Konstant</v>
      </c>
      <c r="T209">
        <f>IFERROR(INDEX(Gemeinde_Kennzahlen!A:C,MATCH(B209,Gemeinde_Kennzahlen!B:B,),3),0)</f>
        <v>55602</v>
      </c>
      <c r="U209">
        <f>IFERROR(IF(ISNUMBER(INDEX(Gemeinde_Kennzahlen!A:W,MATCH(B209,Gemeinde_Kennzahlen!B:B,),23)),INDEX(Gemeinde_Kennzahlen!A:W,MATCH(B209,Gemeinde_Kennzahlen!B:B,),23),0),0)</f>
        <v>41468</v>
      </c>
    </row>
    <row r="210" spans="1:21" x14ac:dyDescent="0.2">
      <c r="A210">
        <v>372</v>
      </c>
      <c r="B210" t="s">
        <v>2174</v>
      </c>
      <c r="C210" s="6">
        <v>3.3366700033366699</v>
      </c>
      <c r="D210" s="6">
        <v>0</v>
      </c>
      <c r="E210" s="6">
        <v>0</v>
      </c>
      <c r="F210" s="6">
        <v>3.3366700033366699</v>
      </c>
      <c r="G210" s="6">
        <v>0</v>
      </c>
      <c r="H210" s="6">
        <v>3.3366700033366699</v>
      </c>
      <c r="I210" s="6">
        <v>0</v>
      </c>
      <c r="J210" s="6">
        <v>0</v>
      </c>
      <c r="K210" s="6">
        <v>0</v>
      </c>
      <c r="L210" s="6">
        <v>0</v>
      </c>
      <c r="M210" s="6">
        <f t="shared" si="18"/>
        <v>1.0010010010010011</v>
      </c>
      <c r="N210" s="6">
        <f t="shared" si="19"/>
        <v>0</v>
      </c>
      <c r="O210" s="6">
        <f t="shared" si="20"/>
        <v>1.3346680013346679</v>
      </c>
      <c r="P210" s="6">
        <f t="shared" si="21"/>
        <v>0.66733400066733395</v>
      </c>
      <c r="Q210" s="6">
        <f t="shared" si="22"/>
        <v>0.50968476197929491</v>
      </c>
      <c r="R210" s="6">
        <f t="shared" si="23"/>
        <v>-0.33366700033366714</v>
      </c>
      <c r="S210" t="str" cm="1">
        <f t="array" ref="S210">_xlfn.IFS(R210&gt;Q210,"Zunahme",-1*Q210&gt;R210,"Abnahme",TRUE,"Konstant")</f>
        <v>Konstant</v>
      </c>
      <c r="T210">
        <f>IFERROR(INDEX(Gemeinde_Kennzahlen!A:C,MATCH(B210,Gemeinde_Kennzahlen!B:B,),3),0)</f>
        <v>2654</v>
      </c>
      <c r="U210">
        <f>IFERROR(IF(ISNUMBER(INDEX(Gemeinde_Kennzahlen!A:W,MATCH(B210,Gemeinde_Kennzahlen!B:B,),23)),INDEX(Gemeinde_Kennzahlen!A:W,MATCH(B210,Gemeinde_Kennzahlen!B:B,),23),0),0)</f>
        <v>343</v>
      </c>
    </row>
    <row r="211" spans="1:21" x14ac:dyDescent="0.2">
      <c r="A211">
        <v>381</v>
      </c>
      <c r="B211" t="s">
        <v>2173</v>
      </c>
      <c r="C211" s="6">
        <v>0</v>
      </c>
      <c r="D211" s="6">
        <v>4.5167118337850045</v>
      </c>
      <c r="E211" s="6">
        <v>0</v>
      </c>
      <c r="F211" s="6">
        <v>0</v>
      </c>
      <c r="G211" s="6">
        <v>0</v>
      </c>
      <c r="H211" s="6">
        <v>4.5167118337850045</v>
      </c>
      <c r="I211" s="6">
        <v>0</v>
      </c>
      <c r="J211" s="6">
        <v>0</v>
      </c>
      <c r="K211" s="6">
        <v>0</v>
      </c>
      <c r="L211" s="6">
        <v>4.5167118337850045</v>
      </c>
      <c r="M211" s="6">
        <f t="shared" ref="M211:M274" si="24">AVERAGE(C211:L211)</f>
        <v>1.3550135501355014</v>
      </c>
      <c r="N211" s="6">
        <f t="shared" ref="N211:N274" si="25">MEDIAN(C211:L211)</f>
        <v>0</v>
      </c>
      <c r="O211" s="6">
        <f t="shared" ref="O211:O274" si="26">AVERAGE((C211:G211))</f>
        <v>0.90334236675700086</v>
      </c>
      <c r="P211" s="6">
        <f t="shared" ref="P211:P274" si="27">AVERAGE(H211:L211)</f>
        <v>1.8066847335140017</v>
      </c>
      <c r="Q211" s="6">
        <f t="shared" ref="Q211:Q274" si="28">STDEVA(C211:L211)/SQRT(COUNT(C211:L211))</f>
        <v>0.68993912902075272</v>
      </c>
      <c r="R211" s="6">
        <f t="shared" ref="R211:R274" si="29">P211-M211</f>
        <v>0.45167118337850032</v>
      </c>
      <c r="S211" t="str" cm="1">
        <f t="array" ref="S211">_xlfn.IFS(R211&gt;Q211,"Zunahme",-1*Q211&gt;R211,"Abnahme",TRUE,"Konstant")</f>
        <v>Konstant</v>
      </c>
      <c r="T211">
        <f>IFERROR(INDEX(Gemeinde_Kennzahlen!A:C,MATCH(B211,Gemeinde_Kennzahlen!B:B,),3),0)</f>
        <v>1629</v>
      </c>
      <c r="U211">
        <f>IFERROR(IF(ISNUMBER(INDEX(Gemeinde_Kennzahlen!A:W,MATCH(B211,Gemeinde_Kennzahlen!B:B,),23)),INDEX(Gemeinde_Kennzahlen!A:W,MATCH(B211,Gemeinde_Kennzahlen!B:B,),23),0),0)</f>
        <v>585</v>
      </c>
    </row>
    <row r="212" spans="1:21" x14ac:dyDescent="0.2">
      <c r="A212">
        <v>382</v>
      </c>
      <c r="B212" t="s">
        <v>2172</v>
      </c>
      <c r="C212" s="6">
        <v>0</v>
      </c>
      <c r="D212" s="6">
        <v>0</v>
      </c>
      <c r="E212" s="6">
        <v>0</v>
      </c>
      <c r="F212" s="6">
        <v>10</v>
      </c>
      <c r="G212" s="6">
        <v>10</v>
      </c>
      <c r="H212" s="6">
        <v>0</v>
      </c>
      <c r="I212" s="6">
        <v>0</v>
      </c>
      <c r="J212" s="6">
        <v>10</v>
      </c>
      <c r="K212" s="6">
        <v>0</v>
      </c>
      <c r="L212" s="6">
        <v>0</v>
      </c>
      <c r="M212" s="6">
        <f t="shared" si="24"/>
        <v>3</v>
      </c>
      <c r="N212" s="6">
        <f t="shared" si="25"/>
        <v>0</v>
      </c>
      <c r="O212" s="6">
        <f t="shared" si="26"/>
        <v>4</v>
      </c>
      <c r="P212" s="6">
        <f t="shared" si="27"/>
        <v>2</v>
      </c>
      <c r="Q212" s="6">
        <f t="shared" si="28"/>
        <v>1.5275252316519465</v>
      </c>
      <c r="R212" s="6">
        <f t="shared" si="29"/>
        <v>-1</v>
      </c>
      <c r="S212" t="str" cm="1">
        <f t="array" ref="S212">_xlfn.IFS(R212&gt;Q212,"Zunahme",-1*Q212&gt;R212,"Abnahme",TRUE,"Konstant")</f>
        <v>Konstant</v>
      </c>
      <c r="T212">
        <f>IFERROR(INDEX(Gemeinde_Kennzahlen!A:C,MATCH(B212,Gemeinde_Kennzahlen!B:B,),3),0)</f>
        <v>870</v>
      </c>
      <c r="U212">
        <f>IFERROR(IF(ISNUMBER(INDEX(Gemeinde_Kennzahlen!A:W,MATCH(B212,Gemeinde_Kennzahlen!B:B,),23)),INDEX(Gemeinde_Kennzahlen!A:W,MATCH(B212,Gemeinde_Kennzahlen!B:B,),23),0),0)</f>
        <v>130</v>
      </c>
    </row>
    <row r="213" spans="1:21" x14ac:dyDescent="0.2">
      <c r="A213">
        <v>383</v>
      </c>
      <c r="B213" t="s">
        <v>2171</v>
      </c>
      <c r="C213" s="6">
        <v>0</v>
      </c>
      <c r="D213" s="6">
        <v>1.7494751574527643</v>
      </c>
      <c r="E213" s="6">
        <v>0</v>
      </c>
      <c r="F213" s="6">
        <v>0</v>
      </c>
      <c r="G213" s="6">
        <v>1.7494751574527643</v>
      </c>
      <c r="H213" s="6">
        <v>1.7494751574527643</v>
      </c>
      <c r="I213" s="6">
        <v>0</v>
      </c>
      <c r="J213" s="6">
        <v>1.7494751574527643</v>
      </c>
      <c r="K213" s="6">
        <v>0</v>
      </c>
      <c r="L213" s="6">
        <v>3.4989503149055285</v>
      </c>
      <c r="M213" s="6">
        <f t="shared" si="24"/>
        <v>1.0496850944716587</v>
      </c>
      <c r="N213" s="6">
        <f t="shared" si="25"/>
        <v>0.87473757872638214</v>
      </c>
      <c r="O213" s="6">
        <f t="shared" si="26"/>
        <v>0.69979006298110569</v>
      </c>
      <c r="P213" s="6">
        <f t="shared" si="27"/>
        <v>1.3995801259622114</v>
      </c>
      <c r="Q213" s="6">
        <f t="shared" si="28"/>
        <v>0.3868235118212503</v>
      </c>
      <c r="R213" s="6">
        <f t="shared" si="29"/>
        <v>0.34989503149055268</v>
      </c>
      <c r="S213" t="str" cm="1">
        <f t="array" ref="S213">_xlfn.IFS(R213&gt;Q213,"Zunahme",-1*Q213&gt;R213,"Abnahme",TRUE,"Konstant")</f>
        <v>Konstant</v>
      </c>
      <c r="T213">
        <f>IFERROR(INDEX(Gemeinde_Kennzahlen!A:C,MATCH(B213,Gemeinde_Kennzahlen!B:B,),3),0)</f>
        <v>3584</v>
      </c>
      <c r="U213">
        <f>IFERROR(IF(ISNUMBER(INDEX(Gemeinde_Kennzahlen!A:W,MATCH(B213,Gemeinde_Kennzahlen!B:B,),23)),INDEX(Gemeinde_Kennzahlen!A:W,MATCH(B213,Gemeinde_Kennzahlen!B:B,),23),0),0)</f>
        <v>2132</v>
      </c>
    </row>
    <row r="214" spans="1:21" x14ac:dyDescent="0.2">
      <c r="A214">
        <v>385</v>
      </c>
      <c r="B214" t="s">
        <v>2170</v>
      </c>
      <c r="C214" s="6">
        <v>0</v>
      </c>
      <c r="D214" s="6">
        <v>0</v>
      </c>
      <c r="E214" s="6">
        <v>0</v>
      </c>
      <c r="F214" s="6">
        <v>0</v>
      </c>
      <c r="G214" s="6">
        <v>0</v>
      </c>
      <c r="H214" s="6">
        <v>0</v>
      </c>
      <c r="I214" s="6">
        <v>0</v>
      </c>
      <c r="J214" s="6">
        <v>0</v>
      </c>
      <c r="K214" s="6">
        <v>0</v>
      </c>
      <c r="L214" s="6">
        <v>0</v>
      </c>
      <c r="M214" s="6">
        <f t="shared" si="24"/>
        <v>0</v>
      </c>
      <c r="N214" s="6">
        <f t="shared" si="25"/>
        <v>0</v>
      </c>
      <c r="O214" s="6">
        <f t="shared" si="26"/>
        <v>0</v>
      </c>
      <c r="P214" s="6">
        <f t="shared" si="27"/>
        <v>0</v>
      </c>
      <c r="Q214" s="6">
        <f t="shared" si="28"/>
        <v>0</v>
      </c>
      <c r="R214" s="6">
        <f t="shared" si="29"/>
        <v>0</v>
      </c>
      <c r="S214" t="str" cm="1">
        <f t="array" ref="S214">_xlfn.IFS(R214&gt;Q214,"Zunahme",-1*Q214&gt;R214,"Abnahme",TRUE,"Konstant")</f>
        <v>Konstant</v>
      </c>
      <c r="T214">
        <f>IFERROR(INDEX(Gemeinde_Kennzahlen!A:C,MATCH(B214,Gemeinde_Kennzahlen!B:B,),3),0)</f>
        <v>994</v>
      </c>
      <c r="U214">
        <f>IFERROR(IF(ISNUMBER(INDEX(Gemeinde_Kennzahlen!A:W,MATCH(B214,Gemeinde_Kennzahlen!B:B,),23)),INDEX(Gemeinde_Kennzahlen!A:W,MATCH(B214,Gemeinde_Kennzahlen!B:B,),23),0),0)</f>
        <v>279</v>
      </c>
    </row>
    <row r="215" spans="1:21" x14ac:dyDescent="0.2">
      <c r="A215">
        <v>386</v>
      </c>
      <c r="B215" t="s">
        <v>2169</v>
      </c>
      <c r="C215" s="6">
        <v>0</v>
      </c>
      <c r="D215" s="6">
        <v>0</v>
      </c>
      <c r="E215" s="6">
        <v>0</v>
      </c>
      <c r="F215" s="6">
        <v>4.4247787610619467</v>
      </c>
      <c r="G215" s="6">
        <v>0</v>
      </c>
      <c r="H215" s="6">
        <v>4.4247787610619467</v>
      </c>
      <c r="I215" s="6">
        <v>0</v>
      </c>
      <c r="J215" s="6">
        <v>0</v>
      </c>
      <c r="K215" s="6">
        <v>0</v>
      </c>
      <c r="L215" s="6">
        <v>4.4247787610619467</v>
      </c>
      <c r="M215" s="6">
        <f t="shared" si="24"/>
        <v>1.3274336283185839</v>
      </c>
      <c r="N215" s="6">
        <f t="shared" si="25"/>
        <v>0</v>
      </c>
      <c r="O215" s="6">
        <f t="shared" si="26"/>
        <v>0.88495575221238931</v>
      </c>
      <c r="P215" s="6">
        <f t="shared" si="27"/>
        <v>1.7699115044247786</v>
      </c>
      <c r="Q215" s="6">
        <f t="shared" si="28"/>
        <v>0.67589612019997625</v>
      </c>
      <c r="R215" s="6">
        <f t="shared" si="29"/>
        <v>0.44247787610619471</v>
      </c>
      <c r="S215" t="str" cm="1">
        <f t="array" ref="S215">_xlfn.IFS(R215&gt;Q215,"Zunahme",-1*Q215&gt;R215,"Abnahme",TRUE,"Konstant")</f>
        <v>Konstant</v>
      </c>
      <c r="T215">
        <f>IFERROR(INDEX(Gemeinde_Kennzahlen!A:C,MATCH(B215,Gemeinde_Kennzahlen!B:B,),3),0)</f>
        <v>1478</v>
      </c>
      <c r="U215">
        <f>IFERROR(IF(ISNUMBER(INDEX(Gemeinde_Kennzahlen!A:W,MATCH(B215,Gemeinde_Kennzahlen!B:B,),23)),INDEX(Gemeinde_Kennzahlen!A:W,MATCH(B215,Gemeinde_Kennzahlen!B:B,),23),0),0)</f>
        <v>782</v>
      </c>
    </row>
    <row r="216" spans="1:21" x14ac:dyDescent="0.2">
      <c r="A216">
        <v>387</v>
      </c>
      <c r="B216" t="s">
        <v>2168</v>
      </c>
      <c r="C216" s="6">
        <v>1.4080540692762602</v>
      </c>
      <c r="D216" s="6">
        <v>1.4080540692762602</v>
      </c>
      <c r="E216" s="6">
        <v>1.4080540692762602</v>
      </c>
      <c r="F216" s="6">
        <v>1.4080540692762602</v>
      </c>
      <c r="G216" s="6">
        <v>1.4080540692762602</v>
      </c>
      <c r="H216" s="6">
        <v>0</v>
      </c>
      <c r="I216" s="6">
        <v>0</v>
      </c>
      <c r="J216" s="6">
        <v>2.8161081385525204</v>
      </c>
      <c r="K216" s="6">
        <v>1.4080540692762602</v>
      </c>
      <c r="L216" s="6">
        <v>2.8161081385525204</v>
      </c>
      <c r="M216" s="6">
        <f t="shared" si="24"/>
        <v>1.4080540692762602</v>
      </c>
      <c r="N216" s="6">
        <f t="shared" si="25"/>
        <v>1.4080540692762602</v>
      </c>
      <c r="O216" s="6">
        <f t="shared" si="26"/>
        <v>1.4080540692762602</v>
      </c>
      <c r="P216" s="6">
        <f t="shared" si="27"/>
        <v>1.4080540692762602</v>
      </c>
      <c r="Q216" s="6">
        <f t="shared" si="28"/>
        <v>0.29684386183876649</v>
      </c>
      <c r="R216" s="6">
        <f t="shared" si="29"/>
        <v>0</v>
      </c>
      <c r="S216" t="str" cm="1">
        <f t="array" ref="S216">_xlfn.IFS(R216&gt;Q216,"Zunahme",-1*Q216&gt;R216,"Abnahme",TRUE,"Konstant")</f>
        <v>Konstant</v>
      </c>
      <c r="T216">
        <f>IFERROR(INDEX(Gemeinde_Kennzahlen!A:C,MATCH(B216,Gemeinde_Kennzahlen!B:B,),3),0)</f>
        <v>5280</v>
      </c>
      <c r="U216">
        <f>IFERROR(IF(ISNUMBER(INDEX(Gemeinde_Kennzahlen!A:W,MATCH(B216,Gemeinde_Kennzahlen!B:B,),23)),INDEX(Gemeinde_Kennzahlen!A:W,MATCH(B216,Gemeinde_Kennzahlen!B:B,),23),0),0)</f>
        <v>1822</v>
      </c>
    </row>
    <row r="217" spans="1:21" x14ac:dyDescent="0.2">
      <c r="A217">
        <v>388</v>
      </c>
      <c r="B217" t="s">
        <v>2167</v>
      </c>
      <c r="C217" s="6">
        <v>0</v>
      </c>
      <c r="D217" s="6">
        <v>0</v>
      </c>
      <c r="E217" s="6">
        <v>0</v>
      </c>
      <c r="F217" s="6">
        <v>0</v>
      </c>
      <c r="G217" s="6">
        <v>0</v>
      </c>
      <c r="H217" s="6">
        <v>0</v>
      </c>
      <c r="I217" s="6">
        <v>0</v>
      </c>
      <c r="J217" s="6">
        <v>0</v>
      </c>
      <c r="K217" s="6">
        <v>0</v>
      </c>
      <c r="L217" s="6">
        <v>0</v>
      </c>
      <c r="M217" s="6">
        <f t="shared" si="24"/>
        <v>0</v>
      </c>
      <c r="N217" s="6">
        <f t="shared" si="25"/>
        <v>0</v>
      </c>
      <c r="O217" s="6">
        <f t="shared" si="26"/>
        <v>0</v>
      </c>
      <c r="P217" s="6">
        <f t="shared" si="27"/>
        <v>0</v>
      </c>
      <c r="Q217" s="6">
        <f t="shared" si="28"/>
        <v>0</v>
      </c>
      <c r="R217" s="6">
        <f t="shared" si="29"/>
        <v>0</v>
      </c>
      <c r="S217" t="str" cm="1">
        <f t="array" ref="S217">_xlfn.IFS(R217&gt;Q217,"Zunahme",-1*Q217&gt;R217,"Abnahme",TRUE,"Konstant")</f>
        <v>Konstant</v>
      </c>
      <c r="T217">
        <f>IFERROR(INDEX(Gemeinde_Kennzahlen!A:C,MATCH(B217,Gemeinde_Kennzahlen!B:B,),3),0)</f>
        <v>1289</v>
      </c>
      <c r="U217">
        <f>IFERROR(IF(ISNUMBER(INDEX(Gemeinde_Kennzahlen!A:W,MATCH(B217,Gemeinde_Kennzahlen!B:B,),23)),INDEX(Gemeinde_Kennzahlen!A:W,MATCH(B217,Gemeinde_Kennzahlen!B:B,),23),0),0)</f>
        <v>273</v>
      </c>
    </row>
    <row r="218" spans="1:21" x14ac:dyDescent="0.2">
      <c r="A218">
        <v>389</v>
      </c>
      <c r="B218" t="s">
        <v>2166</v>
      </c>
      <c r="C218" s="6">
        <v>0</v>
      </c>
      <c r="D218" s="6">
        <v>0</v>
      </c>
      <c r="E218" s="6">
        <v>0</v>
      </c>
      <c r="F218" s="6">
        <v>0</v>
      </c>
      <c r="G218" s="6">
        <v>0</v>
      </c>
      <c r="H218" s="6">
        <v>0</v>
      </c>
      <c r="I218" s="6">
        <v>0</v>
      </c>
      <c r="J218" s="6">
        <v>0</v>
      </c>
      <c r="K218" s="6">
        <v>0</v>
      </c>
      <c r="L218" s="6">
        <v>0</v>
      </c>
      <c r="M218" s="6">
        <f t="shared" si="24"/>
        <v>0</v>
      </c>
      <c r="N218" s="6">
        <f t="shared" si="25"/>
        <v>0</v>
      </c>
      <c r="O218" s="6">
        <f t="shared" si="26"/>
        <v>0</v>
      </c>
      <c r="P218" s="6">
        <f t="shared" si="27"/>
        <v>0</v>
      </c>
      <c r="Q218" s="6">
        <f t="shared" si="28"/>
        <v>0</v>
      </c>
      <c r="R218" s="6">
        <f t="shared" si="29"/>
        <v>0</v>
      </c>
      <c r="S218" t="str" cm="1">
        <f t="array" ref="S218">_xlfn.IFS(R218&gt;Q218,"Zunahme",-1*Q218&gt;R218,"Abnahme",TRUE,"Konstant")</f>
        <v>Konstant</v>
      </c>
      <c r="T218">
        <f>IFERROR(INDEX(Gemeinde_Kennzahlen!A:C,MATCH(B218,Gemeinde_Kennzahlen!B:B,),3),0)</f>
        <v>50</v>
      </c>
      <c r="U218">
        <f>IFERROR(IF(ISNUMBER(INDEX(Gemeinde_Kennzahlen!A:W,MATCH(B218,Gemeinde_Kennzahlen!B:B,),23)),INDEX(Gemeinde_Kennzahlen!A:W,MATCH(B218,Gemeinde_Kennzahlen!B:B,),23),0),0)</f>
        <v>0</v>
      </c>
    </row>
    <row r="219" spans="1:21" x14ac:dyDescent="0.2">
      <c r="A219">
        <v>390</v>
      </c>
      <c r="B219" t="s">
        <v>2165</v>
      </c>
      <c r="C219" s="6">
        <v>0</v>
      </c>
      <c r="D219" s="6">
        <v>0</v>
      </c>
      <c r="E219" s="6">
        <v>0</v>
      </c>
      <c r="F219" s="6">
        <v>0</v>
      </c>
      <c r="G219" s="6">
        <v>0</v>
      </c>
      <c r="H219" s="6">
        <v>0</v>
      </c>
      <c r="I219" s="6">
        <v>0</v>
      </c>
      <c r="J219" s="6">
        <v>0</v>
      </c>
      <c r="K219" s="6">
        <v>0</v>
      </c>
      <c r="L219" s="6">
        <v>0</v>
      </c>
      <c r="M219" s="6">
        <f t="shared" si="24"/>
        <v>0</v>
      </c>
      <c r="N219" s="6">
        <f t="shared" si="25"/>
        <v>0</v>
      </c>
      <c r="O219" s="6">
        <f t="shared" si="26"/>
        <v>0</v>
      </c>
      <c r="P219" s="6">
        <f t="shared" si="27"/>
        <v>0</v>
      </c>
      <c r="Q219" s="6">
        <f t="shared" si="28"/>
        <v>0</v>
      </c>
      <c r="R219" s="6">
        <f t="shared" si="29"/>
        <v>0</v>
      </c>
      <c r="S219" t="str" cm="1">
        <f t="array" ref="S219">_xlfn.IFS(R219&gt;Q219,"Zunahme",-1*Q219&gt;R219,"Abnahme",TRUE,"Konstant")</f>
        <v>Konstant</v>
      </c>
      <c r="T219">
        <f>IFERROR(INDEX(Gemeinde_Kennzahlen!A:C,MATCH(B219,Gemeinde_Kennzahlen!B:B,),3),0)</f>
        <v>1298</v>
      </c>
      <c r="U219">
        <f>IFERROR(IF(ISNUMBER(INDEX(Gemeinde_Kennzahlen!A:W,MATCH(B219,Gemeinde_Kennzahlen!B:B,),23)),INDEX(Gemeinde_Kennzahlen!A:W,MATCH(B219,Gemeinde_Kennzahlen!B:B,),23),0),0)</f>
        <v>237</v>
      </c>
    </row>
    <row r="220" spans="1:21" x14ac:dyDescent="0.2">
      <c r="A220">
        <v>391</v>
      </c>
      <c r="B220" t="s">
        <v>2164</v>
      </c>
      <c r="C220" s="6">
        <v>0</v>
      </c>
      <c r="D220" s="6">
        <v>0</v>
      </c>
      <c r="E220" s="6">
        <v>0</v>
      </c>
      <c r="F220" s="6">
        <v>0</v>
      </c>
      <c r="G220" s="6">
        <v>0</v>
      </c>
      <c r="H220" s="6">
        <v>0</v>
      </c>
      <c r="I220" s="6">
        <v>0</v>
      </c>
      <c r="J220" s="6">
        <v>0</v>
      </c>
      <c r="K220" s="6">
        <v>9.0661831368993653</v>
      </c>
      <c r="L220" s="6">
        <v>0</v>
      </c>
      <c r="M220" s="6">
        <f t="shared" si="24"/>
        <v>0.90661831368993651</v>
      </c>
      <c r="N220" s="6">
        <f t="shared" si="25"/>
        <v>0</v>
      </c>
      <c r="O220" s="6">
        <f t="shared" si="26"/>
        <v>0</v>
      </c>
      <c r="P220" s="6">
        <f t="shared" si="27"/>
        <v>1.813236627379873</v>
      </c>
      <c r="Q220" s="6">
        <f t="shared" si="28"/>
        <v>0.90661831368993639</v>
      </c>
      <c r="R220" s="6">
        <f t="shared" si="29"/>
        <v>0.90661831368993651</v>
      </c>
      <c r="S220" t="str" cm="1">
        <f t="array" ref="S220">_xlfn.IFS(R220&gt;Q220,"Zunahme",-1*Q220&gt;R220,"Abnahme",TRUE,"Konstant")</f>
        <v>Zunahme</v>
      </c>
      <c r="T220">
        <f>IFERROR(INDEX(Gemeinde_Kennzahlen!A:C,MATCH(B220,Gemeinde_Kennzahlen!B:B,),3),0)</f>
        <v>901</v>
      </c>
      <c r="U220">
        <f>IFERROR(IF(ISNUMBER(INDEX(Gemeinde_Kennzahlen!A:W,MATCH(B220,Gemeinde_Kennzahlen!B:B,),23)),INDEX(Gemeinde_Kennzahlen!A:W,MATCH(B220,Gemeinde_Kennzahlen!B:B,),23),0),0)</f>
        <v>202</v>
      </c>
    </row>
    <row r="221" spans="1:21" x14ac:dyDescent="0.2">
      <c r="A221">
        <v>392</v>
      </c>
      <c r="B221" t="s">
        <v>2163</v>
      </c>
      <c r="C221" s="6">
        <v>1.6852039096730704</v>
      </c>
      <c r="D221" s="6">
        <v>0</v>
      </c>
      <c r="E221" s="6">
        <v>0</v>
      </c>
      <c r="F221" s="6">
        <v>3.3704078193461409</v>
      </c>
      <c r="G221" s="6">
        <v>0</v>
      </c>
      <c r="H221" s="6">
        <v>1.6852039096730704</v>
      </c>
      <c r="I221" s="6">
        <v>0</v>
      </c>
      <c r="J221" s="6">
        <v>0</v>
      </c>
      <c r="K221" s="6">
        <v>0</v>
      </c>
      <c r="L221" s="6">
        <v>0</v>
      </c>
      <c r="M221" s="6">
        <f t="shared" si="24"/>
        <v>0.67408156386922813</v>
      </c>
      <c r="N221" s="6">
        <f t="shared" si="25"/>
        <v>0</v>
      </c>
      <c r="O221" s="6">
        <f t="shared" si="26"/>
        <v>1.0111223458038423</v>
      </c>
      <c r="P221" s="6">
        <f t="shared" si="27"/>
        <v>0.33704078193461406</v>
      </c>
      <c r="Q221" s="6">
        <f t="shared" si="28"/>
        <v>0.37261260424170323</v>
      </c>
      <c r="R221" s="6">
        <f t="shared" si="29"/>
        <v>-0.33704078193461406</v>
      </c>
      <c r="S221" t="str" cm="1">
        <f t="array" ref="S221">_xlfn.IFS(R221&gt;Q221,"Zunahme",-1*Q221&gt;R221,"Abnahme",TRUE,"Konstant")</f>
        <v>Konstant</v>
      </c>
      <c r="T221">
        <f>IFERROR(INDEX(Gemeinde_Kennzahlen!A:C,MATCH(B221,Gemeinde_Kennzahlen!B:B,),3),0)</f>
        <v>4651</v>
      </c>
      <c r="U221">
        <f>IFERROR(IF(ISNUMBER(INDEX(Gemeinde_Kennzahlen!A:W,MATCH(B221,Gemeinde_Kennzahlen!B:B,),23)),INDEX(Gemeinde_Kennzahlen!A:W,MATCH(B221,Gemeinde_Kennzahlen!B:B,),23),0),0)</f>
        <v>1283</v>
      </c>
    </row>
    <row r="222" spans="1:21" x14ac:dyDescent="0.2">
      <c r="A222">
        <v>393</v>
      </c>
      <c r="B222" t="s">
        <v>2162</v>
      </c>
      <c r="C222" s="6">
        <v>0</v>
      </c>
      <c r="D222" s="6">
        <v>0</v>
      </c>
      <c r="E222" s="6">
        <v>0</v>
      </c>
      <c r="F222" s="6">
        <v>0</v>
      </c>
      <c r="G222" s="6">
        <v>0</v>
      </c>
      <c r="H222" s="6">
        <v>0</v>
      </c>
      <c r="I222" s="6">
        <v>0</v>
      </c>
      <c r="J222" s="6">
        <v>0</v>
      </c>
      <c r="K222" s="6">
        <v>0</v>
      </c>
      <c r="L222" s="6">
        <v>0</v>
      </c>
      <c r="M222" s="6">
        <f t="shared" si="24"/>
        <v>0</v>
      </c>
      <c r="N222" s="6">
        <f t="shared" si="25"/>
        <v>0</v>
      </c>
      <c r="O222" s="6">
        <f t="shared" si="26"/>
        <v>0</v>
      </c>
      <c r="P222" s="6">
        <f t="shared" si="27"/>
        <v>0</v>
      </c>
      <c r="Q222" s="6">
        <f t="shared" si="28"/>
        <v>0</v>
      </c>
      <c r="R222" s="6">
        <f t="shared" si="29"/>
        <v>0</v>
      </c>
      <c r="S222" t="str" cm="1">
        <f t="array" ref="S222">_xlfn.IFS(R222&gt;Q222,"Zunahme",-1*Q222&gt;R222,"Abnahme",TRUE,"Konstant")</f>
        <v>Konstant</v>
      </c>
      <c r="T222">
        <f>IFERROR(INDEX(Gemeinde_Kennzahlen!A:C,MATCH(B222,Gemeinde_Kennzahlen!B:B,),3),0)</f>
        <v>857</v>
      </c>
      <c r="U222">
        <f>IFERROR(IF(ISNUMBER(INDEX(Gemeinde_Kennzahlen!A:W,MATCH(B222,Gemeinde_Kennzahlen!B:B,),23)),INDEX(Gemeinde_Kennzahlen!A:W,MATCH(B222,Gemeinde_Kennzahlen!B:B,),23),0),0)</f>
        <v>549</v>
      </c>
    </row>
    <row r="223" spans="1:21" x14ac:dyDescent="0.2">
      <c r="A223">
        <v>394</v>
      </c>
      <c r="B223" t="s">
        <v>2161</v>
      </c>
      <c r="C223" s="6">
        <v>0</v>
      </c>
      <c r="D223" s="6">
        <v>0</v>
      </c>
      <c r="E223" s="6">
        <v>0</v>
      </c>
      <c r="F223" s="6">
        <v>0</v>
      </c>
      <c r="G223" s="6">
        <v>0</v>
      </c>
      <c r="H223" s="6">
        <v>0</v>
      </c>
      <c r="I223" s="6">
        <v>0</v>
      </c>
      <c r="J223" s="6">
        <v>0</v>
      </c>
      <c r="K223" s="6">
        <v>0</v>
      </c>
      <c r="L223" s="6">
        <v>0</v>
      </c>
      <c r="M223" s="6">
        <f t="shared" si="24"/>
        <v>0</v>
      </c>
      <c r="N223" s="6">
        <f t="shared" si="25"/>
        <v>0</v>
      </c>
      <c r="O223" s="6">
        <f t="shared" si="26"/>
        <v>0</v>
      </c>
      <c r="P223" s="6">
        <f t="shared" si="27"/>
        <v>0</v>
      </c>
      <c r="Q223" s="6">
        <f t="shared" si="28"/>
        <v>0</v>
      </c>
      <c r="R223" s="6">
        <f t="shared" si="29"/>
        <v>0</v>
      </c>
      <c r="S223" t="str" cm="1">
        <f t="array" ref="S223">_xlfn.IFS(R223&gt;Q223,"Zunahme",-1*Q223&gt;R223,"Abnahme",TRUE,"Konstant")</f>
        <v>Konstant</v>
      </c>
      <c r="T223">
        <f>IFERROR(INDEX(Gemeinde_Kennzahlen!A:C,MATCH(B223,Gemeinde_Kennzahlen!B:B,),3),0)</f>
        <v>608</v>
      </c>
      <c r="U223">
        <f>IFERROR(IF(ISNUMBER(INDEX(Gemeinde_Kennzahlen!A:W,MATCH(B223,Gemeinde_Kennzahlen!B:B,),23)),INDEX(Gemeinde_Kennzahlen!A:W,MATCH(B223,Gemeinde_Kennzahlen!B:B,),23),0),0)</f>
        <v>150</v>
      </c>
    </row>
    <row r="224" spans="1:21" x14ac:dyDescent="0.2">
      <c r="A224">
        <v>401</v>
      </c>
      <c r="B224" t="s">
        <v>2160</v>
      </c>
      <c r="C224" s="6">
        <v>0</v>
      </c>
      <c r="D224" s="6">
        <v>0</v>
      </c>
      <c r="E224" s="6">
        <v>0</v>
      </c>
      <c r="F224" s="6">
        <v>0</v>
      </c>
      <c r="G224" s="6">
        <v>0</v>
      </c>
      <c r="H224" s="6">
        <v>0</v>
      </c>
      <c r="I224" s="6">
        <v>0</v>
      </c>
      <c r="J224" s="6">
        <v>0</v>
      </c>
      <c r="K224" s="6">
        <v>0</v>
      </c>
      <c r="L224" s="6">
        <v>0</v>
      </c>
      <c r="M224" s="6">
        <f t="shared" si="24"/>
        <v>0</v>
      </c>
      <c r="N224" s="6">
        <f t="shared" si="25"/>
        <v>0</v>
      </c>
      <c r="O224" s="6">
        <f t="shared" si="26"/>
        <v>0</v>
      </c>
      <c r="P224" s="6">
        <f t="shared" si="27"/>
        <v>0</v>
      </c>
      <c r="Q224" s="6">
        <f t="shared" si="28"/>
        <v>0</v>
      </c>
      <c r="R224" s="6">
        <f t="shared" si="29"/>
        <v>0</v>
      </c>
      <c r="S224" t="str" cm="1">
        <f t="array" ref="S224">_xlfn.IFS(R224&gt;Q224,"Zunahme",-1*Q224&gt;R224,"Abnahme",TRUE,"Konstant")</f>
        <v>Konstant</v>
      </c>
      <c r="T224">
        <f>IFERROR(INDEX(Gemeinde_Kennzahlen!A:C,MATCH(B224,Gemeinde_Kennzahlen!B:B,),3),0)</f>
        <v>1096</v>
      </c>
      <c r="U224">
        <f>IFERROR(IF(ISNUMBER(INDEX(Gemeinde_Kennzahlen!A:W,MATCH(B224,Gemeinde_Kennzahlen!B:B,),23)),INDEX(Gemeinde_Kennzahlen!A:W,MATCH(B224,Gemeinde_Kennzahlen!B:B,),23),0),0)</f>
        <v>255</v>
      </c>
    </row>
    <row r="225" spans="1:21" x14ac:dyDescent="0.2">
      <c r="A225">
        <v>402</v>
      </c>
      <c r="B225" t="s">
        <v>2159</v>
      </c>
      <c r="C225" s="6">
        <v>0</v>
      </c>
      <c r="D225" s="6">
        <v>0</v>
      </c>
      <c r="E225" s="6">
        <v>28.985507246376809</v>
      </c>
      <c r="F225" s="6">
        <v>0</v>
      </c>
      <c r="G225" s="6">
        <v>0</v>
      </c>
      <c r="H225" s="6">
        <v>0</v>
      </c>
      <c r="I225" s="6">
        <v>0</v>
      </c>
      <c r="J225" s="6">
        <v>0</v>
      </c>
      <c r="K225" s="6">
        <v>0</v>
      </c>
      <c r="L225" s="6">
        <v>0</v>
      </c>
      <c r="M225" s="6">
        <f t="shared" si="24"/>
        <v>2.8985507246376807</v>
      </c>
      <c r="N225" s="6">
        <f t="shared" si="25"/>
        <v>0</v>
      </c>
      <c r="O225" s="6">
        <f t="shared" si="26"/>
        <v>5.7971014492753614</v>
      </c>
      <c r="P225" s="6">
        <f t="shared" si="27"/>
        <v>0</v>
      </c>
      <c r="Q225" s="6">
        <f t="shared" si="28"/>
        <v>2.8985507246376807</v>
      </c>
      <c r="R225" s="6">
        <f t="shared" si="29"/>
        <v>-2.8985507246376807</v>
      </c>
      <c r="S225" t="str" cm="1">
        <f t="array" ref="S225">_xlfn.IFS(R225&gt;Q225,"Zunahme",-1*Q225&gt;R225,"Abnahme",TRUE,"Konstant")</f>
        <v>Konstant</v>
      </c>
      <c r="T225">
        <f>IFERROR(INDEX(Gemeinde_Kennzahlen!A:C,MATCH(B225,Gemeinde_Kennzahlen!B:B,),3),0)</f>
        <v>576</v>
      </c>
      <c r="U225">
        <f>IFERROR(IF(ISNUMBER(INDEX(Gemeinde_Kennzahlen!A:W,MATCH(B225,Gemeinde_Kennzahlen!B:B,),23)),INDEX(Gemeinde_Kennzahlen!A:W,MATCH(B225,Gemeinde_Kennzahlen!B:B,),23),0),0)</f>
        <v>114</v>
      </c>
    </row>
    <row r="226" spans="1:21" x14ac:dyDescent="0.2">
      <c r="A226">
        <v>403</v>
      </c>
      <c r="B226" t="s">
        <v>2158</v>
      </c>
      <c r="C226" s="6">
        <v>0</v>
      </c>
      <c r="D226" s="6">
        <v>0</v>
      </c>
      <c r="E226" s="6">
        <v>8.223684210526315</v>
      </c>
      <c r="F226" s="6">
        <v>0</v>
      </c>
      <c r="G226" s="6">
        <v>0</v>
      </c>
      <c r="H226" s="6">
        <v>0</v>
      </c>
      <c r="I226" s="6">
        <v>0</v>
      </c>
      <c r="J226" s="6">
        <v>0</v>
      </c>
      <c r="K226" s="6">
        <v>0</v>
      </c>
      <c r="L226" s="6">
        <v>0</v>
      </c>
      <c r="M226" s="6">
        <f t="shared" si="24"/>
        <v>0.82236842105263153</v>
      </c>
      <c r="N226" s="6">
        <f t="shared" si="25"/>
        <v>0</v>
      </c>
      <c r="O226" s="6">
        <f t="shared" si="26"/>
        <v>1.6447368421052631</v>
      </c>
      <c r="P226" s="6">
        <f t="shared" si="27"/>
        <v>0</v>
      </c>
      <c r="Q226" s="6">
        <f t="shared" si="28"/>
        <v>0.82236842105263142</v>
      </c>
      <c r="R226" s="6">
        <f t="shared" si="29"/>
        <v>-0.82236842105263153</v>
      </c>
      <c r="S226" t="str" cm="1">
        <f t="array" ref="S226">_xlfn.IFS(R226&gt;Q226,"Zunahme",-1*Q226&gt;R226,"Abnahme",TRUE,"Konstant")</f>
        <v>Abnahme</v>
      </c>
      <c r="T226">
        <f>IFERROR(INDEX(Gemeinde_Kennzahlen!A:C,MATCH(B226,Gemeinde_Kennzahlen!B:B,),3),0)</f>
        <v>1046</v>
      </c>
      <c r="U226">
        <f>IFERROR(IF(ISNUMBER(INDEX(Gemeinde_Kennzahlen!A:W,MATCH(B226,Gemeinde_Kennzahlen!B:B,),23)),INDEX(Gemeinde_Kennzahlen!A:W,MATCH(B226,Gemeinde_Kennzahlen!B:B,),23),0),0)</f>
        <v>170</v>
      </c>
    </row>
    <row r="227" spans="1:21" x14ac:dyDescent="0.2">
      <c r="A227">
        <v>404</v>
      </c>
      <c r="B227" t="s">
        <v>2157</v>
      </c>
      <c r="C227" s="6">
        <v>1.9550979178207175</v>
      </c>
      <c r="D227" s="6">
        <v>1.3033986118804783</v>
      </c>
      <c r="E227" s="6">
        <v>1.6292482648505979</v>
      </c>
      <c r="F227" s="6">
        <v>0.97754895891035876</v>
      </c>
      <c r="G227" s="6">
        <v>1.3033986118804783</v>
      </c>
      <c r="H227" s="6">
        <v>1.3033986118804783</v>
      </c>
      <c r="I227" s="6">
        <v>3.2584965297011959</v>
      </c>
      <c r="J227" s="6">
        <v>0.65169930594023917</v>
      </c>
      <c r="K227" s="6">
        <v>2.2809475707908371</v>
      </c>
      <c r="L227" s="6">
        <v>0</v>
      </c>
      <c r="M227" s="6">
        <f t="shared" si="24"/>
        <v>1.4663234383655381</v>
      </c>
      <c r="N227" s="6">
        <f t="shared" si="25"/>
        <v>1.3033986118804783</v>
      </c>
      <c r="O227" s="6">
        <f t="shared" si="26"/>
        <v>1.4337384730685261</v>
      </c>
      <c r="P227" s="6">
        <f t="shared" si="27"/>
        <v>1.4989084036625502</v>
      </c>
      <c r="Q227" s="6">
        <f t="shared" si="28"/>
        <v>0.28427671865711707</v>
      </c>
      <c r="R227" s="6">
        <f t="shared" si="29"/>
        <v>3.2584965297012047E-2</v>
      </c>
      <c r="S227" t="str" cm="1">
        <f t="array" ref="S227">_xlfn.IFS(R227&gt;Q227,"Zunahme",-1*Q227&gt;R227,"Abnahme",TRUE,"Konstant")</f>
        <v>Konstant</v>
      </c>
      <c r="T227">
        <f>IFERROR(INDEX(Gemeinde_Kennzahlen!A:C,MATCH(B227,Gemeinde_Kennzahlen!B:B,),3),0)</f>
        <v>16587</v>
      </c>
      <c r="U227">
        <f>IFERROR(IF(ISNUMBER(INDEX(Gemeinde_Kennzahlen!A:W,MATCH(B227,Gemeinde_Kennzahlen!B:B,),23)),INDEX(Gemeinde_Kennzahlen!A:W,MATCH(B227,Gemeinde_Kennzahlen!B:B,),23),0),0)</f>
        <v>14102</v>
      </c>
    </row>
    <row r="228" spans="1:21" x14ac:dyDescent="0.2">
      <c r="A228">
        <v>405</v>
      </c>
      <c r="B228" t="s">
        <v>2156</v>
      </c>
      <c r="C228" s="6">
        <v>0</v>
      </c>
      <c r="D228" s="6">
        <v>0</v>
      </c>
      <c r="E228" s="6">
        <v>0</v>
      </c>
      <c r="F228" s="6">
        <v>0</v>
      </c>
      <c r="G228" s="6">
        <v>0</v>
      </c>
      <c r="H228" s="6">
        <v>0</v>
      </c>
      <c r="I228" s="6">
        <v>0</v>
      </c>
      <c r="J228" s="6">
        <v>0</v>
      </c>
      <c r="K228" s="6">
        <v>0</v>
      </c>
      <c r="L228" s="6">
        <v>3.8051750380517508</v>
      </c>
      <c r="M228" s="6">
        <f t="shared" si="24"/>
        <v>0.38051750380517507</v>
      </c>
      <c r="N228" s="6">
        <f t="shared" si="25"/>
        <v>0</v>
      </c>
      <c r="O228" s="6">
        <f t="shared" si="26"/>
        <v>0</v>
      </c>
      <c r="P228" s="6">
        <f t="shared" si="27"/>
        <v>0.76103500761035014</v>
      </c>
      <c r="Q228" s="6">
        <f t="shared" si="28"/>
        <v>0.38051750380517507</v>
      </c>
      <c r="R228" s="6">
        <f t="shared" si="29"/>
        <v>0.38051750380517507</v>
      </c>
      <c r="S228" t="str" cm="1">
        <f t="array" ref="S228">_xlfn.IFS(R228&gt;Q228,"Zunahme",-1*Q228&gt;R228,"Abnahme",TRUE,"Konstant")</f>
        <v>Konstant</v>
      </c>
      <c r="T228">
        <f>IFERROR(INDEX(Gemeinde_Kennzahlen!A:C,MATCH(B228,Gemeinde_Kennzahlen!B:B,),3),0)</f>
        <v>2039</v>
      </c>
      <c r="U228">
        <f>IFERROR(IF(ISNUMBER(INDEX(Gemeinde_Kennzahlen!A:W,MATCH(B228,Gemeinde_Kennzahlen!B:B,),23)),INDEX(Gemeinde_Kennzahlen!A:W,MATCH(B228,Gemeinde_Kennzahlen!B:B,),23),0),0)</f>
        <v>589</v>
      </c>
    </row>
    <row r="229" spans="1:21" x14ac:dyDescent="0.2">
      <c r="A229">
        <v>406</v>
      </c>
      <c r="B229" t="s">
        <v>2155</v>
      </c>
      <c r="C229" s="6">
        <v>0</v>
      </c>
      <c r="D229" s="6">
        <v>0</v>
      </c>
      <c r="E229" s="6">
        <v>0</v>
      </c>
      <c r="F229" s="6">
        <v>2.1394950791613181</v>
      </c>
      <c r="G229" s="6">
        <v>2.1394950791613181</v>
      </c>
      <c r="H229" s="6">
        <v>0</v>
      </c>
      <c r="I229" s="6">
        <v>0</v>
      </c>
      <c r="J229" s="6">
        <v>0</v>
      </c>
      <c r="K229" s="6">
        <v>2.1394950791613181</v>
      </c>
      <c r="L229" s="6">
        <v>2.1394950791613181</v>
      </c>
      <c r="M229" s="6">
        <f t="shared" si="24"/>
        <v>0.85579803166452728</v>
      </c>
      <c r="N229" s="6">
        <f t="shared" si="25"/>
        <v>0</v>
      </c>
      <c r="O229" s="6">
        <f t="shared" si="26"/>
        <v>0.85579803166452728</v>
      </c>
      <c r="P229" s="6">
        <f t="shared" si="27"/>
        <v>0.85579803166452728</v>
      </c>
      <c r="Q229" s="6">
        <f t="shared" si="28"/>
        <v>0.34937808340938209</v>
      </c>
      <c r="R229" s="6">
        <f t="shared" si="29"/>
        <v>0</v>
      </c>
      <c r="S229" t="str" cm="1">
        <f t="array" ref="S229">_xlfn.IFS(R229&gt;Q229,"Zunahme",-1*Q229&gt;R229,"Abnahme",TRUE,"Konstant")</f>
        <v>Konstant</v>
      </c>
      <c r="T229">
        <f>IFERROR(INDEX(Gemeinde_Kennzahlen!A:C,MATCH(B229,Gemeinde_Kennzahlen!B:B,),3),0)</f>
        <v>3326</v>
      </c>
      <c r="U229">
        <f>IFERROR(IF(ISNUMBER(INDEX(Gemeinde_Kennzahlen!A:W,MATCH(B229,Gemeinde_Kennzahlen!B:B,),23)),INDEX(Gemeinde_Kennzahlen!A:W,MATCH(B229,Gemeinde_Kennzahlen!B:B,),23),0),0)</f>
        <v>1348</v>
      </c>
    </row>
    <row r="230" spans="1:21" x14ac:dyDescent="0.2">
      <c r="A230">
        <v>407</v>
      </c>
      <c r="B230" t="s">
        <v>2154</v>
      </c>
      <c r="C230" s="6">
        <v>0</v>
      </c>
      <c r="D230" s="6">
        <v>4.6685340802987865</v>
      </c>
      <c r="E230" s="6">
        <v>4.6685340802987865</v>
      </c>
      <c r="F230" s="6">
        <v>0</v>
      </c>
      <c r="G230" s="6">
        <v>0</v>
      </c>
      <c r="H230" s="6">
        <v>0</v>
      </c>
      <c r="I230" s="6">
        <v>0</v>
      </c>
      <c r="J230" s="6">
        <v>0</v>
      </c>
      <c r="K230" s="6">
        <v>0</v>
      </c>
      <c r="L230" s="6">
        <v>0</v>
      </c>
      <c r="M230" s="6">
        <f t="shared" si="24"/>
        <v>0.93370681605975725</v>
      </c>
      <c r="N230" s="6">
        <f t="shared" si="25"/>
        <v>0</v>
      </c>
      <c r="O230" s="6">
        <f t="shared" si="26"/>
        <v>1.8674136321195145</v>
      </c>
      <c r="P230" s="6">
        <f t="shared" si="27"/>
        <v>0</v>
      </c>
      <c r="Q230" s="6">
        <f t="shared" si="28"/>
        <v>0.6224712107065048</v>
      </c>
      <c r="R230" s="6">
        <f t="shared" si="29"/>
        <v>-0.93370681605975725</v>
      </c>
      <c r="S230" t="str" cm="1">
        <f t="array" ref="S230">_xlfn.IFS(R230&gt;Q230,"Zunahme",-1*Q230&gt;R230,"Abnahme",TRUE,"Konstant")</f>
        <v>Abnahme</v>
      </c>
      <c r="T230">
        <f>IFERROR(INDEX(Gemeinde_Kennzahlen!A:C,MATCH(B230,Gemeinde_Kennzahlen!B:B,),3),0)</f>
        <v>1636</v>
      </c>
      <c r="U230">
        <f>IFERROR(IF(ISNUMBER(INDEX(Gemeinde_Kennzahlen!A:W,MATCH(B230,Gemeinde_Kennzahlen!B:B,),23)),INDEX(Gemeinde_Kennzahlen!A:W,MATCH(B230,Gemeinde_Kennzahlen!B:B,),23),0),0)</f>
        <v>506</v>
      </c>
    </row>
    <row r="231" spans="1:21" x14ac:dyDescent="0.2">
      <c r="A231">
        <v>408</v>
      </c>
      <c r="B231" t="s">
        <v>2153</v>
      </c>
      <c r="C231" s="6">
        <v>0</v>
      </c>
      <c r="D231" s="6">
        <v>0</v>
      </c>
      <c r="E231" s="6">
        <v>0</v>
      </c>
      <c r="F231" s="6">
        <v>0</v>
      </c>
      <c r="G231" s="6">
        <v>0</v>
      </c>
      <c r="H231" s="6">
        <v>0</v>
      </c>
      <c r="I231" s="6">
        <v>0</v>
      </c>
      <c r="J231" s="6">
        <v>0</v>
      </c>
      <c r="K231" s="6">
        <v>0</v>
      </c>
      <c r="L231" s="6">
        <v>0</v>
      </c>
      <c r="M231" s="6">
        <f t="shared" si="24"/>
        <v>0</v>
      </c>
      <c r="N231" s="6">
        <f t="shared" si="25"/>
        <v>0</v>
      </c>
      <c r="O231" s="6">
        <f t="shared" si="26"/>
        <v>0</v>
      </c>
      <c r="P231" s="6">
        <f t="shared" si="27"/>
        <v>0</v>
      </c>
      <c r="Q231" s="6">
        <f t="shared" si="28"/>
        <v>0</v>
      </c>
      <c r="R231" s="6">
        <f t="shared" si="29"/>
        <v>0</v>
      </c>
      <c r="S231" t="str" cm="1">
        <f t="array" ref="S231">_xlfn.IFS(R231&gt;Q231,"Zunahme",-1*Q231&gt;R231,"Abnahme",TRUE,"Konstant")</f>
        <v>Konstant</v>
      </c>
      <c r="T231">
        <f>IFERROR(INDEX(Gemeinde_Kennzahlen!A:C,MATCH(B231,Gemeinde_Kennzahlen!B:B,),3),0)</f>
        <v>211</v>
      </c>
      <c r="U231">
        <f>IFERROR(IF(ISNUMBER(INDEX(Gemeinde_Kennzahlen!A:W,MATCH(B231,Gemeinde_Kennzahlen!B:B,),23)),INDEX(Gemeinde_Kennzahlen!A:W,MATCH(B231,Gemeinde_Kennzahlen!B:B,),23),0),0)</f>
        <v>129</v>
      </c>
    </row>
    <row r="232" spans="1:21" x14ac:dyDescent="0.2">
      <c r="A232">
        <v>409</v>
      </c>
      <c r="B232" t="s">
        <v>2152</v>
      </c>
      <c r="C232" s="6">
        <v>0</v>
      </c>
      <c r="D232" s="6">
        <v>0</v>
      </c>
      <c r="E232" s="6">
        <v>0</v>
      </c>
      <c r="F232" s="6">
        <v>0</v>
      </c>
      <c r="G232" s="6">
        <v>2.7824151363383418</v>
      </c>
      <c r="H232" s="6">
        <v>0</v>
      </c>
      <c r="I232" s="6">
        <v>0</v>
      </c>
      <c r="J232" s="6">
        <v>0</v>
      </c>
      <c r="K232" s="6">
        <v>0</v>
      </c>
      <c r="L232" s="6">
        <v>0</v>
      </c>
      <c r="M232" s="6">
        <f t="shared" si="24"/>
        <v>0.2782415136338342</v>
      </c>
      <c r="N232" s="6">
        <f t="shared" si="25"/>
        <v>0</v>
      </c>
      <c r="O232" s="6">
        <f t="shared" si="26"/>
        <v>0.55648302726766841</v>
      </c>
      <c r="P232" s="6">
        <f t="shared" si="27"/>
        <v>0</v>
      </c>
      <c r="Q232" s="6">
        <f t="shared" si="28"/>
        <v>0.27824151363383415</v>
      </c>
      <c r="R232" s="6">
        <f t="shared" si="29"/>
        <v>-0.2782415136338342</v>
      </c>
      <c r="S232" t="str" cm="1">
        <f t="array" ref="S232">_xlfn.IFS(R232&gt;Q232,"Zunahme",-1*Q232&gt;R232,"Abnahme",TRUE,"Konstant")</f>
        <v>Konstant</v>
      </c>
      <c r="T232">
        <f>IFERROR(INDEX(Gemeinde_Kennzahlen!A:C,MATCH(B232,Gemeinde_Kennzahlen!B:B,),3),0)</f>
        <v>2611</v>
      </c>
      <c r="U232">
        <f>IFERROR(IF(ISNUMBER(INDEX(Gemeinde_Kennzahlen!A:W,MATCH(B232,Gemeinde_Kennzahlen!B:B,),23)),INDEX(Gemeinde_Kennzahlen!A:W,MATCH(B232,Gemeinde_Kennzahlen!B:B,),23),0),0)</f>
        <v>983</v>
      </c>
    </row>
    <row r="233" spans="1:21" x14ac:dyDescent="0.2">
      <c r="A233">
        <v>410</v>
      </c>
      <c r="B233" t="s">
        <v>2151</v>
      </c>
      <c r="C233" s="6">
        <v>26.737967914438499</v>
      </c>
      <c r="D233" s="6">
        <v>0</v>
      </c>
      <c r="E233" s="6">
        <v>0</v>
      </c>
      <c r="F233" s="6">
        <v>0</v>
      </c>
      <c r="G233" s="6">
        <v>0</v>
      </c>
      <c r="H233" s="6">
        <v>0</v>
      </c>
      <c r="I233" s="6">
        <v>0</v>
      </c>
      <c r="J233" s="6">
        <v>0</v>
      </c>
      <c r="K233" s="6">
        <v>0</v>
      </c>
      <c r="L233" s="6">
        <v>0</v>
      </c>
      <c r="M233" s="6">
        <f t="shared" si="24"/>
        <v>2.6737967914438499</v>
      </c>
      <c r="N233" s="6">
        <f t="shared" si="25"/>
        <v>0</v>
      </c>
      <c r="O233" s="6">
        <f t="shared" si="26"/>
        <v>5.3475935828876997</v>
      </c>
      <c r="P233" s="6">
        <f t="shared" si="27"/>
        <v>0</v>
      </c>
      <c r="Q233" s="6">
        <f t="shared" si="28"/>
        <v>2.6737967914438499</v>
      </c>
      <c r="R233" s="6">
        <f t="shared" si="29"/>
        <v>-2.6737967914438499</v>
      </c>
      <c r="S233" t="str" cm="1">
        <f t="array" ref="S233">_xlfn.IFS(R233&gt;Q233,"Zunahme",-1*Q233&gt;R233,"Abnahme",TRUE,"Konstant")</f>
        <v>Konstant</v>
      </c>
      <c r="T233">
        <f>IFERROR(INDEX(Gemeinde_Kennzahlen!A:C,MATCH(B233,Gemeinde_Kennzahlen!B:B,),3),0)</f>
        <v>270</v>
      </c>
      <c r="U233">
        <f>IFERROR(IF(ISNUMBER(INDEX(Gemeinde_Kennzahlen!A:W,MATCH(B233,Gemeinde_Kennzahlen!B:B,),23)),INDEX(Gemeinde_Kennzahlen!A:W,MATCH(B233,Gemeinde_Kennzahlen!B:B,),23),0),0)</f>
        <v>104</v>
      </c>
    </row>
    <row r="234" spans="1:21" x14ac:dyDescent="0.2">
      <c r="A234">
        <v>411</v>
      </c>
      <c r="B234" t="s">
        <v>2150</v>
      </c>
      <c r="C234" s="6">
        <v>0</v>
      </c>
      <c r="D234" s="6">
        <v>14.66275659824047</v>
      </c>
      <c r="E234" s="6">
        <v>0</v>
      </c>
      <c r="F234" s="6">
        <v>0</v>
      </c>
      <c r="G234" s="6">
        <v>0</v>
      </c>
      <c r="H234" s="6">
        <v>0</v>
      </c>
      <c r="I234" s="6">
        <v>0</v>
      </c>
      <c r="J234" s="6">
        <v>0</v>
      </c>
      <c r="K234" s="6">
        <v>14.66275659824047</v>
      </c>
      <c r="L234" s="6">
        <v>0</v>
      </c>
      <c r="M234" s="6">
        <f t="shared" si="24"/>
        <v>2.9325513196480939</v>
      </c>
      <c r="N234" s="6">
        <f t="shared" si="25"/>
        <v>0</v>
      </c>
      <c r="O234" s="6">
        <f t="shared" si="26"/>
        <v>2.9325513196480939</v>
      </c>
      <c r="P234" s="6">
        <f t="shared" si="27"/>
        <v>2.9325513196480939</v>
      </c>
      <c r="Q234" s="6">
        <f t="shared" si="28"/>
        <v>1.9550342130987295</v>
      </c>
      <c r="R234" s="6">
        <f t="shared" si="29"/>
        <v>0</v>
      </c>
      <c r="S234" t="str" cm="1">
        <f t="array" ref="S234">_xlfn.IFS(R234&gt;Q234,"Zunahme",-1*Q234&gt;R234,"Abnahme",TRUE,"Konstant")</f>
        <v>Konstant</v>
      </c>
      <c r="T234">
        <f>IFERROR(INDEX(Gemeinde_Kennzahlen!A:C,MATCH(B234,Gemeinde_Kennzahlen!B:B,),3),0)</f>
        <v>560</v>
      </c>
      <c r="U234">
        <f>IFERROR(IF(ISNUMBER(INDEX(Gemeinde_Kennzahlen!A:W,MATCH(B234,Gemeinde_Kennzahlen!B:B,),23)),INDEX(Gemeinde_Kennzahlen!A:W,MATCH(B234,Gemeinde_Kennzahlen!B:B,),23),0),0)</f>
        <v>122</v>
      </c>
    </row>
    <row r="235" spans="1:21" x14ac:dyDescent="0.2">
      <c r="A235">
        <v>412</v>
      </c>
      <c r="B235" t="s">
        <v>2149</v>
      </c>
      <c r="C235" s="6">
        <v>2.222716159146477</v>
      </c>
      <c r="D235" s="6">
        <v>1.1113580795732385</v>
      </c>
      <c r="E235" s="6">
        <v>0</v>
      </c>
      <c r="F235" s="6">
        <v>0</v>
      </c>
      <c r="G235" s="6">
        <v>0</v>
      </c>
      <c r="H235" s="6">
        <v>2.222716159146477</v>
      </c>
      <c r="I235" s="6">
        <v>0</v>
      </c>
      <c r="J235" s="6">
        <v>1.1113580795732385</v>
      </c>
      <c r="K235" s="6">
        <v>1.1113580795732385</v>
      </c>
      <c r="L235" s="6">
        <v>0</v>
      </c>
      <c r="M235" s="6">
        <f t="shared" si="24"/>
        <v>0.77795065570126698</v>
      </c>
      <c r="N235" s="6">
        <f t="shared" si="25"/>
        <v>0.55567903978661926</v>
      </c>
      <c r="O235" s="6">
        <f t="shared" si="26"/>
        <v>0.66681484774394306</v>
      </c>
      <c r="P235" s="6">
        <f t="shared" si="27"/>
        <v>0.88908646365859079</v>
      </c>
      <c r="Q235" s="6">
        <f t="shared" si="28"/>
        <v>0.28933280269343764</v>
      </c>
      <c r="R235" s="6">
        <f t="shared" si="29"/>
        <v>0.11113580795732381</v>
      </c>
      <c r="S235" t="str" cm="1">
        <f t="array" ref="S235">_xlfn.IFS(R235&gt;Q235,"Zunahme",-1*Q235&gt;R235,"Abnahme",TRUE,"Konstant")</f>
        <v>Konstant</v>
      </c>
      <c r="T235">
        <f>IFERROR(INDEX(Gemeinde_Kennzahlen!A:C,MATCH(B235,Gemeinde_Kennzahlen!B:B,),3),0)</f>
        <v>5916</v>
      </c>
      <c r="U235">
        <f>IFERROR(IF(ISNUMBER(INDEX(Gemeinde_Kennzahlen!A:W,MATCH(B235,Gemeinde_Kennzahlen!B:B,),23)),INDEX(Gemeinde_Kennzahlen!A:W,MATCH(B235,Gemeinde_Kennzahlen!B:B,),23),0),0)</f>
        <v>3082</v>
      </c>
    </row>
    <row r="236" spans="1:21" x14ac:dyDescent="0.2">
      <c r="A236">
        <v>413</v>
      </c>
      <c r="B236" t="s">
        <v>2148</v>
      </c>
      <c r="C236" s="6">
        <v>0</v>
      </c>
      <c r="D236" s="6">
        <v>0</v>
      </c>
      <c r="E236" s="6">
        <v>0</v>
      </c>
      <c r="F236" s="6">
        <v>0</v>
      </c>
      <c r="G236" s="6">
        <v>0</v>
      </c>
      <c r="H236" s="6">
        <v>0</v>
      </c>
      <c r="I236" s="6">
        <v>3.3489618218352315</v>
      </c>
      <c r="J236" s="6">
        <v>0</v>
      </c>
      <c r="K236" s="6">
        <v>3.3489618218352315</v>
      </c>
      <c r="L236" s="6">
        <v>0</v>
      </c>
      <c r="M236" s="6">
        <f t="shared" si="24"/>
        <v>0.66979236436704626</v>
      </c>
      <c r="N236" s="6">
        <f t="shared" si="25"/>
        <v>0</v>
      </c>
      <c r="O236" s="6">
        <f t="shared" si="26"/>
        <v>0</v>
      </c>
      <c r="P236" s="6">
        <f t="shared" si="27"/>
        <v>1.3395847287340925</v>
      </c>
      <c r="Q236" s="6">
        <f t="shared" si="28"/>
        <v>0.44652824291136411</v>
      </c>
      <c r="R236" s="6">
        <f t="shared" si="29"/>
        <v>0.66979236436704626</v>
      </c>
      <c r="S236" t="str" cm="1">
        <f t="array" ref="S236">_xlfn.IFS(R236&gt;Q236,"Zunahme",-1*Q236&gt;R236,"Abnahme",TRUE,"Konstant")</f>
        <v>Zunahme</v>
      </c>
      <c r="T236">
        <f>IFERROR(INDEX(Gemeinde_Kennzahlen!A:C,MATCH(B236,Gemeinde_Kennzahlen!B:B,),3),0)</f>
        <v>2082</v>
      </c>
      <c r="U236">
        <f>IFERROR(IF(ISNUMBER(INDEX(Gemeinde_Kennzahlen!A:W,MATCH(B236,Gemeinde_Kennzahlen!B:B,),23)),INDEX(Gemeinde_Kennzahlen!A:W,MATCH(B236,Gemeinde_Kennzahlen!B:B,),23),0),0)</f>
        <v>904</v>
      </c>
    </row>
    <row r="237" spans="1:21" x14ac:dyDescent="0.2">
      <c r="A237">
        <v>414</v>
      </c>
      <c r="B237" t="s">
        <v>2147</v>
      </c>
      <c r="C237" s="6">
        <v>0</v>
      </c>
      <c r="D237" s="6">
        <v>0</v>
      </c>
      <c r="E237" s="6">
        <v>0</v>
      </c>
      <c r="F237" s="6">
        <v>0</v>
      </c>
      <c r="G237" s="6">
        <v>3.4305317324185252</v>
      </c>
      <c r="H237" s="6">
        <v>0</v>
      </c>
      <c r="I237" s="6">
        <v>0</v>
      </c>
      <c r="J237" s="6">
        <v>0</v>
      </c>
      <c r="K237" s="6">
        <v>0</v>
      </c>
      <c r="L237" s="6">
        <v>3.4305317324185252</v>
      </c>
      <c r="M237" s="6">
        <f t="shared" si="24"/>
        <v>0.68610634648370505</v>
      </c>
      <c r="N237" s="6">
        <f t="shared" si="25"/>
        <v>0</v>
      </c>
      <c r="O237" s="6">
        <f t="shared" si="26"/>
        <v>0.68610634648370505</v>
      </c>
      <c r="P237" s="6">
        <f t="shared" si="27"/>
        <v>0.68610634648370505</v>
      </c>
      <c r="Q237" s="6">
        <f t="shared" si="28"/>
        <v>0.45740423098913668</v>
      </c>
      <c r="R237" s="6">
        <f t="shared" si="29"/>
        <v>0</v>
      </c>
      <c r="S237" t="str" cm="1">
        <f t="array" ref="S237">_xlfn.IFS(R237&gt;Q237,"Zunahme",-1*Q237&gt;R237,"Abnahme",TRUE,"Konstant")</f>
        <v>Konstant</v>
      </c>
      <c r="T237">
        <f>IFERROR(INDEX(Gemeinde_Kennzahlen!A:C,MATCH(B237,Gemeinde_Kennzahlen!B:B,),3),0)</f>
        <v>2401</v>
      </c>
      <c r="U237">
        <f>IFERROR(IF(ISNUMBER(INDEX(Gemeinde_Kennzahlen!A:W,MATCH(B237,Gemeinde_Kennzahlen!B:B,),23)),INDEX(Gemeinde_Kennzahlen!A:W,MATCH(B237,Gemeinde_Kennzahlen!B:B,),23),0),0)</f>
        <v>514</v>
      </c>
    </row>
    <row r="238" spans="1:21" x14ac:dyDescent="0.2">
      <c r="A238">
        <v>415</v>
      </c>
      <c r="B238" t="s">
        <v>2146</v>
      </c>
      <c r="C238" s="6">
        <v>0</v>
      </c>
      <c r="D238" s="6">
        <v>0</v>
      </c>
      <c r="E238" s="6">
        <v>3.4199726402188784</v>
      </c>
      <c r="F238" s="6">
        <v>6.8399452804377567</v>
      </c>
      <c r="G238" s="6">
        <v>0</v>
      </c>
      <c r="H238" s="6">
        <v>0</v>
      </c>
      <c r="I238" s="6">
        <v>0</v>
      </c>
      <c r="J238" s="6">
        <v>0</v>
      </c>
      <c r="K238" s="6">
        <v>0</v>
      </c>
      <c r="L238" s="6">
        <v>0</v>
      </c>
      <c r="M238" s="6">
        <f t="shared" si="24"/>
        <v>1.0259917920656636</v>
      </c>
      <c r="N238" s="6">
        <f t="shared" si="25"/>
        <v>0</v>
      </c>
      <c r="O238" s="6">
        <f t="shared" si="26"/>
        <v>2.0519835841313272</v>
      </c>
      <c r="P238" s="6">
        <f t="shared" si="27"/>
        <v>0</v>
      </c>
      <c r="Q238" s="6">
        <f t="shared" si="28"/>
        <v>0.72995032346475697</v>
      </c>
      <c r="R238" s="6">
        <f t="shared" si="29"/>
        <v>-1.0259917920656636</v>
      </c>
      <c r="S238" t="str" cm="1">
        <f t="array" ref="S238">_xlfn.IFS(R238&gt;Q238,"Zunahme",-1*Q238&gt;R238,"Abnahme",TRUE,"Konstant")</f>
        <v>Abnahme</v>
      </c>
      <c r="T238">
        <f>IFERROR(INDEX(Gemeinde_Kennzahlen!A:C,MATCH(B238,Gemeinde_Kennzahlen!B:B,),3),0)</f>
        <v>1437</v>
      </c>
      <c r="U238">
        <f>IFERROR(IF(ISNUMBER(INDEX(Gemeinde_Kennzahlen!A:W,MATCH(B238,Gemeinde_Kennzahlen!B:B,),23)),INDEX(Gemeinde_Kennzahlen!A:W,MATCH(B238,Gemeinde_Kennzahlen!B:B,),23),0),0)</f>
        <v>1487</v>
      </c>
    </row>
    <row r="239" spans="1:21" x14ac:dyDescent="0.2">
      <c r="A239">
        <v>418</v>
      </c>
      <c r="B239" t="s">
        <v>2145</v>
      </c>
      <c r="C239" s="6">
        <v>2.4078979051288227</v>
      </c>
      <c r="D239" s="6">
        <v>2.4078979051288227</v>
      </c>
      <c r="E239" s="6">
        <v>0</v>
      </c>
      <c r="F239" s="6">
        <v>0</v>
      </c>
      <c r="G239" s="6">
        <v>0</v>
      </c>
      <c r="H239" s="6">
        <v>2.4078979051288227</v>
      </c>
      <c r="I239" s="6">
        <v>7.2236937153864673</v>
      </c>
      <c r="J239" s="6">
        <v>0</v>
      </c>
      <c r="K239" s="6">
        <v>0</v>
      </c>
      <c r="L239" s="6">
        <v>2.4078979051288227</v>
      </c>
      <c r="M239" s="6">
        <f t="shared" si="24"/>
        <v>1.6855285335901757</v>
      </c>
      <c r="N239" s="6">
        <f t="shared" si="25"/>
        <v>1.2039489525644114</v>
      </c>
      <c r="O239" s="6">
        <f t="shared" si="26"/>
        <v>0.96315916205152907</v>
      </c>
      <c r="P239" s="6">
        <f t="shared" si="27"/>
        <v>2.4078979051288227</v>
      </c>
      <c r="Q239" s="6">
        <f t="shared" si="28"/>
        <v>0.72236937153864678</v>
      </c>
      <c r="R239" s="6">
        <f t="shared" si="29"/>
        <v>0.722369371538647</v>
      </c>
      <c r="S239" t="str" cm="1">
        <f t="array" ref="S239">_xlfn.IFS(R239&gt;Q239,"Zunahme",-1*Q239&gt;R239,"Abnahme",TRUE,"Konstant")</f>
        <v>Konstant</v>
      </c>
      <c r="T239">
        <f>IFERROR(INDEX(Gemeinde_Kennzahlen!A:C,MATCH(B239,Gemeinde_Kennzahlen!B:B,),3),0)</f>
        <v>2970</v>
      </c>
      <c r="U239">
        <f>IFERROR(IF(ISNUMBER(INDEX(Gemeinde_Kennzahlen!A:W,MATCH(B239,Gemeinde_Kennzahlen!B:B,),23)),INDEX(Gemeinde_Kennzahlen!A:W,MATCH(B239,Gemeinde_Kennzahlen!B:B,),23),0),0)</f>
        <v>1183</v>
      </c>
    </row>
    <row r="240" spans="1:21" x14ac:dyDescent="0.2">
      <c r="A240">
        <v>420</v>
      </c>
      <c r="B240" t="s">
        <v>2144</v>
      </c>
      <c r="C240" s="6">
        <v>0</v>
      </c>
      <c r="D240" s="6">
        <v>2.8169014084507045</v>
      </c>
      <c r="E240" s="6">
        <v>2.8169014084507045</v>
      </c>
      <c r="F240" s="6">
        <v>2.8169014084507045</v>
      </c>
      <c r="G240" s="6">
        <v>0</v>
      </c>
      <c r="H240" s="6">
        <v>0</v>
      </c>
      <c r="I240" s="6">
        <v>0</v>
      </c>
      <c r="J240" s="6">
        <v>2.8169014084507045</v>
      </c>
      <c r="K240" s="6">
        <v>2.8169014084507045</v>
      </c>
      <c r="L240" s="6">
        <v>0</v>
      </c>
      <c r="M240" s="6">
        <f t="shared" si="24"/>
        <v>1.4084507042253522</v>
      </c>
      <c r="N240" s="6">
        <f t="shared" si="25"/>
        <v>1.4084507042253522</v>
      </c>
      <c r="O240" s="6">
        <f t="shared" si="26"/>
        <v>1.6901408450704227</v>
      </c>
      <c r="P240" s="6">
        <f t="shared" si="27"/>
        <v>1.1267605633802817</v>
      </c>
      <c r="Q240" s="6">
        <f t="shared" si="28"/>
        <v>0.46948356807511743</v>
      </c>
      <c r="R240" s="6">
        <f t="shared" si="29"/>
        <v>-0.28169014084507049</v>
      </c>
      <c r="S240" t="str" cm="1">
        <f t="array" ref="S240">_xlfn.IFS(R240&gt;Q240,"Zunahme",-1*Q240&gt;R240,"Abnahme",TRUE,"Konstant")</f>
        <v>Konstant</v>
      </c>
      <c r="T240">
        <f>IFERROR(INDEX(Gemeinde_Kennzahlen!A:C,MATCH(B240,Gemeinde_Kennzahlen!B:B,),3),0)</f>
        <v>2419</v>
      </c>
      <c r="U240">
        <f>IFERROR(IF(ISNUMBER(INDEX(Gemeinde_Kennzahlen!A:W,MATCH(B240,Gemeinde_Kennzahlen!B:B,),23)),INDEX(Gemeinde_Kennzahlen!A:W,MATCH(B240,Gemeinde_Kennzahlen!B:B,),23),0),0)</f>
        <v>1131</v>
      </c>
    </row>
    <row r="241" spans="1:21" x14ac:dyDescent="0.2">
      <c r="A241">
        <v>421</v>
      </c>
      <c r="B241" t="s">
        <v>2143</v>
      </c>
      <c r="C241" s="6">
        <v>0</v>
      </c>
      <c r="D241" s="6">
        <v>0</v>
      </c>
      <c r="E241" s="6">
        <v>0</v>
      </c>
      <c r="F241" s="6">
        <v>0</v>
      </c>
      <c r="G241" s="6">
        <v>0</v>
      </c>
      <c r="H241" s="6">
        <v>0</v>
      </c>
      <c r="I241" s="6">
        <v>0</v>
      </c>
      <c r="J241" s="6">
        <v>0</v>
      </c>
      <c r="K241" s="6">
        <v>0</v>
      </c>
      <c r="L241" s="6">
        <v>0</v>
      </c>
      <c r="M241" s="6">
        <f t="shared" si="24"/>
        <v>0</v>
      </c>
      <c r="N241" s="6">
        <f t="shared" si="25"/>
        <v>0</v>
      </c>
      <c r="O241" s="6">
        <f t="shared" si="26"/>
        <v>0</v>
      </c>
      <c r="P241" s="6">
        <f t="shared" si="27"/>
        <v>0</v>
      </c>
      <c r="Q241" s="6">
        <f t="shared" si="28"/>
        <v>0</v>
      </c>
      <c r="R241" s="6">
        <f t="shared" si="29"/>
        <v>0</v>
      </c>
      <c r="S241" t="str" cm="1">
        <f t="array" ref="S241">_xlfn.IFS(R241&gt;Q241,"Zunahme",-1*Q241&gt;R241,"Abnahme",TRUE,"Konstant")</f>
        <v>Konstant</v>
      </c>
      <c r="T241">
        <f>IFERROR(INDEX(Gemeinde_Kennzahlen!A:C,MATCH(B241,Gemeinde_Kennzahlen!B:B,),3),0)</f>
        <v>79</v>
      </c>
      <c r="U241">
        <f>IFERROR(IF(ISNUMBER(INDEX(Gemeinde_Kennzahlen!A:W,MATCH(B241,Gemeinde_Kennzahlen!B:B,),23)),INDEX(Gemeinde_Kennzahlen!A:W,MATCH(B241,Gemeinde_Kennzahlen!B:B,),23),0),0)</f>
        <v>144</v>
      </c>
    </row>
    <row r="242" spans="1:21" x14ac:dyDescent="0.2">
      <c r="A242">
        <v>422</v>
      </c>
      <c r="B242" t="s">
        <v>2142</v>
      </c>
      <c r="C242" s="6">
        <v>0</v>
      </c>
      <c r="D242" s="6">
        <v>0</v>
      </c>
      <c r="E242" s="6">
        <v>0</v>
      </c>
      <c r="F242" s="6">
        <v>0</v>
      </c>
      <c r="G242" s="6">
        <v>0</v>
      </c>
      <c r="H242" s="6">
        <v>0</v>
      </c>
      <c r="I242" s="6">
        <v>0</v>
      </c>
      <c r="J242" s="6">
        <v>0</v>
      </c>
      <c r="K242" s="6">
        <v>0</v>
      </c>
      <c r="L242" s="6">
        <v>0</v>
      </c>
      <c r="M242" s="6">
        <f t="shared" si="24"/>
        <v>0</v>
      </c>
      <c r="N242" s="6">
        <f t="shared" si="25"/>
        <v>0</v>
      </c>
      <c r="O242" s="6">
        <f t="shared" si="26"/>
        <v>0</v>
      </c>
      <c r="P242" s="6">
        <f t="shared" si="27"/>
        <v>0</v>
      </c>
      <c r="Q242" s="6">
        <f t="shared" si="28"/>
        <v>0</v>
      </c>
      <c r="R242" s="6">
        <f t="shared" si="29"/>
        <v>0</v>
      </c>
      <c r="S242" t="str" cm="1">
        <f t="array" ref="S242">_xlfn.IFS(R242&gt;Q242,"Zunahme",-1*Q242&gt;R242,"Abnahme",TRUE,"Konstant")</f>
        <v>Konstant</v>
      </c>
      <c r="T242">
        <f>IFERROR(INDEX(Gemeinde_Kennzahlen!A:C,MATCH(B242,Gemeinde_Kennzahlen!B:B,),3),0)</f>
        <v>167</v>
      </c>
      <c r="U242">
        <f>IFERROR(IF(ISNUMBER(INDEX(Gemeinde_Kennzahlen!A:W,MATCH(B242,Gemeinde_Kennzahlen!B:B,),23)),INDEX(Gemeinde_Kennzahlen!A:W,MATCH(B242,Gemeinde_Kennzahlen!B:B,),23),0),0)</f>
        <v>0</v>
      </c>
    </row>
    <row r="243" spans="1:21" x14ac:dyDescent="0.2">
      <c r="A243">
        <v>423</v>
      </c>
      <c r="B243" t="s">
        <v>2141</v>
      </c>
      <c r="C243" s="6">
        <v>0</v>
      </c>
      <c r="D243" s="6">
        <v>0</v>
      </c>
      <c r="E243" s="6">
        <v>0</v>
      </c>
      <c r="F243" s="6">
        <v>0</v>
      </c>
      <c r="G243" s="6">
        <v>0</v>
      </c>
      <c r="H243" s="6">
        <v>49.019607843137251</v>
      </c>
      <c r="I243" s="6">
        <v>0</v>
      </c>
      <c r="J243" s="6">
        <v>0</v>
      </c>
      <c r="K243" s="6">
        <v>0</v>
      </c>
      <c r="L243" s="6">
        <v>0</v>
      </c>
      <c r="M243" s="6">
        <f t="shared" si="24"/>
        <v>4.901960784313725</v>
      </c>
      <c r="N243" s="6">
        <f t="shared" si="25"/>
        <v>0</v>
      </c>
      <c r="O243" s="6">
        <f t="shared" si="26"/>
        <v>0</v>
      </c>
      <c r="P243" s="6">
        <f t="shared" si="27"/>
        <v>9.8039215686274499</v>
      </c>
      <c r="Q243" s="6">
        <f t="shared" si="28"/>
        <v>4.901960784313725</v>
      </c>
      <c r="R243" s="6">
        <f t="shared" si="29"/>
        <v>4.901960784313725</v>
      </c>
      <c r="S243" t="str" cm="1">
        <f t="array" ref="S243">_xlfn.IFS(R243&gt;Q243,"Zunahme",-1*Q243&gt;R243,"Abnahme",TRUE,"Konstant")</f>
        <v>Konstant</v>
      </c>
      <c r="T243">
        <f>IFERROR(INDEX(Gemeinde_Kennzahlen!A:C,MATCH(B243,Gemeinde_Kennzahlen!B:B,),3),0)</f>
        <v>204</v>
      </c>
      <c r="U243">
        <f>IFERROR(IF(ISNUMBER(INDEX(Gemeinde_Kennzahlen!A:W,MATCH(B243,Gemeinde_Kennzahlen!B:B,),23)),INDEX(Gemeinde_Kennzahlen!A:W,MATCH(B243,Gemeinde_Kennzahlen!B:B,),23),0),0)</f>
        <v>0</v>
      </c>
    </row>
    <row r="244" spans="1:21" x14ac:dyDescent="0.2">
      <c r="A244">
        <v>424</v>
      </c>
      <c r="B244" t="s">
        <v>2140</v>
      </c>
      <c r="C244" s="6">
        <v>0</v>
      </c>
      <c r="D244" s="6">
        <v>0</v>
      </c>
      <c r="E244" s="6">
        <v>3.5561877667140824</v>
      </c>
      <c r="F244" s="6">
        <v>7.1123755334281649</v>
      </c>
      <c r="G244" s="6">
        <v>0</v>
      </c>
      <c r="H244" s="6">
        <v>0</v>
      </c>
      <c r="I244" s="6">
        <v>3.5561877667140824</v>
      </c>
      <c r="J244" s="6">
        <v>0</v>
      </c>
      <c r="K244" s="6">
        <v>3.5561877667140824</v>
      </c>
      <c r="L244" s="6">
        <v>3.5561877667140824</v>
      </c>
      <c r="M244" s="6">
        <f t="shared" si="24"/>
        <v>2.1337126600284497</v>
      </c>
      <c r="N244" s="6">
        <f t="shared" si="25"/>
        <v>1.7780938833570412</v>
      </c>
      <c r="O244" s="6">
        <f t="shared" si="26"/>
        <v>2.1337126600284497</v>
      </c>
      <c r="P244" s="6">
        <f t="shared" si="27"/>
        <v>2.1337126600284497</v>
      </c>
      <c r="Q244" s="6">
        <f t="shared" si="28"/>
        <v>0.78630270041616857</v>
      </c>
      <c r="R244" s="6">
        <f t="shared" si="29"/>
        <v>0</v>
      </c>
      <c r="S244" t="str" cm="1">
        <f t="array" ref="S244">_xlfn.IFS(R244&gt;Q244,"Zunahme",-1*Q244&gt;R244,"Abnahme",TRUE,"Konstant")</f>
        <v>Konstant</v>
      </c>
      <c r="T244">
        <f>IFERROR(INDEX(Gemeinde_Kennzahlen!A:C,MATCH(B244,Gemeinde_Kennzahlen!B:B,),3),0)</f>
        <v>2093</v>
      </c>
      <c r="U244">
        <f>IFERROR(IF(ISNUMBER(INDEX(Gemeinde_Kennzahlen!A:W,MATCH(B244,Gemeinde_Kennzahlen!B:B,),23)),INDEX(Gemeinde_Kennzahlen!A:W,MATCH(B244,Gemeinde_Kennzahlen!B:B,),23),0),0)</f>
        <v>719</v>
      </c>
    </row>
    <row r="245" spans="1:21" x14ac:dyDescent="0.2">
      <c r="A245">
        <v>431</v>
      </c>
      <c r="B245" t="s">
        <v>2139</v>
      </c>
      <c r="C245" s="6">
        <v>8.4638171815488779</v>
      </c>
      <c r="D245" s="6">
        <v>4.2319085907744389</v>
      </c>
      <c r="E245" s="6">
        <v>0</v>
      </c>
      <c r="F245" s="6">
        <v>0</v>
      </c>
      <c r="G245" s="6">
        <v>0</v>
      </c>
      <c r="H245" s="6">
        <v>0</v>
      </c>
      <c r="I245" s="6">
        <v>4.2319085907744389</v>
      </c>
      <c r="J245" s="6">
        <v>0</v>
      </c>
      <c r="K245" s="6">
        <v>0</v>
      </c>
      <c r="L245" s="6">
        <v>0</v>
      </c>
      <c r="M245" s="6">
        <f t="shared" si="24"/>
        <v>1.6927634363097757</v>
      </c>
      <c r="N245" s="6">
        <f t="shared" si="25"/>
        <v>0</v>
      </c>
      <c r="O245" s="6">
        <f t="shared" si="26"/>
        <v>2.5391451544646637</v>
      </c>
      <c r="P245" s="6">
        <f t="shared" si="27"/>
        <v>0.84638171815488783</v>
      </c>
      <c r="Q245" s="6">
        <f t="shared" si="28"/>
        <v>0.93571019617869933</v>
      </c>
      <c r="R245" s="6">
        <f t="shared" si="29"/>
        <v>-0.84638171815488783</v>
      </c>
      <c r="S245" t="str" cm="1">
        <f t="array" ref="S245">_xlfn.IFS(R245&gt;Q245,"Zunahme",-1*Q245&gt;R245,"Abnahme",TRUE,"Konstant")</f>
        <v>Konstant</v>
      </c>
      <c r="T245">
        <f>IFERROR(INDEX(Gemeinde_Kennzahlen!A:C,MATCH(B245,Gemeinde_Kennzahlen!B:B,),3),0)</f>
        <v>1737</v>
      </c>
      <c r="U245">
        <f>IFERROR(IF(ISNUMBER(INDEX(Gemeinde_Kennzahlen!A:W,MATCH(B245,Gemeinde_Kennzahlen!B:B,),23)),INDEX(Gemeinde_Kennzahlen!A:W,MATCH(B245,Gemeinde_Kennzahlen!B:B,),23),0),0)</f>
        <v>626</v>
      </c>
    </row>
    <row r="246" spans="1:21" x14ac:dyDescent="0.2">
      <c r="A246">
        <v>432</v>
      </c>
      <c r="B246" t="s">
        <v>2138</v>
      </c>
      <c r="C246" s="6">
        <v>0</v>
      </c>
      <c r="D246" s="6">
        <v>0</v>
      </c>
      <c r="E246" s="6">
        <v>0</v>
      </c>
      <c r="F246" s="6">
        <v>0</v>
      </c>
      <c r="G246" s="6">
        <v>0</v>
      </c>
      <c r="H246" s="6">
        <v>0</v>
      </c>
      <c r="I246" s="6">
        <v>0</v>
      </c>
      <c r="J246" s="6">
        <v>0</v>
      </c>
      <c r="K246" s="6">
        <v>0</v>
      </c>
      <c r="L246" s="6">
        <v>0</v>
      </c>
      <c r="M246" s="6">
        <f t="shared" si="24"/>
        <v>0</v>
      </c>
      <c r="N246" s="6">
        <f t="shared" si="25"/>
        <v>0</v>
      </c>
      <c r="O246" s="6">
        <f t="shared" si="26"/>
        <v>0</v>
      </c>
      <c r="P246" s="6">
        <f t="shared" si="27"/>
        <v>0</v>
      </c>
      <c r="Q246" s="6">
        <f t="shared" si="28"/>
        <v>0</v>
      </c>
      <c r="R246" s="6">
        <f t="shared" si="29"/>
        <v>0</v>
      </c>
      <c r="S246" t="str" cm="1">
        <f t="array" ref="S246">_xlfn.IFS(R246&gt;Q246,"Zunahme",-1*Q246&gt;R246,"Abnahme",TRUE,"Konstant")</f>
        <v>Konstant</v>
      </c>
      <c r="T246">
        <f>IFERROR(INDEX(Gemeinde_Kennzahlen!A:C,MATCH(B246,Gemeinde_Kennzahlen!B:B,),3),0)</f>
        <v>490</v>
      </c>
      <c r="U246">
        <f>IFERROR(IF(ISNUMBER(INDEX(Gemeinde_Kennzahlen!A:W,MATCH(B246,Gemeinde_Kennzahlen!B:B,),23)),INDEX(Gemeinde_Kennzahlen!A:W,MATCH(B246,Gemeinde_Kennzahlen!B:B,),23),0),0)</f>
        <v>119</v>
      </c>
    </row>
    <row r="247" spans="1:21" x14ac:dyDescent="0.2">
      <c r="A247">
        <v>433</v>
      </c>
      <c r="B247" t="s">
        <v>2137</v>
      </c>
      <c r="C247" s="6">
        <v>0</v>
      </c>
      <c r="D247" s="6">
        <v>0</v>
      </c>
      <c r="E247" s="6">
        <v>0</v>
      </c>
      <c r="F247" s="6">
        <v>0</v>
      </c>
      <c r="G247" s="6">
        <v>0</v>
      </c>
      <c r="H247" s="6">
        <v>0</v>
      </c>
      <c r="I247" s="6">
        <v>0</v>
      </c>
      <c r="J247" s="6">
        <v>0</v>
      </c>
      <c r="K247" s="6">
        <v>0</v>
      </c>
      <c r="L247" s="6">
        <v>0</v>
      </c>
      <c r="M247" s="6">
        <f t="shared" si="24"/>
        <v>0</v>
      </c>
      <c r="N247" s="6">
        <f t="shared" si="25"/>
        <v>0</v>
      </c>
      <c r="O247" s="6">
        <f t="shared" si="26"/>
        <v>0</v>
      </c>
      <c r="P247" s="6">
        <f t="shared" si="27"/>
        <v>0</v>
      </c>
      <c r="Q247" s="6">
        <f t="shared" si="28"/>
        <v>0</v>
      </c>
      <c r="R247" s="6">
        <f t="shared" si="29"/>
        <v>0</v>
      </c>
      <c r="S247" t="str" cm="1">
        <f t="array" ref="S247">_xlfn.IFS(R247&gt;Q247,"Zunahme",-1*Q247&gt;R247,"Abnahme",TRUE,"Konstant")</f>
        <v>Konstant</v>
      </c>
      <c r="T247">
        <f>IFERROR(INDEX(Gemeinde_Kennzahlen!A:C,MATCH(B247,Gemeinde_Kennzahlen!B:B,),3),0)</f>
        <v>688</v>
      </c>
      <c r="U247">
        <f>IFERROR(IF(ISNUMBER(INDEX(Gemeinde_Kennzahlen!A:W,MATCH(B247,Gemeinde_Kennzahlen!B:B,),23)),INDEX(Gemeinde_Kennzahlen!A:W,MATCH(B247,Gemeinde_Kennzahlen!B:B,),23),0),0)</f>
        <v>251</v>
      </c>
    </row>
    <row r="248" spans="1:21" x14ac:dyDescent="0.2">
      <c r="A248">
        <v>434</v>
      </c>
      <c r="B248" t="s">
        <v>2136</v>
      </c>
      <c r="C248" s="6">
        <v>9.1240875912408761</v>
      </c>
      <c r="D248" s="6">
        <v>0</v>
      </c>
      <c r="E248" s="6">
        <v>0</v>
      </c>
      <c r="F248" s="6">
        <v>0</v>
      </c>
      <c r="G248" s="6">
        <v>0</v>
      </c>
      <c r="H248" s="6">
        <v>4.562043795620438</v>
      </c>
      <c r="I248" s="6">
        <v>0</v>
      </c>
      <c r="J248" s="6">
        <v>0</v>
      </c>
      <c r="K248" s="6">
        <v>0</v>
      </c>
      <c r="L248" s="6">
        <v>9.1240875912408761</v>
      </c>
      <c r="M248" s="6">
        <f t="shared" si="24"/>
        <v>2.281021897810219</v>
      </c>
      <c r="N248" s="6">
        <f t="shared" si="25"/>
        <v>0</v>
      </c>
      <c r="O248" s="6">
        <f t="shared" si="26"/>
        <v>1.8248175182481752</v>
      </c>
      <c r="P248" s="6">
        <f t="shared" si="27"/>
        <v>2.7372262773722627</v>
      </c>
      <c r="Q248" s="6">
        <f t="shared" si="28"/>
        <v>1.2260124313106067</v>
      </c>
      <c r="R248" s="6">
        <f t="shared" si="29"/>
        <v>0.45620437956204363</v>
      </c>
      <c r="S248" t="str" cm="1">
        <f t="array" ref="S248">_xlfn.IFS(R248&gt;Q248,"Zunahme",-1*Q248&gt;R248,"Abnahme",TRUE,"Konstant")</f>
        <v>Konstant</v>
      </c>
      <c r="T248">
        <f>IFERROR(INDEX(Gemeinde_Kennzahlen!A:C,MATCH(B248,Gemeinde_Kennzahlen!B:B,),3),0)</f>
        <v>1456</v>
      </c>
      <c r="U248">
        <f>IFERROR(IF(ISNUMBER(INDEX(Gemeinde_Kennzahlen!A:W,MATCH(B248,Gemeinde_Kennzahlen!B:B,),23)),INDEX(Gemeinde_Kennzahlen!A:W,MATCH(B248,Gemeinde_Kennzahlen!B:B,),23),0),0)</f>
        <v>736</v>
      </c>
    </row>
    <row r="249" spans="1:21" x14ac:dyDescent="0.2">
      <c r="A249">
        <v>435</v>
      </c>
      <c r="B249" t="s">
        <v>2135</v>
      </c>
      <c r="C249" s="6">
        <v>0</v>
      </c>
      <c r="D249" s="6">
        <v>0</v>
      </c>
      <c r="E249" s="6">
        <v>0</v>
      </c>
      <c r="F249" s="6">
        <v>0</v>
      </c>
      <c r="G249" s="6">
        <v>0</v>
      </c>
      <c r="H249" s="6">
        <v>0</v>
      </c>
      <c r="I249" s="6">
        <v>0</v>
      </c>
      <c r="J249" s="6">
        <v>0</v>
      </c>
      <c r="K249" s="6">
        <v>0</v>
      </c>
      <c r="L249" s="6">
        <v>0</v>
      </c>
      <c r="M249" s="6">
        <f t="shared" si="24"/>
        <v>0</v>
      </c>
      <c r="N249" s="6">
        <f t="shared" si="25"/>
        <v>0</v>
      </c>
      <c r="O249" s="6">
        <f t="shared" si="26"/>
        <v>0</v>
      </c>
      <c r="P249" s="6">
        <f t="shared" si="27"/>
        <v>0</v>
      </c>
      <c r="Q249" s="6">
        <f t="shared" si="28"/>
        <v>0</v>
      </c>
      <c r="R249" s="6">
        <f t="shared" si="29"/>
        <v>0</v>
      </c>
      <c r="S249" t="str" cm="1">
        <f t="array" ref="S249">_xlfn.IFS(R249&gt;Q249,"Zunahme",-1*Q249&gt;R249,"Abnahme",TRUE,"Konstant")</f>
        <v>Konstant</v>
      </c>
      <c r="T249">
        <f>IFERROR(INDEX(Gemeinde_Kennzahlen!A:C,MATCH(B249,Gemeinde_Kennzahlen!B:B,),3),0)</f>
        <v>529</v>
      </c>
      <c r="U249">
        <f>IFERROR(IF(ISNUMBER(INDEX(Gemeinde_Kennzahlen!A:W,MATCH(B249,Gemeinde_Kennzahlen!B:B,),23)),INDEX(Gemeinde_Kennzahlen!A:W,MATCH(B249,Gemeinde_Kennzahlen!B:B,),23),0),0)</f>
        <v>217</v>
      </c>
    </row>
    <row r="250" spans="1:21" x14ac:dyDescent="0.2">
      <c r="A250">
        <v>437</v>
      </c>
      <c r="B250" t="s">
        <v>2134</v>
      </c>
      <c r="C250" s="6">
        <v>0</v>
      </c>
      <c r="D250" s="6">
        <v>0</v>
      </c>
      <c r="E250" s="6">
        <v>0</v>
      </c>
      <c r="F250" s="6">
        <v>0</v>
      </c>
      <c r="G250" s="6">
        <v>0</v>
      </c>
      <c r="H250" s="6">
        <v>0</v>
      </c>
      <c r="I250" s="6">
        <v>0</v>
      </c>
      <c r="J250" s="6">
        <v>0</v>
      </c>
      <c r="K250" s="6">
        <v>0</v>
      </c>
      <c r="L250" s="6">
        <v>0</v>
      </c>
      <c r="M250" s="6">
        <f t="shared" si="24"/>
        <v>0</v>
      </c>
      <c r="N250" s="6">
        <f t="shared" si="25"/>
        <v>0</v>
      </c>
      <c r="O250" s="6">
        <f t="shared" si="26"/>
        <v>0</v>
      </c>
      <c r="P250" s="6">
        <f t="shared" si="27"/>
        <v>0</v>
      </c>
      <c r="Q250" s="6">
        <f t="shared" si="28"/>
        <v>0</v>
      </c>
      <c r="R250" s="6">
        <f t="shared" si="29"/>
        <v>0</v>
      </c>
      <c r="S250" t="str" cm="1">
        <f t="array" ref="S250">_xlfn.IFS(R250&gt;Q250,"Zunahme",-1*Q250&gt;R250,"Abnahme",TRUE,"Konstant")</f>
        <v>Konstant</v>
      </c>
      <c r="T250">
        <f>IFERROR(INDEX(Gemeinde_Kennzahlen!A:C,MATCH(B250,Gemeinde_Kennzahlen!B:B,),3),0)</f>
        <v>109</v>
      </c>
      <c r="U250">
        <f>IFERROR(IF(ISNUMBER(INDEX(Gemeinde_Kennzahlen!A:W,MATCH(B250,Gemeinde_Kennzahlen!B:B,),23)),INDEX(Gemeinde_Kennzahlen!A:W,MATCH(B250,Gemeinde_Kennzahlen!B:B,),23),0),0)</f>
        <v>56</v>
      </c>
    </row>
    <row r="251" spans="1:21" x14ac:dyDescent="0.2">
      <c r="A251">
        <v>438</v>
      </c>
      <c r="B251" t="s">
        <v>2133</v>
      </c>
      <c r="C251" s="6">
        <v>0</v>
      </c>
      <c r="D251" s="6">
        <v>0</v>
      </c>
      <c r="E251" s="6">
        <v>0</v>
      </c>
      <c r="F251" s="6">
        <v>0</v>
      </c>
      <c r="G251" s="6">
        <v>0</v>
      </c>
      <c r="H251" s="6">
        <v>0</v>
      </c>
      <c r="I251" s="6">
        <v>0</v>
      </c>
      <c r="J251" s="6">
        <v>0</v>
      </c>
      <c r="K251" s="6">
        <v>0</v>
      </c>
      <c r="L251" s="6">
        <v>0</v>
      </c>
      <c r="M251" s="6">
        <f t="shared" si="24"/>
        <v>0</v>
      </c>
      <c r="N251" s="6">
        <f t="shared" si="25"/>
        <v>0</v>
      </c>
      <c r="O251" s="6">
        <f t="shared" si="26"/>
        <v>0</v>
      </c>
      <c r="P251" s="6">
        <f t="shared" si="27"/>
        <v>0</v>
      </c>
      <c r="Q251" s="6">
        <f t="shared" si="28"/>
        <v>0</v>
      </c>
      <c r="R251" s="6">
        <f t="shared" si="29"/>
        <v>0</v>
      </c>
      <c r="S251" t="str" cm="1">
        <f t="array" ref="S251">_xlfn.IFS(R251&gt;Q251,"Zunahme",-1*Q251&gt;R251,"Abnahme",TRUE,"Konstant")</f>
        <v>Konstant</v>
      </c>
      <c r="T251">
        <f>IFERROR(INDEX(Gemeinde_Kennzahlen!A:C,MATCH(B251,Gemeinde_Kennzahlen!B:B,),3),0)</f>
        <v>1196</v>
      </c>
      <c r="U251">
        <f>IFERROR(IF(ISNUMBER(INDEX(Gemeinde_Kennzahlen!A:W,MATCH(B251,Gemeinde_Kennzahlen!B:B,),23)),INDEX(Gemeinde_Kennzahlen!A:W,MATCH(B251,Gemeinde_Kennzahlen!B:B,),23),0),0)</f>
        <v>476</v>
      </c>
    </row>
    <row r="252" spans="1:21" x14ac:dyDescent="0.2">
      <c r="A252">
        <v>441</v>
      </c>
      <c r="B252" t="s">
        <v>2132</v>
      </c>
      <c r="C252" s="6">
        <v>8.3402835696413682</v>
      </c>
      <c r="D252" s="6">
        <v>0</v>
      </c>
      <c r="E252" s="6">
        <v>0</v>
      </c>
      <c r="F252" s="6">
        <v>0</v>
      </c>
      <c r="G252" s="6">
        <v>0</v>
      </c>
      <c r="H252" s="6">
        <v>0</v>
      </c>
      <c r="I252" s="6">
        <v>0</v>
      </c>
      <c r="J252" s="6">
        <v>0</v>
      </c>
      <c r="K252" s="6">
        <v>0</v>
      </c>
      <c r="L252" s="6">
        <v>0</v>
      </c>
      <c r="M252" s="6">
        <f t="shared" si="24"/>
        <v>0.8340283569641368</v>
      </c>
      <c r="N252" s="6">
        <f t="shared" si="25"/>
        <v>0</v>
      </c>
      <c r="O252" s="6">
        <f t="shared" si="26"/>
        <v>1.6680567139282736</v>
      </c>
      <c r="P252" s="6">
        <f t="shared" si="27"/>
        <v>0</v>
      </c>
      <c r="Q252" s="6">
        <f t="shared" si="28"/>
        <v>0.83402835696413669</v>
      </c>
      <c r="R252" s="6">
        <f t="shared" si="29"/>
        <v>-0.8340283569641368</v>
      </c>
      <c r="S252" t="str" cm="1">
        <f t="array" ref="S252">_xlfn.IFS(R252&gt;Q252,"Zunahme",-1*Q252&gt;R252,"Abnahme",TRUE,"Konstant")</f>
        <v>Konstant</v>
      </c>
      <c r="T252">
        <f>IFERROR(INDEX(Gemeinde_Kennzahlen!A:C,MATCH(B252,Gemeinde_Kennzahlen!B:B,),3),0)</f>
        <v>927</v>
      </c>
      <c r="U252">
        <f>IFERROR(IF(ISNUMBER(INDEX(Gemeinde_Kennzahlen!A:W,MATCH(B252,Gemeinde_Kennzahlen!B:B,),23)),INDEX(Gemeinde_Kennzahlen!A:W,MATCH(B252,Gemeinde_Kennzahlen!B:B,),23),0),0)</f>
        <v>272</v>
      </c>
    </row>
    <row r="253" spans="1:21" x14ac:dyDescent="0.2">
      <c r="A253">
        <v>442</v>
      </c>
      <c r="B253" t="s">
        <v>2131</v>
      </c>
      <c r="C253" s="6">
        <v>0</v>
      </c>
      <c r="D253" s="6">
        <v>0</v>
      </c>
      <c r="E253" s="6">
        <v>0</v>
      </c>
      <c r="F253" s="6">
        <v>0</v>
      </c>
      <c r="G253" s="6">
        <v>0</v>
      </c>
      <c r="H253" s="6">
        <v>0</v>
      </c>
      <c r="I253" s="6">
        <v>0</v>
      </c>
      <c r="J253" s="6">
        <v>0</v>
      </c>
      <c r="K253" s="6">
        <v>0</v>
      </c>
      <c r="L253" s="6">
        <v>0</v>
      </c>
      <c r="M253" s="6">
        <f t="shared" si="24"/>
        <v>0</v>
      </c>
      <c r="N253" s="6">
        <f t="shared" si="25"/>
        <v>0</v>
      </c>
      <c r="O253" s="6">
        <f t="shared" si="26"/>
        <v>0</v>
      </c>
      <c r="P253" s="6">
        <f t="shared" si="27"/>
        <v>0</v>
      </c>
      <c r="Q253" s="6">
        <f t="shared" si="28"/>
        <v>0</v>
      </c>
      <c r="R253" s="6">
        <f t="shared" si="29"/>
        <v>0</v>
      </c>
      <c r="S253" t="str" cm="1">
        <f t="array" ref="S253">_xlfn.IFS(R253&gt;Q253,"Zunahme",-1*Q253&gt;R253,"Abnahme",TRUE,"Konstant")</f>
        <v>Konstant</v>
      </c>
      <c r="T253">
        <f>IFERROR(INDEX(Gemeinde_Kennzahlen!A:C,MATCH(B253,Gemeinde_Kennzahlen!B:B,),3),0)</f>
        <v>204</v>
      </c>
      <c r="U253">
        <f>IFERROR(IF(ISNUMBER(INDEX(Gemeinde_Kennzahlen!A:W,MATCH(B253,Gemeinde_Kennzahlen!B:B,),23)),INDEX(Gemeinde_Kennzahlen!A:W,MATCH(B253,Gemeinde_Kennzahlen!B:B,),23),0),0)</f>
        <v>41</v>
      </c>
    </row>
    <row r="254" spans="1:21" x14ac:dyDescent="0.2">
      <c r="A254">
        <v>443</v>
      </c>
      <c r="B254" t="s">
        <v>2130</v>
      </c>
      <c r="C254" s="6">
        <v>0</v>
      </c>
      <c r="D254" s="6">
        <v>2.2668026748271566</v>
      </c>
      <c r="E254" s="6">
        <v>1.1334013374135783</v>
      </c>
      <c r="F254" s="6">
        <v>0</v>
      </c>
      <c r="G254" s="6">
        <v>2.2668026748271566</v>
      </c>
      <c r="H254" s="6">
        <v>2.2668026748271566</v>
      </c>
      <c r="I254" s="6">
        <v>2.2668026748271566</v>
      </c>
      <c r="J254" s="6">
        <v>3.4002040122407347</v>
      </c>
      <c r="K254" s="6">
        <v>1.1334013374135783</v>
      </c>
      <c r="L254" s="6">
        <v>0</v>
      </c>
      <c r="M254" s="6">
        <f t="shared" si="24"/>
        <v>1.4734217386376518</v>
      </c>
      <c r="N254" s="6">
        <f t="shared" si="25"/>
        <v>1.7001020061203675</v>
      </c>
      <c r="O254" s="6">
        <f t="shared" si="26"/>
        <v>1.1334013374135783</v>
      </c>
      <c r="P254" s="6">
        <f t="shared" si="27"/>
        <v>1.8134421398617253</v>
      </c>
      <c r="Q254" s="6">
        <f t="shared" si="28"/>
        <v>0.37968474899395116</v>
      </c>
      <c r="R254" s="6">
        <f t="shared" si="29"/>
        <v>0.34002040122407351</v>
      </c>
      <c r="S254" t="str" cm="1">
        <f t="array" ref="S254">_xlfn.IFS(R254&gt;Q254,"Zunahme",-1*Q254&gt;R254,"Abnahme",TRUE,"Konstant")</f>
        <v>Konstant</v>
      </c>
      <c r="T254">
        <f>IFERROR(INDEX(Gemeinde_Kennzahlen!A:C,MATCH(B254,Gemeinde_Kennzahlen!B:B,),3),0)</f>
        <v>5140</v>
      </c>
      <c r="U254">
        <f>IFERROR(IF(ISNUMBER(INDEX(Gemeinde_Kennzahlen!A:W,MATCH(B254,Gemeinde_Kennzahlen!B:B,),23)),INDEX(Gemeinde_Kennzahlen!A:W,MATCH(B254,Gemeinde_Kennzahlen!B:B,),23),0),0)</f>
        <v>3683</v>
      </c>
    </row>
    <row r="255" spans="1:21" x14ac:dyDescent="0.2">
      <c r="A255">
        <v>444</v>
      </c>
      <c r="B255" t="s">
        <v>2129</v>
      </c>
      <c r="C255" s="6">
        <v>0</v>
      </c>
      <c r="D255" s="6">
        <v>0</v>
      </c>
      <c r="E255" s="6">
        <v>0</v>
      </c>
      <c r="F255" s="6">
        <v>0</v>
      </c>
      <c r="G255" s="6">
        <v>0</v>
      </c>
      <c r="H255" s="6">
        <v>2.759381898454746</v>
      </c>
      <c r="I255" s="6">
        <v>0</v>
      </c>
      <c r="J255" s="6">
        <v>0</v>
      </c>
      <c r="K255" s="6">
        <v>2.759381898454746</v>
      </c>
      <c r="L255" s="6">
        <v>2.759381898454746</v>
      </c>
      <c r="M255" s="6">
        <f t="shared" si="24"/>
        <v>0.82781456953642374</v>
      </c>
      <c r="N255" s="6">
        <f t="shared" si="25"/>
        <v>0</v>
      </c>
      <c r="O255" s="6">
        <f t="shared" si="26"/>
        <v>0</v>
      </c>
      <c r="P255" s="6">
        <f t="shared" si="27"/>
        <v>1.6556291390728475</v>
      </c>
      <c r="Q255" s="6">
        <f t="shared" si="28"/>
        <v>0.42150254736532744</v>
      </c>
      <c r="R255" s="6">
        <f t="shared" si="29"/>
        <v>0.82781456953642374</v>
      </c>
      <c r="S255" t="str" cm="1">
        <f t="array" ref="S255">_xlfn.IFS(R255&gt;Q255,"Zunahme",-1*Q255&gt;R255,"Abnahme",TRUE,"Konstant")</f>
        <v>Zunahme</v>
      </c>
      <c r="T255">
        <f>IFERROR(INDEX(Gemeinde_Kennzahlen!A:C,MATCH(B255,Gemeinde_Kennzahlen!B:B,),3),0)</f>
        <v>1952</v>
      </c>
      <c r="U255">
        <f>IFERROR(IF(ISNUMBER(INDEX(Gemeinde_Kennzahlen!A:W,MATCH(B255,Gemeinde_Kennzahlen!B:B,),23)),INDEX(Gemeinde_Kennzahlen!A:W,MATCH(B255,Gemeinde_Kennzahlen!B:B,),23),0),0)</f>
        <v>1672</v>
      </c>
    </row>
    <row r="256" spans="1:21" x14ac:dyDescent="0.2">
      <c r="A256">
        <v>445</v>
      </c>
      <c r="B256" t="s">
        <v>2128</v>
      </c>
      <c r="C256" s="6">
        <v>0</v>
      </c>
      <c r="D256" s="6">
        <v>0</v>
      </c>
      <c r="E256" s="6">
        <v>0</v>
      </c>
      <c r="F256" s="6">
        <v>0</v>
      </c>
      <c r="G256" s="6">
        <v>0</v>
      </c>
      <c r="H256" s="6">
        <v>0</v>
      </c>
      <c r="I256" s="6">
        <v>0</v>
      </c>
      <c r="J256" s="6">
        <v>6.5189048239895691</v>
      </c>
      <c r="K256" s="6">
        <v>0</v>
      </c>
      <c r="L256" s="6">
        <v>0</v>
      </c>
      <c r="M256" s="6">
        <f t="shared" si="24"/>
        <v>0.65189048239895686</v>
      </c>
      <c r="N256" s="6">
        <f t="shared" si="25"/>
        <v>0</v>
      </c>
      <c r="O256" s="6">
        <f t="shared" si="26"/>
        <v>0</v>
      </c>
      <c r="P256" s="6">
        <f t="shared" si="27"/>
        <v>1.3037809647979137</v>
      </c>
      <c r="Q256" s="6">
        <f t="shared" si="28"/>
        <v>0.65189048239895686</v>
      </c>
      <c r="R256" s="6">
        <f t="shared" si="29"/>
        <v>0.65189048239895686</v>
      </c>
      <c r="S256" t="str" cm="1">
        <f t="array" ref="S256">_xlfn.IFS(R256&gt;Q256,"Zunahme",-1*Q256&gt;R256,"Abnahme",TRUE,"Konstant")</f>
        <v>Konstant</v>
      </c>
      <c r="T256">
        <f>IFERROR(INDEX(Gemeinde_Kennzahlen!A:C,MATCH(B256,Gemeinde_Kennzahlen!B:B,),3),0)</f>
        <v>1237</v>
      </c>
      <c r="U256">
        <f>IFERROR(IF(ISNUMBER(INDEX(Gemeinde_Kennzahlen!A:W,MATCH(B256,Gemeinde_Kennzahlen!B:B,),23)),INDEX(Gemeinde_Kennzahlen!A:W,MATCH(B256,Gemeinde_Kennzahlen!B:B,),23),0),0)</f>
        <v>297</v>
      </c>
    </row>
    <row r="257" spans="1:21" x14ac:dyDescent="0.2">
      <c r="A257">
        <v>446</v>
      </c>
      <c r="B257" t="s">
        <v>2127</v>
      </c>
      <c r="C257" s="6">
        <v>4.3371403787769269</v>
      </c>
      <c r="D257" s="6">
        <v>1.4457134595923089</v>
      </c>
      <c r="E257" s="6">
        <v>1.4457134595923089</v>
      </c>
      <c r="F257" s="6">
        <v>1.4457134595923089</v>
      </c>
      <c r="G257" s="6">
        <v>1.4457134595923089</v>
      </c>
      <c r="H257" s="6">
        <v>1.4457134595923089</v>
      </c>
      <c r="I257" s="6">
        <v>0</v>
      </c>
      <c r="J257" s="6">
        <v>11.565707676738471</v>
      </c>
      <c r="K257" s="6">
        <v>0</v>
      </c>
      <c r="L257" s="6">
        <v>4.3371403787769269</v>
      </c>
      <c r="M257" s="6">
        <f t="shared" si="24"/>
        <v>2.7468555732253868</v>
      </c>
      <c r="N257" s="6">
        <f t="shared" si="25"/>
        <v>1.4457134595923089</v>
      </c>
      <c r="O257" s="6">
        <f t="shared" si="26"/>
        <v>2.0239988434292324</v>
      </c>
      <c r="P257" s="6">
        <f t="shared" si="27"/>
        <v>3.4697123030215415</v>
      </c>
      <c r="Q257" s="6">
        <f t="shared" si="28"/>
        <v>1.0872260780375382</v>
      </c>
      <c r="R257" s="6">
        <f t="shared" si="29"/>
        <v>0.72285672979615478</v>
      </c>
      <c r="S257" t="str" cm="1">
        <f t="array" ref="S257">_xlfn.IFS(R257&gt;Q257,"Zunahme",-1*Q257&gt;R257,"Abnahme",TRUE,"Konstant")</f>
        <v>Konstant</v>
      </c>
      <c r="T257">
        <f>IFERROR(INDEX(Gemeinde_Kennzahlen!A:C,MATCH(B257,Gemeinde_Kennzahlen!B:B,),3),0)</f>
        <v>4580</v>
      </c>
      <c r="U257">
        <f>IFERROR(IF(ISNUMBER(INDEX(Gemeinde_Kennzahlen!A:W,MATCH(B257,Gemeinde_Kennzahlen!B:B,),23)),INDEX(Gemeinde_Kennzahlen!A:W,MATCH(B257,Gemeinde_Kennzahlen!B:B,),23),0),0)</f>
        <v>2337</v>
      </c>
    </row>
    <row r="258" spans="1:21" x14ac:dyDescent="0.2">
      <c r="A258">
        <v>448</v>
      </c>
      <c r="B258" t="s">
        <v>2126</v>
      </c>
      <c r="C258" s="6">
        <v>0</v>
      </c>
      <c r="D258" s="6">
        <v>4.8709206039941551</v>
      </c>
      <c r="E258" s="6">
        <v>0</v>
      </c>
      <c r="F258" s="6">
        <v>0</v>
      </c>
      <c r="G258" s="6">
        <v>0</v>
      </c>
      <c r="H258" s="6">
        <v>0</v>
      </c>
      <c r="I258" s="6">
        <v>0</v>
      </c>
      <c r="J258" s="6">
        <v>0</v>
      </c>
      <c r="K258" s="6">
        <v>0</v>
      </c>
      <c r="L258" s="6">
        <v>0</v>
      </c>
      <c r="M258" s="6">
        <f t="shared" si="24"/>
        <v>0.48709206039941549</v>
      </c>
      <c r="N258" s="6">
        <f t="shared" si="25"/>
        <v>0</v>
      </c>
      <c r="O258" s="6">
        <f t="shared" si="26"/>
        <v>0.97418412079883099</v>
      </c>
      <c r="P258" s="6">
        <f t="shared" si="27"/>
        <v>0</v>
      </c>
      <c r="Q258" s="6">
        <f t="shared" si="28"/>
        <v>0.48709206039941549</v>
      </c>
      <c r="R258" s="6">
        <f t="shared" si="29"/>
        <v>-0.48709206039941549</v>
      </c>
      <c r="S258" t="str" cm="1">
        <f t="array" ref="S258">_xlfn.IFS(R258&gt;Q258,"Zunahme",-1*Q258&gt;R258,"Abnahme",TRUE,"Konstant")</f>
        <v>Konstant</v>
      </c>
      <c r="T258">
        <f>IFERROR(INDEX(Gemeinde_Kennzahlen!A:C,MATCH(B258,Gemeinde_Kennzahlen!B:B,),3),0)</f>
        <v>924</v>
      </c>
      <c r="U258">
        <f>IFERROR(IF(ISNUMBER(INDEX(Gemeinde_Kennzahlen!A:W,MATCH(B258,Gemeinde_Kennzahlen!B:B,),23)),INDEX(Gemeinde_Kennzahlen!A:W,MATCH(B258,Gemeinde_Kennzahlen!B:B,),23),0),0)</f>
        <v>1129</v>
      </c>
    </row>
    <row r="259" spans="1:21" x14ac:dyDescent="0.2">
      <c r="A259">
        <v>449</v>
      </c>
      <c r="B259" t="s">
        <v>2125</v>
      </c>
      <c r="C259" s="6">
        <v>0</v>
      </c>
      <c r="D259" s="6">
        <v>0</v>
      </c>
      <c r="E259" s="6">
        <v>0</v>
      </c>
      <c r="F259" s="6">
        <v>0</v>
      </c>
      <c r="G259" s="6">
        <v>0</v>
      </c>
      <c r="H259" s="6">
        <v>0</v>
      </c>
      <c r="I259" s="6">
        <v>0</v>
      </c>
      <c r="J259" s="6">
        <v>0</v>
      </c>
      <c r="K259" s="6">
        <v>0</v>
      </c>
      <c r="L259" s="6">
        <v>0</v>
      </c>
      <c r="M259" s="6">
        <f t="shared" si="24"/>
        <v>0</v>
      </c>
      <c r="N259" s="6">
        <f t="shared" si="25"/>
        <v>0</v>
      </c>
      <c r="O259" s="6">
        <f t="shared" si="26"/>
        <v>0</v>
      </c>
      <c r="P259" s="6">
        <f t="shared" si="27"/>
        <v>0</v>
      </c>
      <c r="Q259" s="6">
        <f t="shared" si="28"/>
        <v>0</v>
      </c>
      <c r="R259" s="6">
        <f t="shared" si="29"/>
        <v>0</v>
      </c>
      <c r="S259" t="str" cm="1">
        <f t="array" ref="S259">_xlfn.IFS(R259&gt;Q259,"Zunahme",-1*Q259&gt;R259,"Abnahme",TRUE,"Konstant")</f>
        <v>Konstant</v>
      </c>
      <c r="T259">
        <f>IFERROR(INDEX(Gemeinde_Kennzahlen!A:C,MATCH(B259,Gemeinde_Kennzahlen!B:B,),3),0)</f>
        <v>819</v>
      </c>
      <c r="U259">
        <f>IFERROR(IF(ISNUMBER(INDEX(Gemeinde_Kennzahlen!A:W,MATCH(B259,Gemeinde_Kennzahlen!B:B,),23)),INDEX(Gemeinde_Kennzahlen!A:W,MATCH(B259,Gemeinde_Kennzahlen!B:B,),23),0),0)</f>
        <v>156</v>
      </c>
    </row>
    <row r="260" spans="1:21" x14ac:dyDescent="0.2">
      <c r="A260">
        <v>450</v>
      </c>
      <c r="B260" t="s">
        <v>2124</v>
      </c>
      <c r="C260" s="6">
        <v>4.2337002540220157</v>
      </c>
      <c r="D260" s="6">
        <v>0</v>
      </c>
      <c r="E260" s="6">
        <v>0</v>
      </c>
      <c r="F260" s="6">
        <v>0</v>
      </c>
      <c r="G260" s="6">
        <v>4.2337002540220157</v>
      </c>
      <c r="H260" s="6">
        <v>0</v>
      </c>
      <c r="I260" s="6">
        <v>0</v>
      </c>
      <c r="J260" s="6">
        <v>0</v>
      </c>
      <c r="K260" s="6">
        <v>0</v>
      </c>
      <c r="L260" s="6">
        <v>0</v>
      </c>
      <c r="M260" s="6">
        <f t="shared" si="24"/>
        <v>0.84674005080440318</v>
      </c>
      <c r="N260" s="6">
        <f t="shared" si="25"/>
        <v>0</v>
      </c>
      <c r="O260" s="6">
        <f t="shared" si="26"/>
        <v>1.6934801016088064</v>
      </c>
      <c r="P260" s="6">
        <f t="shared" si="27"/>
        <v>0</v>
      </c>
      <c r="Q260" s="6">
        <f t="shared" si="28"/>
        <v>0.56449336720293541</v>
      </c>
      <c r="R260" s="6">
        <f t="shared" si="29"/>
        <v>-0.84674005080440318</v>
      </c>
      <c r="S260" t="str" cm="1">
        <f t="array" ref="S260">_xlfn.IFS(R260&gt;Q260,"Zunahme",-1*Q260&gt;R260,"Abnahme",TRUE,"Konstant")</f>
        <v>Abnahme</v>
      </c>
      <c r="T260">
        <f>IFERROR(INDEX(Gemeinde_Kennzahlen!A:C,MATCH(B260,Gemeinde_Kennzahlen!B:B,),3),0)</f>
        <v>1890</v>
      </c>
      <c r="U260">
        <f>IFERROR(IF(ISNUMBER(INDEX(Gemeinde_Kennzahlen!A:W,MATCH(B260,Gemeinde_Kennzahlen!B:B,),23)),INDEX(Gemeinde_Kennzahlen!A:W,MATCH(B260,Gemeinde_Kennzahlen!B:B,),23),0),0)</f>
        <v>472</v>
      </c>
    </row>
    <row r="261" spans="1:21" x14ac:dyDescent="0.2">
      <c r="A261">
        <v>491</v>
      </c>
      <c r="B261" t="s">
        <v>2123</v>
      </c>
      <c r="C261" s="6">
        <v>0</v>
      </c>
      <c r="D261" s="6">
        <v>0</v>
      </c>
      <c r="E261" s="6">
        <v>0</v>
      </c>
      <c r="F261" s="6">
        <v>0</v>
      </c>
      <c r="G261" s="6">
        <v>0</v>
      </c>
      <c r="H261" s="6">
        <v>0</v>
      </c>
      <c r="I261" s="6">
        <v>0</v>
      </c>
      <c r="J261" s="6">
        <v>0</v>
      </c>
      <c r="K261" s="6">
        <v>0</v>
      </c>
      <c r="L261" s="6">
        <v>0</v>
      </c>
      <c r="M261" s="6">
        <f t="shared" si="24"/>
        <v>0</v>
      </c>
      <c r="N261" s="6">
        <f t="shared" si="25"/>
        <v>0</v>
      </c>
      <c r="O261" s="6">
        <f t="shared" si="26"/>
        <v>0</v>
      </c>
      <c r="P261" s="6">
        <f t="shared" si="27"/>
        <v>0</v>
      </c>
      <c r="Q261" s="6">
        <f t="shared" si="28"/>
        <v>0</v>
      </c>
      <c r="R261" s="6">
        <f t="shared" si="29"/>
        <v>0</v>
      </c>
      <c r="S261" t="str" cm="1">
        <f t="array" ref="S261">_xlfn.IFS(R261&gt;Q261,"Zunahme",-1*Q261&gt;R261,"Abnahme",TRUE,"Konstant")</f>
        <v>Konstant</v>
      </c>
      <c r="T261">
        <f>IFERROR(INDEX(Gemeinde_Kennzahlen!A:C,MATCH(B261,Gemeinde_Kennzahlen!B:B,),3),0)</f>
        <v>588</v>
      </c>
      <c r="U261">
        <f>IFERROR(IF(ISNUMBER(INDEX(Gemeinde_Kennzahlen!A:W,MATCH(B261,Gemeinde_Kennzahlen!B:B,),23)),INDEX(Gemeinde_Kennzahlen!A:W,MATCH(B261,Gemeinde_Kennzahlen!B:B,),23),0),0)</f>
        <v>298</v>
      </c>
    </row>
    <row r="262" spans="1:21" x14ac:dyDescent="0.2">
      <c r="A262">
        <v>492</v>
      </c>
      <c r="B262" t="s">
        <v>2122</v>
      </c>
      <c r="C262" s="6">
        <v>0</v>
      </c>
      <c r="D262" s="6">
        <v>0</v>
      </c>
      <c r="E262" s="6">
        <v>5.4824561403508767</v>
      </c>
      <c r="F262" s="6">
        <v>5.4824561403508767</v>
      </c>
      <c r="G262" s="6">
        <v>0</v>
      </c>
      <c r="H262" s="6">
        <v>0</v>
      </c>
      <c r="I262" s="6">
        <v>0</v>
      </c>
      <c r="J262" s="6">
        <v>0</v>
      </c>
      <c r="K262" s="6">
        <v>0</v>
      </c>
      <c r="L262" s="6">
        <v>10.964912280701753</v>
      </c>
      <c r="M262" s="6">
        <f t="shared" si="24"/>
        <v>2.1929824561403506</v>
      </c>
      <c r="N262" s="6">
        <f t="shared" si="25"/>
        <v>0</v>
      </c>
      <c r="O262" s="6">
        <f t="shared" si="26"/>
        <v>2.1929824561403506</v>
      </c>
      <c r="P262" s="6">
        <f t="shared" si="27"/>
        <v>2.1929824561403506</v>
      </c>
      <c r="Q262" s="6">
        <f t="shared" si="28"/>
        <v>1.2122166631415932</v>
      </c>
      <c r="R262" s="6">
        <f t="shared" si="29"/>
        <v>0</v>
      </c>
      <c r="S262" t="str" cm="1">
        <f t="array" ref="S262">_xlfn.IFS(R262&gt;Q262,"Zunahme",-1*Q262&gt;R262,"Abnahme",TRUE,"Konstant")</f>
        <v>Konstant</v>
      </c>
      <c r="T262">
        <f>IFERROR(INDEX(Gemeinde_Kennzahlen!A:C,MATCH(B262,Gemeinde_Kennzahlen!B:B,),3),0)</f>
        <v>1388</v>
      </c>
      <c r="U262">
        <f>IFERROR(IF(ISNUMBER(INDEX(Gemeinde_Kennzahlen!A:W,MATCH(B262,Gemeinde_Kennzahlen!B:B,),23)),INDEX(Gemeinde_Kennzahlen!A:W,MATCH(B262,Gemeinde_Kennzahlen!B:B,),23),0),0)</f>
        <v>436</v>
      </c>
    </row>
    <row r="263" spans="1:21" x14ac:dyDescent="0.2">
      <c r="A263">
        <v>493</v>
      </c>
      <c r="B263" t="s">
        <v>2121</v>
      </c>
      <c r="C263" s="6">
        <v>0</v>
      </c>
      <c r="D263" s="6">
        <v>0</v>
      </c>
      <c r="E263" s="6">
        <v>0</v>
      </c>
      <c r="F263" s="6">
        <v>0</v>
      </c>
      <c r="G263" s="6">
        <v>0</v>
      </c>
      <c r="H263" s="6">
        <v>0</v>
      </c>
      <c r="I263" s="6">
        <v>0</v>
      </c>
      <c r="J263" s="6">
        <v>0</v>
      </c>
      <c r="K263" s="6">
        <v>0</v>
      </c>
      <c r="L263" s="6">
        <v>0</v>
      </c>
      <c r="M263" s="6">
        <f t="shared" si="24"/>
        <v>0</v>
      </c>
      <c r="N263" s="6">
        <f t="shared" si="25"/>
        <v>0</v>
      </c>
      <c r="O263" s="6">
        <f t="shared" si="26"/>
        <v>0</v>
      </c>
      <c r="P263" s="6">
        <f t="shared" si="27"/>
        <v>0</v>
      </c>
      <c r="Q263" s="6">
        <f t="shared" si="28"/>
        <v>0</v>
      </c>
      <c r="R263" s="6">
        <f t="shared" si="29"/>
        <v>0</v>
      </c>
      <c r="S263" t="str" cm="1">
        <f t="array" ref="S263">_xlfn.IFS(R263&gt;Q263,"Zunahme",-1*Q263&gt;R263,"Abnahme",TRUE,"Konstant")</f>
        <v>Konstant</v>
      </c>
      <c r="T263">
        <f>IFERROR(INDEX(Gemeinde_Kennzahlen!A:C,MATCH(B263,Gemeinde_Kennzahlen!B:B,),3),0)</f>
        <v>581</v>
      </c>
      <c r="U263">
        <f>IFERROR(IF(ISNUMBER(INDEX(Gemeinde_Kennzahlen!A:W,MATCH(B263,Gemeinde_Kennzahlen!B:B,),23)),INDEX(Gemeinde_Kennzahlen!A:W,MATCH(B263,Gemeinde_Kennzahlen!B:B,),23),0),0)</f>
        <v>165</v>
      </c>
    </row>
    <row r="264" spans="1:21" x14ac:dyDescent="0.2">
      <c r="A264">
        <v>494</v>
      </c>
      <c r="B264" t="s">
        <v>2120</v>
      </c>
      <c r="C264" s="6">
        <v>0</v>
      </c>
      <c r="D264" s="6">
        <v>0</v>
      </c>
      <c r="E264" s="6">
        <v>0</v>
      </c>
      <c r="F264" s="6">
        <v>0</v>
      </c>
      <c r="G264" s="6">
        <v>0</v>
      </c>
      <c r="H264" s="6">
        <v>0</v>
      </c>
      <c r="I264" s="6">
        <v>0</v>
      </c>
      <c r="J264" s="6">
        <v>0</v>
      </c>
      <c r="K264" s="6">
        <v>0</v>
      </c>
      <c r="L264" s="6">
        <v>0</v>
      </c>
      <c r="M264" s="6">
        <f t="shared" si="24"/>
        <v>0</v>
      </c>
      <c r="N264" s="6">
        <f t="shared" si="25"/>
        <v>0</v>
      </c>
      <c r="O264" s="6">
        <f t="shared" si="26"/>
        <v>0</v>
      </c>
      <c r="P264" s="6">
        <f t="shared" si="27"/>
        <v>0</v>
      </c>
      <c r="Q264" s="6">
        <f t="shared" si="28"/>
        <v>0</v>
      </c>
      <c r="R264" s="6">
        <f t="shared" si="29"/>
        <v>0</v>
      </c>
      <c r="S264" t="str" cm="1">
        <f t="array" ref="S264">_xlfn.IFS(R264&gt;Q264,"Zunahme",-1*Q264&gt;R264,"Abnahme",TRUE,"Konstant")</f>
        <v>Konstant</v>
      </c>
      <c r="T264">
        <f>IFERROR(INDEX(Gemeinde_Kennzahlen!A:C,MATCH(B264,Gemeinde_Kennzahlen!B:B,),3),0)</f>
        <v>833</v>
      </c>
      <c r="U264">
        <f>IFERROR(IF(ISNUMBER(INDEX(Gemeinde_Kennzahlen!A:W,MATCH(B264,Gemeinde_Kennzahlen!B:B,),23)),INDEX(Gemeinde_Kennzahlen!A:W,MATCH(B264,Gemeinde_Kennzahlen!B:B,),23),0),0)</f>
        <v>669</v>
      </c>
    </row>
    <row r="265" spans="1:21" x14ac:dyDescent="0.2">
      <c r="A265">
        <v>495</v>
      </c>
      <c r="B265" t="s">
        <v>2119</v>
      </c>
      <c r="C265" s="6">
        <v>0</v>
      </c>
      <c r="D265" s="6">
        <v>0</v>
      </c>
      <c r="E265" s="6">
        <v>0</v>
      </c>
      <c r="F265" s="6">
        <v>0</v>
      </c>
      <c r="G265" s="6">
        <v>0</v>
      </c>
      <c r="H265" s="6">
        <v>0</v>
      </c>
      <c r="I265" s="6">
        <v>0</v>
      </c>
      <c r="J265" s="6">
        <v>5.7504312823461756</v>
      </c>
      <c r="K265" s="6">
        <v>0</v>
      </c>
      <c r="L265" s="6">
        <v>5.7504312823461756</v>
      </c>
      <c r="M265" s="6">
        <f t="shared" si="24"/>
        <v>1.1500862564692351</v>
      </c>
      <c r="N265" s="6">
        <f t="shared" si="25"/>
        <v>0</v>
      </c>
      <c r="O265" s="6">
        <f t="shared" si="26"/>
        <v>0</v>
      </c>
      <c r="P265" s="6">
        <f t="shared" si="27"/>
        <v>2.3001725129384702</v>
      </c>
      <c r="Q265" s="6">
        <f t="shared" si="28"/>
        <v>0.76672417097949008</v>
      </c>
      <c r="R265" s="6">
        <f t="shared" si="29"/>
        <v>1.1500862564692351</v>
      </c>
      <c r="S265" t="str" cm="1">
        <f t="array" ref="S265">_xlfn.IFS(R265&gt;Q265,"Zunahme",-1*Q265&gt;R265,"Abnahme",TRUE,"Konstant")</f>
        <v>Zunahme</v>
      </c>
      <c r="T265">
        <f>IFERROR(INDEX(Gemeinde_Kennzahlen!A:C,MATCH(B265,Gemeinde_Kennzahlen!B:B,),3),0)</f>
        <v>953</v>
      </c>
      <c r="U265">
        <f>IFERROR(IF(ISNUMBER(INDEX(Gemeinde_Kennzahlen!A:W,MATCH(B265,Gemeinde_Kennzahlen!B:B,),23)),INDEX(Gemeinde_Kennzahlen!A:W,MATCH(B265,Gemeinde_Kennzahlen!B:B,),23),0),0)</f>
        <v>786</v>
      </c>
    </row>
    <row r="266" spans="1:21" x14ac:dyDescent="0.2">
      <c r="A266">
        <v>496</v>
      </c>
      <c r="B266" t="s">
        <v>2118</v>
      </c>
      <c r="C266" s="6">
        <v>3.8233607340852607</v>
      </c>
      <c r="D266" s="6">
        <v>0</v>
      </c>
      <c r="E266" s="6">
        <v>1.9116803670426303</v>
      </c>
      <c r="F266" s="6">
        <v>0</v>
      </c>
      <c r="G266" s="6">
        <v>1.9116803670426303</v>
      </c>
      <c r="H266" s="6">
        <v>0</v>
      </c>
      <c r="I266" s="6">
        <v>0</v>
      </c>
      <c r="J266" s="6">
        <v>1.9116803670426303</v>
      </c>
      <c r="K266" s="6">
        <v>1.9116803670426303</v>
      </c>
      <c r="L266" s="6">
        <v>3.8233607340852607</v>
      </c>
      <c r="M266" s="6">
        <f t="shared" si="24"/>
        <v>1.5293442936341042</v>
      </c>
      <c r="N266" s="6">
        <f t="shared" si="25"/>
        <v>1.9116803670426303</v>
      </c>
      <c r="O266" s="6">
        <f t="shared" si="26"/>
        <v>1.5293442936341042</v>
      </c>
      <c r="P266" s="6">
        <f t="shared" si="27"/>
        <v>1.5293442936341042</v>
      </c>
      <c r="Q266" s="6">
        <f t="shared" si="28"/>
        <v>0.47685686443305175</v>
      </c>
      <c r="R266" s="6">
        <f t="shared" si="29"/>
        <v>0</v>
      </c>
      <c r="S266" t="str" cm="1">
        <f t="array" ref="S266">_xlfn.IFS(R266&gt;Q266,"Zunahme",-1*Q266&gt;R266,"Abnahme",TRUE,"Konstant")</f>
        <v>Konstant</v>
      </c>
      <c r="T266">
        <f>IFERROR(INDEX(Gemeinde_Kennzahlen!A:C,MATCH(B266,Gemeinde_Kennzahlen!B:B,),3),0)</f>
        <v>3555</v>
      </c>
      <c r="U266">
        <f>IFERROR(IF(ISNUMBER(INDEX(Gemeinde_Kennzahlen!A:W,MATCH(B266,Gemeinde_Kennzahlen!B:B,),23)),INDEX(Gemeinde_Kennzahlen!A:W,MATCH(B266,Gemeinde_Kennzahlen!B:B,),23),0),0)</f>
        <v>1676</v>
      </c>
    </row>
    <row r="267" spans="1:21" x14ac:dyDescent="0.2">
      <c r="A267">
        <v>497</v>
      </c>
      <c r="B267" t="s">
        <v>2117</v>
      </c>
      <c r="C267" s="6">
        <v>0</v>
      </c>
      <c r="D267" s="6">
        <v>0</v>
      </c>
      <c r="E267" s="6">
        <v>0</v>
      </c>
      <c r="F267" s="6">
        <v>0</v>
      </c>
      <c r="G267" s="6">
        <v>0</v>
      </c>
      <c r="H267" s="6">
        <v>0</v>
      </c>
      <c r="I267" s="6">
        <v>14.347202295552368</v>
      </c>
      <c r="J267" s="6">
        <v>0</v>
      </c>
      <c r="K267" s="6">
        <v>0</v>
      </c>
      <c r="L267" s="6">
        <v>14.347202295552368</v>
      </c>
      <c r="M267" s="6">
        <f t="shared" si="24"/>
        <v>2.8694404591104736</v>
      </c>
      <c r="N267" s="6">
        <f t="shared" si="25"/>
        <v>0</v>
      </c>
      <c r="O267" s="6">
        <f t="shared" si="26"/>
        <v>0</v>
      </c>
      <c r="P267" s="6">
        <f t="shared" si="27"/>
        <v>5.7388809182209473</v>
      </c>
      <c r="Q267" s="6">
        <f t="shared" si="28"/>
        <v>1.9129603060736489</v>
      </c>
      <c r="R267" s="6">
        <f t="shared" si="29"/>
        <v>2.8694404591104736</v>
      </c>
      <c r="S267" t="str" cm="1">
        <f t="array" ref="S267">_xlfn.IFS(R267&gt;Q267,"Zunahme",-1*Q267&gt;R267,"Abnahme",TRUE,"Konstant")</f>
        <v>Zunahme</v>
      </c>
      <c r="T267">
        <f>IFERROR(INDEX(Gemeinde_Kennzahlen!A:C,MATCH(B267,Gemeinde_Kennzahlen!B:B,),3),0)</f>
        <v>551</v>
      </c>
      <c r="U267">
        <f>IFERROR(IF(ISNUMBER(INDEX(Gemeinde_Kennzahlen!A:W,MATCH(B267,Gemeinde_Kennzahlen!B:B,),23)),INDEX(Gemeinde_Kennzahlen!A:W,MATCH(B267,Gemeinde_Kennzahlen!B:B,),23),0),0)</f>
        <v>146</v>
      </c>
    </row>
    <row r="268" spans="1:21" x14ac:dyDescent="0.2">
      <c r="A268">
        <v>498</v>
      </c>
      <c r="B268" t="s">
        <v>2116</v>
      </c>
      <c r="C268" s="6">
        <v>3.8595137012736394</v>
      </c>
      <c r="D268" s="6">
        <v>0</v>
      </c>
      <c r="E268" s="6">
        <v>3.8595137012736394</v>
      </c>
      <c r="F268" s="6">
        <v>0</v>
      </c>
      <c r="G268" s="6">
        <v>0</v>
      </c>
      <c r="H268" s="6">
        <v>0</v>
      </c>
      <c r="I268" s="6">
        <v>0</v>
      </c>
      <c r="J268" s="6">
        <v>0</v>
      </c>
      <c r="K268" s="6">
        <v>0</v>
      </c>
      <c r="L268" s="6">
        <v>0</v>
      </c>
      <c r="M268" s="6">
        <f t="shared" si="24"/>
        <v>0.77190274025472783</v>
      </c>
      <c r="N268" s="6">
        <f t="shared" si="25"/>
        <v>0</v>
      </c>
      <c r="O268" s="6">
        <f t="shared" si="26"/>
        <v>1.5438054805094557</v>
      </c>
      <c r="P268" s="6">
        <f t="shared" si="27"/>
        <v>0</v>
      </c>
      <c r="Q268" s="6">
        <f t="shared" si="28"/>
        <v>0.51460182683648525</v>
      </c>
      <c r="R268" s="6">
        <f t="shared" si="29"/>
        <v>-0.77190274025472783</v>
      </c>
      <c r="S268" t="str" cm="1">
        <f t="array" ref="S268">_xlfn.IFS(R268&gt;Q268,"Zunahme",-1*Q268&gt;R268,"Abnahme",TRUE,"Konstant")</f>
        <v>Abnahme</v>
      </c>
      <c r="T268">
        <f>IFERROR(INDEX(Gemeinde_Kennzahlen!A:C,MATCH(B268,Gemeinde_Kennzahlen!B:B,),3),0)</f>
        <v>1505</v>
      </c>
      <c r="U268">
        <f>IFERROR(IF(ISNUMBER(INDEX(Gemeinde_Kennzahlen!A:W,MATCH(B268,Gemeinde_Kennzahlen!B:B,),23)),INDEX(Gemeinde_Kennzahlen!A:W,MATCH(B268,Gemeinde_Kennzahlen!B:B,),23),0),0)</f>
        <v>1086</v>
      </c>
    </row>
    <row r="269" spans="1:21" x14ac:dyDescent="0.2">
      <c r="A269">
        <v>499</v>
      </c>
      <c r="B269" t="s">
        <v>2115</v>
      </c>
      <c r="C269" s="6">
        <v>0</v>
      </c>
      <c r="D269" s="6">
        <v>0</v>
      </c>
      <c r="E269" s="6">
        <v>0</v>
      </c>
      <c r="F269" s="6">
        <v>0</v>
      </c>
      <c r="G269" s="6">
        <v>0</v>
      </c>
      <c r="H269" s="6">
        <v>0</v>
      </c>
      <c r="I269" s="6">
        <v>0</v>
      </c>
      <c r="J269" s="6">
        <v>0</v>
      </c>
      <c r="K269" s="6">
        <v>12.285012285012286</v>
      </c>
      <c r="L269" s="6">
        <v>0</v>
      </c>
      <c r="M269" s="6">
        <f t="shared" si="24"/>
        <v>1.2285012285012287</v>
      </c>
      <c r="N269" s="6">
        <f t="shared" si="25"/>
        <v>0</v>
      </c>
      <c r="O269" s="6">
        <f t="shared" si="26"/>
        <v>0</v>
      </c>
      <c r="P269" s="6">
        <f t="shared" si="27"/>
        <v>2.4570024570024573</v>
      </c>
      <c r="Q269" s="6">
        <f t="shared" si="28"/>
        <v>1.2285012285012284</v>
      </c>
      <c r="R269" s="6">
        <f t="shared" si="29"/>
        <v>1.2285012285012287</v>
      </c>
      <c r="S269" t="str" cm="1">
        <f t="array" ref="S269">_xlfn.IFS(R269&gt;Q269,"Zunahme",-1*Q269&gt;R269,"Abnahme",TRUE,"Konstant")</f>
        <v>Konstant</v>
      </c>
      <c r="T269">
        <f>IFERROR(INDEX(Gemeinde_Kennzahlen!A:C,MATCH(B269,Gemeinde_Kennzahlen!B:B,),3),0)</f>
        <v>603</v>
      </c>
      <c r="U269">
        <f>IFERROR(IF(ISNUMBER(INDEX(Gemeinde_Kennzahlen!A:W,MATCH(B269,Gemeinde_Kennzahlen!B:B,),23)),INDEX(Gemeinde_Kennzahlen!A:W,MATCH(B269,Gemeinde_Kennzahlen!B:B,),23),0),0)</f>
        <v>211</v>
      </c>
    </row>
    <row r="270" spans="1:21" x14ac:dyDescent="0.2">
      <c r="A270">
        <v>500</v>
      </c>
      <c r="B270" t="s">
        <v>2114</v>
      </c>
      <c r="C270" s="6">
        <v>0</v>
      </c>
      <c r="D270" s="6">
        <v>0</v>
      </c>
      <c r="E270" s="6">
        <v>0</v>
      </c>
      <c r="F270" s="6">
        <v>0</v>
      </c>
      <c r="G270" s="6">
        <v>0</v>
      </c>
      <c r="H270" s="6">
        <v>0</v>
      </c>
      <c r="I270" s="6">
        <v>0</v>
      </c>
      <c r="J270" s="6">
        <v>0</v>
      </c>
      <c r="K270" s="6">
        <v>0</v>
      </c>
      <c r="L270" s="6">
        <v>0</v>
      </c>
      <c r="M270" s="6">
        <f t="shared" si="24"/>
        <v>0</v>
      </c>
      <c r="N270" s="6">
        <f t="shared" si="25"/>
        <v>0</v>
      </c>
      <c r="O270" s="6">
        <f t="shared" si="26"/>
        <v>0</v>
      </c>
      <c r="P270" s="6">
        <f t="shared" si="27"/>
        <v>0</v>
      </c>
      <c r="Q270" s="6">
        <f t="shared" si="28"/>
        <v>0</v>
      </c>
      <c r="R270" s="6">
        <f t="shared" si="29"/>
        <v>0</v>
      </c>
      <c r="S270" t="str" cm="1">
        <f t="array" ref="S270">_xlfn.IFS(R270&gt;Q270,"Zunahme",-1*Q270&gt;R270,"Abnahme",TRUE,"Konstant")</f>
        <v>Konstant</v>
      </c>
      <c r="T270">
        <f>IFERROR(INDEX(Gemeinde_Kennzahlen!A:C,MATCH(B270,Gemeinde_Kennzahlen!B:B,),3),0)</f>
        <v>411</v>
      </c>
      <c r="U270">
        <f>IFERROR(IF(ISNUMBER(INDEX(Gemeinde_Kennzahlen!A:W,MATCH(B270,Gemeinde_Kennzahlen!B:B,),23)),INDEX(Gemeinde_Kennzahlen!A:W,MATCH(B270,Gemeinde_Kennzahlen!B:B,),23),0),0)</f>
        <v>127</v>
      </c>
    </row>
    <row r="271" spans="1:21" x14ac:dyDescent="0.2">
      <c r="A271">
        <v>501</v>
      </c>
      <c r="B271" t="s">
        <v>2113</v>
      </c>
      <c r="C271" s="6">
        <v>0</v>
      </c>
      <c r="D271" s="6">
        <v>0</v>
      </c>
      <c r="E271" s="6">
        <v>0</v>
      </c>
      <c r="F271" s="6">
        <v>0</v>
      </c>
      <c r="G271" s="6">
        <v>0</v>
      </c>
      <c r="H271" s="6">
        <v>0</v>
      </c>
      <c r="I271" s="6">
        <v>0</v>
      </c>
      <c r="J271" s="6">
        <v>11.173184357541899</v>
      </c>
      <c r="K271" s="6">
        <v>0</v>
      </c>
      <c r="L271" s="6">
        <v>0</v>
      </c>
      <c r="M271" s="6">
        <f t="shared" si="24"/>
        <v>1.1173184357541899</v>
      </c>
      <c r="N271" s="6">
        <f t="shared" si="25"/>
        <v>0</v>
      </c>
      <c r="O271" s="6">
        <f t="shared" si="26"/>
        <v>0</v>
      </c>
      <c r="P271" s="6">
        <f t="shared" si="27"/>
        <v>2.2346368715083798</v>
      </c>
      <c r="Q271" s="6">
        <f t="shared" si="28"/>
        <v>1.1173184357541899</v>
      </c>
      <c r="R271" s="6">
        <f t="shared" si="29"/>
        <v>1.1173184357541899</v>
      </c>
      <c r="S271" t="str" cm="1">
        <f t="array" ref="S271">_xlfn.IFS(R271&gt;Q271,"Zunahme",-1*Q271&gt;R271,"Abnahme",TRUE,"Konstant")</f>
        <v>Konstant</v>
      </c>
      <c r="T271">
        <f>IFERROR(INDEX(Gemeinde_Kennzahlen!A:C,MATCH(B271,Gemeinde_Kennzahlen!B:B,),3),0)</f>
        <v>472</v>
      </c>
      <c r="U271">
        <f>IFERROR(IF(ISNUMBER(INDEX(Gemeinde_Kennzahlen!A:W,MATCH(B271,Gemeinde_Kennzahlen!B:B,),23)),INDEX(Gemeinde_Kennzahlen!A:W,MATCH(B271,Gemeinde_Kennzahlen!B:B,),23),0),0)</f>
        <v>423</v>
      </c>
    </row>
    <row r="272" spans="1:21" x14ac:dyDescent="0.2">
      <c r="A272">
        <v>502</v>
      </c>
      <c r="B272" t="s">
        <v>2112</v>
      </c>
      <c r="C272" s="6">
        <v>0</v>
      </c>
      <c r="D272" s="6">
        <v>0</v>
      </c>
      <c r="E272" s="6">
        <v>0</v>
      </c>
      <c r="F272" s="6">
        <v>0</v>
      </c>
      <c r="G272" s="6">
        <v>0</v>
      </c>
      <c r="H272" s="6">
        <v>0</v>
      </c>
      <c r="I272" s="6">
        <v>0</v>
      </c>
      <c r="J272" s="6">
        <v>0</v>
      </c>
      <c r="K272" s="6">
        <v>0</v>
      </c>
      <c r="L272" s="6">
        <v>9.3632958801498116</v>
      </c>
      <c r="M272" s="6">
        <f t="shared" si="24"/>
        <v>0.93632958801498112</v>
      </c>
      <c r="N272" s="6">
        <f t="shared" si="25"/>
        <v>0</v>
      </c>
      <c r="O272" s="6">
        <f t="shared" si="26"/>
        <v>0</v>
      </c>
      <c r="P272" s="6">
        <f t="shared" si="27"/>
        <v>1.8726591760299622</v>
      </c>
      <c r="Q272" s="6">
        <f t="shared" si="28"/>
        <v>0.93632958801498112</v>
      </c>
      <c r="R272" s="6">
        <f t="shared" si="29"/>
        <v>0.93632958801498112</v>
      </c>
      <c r="S272" t="str" cm="1">
        <f t="array" ref="S272">_xlfn.IFS(R272&gt;Q272,"Zunahme",-1*Q272&gt;R272,"Abnahme",TRUE,"Konstant")</f>
        <v>Konstant</v>
      </c>
      <c r="T272">
        <f>IFERROR(INDEX(Gemeinde_Kennzahlen!A:C,MATCH(B272,Gemeinde_Kennzahlen!B:B,),3),0)</f>
        <v>877</v>
      </c>
      <c r="U272">
        <f>IFERROR(IF(ISNUMBER(INDEX(Gemeinde_Kennzahlen!A:W,MATCH(B272,Gemeinde_Kennzahlen!B:B,),23)),INDEX(Gemeinde_Kennzahlen!A:W,MATCH(B272,Gemeinde_Kennzahlen!B:B,),23),0),0)</f>
        <v>191</v>
      </c>
    </row>
    <row r="273" spans="1:21" x14ac:dyDescent="0.2">
      <c r="A273">
        <v>533</v>
      </c>
      <c r="B273" t="s">
        <v>2111</v>
      </c>
      <c r="C273" s="6">
        <v>2.4125452352231607</v>
      </c>
      <c r="D273" s="6">
        <v>2.4125452352231607</v>
      </c>
      <c r="E273" s="6">
        <v>2.4125452352231607</v>
      </c>
      <c r="F273" s="6">
        <v>0</v>
      </c>
      <c r="G273" s="6">
        <v>0</v>
      </c>
      <c r="H273" s="6">
        <v>0</v>
      </c>
      <c r="I273" s="6">
        <v>0</v>
      </c>
      <c r="J273" s="6">
        <v>4.8250904704463213</v>
      </c>
      <c r="K273" s="6">
        <v>2.4125452352231607</v>
      </c>
      <c r="L273" s="6">
        <v>0</v>
      </c>
      <c r="M273" s="6">
        <f t="shared" si="24"/>
        <v>1.4475271411338961</v>
      </c>
      <c r="N273" s="6">
        <f t="shared" si="25"/>
        <v>1.2062726176115803</v>
      </c>
      <c r="O273" s="6">
        <f t="shared" si="26"/>
        <v>1.4475271411338964</v>
      </c>
      <c r="P273" s="6">
        <f t="shared" si="27"/>
        <v>1.4475271411338964</v>
      </c>
      <c r="Q273" s="6">
        <f t="shared" si="28"/>
        <v>0.53343382233299563</v>
      </c>
      <c r="R273" s="6">
        <f t="shared" si="29"/>
        <v>0</v>
      </c>
      <c r="S273" t="str" cm="1">
        <f t="array" ref="S273">_xlfn.IFS(R273&gt;Q273,"Zunahme",-1*Q273&gt;R273,"Abnahme",TRUE,"Konstant")</f>
        <v>Konstant</v>
      </c>
      <c r="T273">
        <f>IFERROR(INDEX(Gemeinde_Kennzahlen!A:C,MATCH(B273,Gemeinde_Kennzahlen!B:B,),3),0)</f>
        <v>3249</v>
      </c>
      <c r="U273">
        <f>IFERROR(IF(ISNUMBER(INDEX(Gemeinde_Kennzahlen!A:W,MATCH(B273,Gemeinde_Kennzahlen!B:B,),23)),INDEX(Gemeinde_Kennzahlen!A:W,MATCH(B273,Gemeinde_Kennzahlen!B:B,),23),0),0)</f>
        <v>896</v>
      </c>
    </row>
    <row r="274" spans="1:21" x14ac:dyDescent="0.2">
      <c r="A274">
        <v>535</v>
      </c>
      <c r="B274" t="s">
        <v>2110</v>
      </c>
      <c r="C274" s="6">
        <v>0</v>
      </c>
      <c r="D274" s="6">
        <v>0</v>
      </c>
      <c r="E274" s="6">
        <v>0</v>
      </c>
      <c r="F274" s="6">
        <v>0</v>
      </c>
      <c r="G274" s="6">
        <v>0</v>
      </c>
      <c r="H274" s="6">
        <v>0</v>
      </c>
      <c r="I274" s="6">
        <v>0</v>
      </c>
      <c r="J274" s="6">
        <v>0</v>
      </c>
      <c r="K274" s="6">
        <v>0</v>
      </c>
      <c r="L274" s="6">
        <v>0</v>
      </c>
      <c r="M274" s="6">
        <f t="shared" si="24"/>
        <v>0</v>
      </c>
      <c r="N274" s="6">
        <f t="shared" si="25"/>
        <v>0</v>
      </c>
      <c r="O274" s="6">
        <f t="shared" si="26"/>
        <v>0</v>
      </c>
      <c r="P274" s="6">
        <f t="shared" si="27"/>
        <v>0</v>
      </c>
      <c r="Q274" s="6">
        <f t="shared" si="28"/>
        <v>0</v>
      </c>
      <c r="R274" s="6">
        <f t="shared" si="29"/>
        <v>0</v>
      </c>
      <c r="S274" t="str" cm="1">
        <f t="array" ref="S274">_xlfn.IFS(R274&gt;Q274,"Zunahme",-1*Q274&gt;R274,"Abnahme",TRUE,"Konstant")</f>
        <v>Konstant</v>
      </c>
      <c r="T274">
        <f>IFERROR(INDEX(Gemeinde_Kennzahlen!A:C,MATCH(B274,Gemeinde_Kennzahlen!B:B,),3),0)</f>
        <v>91</v>
      </c>
      <c r="U274">
        <f>IFERROR(IF(ISNUMBER(INDEX(Gemeinde_Kennzahlen!A:W,MATCH(B274,Gemeinde_Kennzahlen!B:B,),23)),INDEX(Gemeinde_Kennzahlen!A:W,MATCH(B274,Gemeinde_Kennzahlen!B:B,),23),0),0)</f>
        <v>212</v>
      </c>
    </row>
    <row r="275" spans="1:21" x14ac:dyDescent="0.2">
      <c r="A275">
        <v>536</v>
      </c>
      <c r="B275" t="s">
        <v>2109</v>
      </c>
      <c r="C275" s="6">
        <v>0</v>
      </c>
      <c r="D275" s="6">
        <v>0</v>
      </c>
      <c r="E275" s="6">
        <v>0</v>
      </c>
      <c r="F275" s="6">
        <v>0</v>
      </c>
      <c r="G275" s="6">
        <v>0</v>
      </c>
      <c r="H275" s="6">
        <v>0</v>
      </c>
      <c r="I275" s="6">
        <v>0</v>
      </c>
      <c r="J275" s="6">
        <v>0</v>
      </c>
      <c r="K275" s="6">
        <v>0</v>
      </c>
      <c r="L275" s="6">
        <v>0</v>
      </c>
      <c r="M275" s="6">
        <f t="shared" ref="M275:M338" si="30">AVERAGE(C275:L275)</f>
        <v>0</v>
      </c>
      <c r="N275" s="6">
        <f t="shared" ref="N275:N338" si="31">MEDIAN(C275:L275)</f>
        <v>0</v>
      </c>
      <c r="O275" s="6">
        <f t="shared" ref="O275:O338" si="32">AVERAGE((C275:G275))</f>
        <v>0</v>
      </c>
      <c r="P275" s="6">
        <f t="shared" ref="P275:P338" si="33">AVERAGE(H275:L275)</f>
        <v>0</v>
      </c>
      <c r="Q275" s="6">
        <f t="shared" ref="Q275:Q338" si="34">STDEVA(C275:L275)/SQRT(COUNT(C275:L275))</f>
        <v>0</v>
      </c>
      <c r="R275" s="6">
        <f t="shared" ref="R275:R338" si="35">P275-M275</f>
        <v>0</v>
      </c>
      <c r="S275" t="str" cm="1">
        <f t="array" ref="S275">_xlfn.IFS(R275&gt;Q275,"Zunahme",-1*Q275&gt;R275,"Abnahme",TRUE,"Konstant")</f>
        <v>Konstant</v>
      </c>
      <c r="T275">
        <f>IFERROR(INDEX(Gemeinde_Kennzahlen!A:C,MATCH(B275,Gemeinde_Kennzahlen!B:B,),3),0)</f>
        <v>204</v>
      </c>
      <c r="U275">
        <f>IFERROR(IF(ISNUMBER(INDEX(Gemeinde_Kennzahlen!A:W,MATCH(B275,Gemeinde_Kennzahlen!B:B,),23)),INDEX(Gemeinde_Kennzahlen!A:W,MATCH(B275,Gemeinde_Kennzahlen!B:B,),23),0),0)</f>
        <v>69</v>
      </c>
    </row>
    <row r="276" spans="1:21" x14ac:dyDescent="0.2">
      <c r="A276">
        <v>538</v>
      </c>
      <c r="B276" t="s">
        <v>2108</v>
      </c>
      <c r="C276" s="6">
        <v>0</v>
      </c>
      <c r="D276" s="6">
        <v>0</v>
      </c>
      <c r="E276" s="6">
        <v>0</v>
      </c>
      <c r="F276" s="6">
        <v>0</v>
      </c>
      <c r="G276" s="6">
        <v>1.5733165512901195</v>
      </c>
      <c r="H276" s="6">
        <v>0</v>
      </c>
      <c r="I276" s="6">
        <v>1.5733165512901195</v>
      </c>
      <c r="J276" s="6">
        <v>1.5733165512901195</v>
      </c>
      <c r="K276" s="6">
        <v>1.5733165512901195</v>
      </c>
      <c r="L276" s="6">
        <v>3.146633102580239</v>
      </c>
      <c r="M276" s="6">
        <f t="shared" si="30"/>
        <v>0.94398993077407167</v>
      </c>
      <c r="N276" s="6">
        <f t="shared" si="31"/>
        <v>0.78665827564505975</v>
      </c>
      <c r="O276" s="6">
        <f t="shared" si="32"/>
        <v>0.31466331025802391</v>
      </c>
      <c r="P276" s="6">
        <f t="shared" si="33"/>
        <v>1.5733165512901195</v>
      </c>
      <c r="Q276" s="6">
        <f t="shared" si="34"/>
        <v>0.3478733784723515</v>
      </c>
      <c r="R276" s="6">
        <f t="shared" si="35"/>
        <v>0.62932662051604782</v>
      </c>
      <c r="S276" t="str" cm="1">
        <f t="array" ref="S276">_xlfn.IFS(R276&gt;Q276,"Zunahme",-1*Q276&gt;R276,"Abnahme",TRUE,"Konstant")</f>
        <v>Zunahme</v>
      </c>
      <c r="T276">
        <f>IFERROR(INDEX(Gemeinde_Kennzahlen!A:C,MATCH(B276,Gemeinde_Kennzahlen!B:B,),3),0)</f>
        <v>5180</v>
      </c>
      <c r="U276">
        <f>IFERROR(IF(ISNUMBER(INDEX(Gemeinde_Kennzahlen!A:W,MATCH(B276,Gemeinde_Kennzahlen!B:B,),23)),INDEX(Gemeinde_Kennzahlen!A:W,MATCH(B276,Gemeinde_Kennzahlen!B:B,),23),0),0)</f>
        <v>1176</v>
      </c>
    </row>
    <row r="277" spans="1:21" x14ac:dyDescent="0.2">
      <c r="A277">
        <v>540</v>
      </c>
      <c r="B277" t="s">
        <v>2107</v>
      </c>
      <c r="C277" s="6">
        <v>0</v>
      </c>
      <c r="D277" s="6">
        <v>1.2306177701206005</v>
      </c>
      <c r="E277" s="6">
        <v>3.6918533103618016</v>
      </c>
      <c r="F277" s="6">
        <v>0</v>
      </c>
      <c r="G277" s="6">
        <v>3.6918533103618016</v>
      </c>
      <c r="H277" s="6">
        <v>0</v>
      </c>
      <c r="I277" s="6">
        <v>0</v>
      </c>
      <c r="J277" s="6">
        <v>1.2306177701206005</v>
      </c>
      <c r="K277" s="6">
        <v>1.2306177701206005</v>
      </c>
      <c r="L277" s="6">
        <v>1.2306177701206005</v>
      </c>
      <c r="M277" s="6">
        <f t="shared" si="30"/>
        <v>1.2306177701206005</v>
      </c>
      <c r="N277" s="6">
        <f t="shared" si="31"/>
        <v>1.2306177701206005</v>
      </c>
      <c r="O277" s="6">
        <f t="shared" si="32"/>
        <v>1.7228648781688407</v>
      </c>
      <c r="P277" s="6">
        <f t="shared" si="33"/>
        <v>0.73837066207236024</v>
      </c>
      <c r="Q277" s="6">
        <f t="shared" si="34"/>
        <v>0.44935807490784002</v>
      </c>
      <c r="R277" s="6">
        <f t="shared" si="35"/>
        <v>-0.49224710804824023</v>
      </c>
      <c r="S277" t="str" cm="1">
        <f t="array" ref="S277">_xlfn.IFS(R277&gt;Q277,"Zunahme",-1*Q277&gt;R277,"Abnahme",TRUE,"Konstant")</f>
        <v>Abnahme</v>
      </c>
      <c r="T277">
        <f>IFERROR(INDEX(Gemeinde_Kennzahlen!A:C,MATCH(B277,Gemeinde_Kennzahlen!B:B,),3),0)</f>
        <v>5761</v>
      </c>
      <c r="U277">
        <f>IFERROR(IF(ISNUMBER(INDEX(Gemeinde_Kennzahlen!A:W,MATCH(B277,Gemeinde_Kennzahlen!B:B,),23)),INDEX(Gemeinde_Kennzahlen!A:W,MATCH(B277,Gemeinde_Kennzahlen!B:B,),23),0),0)</f>
        <v>2365</v>
      </c>
    </row>
    <row r="278" spans="1:21" x14ac:dyDescent="0.2">
      <c r="A278">
        <v>541</v>
      </c>
      <c r="B278" t="s">
        <v>2106</v>
      </c>
      <c r="C278" s="6">
        <v>0</v>
      </c>
      <c r="D278" s="6">
        <v>0</v>
      </c>
      <c r="E278" s="6">
        <v>0</v>
      </c>
      <c r="F278" s="6">
        <v>0</v>
      </c>
      <c r="G278" s="6">
        <v>0</v>
      </c>
      <c r="H278" s="6">
        <v>0</v>
      </c>
      <c r="I278" s="6">
        <v>0</v>
      </c>
      <c r="J278" s="6">
        <v>0</v>
      </c>
      <c r="K278" s="6">
        <v>0</v>
      </c>
      <c r="L278" s="6">
        <v>0</v>
      </c>
      <c r="M278" s="6">
        <f t="shared" si="30"/>
        <v>0</v>
      </c>
      <c r="N278" s="6">
        <f t="shared" si="31"/>
        <v>0</v>
      </c>
      <c r="O278" s="6">
        <f t="shared" si="32"/>
        <v>0</v>
      </c>
      <c r="P278" s="6">
        <f t="shared" si="33"/>
        <v>0</v>
      </c>
      <c r="Q278" s="6">
        <f t="shared" si="34"/>
        <v>0</v>
      </c>
      <c r="R278" s="6">
        <f t="shared" si="35"/>
        <v>0</v>
      </c>
      <c r="S278" t="str" cm="1">
        <f t="array" ref="S278">_xlfn.IFS(R278&gt;Q278,"Zunahme",-1*Q278&gt;R278,"Abnahme",TRUE,"Konstant")</f>
        <v>Konstant</v>
      </c>
      <c r="T278">
        <f>IFERROR(INDEX(Gemeinde_Kennzahlen!A:C,MATCH(B278,Gemeinde_Kennzahlen!B:B,),3),0)</f>
        <v>421</v>
      </c>
      <c r="U278">
        <f>IFERROR(IF(ISNUMBER(INDEX(Gemeinde_Kennzahlen!A:W,MATCH(B278,Gemeinde_Kennzahlen!B:B,),23)),INDEX(Gemeinde_Kennzahlen!A:W,MATCH(B278,Gemeinde_Kennzahlen!B:B,),23),0),0)</f>
        <v>161</v>
      </c>
    </row>
    <row r="279" spans="1:21" x14ac:dyDescent="0.2">
      <c r="A279">
        <v>543</v>
      </c>
      <c r="B279" t="s">
        <v>2105</v>
      </c>
      <c r="C279" s="6">
        <v>0</v>
      </c>
      <c r="D279" s="6">
        <v>0</v>
      </c>
      <c r="E279" s="6">
        <v>0</v>
      </c>
      <c r="F279" s="6">
        <v>0</v>
      </c>
      <c r="G279" s="6">
        <v>0</v>
      </c>
      <c r="H279" s="6">
        <v>0</v>
      </c>
      <c r="I279" s="6">
        <v>0</v>
      </c>
      <c r="J279" s="6">
        <v>0</v>
      </c>
      <c r="K279" s="6">
        <v>0</v>
      </c>
      <c r="L279" s="6">
        <v>0</v>
      </c>
      <c r="M279" s="6">
        <f t="shared" si="30"/>
        <v>0</v>
      </c>
      <c r="N279" s="6">
        <f t="shared" si="31"/>
        <v>0</v>
      </c>
      <c r="O279" s="6">
        <f t="shared" si="32"/>
        <v>0</v>
      </c>
      <c r="P279" s="6">
        <f t="shared" si="33"/>
        <v>0</v>
      </c>
      <c r="Q279" s="6">
        <f t="shared" si="34"/>
        <v>0</v>
      </c>
      <c r="R279" s="6">
        <f t="shared" si="35"/>
        <v>0</v>
      </c>
      <c r="S279" t="str" cm="1">
        <f t="array" ref="S279">_xlfn.IFS(R279&gt;Q279,"Zunahme",-1*Q279&gt;R279,"Abnahme",TRUE,"Konstant")</f>
        <v>Konstant</v>
      </c>
      <c r="T279">
        <f>IFERROR(INDEX(Gemeinde_Kennzahlen!A:C,MATCH(B279,Gemeinde_Kennzahlen!B:B,),3),0)</f>
        <v>575</v>
      </c>
      <c r="U279">
        <f>IFERROR(IF(ISNUMBER(INDEX(Gemeinde_Kennzahlen!A:W,MATCH(B279,Gemeinde_Kennzahlen!B:B,),23)),INDEX(Gemeinde_Kennzahlen!A:W,MATCH(B279,Gemeinde_Kennzahlen!B:B,),23),0),0)</f>
        <v>188</v>
      </c>
    </row>
    <row r="280" spans="1:21" x14ac:dyDescent="0.2">
      <c r="A280">
        <v>544</v>
      </c>
      <c r="B280" t="s">
        <v>2104</v>
      </c>
      <c r="C280" s="6">
        <v>0</v>
      </c>
      <c r="D280" s="6">
        <v>0</v>
      </c>
      <c r="E280" s="6">
        <v>1.0566356720202874</v>
      </c>
      <c r="F280" s="6">
        <v>2.1132713440405748</v>
      </c>
      <c r="G280" s="6">
        <v>0</v>
      </c>
      <c r="H280" s="6">
        <v>1.0566356720202874</v>
      </c>
      <c r="I280" s="6">
        <v>2.1132713440405748</v>
      </c>
      <c r="J280" s="6">
        <v>1.0566356720202874</v>
      </c>
      <c r="K280" s="6">
        <v>2.1132713440405748</v>
      </c>
      <c r="L280" s="6">
        <v>2.1132713440405748</v>
      </c>
      <c r="M280" s="6">
        <f t="shared" si="30"/>
        <v>1.1622992392223161</v>
      </c>
      <c r="N280" s="6">
        <f t="shared" si="31"/>
        <v>1.0566356720202874</v>
      </c>
      <c r="O280" s="6">
        <f t="shared" si="32"/>
        <v>0.63398140321217245</v>
      </c>
      <c r="P280" s="6">
        <f t="shared" si="33"/>
        <v>1.6906170752324599</v>
      </c>
      <c r="Q280" s="6">
        <f t="shared" si="34"/>
        <v>0.29256916958713985</v>
      </c>
      <c r="R280" s="6">
        <f t="shared" si="35"/>
        <v>0.5283178360101437</v>
      </c>
      <c r="S280" t="str" cm="1">
        <f t="array" ref="S280">_xlfn.IFS(R280&gt;Q280,"Zunahme",-1*Q280&gt;R280,"Abnahme",TRUE,"Konstant")</f>
        <v>Zunahme</v>
      </c>
      <c r="T280">
        <f>IFERROR(INDEX(Gemeinde_Kennzahlen!A:C,MATCH(B280,Gemeinde_Kennzahlen!B:B,),3),0)</f>
        <v>4130</v>
      </c>
      <c r="U280">
        <f>IFERROR(IF(ISNUMBER(INDEX(Gemeinde_Kennzahlen!A:W,MATCH(B280,Gemeinde_Kennzahlen!B:B,),23)),INDEX(Gemeinde_Kennzahlen!A:W,MATCH(B280,Gemeinde_Kennzahlen!B:B,),23),0),0)</f>
        <v>5334</v>
      </c>
    </row>
    <row r="281" spans="1:21" x14ac:dyDescent="0.2">
      <c r="A281">
        <v>546</v>
      </c>
      <c r="B281" t="s">
        <v>2103</v>
      </c>
      <c r="C281" s="6">
        <v>0.63682098961981781</v>
      </c>
      <c r="D281" s="6">
        <v>1.9104629688594537</v>
      </c>
      <c r="E281" s="6">
        <v>1.2736419792396356</v>
      </c>
      <c r="F281" s="6">
        <v>0</v>
      </c>
      <c r="G281" s="6">
        <v>1.9104629688594537</v>
      </c>
      <c r="H281" s="6">
        <v>0</v>
      </c>
      <c r="I281" s="6">
        <v>1.2736419792396356</v>
      </c>
      <c r="J281" s="6">
        <v>0</v>
      </c>
      <c r="K281" s="6">
        <v>0.63682098961981781</v>
      </c>
      <c r="L281" s="6">
        <v>1.9104629688594537</v>
      </c>
      <c r="M281" s="6">
        <f t="shared" si="30"/>
        <v>0.95523148442972672</v>
      </c>
      <c r="N281" s="6">
        <f t="shared" si="31"/>
        <v>0.95523148442972672</v>
      </c>
      <c r="O281" s="6">
        <f t="shared" si="32"/>
        <v>1.1462777813156722</v>
      </c>
      <c r="P281" s="6">
        <f t="shared" si="33"/>
        <v>0.7641851875437814</v>
      </c>
      <c r="Q281" s="6">
        <f t="shared" si="34"/>
        <v>0.25561133920890478</v>
      </c>
      <c r="R281" s="6">
        <f t="shared" si="35"/>
        <v>-0.19104629688594532</v>
      </c>
      <c r="S281" t="str" cm="1">
        <f t="array" ref="S281">_xlfn.IFS(R281&gt;Q281,"Zunahme",-1*Q281&gt;R281,"Abnahme",TRUE,"Konstant")</f>
        <v>Konstant</v>
      </c>
      <c r="T281">
        <f>IFERROR(INDEX(Gemeinde_Kennzahlen!A:C,MATCH(B281,Gemeinde_Kennzahlen!B:B,),3),0)</f>
        <v>10355</v>
      </c>
      <c r="U281">
        <f>IFERROR(IF(ISNUMBER(INDEX(Gemeinde_Kennzahlen!A:W,MATCH(B281,Gemeinde_Kennzahlen!B:B,),23)),INDEX(Gemeinde_Kennzahlen!A:W,MATCH(B281,Gemeinde_Kennzahlen!B:B,),23),0),0)</f>
        <v>5348</v>
      </c>
    </row>
    <row r="282" spans="1:21" x14ac:dyDescent="0.2">
      <c r="A282">
        <v>551</v>
      </c>
      <c r="B282" t="s">
        <v>2102</v>
      </c>
      <c r="C282" s="6">
        <v>3.7247415960517736</v>
      </c>
      <c r="D282" s="6">
        <v>0</v>
      </c>
      <c r="E282" s="6">
        <v>0.93118539901294339</v>
      </c>
      <c r="F282" s="6">
        <v>1.8623707980258868</v>
      </c>
      <c r="G282" s="6">
        <v>0.93118539901294339</v>
      </c>
      <c r="H282" s="6">
        <v>0</v>
      </c>
      <c r="I282" s="6">
        <v>0.93118539901294339</v>
      </c>
      <c r="J282" s="6">
        <v>1.8623707980258868</v>
      </c>
      <c r="K282" s="6">
        <v>0</v>
      </c>
      <c r="L282" s="6">
        <v>0.93118539901294339</v>
      </c>
      <c r="M282" s="6">
        <f t="shared" si="30"/>
        <v>1.117422478815532</v>
      </c>
      <c r="N282" s="6">
        <f t="shared" si="31"/>
        <v>0.93118539901294339</v>
      </c>
      <c r="O282" s="6">
        <f t="shared" si="32"/>
        <v>1.4898966384207095</v>
      </c>
      <c r="P282" s="6">
        <f t="shared" si="33"/>
        <v>0.74494831921035476</v>
      </c>
      <c r="Q282" s="6">
        <f t="shared" si="34"/>
        <v>0.36197981778845328</v>
      </c>
      <c r="R282" s="6">
        <f t="shared" si="35"/>
        <v>-0.37247415960517727</v>
      </c>
      <c r="S282" t="str" cm="1">
        <f t="array" ref="S282">_xlfn.IFS(R282&gt;Q282,"Zunahme",-1*Q282&gt;R282,"Abnahme",TRUE,"Konstant")</f>
        <v>Abnahme</v>
      </c>
      <c r="T282">
        <f>IFERROR(INDEX(Gemeinde_Kennzahlen!A:C,MATCH(B282,Gemeinde_Kennzahlen!B:B,),3),0)</f>
        <v>6317</v>
      </c>
      <c r="U282">
        <f>IFERROR(IF(ISNUMBER(INDEX(Gemeinde_Kennzahlen!A:W,MATCH(B282,Gemeinde_Kennzahlen!B:B,),23)),INDEX(Gemeinde_Kennzahlen!A:W,MATCH(B282,Gemeinde_Kennzahlen!B:B,),23),0),0)</f>
        <v>4422</v>
      </c>
    </row>
    <row r="283" spans="1:21" x14ac:dyDescent="0.2">
      <c r="A283">
        <v>552</v>
      </c>
      <c r="B283" t="s">
        <v>2101</v>
      </c>
      <c r="C283" s="6">
        <v>1.6638935108153079</v>
      </c>
      <c r="D283" s="6">
        <v>1.6638935108153079</v>
      </c>
      <c r="E283" s="6">
        <v>3.3277870216306158</v>
      </c>
      <c r="F283" s="6">
        <v>0</v>
      </c>
      <c r="G283" s="6">
        <v>0</v>
      </c>
      <c r="H283" s="6">
        <v>0</v>
      </c>
      <c r="I283" s="6">
        <v>1.6638935108153079</v>
      </c>
      <c r="J283" s="6">
        <v>1.6638935108153079</v>
      </c>
      <c r="K283" s="6">
        <v>3.3277870216306158</v>
      </c>
      <c r="L283" s="6">
        <v>3.3277870216306158</v>
      </c>
      <c r="M283" s="6">
        <f t="shared" si="30"/>
        <v>1.6638935108153077</v>
      </c>
      <c r="N283" s="6">
        <f t="shared" si="31"/>
        <v>1.6638935108153079</v>
      </c>
      <c r="O283" s="6">
        <f t="shared" si="32"/>
        <v>1.3311148086522464</v>
      </c>
      <c r="P283" s="6">
        <f t="shared" si="33"/>
        <v>1.9966722129783694</v>
      </c>
      <c r="Q283" s="6">
        <f t="shared" si="34"/>
        <v>0.42961545715001864</v>
      </c>
      <c r="R283" s="6">
        <f t="shared" si="35"/>
        <v>0.33277870216306171</v>
      </c>
      <c r="S283" t="str" cm="1">
        <f t="array" ref="S283">_xlfn.IFS(R283&gt;Q283,"Zunahme",-1*Q283&gt;R283,"Abnahme",TRUE,"Konstant")</f>
        <v>Konstant</v>
      </c>
      <c r="T283">
        <f>IFERROR(INDEX(Gemeinde_Kennzahlen!A:C,MATCH(B283,Gemeinde_Kennzahlen!B:B,),3),0)</f>
        <v>4376</v>
      </c>
      <c r="U283">
        <f>IFERROR(IF(ISNUMBER(INDEX(Gemeinde_Kennzahlen!A:W,MATCH(B283,Gemeinde_Kennzahlen!B:B,),23)),INDEX(Gemeinde_Kennzahlen!A:W,MATCH(B283,Gemeinde_Kennzahlen!B:B,),23),0),0)</f>
        <v>1634</v>
      </c>
    </row>
    <row r="284" spans="1:21" x14ac:dyDescent="0.2">
      <c r="A284">
        <v>553</v>
      </c>
      <c r="B284" t="s">
        <v>2100</v>
      </c>
      <c r="C284" s="6">
        <v>0</v>
      </c>
      <c r="D284" s="6">
        <v>0</v>
      </c>
      <c r="E284" s="6">
        <v>0</v>
      </c>
      <c r="F284" s="6">
        <v>0</v>
      </c>
      <c r="G284" s="6">
        <v>0</v>
      </c>
      <c r="H284" s="6">
        <v>0</v>
      </c>
      <c r="I284" s="6">
        <v>0</v>
      </c>
      <c r="J284" s="6">
        <v>0</v>
      </c>
      <c r="K284" s="6">
        <v>0</v>
      </c>
      <c r="L284" s="6">
        <v>0</v>
      </c>
      <c r="M284" s="6">
        <f t="shared" si="30"/>
        <v>0</v>
      </c>
      <c r="N284" s="6">
        <f t="shared" si="31"/>
        <v>0</v>
      </c>
      <c r="O284" s="6">
        <f t="shared" si="32"/>
        <v>0</v>
      </c>
      <c r="P284" s="6">
        <f t="shared" si="33"/>
        <v>0</v>
      </c>
      <c r="Q284" s="6">
        <f t="shared" si="34"/>
        <v>0</v>
      </c>
      <c r="R284" s="6">
        <f t="shared" si="35"/>
        <v>0</v>
      </c>
      <c r="S284" t="str" cm="1">
        <f t="array" ref="S284">_xlfn.IFS(R284&gt;Q284,"Zunahme",-1*Q284&gt;R284,"Abnahme",TRUE,"Konstant")</f>
        <v>Konstant</v>
      </c>
      <c r="T284">
        <f>IFERROR(INDEX(Gemeinde_Kennzahlen!A:C,MATCH(B284,Gemeinde_Kennzahlen!B:B,),3),0)</f>
        <v>103</v>
      </c>
      <c r="U284">
        <f>IFERROR(IF(ISNUMBER(INDEX(Gemeinde_Kennzahlen!A:W,MATCH(B284,Gemeinde_Kennzahlen!B:B,),23)),INDEX(Gemeinde_Kennzahlen!A:W,MATCH(B284,Gemeinde_Kennzahlen!B:B,),23),0),0)</f>
        <v>45</v>
      </c>
    </row>
    <row r="285" spans="1:21" x14ac:dyDescent="0.2">
      <c r="A285">
        <v>554</v>
      </c>
      <c r="B285" t="s">
        <v>2099</v>
      </c>
      <c r="C285" s="6">
        <v>0</v>
      </c>
      <c r="D285" s="6">
        <v>0</v>
      </c>
      <c r="E285" s="6">
        <v>0</v>
      </c>
      <c r="F285" s="6">
        <v>0</v>
      </c>
      <c r="G285" s="6">
        <v>0</v>
      </c>
      <c r="H285" s="6">
        <v>0</v>
      </c>
      <c r="I285" s="6">
        <v>0</v>
      </c>
      <c r="J285" s="6">
        <v>0</v>
      </c>
      <c r="K285" s="6">
        <v>7.6103500761035017</v>
      </c>
      <c r="L285" s="6">
        <v>0</v>
      </c>
      <c r="M285" s="6">
        <f t="shared" si="30"/>
        <v>0.76103500761035014</v>
      </c>
      <c r="N285" s="6">
        <f t="shared" si="31"/>
        <v>0</v>
      </c>
      <c r="O285" s="6">
        <f t="shared" si="32"/>
        <v>0</v>
      </c>
      <c r="P285" s="6">
        <f t="shared" si="33"/>
        <v>1.5220700152207003</v>
      </c>
      <c r="Q285" s="6">
        <f t="shared" si="34"/>
        <v>0.76103500761035014</v>
      </c>
      <c r="R285" s="6">
        <f t="shared" si="35"/>
        <v>0.76103500761035014</v>
      </c>
      <c r="S285" t="str" cm="1">
        <f t="array" ref="S285">_xlfn.IFS(R285&gt;Q285,"Zunahme",-1*Q285&gt;R285,"Abnahme",TRUE,"Konstant")</f>
        <v>Konstant</v>
      </c>
      <c r="T285">
        <f>IFERROR(INDEX(Gemeinde_Kennzahlen!A:C,MATCH(B285,Gemeinde_Kennzahlen!B:B,),3),0)</f>
        <v>985</v>
      </c>
      <c r="U285">
        <f>IFERROR(IF(ISNUMBER(INDEX(Gemeinde_Kennzahlen!A:W,MATCH(B285,Gemeinde_Kennzahlen!B:B,),23)),INDEX(Gemeinde_Kennzahlen!A:W,MATCH(B285,Gemeinde_Kennzahlen!B:B,),23),0),0)</f>
        <v>329</v>
      </c>
    </row>
    <row r="286" spans="1:21" x14ac:dyDescent="0.2">
      <c r="A286">
        <v>556</v>
      </c>
      <c r="B286" t="s">
        <v>2098</v>
      </c>
      <c r="C286" s="6">
        <v>0</v>
      </c>
      <c r="D286" s="6">
        <v>0</v>
      </c>
      <c r="E286" s="6">
        <v>0</v>
      </c>
      <c r="F286" s="6">
        <v>0</v>
      </c>
      <c r="G286" s="6">
        <v>0</v>
      </c>
      <c r="H286" s="6">
        <v>0</v>
      </c>
      <c r="I286" s="6">
        <v>0</v>
      </c>
      <c r="J286" s="6">
        <v>0</v>
      </c>
      <c r="K286" s="6">
        <v>0</v>
      </c>
      <c r="L286" s="6">
        <v>0</v>
      </c>
      <c r="M286" s="6">
        <f t="shared" si="30"/>
        <v>0</v>
      </c>
      <c r="N286" s="6">
        <f t="shared" si="31"/>
        <v>0</v>
      </c>
      <c r="O286" s="6">
        <f t="shared" si="32"/>
        <v>0</v>
      </c>
      <c r="P286" s="6">
        <f t="shared" si="33"/>
        <v>0</v>
      </c>
      <c r="Q286" s="6">
        <f t="shared" si="34"/>
        <v>0</v>
      </c>
      <c r="R286" s="6">
        <f t="shared" si="35"/>
        <v>0</v>
      </c>
      <c r="S286" t="str" cm="1">
        <f t="array" ref="S286">_xlfn.IFS(R286&gt;Q286,"Zunahme",-1*Q286&gt;R286,"Abnahme",TRUE,"Konstant")</f>
        <v>Konstant</v>
      </c>
      <c r="T286">
        <f>IFERROR(INDEX(Gemeinde_Kennzahlen!A:C,MATCH(B286,Gemeinde_Kennzahlen!B:B,),3),0)</f>
        <v>319</v>
      </c>
      <c r="U286">
        <f>IFERROR(IF(ISNUMBER(INDEX(Gemeinde_Kennzahlen!A:W,MATCH(B286,Gemeinde_Kennzahlen!B:B,),23)),INDEX(Gemeinde_Kennzahlen!A:W,MATCH(B286,Gemeinde_Kennzahlen!B:B,),23),0),0)</f>
        <v>45</v>
      </c>
    </row>
    <row r="287" spans="1:21" x14ac:dyDescent="0.2">
      <c r="A287">
        <v>557</v>
      </c>
      <c r="B287" t="s">
        <v>2097</v>
      </c>
      <c r="C287" s="6">
        <v>0</v>
      </c>
      <c r="D287" s="6">
        <v>0</v>
      </c>
      <c r="E287" s="6">
        <v>0</v>
      </c>
      <c r="F287" s="6">
        <v>0</v>
      </c>
      <c r="G287" s="6">
        <v>0</v>
      </c>
      <c r="H287" s="6">
        <v>0</v>
      </c>
      <c r="I287" s="6">
        <v>0</v>
      </c>
      <c r="J287" s="6">
        <v>0</v>
      </c>
      <c r="K287" s="6">
        <v>0</v>
      </c>
      <c r="L287" s="6">
        <v>0</v>
      </c>
      <c r="M287" s="6">
        <f t="shared" si="30"/>
        <v>0</v>
      </c>
      <c r="N287" s="6">
        <f t="shared" si="31"/>
        <v>0</v>
      </c>
      <c r="O287" s="6">
        <f t="shared" si="32"/>
        <v>0</v>
      </c>
      <c r="P287" s="6">
        <f t="shared" si="33"/>
        <v>0</v>
      </c>
      <c r="Q287" s="6">
        <f t="shared" si="34"/>
        <v>0</v>
      </c>
      <c r="R287" s="6">
        <f t="shared" si="35"/>
        <v>0</v>
      </c>
      <c r="S287" t="str" cm="1">
        <f t="array" ref="S287">_xlfn.IFS(R287&gt;Q287,"Zunahme",-1*Q287&gt;R287,"Abnahme",TRUE,"Konstant")</f>
        <v>Konstant</v>
      </c>
      <c r="T287">
        <f>IFERROR(INDEX(Gemeinde_Kennzahlen!A:C,MATCH(B287,Gemeinde_Kennzahlen!B:B,),3),0)</f>
        <v>570</v>
      </c>
      <c r="U287">
        <f>IFERROR(IF(ISNUMBER(INDEX(Gemeinde_Kennzahlen!A:W,MATCH(B287,Gemeinde_Kennzahlen!B:B,),23)),INDEX(Gemeinde_Kennzahlen!A:W,MATCH(B287,Gemeinde_Kennzahlen!B:B,),23),0),0)</f>
        <v>76</v>
      </c>
    </row>
    <row r="288" spans="1:21" x14ac:dyDescent="0.2">
      <c r="A288">
        <v>561</v>
      </c>
      <c r="B288" t="s">
        <v>2096</v>
      </c>
      <c r="C288" s="6">
        <v>0</v>
      </c>
      <c r="D288" s="6">
        <v>3.4217279726261762</v>
      </c>
      <c r="E288" s="6">
        <v>0</v>
      </c>
      <c r="F288" s="6">
        <v>1.7108639863130881</v>
      </c>
      <c r="G288" s="6">
        <v>0</v>
      </c>
      <c r="H288" s="6">
        <v>1.7108639863130881</v>
      </c>
      <c r="I288" s="6">
        <v>1.7108639863130881</v>
      </c>
      <c r="J288" s="6">
        <v>0</v>
      </c>
      <c r="K288" s="6">
        <v>0</v>
      </c>
      <c r="L288" s="6">
        <v>0</v>
      </c>
      <c r="M288" s="6">
        <f t="shared" si="30"/>
        <v>0.85543199315654417</v>
      </c>
      <c r="N288" s="6">
        <f t="shared" si="31"/>
        <v>0</v>
      </c>
      <c r="O288" s="6">
        <f t="shared" si="32"/>
        <v>1.0265183917878529</v>
      </c>
      <c r="P288" s="6">
        <f t="shared" si="33"/>
        <v>0.68434559452523525</v>
      </c>
      <c r="Q288" s="6">
        <f t="shared" si="34"/>
        <v>0.38256081736523345</v>
      </c>
      <c r="R288" s="6">
        <f t="shared" si="35"/>
        <v>-0.17108639863130892</v>
      </c>
      <c r="S288" t="str" cm="1">
        <f t="array" ref="S288">_xlfn.IFS(R288&gt;Q288,"Zunahme",-1*Q288&gt;R288,"Abnahme",TRUE,"Konstant")</f>
        <v>Konstant</v>
      </c>
      <c r="T288">
        <f>IFERROR(INDEX(Gemeinde_Kennzahlen!A:C,MATCH(B288,Gemeinde_Kennzahlen!B:B,),3),0)</f>
        <v>3352</v>
      </c>
      <c r="U288">
        <f>IFERROR(IF(ISNUMBER(INDEX(Gemeinde_Kennzahlen!A:W,MATCH(B288,Gemeinde_Kennzahlen!B:B,),23)),INDEX(Gemeinde_Kennzahlen!A:W,MATCH(B288,Gemeinde_Kennzahlen!B:B,),23),0),0)</f>
        <v>2493</v>
      </c>
    </row>
    <row r="289" spans="1:21" x14ac:dyDescent="0.2">
      <c r="A289">
        <v>562</v>
      </c>
      <c r="B289" t="s">
        <v>2095</v>
      </c>
      <c r="C289" s="6">
        <v>0</v>
      </c>
      <c r="D289" s="6">
        <v>3.0854674483184201</v>
      </c>
      <c r="E289" s="6">
        <v>0</v>
      </c>
      <c r="F289" s="6">
        <v>3.0854674483184201</v>
      </c>
      <c r="G289" s="6">
        <v>0</v>
      </c>
      <c r="H289" s="6">
        <v>3.0854674483184201</v>
      </c>
      <c r="I289" s="6">
        <v>0</v>
      </c>
      <c r="J289" s="6">
        <v>0</v>
      </c>
      <c r="K289" s="6">
        <v>0</v>
      </c>
      <c r="L289" s="6">
        <v>0</v>
      </c>
      <c r="M289" s="6">
        <f t="shared" si="30"/>
        <v>0.92564023449552602</v>
      </c>
      <c r="N289" s="6">
        <f t="shared" si="31"/>
        <v>0</v>
      </c>
      <c r="O289" s="6">
        <f t="shared" si="32"/>
        <v>1.2341869793273681</v>
      </c>
      <c r="P289" s="6">
        <f t="shared" si="33"/>
        <v>0.61709348966368405</v>
      </c>
      <c r="Q289" s="6">
        <f t="shared" si="34"/>
        <v>0.47131293787471346</v>
      </c>
      <c r="R289" s="6">
        <f t="shared" si="35"/>
        <v>-0.30854674483184197</v>
      </c>
      <c r="S289" t="str" cm="1">
        <f t="array" ref="S289">_xlfn.IFS(R289&gt;Q289,"Zunahme",-1*Q289&gt;R289,"Abnahme",TRUE,"Konstant")</f>
        <v>Konstant</v>
      </c>
      <c r="T289">
        <f>IFERROR(INDEX(Gemeinde_Kennzahlen!A:C,MATCH(B289,Gemeinde_Kennzahlen!B:B,),3),0)</f>
        <v>2244</v>
      </c>
      <c r="U289">
        <f>IFERROR(IF(ISNUMBER(INDEX(Gemeinde_Kennzahlen!A:W,MATCH(B289,Gemeinde_Kennzahlen!B:B,),23)),INDEX(Gemeinde_Kennzahlen!A:W,MATCH(B289,Gemeinde_Kennzahlen!B:B,),23),0),0)</f>
        <v>997</v>
      </c>
    </row>
    <row r="290" spans="1:21" x14ac:dyDescent="0.2">
      <c r="A290">
        <v>563</v>
      </c>
      <c r="B290" t="s">
        <v>2094</v>
      </c>
      <c r="C290" s="6">
        <v>0.88589652728561297</v>
      </c>
      <c r="D290" s="6">
        <v>0.88589652728561297</v>
      </c>
      <c r="E290" s="6">
        <v>2.6576895818568391</v>
      </c>
      <c r="F290" s="6">
        <v>0.88589652728561297</v>
      </c>
      <c r="G290" s="6">
        <v>0.88589652728561297</v>
      </c>
      <c r="H290" s="6">
        <v>1.7717930545712259</v>
      </c>
      <c r="I290" s="6">
        <v>0.88589652728561297</v>
      </c>
      <c r="J290" s="6">
        <v>2.6576895818568391</v>
      </c>
      <c r="K290" s="6">
        <v>0.88589652728561297</v>
      </c>
      <c r="L290" s="6">
        <v>0</v>
      </c>
      <c r="M290" s="6">
        <f t="shared" si="30"/>
        <v>1.2402551381998583</v>
      </c>
      <c r="N290" s="6">
        <f t="shared" si="31"/>
        <v>0.88589652728561297</v>
      </c>
      <c r="O290" s="6">
        <f t="shared" si="32"/>
        <v>1.2402551381998583</v>
      </c>
      <c r="P290" s="6">
        <f t="shared" si="33"/>
        <v>1.2402551381998581</v>
      </c>
      <c r="Q290" s="6">
        <f t="shared" si="34"/>
        <v>0.27064585961232202</v>
      </c>
      <c r="R290" s="6">
        <f t="shared" si="35"/>
        <v>0</v>
      </c>
      <c r="S290" t="str" cm="1">
        <f t="array" ref="S290">_xlfn.IFS(R290&gt;Q290,"Zunahme",-1*Q290&gt;R290,"Abnahme",TRUE,"Konstant")</f>
        <v>Konstant</v>
      </c>
      <c r="T290">
        <f>IFERROR(INDEX(Gemeinde_Kennzahlen!A:C,MATCH(B290,Gemeinde_Kennzahlen!B:B,),3),0)</f>
        <v>6940</v>
      </c>
      <c r="U290">
        <f>IFERROR(IF(ISNUMBER(INDEX(Gemeinde_Kennzahlen!A:W,MATCH(B290,Gemeinde_Kennzahlen!B:B,),23)),INDEX(Gemeinde_Kennzahlen!A:W,MATCH(B290,Gemeinde_Kennzahlen!B:B,),23),0),0)</f>
        <v>4348</v>
      </c>
    </row>
    <row r="291" spans="1:21" x14ac:dyDescent="0.2">
      <c r="A291">
        <v>564</v>
      </c>
      <c r="B291" t="s">
        <v>2093</v>
      </c>
      <c r="C291" s="6">
        <v>8.9126559714795022</v>
      </c>
      <c r="D291" s="6">
        <v>0</v>
      </c>
      <c r="E291" s="6">
        <v>0</v>
      </c>
      <c r="F291" s="6">
        <v>0</v>
      </c>
      <c r="G291" s="6">
        <v>8.9126559714795022</v>
      </c>
      <c r="H291" s="6">
        <v>0</v>
      </c>
      <c r="I291" s="6">
        <v>0</v>
      </c>
      <c r="J291" s="6">
        <v>0</v>
      </c>
      <c r="K291" s="6">
        <v>0</v>
      </c>
      <c r="L291" s="6">
        <v>0</v>
      </c>
      <c r="M291" s="6">
        <f t="shared" si="30"/>
        <v>1.7825311942959003</v>
      </c>
      <c r="N291" s="6">
        <f t="shared" si="31"/>
        <v>0</v>
      </c>
      <c r="O291" s="6">
        <f t="shared" si="32"/>
        <v>3.5650623885918007</v>
      </c>
      <c r="P291" s="6">
        <f t="shared" si="33"/>
        <v>0</v>
      </c>
      <c r="Q291" s="6">
        <f t="shared" si="34"/>
        <v>1.1883541295306002</v>
      </c>
      <c r="R291" s="6">
        <f t="shared" si="35"/>
        <v>-1.7825311942959003</v>
      </c>
      <c r="S291" t="str" cm="1">
        <f t="array" ref="S291">_xlfn.IFS(R291&gt;Q291,"Zunahme",-1*Q291&gt;R291,"Abnahme",TRUE,"Konstant")</f>
        <v>Abnahme</v>
      </c>
      <c r="T291">
        <f>IFERROR(INDEX(Gemeinde_Kennzahlen!A:C,MATCH(B291,Gemeinde_Kennzahlen!B:B,),3),0)</f>
        <v>821</v>
      </c>
      <c r="U291">
        <f>IFERROR(IF(ISNUMBER(INDEX(Gemeinde_Kennzahlen!A:W,MATCH(B291,Gemeinde_Kennzahlen!B:B,),23)),INDEX(Gemeinde_Kennzahlen!A:W,MATCH(B291,Gemeinde_Kennzahlen!B:B,),23),0),0)</f>
        <v>301</v>
      </c>
    </row>
    <row r="292" spans="1:21" x14ac:dyDescent="0.2">
      <c r="A292">
        <v>565</v>
      </c>
      <c r="B292" t="s">
        <v>2092</v>
      </c>
      <c r="C292" s="6">
        <v>0</v>
      </c>
      <c r="D292" s="6">
        <v>0</v>
      </c>
      <c r="E292" s="6">
        <v>0</v>
      </c>
      <c r="F292" s="6">
        <v>0</v>
      </c>
      <c r="G292" s="6">
        <v>10.055304172951232</v>
      </c>
      <c r="H292" s="6">
        <v>0</v>
      </c>
      <c r="I292" s="6">
        <v>0</v>
      </c>
      <c r="J292" s="6">
        <v>0</v>
      </c>
      <c r="K292" s="6">
        <v>0</v>
      </c>
      <c r="L292" s="6">
        <v>5.0276520864756158</v>
      </c>
      <c r="M292" s="6">
        <f t="shared" si="30"/>
        <v>1.5082956259426847</v>
      </c>
      <c r="N292" s="6">
        <f t="shared" si="31"/>
        <v>0</v>
      </c>
      <c r="O292" s="6">
        <f t="shared" si="32"/>
        <v>2.0110608345902463</v>
      </c>
      <c r="P292" s="6">
        <f t="shared" si="33"/>
        <v>1.0055304172951232</v>
      </c>
      <c r="Q292" s="6">
        <f t="shared" si="34"/>
        <v>1.0730893644097281</v>
      </c>
      <c r="R292" s="6">
        <f t="shared" si="35"/>
        <v>-0.50276520864756158</v>
      </c>
      <c r="S292" t="str" cm="1">
        <f t="array" ref="S292">_xlfn.IFS(R292&gt;Q292,"Zunahme",-1*Q292&gt;R292,"Abnahme",TRUE,"Konstant")</f>
        <v>Konstant</v>
      </c>
      <c r="T292">
        <f>IFERROR(INDEX(Gemeinde_Kennzahlen!A:C,MATCH(B292,Gemeinde_Kennzahlen!B:B,),3),0)</f>
        <v>1281</v>
      </c>
      <c r="U292">
        <f>IFERROR(IF(ISNUMBER(INDEX(Gemeinde_Kennzahlen!A:W,MATCH(B292,Gemeinde_Kennzahlen!B:B,),23)),INDEX(Gemeinde_Kennzahlen!A:W,MATCH(B292,Gemeinde_Kennzahlen!B:B,),23),0),0)</f>
        <v>708</v>
      </c>
    </row>
    <row r="293" spans="1:21" x14ac:dyDescent="0.2">
      <c r="A293">
        <v>566</v>
      </c>
      <c r="B293" t="s">
        <v>2091</v>
      </c>
      <c r="C293" s="6">
        <v>0</v>
      </c>
      <c r="D293" s="6">
        <v>7.1275837491090517</v>
      </c>
      <c r="E293" s="6">
        <v>0</v>
      </c>
      <c r="F293" s="6">
        <v>0</v>
      </c>
      <c r="G293" s="6">
        <v>0</v>
      </c>
      <c r="H293" s="6">
        <v>0</v>
      </c>
      <c r="I293" s="6">
        <v>0</v>
      </c>
      <c r="J293" s="6">
        <v>0</v>
      </c>
      <c r="K293" s="6">
        <v>14.255167498218103</v>
      </c>
      <c r="L293" s="6">
        <v>7.1275837491090517</v>
      </c>
      <c r="M293" s="6">
        <f t="shared" si="30"/>
        <v>2.8510334996436208</v>
      </c>
      <c r="N293" s="6">
        <f t="shared" si="31"/>
        <v>0</v>
      </c>
      <c r="O293" s="6">
        <f t="shared" si="32"/>
        <v>1.4255167498218104</v>
      </c>
      <c r="P293" s="6">
        <f t="shared" si="33"/>
        <v>4.2765502494654317</v>
      </c>
      <c r="Q293" s="6">
        <f t="shared" si="34"/>
        <v>1.5759680638419573</v>
      </c>
      <c r="R293" s="6">
        <f t="shared" si="35"/>
        <v>1.4255167498218109</v>
      </c>
      <c r="S293" t="str" cm="1">
        <f t="array" ref="S293">_xlfn.IFS(R293&gt;Q293,"Zunahme",-1*Q293&gt;R293,"Abnahme",TRUE,"Konstant")</f>
        <v>Konstant</v>
      </c>
      <c r="T293">
        <f>IFERROR(INDEX(Gemeinde_Kennzahlen!A:C,MATCH(B293,Gemeinde_Kennzahlen!B:B,),3),0)</f>
        <v>1131</v>
      </c>
      <c r="U293">
        <f>IFERROR(IF(ISNUMBER(INDEX(Gemeinde_Kennzahlen!A:W,MATCH(B293,Gemeinde_Kennzahlen!B:B,),23)),INDEX(Gemeinde_Kennzahlen!A:W,MATCH(B293,Gemeinde_Kennzahlen!B:B,),23),0),0)</f>
        <v>272</v>
      </c>
    </row>
    <row r="294" spans="1:21" x14ac:dyDescent="0.2">
      <c r="A294">
        <v>567</v>
      </c>
      <c r="B294" t="s">
        <v>2090</v>
      </c>
      <c r="C294" s="6">
        <v>0</v>
      </c>
      <c r="D294" s="6">
        <v>0</v>
      </c>
      <c r="E294" s="6">
        <v>0</v>
      </c>
      <c r="F294" s="6">
        <v>0</v>
      </c>
      <c r="G294" s="6">
        <v>0</v>
      </c>
      <c r="H294" s="6">
        <v>0</v>
      </c>
      <c r="I294" s="6">
        <v>1.9857029388403493</v>
      </c>
      <c r="J294" s="6">
        <v>0</v>
      </c>
      <c r="K294" s="6">
        <v>0</v>
      </c>
      <c r="L294" s="6">
        <v>1.9857029388403493</v>
      </c>
      <c r="M294" s="6">
        <f t="shared" si="30"/>
        <v>0.39714058776806987</v>
      </c>
      <c r="N294" s="6">
        <f t="shared" si="31"/>
        <v>0</v>
      </c>
      <c r="O294" s="6">
        <f t="shared" si="32"/>
        <v>0</v>
      </c>
      <c r="P294" s="6">
        <f t="shared" si="33"/>
        <v>0.79428117553613975</v>
      </c>
      <c r="Q294" s="6">
        <f t="shared" si="34"/>
        <v>0.26476039184537986</v>
      </c>
      <c r="R294" s="6">
        <f t="shared" si="35"/>
        <v>0.39714058776806987</v>
      </c>
      <c r="S294" t="str" cm="1">
        <f t="array" ref="S294">_xlfn.IFS(R294&gt;Q294,"Zunahme",-1*Q294&gt;R294,"Abnahme",TRUE,"Konstant")</f>
        <v>Zunahme</v>
      </c>
      <c r="T294">
        <f>IFERROR(INDEX(Gemeinde_Kennzahlen!A:C,MATCH(B294,Gemeinde_Kennzahlen!B:B,),3),0)</f>
        <v>3624</v>
      </c>
      <c r="U294">
        <f>IFERROR(IF(ISNUMBER(INDEX(Gemeinde_Kennzahlen!A:W,MATCH(B294,Gemeinde_Kennzahlen!B:B,),23)),INDEX(Gemeinde_Kennzahlen!A:W,MATCH(B294,Gemeinde_Kennzahlen!B:B,),23),0),0)</f>
        <v>1412</v>
      </c>
    </row>
    <row r="295" spans="1:21" x14ac:dyDescent="0.2">
      <c r="A295">
        <v>571</v>
      </c>
      <c r="B295" t="s">
        <v>2089</v>
      </c>
      <c r="C295" s="6">
        <v>0</v>
      </c>
      <c r="D295" s="6">
        <v>5.7306590257879657</v>
      </c>
      <c r="E295" s="6">
        <v>5.7306590257879657</v>
      </c>
      <c r="F295" s="6">
        <v>0</v>
      </c>
      <c r="G295" s="6">
        <v>5.7306590257879657</v>
      </c>
      <c r="H295" s="6">
        <v>0</v>
      </c>
      <c r="I295" s="6">
        <v>0</v>
      </c>
      <c r="J295" s="6">
        <v>0</v>
      </c>
      <c r="K295" s="6">
        <v>5.7306590257879657</v>
      </c>
      <c r="L295" s="6">
        <v>0</v>
      </c>
      <c r="M295" s="6">
        <f t="shared" si="30"/>
        <v>2.2922636103151861</v>
      </c>
      <c r="N295" s="6">
        <f t="shared" si="31"/>
        <v>0</v>
      </c>
      <c r="O295" s="6">
        <f t="shared" si="32"/>
        <v>3.4383954154727796</v>
      </c>
      <c r="P295" s="6">
        <f t="shared" si="33"/>
        <v>1.1461318051575931</v>
      </c>
      <c r="Q295" s="6">
        <f t="shared" si="34"/>
        <v>0.93581270020369733</v>
      </c>
      <c r="R295" s="6">
        <f t="shared" si="35"/>
        <v>-1.1461318051575931</v>
      </c>
      <c r="S295" t="str" cm="1">
        <f t="array" ref="S295">_xlfn.IFS(R295&gt;Q295,"Zunahme",-1*Q295&gt;R295,"Abnahme",TRUE,"Konstant")</f>
        <v>Abnahme</v>
      </c>
      <c r="T295">
        <f>IFERROR(INDEX(Gemeinde_Kennzahlen!A:C,MATCH(B295,Gemeinde_Kennzahlen!B:B,),3),0)</f>
        <v>1196</v>
      </c>
      <c r="U295">
        <f>IFERROR(IF(ISNUMBER(INDEX(Gemeinde_Kennzahlen!A:W,MATCH(B295,Gemeinde_Kennzahlen!B:B,),23)),INDEX(Gemeinde_Kennzahlen!A:W,MATCH(B295,Gemeinde_Kennzahlen!B:B,),23),0),0)</f>
        <v>549</v>
      </c>
    </row>
    <row r="296" spans="1:21" x14ac:dyDescent="0.2">
      <c r="A296">
        <v>572</v>
      </c>
      <c r="B296" t="s">
        <v>2088</v>
      </c>
      <c r="C296" s="6">
        <v>0</v>
      </c>
      <c r="D296" s="6">
        <v>3.0339805825242716</v>
      </c>
      <c r="E296" s="6">
        <v>0</v>
      </c>
      <c r="F296" s="6">
        <v>0</v>
      </c>
      <c r="G296" s="6">
        <v>0</v>
      </c>
      <c r="H296" s="6">
        <v>0</v>
      </c>
      <c r="I296" s="6">
        <v>0</v>
      </c>
      <c r="J296" s="6">
        <v>0</v>
      </c>
      <c r="K296" s="6">
        <v>3.0339805825242716</v>
      </c>
      <c r="L296" s="6">
        <v>0</v>
      </c>
      <c r="M296" s="6">
        <f t="shared" si="30"/>
        <v>0.60679611650485432</v>
      </c>
      <c r="N296" s="6">
        <f t="shared" si="31"/>
        <v>0</v>
      </c>
      <c r="O296" s="6">
        <f t="shared" si="32"/>
        <v>0.60679611650485432</v>
      </c>
      <c r="P296" s="6">
        <f t="shared" si="33"/>
        <v>0.60679611650485432</v>
      </c>
      <c r="Q296" s="6">
        <f t="shared" si="34"/>
        <v>0.40453074433656955</v>
      </c>
      <c r="R296" s="6">
        <f t="shared" si="35"/>
        <v>0</v>
      </c>
      <c r="S296" t="str" cm="1">
        <f t="array" ref="S296">_xlfn.IFS(R296&gt;Q296,"Zunahme",-1*Q296&gt;R296,"Abnahme",TRUE,"Konstant")</f>
        <v>Konstant</v>
      </c>
      <c r="T296">
        <f>IFERROR(INDEX(Gemeinde_Kennzahlen!A:C,MATCH(B296,Gemeinde_Kennzahlen!B:B,),3),0)</f>
        <v>2528</v>
      </c>
      <c r="U296">
        <f>IFERROR(IF(ISNUMBER(INDEX(Gemeinde_Kennzahlen!A:W,MATCH(B296,Gemeinde_Kennzahlen!B:B,),23)),INDEX(Gemeinde_Kennzahlen!A:W,MATCH(B296,Gemeinde_Kennzahlen!B:B,),23),0),0)</f>
        <v>768</v>
      </c>
    </row>
    <row r="297" spans="1:21" x14ac:dyDescent="0.2">
      <c r="A297">
        <v>573</v>
      </c>
      <c r="B297" t="s">
        <v>2087</v>
      </c>
      <c r="C297" s="6">
        <v>2.1551724137931032</v>
      </c>
      <c r="D297" s="6">
        <v>2.1551724137931032</v>
      </c>
      <c r="E297" s="6">
        <v>2.1551724137931032</v>
      </c>
      <c r="F297" s="6">
        <v>0</v>
      </c>
      <c r="G297" s="6">
        <v>2.1551724137931032</v>
      </c>
      <c r="H297" s="6">
        <v>4.3103448275862064</v>
      </c>
      <c r="I297" s="6">
        <v>0</v>
      </c>
      <c r="J297" s="6">
        <v>0</v>
      </c>
      <c r="K297" s="6">
        <v>0</v>
      </c>
      <c r="L297" s="6">
        <v>4.3103448275862064</v>
      </c>
      <c r="M297" s="6">
        <f t="shared" si="30"/>
        <v>1.7241379310344827</v>
      </c>
      <c r="N297" s="6">
        <f t="shared" si="31"/>
        <v>2.1551724137931032</v>
      </c>
      <c r="O297" s="6">
        <f t="shared" si="32"/>
        <v>1.7241379310344827</v>
      </c>
      <c r="P297" s="6">
        <f t="shared" si="33"/>
        <v>1.7241379310344827</v>
      </c>
      <c r="Q297" s="6">
        <f t="shared" si="34"/>
        <v>0.53759445212269263</v>
      </c>
      <c r="R297" s="6">
        <f t="shared" si="35"/>
        <v>0</v>
      </c>
      <c r="S297" t="str" cm="1">
        <f t="array" ref="S297">_xlfn.IFS(R297&gt;Q297,"Zunahme",-1*Q297&gt;R297,"Abnahme",TRUE,"Konstant")</f>
        <v>Konstant</v>
      </c>
      <c r="T297">
        <f>IFERROR(INDEX(Gemeinde_Kennzahlen!A:C,MATCH(B297,Gemeinde_Kennzahlen!B:B,),3),0)</f>
        <v>3117</v>
      </c>
      <c r="U297">
        <f>IFERROR(IF(ISNUMBER(INDEX(Gemeinde_Kennzahlen!A:W,MATCH(B297,Gemeinde_Kennzahlen!B:B,),23)),INDEX(Gemeinde_Kennzahlen!A:W,MATCH(B297,Gemeinde_Kennzahlen!B:B,),23),0),0)</f>
        <v>1523</v>
      </c>
    </row>
    <row r="298" spans="1:21" x14ac:dyDescent="0.2">
      <c r="A298">
        <v>574</v>
      </c>
      <c r="B298" t="s">
        <v>2086</v>
      </c>
      <c r="C298" s="6">
        <v>0</v>
      </c>
      <c r="D298" s="6">
        <v>0</v>
      </c>
      <c r="E298" s="6">
        <v>0</v>
      </c>
      <c r="F298" s="6">
        <v>0</v>
      </c>
      <c r="G298" s="6">
        <v>0</v>
      </c>
      <c r="H298" s="6">
        <v>16.44736842105263</v>
      </c>
      <c r="I298" s="6">
        <v>0</v>
      </c>
      <c r="J298" s="6">
        <v>16.44736842105263</v>
      </c>
      <c r="K298" s="6">
        <v>0</v>
      </c>
      <c r="L298" s="6">
        <v>0</v>
      </c>
      <c r="M298" s="6">
        <f t="shared" si="30"/>
        <v>3.2894736842105261</v>
      </c>
      <c r="N298" s="6">
        <f t="shared" si="31"/>
        <v>0</v>
      </c>
      <c r="O298" s="6">
        <f t="shared" si="32"/>
        <v>0</v>
      </c>
      <c r="P298" s="6">
        <f t="shared" si="33"/>
        <v>6.5789473684210522</v>
      </c>
      <c r="Q298" s="6">
        <f t="shared" si="34"/>
        <v>2.1929824561403506</v>
      </c>
      <c r="R298" s="6">
        <f t="shared" si="35"/>
        <v>3.2894736842105261</v>
      </c>
      <c r="S298" t="str" cm="1">
        <f t="array" ref="S298">_xlfn.IFS(R298&gt;Q298,"Zunahme",-1*Q298&gt;R298,"Abnahme",TRUE,"Konstant")</f>
        <v>Zunahme</v>
      </c>
      <c r="T298">
        <f>IFERROR(INDEX(Gemeinde_Kennzahlen!A:C,MATCH(B298,Gemeinde_Kennzahlen!B:B,),3),0)</f>
        <v>473</v>
      </c>
      <c r="U298">
        <f>IFERROR(IF(ISNUMBER(INDEX(Gemeinde_Kennzahlen!A:W,MATCH(B298,Gemeinde_Kennzahlen!B:B,),23)),INDEX(Gemeinde_Kennzahlen!A:W,MATCH(B298,Gemeinde_Kennzahlen!B:B,),23),0),0)</f>
        <v>135</v>
      </c>
    </row>
    <row r="299" spans="1:21" x14ac:dyDescent="0.2">
      <c r="A299">
        <v>575</v>
      </c>
      <c r="B299" t="s">
        <v>2085</v>
      </c>
      <c r="C299" s="6">
        <v>0</v>
      </c>
      <c r="D299" s="6">
        <v>0</v>
      </c>
      <c r="E299" s="6">
        <v>0</v>
      </c>
      <c r="F299" s="6">
        <v>0</v>
      </c>
      <c r="G299" s="6">
        <v>0</v>
      </c>
      <c r="H299" s="6">
        <v>0</v>
      </c>
      <c r="I299" s="6">
        <v>0</v>
      </c>
      <c r="J299" s="6">
        <v>0</v>
      </c>
      <c r="K299" s="6">
        <v>0</v>
      </c>
      <c r="L299" s="6">
        <v>0</v>
      </c>
      <c r="M299" s="6">
        <f t="shared" si="30"/>
        <v>0</v>
      </c>
      <c r="N299" s="6">
        <f t="shared" si="31"/>
        <v>0</v>
      </c>
      <c r="O299" s="6">
        <f t="shared" si="32"/>
        <v>0</v>
      </c>
      <c r="P299" s="6">
        <f t="shared" si="33"/>
        <v>0</v>
      </c>
      <c r="Q299" s="6">
        <f t="shared" si="34"/>
        <v>0</v>
      </c>
      <c r="R299" s="6">
        <f t="shared" si="35"/>
        <v>0</v>
      </c>
      <c r="S299" t="str" cm="1">
        <f t="array" ref="S299">_xlfn.IFS(R299&gt;Q299,"Zunahme",-1*Q299&gt;R299,"Abnahme",TRUE,"Konstant")</f>
        <v>Konstant</v>
      </c>
      <c r="T299">
        <f>IFERROR(INDEX(Gemeinde_Kennzahlen!A:C,MATCH(B299,Gemeinde_Kennzahlen!B:B,),3),0)</f>
        <v>421</v>
      </c>
      <c r="U299">
        <f>IFERROR(IF(ISNUMBER(INDEX(Gemeinde_Kennzahlen!A:W,MATCH(B299,Gemeinde_Kennzahlen!B:B,),23)),INDEX(Gemeinde_Kennzahlen!A:W,MATCH(B299,Gemeinde_Kennzahlen!B:B,),23),0),0)</f>
        <v>75</v>
      </c>
    </row>
    <row r="300" spans="1:21" x14ac:dyDescent="0.2">
      <c r="A300">
        <v>576</v>
      </c>
      <c r="B300" t="s">
        <v>2084</v>
      </c>
      <c r="C300" s="6">
        <v>2.9158769499927106</v>
      </c>
      <c r="D300" s="6">
        <v>4.3738154249890657</v>
      </c>
      <c r="E300" s="6">
        <v>0</v>
      </c>
      <c r="F300" s="6">
        <v>4.3738154249890657</v>
      </c>
      <c r="G300" s="6">
        <v>0</v>
      </c>
      <c r="H300" s="6">
        <v>2.9158769499927106</v>
      </c>
      <c r="I300" s="6">
        <v>1.4579384749963553</v>
      </c>
      <c r="J300" s="6">
        <v>0</v>
      </c>
      <c r="K300" s="6">
        <v>0</v>
      </c>
      <c r="L300" s="6">
        <v>2.9158769499927106</v>
      </c>
      <c r="M300" s="6">
        <f t="shared" si="30"/>
        <v>1.8953200174952616</v>
      </c>
      <c r="N300" s="6">
        <f t="shared" si="31"/>
        <v>2.1869077124945329</v>
      </c>
      <c r="O300" s="6">
        <f t="shared" si="32"/>
        <v>2.3327015599941681</v>
      </c>
      <c r="P300" s="6">
        <f t="shared" si="33"/>
        <v>1.4579384749963551</v>
      </c>
      <c r="Q300" s="6">
        <f t="shared" si="34"/>
        <v>0.57706867313203669</v>
      </c>
      <c r="R300" s="6">
        <f t="shared" si="35"/>
        <v>-0.43738154249890648</v>
      </c>
      <c r="S300" t="str" cm="1">
        <f t="array" ref="S300">_xlfn.IFS(R300&gt;Q300,"Zunahme",-1*Q300&gt;R300,"Abnahme",TRUE,"Konstant")</f>
        <v>Konstant</v>
      </c>
      <c r="T300">
        <f>IFERROR(INDEX(Gemeinde_Kennzahlen!A:C,MATCH(B300,Gemeinde_Kennzahlen!B:B,),3),0)</f>
        <v>3810</v>
      </c>
      <c r="U300">
        <f>IFERROR(IF(ISNUMBER(INDEX(Gemeinde_Kennzahlen!A:W,MATCH(B300,Gemeinde_Kennzahlen!B:B,),23)),INDEX(Gemeinde_Kennzahlen!A:W,MATCH(B300,Gemeinde_Kennzahlen!B:B,),23),0),0)</f>
        <v>3049</v>
      </c>
    </row>
    <row r="301" spans="1:21" x14ac:dyDescent="0.2">
      <c r="A301">
        <v>577</v>
      </c>
      <c r="B301" t="s">
        <v>2083</v>
      </c>
      <c r="C301" s="6">
        <v>0</v>
      </c>
      <c r="D301" s="6">
        <v>0</v>
      </c>
      <c r="E301" s="6">
        <v>18.552875695732837</v>
      </c>
      <c r="F301" s="6">
        <v>0</v>
      </c>
      <c r="G301" s="6">
        <v>0</v>
      </c>
      <c r="H301" s="6">
        <v>0</v>
      </c>
      <c r="I301" s="6">
        <v>0</v>
      </c>
      <c r="J301" s="6">
        <v>0</v>
      </c>
      <c r="K301" s="6">
        <v>0</v>
      </c>
      <c r="L301" s="6">
        <v>0</v>
      </c>
      <c r="M301" s="6">
        <f t="shared" si="30"/>
        <v>1.8552875695732838</v>
      </c>
      <c r="N301" s="6">
        <f t="shared" si="31"/>
        <v>0</v>
      </c>
      <c r="O301" s="6">
        <f t="shared" si="32"/>
        <v>3.7105751391465676</v>
      </c>
      <c r="P301" s="6">
        <f t="shared" si="33"/>
        <v>0</v>
      </c>
      <c r="Q301" s="6">
        <f t="shared" si="34"/>
        <v>1.8552875695732836</v>
      </c>
      <c r="R301" s="6">
        <f t="shared" si="35"/>
        <v>-1.8552875695732838</v>
      </c>
      <c r="S301" t="str" cm="1">
        <f t="array" ref="S301">_xlfn.IFS(R301&gt;Q301,"Zunahme",-1*Q301&gt;R301,"Abnahme",TRUE,"Konstant")</f>
        <v>Konstant</v>
      </c>
      <c r="T301">
        <f>IFERROR(INDEX(Gemeinde_Kennzahlen!A:C,MATCH(B301,Gemeinde_Kennzahlen!B:B,),3),0)</f>
        <v>402</v>
      </c>
      <c r="U301">
        <f>IFERROR(IF(ISNUMBER(INDEX(Gemeinde_Kennzahlen!A:W,MATCH(B301,Gemeinde_Kennzahlen!B:B,),23)),INDEX(Gemeinde_Kennzahlen!A:W,MATCH(B301,Gemeinde_Kennzahlen!B:B,),23),0),0)</f>
        <v>137</v>
      </c>
    </row>
    <row r="302" spans="1:21" x14ac:dyDescent="0.2">
      <c r="A302">
        <v>578</v>
      </c>
      <c r="B302" t="s">
        <v>2082</v>
      </c>
      <c r="C302" s="6">
        <v>0</v>
      </c>
      <c r="D302" s="6">
        <v>0</v>
      </c>
      <c r="E302" s="6">
        <v>0</v>
      </c>
      <c r="F302" s="6">
        <v>0</v>
      </c>
      <c r="G302" s="6">
        <v>0</v>
      </c>
      <c r="H302" s="6">
        <v>0</v>
      </c>
      <c r="I302" s="6">
        <v>0</v>
      </c>
      <c r="J302" s="6">
        <v>0</v>
      </c>
      <c r="K302" s="6">
        <v>0</v>
      </c>
      <c r="L302" s="6">
        <v>0</v>
      </c>
      <c r="M302" s="6">
        <f t="shared" si="30"/>
        <v>0</v>
      </c>
      <c r="N302" s="6">
        <f t="shared" si="31"/>
        <v>0</v>
      </c>
      <c r="O302" s="6">
        <f t="shared" si="32"/>
        <v>0</v>
      </c>
      <c r="P302" s="6">
        <f t="shared" si="33"/>
        <v>0</v>
      </c>
      <c r="Q302" s="6">
        <f t="shared" si="34"/>
        <v>0</v>
      </c>
      <c r="R302" s="6">
        <f t="shared" si="35"/>
        <v>0</v>
      </c>
      <c r="S302" t="str" cm="1">
        <f t="array" ref="S302">_xlfn.IFS(R302&gt;Q302,"Zunahme",-1*Q302&gt;R302,"Abnahme",TRUE,"Konstant")</f>
        <v>Konstant</v>
      </c>
      <c r="T302">
        <f>IFERROR(INDEX(Gemeinde_Kennzahlen!A:C,MATCH(B302,Gemeinde_Kennzahlen!B:B,),3),0)</f>
        <v>357</v>
      </c>
      <c r="U302">
        <f>IFERROR(IF(ISNUMBER(INDEX(Gemeinde_Kennzahlen!A:W,MATCH(B302,Gemeinde_Kennzahlen!B:B,),23)),INDEX(Gemeinde_Kennzahlen!A:W,MATCH(B302,Gemeinde_Kennzahlen!B:B,),23),0),0)</f>
        <v>126</v>
      </c>
    </row>
    <row r="303" spans="1:21" x14ac:dyDescent="0.2">
      <c r="A303">
        <v>579</v>
      </c>
      <c r="B303" t="s">
        <v>2081</v>
      </c>
      <c r="C303" s="6">
        <v>0</v>
      </c>
      <c r="D303" s="6">
        <v>0</v>
      </c>
      <c r="E303" s="6">
        <v>0</v>
      </c>
      <c r="F303" s="6">
        <v>0</v>
      </c>
      <c r="G303" s="6">
        <v>0</v>
      </c>
      <c r="H303" s="6">
        <v>0</v>
      </c>
      <c r="I303" s="6">
        <v>0</v>
      </c>
      <c r="J303" s="6">
        <v>0</v>
      </c>
      <c r="K303" s="6">
        <v>0</v>
      </c>
      <c r="L303" s="6">
        <v>0</v>
      </c>
      <c r="M303" s="6">
        <f t="shared" si="30"/>
        <v>0</v>
      </c>
      <c r="N303" s="6">
        <f t="shared" si="31"/>
        <v>0</v>
      </c>
      <c r="O303" s="6">
        <f t="shared" si="32"/>
        <v>0</v>
      </c>
      <c r="P303" s="6">
        <f t="shared" si="33"/>
        <v>0</v>
      </c>
      <c r="Q303" s="6">
        <f t="shared" si="34"/>
        <v>0</v>
      </c>
      <c r="R303" s="6">
        <f t="shared" si="35"/>
        <v>0</v>
      </c>
      <c r="S303" t="str" cm="1">
        <f t="array" ref="S303">_xlfn.IFS(R303&gt;Q303,"Zunahme",-1*Q303&gt;R303,"Abnahme",TRUE,"Konstant")</f>
        <v>Konstant</v>
      </c>
      <c r="T303">
        <f>IFERROR(INDEX(Gemeinde_Kennzahlen!A:C,MATCH(B303,Gemeinde_Kennzahlen!B:B,),3),0)</f>
        <v>648</v>
      </c>
      <c r="U303">
        <f>IFERROR(IF(ISNUMBER(INDEX(Gemeinde_Kennzahlen!A:W,MATCH(B303,Gemeinde_Kennzahlen!B:B,),23)),INDEX(Gemeinde_Kennzahlen!A:W,MATCH(B303,Gemeinde_Kennzahlen!B:B,),23),0),0)</f>
        <v>266</v>
      </c>
    </row>
    <row r="304" spans="1:21" x14ac:dyDescent="0.2">
      <c r="A304">
        <v>580</v>
      </c>
      <c r="B304" t="s">
        <v>2080</v>
      </c>
      <c r="C304" s="6">
        <v>0</v>
      </c>
      <c r="D304" s="6">
        <v>0</v>
      </c>
      <c r="E304" s="6">
        <v>0</v>
      </c>
      <c r="F304" s="6">
        <v>0</v>
      </c>
      <c r="G304" s="6">
        <v>0</v>
      </c>
      <c r="H304" s="6">
        <v>0</v>
      </c>
      <c r="I304" s="6">
        <v>0</v>
      </c>
      <c r="J304" s="6">
        <v>0</v>
      </c>
      <c r="K304" s="6">
        <v>0</v>
      </c>
      <c r="L304" s="6">
        <v>0</v>
      </c>
      <c r="M304" s="6">
        <f t="shared" si="30"/>
        <v>0</v>
      </c>
      <c r="N304" s="6">
        <f t="shared" si="31"/>
        <v>0</v>
      </c>
      <c r="O304" s="6">
        <f t="shared" si="32"/>
        <v>0</v>
      </c>
      <c r="P304" s="6">
        <f t="shared" si="33"/>
        <v>0</v>
      </c>
      <c r="Q304" s="6">
        <f t="shared" si="34"/>
        <v>0</v>
      </c>
      <c r="R304" s="6">
        <f t="shared" si="35"/>
        <v>0</v>
      </c>
      <c r="S304" t="str" cm="1">
        <f t="array" ref="S304">_xlfn.IFS(R304&gt;Q304,"Zunahme",-1*Q304&gt;R304,"Abnahme",TRUE,"Konstant")</f>
        <v>Konstant</v>
      </c>
      <c r="T304">
        <f>IFERROR(INDEX(Gemeinde_Kennzahlen!A:C,MATCH(B304,Gemeinde_Kennzahlen!B:B,),3),0)</f>
        <v>527</v>
      </c>
      <c r="U304">
        <f>IFERROR(IF(ISNUMBER(INDEX(Gemeinde_Kennzahlen!A:W,MATCH(B304,Gemeinde_Kennzahlen!B:B,),23)),INDEX(Gemeinde_Kennzahlen!A:W,MATCH(B304,Gemeinde_Kennzahlen!B:B,),23),0),0)</f>
        <v>292</v>
      </c>
    </row>
    <row r="305" spans="1:21" x14ac:dyDescent="0.2">
      <c r="A305">
        <v>581</v>
      </c>
      <c r="B305" t="s">
        <v>2079</v>
      </c>
      <c r="C305" s="6">
        <v>5.3248136315228969</v>
      </c>
      <c r="D305" s="6">
        <v>5.3248136315228969</v>
      </c>
      <c r="E305" s="6">
        <v>5.3248136315228969</v>
      </c>
      <c r="F305" s="6">
        <v>12.424565140220093</v>
      </c>
      <c r="G305" s="6">
        <v>5.3248136315228969</v>
      </c>
      <c r="H305" s="6">
        <v>7.0997515086971958</v>
      </c>
      <c r="I305" s="6">
        <v>8.8746893858714948</v>
      </c>
      <c r="J305" s="6">
        <v>7.0997515086971958</v>
      </c>
      <c r="K305" s="6">
        <v>3.5498757543485979</v>
      </c>
      <c r="L305" s="6">
        <v>3.5498757543485979</v>
      </c>
      <c r="M305" s="6">
        <f t="shared" si="30"/>
        <v>6.3897763578274764</v>
      </c>
      <c r="N305" s="6">
        <f t="shared" si="31"/>
        <v>5.3248136315228969</v>
      </c>
      <c r="O305" s="6">
        <f t="shared" si="32"/>
        <v>6.7447639332623366</v>
      </c>
      <c r="P305" s="6">
        <f t="shared" si="33"/>
        <v>6.0347887823926163</v>
      </c>
      <c r="Q305" s="6">
        <f t="shared" si="34"/>
        <v>0.8450394543300026</v>
      </c>
      <c r="R305" s="6">
        <f t="shared" si="35"/>
        <v>-0.35498757543486015</v>
      </c>
      <c r="S305" t="str" cm="1">
        <f t="array" ref="S305">_xlfn.IFS(R305&gt;Q305,"Zunahme",-1*Q305&gt;R305,"Abnahme",TRUE,"Konstant")</f>
        <v>Konstant</v>
      </c>
      <c r="T305">
        <f>IFERROR(INDEX(Gemeinde_Kennzahlen!A:C,MATCH(B305,Gemeinde_Kennzahlen!B:B,),3),0)</f>
        <v>5634</v>
      </c>
      <c r="U305">
        <f>IFERROR(IF(ISNUMBER(INDEX(Gemeinde_Kennzahlen!A:W,MATCH(B305,Gemeinde_Kennzahlen!B:B,),23)),INDEX(Gemeinde_Kennzahlen!A:W,MATCH(B305,Gemeinde_Kennzahlen!B:B,),23),0),0)</f>
        <v>0</v>
      </c>
    </row>
    <row r="306" spans="1:21" x14ac:dyDescent="0.2">
      <c r="A306">
        <v>582</v>
      </c>
      <c r="B306" t="s">
        <v>2078</v>
      </c>
      <c r="C306" s="6">
        <v>18.6219739292365</v>
      </c>
      <c r="D306" s="6">
        <v>0</v>
      </c>
      <c r="E306" s="6">
        <v>0</v>
      </c>
      <c r="F306" s="6">
        <v>0</v>
      </c>
      <c r="G306" s="6">
        <v>0</v>
      </c>
      <c r="H306" s="6">
        <v>0</v>
      </c>
      <c r="I306" s="6">
        <v>0</v>
      </c>
      <c r="J306" s="6">
        <v>0</v>
      </c>
      <c r="K306" s="6">
        <v>0</v>
      </c>
      <c r="L306" s="6">
        <v>0</v>
      </c>
      <c r="M306" s="6">
        <f t="shared" si="30"/>
        <v>1.8621973929236499</v>
      </c>
      <c r="N306" s="6">
        <f t="shared" si="31"/>
        <v>0</v>
      </c>
      <c r="O306" s="6">
        <f t="shared" si="32"/>
        <v>3.7243947858472999</v>
      </c>
      <c r="P306" s="6">
        <f t="shared" si="33"/>
        <v>0</v>
      </c>
      <c r="Q306" s="6">
        <f t="shared" si="34"/>
        <v>1.8621973929236497</v>
      </c>
      <c r="R306" s="6">
        <f t="shared" si="35"/>
        <v>-1.8621973929236499</v>
      </c>
      <c r="S306" t="str" cm="1">
        <f t="array" ref="S306">_xlfn.IFS(R306&gt;Q306,"Zunahme",-1*Q306&gt;R306,"Abnahme",TRUE,"Konstant")</f>
        <v>Konstant</v>
      </c>
      <c r="T306">
        <f>IFERROR(INDEX(Gemeinde_Kennzahlen!A:C,MATCH(B306,Gemeinde_Kennzahlen!B:B,),3),0)</f>
        <v>430</v>
      </c>
      <c r="U306">
        <f>IFERROR(IF(ISNUMBER(INDEX(Gemeinde_Kennzahlen!A:W,MATCH(B306,Gemeinde_Kennzahlen!B:B,),23)),INDEX(Gemeinde_Kennzahlen!A:W,MATCH(B306,Gemeinde_Kennzahlen!B:B,),23),0),0)</f>
        <v>107</v>
      </c>
    </row>
    <row r="307" spans="1:21" x14ac:dyDescent="0.2">
      <c r="A307">
        <v>584</v>
      </c>
      <c r="B307" t="s">
        <v>2077</v>
      </c>
      <c r="C307" s="6">
        <v>2.2301516503122212</v>
      </c>
      <c r="D307" s="6">
        <v>0</v>
      </c>
      <c r="E307" s="6">
        <v>2.2301516503122212</v>
      </c>
      <c r="F307" s="6">
        <v>2.2301516503122212</v>
      </c>
      <c r="G307" s="6">
        <v>2.2301516503122212</v>
      </c>
      <c r="H307" s="6">
        <v>0</v>
      </c>
      <c r="I307" s="6">
        <v>0</v>
      </c>
      <c r="J307" s="6">
        <v>2.2301516503122212</v>
      </c>
      <c r="K307" s="6">
        <v>0</v>
      </c>
      <c r="L307" s="6">
        <v>2.2301516503122212</v>
      </c>
      <c r="M307" s="6">
        <f t="shared" si="30"/>
        <v>1.3380909901873328</v>
      </c>
      <c r="N307" s="6">
        <f t="shared" si="31"/>
        <v>2.2301516503122212</v>
      </c>
      <c r="O307" s="6">
        <f t="shared" si="32"/>
        <v>1.784121320249777</v>
      </c>
      <c r="P307" s="6">
        <f t="shared" si="33"/>
        <v>0.89206066012488849</v>
      </c>
      <c r="Q307" s="6">
        <f t="shared" si="34"/>
        <v>0.36418223948605083</v>
      </c>
      <c r="R307" s="6">
        <f t="shared" si="35"/>
        <v>-0.4460303300624443</v>
      </c>
      <c r="S307" t="str" cm="1">
        <f t="array" ref="S307">_xlfn.IFS(R307&gt;Q307,"Zunahme",-1*Q307&gt;R307,"Abnahme",TRUE,"Konstant")</f>
        <v>Abnahme</v>
      </c>
      <c r="T307">
        <f>IFERROR(INDEX(Gemeinde_Kennzahlen!A:C,MATCH(B307,Gemeinde_Kennzahlen!B:B,),3),0)</f>
        <v>2279</v>
      </c>
      <c r="U307">
        <f>IFERROR(IF(ISNUMBER(INDEX(Gemeinde_Kennzahlen!A:W,MATCH(B307,Gemeinde_Kennzahlen!B:B,),23)),INDEX(Gemeinde_Kennzahlen!A:W,MATCH(B307,Gemeinde_Kennzahlen!B:B,),23),0),0)</f>
        <v>2205</v>
      </c>
    </row>
    <row r="308" spans="1:21" x14ac:dyDescent="0.2">
      <c r="A308">
        <v>585</v>
      </c>
      <c r="B308" t="s">
        <v>2076</v>
      </c>
      <c r="C308" s="6">
        <v>0</v>
      </c>
      <c r="D308" s="6">
        <v>0</v>
      </c>
      <c r="E308" s="6">
        <v>7.1428571428571423</v>
      </c>
      <c r="F308" s="6">
        <v>7.1428571428571423</v>
      </c>
      <c r="G308" s="6">
        <v>0</v>
      </c>
      <c r="H308" s="6">
        <v>0</v>
      </c>
      <c r="I308" s="6">
        <v>0</v>
      </c>
      <c r="J308" s="6">
        <v>7.1428571428571423</v>
      </c>
      <c r="K308" s="6">
        <v>0</v>
      </c>
      <c r="L308" s="6">
        <v>0</v>
      </c>
      <c r="M308" s="6">
        <f t="shared" si="30"/>
        <v>2.1428571428571428</v>
      </c>
      <c r="N308" s="6">
        <f t="shared" si="31"/>
        <v>0</v>
      </c>
      <c r="O308" s="6">
        <f t="shared" si="32"/>
        <v>2.8571428571428568</v>
      </c>
      <c r="P308" s="6">
        <f t="shared" si="33"/>
        <v>1.4285714285714284</v>
      </c>
      <c r="Q308" s="6">
        <f t="shared" si="34"/>
        <v>1.0910894511799618</v>
      </c>
      <c r="R308" s="6">
        <f t="shared" si="35"/>
        <v>-0.71428571428571441</v>
      </c>
      <c r="S308" t="str" cm="1">
        <f t="array" ref="S308">_xlfn.IFS(R308&gt;Q308,"Zunahme",-1*Q308&gt;R308,"Abnahme",TRUE,"Konstant")</f>
        <v>Konstant</v>
      </c>
      <c r="T308">
        <f>IFERROR(INDEX(Gemeinde_Kennzahlen!A:C,MATCH(B308,Gemeinde_Kennzahlen!B:B,),3),0)</f>
        <v>1148</v>
      </c>
      <c r="U308">
        <f>IFERROR(IF(ISNUMBER(INDEX(Gemeinde_Kennzahlen!A:W,MATCH(B308,Gemeinde_Kennzahlen!B:B,),23)),INDEX(Gemeinde_Kennzahlen!A:W,MATCH(B308,Gemeinde_Kennzahlen!B:B,),23),0),0)</f>
        <v>252</v>
      </c>
    </row>
    <row r="309" spans="1:21" x14ac:dyDescent="0.2">
      <c r="A309">
        <v>586</v>
      </c>
      <c r="B309" t="s">
        <v>2075</v>
      </c>
      <c r="C309" s="6">
        <v>0</v>
      </c>
      <c r="D309" s="6">
        <v>0</v>
      </c>
      <c r="E309" s="6">
        <v>0</v>
      </c>
      <c r="F309" s="6">
        <v>0</v>
      </c>
      <c r="G309" s="6">
        <v>0</v>
      </c>
      <c r="H309" s="6">
        <v>0</v>
      </c>
      <c r="I309" s="6">
        <v>0</v>
      </c>
      <c r="J309" s="6">
        <v>0</v>
      </c>
      <c r="K309" s="6">
        <v>0</v>
      </c>
      <c r="L309" s="6">
        <v>0</v>
      </c>
      <c r="M309" s="6">
        <f t="shared" si="30"/>
        <v>0</v>
      </c>
      <c r="N309" s="6">
        <f t="shared" si="31"/>
        <v>0</v>
      </c>
      <c r="O309" s="6">
        <f t="shared" si="32"/>
        <v>0</v>
      </c>
      <c r="P309" s="6">
        <f t="shared" si="33"/>
        <v>0</v>
      </c>
      <c r="Q309" s="6">
        <f t="shared" si="34"/>
        <v>0</v>
      </c>
      <c r="R309" s="6">
        <f t="shared" si="35"/>
        <v>0</v>
      </c>
      <c r="S309" t="str" cm="1">
        <f t="array" ref="S309">_xlfn.IFS(R309&gt;Q309,"Zunahme",-1*Q309&gt;R309,"Abnahme",TRUE,"Konstant")</f>
        <v>Konstant</v>
      </c>
      <c r="T309">
        <f>IFERROR(INDEX(Gemeinde_Kennzahlen!A:C,MATCH(B309,Gemeinde_Kennzahlen!B:B,),3),0)</f>
        <v>226</v>
      </c>
      <c r="U309">
        <f>IFERROR(IF(ISNUMBER(INDEX(Gemeinde_Kennzahlen!A:W,MATCH(B309,Gemeinde_Kennzahlen!B:B,),23)),INDEX(Gemeinde_Kennzahlen!A:W,MATCH(B309,Gemeinde_Kennzahlen!B:B,),23),0),0)</f>
        <v>62</v>
      </c>
    </row>
    <row r="310" spans="1:21" x14ac:dyDescent="0.2">
      <c r="A310">
        <v>587</v>
      </c>
      <c r="B310" t="s">
        <v>2074</v>
      </c>
      <c r="C310" s="6">
        <v>1.8542555164101613</v>
      </c>
      <c r="D310" s="6">
        <v>0</v>
      </c>
      <c r="E310" s="6">
        <v>0</v>
      </c>
      <c r="F310" s="6">
        <v>7.4170220656406451</v>
      </c>
      <c r="G310" s="6">
        <v>0</v>
      </c>
      <c r="H310" s="6">
        <v>1.8542555164101613</v>
      </c>
      <c r="I310" s="6">
        <v>1.8542555164101613</v>
      </c>
      <c r="J310" s="6">
        <v>1.8542555164101613</v>
      </c>
      <c r="K310" s="6">
        <v>0</v>
      </c>
      <c r="L310" s="6">
        <v>0</v>
      </c>
      <c r="M310" s="6">
        <f t="shared" si="30"/>
        <v>1.483404413128129</v>
      </c>
      <c r="N310" s="6">
        <f t="shared" si="31"/>
        <v>0.92712775820508064</v>
      </c>
      <c r="O310" s="6">
        <f t="shared" si="32"/>
        <v>1.8542555164101615</v>
      </c>
      <c r="P310" s="6">
        <f t="shared" si="33"/>
        <v>1.1125533098460969</v>
      </c>
      <c r="Q310" s="6">
        <f t="shared" si="34"/>
        <v>0.7208049811292786</v>
      </c>
      <c r="R310" s="6">
        <f t="shared" si="35"/>
        <v>-0.37085110328203208</v>
      </c>
      <c r="S310" t="str" cm="1">
        <f t="array" ref="S310">_xlfn.IFS(R310&gt;Q310,"Zunahme",-1*Q310&gt;R310,"Abnahme",TRUE,"Konstant")</f>
        <v>Konstant</v>
      </c>
      <c r="T310">
        <f>IFERROR(INDEX(Gemeinde_Kennzahlen!A:C,MATCH(B310,Gemeinde_Kennzahlen!B:B,),3),0)</f>
        <v>4115</v>
      </c>
      <c r="U310">
        <f>IFERROR(IF(ISNUMBER(INDEX(Gemeinde_Kennzahlen!A:W,MATCH(B310,Gemeinde_Kennzahlen!B:B,),23)),INDEX(Gemeinde_Kennzahlen!A:W,MATCH(B310,Gemeinde_Kennzahlen!B:B,),23),0),0)</f>
        <v>1278</v>
      </c>
    </row>
    <row r="311" spans="1:21" x14ac:dyDescent="0.2">
      <c r="A311">
        <v>588</v>
      </c>
      <c r="B311" t="s">
        <v>2073</v>
      </c>
      <c r="C311" s="6">
        <v>0</v>
      </c>
      <c r="D311" s="6">
        <v>0</v>
      </c>
      <c r="E311" s="6">
        <v>0</v>
      </c>
      <c r="F311" s="6">
        <v>0</v>
      </c>
      <c r="G311" s="6">
        <v>0</v>
      </c>
      <c r="H311" s="6">
        <v>0</v>
      </c>
      <c r="I311" s="6">
        <v>0</v>
      </c>
      <c r="J311" s="6">
        <v>0</v>
      </c>
      <c r="K311" s="6">
        <v>0</v>
      </c>
      <c r="L311" s="6">
        <v>0</v>
      </c>
      <c r="M311" s="6">
        <f t="shared" si="30"/>
        <v>0</v>
      </c>
      <c r="N311" s="6">
        <f t="shared" si="31"/>
        <v>0</v>
      </c>
      <c r="O311" s="6">
        <f t="shared" si="32"/>
        <v>0</v>
      </c>
      <c r="P311" s="6">
        <f t="shared" si="33"/>
        <v>0</v>
      </c>
      <c r="Q311" s="6">
        <f t="shared" si="34"/>
        <v>0</v>
      </c>
      <c r="R311" s="6">
        <f t="shared" si="35"/>
        <v>0</v>
      </c>
      <c r="S311" t="str" cm="1">
        <f t="array" ref="S311">_xlfn.IFS(R311&gt;Q311,"Zunahme",-1*Q311&gt;R311,"Abnahme",TRUE,"Konstant")</f>
        <v>Konstant</v>
      </c>
      <c r="T311">
        <f>IFERROR(INDEX(Gemeinde_Kennzahlen!A:C,MATCH(B311,Gemeinde_Kennzahlen!B:B,),3),0)</f>
        <v>365</v>
      </c>
      <c r="U311">
        <f>IFERROR(IF(ISNUMBER(INDEX(Gemeinde_Kennzahlen!A:W,MATCH(B311,Gemeinde_Kennzahlen!B:B,),23)),INDEX(Gemeinde_Kennzahlen!A:W,MATCH(B311,Gemeinde_Kennzahlen!B:B,),23),0),0)</f>
        <v>58</v>
      </c>
    </row>
    <row r="312" spans="1:21" x14ac:dyDescent="0.2">
      <c r="A312">
        <v>589</v>
      </c>
      <c r="B312" t="s">
        <v>2072</v>
      </c>
      <c r="C312" s="6">
        <v>0</v>
      </c>
      <c r="D312" s="6">
        <v>0</v>
      </c>
      <c r="E312" s="6">
        <v>0</v>
      </c>
      <c r="F312" s="6">
        <v>0</v>
      </c>
      <c r="G312" s="6">
        <v>0</v>
      </c>
      <c r="H312" s="6">
        <v>0</v>
      </c>
      <c r="I312" s="6">
        <v>0</v>
      </c>
      <c r="J312" s="6">
        <v>0</v>
      </c>
      <c r="K312" s="6">
        <v>0</v>
      </c>
      <c r="L312" s="6">
        <v>0</v>
      </c>
      <c r="M312" s="6">
        <f t="shared" si="30"/>
        <v>0</v>
      </c>
      <c r="N312" s="6">
        <f t="shared" si="31"/>
        <v>0</v>
      </c>
      <c r="O312" s="6">
        <f t="shared" si="32"/>
        <v>0</v>
      </c>
      <c r="P312" s="6">
        <f t="shared" si="33"/>
        <v>0</v>
      </c>
      <c r="Q312" s="6">
        <f t="shared" si="34"/>
        <v>0</v>
      </c>
      <c r="R312" s="6">
        <f t="shared" si="35"/>
        <v>0</v>
      </c>
      <c r="S312" t="str" cm="1">
        <f t="array" ref="S312">_xlfn.IFS(R312&gt;Q312,"Zunahme",-1*Q312&gt;R312,"Abnahme",TRUE,"Konstant")</f>
        <v>Konstant</v>
      </c>
      <c r="T312">
        <f>IFERROR(INDEX(Gemeinde_Kennzahlen!A:C,MATCH(B312,Gemeinde_Kennzahlen!B:B,),3),0)</f>
        <v>443</v>
      </c>
      <c r="U312">
        <f>IFERROR(IF(ISNUMBER(INDEX(Gemeinde_Kennzahlen!A:W,MATCH(B312,Gemeinde_Kennzahlen!B:B,),23)),INDEX(Gemeinde_Kennzahlen!A:W,MATCH(B312,Gemeinde_Kennzahlen!B:B,),23),0),0)</f>
        <v>149</v>
      </c>
    </row>
    <row r="313" spans="1:21" x14ac:dyDescent="0.2">
      <c r="A313">
        <v>590</v>
      </c>
      <c r="B313" t="s">
        <v>2071</v>
      </c>
      <c r="C313" s="6">
        <v>0</v>
      </c>
      <c r="D313" s="6">
        <v>3.0330603579011224</v>
      </c>
      <c r="E313" s="6">
        <v>0</v>
      </c>
      <c r="F313" s="6">
        <v>0</v>
      </c>
      <c r="G313" s="6">
        <v>0</v>
      </c>
      <c r="H313" s="6">
        <v>0</v>
      </c>
      <c r="I313" s="6">
        <v>0</v>
      </c>
      <c r="J313" s="6">
        <v>3.0330603579011224</v>
      </c>
      <c r="K313" s="6">
        <v>0</v>
      </c>
      <c r="L313" s="6">
        <v>3.0330603579011224</v>
      </c>
      <c r="M313" s="6">
        <f t="shared" si="30"/>
        <v>0.90991810737033663</v>
      </c>
      <c r="N313" s="6">
        <f t="shared" si="31"/>
        <v>0</v>
      </c>
      <c r="O313" s="6">
        <f t="shared" si="32"/>
        <v>0.60661207158022445</v>
      </c>
      <c r="P313" s="6">
        <f t="shared" si="33"/>
        <v>1.2132241431604489</v>
      </c>
      <c r="Q313" s="6">
        <f t="shared" si="34"/>
        <v>0.46330762258172475</v>
      </c>
      <c r="R313" s="6">
        <f t="shared" si="35"/>
        <v>0.30330603579011228</v>
      </c>
      <c r="S313" t="str" cm="1">
        <f t="array" ref="S313">_xlfn.IFS(R313&gt;Q313,"Zunahme",-1*Q313&gt;R313,"Abnahme",TRUE,"Konstant")</f>
        <v>Konstant</v>
      </c>
      <c r="T313">
        <f>IFERROR(INDEX(Gemeinde_Kennzahlen!A:C,MATCH(B313,Gemeinde_Kennzahlen!B:B,),3),0)</f>
        <v>2574</v>
      </c>
      <c r="U313">
        <f>IFERROR(IF(ISNUMBER(INDEX(Gemeinde_Kennzahlen!A:W,MATCH(B313,Gemeinde_Kennzahlen!B:B,),23)),INDEX(Gemeinde_Kennzahlen!A:W,MATCH(B313,Gemeinde_Kennzahlen!B:B,),23),0),0)</f>
        <v>723</v>
      </c>
    </row>
    <row r="314" spans="1:21" x14ac:dyDescent="0.2">
      <c r="A314">
        <v>591</v>
      </c>
      <c r="B314" t="s">
        <v>2070</v>
      </c>
      <c r="C314" s="6">
        <v>0</v>
      </c>
      <c r="D314" s="6">
        <v>0</v>
      </c>
      <c r="E314" s="6">
        <v>0</v>
      </c>
      <c r="F314" s="6">
        <v>0</v>
      </c>
      <c r="G314" s="6">
        <v>0</v>
      </c>
      <c r="H314" s="6">
        <v>0</v>
      </c>
      <c r="I314" s="6">
        <v>0</v>
      </c>
      <c r="J314" s="6">
        <v>0</v>
      </c>
      <c r="K314" s="6">
        <v>0</v>
      </c>
      <c r="L314" s="6">
        <v>0</v>
      </c>
      <c r="M314" s="6">
        <f t="shared" si="30"/>
        <v>0</v>
      </c>
      <c r="N314" s="6">
        <f t="shared" si="31"/>
        <v>0</v>
      </c>
      <c r="O314" s="6">
        <f t="shared" si="32"/>
        <v>0</v>
      </c>
      <c r="P314" s="6">
        <f t="shared" si="33"/>
        <v>0</v>
      </c>
      <c r="Q314" s="6">
        <f t="shared" si="34"/>
        <v>0</v>
      </c>
      <c r="R314" s="6">
        <f t="shared" si="35"/>
        <v>0</v>
      </c>
      <c r="S314" t="str" cm="1">
        <f t="array" ref="S314">_xlfn.IFS(R314&gt;Q314,"Zunahme",-1*Q314&gt;R314,"Abnahme",TRUE,"Konstant")</f>
        <v>Konstant</v>
      </c>
      <c r="T314">
        <f>IFERROR(INDEX(Gemeinde_Kennzahlen!A:C,MATCH(B314,Gemeinde_Kennzahlen!B:B,),3),0)</f>
        <v>93</v>
      </c>
      <c r="U314">
        <f>IFERROR(IF(ISNUMBER(INDEX(Gemeinde_Kennzahlen!A:W,MATCH(B314,Gemeinde_Kennzahlen!B:B,),23)),INDEX(Gemeinde_Kennzahlen!A:W,MATCH(B314,Gemeinde_Kennzahlen!B:B,),23),0),0)</f>
        <v>0</v>
      </c>
    </row>
    <row r="315" spans="1:21" x14ac:dyDescent="0.2">
      <c r="A315">
        <v>592</v>
      </c>
      <c r="B315" t="s">
        <v>2069</v>
      </c>
      <c r="C315" s="6">
        <v>0</v>
      </c>
      <c r="D315" s="6">
        <v>0</v>
      </c>
      <c r="E315" s="6">
        <v>0</v>
      </c>
      <c r="F315" s="6">
        <v>0</v>
      </c>
      <c r="G315" s="6">
        <v>0</v>
      </c>
      <c r="H315" s="6">
        <v>0</v>
      </c>
      <c r="I315" s="6">
        <v>0</v>
      </c>
      <c r="J315" s="6">
        <v>0</v>
      </c>
      <c r="K315" s="6">
        <v>0</v>
      </c>
      <c r="L315" s="6">
        <v>0</v>
      </c>
      <c r="M315" s="6">
        <f t="shared" si="30"/>
        <v>0</v>
      </c>
      <c r="N315" s="6">
        <f t="shared" si="31"/>
        <v>0</v>
      </c>
      <c r="O315" s="6">
        <f t="shared" si="32"/>
        <v>0</v>
      </c>
      <c r="P315" s="6">
        <f t="shared" si="33"/>
        <v>0</v>
      </c>
      <c r="Q315" s="6">
        <f t="shared" si="34"/>
        <v>0</v>
      </c>
      <c r="R315" s="6">
        <f t="shared" si="35"/>
        <v>0</v>
      </c>
      <c r="S315" t="str" cm="1">
        <f t="array" ref="S315">_xlfn.IFS(R315&gt;Q315,"Zunahme",-1*Q315&gt;R315,"Abnahme",TRUE,"Konstant")</f>
        <v>Konstant</v>
      </c>
      <c r="T315">
        <f>IFERROR(INDEX(Gemeinde_Kennzahlen!A:C,MATCH(B315,Gemeinde_Kennzahlen!B:B,),3),0)</f>
        <v>630</v>
      </c>
      <c r="U315">
        <f>IFERROR(IF(ISNUMBER(INDEX(Gemeinde_Kennzahlen!A:W,MATCH(B315,Gemeinde_Kennzahlen!B:B,),23)),INDEX(Gemeinde_Kennzahlen!A:W,MATCH(B315,Gemeinde_Kennzahlen!B:B,),23),0),0)</f>
        <v>66</v>
      </c>
    </row>
    <row r="316" spans="1:21" x14ac:dyDescent="0.2">
      <c r="A316">
        <v>593</v>
      </c>
      <c r="B316" t="s">
        <v>2068</v>
      </c>
      <c r="C316" s="6">
        <v>2.1654395842356</v>
      </c>
      <c r="D316" s="6">
        <v>2.1654395842356</v>
      </c>
      <c r="E316" s="6">
        <v>1.0827197921178</v>
      </c>
      <c r="F316" s="6">
        <v>3.2481593763533998</v>
      </c>
      <c r="G316" s="6">
        <v>0</v>
      </c>
      <c r="H316" s="6">
        <v>3.2481593763533998</v>
      </c>
      <c r="I316" s="6">
        <v>4.3308791684712</v>
      </c>
      <c r="J316" s="6">
        <v>0</v>
      </c>
      <c r="K316" s="6">
        <v>1.0827197921178</v>
      </c>
      <c r="L316" s="6">
        <v>1.0827197921178</v>
      </c>
      <c r="M316" s="6">
        <f t="shared" si="30"/>
        <v>1.8406236466002599</v>
      </c>
      <c r="N316" s="6">
        <f t="shared" si="31"/>
        <v>1.6240796881767001</v>
      </c>
      <c r="O316" s="6">
        <f t="shared" si="32"/>
        <v>1.73235166738848</v>
      </c>
      <c r="P316" s="6">
        <f t="shared" si="33"/>
        <v>1.94889562581204</v>
      </c>
      <c r="Q316" s="6">
        <f t="shared" si="34"/>
        <v>0.45793913456220287</v>
      </c>
      <c r="R316" s="6">
        <f t="shared" si="35"/>
        <v>0.10827197921178011</v>
      </c>
      <c r="S316" t="str" cm="1">
        <f t="array" ref="S316">_xlfn.IFS(R316&gt;Q316,"Zunahme",-1*Q316&gt;R316,"Abnahme",TRUE,"Konstant")</f>
        <v>Konstant</v>
      </c>
      <c r="T316">
        <f>IFERROR(INDEX(Gemeinde_Kennzahlen!A:C,MATCH(B316,Gemeinde_Kennzahlen!B:B,),3),0)</f>
        <v>5852</v>
      </c>
      <c r="U316">
        <f>IFERROR(IF(ISNUMBER(INDEX(Gemeinde_Kennzahlen!A:W,MATCH(B316,Gemeinde_Kennzahlen!B:B,),23)),INDEX(Gemeinde_Kennzahlen!A:W,MATCH(B316,Gemeinde_Kennzahlen!B:B,),23),0),0)</f>
        <v>3384</v>
      </c>
    </row>
    <row r="317" spans="1:21" x14ac:dyDescent="0.2">
      <c r="A317">
        <v>594</v>
      </c>
      <c r="B317" t="s">
        <v>2067</v>
      </c>
      <c r="C317" s="6">
        <v>0</v>
      </c>
      <c r="D317" s="6">
        <v>2.6184865147944487</v>
      </c>
      <c r="E317" s="6">
        <v>0</v>
      </c>
      <c r="F317" s="6">
        <v>0</v>
      </c>
      <c r="G317" s="6">
        <v>5.2369730295888974</v>
      </c>
      <c r="H317" s="6">
        <v>0</v>
      </c>
      <c r="I317" s="6">
        <v>0</v>
      </c>
      <c r="J317" s="6">
        <v>0</v>
      </c>
      <c r="K317" s="6">
        <v>0</v>
      </c>
      <c r="L317" s="6">
        <v>5.2369730295888974</v>
      </c>
      <c r="M317" s="6">
        <f t="shared" si="30"/>
        <v>1.3092432573972244</v>
      </c>
      <c r="N317" s="6">
        <f t="shared" si="31"/>
        <v>0</v>
      </c>
      <c r="O317" s="6">
        <f t="shared" si="32"/>
        <v>1.5710919088766693</v>
      </c>
      <c r="P317" s="6">
        <f t="shared" si="33"/>
        <v>1.0473946059177794</v>
      </c>
      <c r="Q317" s="6">
        <f t="shared" si="34"/>
        <v>0.70369710642389371</v>
      </c>
      <c r="R317" s="6">
        <f t="shared" si="35"/>
        <v>-0.26184865147944492</v>
      </c>
      <c r="S317" t="str" cm="1">
        <f t="array" ref="S317">_xlfn.IFS(R317&gt;Q317,"Zunahme",-1*Q317&gt;R317,"Abnahme",TRUE,"Konstant")</f>
        <v>Konstant</v>
      </c>
      <c r="T317">
        <f>IFERROR(INDEX(Gemeinde_Kennzahlen!A:C,MATCH(B317,Gemeinde_Kennzahlen!B:B,),3),0)</f>
        <v>2669</v>
      </c>
      <c r="U317">
        <f>IFERROR(IF(ISNUMBER(INDEX(Gemeinde_Kennzahlen!A:W,MATCH(B317,Gemeinde_Kennzahlen!B:B,),23)),INDEX(Gemeinde_Kennzahlen!A:W,MATCH(B317,Gemeinde_Kennzahlen!B:B,),23),0),0)</f>
        <v>1150</v>
      </c>
    </row>
    <row r="318" spans="1:21" x14ac:dyDescent="0.2">
      <c r="A318">
        <v>602</v>
      </c>
      <c r="B318" t="s">
        <v>2066</v>
      </c>
      <c r="C318" s="6">
        <v>0</v>
      </c>
      <c r="D318" s="6">
        <v>0</v>
      </c>
      <c r="E318" s="6">
        <v>0</v>
      </c>
      <c r="F318" s="6">
        <v>0</v>
      </c>
      <c r="G318" s="6">
        <v>0</v>
      </c>
      <c r="H318" s="6">
        <v>0</v>
      </c>
      <c r="I318" s="6">
        <v>0</v>
      </c>
      <c r="J318" s="6">
        <v>0</v>
      </c>
      <c r="K318" s="6">
        <v>0</v>
      </c>
      <c r="L318" s="6">
        <v>0</v>
      </c>
      <c r="M318" s="6">
        <f t="shared" si="30"/>
        <v>0</v>
      </c>
      <c r="N318" s="6">
        <f t="shared" si="31"/>
        <v>0</v>
      </c>
      <c r="O318" s="6">
        <f t="shared" si="32"/>
        <v>0</v>
      </c>
      <c r="P318" s="6">
        <f t="shared" si="33"/>
        <v>0</v>
      </c>
      <c r="Q318" s="6">
        <f t="shared" si="34"/>
        <v>0</v>
      </c>
      <c r="R318" s="6">
        <f t="shared" si="35"/>
        <v>0</v>
      </c>
      <c r="S318" t="str" cm="1">
        <f t="array" ref="S318">_xlfn.IFS(R318&gt;Q318,"Zunahme",-1*Q318&gt;R318,"Abnahme",TRUE,"Konstant")</f>
        <v>Konstant</v>
      </c>
      <c r="T318">
        <f>IFERROR(INDEX(Gemeinde_Kennzahlen!A:C,MATCH(B318,Gemeinde_Kennzahlen!B:B,),3),0)</f>
        <v>930</v>
      </c>
      <c r="U318">
        <f>IFERROR(IF(ISNUMBER(INDEX(Gemeinde_Kennzahlen!A:W,MATCH(B318,Gemeinde_Kennzahlen!B:B,),23)),INDEX(Gemeinde_Kennzahlen!A:W,MATCH(B318,Gemeinde_Kennzahlen!B:B,),23),0),0)</f>
        <v>254</v>
      </c>
    </row>
    <row r="319" spans="1:21" x14ac:dyDescent="0.2">
      <c r="A319">
        <v>603</v>
      </c>
      <c r="B319" t="s">
        <v>2065</v>
      </c>
      <c r="C319" s="6">
        <v>3.883495145631068</v>
      </c>
      <c r="D319" s="6">
        <v>0</v>
      </c>
      <c r="E319" s="6">
        <v>0</v>
      </c>
      <c r="F319" s="6">
        <v>3.883495145631068</v>
      </c>
      <c r="G319" s="6">
        <v>0</v>
      </c>
      <c r="H319" s="6">
        <v>0</v>
      </c>
      <c r="I319" s="6">
        <v>0</v>
      </c>
      <c r="J319" s="6">
        <v>0</v>
      </c>
      <c r="K319" s="6">
        <v>0</v>
      </c>
      <c r="L319" s="6">
        <v>0</v>
      </c>
      <c r="M319" s="6">
        <f t="shared" si="30"/>
        <v>0.77669902912621358</v>
      </c>
      <c r="N319" s="6">
        <f t="shared" si="31"/>
        <v>0</v>
      </c>
      <c r="O319" s="6">
        <f t="shared" si="32"/>
        <v>1.5533980582524272</v>
      </c>
      <c r="P319" s="6">
        <f t="shared" si="33"/>
        <v>0</v>
      </c>
      <c r="Q319" s="6">
        <f t="shared" si="34"/>
        <v>0.51779935275080902</v>
      </c>
      <c r="R319" s="6">
        <f t="shared" si="35"/>
        <v>-0.77669902912621358</v>
      </c>
      <c r="S319" t="str" cm="1">
        <f t="array" ref="S319">_xlfn.IFS(R319&gt;Q319,"Zunahme",-1*Q319&gt;R319,"Abnahme",TRUE,"Konstant")</f>
        <v>Abnahme</v>
      </c>
      <c r="T319">
        <f>IFERROR(INDEX(Gemeinde_Kennzahlen!A:C,MATCH(B319,Gemeinde_Kennzahlen!B:B,),3),0)</f>
        <v>1815</v>
      </c>
      <c r="U319">
        <f>IFERROR(IF(ISNUMBER(INDEX(Gemeinde_Kennzahlen!A:W,MATCH(B319,Gemeinde_Kennzahlen!B:B,),23)),INDEX(Gemeinde_Kennzahlen!A:W,MATCH(B319,Gemeinde_Kennzahlen!B:B,),23),0),0)</f>
        <v>760</v>
      </c>
    </row>
    <row r="320" spans="1:21" x14ac:dyDescent="0.2">
      <c r="A320">
        <v>605</v>
      </c>
      <c r="B320" t="s">
        <v>2064</v>
      </c>
      <c r="C320" s="6">
        <v>0</v>
      </c>
      <c r="D320" s="6">
        <v>5.6980056980056988</v>
      </c>
      <c r="E320" s="6">
        <v>0</v>
      </c>
      <c r="F320" s="6">
        <v>0</v>
      </c>
      <c r="G320" s="6">
        <v>0</v>
      </c>
      <c r="H320" s="6">
        <v>0</v>
      </c>
      <c r="I320" s="6">
        <v>0</v>
      </c>
      <c r="J320" s="6">
        <v>0</v>
      </c>
      <c r="K320" s="6">
        <v>0</v>
      </c>
      <c r="L320" s="6">
        <v>0</v>
      </c>
      <c r="M320" s="6">
        <f t="shared" si="30"/>
        <v>0.56980056980056992</v>
      </c>
      <c r="N320" s="6">
        <f t="shared" si="31"/>
        <v>0</v>
      </c>
      <c r="O320" s="6">
        <f t="shared" si="32"/>
        <v>1.1396011396011398</v>
      </c>
      <c r="P320" s="6">
        <f t="shared" si="33"/>
        <v>0</v>
      </c>
      <c r="Q320" s="6">
        <f t="shared" si="34"/>
        <v>0.56980056980056981</v>
      </c>
      <c r="R320" s="6">
        <f t="shared" si="35"/>
        <v>-0.56980056980056992</v>
      </c>
      <c r="S320" t="str" cm="1">
        <f t="array" ref="S320">_xlfn.IFS(R320&gt;Q320,"Zunahme",-1*Q320&gt;R320,"Abnahme",TRUE,"Konstant")</f>
        <v>Konstant</v>
      </c>
      <c r="T320">
        <f>IFERROR(INDEX(Gemeinde_Kennzahlen!A:C,MATCH(B320,Gemeinde_Kennzahlen!B:B,),3),0)</f>
        <v>1364</v>
      </c>
      <c r="U320">
        <f>IFERROR(IF(ISNUMBER(INDEX(Gemeinde_Kennzahlen!A:W,MATCH(B320,Gemeinde_Kennzahlen!B:B,),23)),INDEX(Gemeinde_Kennzahlen!A:W,MATCH(B320,Gemeinde_Kennzahlen!B:B,),23),0),0)</f>
        <v>391</v>
      </c>
    </row>
    <row r="321" spans="1:21" x14ac:dyDescent="0.2">
      <c r="A321">
        <v>606</v>
      </c>
      <c r="B321" t="s">
        <v>2063</v>
      </c>
      <c r="C321" s="6">
        <v>0</v>
      </c>
      <c r="D321" s="6">
        <v>0</v>
      </c>
      <c r="E321" s="6">
        <v>0</v>
      </c>
      <c r="F321" s="6">
        <v>0</v>
      </c>
      <c r="G321" s="6">
        <v>0</v>
      </c>
      <c r="H321" s="6">
        <v>0</v>
      </c>
      <c r="I321" s="6">
        <v>0</v>
      </c>
      <c r="J321" s="6">
        <v>0</v>
      </c>
      <c r="K321" s="6">
        <v>0</v>
      </c>
      <c r="L321" s="6">
        <v>0</v>
      </c>
      <c r="M321" s="6">
        <f t="shared" si="30"/>
        <v>0</v>
      </c>
      <c r="N321" s="6">
        <f t="shared" si="31"/>
        <v>0</v>
      </c>
      <c r="O321" s="6">
        <f t="shared" si="32"/>
        <v>0</v>
      </c>
      <c r="P321" s="6">
        <f t="shared" si="33"/>
        <v>0</v>
      </c>
      <c r="Q321" s="6">
        <f t="shared" si="34"/>
        <v>0</v>
      </c>
      <c r="R321" s="6">
        <f t="shared" si="35"/>
        <v>0</v>
      </c>
      <c r="S321" t="str" cm="1">
        <f t="array" ref="S321">_xlfn.IFS(R321&gt;Q321,"Zunahme",-1*Q321&gt;R321,"Abnahme",TRUE,"Konstant")</f>
        <v>Konstant</v>
      </c>
      <c r="T321">
        <f>IFERROR(INDEX(Gemeinde_Kennzahlen!A:C,MATCH(B321,Gemeinde_Kennzahlen!B:B,),3),0)</f>
        <v>492</v>
      </c>
      <c r="U321">
        <f>IFERROR(IF(ISNUMBER(INDEX(Gemeinde_Kennzahlen!A:W,MATCH(B321,Gemeinde_Kennzahlen!B:B,),23)),INDEX(Gemeinde_Kennzahlen!A:W,MATCH(B321,Gemeinde_Kennzahlen!B:B,),23),0),0)</f>
        <v>88</v>
      </c>
    </row>
    <row r="322" spans="1:21" x14ac:dyDescent="0.2">
      <c r="A322">
        <v>607</v>
      </c>
      <c r="B322" t="s">
        <v>2062</v>
      </c>
      <c r="C322" s="6">
        <v>0</v>
      </c>
      <c r="D322" s="6">
        <v>0</v>
      </c>
      <c r="E322" s="6">
        <v>0</v>
      </c>
      <c r="F322" s="6">
        <v>0</v>
      </c>
      <c r="G322" s="6">
        <v>0</v>
      </c>
      <c r="H322" s="6">
        <v>0</v>
      </c>
      <c r="I322" s="6">
        <v>0</v>
      </c>
      <c r="J322" s="6">
        <v>0</v>
      </c>
      <c r="K322" s="6">
        <v>0</v>
      </c>
      <c r="L322" s="6">
        <v>0</v>
      </c>
      <c r="M322" s="6">
        <f t="shared" si="30"/>
        <v>0</v>
      </c>
      <c r="N322" s="6">
        <f t="shared" si="31"/>
        <v>0</v>
      </c>
      <c r="O322" s="6">
        <f t="shared" si="32"/>
        <v>0</v>
      </c>
      <c r="P322" s="6">
        <f t="shared" si="33"/>
        <v>0</v>
      </c>
      <c r="Q322" s="6">
        <f t="shared" si="34"/>
        <v>0</v>
      </c>
      <c r="R322" s="6">
        <f t="shared" si="35"/>
        <v>0</v>
      </c>
      <c r="S322" t="str" cm="1">
        <f t="array" ref="S322">_xlfn.IFS(R322&gt;Q322,"Zunahme",-1*Q322&gt;R322,"Abnahme",TRUE,"Konstant")</f>
        <v>Konstant</v>
      </c>
      <c r="T322">
        <f>IFERROR(INDEX(Gemeinde_Kennzahlen!A:C,MATCH(B322,Gemeinde_Kennzahlen!B:B,),3),0)</f>
        <v>454</v>
      </c>
      <c r="U322">
        <f>IFERROR(IF(ISNUMBER(INDEX(Gemeinde_Kennzahlen!A:W,MATCH(B322,Gemeinde_Kennzahlen!B:B,),23)),INDEX(Gemeinde_Kennzahlen!A:W,MATCH(B322,Gemeinde_Kennzahlen!B:B,),23),0),0)</f>
        <v>67</v>
      </c>
    </row>
    <row r="323" spans="1:21" x14ac:dyDescent="0.2">
      <c r="A323">
        <v>608</v>
      </c>
      <c r="B323" t="s">
        <v>2061</v>
      </c>
      <c r="C323" s="6">
        <v>1.7088174982911823</v>
      </c>
      <c r="D323" s="6">
        <v>1.7088174982911823</v>
      </c>
      <c r="E323" s="6">
        <v>1.7088174982911823</v>
      </c>
      <c r="F323" s="6">
        <v>1.7088174982911823</v>
      </c>
      <c r="G323" s="6">
        <v>8.5440874914559117</v>
      </c>
      <c r="H323" s="6">
        <v>1.7088174982911823</v>
      </c>
      <c r="I323" s="6">
        <v>0</v>
      </c>
      <c r="J323" s="6">
        <v>3.4176349965823647</v>
      </c>
      <c r="K323" s="6">
        <v>1.7088174982911823</v>
      </c>
      <c r="L323" s="6">
        <v>0</v>
      </c>
      <c r="M323" s="6">
        <f t="shared" si="30"/>
        <v>2.2214627477785371</v>
      </c>
      <c r="N323" s="6">
        <f t="shared" si="31"/>
        <v>1.7088174982911823</v>
      </c>
      <c r="O323" s="6">
        <f t="shared" si="32"/>
        <v>3.0758714969241283</v>
      </c>
      <c r="P323" s="6">
        <f t="shared" si="33"/>
        <v>1.367053998632946</v>
      </c>
      <c r="Q323" s="6">
        <f t="shared" si="34"/>
        <v>0.76632627290235289</v>
      </c>
      <c r="R323" s="6">
        <f t="shared" si="35"/>
        <v>-0.85440874914559117</v>
      </c>
      <c r="S323" t="str" cm="1">
        <f t="array" ref="S323">_xlfn.IFS(R323&gt;Q323,"Zunahme",-1*Q323&gt;R323,"Abnahme",TRUE,"Konstant")</f>
        <v>Abnahme</v>
      </c>
      <c r="T323">
        <f>IFERROR(INDEX(Gemeinde_Kennzahlen!A:C,MATCH(B323,Gemeinde_Kennzahlen!B:B,),3),0)</f>
        <v>4151</v>
      </c>
      <c r="U323">
        <f>IFERROR(IF(ISNUMBER(INDEX(Gemeinde_Kennzahlen!A:W,MATCH(B323,Gemeinde_Kennzahlen!B:B,),23)),INDEX(Gemeinde_Kennzahlen!A:W,MATCH(B323,Gemeinde_Kennzahlen!B:B,),23),0),0)</f>
        <v>1701</v>
      </c>
    </row>
    <row r="324" spans="1:21" x14ac:dyDescent="0.2">
      <c r="A324">
        <v>609</v>
      </c>
      <c r="B324" t="s">
        <v>2060</v>
      </c>
      <c r="C324" s="6">
        <v>0</v>
      </c>
      <c r="D324" s="6">
        <v>0</v>
      </c>
      <c r="E324" s="6">
        <v>0</v>
      </c>
      <c r="F324" s="6">
        <v>0</v>
      </c>
      <c r="G324" s="6">
        <v>0</v>
      </c>
      <c r="H324" s="6">
        <v>0</v>
      </c>
      <c r="I324" s="6">
        <v>0</v>
      </c>
      <c r="J324" s="6">
        <v>0</v>
      </c>
      <c r="K324" s="6">
        <v>0</v>
      </c>
      <c r="L324" s="6">
        <v>0</v>
      </c>
      <c r="M324" s="6">
        <f t="shared" si="30"/>
        <v>0</v>
      </c>
      <c r="N324" s="6">
        <f t="shared" si="31"/>
        <v>0</v>
      </c>
      <c r="O324" s="6">
        <f t="shared" si="32"/>
        <v>0</v>
      </c>
      <c r="P324" s="6">
        <f t="shared" si="33"/>
        <v>0</v>
      </c>
      <c r="Q324" s="6">
        <f t="shared" si="34"/>
        <v>0</v>
      </c>
      <c r="R324" s="6">
        <f t="shared" si="35"/>
        <v>0</v>
      </c>
      <c r="S324" t="str" cm="1">
        <f t="array" ref="S324">_xlfn.IFS(R324&gt;Q324,"Zunahme",-1*Q324&gt;R324,"Abnahme",TRUE,"Konstant")</f>
        <v>Konstant</v>
      </c>
      <c r="T324">
        <f>IFERROR(INDEX(Gemeinde_Kennzahlen!A:C,MATCH(B324,Gemeinde_Kennzahlen!B:B,),3),0)</f>
        <v>256</v>
      </c>
      <c r="U324">
        <f>IFERROR(IF(ISNUMBER(INDEX(Gemeinde_Kennzahlen!A:W,MATCH(B324,Gemeinde_Kennzahlen!B:B,),23)),INDEX(Gemeinde_Kennzahlen!A:W,MATCH(B324,Gemeinde_Kennzahlen!B:B,),23),0),0)</f>
        <v>0</v>
      </c>
    </row>
    <row r="325" spans="1:21" x14ac:dyDescent="0.2">
      <c r="A325">
        <v>610</v>
      </c>
      <c r="B325" t="s">
        <v>2059</v>
      </c>
      <c r="C325" s="6">
        <v>0</v>
      </c>
      <c r="D325" s="6">
        <v>0</v>
      </c>
      <c r="E325" s="6">
        <v>0</v>
      </c>
      <c r="F325" s="6">
        <v>12.269938650306749</v>
      </c>
      <c r="G325" s="6">
        <v>0</v>
      </c>
      <c r="H325" s="6">
        <v>0</v>
      </c>
      <c r="I325" s="6">
        <v>0</v>
      </c>
      <c r="J325" s="6">
        <v>0</v>
      </c>
      <c r="K325" s="6">
        <v>0</v>
      </c>
      <c r="L325" s="6">
        <v>0</v>
      </c>
      <c r="M325" s="6">
        <f t="shared" si="30"/>
        <v>1.2269938650306749</v>
      </c>
      <c r="N325" s="6">
        <f t="shared" si="31"/>
        <v>0</v>
      </c>
      <c r="O325" s="6">
        <f t="shared" si="32"/>
        <v>2.4539877300613497</v>
      </c>
      <c r="P325" s="6">
        <f t="shared" si="33"/>
        <v>0</v>
      </c>
      <c r="Q325" s="6">
        <f t="shared" si="34"/>
        <v>1.2269938650306749</v>
      </c>
      <c r="R325" s="6">
        <f t="shared" si="35"/>
        <v>-1.2269938650306749</v>
      </c>
      <c r="S325" t="str" cm="1">
        <f t="array" ref="S325">_xlfn.IFS(R325&gt;Q325,"Zunahme",-1*Q325&gt;R325,"Abnahme",TRUE,"Konstant")</f>
        <v>Konstant</v>
      </c>
      <c r="T325">
        <f>IFERROR(INDEX(Gemeinde_Kennzahlen!A:C,MATCH(B325,Gemeinde_Kennzahlen!B:B,),3),0)</f>
        <v>599</v>
      </c>
      <c r="U325">
        <f>IFERROR(IF(ISNUMBER(INDEX(Gemeinde_Kennzahlen!A:W,MATCH(B325,Gemeinde_Kennzahlen!B:B,),23)),INDEX(Gemeinde_Kennzahlen!A:W,MATCH(B325,Gemeinde_Kennzahlen!B:B,),23),0),0)</f>
        <v>216</v>
      </c>
    </row>
    <row r="326" spans="1:21" x14ac:dyDescent="0.2">
      <c r="A326">
        <v>611</v>
      </c>
      <c r="B326" t="s">
        <v>2058</v>
      </c>
      <c r="C326" s="6">
        <v>0</v>
      </c>
      <c r="D326" s="6">
        <v>0</v>
      </c>
      <c r="E326" s="6">
        <v>7.1530758226037188</v>
      </c>
      <c r="F326" s="6">
        <v>0</v>
      </c>
      <c r="G326" s="6">
        <v>0</v>
      </c>
      <c r="H326" s="6">
        <v>0</v>
      </c>
      <c r="I326" s="6">
        <v>7.1530758226037188</v>
      </c>
      <c r="J326" s="6">
        <v>0</v>
      </c>
      <c r="K326" s="6">
        <v>7.1530758226037188</v>
      </c>
      <c r="L326" s="6">
        <v>0</v>
      </c>
      <c r="M326" s="6">
        <f t="shared" si="30"/>
        <v>2.1459227467811157</v>
      </c>
      <c r="N326" s="6">
        <f t="shared" si="31"/>
        <v>0</v>
      </c>
      <c r="O326" s="6">
        <f t="shared" si="32"/>
        <v>1.4306151645207437</v>
      </c>
      <c r="P326" s="6">
        <f t="shared" si="33"/>
        <v>2.8612303290414873</v>
      </c>
      <c r="Q326" s="6">
        <f t="shared" si="34"/>
        <v>1.0926503802946683</v>
      </c>
      <c r="R326" s="6">
        <f t="shared" si="35"/>
        <v>0.71530758226037161</v>
      </c>
      <c r="S326" t="str" cm="1">
        <f t="array" ref="S326">_xlfn.IFS(R326&gt;Q326,"Zunahme",-1*Q326&gt;R326,"Abnahme",TRUE,"Konstant")</f>
        <v>Konstant</v>
      </c>
      <c r="T326">
        <f>IFERROR(INDEX(Gemeinde_Kennzahlen!A:C,MATCH(B326,Gemeinde_Kennzahlen!B:B,),3),0)</f>
        <v>1012</v>
      </c>
      <c r="U326">
        <f>IFERROR(IF(ISNUMBER(INDEX(Gemeinde_Kennzahlen!A:W,MATCH(B326,Gemeinde_Kennzahlen!B:B,),23)),INDEX(Gemeinde_Kennzahlen!A:W,MATCH(B326,Gemeinde_Kennzahlen!B:B,),23),0),0)</f>
        <v>386</v>
      </c>
    </row>
    <row r="327" spans="1:21" x14ac:dyDescent="0.2">
      <c r="A327">
        <v>612</v>
      </c>
      <c r="B327" t="s">
        <v>2057</v>
      </c>
      <c r="C327" s="6">
        <v>0</v>
      </c>
      <c r="D327" s="6">
        <v>2.3626698168930891</v>
      </c>
      <c r="E327" s="6">
        <v>3.5440047253396338</v>
      </c>
      <c r="F327" s="6">
        <v>1.1813349084465445</v>
      </c>
      <c r="G327" s="6">
        <v>1.1813349084465445</v>
      </c>
      <c r="H327" s="6">
        <v>4.7253396337861782</v>
      </c>
      <c r="I327" s="6">
        <v>1.1813349084465445</v>
      </c>
      <c r="J327" s="6">
        <v>4.7253396337861782</v>
      </c>
      <c r="K327" s="6">
        <v>2.3626698168930891</v>
      </c>
      <c r="L327" s="6">
        <v>1.1813349084465445</v>
      </c>
      <c r="M327" s="6">
        <f t="shared" si="30"/>
        <v>2.2445363260484346</v>
      </c>
      <c r="N327" s="6">
        <f t="shared" si="31"/>
        <v>1.7720023626698169</v>
      </c>
      <c r="O327" s="6">
        <f t="shared" si="32"/>
        <v>1.6538688718251624</v>
      </c>
      <c r="P327" s="6">
        <f t="shared" si="33"/>
        <v>2.8352037802717067</v>
      </c>
      <c r="Q327" s="6">
        <f t="shared" si="34"/>
        <v>0.51191179366016926</v>
      </c>
      <c r="R327" s="6">
        <f t="shared" si="35"/>
        <v>0.59066745422327216</v>
      </c>
      <c r="S327" t="str" cm="1">
        <f t="array" ref="S327">_xlfn.IFS(R327&gt;Q327,"Zunahme",-1*Q327&gt;R327,"Abnahme",TRUE,"Konstant")</f>
        <v>Zunahme</v>
      </c>
      <c r="T327">
        <f>IFERROR(INDEX(Gemeinde_Kennzahlen!A:C,MATCH(B327,Gemeinde_Kennzahlen!B:B,),3),0)</f>
        <v>5347</v>
      </c>
      <c r="U327">
        <f>IFERROR(IF(ISNUMBER(INDEX(Gemeinde_Kennzahlen!A:W,MATCH(B327,Gemeinde_Kennzahlen!B:B,),23)),INDEX(Gemeinde_Kennzahlen!A:W,MATCH(B327,Gemeinde_Kennzahlen!B:B,),23),0),0)</f>
        <v>3118</v>
      </c>
    </row>
    <row r="328" spans="1:21" x14ac:dyDescent="0.2">
      <c r="A328">
        <v>613</v>
      </c>
      <c r="B328" t="s">
        <v>2056</v>
      </c>
      <c r="C328" s="6">
        <v>0</v>
      </c>
      <c r="D328" s="6">
        <v>0</v>
      </c>
      <c r="E328" s="6">
        <v>0</v>
      </c>
      <c r="F328" s="6">
        <v>0</v>
      </c>
      <c r="G328" s="6">
        <v>0</v>
      </c>
      <c r="H328" s="6">
        <v>0</v>
      </c>
      <c r="I328" s="6">
        <v>0</v>
      </c>
      <c r="J328" s="6">
        <v>0</v>
      </c>
      <c r="K328" s="6">
        <v>0</v>
      </c>
      <c r="L328" s="6">
        <v>0</v>
      </c>
      <c r="M328" s="6">
        <f t="shared" si="30"/>
        <v>0</v>
      </c>
      <c r="N328" s="6">
        <f t="shared" si="31"/>
        <v>0</v>
      </c>
      <c r="O328" s="6">
        <f t="shared" si="32"/>
        <v>0</v>
      </c>
      <c r="P328" s="6">
        <f t="shared" si="33"/>
        <v>0</v>
      </c>
      <c r="Q328" s="6">
        <f t="shared" si="34"/>
        <v>0</v>
      </c>
      <c r="R328" s="6">
        <f t="shared" si="35"/>
        <v>0</v>
      </c>
      <c r="S328" t="str" cm="1">
        <f t="array" ref="S328">_xlfn.IFS(R328&gt;Q328,"Zunahme",-1*Q328&gt;R328,"Abnahme",TRUE,"Konstant")</f>
        <v>Konstant</v>
      </c>
      <c r="T328">
        <f>IFERROR(INDEX(Gemeinde_Kennzahlen!A:C,MATCH(B328,Gemeinde_Kennzahlen!B:B,),3),0)</f>
        <v>607</v>
      </c>
      <c r="U328">
        <f>IFERROR(IF(ISNUMBER(INDEX(Gemeinde_Kennzahlen!A:W,MATCH(B328,Gemeinde_Kennzahlen!B:B,),23)),INDEX(Gemeinde_Kennzahlen!A:W,MATCH(B328,Gemeinde_Kennzahlen!B:B,),23),0),0)</f>
        <v>292</v>
      </c>
    </row>
    <row r="329" spans="1:21" x14ac:dyDescent="0.2">
      <c r="A329">
        <v>614</v>
      </c>
      <c r="B329" t="s">
        <v>2055</v>
      </c>
      <c r="C329" s="6">
        <v>0</v>
      </c>
      <c r="D329" s="6">
        <v>0</v>
      </c>
      <c r="E329" s="6">
        <v>5.3908355795148246</v>
      </c>
      <c r="F329" s="6">
        <v>0</v>
      </c>
      <c r="G329" s="6">
        <v>0</v>
      </c>
      <c r="H329" s="6">
        <v>0</v>
      </c>
      <c r="I329" s="6">
        <v>0</v>
      </c>
      <c r="J329" s="6">
        <v>0</v>
      </c>
      <c r="K329" s="6">
        <v>0</v>
      </c>
      <c r="L329" s="6">
        <v>0</v>
      </c>
      <c r="M329" s="6">
        <f t="shared" si="30"/>
        <v>0.53908355795148244</v>
      </c>
      <c r="N329" s="6">
        <f t="shared" si="31"/>
        <v>0</v>
      </c>
      <c r="O329" s="6">
        <f t="shared" si="32"/>
        <v>1.0781671159029649</v>
      </c>
      <c r="P329" s="6">
        <f t="shared" si="33"/>
        <v>0</v>
      </c>
      <c r="Q329" s="6">
        <f t="shared" si="34"/>
        <v>0.53908355795148244</v>
      </c>
      <c r="R329" s="6">
        <f t="shared" si="35"/>
        <v>-0.53908355795148244</v>
      </c>
      <c r="S329" t="str" cm="1">
        <f t="array" ref="S329">_xlfn.IFS(R329&gt;Q329,"Zunahme",-1*Q329&gt;R329,"Abnahme",TRUE,"Konstant")</f>
        <v>Konstant</v>
      </c>
      <c r="T329">
        <f>IFERROR(INDEX(Gemeinde_Kennzahlen!A:C,MATCH(B329,Gemeinde_Kennzahlen!B:B,),3),0)</f>
        <v>1300</v>
      </c>
      <c r="U329">
        <f>IFERROR(IF(ISNUMBER(INDEX(Gemeinde_Kennzahlen!A:W,MATCH(B329,Gemeinde_Kennzahlen!B:B,),23)),INDEX(Gemeinde_Kennzahlen!A:W,MATCH(B329,Gemeinde_Kennzahlen!B:B,),23),0),0)</f>
        <v>555</v>
      </c>
    </row>
    <row r="330" spans="1:21" x14ac:dyDescent="0.2">
      <c r="A330">
        <v>615</v>
      </c>
      <c r="B330" t="s">
        <v>2054</v>
      </c>
      <c r="C330" s="6">
        <v>0</v>
      </c>
      <c r="D330" s="6">
        <v>0</v>
      </c>
      <c r="E330" s="6">
        <v>0</v>
      </c>
      <c r="F330" s="6">
        <v>0</v>
      </c>
      <c r="G330" s="6">
        <v>0</v>
      </c>
      <c r="H330" s="6">
        <v>0</v>
      </c>
      <c r="I330" s="6">
        <v>0</v>
      </c>
      <c r="J330" s="6">
        <v>0</v>
      </c>
      <c r="K330" s="6">
        <v>0</v>
      </c>
      <c r="L330" s="6">
        <v>0</v>
      </c>
      <c r="M330" s="6">
        <f t="shared" si="30"/>
        <v>0</v>
      </c>
      <c r="N330" s="6">
        <f t="shared" si="31"/>
        <v>0</v>
      </c>
      <c r="O330" s="6">
        <f t="shared" si="32"/>
        <v>0</v>
      </c>
      <c r="P330" s="6">
        <f t="shared" si="33"/>
        <v>0</v>
      </c>
      <c r="Q330" s="6">
        <f t="shared" si="34"/>
        <v>0</v>
      </c>
      <c r="R330" s="6">
        <f t="shared" si="35"/>
        <v>0</v>
      </c>
      <c r="S330" t="str" cm="1">
        <f t="array" ref="S330">_xlfn.IFS(R330&gt;Q330,"Zunahme",-1*Q330&gt;R330,"Abnahme",TRUE,"Konstant")</f>
        <v>Konstant</v>
      </c>
      <c r="T330">
        <f>IFERROR(INDEX(Gemeinde_Kennzahlen!A:C,MATCH(B330,Gemeinde_Kennzahlen!B:B,),3),0)</f>
        <v>626</v>
      </c>
      <c r="U330">
        <f>IFERROR(IF(ISNUMBER(INDEX(Gemeinde_Kennzahlen!A:W,MATCH(B330,Gemeinde_Kennzahlen!B:B,),23)),INDEX(Gemeinde_Kennzahlen!A:W,MATCH(B330,Gemeinde_Kennzahlen!B:B,),23),0),0)</f>
        <v>140</v>
      </c>
    </row>
    <row r="331" spans="1:21" x14ac:dyDescent="0.2">
      <c r="A331">
        <v>616</v>
      </c>
      <c r="B331" t="s">
        <v>2053</v>
      </c>
      <c r="C331" s="6">
        <v>1.5275726870003565</v>
      </c>
      <c r="D331" s="6">
        <v>3.0551453740007131</v>
      </c>
      <c r="E331" s="6">
        <v>1.5275726870003565</v>
      </c>
      <c r="F331" s="6">
        <v>0.50919089566678544</v>
      </c>
      <c r="G331" s="6">
        <v>1.0183817913335709</v>
      </c>
      <c r="H331" s="6">
        <v>1.5275726870003565</v>
      </c>
      <c r="I331" s="6">
        <v>2.5459544783339276</v>
      </c>
      <c r="J331" s="6">
        <v>1.5275726870003565</v>
      </c>
      <c r="K331" s="6">
        <v>0.50919089566678544</v>
      </c>
      <c r="L331" s="6">
        <v>0</v>
      </c>
      <c r="M331" s="6">
        <f t="shared" si="30"/>
        <v>1.3748154183003209</v>
      </c>
      <c r="N331" s="6">
        <f t="shared" si="31"/>
        <v>1.5275726870003565</v>
      </c>
      <c r="O331" s="6">
        <f t="shared" si="32"/>
        <v>1.5275726870003565</v>
      </c>
      <c r="P331" s="6">
        <f t="shared" si="33"/>
        <v>1.2220581496002851</v>
      </c>
      <c r="Q331" s="6">
        <f t="shared" si="34"/>
        <v>0.29447106222138719</v>
      </c>
      <c r="R331" s="6">
        <f t="shared" si="35"/>
        <v>-0.15275726870003581</v>
      </c>
      <c r="S331" t="str" cm="1">
        <f t="array" ref="S331">_xlfn.IFS(R331&gt;Q331,"Zunahme",-1*Q331&gt;R331,"Abnahme",TRUE,"Konstant")</f>
        <v>Konstant</v>
      </c>
      <c r="T331">
        <f>IFERROR(INDEX(Gemeinde_Kennzahlen!A:C,MATCH(B331,Gemeinde_Kennzahlen!B:B,),3),0)</f>
        <v>12935</v>
      </c>
      <c r="U331">
        <f>IFERROR(IF(ISNUMBER(INDEX(Gemeinde_Kennzahlen!A:W,MATCH(B331,Gemeinde_Kennzahlen!B:B,),23)),INDEX(Gemeinde_Kennzahlen!A:W,MATCH(B331,Gemeinde_Kennzahlen!B:B,),23),0),0)</f>
        <v>6704</v>
      </c>
    </row>
    <row r="332" spans="1:21" x14ac:dyDescent="0.2">
      <c r="A332">
        <v>617</v>
      </c>
      <c r="B332" t="s">
        <v>2052</v>
      </c>
      <c r="C332" s="6">
        <v>0</v>
      </c>
      <c r="D332" s="6">
        <v>0</v>
      </c>
      <c r="E332" s="6">
        <v>0</v>
      </c>
      <c r="F332" s="6">
        <v>0</v>
      </c>
      <c r="G332" s="6">
        <v>0</v>
      </c>
      <c r="H332" s="6">
        <v>0</v>
      </c>
      <c r="I332" s="6">
        <v>0</v>
      </c>
      <c r="J332" s="6">
        <v>0</v>
      </c>
      <c r="K332" s="6">
        <v>0</v>
      </c>
      <c r="L332" s="6">
        <v>0</v>
      </c>
      <c r="M332" s="6">
        <f t="shared" si="30"/>
        <v>0</v>
      </c>
      <c r="N332" s="6">
        <f t="shared" si="31"/>
        <v>0</v>
      </c>
      <c r="O332" s="6">
        <f t="shared" si="32"/>
        <v>0</v>
      </c>
      <c r="P332" s="6">
        <f t="shared" si="33"/>
        <v>0</v>
      </c>
      <c r="Q332" s="6">
        <f t="shared" si="34"/>
        <v>0</v>
      </c>
      <c r="R332" s="6">
        <f t="shared" si="35"/>
        <v>0</v>
      </c>
      <c r="S332" t="str" cm="1">
        <f t="array" ref="S332">_xlfn.IFS(R332&gt;Q332,"Zunahme",-1*Q332&gt;R332,"Abnahme",TRUE,"Konstant")</f>
        <v>Konstant</v>
      </c>
      <c r="T332">
        <f>IFERROR(INDEX(Gemeinde_Kennzahlen!A:C,MATCH(B332,Gemeinde_Kennzahlen!B:B,),3),0)</f>
        <v>656</v>
      </c>
      <c r="U332">
        <f>IFERROR(IF(ISNUMBER(INDEX(Gemeinde_Kennzahlen!A:W,MATCH(B332,Gemeinde_Kennzahlen!B:B,),23)),INDEX(Gemeinde_Kennzahlen!A:W,MATCH(B332,Gemeinde_Kennzahlen!B:B,),23),0),0)</f>
        <v>124</v>
      </c>
    </row>
    <row r="333" spans="1:21" x14ac:dyDescent="0.2">
      <c r="A333">
        <v>619</v>
      </c>
      <c r="B333" t="s">
        <v>2051</v>
      </c>
      <c r="C333" s="6">
        <v>1.859773107680863</v>
      </c>
      <c r="D333" s="6">
        <v>1.859773107680863</v>
      </c>
      <c r="E333" s="6">
        <v>3.719546215361726</v>
      </c>
      <c r="F333" s="6">
        <v>0</v>
      </c>
      <c r="G333" s="6">
        <v>0</v>
      </c>
      <c r="H333" s="6">
        <v>1.859773107680863</v>
      </c>
      <c r="I333" s="6">
        <v>3.719546215361726</v>
      </c>
      <c r="J333" s="6">
        <v>1.859773107680863</v>
      </c>
      <c r="K333" s="6">
        <v>1.859773107680863</v>
      </c>
      <c r="L333" s="6">
        <v>0</v>
      </c>
      <c r="M333" s="6">
        <f t="shared" si="30"/>
        <v>1.6737957969127766</v>
      </c>
      <c r="N333" s="6">
        <f t="shared" si="31"/>
        <v>1.859773107680863</v>
      </c>
      <c r="O333" s="6">
        <f t="shared" si="32"/>
        <v>1.4878184861446904</v>
      </c>
      <c r="P333" s="6">
        <f t="shared" si="33"/>
        <v>1.8597731076808628</v>
      </c>
      <c r="Q333" s="6">
        <f t="shared" si="34"/>
        <v>0.43394705845886816</v>
      </c>
      <c r="R333" s="6">
        <f t="shared" si="35"/>
        <v>0.18597731076808621</v>
      </c>
      <c r="S333" t="str" cm="1">
        <f t="array" ref="S333">_xlfn.IFS(R333&gt;Q333,"Zunahme",-1*Q333&gt;R333,"Abnahme",TRUE,"Konstant")</f>
        <v>Konstant</v>
      </c>
      <c r="T333">
        <f>IFERROR(INDEX(Gemeinde_Kennzahlen!A:C,MATCH(B333,Gemeinde_Kennzahlen!B:B,),3),0)</f>
        <v>3533</v>
      </c>
      <c r="U333">
        <f>IFERROR(IF(ISNUMBER(INDEX(Gemeinde_Kennzahlen!A:W,MATCH(B333,Gemeinde_Kennzahlen!B:B,),23)),INDEX(Gemeinde_Kennzahlen!A:W,MATCH(B333,Gemeinde_Kennzahlen!B:B,),23),0),0)</f>
        <v>1844</v>
      </c>
    </row>
    <row r="334" spans="1:21" x14ac:dyDescent="0.2">
      <c r="A334">
        <v>620</v>
      </c>
      <c r="B334" t="s">
        <v>2050</v>
      </c>
      <c r="C334" s="6">
        <v>0</v>
      </c>
      <c r="D334" s="6">
        <v>0</v>
      </c>
      <c r="E334" s="6">
        <v>0</v>
      </c>
      <c r="F334" s="6">
        <v>0</v>
      </c>
      <c r="G334" s="6">
        <v>0</v>
      </c>
      <c r="H334" s="6">
        <v>0</v>
      </c>
      <c r="I334" s="6">
        <v>0</v>
      </c>
      <c r="J334" s="6">
        <v>0</v>
      </c>
      <c r="K334" s="6">
        <v>0</v>
      </c>
      <c r="L334" s="6">
        <v>0</v>
      </c>
      <c r="M334" s="6">
        <f t="shared" si="30"/>
        <v>0</v>
      </c>
      <c r="N334" s="6">
        <f t="shared" si="31"/>
        <v>0</v>
      </c>
      <c r="O334" s="6">
        <f t="shared" si="32"/>
        <v>0</v>
      </c>
      <c r="P334" s="6">
        <f t="shared" si="33"/>
        <v>0</v>
      </c>
      <c r="Q334" s="6">
        <f t="shared" si="34"/>
        <v>0</v>
      </c>
      <c r="R334" s="6">
        <f t="shared" si="35"/>
        <v>0</v>
      </c>
      <c r="S334" t="str" cm="1">
        <f t="array" ref="S334">_xlfn.IFS(R334&gt;Q334,"Zunahme",-1*Q334&gt;R334,"Abnahme",TRUE,"Konstant")</f>
        <v>Konstant</v>
      </c>
      <c r="T334">
        <f>IFERROR(INDEX(Gemeinde_Kennzahlen!A:C,MATCH(B334,Gemeinde_Kennzahlen!B:B,),3),0)</f>
        <v>723</v>
      </c>
      <c r="U334">
        <f>IFERROR(IF(ISNUMBER(INDEX(Gemeinde_Kennzahlen!A:W,MATCH(B334,Gemeinde_Kennzahlen!B:B,),23)),INDEX(Gemeinde_Kennzahlen!A:W,MATCH(B334,Gemeinde_Kennzahlen!B:B,),23),0),0)</f>
        <v>360</v>
      </c>
    </row>
    <row r="335" spans="1:21" x14ac:dyDescent="0.2">
      <c r="A335">
        <v>622</v>
      </c>
      <c r="B335" t="s">
        <v>2049</v>
      </c>
      <c r="C335" s="6">
        <v>11.834319526627219</v>
      </c>
      <c r="D335" s="6">
        <v>0</v>
      </c>
      <c r="E335" s="6">
        <v>0</v>
      </c>
      <c r="F335" s="6">
        <v>0</v>
      </c>
      <c r="G335" s="6">
        <v>0</v>
      </c>
      <c r="H335" s="6">
        <v>11.834319526627219</v>
      </c>
      <c r="I335" s="6">
        <v>0</v>
      </c>
      <c r="J335" s="6">
        <v>0</v>
      </c>
      <c r="K335" s="6">
        <v>0</v>
      </c>
      <c r="L335" s="6">
        <v>0</v>
      </c>
      <c r="M335" s="6">
        <f t="shared" si="30"/>
        <v>2.3668639053254439</v>
      </c>
      <c r="N335" s="6">
        <f t="shared" si="31"/>
        <v>0</v>
      </c>
      <c r="O335" s="6">
        <f t="shared" si="32"/>
        <v>2.3668639053254439</v>
      </c>
      <c r="P335" s="6">
        <f t="shared" si="33"/>
        <v>2.3668639053254439</v>
      </c>
      <c r="Q335" s="6">
        <f t="shared" si="34"/>
        <v>1.5779092702169626</v>
      </c>
      <c r="R335" s="6">
        <f t="shared" si="35"/>
        <v>0</v>
      </c>
      <c r="S335" t="str" cm="1">
        <f t="array" ref="S335">_xlfn.IFS(R335&gt;Q335,"Zunahme",-1*Q335&gt;R335,"Abnahme",TRUE,"Konstant")</f>
        <v>Konstant</v>
      </c>
      <c r="T335">
        <f>IFERROR(INDEX(Gemeinde_Kennzahlen!A:C,MATCH(B335,Gemeinde_Kennzahlen!B:B,),3),0)</f>
        <v>641</v>
      </c>
      <c r="U335">
        <f>IFERROR(IF(ISNUMBER(INDEX(Gemeinde_Kennzahlen!A:W,MATCH(B335,Gemeinde_Kennzahlen!B:B,),23)),INDEX(Gemeinde_Kennzahlen!A:W,MATCH(B335,Gemeinde_Kennzahlen!B:B,),23),0),0)</f>
        <v>204</v>
      </c>
    </row>
    <row r="336" spans="1:21" x14ac:dyDescent="0.2">
      <c r="A336">
        <v>623</v>
      </c>
      <c r="B336" t="s">
        <v>2048</v>
      </c>
      <c r="C336" s="6">
        <v>0</v>
      </c>
      <c r="D336" s="6">
        <v>2.4497795198432142</v>
      </c>
      <c r="E336" s="6">
        <v>0</v>
      </c>
      <c r="F336" s="6">
        <v>4.8995590396864284</v>
      </c>
      <c r="G336" s="6">
        <v>2.4497795198432142</v>
      </c>
      <c r="H336" s="6">
        <v>0</v>
      </c>
      <c r="I336" s="6">
        <v>0</v>
      </c>
      <c r="J336" s="6">
        <v>2.4497795198432142</v>
      </c>
      <c r="K336" s="6">
        <v>4.8995590396864284</v>
      </c>
      <c r="L336" s="6">
        <v>2.4497795198432142</v>
      </c>
      <c r="M336" s="6">
        <f t="shared" si="30"/>
        <v>1.9598236158745717</v>
      </c>
      <c r="N336" s="6">
        <f t="shared" si="31"/>
        <v>2.4497795198432142</v>
      </c>
      <c r="O336" s="6">
        <f t="shared" si="32"/>
        <v>1.9598236158745714</v>
      </c>
      <c r="P336" s="6">
        <f t="shared" si="33"/>
        <v>1.9598236158745714</v>
      </c>
      <c r="Q336" s="6">
        <f t="shared" si="34"/>
        <v>0.61108237575925861</v>
      </c>
      <c r="R336" s="6">
        <f t="shared" si="35"/>
        <v>0</v>
      </c>
      <c r="S336" t="str" cm="1">
        <f t="array" ref="S336">_xlfn.IFS(R336&gt;Q336,"Zunahme",-1*Q336&gt;R336,"Abnahme",TRUE,"Konstant")</f>
        <v>Konstant</v>
      </c>
      <c r="T336">
        <f>IFERROR(INDEX(Gemeinde_Kennzahlen!A:C,MATCH(B336,Gemeinde_Kennzahlen!B:B,),3),0)</f>
        <v>2877</v>
      </c>
      <c r="U336">
        <f>IFERROR(IF(ISNUMBER(INDEX(Gemeinde_Kennzahlen!A:W,MATCH(B336,Gemeinde_Kennzahlen!B:B,),23)),INDEX(Gemeinde_Kennzahlen!A:W,MATCH(B336,Gemeinde_Kennzahlen!B:B,),23),0),0)</f>
        <v>1205</v>
      </c>
    </row>
    <row r="337" spans="1:21" x14ac:dyDescent="0.2">
      <c r="A337">
        <v>626</v>
      </c>
      <c r="B337" t="s">
        <v>2047</v>
      </c>
      <c r="C337" s="6">
        <v>0</v>
      </c>
      <c r="D337" s="6">
        <v>7.2992700729926998</v>
      </c>
      <c r="E337" s="6">
        <v>3.6496350364963499</v>
      </c>
      <c r="F337" s="6">
        <v>0</v>
      </c>
      <c r="G337" s="6">
        <v>0</v>
      </c>
      <c r="H337" s="6">
        <v>0</v>
      </c>
      <c r="I337" s="6">
        <v>0</v>
      </c>
      <c r="J337" s="6">
        <v>0</v>
      </c>
      <c r="K337" s="6">
        <v>0</v>
      </c>
      <c r="L337" s="6">
        <v>0</v>
      </c>
      <c r="M337" s="6">
        <f t="shared" si="30"/>
        <v>1.0948905109489051</v>
      </c>
      <c r="N337" s="6">
        <f t="shared" si="31"/>
        <v>0</v>
      </c>
      <c r="O337" s="6">
        <f t="shared" si="32"/>
        <v>2.1897810218978102</v>
      </c>
      <c r="P337" s="6">
        <f t="shared" si="33"/>
        <v>0</v>
      </c>
      <c r="Q337" s="6">
        <f t="shared" si="34"/>
        <v>0.77896888533246322</v>
      </c>
      <c r="R337" s="6">
        <f t="shared" si="35"/>
        <v>-1.0948905109489051</v>
      </c>
      <c r="S337" t="str" cm="1">
        <f t="array" ref="S337">_xlfn.IFS(R337&gt;Q337,"Zunahme",-1*Q337&gt;R337,"Abnahme",TRUE,"Konstant")</f>
        <v>Abnahme</v>
      </c>
      <c r="T337">
        <f>IFERROR(INDEX(Gemeinde_Kennzahlen!A:C,MATCH(B337,Gemeinde_Kennzahlen!B:B,),3),0)</f>
        <v>1768</v>
      </c>
      <c r="U337">
        <f>IFERROR(IF(ISNUMBER(INDEX(Gemeinde_Kennzahlen!A:W,MATCH(B337,Gemeinde_Kennzahlen!B:B,),23)),INDEX(Gemeinde_Kennzahlen!A:W,MATCH(B337,Gemeinde_Kennzahlen!B:B,),23),0),0)</f>
        <v>972</v>
      </c>
    </row>
    <row r="338" spans="1:21" x14ac:dyDescent="0.2">
      <c r="A338">
        <v>627</v>
      </c>
      <c r="B338" t="s">
        <v>2046</v>
      </c>
      <c r="C338" s="6">
        <v>1.292824822236587</v>
      </c>
      <c r="D338" s="6">
        <v>1.292824822236587</v>
      </c>
      <c r="E338" s="6">
        <v>1.292824822236587</v>
      </c>
      <c r="F338" s="6">
        <v>1.292824822236587</v>
      </c>
      <c r="G338" s="6">
        <v>1.9392372333548804</v>
      </c>
      <c r="H338" s="6">
        <v>1.9392372333548804</v>
      </c>
      <c r="I338" s="6">
        <v>2.585649644473174</v>
      </c>
      <c r="J338" s="6">
        <v>1.292824822236587</v>
      </c>
      <c r="K338" s="6">
        <v>0</v>
      </c>
      <c r="L338" s="6">
        <v>0</v>
      </c>
      <c r="M338" s="6">
        <f t="shared" si="30"/>
        <v>1.292824822236587</v>
      </c>
      <c r="N338" s="6">
        <f t="shared" si="31"/>
        <v>1.292824822236587</v>
      </c>
      <c r="O338" s="6">
        <f t="shared" si="32"/>
        <v>1.4221073044602457</v>
      </c>
      <c r="P338" s="6">
        <f t="shared" si="33"/>
        <v>1.1635423400129281</v>
      </c>
      <c r="Q338" s="6">
        <f t="shared" si="34"/>
        <v>0.25494849313077428</v>
      </c>
      <c r="R338" s="6">
        <f t="shared" si="35"/>
        <v>-0.1292824822236589</v>
      </c>
      <c r="S338" t="str" cm="1">
        <f t="array" ref="S338">_xlfn.IFS(R338&gt;Q338,"Zunahme",-1*Q338&gt;R338,"Abnahme",TRUE,"Konstant")</f>
        <v>Konstant</v>
      </c>
      <c r="T338">
        <f>IFERROR(INDEX(Gemeinde_Kennzahlen!A:C,MATCH(B338,Gemeinde_Kennzahlen!B:B,),3),0)</f>
        <v>11479</v>
      </c>
      <c r="U338">
        <f>IFERROR(IF(ISNUMBER(INDEX(Gemeinde_Kennzahlen!A:W,MATCH(B338,Gemeinde_Kennzahlen!B:B,),23)),INDEX(Gemeinde_Kennzahlen!A:W,MATCH(B338,Gemeinde_Kennzahlen!B:B,),23),0),0)</f>
        <v>3991</v>
      </c>
    </row>
    <row r="339" spans="1:21" x14ac:dyDescent="0.2">
      <c r="A339">
        <v>628</v>
      </c>
      <c r="B339" t="s">
        <v>2045</v>
      </c>
      <c r="C339" s="6">
        <v>0</v>
      </c>
      <c r="D339" s="6">
        <v>0</v>
      </c>
      <c r="E339" s="6">
        <v>0</v>
      </c>
      <c r="F339" s="6">
        <v>0</v>
      </c>
      <c r="G339" s="6">
        <v>4.9382716049382713</v>
      </c>
      <c r="H339" s="6">
        <v>0</v>
      </c>
      <c r="I339" s="6">
        <v>0</v>
      </c>
      <c r="J339" s="6">
        <v>0</v>
      </c>
      <c r="K339" s="6">
        <v>4.9382716049382713</v>
      </c>
      <c r="L339" s="6">
        <v>0</v>
      </c>
      <c r="M339" s="6">
        <f t="shared" ref="M339:M402" si="36">AVERAGE(C339:L339)</f>
        <v>0.98765432098765427</v>
      </c>
      <c r="N339" s="6">
        <f t="shared" ref="N339:N402" si="37">MEDIAN(C339:L339)</f>
        <v>0</v>
      </c>
      <c r="O339" s="6">
        <f t="shared" ref="O339:O402" si="38">AVERAGE((C339:G339))</f>
        <v>0.98765432098765427</v>
      </c>
      <c r="P339" s="6">
        <f t="shared" ref="P339:P402" si="39">AVERAGE(H339:L339)</f>
        <v>0.98765432098765427</v>
      </c>
      <c r="Q339" s="6">
        <f t="shared" ref="Q339:Q402" si="40">STDEVA(C339:L339)/SQRT(COUNT(C339:L339))</f>
        <v>0.65843621399176944</v>
      </c>
      <c r="R339" s="6">
        <f t="shared" ref="R339:R402" si="41">P339-M339</f>
        <v>0</v>
      </c>
      <c r="S339" t="str" cm="1">
        <f t="array" ref="S339">_xlfn.IFS(R339&gt;Q339,"Zunahme",-1*Q339&gt;R339,"Abnahme",TRUE,"Konstant")</f>
        <v>Konstant</v>
      </c>
      <c r="T339">
        <f>IFERROR(INDEX(Gemeinde_Kennzahlen!A:C,MATCH(B339,Gemeinde_Kennzahlen!B:B,),3),0)</f>
        <v>1579</v>
      </c>
      <c r="U339">
        <f>IFERROR(IF(ISNUMBER(INDEX(Gemeinde_Kennzahlen!A:W,MATCH(B339,Gemeinde_Kennzahlen!B:B,),23)),INDEX(Gemeinde_Kennzahlen!A:W,MATCH(B339,Gemeinde_Kennzahlen!B:B,),23),0),0)</f>
        <v>446</v>
      </c>
    </row>
    <row r="340" spans="1:21" x14ac:dyDescent="0.2">
      <c r="A340">
        <v>629</v>
      </c>
      <c r="B340" t="s">
        <v>2044</v>
      </c>
      <c r="C340" s="6">
        <v>0</v>
      </c>
      <c r="D340" s="6">
        <v>0</v>
      </c>
      <c r="E340" s="6">
        <v>0</v>
      </c>
      <c r="F340" s="6">
        <v>0</v>
      </c>
      <c r="G340" s="6">
        <v>0</v>
      </c>
      <c r="H340" s="6">
        <v>0</v>
      </c>
      <c r="I340" s="6">
        <v>0</v>
      </c>
      <c r="J340" s="6">
        <v>0</v>
      </c>
      <c r="K340" s="6">
        <v>0</v>
      </c>
      <c r="L340" s="6">
        <v>0</v>
      </c>
      <c r="M340" s="6">
        <f t="shared" si="36"/>
        <v>0</v>
      </c>
      <c r="N340" s="6">
        <f t="shared" si="37"/>
        <v>0</v>
      </c>
      <c r="O340" s="6">
        <f t="shared" si="38"/>
        <v>0</v>
      </c>
      <c r="P340" s="6">
        <f t="shared" si="39"/>
        <v>0</v>
      </c>
      <c r="Q340" s="6">
        <f t="shared" si="40"/>
        <v>0</v>
      </c>
      <c r="R340" s="6">
        <f t="shared" si="41"/>
        <v>0</v>
      </c>
      <c r="S340" t="str" cm="1">
        <f t="array" ref="S340">_xlfn.IFS(R340&gt;Q340,"Zunahme",-1*Q340&gt;R340,"Abnahme",TRUE,"Konstant")</f>
        <v>Konstant</v>
      </c>
      <c r="T340">
        <f>IFERROR(INDEX(Gemeinde_Kennzahlen!A:C,MATCH(B340,Gemeinde_Kennzahlen!B:B,),3),0)</f>
        <v>313</v>
      </c>
      <c r="U340">
        <f>IFERROR(IF(ISNUMBER(INDEX(Gemeinde_Kennzahlen!A:W,MATCH(B340,Gemeinde_Kennzahlen!B:B,),23)),INDEX(Gemeinde_Kennzahlen!A:W,MATCH(B340,Gemeinde_Kennzahlen!B:B,),23),0),0)</f>
        <v>78</v>
      </c>
    </row>
    <row r="341" spans="1:21" x14ac:dyDescent="0.2">
      <c r="A341">
        <v>630</v>
      </c>
      <c r="B341" t="s">
        <v>2043</v>
      </c>
      <c r="C341" s="6">
        <v>0</v>
      </c>
      <c r="D341" s="6">
        <v>0</v>
      </c>
      <c r="E341" s="6">
        <v>0</v>
      </c>
      <c r="F341" s="6">
        <v>0</v>
      </c>
      <c r="G341" s="6">
        <v>0</v>
      </c>
      <c r="H341" s="6">
        <v>0</v>
      </c>
      <c r="I341" s="6">
        <v>0</v>
      </c>
      <c r="J341" s="6">
        <v>12.406947890818858</v>
      </c>
      <c r="K341" s="6">
        <v>0</v>
      </c>
      <c r="L341" s="6">
        <v>0</v>
      </c>
      <c r="M341" s="6">
        <f t="shared" si="36"/>
        <v>1.2406947890818858</v>
      </c>
      <c r="N341" s="6">
        <f t="shared" si="37"/>
        <v>0</v>
      </c>
      <c r="O341" s="6">
        <f t="shared" si="38"/>
        <v>0</v>
      </c>
      <c r="P341" s="6">
        <f t="shared" si="39"/>
        <v>2.4813895781637716</v>
      </c>
      <c r="Q341" s="6">
        <f t="shared" si="40"/>
        <v>1.2406947890818858</v>
      </c>
      <c r="R341" s="6">
        <f t="shared" si="41"/>
        <v>1.2406947890818858</v>
      </c>
      <c r="S341" t="str" cm="1">
        <f t="array" ref="S341">_xlfn.IFS(R341&gt;Q341,"Zunahme",-1*Q341&gt;R341,"Abnahme",TRUE,"Konstant")</f>
        <v>Konstant</v>
      </c>
      <c r="T341">
        <f>IFERROR(INDEX(Gemeinde_Kennzahlen!A:C,MATCH(B341,Gemeinde_Kennzahlen!B:B,),3),0)</f>
        <v>591</v>
      </c>
      <c r="U341">
        <f>IFERROR(IF(ISNUMBER(INDEX(Gemeinde_Kennzahlen!A:W,MATCH(B341,Gemeinde_Kennzahlen!B:B,),23)),INDEX(Gemeinde_Kennzahlen!A:W,MATCH(B341,Gemeinde_Kennzahlen!B:B,),23),0),0)</f>
        <v>215</v>
      </c>
    </row>
    <row r="342" spans="1:21" x14ac:dyDescent="0.2">
      <c r="A342">
        <v>632</v>
      </c>
      <c r="B342" t="s">
        <v>2042</v>
      </c>
      <c r="C342" s="6">
        <v>0</v>
      </c>
      <c r="D342" s="6">
        <v>0</v>
      </c>
      <c r="E342" s="6">
        <v>1.8024513338139871</v>
      </c>
      <c r="F342" s="6">
        <v>3.6049026676279743</v>
      </c>
      <c r="G342" s="6">
        <v>0</v>
      </c>
      <c r="H342" s="6">
        <v>0</v>
      </c>
      <c r="I342" s="6">
        <v>3.6049026676279743</v>
      </c>
      <c r="J342" s="6">
        <v>0</v>
      </c>
      <c r="K342" s="6">
        <v>0</v>
      </c>
      <c r="L342" s="6">
        <v>0</v>
      </c>
      <c r="M342" s="6">
        <f t="shared" si="36"/>
        <v>0.90122566690699346</v>
      </c>
      <c r="N342" s="6">
        <f t="shared" si="37"/>
        <v>0</v>
      </c>
      <c r="O342" s="6">
        <f t="shared" si="38"/>
        <v>1.0814708002883922</v>
      </c>
      <c r="P342" s="6">
        <f t="shared" si="39"/>
        <v>0.72098053352559488</v>
      </c>
      <c r="Q342" s="6">
        <f t="shared" si="40"/>
        <v>0.48439424106576245</v>
      </c>
      <c r="R342" s="6">
        <f t="shared" si="41"/>
        <v>-0.18024513338139858</v>
      </c>
      <c r="S342" t="str" cm="1">
        <f t="array" ref="S342">_xlfn.IFS(R342&gt;Q342,"Zunahme",-1*Q342&gt;R342,"Abnahme",TRUE,"Konstant")</f>
        <v>Konstant</v>
      </c>
      <c r="T342">
        <f>IFERROR(INDEX(Gemeinde_Kennzahlen!A:C,MATCH(B342,Gemeinde_Kennzahlen!B:B,),3),0)</f>
        <v>4354</v>
      </c>
      <c r="U342">
        <f>IFERROR(IF(ISNUMBER(INDEX(Gemeinde_Kennzahlen!A:W,MATCH(B342,Gemeinde_Kennzahlen!B:B,),23)),INDEX(Gemeinde_Kennzahlen!A:W,MATCH(B342,Gemeinde_Kennzahlen!B:B,),23),0),0)</f>
        <v>1194</v>
      </c>
    </row>
    <row r="343" spans="1:21" x14ac:dyDescent="0.2">
      <c r="A343">
        <v>661</v>
      </c>
      <c r="B343" t="s">
        <v>2041</v>
      </c>
      <c r="C343" s="6">
        <v>0</v>
      </c>
      <c r="D343" s="6">
        <v>0</v>
      </c>
      <c r="E343" s="6">
        <v>0</v>
      </c>
      <c r="F343" s="6">
        <v>0</v>
      </c>
      <c r="G343" s="6">
        <v>0</v>
      </c>
      <c r="H343" s="6">
        <v>0</v>
      </c>
      <c r="I343" s="6">
        <v>0</v>
      </c>
      <c r="J343" s="6">
        <v>0</v>
      </c>
      <c r="K343" s="6">
        <v>0</v>
      </c>
      <c r="L343" s="6">
        <v>0</v>
      </c>
      <c r="M343" s="6">
        <f t="shared" si="36"/>
        <v>0</v>
      </c>
      <c r="N343" s="6">
        <f t="shared" si="37"/>
        <v>0</v>
      </c>
      <c r="O343" s="6">
        <f t="shared" si="38"/>
        <v>0</v>
      </c>
      <c r="P343" s="6">
        <f t="shared" si="39"/>
        <v>0</v>
      </c>
      <c r="Q343" s="6">
        <f t="shared" si="40"/>
        <v>0</v>
      </c>
      <c r="R343" s="6">
        <f t="shared" si="41"/>
        <v>0</v>
      </c>
      <c r="S343" t="str" cm="1">
        <f t="array" ref="S343">_xlfn.IFS(R343&gt;Q343,"Zunahme",-1*Q343&gt;R343,"Abnahme",TRUE,"Konstant")</f>
        <v>Konstant</v>
      </c>
      <c r="T343">
        <f>IFERROR(INDEX(Gemeinde_Kennzahlen!A:C,MATCH(B343,Gemeinde_Kennzahlen!B:B,),3),0)</f>
        <v>48</v>
      </c>
      <c r="U343">
        <f>IFERROR(IF(ISNUMBER(INDEX(Gemeinde_Kennzahlen!A:W,MATCH(B343,Gemeinde_Kennzahlen!B:B,),23)),INDEX(Gemeinde_Kennzahlen!A:W,MATCH(B343,Gemeinde_Kennzahlen!B:B,),23),0),0)</f>
        <v>25</v>
      </c>
    </row>
    <row r="344" spans="1:21" x14ac:dyDescent="0.2">
      <c r="A344">
        <v>662</v>
      </c>
      <c r="B344" t="s">
        <v>2040</v>
      </c>
      <c r="C344" s="6">
        <v>0</v>
      </c>
      <c r="D344" s="6">
        <v>0</v>
      </c>
      <c r="E344" s="6">
        <v>0</v>
      </c>
      <c r="F344" s="6">
        <v>0</v>
      </c>
      <c r="G344" s="6">
        <v>0</v>
      </c>
      <c r="H344" s="6">
        <v>0</v>
      </c>
      <c r="I344" s="6">
        <v>0</v>
      </c>
      <c r="J344" s="6">
        <v>0</v>
      </c>
      <c r="K344" s="6">
        <v>6.238303181534623</v>
      </c>
      <c r="L344" s="6">
        <v>0</v>
      </c>
      <c r="M344" s="6">
        <f t="shared" si="36"/>
        <v>0.62383031815346235</v>
      </c>
      <c r="N344" s="6">
        <f t="shared" si="37"/>
        <v>0</v>
      </c>
      <c r="O344" s="6">
        <f t="shared" si="38"/>
        <v>0</v>
      </c>
      <c r="P344" s="6">
        <f t="shared" si="39"/>
        <v>1.2476606363069247</v>
      </c>
      <c r="Q344" s="6">
        <f t="shared" si="40"/>
        <v>0.62383031815346224</v>
      </c>
      <c r="R344" s="6">
        <f t="shared" si="41"/>
        <v>0.62383031815346235</v>
      </c>
      <c r="S344" t="str" cm="1">
        <f t="array" ref="S344">_xlfn.IFS(R344&gt;Q344,"Zunahme",-1*Q344&gt;R344,"Abnahme",TRUE,"Konstant")</f>
        <v>Konstant</v>
      </c>
      <c r="T344">
        <f>IFERROR(INDEX(Gemeinde_Kennzahlen!A:C,MATCH(B344,Gemeinde_Kennzahlen!B:B,),3),0)</f>
        <v>1236</v>
      </c>
      <c r="U344">
        <f>IFERROR(IF(ISNUMBER(INDEX(Gemeinde_Kennzahlen!A:W,MATCH(B344,Gemeinde_Kennzahlen!B:B,),23)),INDEX(Gemeinde_Kennzahlen!A:W,MATCH(B344,Gemeinde_Kennzahlen!B:B,),23),0),0)</f>
        <v>367</v>
      </c>
    </row>
    <row r="345" spans="1:21" x14ac:dyDescent="0.2">
      <c r="A345">
        <v>663</v>
      </c>
      <c r="B345" t="s">
        <v>2039</v>
      </c>
      <c r="C345" s="6">
        <v>5.8754406580493539</v>
      </c>
      <c r="D345" s="6">
        <v>0</v>
      </c>
      <c r="E345" s="6">
        <v>0</v>
      </c>
      <c r="F345" s="6">
        <v>0</v>
      </c>
      <c r="G345" s="6">
        <v>0</v>
      </c>
      <c r="H345" s="6">
        <v>0</v>
      </c>
      <c r="I345" s="6">
        <v>0</v>
      </c>
      <c r="J345" s="6">
        <v>0</v>
      </c>
      <c r="K345" s="6">
        <v>0</v>
      </c>
      <c r="L345" s="6">
        <v>0</v>
      </c>
      <c r="M345" s="6">
        <f t="shared" si="36"/>
        <v>0.58754406580493534</v>
      </c>
      <c r="N345" s="6">
        <f t="shared" si="37"/>
        <v>0</v>
      </c>
      <c r="O345" s="6">
        <f t="shared" si="38"/>
        <v>1.1750881316098707</v>
      </c>
      <c r="P345" s="6">
        <f t="shared" si="39"/>
        <v>0</v>
      </c>
      <c r="Q345" s="6">
        <f t="shared" si="40"/>
        <v>0.58754406580493534</v>
      </c>
      <c r="R345" s="6">
        <f t="shared" si="41"/>
        <v>-0.58754406580493534</v>
      </c>
      <c r="S345" t="str" cm="1">
        <f t="array" ref="S345">_xlfn.IFS(R345&gt;Q345,"Zunahme",-1*Q345&gt;R345,"Abnahme",TRUE,"Konstant")</f>
        <v>Konstant</v>
      </c>
      <c r="T345">
        <f>IFERROR(INDEX(Gemeinde_Kennzahlen!A:C,MATCH(B345,Gemeinde_Kennzahlen!B:B,),3),0)</f>
        <v>1228</v>
      </c>
      <c r="U345">
        <f>IFERROR(IF(ISNUMBER(INDEX(Gemeinde_Kennzahlen!A:W,MATCH(B345,Gemeinde_Kennzahlen!B:B,),23)),INDEX(Gemeinde_Kennzahlen!A:W,MATCH(B345,Gemeinde_Kennzahlen!B:B,),23),0),0)</f>
        <v>474</v>
      </c>
    </row>
    <row r="346" spans="1:21" x14ac:dyDescent="0.2">
      <c r="A346">
        <v>665</v>
      </c>
      <c r="B346" t="s">
        <v>2038</v>
      </c>
      <c r="C346" s="6">
        <v>0</v>
      </c>
      <c r="D346" s="6">
        <v>0</v>
      </c>
      <c r="E346" s="6">
        <v>0</v>
      </c>
      <c r="F346" s="6">
        <v>0</v>
      </c>
      <c r="G346" s="6">
        <v>0</v>
      </c>
      <c r="H346" s="6">
        <v>0</v>
      </c>
      <c r="I346" s="6">
        <v>0</v>
      </c>
      <c r="J346" s="6">
        <v>0</v>
      </c>
      <c r="K346" s="6">
        <v>0</v>
      </c>
      <c r="L346" s="6">
        <v>0</v>
      </c>
      <c r="M346" s="6">
        <f t="shared" si="36"/>
        <v>0</v>
      </c>
      <c r="N346" s="6">
        <f t="shared" si="37"/>
        <v>0</v>
      </c>
      <c r="O346" s="6">
        <f t="shared" si="38"/>
        <v>0</v>
      </c>
      <c r="P346" s="6">
        <f t="shared" si="39"/>
        <v>0</v>
      </c>
      <c r="Q346" s="6">
        <f t="shared" si="40"/>
        <v>0</v>
      </c>
      <c r="R346" s="6">
        <f t="shared" si="41"/>
        <v>0</v>
      </c>
      <c r="S346" t="str" cm="1">
        <f t="array" ref="S346">_xlfn.IFS(R346&gt;Q346,"Zunahme",-1*Q346&gt;R346,"Abnahme",TRUE,"Konstant")</f>
        <v>Konstant</v>
      </c>
      <c r="T346">
        <f>IFERROR(INDEX(Gemeinde_Kennzahlen!A:C,MATCH(B346,Gemeinde_Kennzahlen!B:B,),3),0)</f>
        <v>264</v>
      </c>
      <c r="U346">
        <f>IFERROR(IF(ISNUMBER(INDEX(Gemeinde_Kennzahlen!A:W,MATCH(B346,Gemeinde_Kennzahlen!B:B,),23)),INDEX(Gemeinde_Kennzahlen!A:W,MATCH(B346,Gemeinde_Kennzahlen!B:B,),23),0),0)</f>
        <v>131</v>
      </c>
    </row>
    <row r="347" spans="1:21" x14ac:dyDescent="0.2">
      <c r="A347">
        <v>666</v>
      </c>
      <c r="B347" t="s">
        <v>2037</v>
      </c>
      <c r="C347" s="6">
        <v>0</v>
      </c>
      <c r="D347" s="6">
        <v>0</v>
      </c>
      <c r="E347" s="6">
        <v>0</v>
      </c>
      <c r="F347" s="6">
        <v>0</v>
      </c>
      <c r="G347" s="6">
        <v>0</v>
      </c>
      <c r="H347" s="6">
        <v>17.21170395869191</v>
      </c>
      <c r="I347" s="6">
        <v>0</v>
      </c>
      <c r="J347" s="6">
        <v>0</v>
      </c>
      <c r="K347" s="6">
        <v>0</v>
      </c>
      <c r="L347" s="6">
        <v>0</v>
      </c>
      <c r="M347" s="6">
        <f t="shared" si="36"/>
        <v>1.7211703958691911</v>
      </c>
      <c r="N347" s="6">
        <f t="shared" si="37"/>
        <v>0</v>
      </c>
      <c r="O347" s="6">
        <f t="shared" si="38"/>
        <v>0</v>
      </c>
      <c r="P347" s="6">
        <f t="shared" si="39"/>
        <v>3.4423407917383821</v>
      </c>
      <c r="Q347" s="6">
        <f t="shared" si="40"/>
        <v>1.7211703958691906</v>
      </c>
      <c r="R347" s="6">
        <f t="shared" si="41"/>
        <v>1.7211703958691911</v>
      </c>
      <c r="S347" t="str" cm="1">
        <f t="array" ref="S347">_xlfn.IFS(R347&gt;Q347,"Zunahme",-1*Q347&gt;R347,"Abnahme",TRUE,"Konstant")</f>
        <v>Konstant</v>
      </c>
      <c r="T347">
        <f>IFERROR(INDEX(Gemeinde_Kennzahlen!A:C,MATCH(B347,Gemeinde_Kennzahlen!B:B,),3),0)</f>
        <v>442</v>
      </c>
      <c r="U347">
        <f>IFERROR(IF(ISNUMBER(INDEX(Gemeinde_Kennzahlen!A:W,MATCH(B347,Gemeinde_Kennzahlen!B:B,),23)),INDEX(Gemeinde_Kennzahlen!A:W,MATCH(B347,Gemeinde_Kennzahlen!B:B,),23),0),0)</f>
        <v>139</v>
      </c>
    </row>
    <row r="348" spans="1:21" x14ac:dyDescent="0.2">
      <c r="A348">
        <v>667</v>
      </c>
      <c r="B348" t="s">
        <v>2036</v>
      </c>
      <c r="C348" s="6">
        <v>2.2660321776569226</v>
      </c>
      <c r="D348" s="6">
        <v>2.2660321776569226</v>
      </c>
      <c r="E348" s="6">
        <v>2.2660321776569226</v>
      </c>
      <c r="F348" s="6">
        <v>0</v>
      </c>
      <c r="G348" s="6">
        <v>2.2660321776569226</v>
      </c>
      <c r="H348" s="6">
        <v>4.5320643553138451</v>
      </c>
      <c r="I348" s="6">
        <v>4.5320643553138451</v>
      </c>
      <c r="J348" s="6">
        <v>0</v>
      </c>
      <c r="K348" s="6">
        <v>0</v>
      </c>
      <c r="L348" s="6">
        <v>2.2660321776569226</v>
      </c>
      <c r="M348" s="6">
        <f t="shared" si="36"/>
        <v>2.0394289598912301</v>
      </c>
      <c r="N348" s="6">
        <f t="shared" si="37"/>
        <v>2.2660321776569226</v>
      </c>
      <c r="O348" s="6">
        <f t="shared" si="38"/>
        <v>1.812825742125538</v>
      </c>
      <c r="P348" s="6">
        <f t="shared" si="39"/>
        <v>2.2660321776569226</v>
      </c>
      <c r="Q348" s="6">
        <f t="shared" si="40"/>
        <v>0.52874084145328204</v>
      </c>
      <c r="R348" s="6">
        <f t="shared" si="41"/>
        <v>0.22660321776569248</v>
      </c>
      <c r="S348" t="str" cm="1">
        <f t="array" ref="S348">_xlfn.IFS(R348&gt;Q348,"Zunahme",-1*Q348&gt;R348,"Abnahme",TRUE,"Konstant")</f>
        <v>Konstant</v>
      </c>
      <c r="T348">
        <f>IFERROR(INDEX(Gemeinde_Kennzahlen!A:C,MATCH(B348,Gemeinde_Kennzahlen!B:B,),3),0)</f>
        <v>3168</v>
      </c>
      <c r="U348">
        <f>IFERROR(IF(ISNUMBER(INDEX(Gemeinde_Kennzahlen!A:W,MATCH(B348,Gemeinde_Kennzahlen!B:B,),23)),INDEX(Gemeinde_Kennzahlen!A:W,MATCH(B348,Gemeinde_Kennzahlen!B:B,),23),0),0)</f>
        <v>1245</v>
      </c>
    </row>
    <row r="349" spans="1:21" x14ac:dyDescent="0.2">
      <c r="A349">
        <v>668</v>
      </c>
      <c r="B349" t="s">
        <v>2035</v>
      </c>
      <c r="C349" s="6">
        <v>0</v>
      </c>
      <c r="D349" s="6">
        <v>0</v>
      </c>
      <c r="E349" s="6">
        <v>0</v>
      </c>
      <c r="F349" s="6">
        <v>0</v>
      </c>
      <c r="G349" s="6">
        <v>0</v>
      </c>
      <c r="H349" s="6">
        <v>0</v>
      </c>
      <c r="I349" s="6">
        <v>0</v>
      </c>
      <c r="J349" s="6">
        <v>2.310536044362292</v>
      </c>
      <c r="K349" s="6">
        <v>0</v>
      </c>
      <c r="L349" s="6">
        <v>2.310536044362292</v>
      </c>
      <c r="M349" s="6">
        <f t="shared" si="36"/>
        <v>0.46210720887245837</v>
      </c>
      <c r="N349" s="6">
        <f t="shared" si="37"/>
        <v>0</v>
      </c>
      <c r="O349" s="6">
        <f t="shared" si="38"/>
        <v>0</v>
      </c>
      <c r="P349" s="6">
        <f t="shared" si="39"/>
        <v>0.92421441774491675</v>
      </c>
      <c r="Q349" s="6">
        <f t="shared" si="40"/>
        <v>0.30807147258163892</v>
      </c>
      <c r="R349" s="6">
        <f t="shared" si="41"/>
        <v>0.46210720887245837</v>
      </c>
      <c r="S349" t="str" cm="1">
        <f t="array" ref="S349">_xlfn.IFS(R349&gt;Q349,"Zunahme",-1*Q349&gt;R349,"Abnahme",TRUE,"Konstant")</f>
        <v>Zunahme</v>
      </c>
      <c r="T349">
        <f>IFERROR(INDEX(Gemeinde_Kennzahlen!A:C,MATCH(B349,Gemeinde_Kennzahlen!B:B,),3),0)</f>
        <v>3013</v>
      </c>
      <c r="U349">
        <f>IFERROR(IF(ISNUMBER(INDEX(Gemeinde_Kennzahlen!A:W,MATCH(B349,Gemeinde_Kennzahlen!B:B,),23)),INDEX(Gemeinde_Kennzahlen!A:W,MATCH(B349,Gemeinde_Kennzahlen!B:B,),23),0),0)</f>
        <v>1315</v>
      </c>
    </row>
    <row r="350" spans="1:21" x14ac:dyDescent="0.2">
      <c r="A350">
        <v>669</v>
      </c>
      <c r="B350" t="s">
        <v>2034</v>
      </c>
      <c r="C350" s="6">
        <v>0</v>
      </c>
      <c r="D350" s="6">
        <v>0</v>
      </c>
      <c r="E350" s="6">
        <v>0</v>
      </c>
      <c r="F350" s="6">
        <v>0</v>
      </c>
      <c r="G350" s="6">
        <v>0</v>
      </c>
      <c r="H350" s="6">
        <v>0</v>
      </c>
      <c r="I350" s="6">
        <v>0</v>
      </c>
      <c r="J350" s="6">
        <v>0</v>
      </c>
      <c r="K350" s="6">
        <v>0</v>
      </c>
      <c r="L350" s="6">
        <v>0</v>
      </c>
      <c r="M350" s="6">
        <f t="shared" si="36"/>
        <v>0</v>
      </c>
      <c r="N350" s="6">
        <f t="shared" si="37"/>
        <v>0</v>
      </c>
      <c r="O350" s="6">
        <f t="shared" si="38"/>
        <v>0</v>
      </c>
      <c r="P350" s="6">
        <f t="shared" si="39"/>
        <v>0</v>
      </c>
      <c r="Q350" s="6">
        <f t="shared" si="40"/>
        <v>0</v>
      </c>
      <c r="R350" s="6">
        <f t="shared" si="41"/>
        <v>0</v>
      </c>
      <c r="S350" t="str" cm="1">
        <f t="array" ref="S350">_xlfn.IFS(R350&gt;Q350,"Zunahme",-1*Q350&gt;R350,"Abnahme",TRUE,"Konstant")</f>
        <v>Konstant</v>
      </c>
      <c r="T350">
        <f>IFERROR(INDEX(Gemeinde_Kennzahlen!A:C,MATCH(B350,Gemeinde_Kennzahlen!B:B,),3),0)</f>
        <v>538</v>
      </c>
      <c r="U350">
        <f>IFERROR(IF(ISNUMBER(INDEX(Gemeinde_Kennzahlen!A:W,MATCH(B350,Gemeinde_Kennzahlen!B:B,),23)),INDEX(Gemeinde_Kennzahlen!A:W,MATCH(B350,Gemeinde_Kennzahlen!B:B,),23),0),0)</f>
        <v>219</v>
      </c>
    </row>
    <row r="351" spans="1:21" x14ac:dyDescent="0.2">
      <c r="A351">
        <v>670</v>
      </c>
      <c r="B351" t="s">
        <v>2033</v>
      </c>
      <c r="C351" s="6">
        <v>0</v>
      </c>
      <c r="D351" s="6">
        <v>1.3239772275916855</v>
      </c>
      <c r="E351" s="6">
        <v>1.3239772275916855</v>
      </c>
      <c r="F351" s="6">
        <v>1.3239772275916855</v>
      </c>
      <c r="G351" s="6">
        <v>1.3239772275916855</v>
      </c>
      <c r="H351" s="6">
        <v>1.3239772275916855</v>
      </c>
      <c r="I351" s="6">
        <v>1.3239772275916855</v>
      </c>
      <c r="J351" s="6">
        <v>0</v>
      </c>
      <c r="K351" s="6">
        <v>1.3239772275916855</v>
      </c>
      <c r="L351" s="6">
        <v>0</v>
      </c>
      <c r="M351" s="6">
        <f t="shared" si="36"/>
        <v>0.92678405931417984</v>
      </c>
      <c r="N351" s="6">
        <f t="shared" si="37"/>
        <v>1.3239772275916855</v>
      </c>
      <c r="O351" s="6">
        <f t="shared" si="38"/>
        <v>1.0591817820733485</v>
      </c>
      <c r="P351" s="6">
        <f t="shared" si="39"/>
        <v>0.79438633655501134</v>
      </c>
      <c r="Q351" s="6">
        <f t="shared" si="40"/>
        <v>0.20224086212788911</v>
      </c>
      <c r="R351" s="6">
        <f t="shared" si="41"/>
        <v>-0.1323977227591685</v>
      </c>
      <c r="S351" t="str" cm="1">
        <f t="array" ref="S351">_xlfn.IFS(R351&gt;Q351,"Zunahme",-1*Q351&gt;R351,"Abnahme",TRUE,"Konstant")</f>
        <v>Konstant</v>
      </c>
      <c r="T351">
        <f>IFERROR(INDEX(Gemeinde_Kennzahlen!A:C,MATCH(B351,Gemeinde_Kennzahlen!B:B,),3),0)</f>
        <v>5606</v>
      </c>
      <c r="U351">
        <f>IFERROR(IF(ISNUMBER(INDEX(Gemeinde_Kennzahlen!A:W,MATCH(B351,Gemeinde_Kennzahlen!B:B,),23)),INDEX(Gemeinde_Kennzahlen!A:W,MATCH(B351,Gemeinde_Kennzahlen!B:B,),23),0),0)</f>
        <v>1947</v>
      </c>
    </row>
    <row r="352" spans="1:21" x14ac:dyDescent="0.2">
      <c r="A352">
        <v>671</v>
      </c>
      <c r="B352" t="s">
        <v>2032</v>
      </c>
      <c r="C352" s="6">
        <v>0</v>
      </c>
      <c r="D352" s="6">
        <v>0</v>
      </c>
      <c r="E352" s="6">
        <v>0</v>
      </c>
      <c r="F352" s="6">
        <v>0</v>
      </c>
      <c r="G352" s="6">
        <v>0</v>
      </c>
      <c r="H352" s="6">
        <v>0</v>
      </c>
      <c r="I352" s="6">
        <v>0</v>
      </c>
      <c r="J352" s="6">
        <v>0</v>
      </c>
      <c r="K352" s="6">
        <v>0</v>
      </c>
      <c r="L352" s="6">
        <v>0</v>
      </c>
      <c r="M352" s="6">
        <f t="shared" si="36"/>
        <v>0</v>
      </c>
      <c r="N352" s="6">
        <f t="shared" si="37"/>
        <v>0</v>
      </c>
      <c r="O352" s="6">
        <f t="shared" si="38"/>
        <v>0</v>
      </c>
      <c r="P352" s="6">
        <f t="shared" si="39"/>
        <v>0</v>
      </c>
      <c r="Q352" s="6">
        <f t="shared" si="40"/>
        <v>0</v>
      </c>
      <c r="R352" s="6">
        <f t="shared" si="41"/>
        <v>0</v>
      </c>
      <c r="S352" t="str" cm="1">
        <f t="array" ref="S352">_xlfn.IFS(R352&gt;Q352,"Zunahme",-1*Q352&gt;R352,"Abnahme",TRUE,"Konstant")</f>
        <v>Konstant</v>
      </c>
      <c r="T352">
        <f>IFERROR(INDEX(Gemeinde_Kennzahlen!A:C,MATCH(B352,Gemeinde_Kennzahlen!B:B,),3),0)</f>
        <v>372</v>
      </c>
      <c r="U352">
        <f>IFERROR(IF(ISNUMBER(INDEX(Gemeinde_Kennzahlen!A:W,MATCH(B352,Gemeinde_Kennzahlen!B:B,),23)),INDEX(Gemeinde_Kennzahlen!A:W,MATCH(B352,Gemeinde_Kennzahlen!B:B,),23),0),0)</f>
        <v>0</v>
      </c>
    </row>
    <row r="353" spans="1:21" x14ac:dyDescent="0.2">
      <c r="A353">
        <v>681</v>
      </c>
      <c r="B353" t="s">
        <v>2031</v>
      </c>
      <c r="C353" s="6">
        <v>0</v>
      </c>
      <c r="D353" s="6">
        <v>0</v>
      </c>
      <c r="E353" s="6">
        <v>0</v>
      </c>
      <c r="F353" s="6">
        <v>0</v>
      </c>
      <c r="G353" s="6">
        <v>0</v>
      </c>
      <c r="H353" s="6">
        <v>0</v>
      </c>
      <c r="I353" s="6">
        <v>0</v>
      </c>
      <c r="J353" s="6">
        <v>0</v>
      </c>
      <c r="K353" s="6">
        <v>0</v>
      </c>
      <c r="L353" s="6">
        <v>0</v>
      </c>
      <c r="M353" s="6">
        <f t="shared" si="36"/>
        <v>0</v>
      </c>
      <c r="N353" s="6">
        <f t="shared" si="37"/>
        <v>0</v>
      </c>
      <c r="O353" s="6">
        <f t="shared" si="38"/>
        <v>0</v>
      </c>
      <c r="P353" s="6">
        <f t="shared" si="39"/>
        <v>0</v>
      </c>
      <c r="Q353" s="6">
        <f t="shared" si="40"/>
        <v>0</v>
      </c>
      <c r="R353" s="6">
        <f t="shared" si="41"/>
        <v>0</v>
      </c>
      <c r="S353" t="str" cm="1">
        <f t="array" ref="S353">_xlfn.IFS(R353&gt;Q353,"Zunahme",-1*Q353&gt;R353,"Abnahme",TRUE,"Konstant")</f>
        <v>Konstant</v>
      </c>
      <c r="T353">
        <f>IFERROR(INDEX(Gemeinde_Kennzahlen!A:C,MATCH(B353,Gemeinde_Kennzahlen!B:B,),3),0)</f>
        <v>291</v>
      </c>
      <c r="U353">
        <f>IFERROR(IF(ISNUMBER(INDEX(Gemeinde_Kennzahlen!A:W,MATCH(B353,Gemeinde_Kennzahlen!B:B,),23)),INDEX(Gemeinde_Kennzahlen!A:W,MATCH(B353,Gemeinde_Kennzahlen!B:B,),23),0),0)</f>
        <v>109</v>
      </c>
    </row>
    <row r="354" spans="1:21" x14ac:dyDescent="0.2">
      <c r="A354">
        <v>683</v>
      </c>
      <c r="B354" t="s">
        <v>2030</v>
      </c>
      <c r="C354" s="6">
        <v>0</v>
      </c>
      <c r="D354" s="6">
        <v>0</v>
      </c>
      <c r="E354" s="6">
        <v>0</v>
      </c>
      <c r="F354" s="6">
        <v>0</v>
      </c>
      <c r="G354" s="6">
        <v>0</v>
      </c>
      <c r="H354" s="6">
        <v>0</v>
      </c>
      <c r="I354" s="6">
        <v>0</v>
      </c>
      <c r="J354" s="6">
        <v>0</v>
      </c>
      <c r="K354" s="6">
        <v>0</v>
      </c>
      <c r="L354" s="6">
        <v>0</v>
      </c>
      <c r="M354" s="6">
        <f t="shared" si="36"/>
        <v>0</v>
      </c>
      <c r="N354" s="6">
        <f t="shared" si="37"/>
        <v>0</v>
      </c>
      <c r="O354" s="6">
        <f t="shared" si="38"/>
        <v>0</v>
      </c>
      <c r="P354" s="6">
        <f t="shared" si="39"/>
        <v>0</v>
      </c>
      <c r="Q354" s="6">
        <f t="shared" si="40"/>
        <v>0</v>
      </c>
      <c r="R354" s="6">
        <f t="shared" si="41"/>
        <v>0</v>
      </c>
      <c r="S354" t="str" cm="1">
        <f t="array" ref="S354">_xlfn.IFS(R354&gt;Q354,"Zunahme",-1*Q354&gt;R354,"Abnahme",TRUE,"Konstant")</f>
        <v>Konstant</v>
      </c>
      <c r="T354">
        <f>IFERROR(INDEX(Gemeinde_Kennzahlen!A:C,MATCH(B354,Gemeinde_Kennzahlen!B:B,),3),0)</f>
        <v>164</v>
      </c>
      <c r="U354">
        <f>IFERROR(IF(ISNUMBER(INDEX(Gemeinde_Kennzahlen!A:W,MATCH(B354,Gemeinde_Kennzahlen!B:B,),23)),INDEX(Gemeinde_Kennzahlen!A:W,MATCH(B354,Gemeinde_Kennzahlen!B:B,),23),0),0)</f>
        <v>0</v>
      </c>
    </row>
    <row r="355" spans="1:21" x14ac:dyDescent="0.2">
      <c r="A355">
        <v>687</v>
      </c>
      <c r="B355" t="s">
        <v>2029</v>
      </c>
      <c r="C355" s="6">
        <v>0</v>
      </c>
      <c r="D355" s="6">
        <v>0</v>
      </c>
      <c r="E355" s="6">
        <v>0</v>
      </c>
      <c r="F355" s="6">
        <v>0</v>
      </c>
      <c r="G355" s="6">
        <v>0</v>
      </c>
      <c r="H355" s="6">
        <v>0</v>
      </c>
      <c r="I355" s="6">
        <v>0</v>
      </c>
      <c r="J355" s="6">
        <v>0</v>
      </c>
      <c r="K355" s="6">
        <v>0</v>
      </c>
      <c r="L355" s="6">
        <v>0</v>
      </c>
      <c r="M355" s="6">
        <f t="shared" si="36"/>
        <v>0</v>
      </c>
      <c r="N355" s="6">
        <f t="shared" si="37"/>
        <v>0</v>
      </c>
      <c r="O355" s="6">
        <f t="shared" si="38"/>
        <v>0</v>
      </c>
      <c r="P355" s="6">
        <f t="shared" si="39"/>
        <v>0</v>
      </c>
      <c r="Q355" s="6">
        <f t="shared" si="40"/>
        <v>0</v>
      </c>
      <c r="R355" s="6">
        <f t="shared" si="41"/>
        <v>0</v>
      </c>
      <c r="S355" t="str" cm="1">
        <f t="array" ref="S355">_xlfn.IFS(R355&gt;Q355,"Zunahme",-1*Q355&gt;R355,"Abnahme",TRUE,"Konstant")</f>
        <v>Konstant</v>
      </c>
      <c r="T355">
        <f>IFERROR(INDEX(Gemeinde_Kennzahlen!A:C,MATCH(B355,Gemeinde_Kennzahlen!B:B,),3),0)</f>
        <v>201</v>
      </c>
      <c r="U355">
        <f>IFERROR(IF(ISNUMBER(INDEX(Gemeinde_Kennzahlen!A:W,MATCH(B355,Gemeinde_Kennzahlen!B:B,),23)),INDEX(Gemeinde_Kennzahlen!A:W,MATCH(B355,Gemeinde_Kennzahlen!B:B,),23),0),0)</f>
        <v>60</v>
      </c>
    </row>
    <row r="356" spans="1:21" x14ac:dyDescent="0.2">
      <c r="A356">
        <v>690</v>
      </c>
      <c r="B356" t="s">
        <v>2028</v>
      </c>
      <c r="C356" s="6">
        <v>0</v>
      </c>
      <c r="D356" s="6">
        <v>4.7192071731949028</v>
      </c>
      <c r="E356" s="6">
        <v>4.7192071731949028</v>
      </c>
      <c r="F356" s="6">
        <v>0</v>
      </c>
      <c r="G356" s="6">
        <v>0</v>
      </c>
      <c r="H356" s="6">
        <v>0</v>
      </c>
      <c r="I356" s="6">
        <v>0</v>
      </c>
      <c r="J356" s="6">
        <v>0</v>
      </c>
      <c r="K356" s="6">
        <v>0</v>
      </c>
      <c r="L356" s="6">
        <v>0</v>
      </c>
      <c r="M356" s="6">
        <f t="shared" si="36"/>
        <v>0.94384143463898051</v>
      </c>
      <c r="N356" s="6">
        <f t="shared" si="37"/>
        <v>0</v>
      </c>
      <c r="O356" s="6">
        <f t="shared" si="38"/>
        <v>1.887682869277961</v>
      </c>
      <c r="P356" s="6">
        <f t="shared" si="39"/>
        <v>0</v>
      </c>
      <c r="Q356" s="6">
        <f t="shared" si="40"/>
        <v>0.62922762309265368</v>
      </c>
      <c r="R356" s="6">
        <f t="shared" si="41"/>
        <v>-0.94384143463898051</v>
      </c>
      <c r="S356" t="str" cm="1">
        <f t="array" ref="S356">_xlfn.IFS(R356&gt;Q356,"Zunahme",-1*Q356&gt;R356,"Abnahme",TRUE,"Konstant")</f>
        <v>Abnahme</v>
      </c>
      <c r="T356">
        <f>IFERROR(INDEX(Gemeinde_Kennzahlen!A:C,MATCH(B356,Gemeinde_Kennzahlen!B:B,),3),0)</f>
        <v>1415</v>
      </c>
      <c r="U356">
        <f>IFERROR(IF(ISNUMBER(INDEX(Gemeinde_Kennzahlen!A:W,MATCH(B356,Gemeinde_Kennzahlen!B:B,),23)),INDEX(Gemeinde_Kennzahlen!A:W,MATCH(B356,Gemeinde_Kennzahlen!B:B,),23),0),0)</f>
        <v>704</v>
      </c>
    </row>
    <row r="357" spans="1:21" x14ac:dyDescent="0.2">
      <c r="A357">
        <v>691</v>
      </c>
      <c r="B357" t="s">
        <v>2027</v>
      </c>
      <c r="C357" s="6">
        <v>0</v>
      </c>
      <c r="D357" s="6">
        <v>0</v>
      </c>
      <c r="E357" s="6">
        <v>13.192612137203165</v>
      </c>
      <c r="F357" s="6">
        <v>0</v>
      </c>
      <c r="G357" s="6">
        <v>0</v>
      </c>
      <c r="H357" s="6">
        <v>0</v>
      </c>
      <c r="I357" s="6">
        <v>0</v>
      </c>
      <c r="J357" s="6">
        <v>0</v>
      </c>
      <c r="K357" s="6">
        <v>0</v>
      </c>
      <c r="L357" s="6">
        <v>0</v>
      </c>
      <c r="M357" s="6">
        <f t="shared" si="36"/>
        <v>1.3192612137203166</v>
      </c>
      <c r="N357" s="6">
        <f t="shared" si="37"/>
        <v>0</v>
      </c>
      <c r="O357" s="6">
        <f t="shared" si="38"/>
        <v>2.6385224274406331</v>
      </c>
      <c r="P357" s="6">
        <f t="shared" si="39"/>
        <v>0</v>
      </c>
      <c r="Q357" s="6">
        <f t="shared" si="40"/>
        <v>1.3192612137203164</v>
      </c>
      <c r="R357" s="6">
        <f t="shared" si="41"/>
        <v>-1.3192612137203166</v>
      </c>
      <c r="S357" t="str" cm="1">
        <f t="array" ref="S357">_xlfn.IFS(R357&gt;Q357,"Zunahme",-1*Q357&gt;R357,"Abnahme",TRUE,"Konstant")</f>
        <v>Konstant</v>
      </c>
      <c r="T357">
        <f>IFERROR(INDEX(Gemeinde_Kennzahlen!A:C,MATCH(B357,Gemeinde_Kennzahlen!B:B,),3),0)</f>
        <v>499</v>
      </c>
      <c r="U357">
        <f>IFERROR(IF(ISNUMBER(INDEX(Gemeinde_Kennzahlen!A:W,MATCH(B357,Gemeinde_Kennzahlen!B:B,),23)),INDEX(Gemeinde_Kennzahlen!A:W,MATCH(B357,Gemeinde_Kennzahlen!B:B,),23),0),0)</f>
        <v>259</v>
      </c>
    </row>
    <row r="358" spans="1:21" x14ac:dyDescent="0.2">
      <c r="A358">
        <v>692</v>
      </c>
      <c r="B358" t="s">
        <v>2026</v>
      </c>
      <c r="C358" s="6">
        <v>19.880715705765407</v>
      </c>
      <c r="D358" s="6">
        <v>0</v>
      </c>
      <c r="E358" s="6">
        <v>0</v>
      </c>
      <c r="F358" s="6">
        <v>0</v>
      </c>
      <c r="G358" s="6">
        <v>0</v>
      </c>
      <c r="H358" s="6">
        <v>0</v>
      </c>
      <c r="I358" s="6">
        <v>0</v>
      </c>
      <c r="J358" s="6">
        <v>0</v>
      </c>
      <c r="K358" s="6">
        <v>0</v>
      </c>
      <c r="L358" s="6">
        <v>0</v>
      </c>
      <c r="M358" s="6">
        <f t="shared" si="36"/>
        <v>1.9880715705765408</v>
      </c>
      <c r="N358" s="6">
        <f t="shared" si="37"/>
        <v>0</v>
      </c>
      <c r="O358" s="6">
        <f t="shared" si="38"/>
        <v>3.9761431411530817</v>
      </c>
      <c r="P358" s="6">
        <f t="shared" si="39"/>
        <v>0</v>
      </c>
      <c r="Q358" s="6">
        <f t="shared" si="40"/>
        <v>1.9880715705765408</v>
      </c>
      <c r="R358" s="6">
        <f t="shared" si="41"/>
        <v>-1.9880715705765408</v>
      </c>
      <c r="S358" t="str" cm="1">
        <f t="array" ref="S358">_xlfn.IFS(R358&gt;Q358,"Zunahme",-1*Q358&gt;R358,"Abnahme",TRUE,"Konstant")</f>
        <v>Konstant</v>
      </c>
      <c r="T358">
        <f>IFERROR(INDEX(Gemeinde_Kennzahlen!A:C,MATCH(B358,Gemeinde_Kennzahlen!B:B,),3),0)</f>
        <v>367</v>
      </c>
      <c r="U358">
        <f>IFERROR(IF(ISNUMBER(INDEX(Gemeinde_Kennzahlen!A:W,MATCH(B358,Gemeinde_Kennzahlen!B:B,),23)),INDEX(Gemeinde_Kennzahlen!A:W,MATCH(B358,Gemeinde_Kennzahlen!B:B,),23),0),0)</f>
        <v>136</v>
      </c>
    </row>
    <row r="359" spans="1:21" x14ac:dyDescent="0.2">
      <c r="A359">
        <v>694</v>
      </c>
      <c r="B359" t="s">
        <v>2025</v>
      </c>
      <c r="C359" s="6">
        <v>0</v>
      </c>
      <c r="D359" s="6">
        <v>0</v>
      </c>
      <c r="E359" s="6">
        <v>0</v>
      </c>
      <c r="F359" s="6">
        <v>0</v>
      </c>
      <c r="G359" s="6">
        <v>0</v>
      </c>
      <c r="H359" s="6">
        <v>0</v>
      </c>
      <c r="I359" s="6">
        <v>0</v>
      </c>
      <c r="J359" s="6">
        <v>0</v>
      </c>
      <c r="K359" s="6">
        <v>0</v>
      </c>
      <c r="L359" s="6">
        <v>0</v>
      </c>
      <c r="M359" s="6">
        <f t="shared" si="36"/>
        <v>0</v>
      </c>
      <c r="N359" s="6">
        <f t="shared" si="37"/>
        <v>0</v>
      </c>
      <c r="O359" s="6">
        <f t="shared" si="38"/>
        <v>0</v>
      </c>
      <c r="P359" s="6">
        <f t="shared" si="39"/>
        <v>0</v>
      </c>
      <c r="Q359" s="6">
        <f t="shared" si="40"/>
        <v>0</v>
      </c>
      <c r="R359" s="6">
        <f t="shared" si="41"/>
        <v>0</v>
      </c>
      <c r="S359" t="str" cm="1">
        <f t="array" ref="S359">_xlfn.IFS(R359&gt;Q359,"Zunahme",-1*Q359&gt;R359,"Abnahme",TRUE,"Konstant")</f>
        <v>Konstant</v>
      </c>
      <c r="T359">
        <f>IFERROR(INDEX(Gemeinde_Kennzahlen!A:C,MATCH(B359,Gemeinde_Kennzahlen!B:B,),3),0)</f>
        <v>396</v>
      </c>
      <c r="U359">
        <f>IFERROR(IF(ISNUMBER(INDEX(Gemeinde_Kennzahlen!A:W,MATCH(B359,Gemeinde_Kennzahlen!B:B,),23)),INDEX(Gemeinde_Kennzahlen!A:W,MATCH(B359,Gemeinde_Kennzahlen!B:B,),23),0),0)</f>
        <v>89</v>
      </c>
    </row>
    <row r="360" spans="1:21" x14ac:dyDescent="0.2">
      <c r="A360">
        <v>696</v>
      </c>
      <c r="B360" t="s">
        <v>2024</v>
      </c>
      <c r="C360" s="6">
        <v>0</v>
      </c>
      <c r="D360" s="6">
        <v>0</v>
      </c>
      <c r="E360" s="6">
        <v>0</v>
      </c>
      <c r="F360" s="6">
        <v>0</v>
      </c>
      <c r="G360" s="6">
        <v>0</v>
      </c>
      <c r="H360" s="6">
        <v>0</v>
      </c>
      <c r="I360" s="6">
        <v>0</v>
      </c>
      <c r="J360" s="6">
        <v>0</v>
      </c>
      <c r="K360" s="6">
        <v>0</v>
      </c>
      <c r="L360" s="6">
        <v>0</v>
      </c>
      <c r="M360" s="6">
        <f t="shared" si="36"/>
        <v>0</v>
      </c>
      <c r="N360" s="6">
        <f t="shared" si="37"/>
        <v>0</v>
      </c>
      <c r="O360" s="6">
        <f t="shared" si="38"/>
        <v>0</v>
      </c>
      <c r="P360" s="6">
        <f t="shared" si="39"/>
        <v>0</v>
      </c>
      <c r="Q360" s="6">
        <f t="shared" si="40"/>
        <v>0</v>
      </c>
      <c r="R360" s="6">
        <f t="shared" si="41"/>
        <v>0</v>
      </c>
      <c r="S360" t="str" cm="1">
        <f t="array" ref="S360">_xlfn.IFS(R360&gt;Q360,"Zunahme",-1*Q360&gt;R360,"Abnahme",TRUE,"Konstant")</f>
        <v>Konstant</v>
      </c>
      <c r="T360">
        <f>IFERROR(INDEX(Gemeinde_Kennzahlen!A:C,MATCH(B360,Gemeinde_Kennzahlen!B:B,),3),0)</f>
        <v>344</v>
      </c>
      <c r="U360">
        <f>IFERROR(IF(ISNUMBER(INDEX(Gemeinde_Kennzahlen!A:W,MATCH(B360,Gemeinde_Kennzahlen!B:B,),23)),INDEX(Gemeinde_Kennzahlen!A:W,MATCH(B360,Gemeinde_Kennzahlen!B:B,),23),0),0)</f>
        <v>237</v>
      </c>
    </row>
    <row r="361" spans="1:21" x14ac:dyDescent="0.2">
      <c r="A361">
        <v>700</v>
      </c>
      <c r="B361" t="s">
        <v>2023</v>
      </c>
      <c r="C361" s="6">
        <v>1.8162005085361426</v>
      </c>
      <c r="D361" s="6">
        <v>1.8162005085361426</v>
      </c>
      <c r="E361" s="6">
        <v>1.8162005085361426</v>
      </c>
      <c r="F361" s="6">
        <v>3.6324010170722851</v>
      </c>
      <c r="G361" s="6">
        <v>5.448601525608427</v>
      </c>
      <c r="H361" s="6">
        <v>0</v>
      </c>
      <c r="I361" s="6">
        <v>1.8162005085361426</v>
      </c>
      <c r="J361" s="6">
        <v>5.448601525608427</v>
      </c>
      <c r="K361" s="6">
        <v>2.7243007628042135</v>
      </c>
      <c r="L361" s="6">
        <v>0.90810025426807128</v>
      </c>
      <c r="M361" s="6">
        <f t="shared" si="36"/>
        <v>2.5426807119505992</v>
      </c>
      <c r="N361" s="6">
        <f t="shared" si="37"/>
        <v>1.8162005085361426</v>
      </c>
      <c r="O361" s="6">
        <f t="shared" si="38"/>
        <v>2.9059208136578278</v>
      </c>
      <c r="P361" s="6">
        <f t="shared" si="39"/>
        <v>2.179440610243371</v>
      </c>
      <c r="Q361" s="6">
        <f t="shared" si="40"/>
        <v>0.57113337765205274</v>
      </c>
      <c r="R361" s="6">
        <f t="shared" si="41"/>
        <v>-0.3632401017072282</v>
      </c>
      <c r="S361" t="str" cm="1">
        <f t="array" ref="S361">_xlfn.IFS(R361&gt;Q361,"Zunahme",-1*Q361&gt;R361,"Abnahme",TRUE,"Konstant")</f>
        <v>Konstant</v>
      </c>
      <c r="T361">
        <f>IFERROR(INDEX(Gemeinde_Kennzahlen!A:C,MATCH(B361,Gemeinde_Kennzahlen!B:B,),3),0)</f>
        <v>7385</v>
      </c>
      <c r="U361">
        <f>IFERROR(IF(ISNUMBER(INDEX(Gemeinde_Kennzahlen!A:W,MATCH(B361,Gemeinde_Kennzahlen!B:B,),23)),INDEX(Gemeinde_Kennzahlen!A:W,MATCH(B361,Gemeinde_Kennzahlen!B:B,),23),0),0)</f>
        <v>3627</v>
      </c>
    </row>
    <row r="362" spans="1:21" x14ac:dyDescent="0.2">
      <c r="A362">
        <v>701</v>
      </c>
      <c r="B362" t="s">
        <v>2022</v>
      </c>
      <c r="C362" s="6">
        <v>0</v>
      </c>
      <c r="D362" s="6">
        <v>0</v>
      </c>
      <c r="E362" s="6">
        <v>0</v>
      </c>
      <c r="F362" s="6">
        <v>0</v>
      </c>
      <c r="G362" s="6">
        <v>0</v>
      </c>
      <c r="H362" s="6">
        <v>0</v>
      </c>
      <c r="I362" s="6">
        <v>0</v>
      </c>
      <c r="J362" s="6">
        <v>0</v>
      </c>
      <c r="K362" s="6">
        <v>0</v>
      </c>
      <c r="L362" s="6">
        <v>0</v>
      </c>
      <c r="M362" s="6">
        <f t="shared" si="36"/>
        <v>0</v>
      </c>
      <c r="N362" s="6">
        <f t="shared" si="37"/>
        <v>0</v>
      </c>
      <c r="O362" s="6">
        <f t="shared" si="38"/>
        <v>0</v>
      </c>
      <c r="P362" s="6">
        <f t="shared" si="39"/>
        <v>0</v>
      </c>
      <c r="Q362" s="6">
        <f t="shared" si="40"/>
        <v>0</v>
      </c>
      <c r="R362" s="6">
        <f t="shared" si="41"/>
        <v>0</v>
      </c>
      <c r="S362" t="str" cm="1">
        <f t="array" ref="S362">_xlfn.IFS(R362&gt;Q362,"Zunahme",-1*Q362&gt;R362,"Abnahme",TRUE,"Konstant")</f>
        <v>Konstant</v>
      </c>
      <c r="T362">
        <f>IFERROR(INDEX(Gemeinde_Kennzahlen!A:C,MATCH(B362,Gemeinde_Kennzahlen!B:B,),3),0)</f>
        <v>467</v>
      </c>
      <c r="U362">
        <f>IFERROR(IF(ISNUMBER(INDEX(Gemeinde_Kennzahlen!A:W,MATCH(B362,Gemeinde_Kennzahlen!B:B,),23)),INDEX(Gemeinde_Kennzahlen!A:W,MATCH(B362,Gemeinde_Kennzahlen!B:B,),23),0),0)</f>
        <v>82</v>
      </c>
    </row>
    <row r="363" spans="1:21" x14ac:dyDescent="0.2">
      <c r="A363">
        <v>703</v>
      </c>
      <c r="B363" t="s">
        <v>2021</v>
      </c>
      <c r="C363" s="6">
        <v>0</v>
      </c>
      <c r="D363" s="6">
        <v>0</v>
      </c>
      <c r="E363" s="6">
        <v>0</v>
      </c>
      <c r="F363" s="6">
        <v>0</v>
      </c>
      <c r="G363" s="6">
        <v>3.0581039755351682</v>
      </c>
      <c r="H363" s="6">
        <v>0</v>
      </c>
      <c r="I363" s="6">
        <v>3.0581039755351682</v>
      </c>
      <c r="J363" s="6">
        <v>0</v>
      </c>
      <c r="K363" s="6">
        <v>6.1162079510703364</v>
      </c>
      <c r="L363" s="6">
        <v>0</v>
      </c>
      <c r="M363" s="6">
        <f t="shared" si="36"/>
        <v>1.2232415902140672</v>
      </c>
      <c r="N363" s="6">
        <f t="shared" si="37"/>
        <v>0</v>
      </c>
      <c r="O363" s="6">
        <f t="shared" si="38"/>
        <v>0.6116207951070336</v>
      </c>
      <c r="P363" s="6">
        <f t="shared" si="39"/>
        <v>1.834862385321101</v>
      </c>
      <c r="Q363" s="6">
        <f t="shared" si="40"/>
        <v>0.67617223044962282</v>
      </c>
      <c r="R363" s="6">
        <f t="shared" si="41"/>
        <v>0.61162079510703382</v>
      </c>
      <c r="S363" t="str" cm="1">
        <f t="array" ref="S363">_xlfn.IFS(R363&gt;Q363,"Zunahme",-1*Q363&gt;R363,"Abnahme",TRUE,"Konstant")</f>
        <v>Konstant</v>
      </c>
      <c r="T363">
        <f>IFERROR(INDEX(Gemeinde_Kennzahlen!A:C,MATCH(B363,Gemeinde_Kennzahlen!B:B,),3),0)</f>
        <v>2344</v>
      </c>
      <c r="U363">
        <f>IFERROR(IF(ISNUMBER(INDEX(Gemeinde_Kennzahlen!A:W,MATCH(B363,Gemeinde_Kennzahlen!B:B,),23)),INDEX(Gemeinde_Kennzahlen!A:W,MATCH(B363,Gemeinde_Kennzahlen!B:B,),23),0),0)</f>
        <v>926</v>
      </c>
    </row>
    <row r="364" spans="1:21" x14ac:dyDescent="0.2">
      <c r="A364">
        <v>704</v>
      </c>
      <c r="B364" t="s">
        <v>2020</v>
      </c>
      <c r="C364" s="6">
        <v>0</v>
      </c>
      <c r="D364" s="6">
        <v>0</v>
      </c>
      <c r="E364" s="6">
        <v>0</v>
      </c>
      <c r="F364" s="6">
        <v>0</v>
      </c>
      <c r="G364" s="6">
        <v>0</v>
      </c>
      <c r="H364" s="6">
        <v>0</v>
      </c>
      <c r="I364" s="6">
        <v>0</v>
      </c>
      <c r="J364" s="6">
        <v>0</v>
      </c>
      <c r="K364" s="6">
        <v>0</v>
      </c>
      <c r="L364" s="6">
        <v>0</v>
      </c>
      <c r="M364" s="6">
        <f t="shared" si="36"/>
        <v>0</v>
      </c>
      <c r="N364" s="6">
        <f t="shared" si="37"/>
        <v>0</v>
      </c>
      <c r="O364" s="6">
        <f t="shared" si="38"/>
        <v>0</v>
      </c>
      <c r="P364" s="6">
        <f t="shared" si="39"/>
        <v>0</v>
      </c>
      <c r="Q364" s="6">
        <f t="shared" si="40"/>
        <v>0</v>
      </c>
      <c r="R364" s="6">
        <f t="shared" si="41"/>
        <v>0</v>
      </c>
      <c r="S364" t="str" cm="1">
        <f t="array" ref="S364">_xlfn.IFS(R364&gt;Q364,"Zunahme",-1*Q364&gt;R364,"Abnahme",TRUE,"Konstant")</f>
        <v>Konstant</v>
      </c>
      <c r="T364">
        <f>IFERROR(INDEX(Gemeinde_Kennzahlen!A:C,MATCH(B364,Gemeinde_Kennzahlen!B:B,),3),0)</f>
        <v>201</v>
      </c>
      <c r="U364">
        <f>IFERROR(IF(ISNUMBER(INDEX(Gemeinde_Kennzahlen!A:W,MATCH(B364,Gemeinde_Kennzahlen!B:B,),23)),INDEX(Gemeinde_Kennzahlen!A:W,MATCH(B364,Gemeinde_Kennzahlen!B:B,),23),0),0)</f>
        <v>42</v>
      </c>
    </row>
    <row r="365" spans="1:21" x14ac:dyDescent="0.2">
      <c r="A365">
        <v>706</v>
      </c>
      <c r="B365" t="s">
        <v>2019</v>
      </c>
      <c r="C365" s="6">
        <v>10.857763300760043</v>
      </c>
      <c r="D365" s="6">
        <v>0</v>
      </c>
      <c r="E365" s="6">
        <v>0</v>
      </c>
      <c r="F365" s="6">
        <v>0</v>
      </c>
      <c r="G365" s="6">
        <v>0</v>
      </c>
      <c r="H365" s="6">
        <v>0</v>
      </c>
      <c r="I365" s="6">
        <v>0</v>
      </c>
      <c r="J365" s="6">
        <v>0</v>
      </c>
      <c r="K365" s="6">
        <v>0</v>
      </c>
      <c r="L365" s="6">
        <v>0</v>
      </c>
      <c r="M365" s="6">
        <f t="shared" si="36"/>
        <v>1.0857763300760044</v>
      </c>
      <c r="N365" s="6">
        <f t="shared" si="37"/>
        <v>0</v>
      </c>
      <c r="O365" s="6">
        <f t="shared" si="38"/>
        <v>2.1715526601520088</v>
      </c>
      <c r="P365" s="6">
        <f t="shared" si="39"/>
        <v>0</v>
      </c>
      <c r="Q365" s="6">
        <f t="shared" si="40"/>
        <v>1.0857763300760044</v>
      </c>
      <c r="R365" s="6">
        <f t="shared" si="41"/>
        <v>-1.0857763300760044</v>
      </c>
      <c r="S365" t="str" cm="1">
        <f t="array" ref="S365">_xlfn.IFS(R365&gt;Q365,"Zunahme",-1*Q365&gt;R365,"Abnahme",TRUE,"Konstant")</f>
        <v>Konstant</v>
      </c>
      <c r="T365">
        <f>IFERROR(INDEX(Gemeinde_Kennzahlen!A:C,MATCH(B365,Gemeinde_Kennzahlen!B:B,),3),0)</f>
        <v>644</v>
      </c>
      <c r="U365">
        <f>IFERROR(IF(ISNUMBER(INDEX(Gemeinde_Kennzahlen!A:W,MATCH(B365,Gemeinde_Kennzahlen!B:B,),23)),INDEX(Gemeinde_Kennzahlen!A:W,MATCH(B365,Gemeinde_Kennzahlen!B:B,),23),0),0)</f>
        <v>277</v>
      </c>
    </row>
    <row r="366" spans="1:21" x14ac:dyDescent="0.2">
      <c r="A366">
        <v>707</v>
      </c>
      <c r="B366" t="s">
        <v>2018</v>
      </c>
      <c r="C366" s="6">
        <v>0</v>
      </c>
      <c r="D366" s="6">
        <v>0</v>
      </c>
      <c r="E366" s="6">
        <v>0</v>
      </c>
      <c r="F366" s="6">
        <v>0</v>
      </c>
      <c r="G366" s="6">
        <v>0</v>
      </c>
      <c r="H366" s="6">
        <v>0</v>
      </c>
      <c r="I366" s="6">
        <v>0</v>
      </c>
      <c r="J366" s="6">
        <v>0</v>
      </c>
      <c r="K366" s="6">
        <v>0</v>
      </c>
      <c r="L366" s="6">
        <v>0</v>
      </c>
      <c r="M366" s="6">
        <f t="shared" si="36"/>
        <v>0</v>
      </c>
      <c r="N366" s="6">
        <f t="shared" si="37"/>
        <v>0</v>
      </c>
      <c r="O366" s="6">
        <f t="shared" si="38"/>
        <v>0</v>
      </c>
      <c r="P366" s="6">
        <f t="shared" si="39"/>
        <v>0</v>
      </c>
      <c r="Q366" s="6">
        <f t="shared" si="40"/>
        <v>0</v>
      </c>
      <c r="R366" s="6">
        <f t="shared" si="41"/>
        <v>0</v>
      </c>
      <c r="S366" t="str" cm="1">
        <f t="array" ref="S366">_xlfn.IFS(R366&gt;Q366,"Zunahme",-1*Q366&gt;R366,"Abnahme",TRUE,"Konstant")</f>
        <v>Konstant</v>
      </c>
      <c r="T366">
        <f>IFERROR(INDEX(Gemeinde_Kennzahlen!A:C,MATCH(B366,Gemeinde_Kennzahlen!B:B,),3),0)</f>
        <v>152</v>
      </c>
      <c r="U366">
        <f>IFERROR(IF(ISNUMBER(INDEX(Gemeinde_Kennzahlen!A:W,MATCH(B366,Gemeinde_Kennzahlen!B:B,),23)),INDEX(Gemeinde_Kennzahlen!A:W,MATCH(B366,Gemeinde_Kennzahlen!B:B,),23),0),0)</f>
        <v>22</v>
      </c>
    </row>
    <row r="367" spans="1:21" x14ac:dyDescent="0.2">
      <c r="A367">
        <v>708</v>
      </c>
      <c r="B367" t="s">
        <v>2017</v>
      </c>
      <c r="C367" s="6">
        <v>0</v>
      </c>
      <c r="D367" s="6">
        <v>0</v>
      </c>
      <c r="E367" s="6">
        <v>0</v>
      </c>
      <c r="F367" s="6">
        <v>0</v>
      </c>
      <c r="G367" s="6">
        <v>285.71428571428572</v>
      </c>
      <c r="H367" s="6">
        <v>0</v>
      </c>
      <c r="I367" s="6">
        <v>0</v>
      </c>
      <c r="J367" s="6">
        <v>0</v>
      </c>
      <c r="K367" s="6">
        <v>0</v>
      </c>
      <c r="L367" s="6">
        <v>0</v>
      </c>
      <c r="M367" s="6">
        <f t="shared" si="36"/>
        <v>28.571428571428573</v>
      </c>
      <c r="N367" s="6">
        <f t="shared" si="37"/>
        <v>0</v>
      </c>
      <c r="O367" s="6">
        <f t="shared" si="38"/>
        <v>57.142857142857146</v>
      </c>
      <c r="P367" s="6">
        <f t="shared" si="39"/>
        <v>0</v>
      </c>
      <c r="Q367" s="6">
        <f t="shared" si="40"/>
        <v>28.571428571428569</v>
      </c>
      <c r="R367" s="6">
        <f t="shared" si="41"/>
        <v>-28.571428571428573</v>
      </c>
      <c r="S367" t="str" cm="1">
        <f t="array" ref="S367">_xlfn.IFS(R367&gt;Q367,"Zunahme",-1*Q367&gt;R367,"Abnahme",TRUE,"Konstant")</f>
        <v>Konstant</v>
      </c>
      <c r="T367">
        <f>IFERROR(INDEX(Gemeinde_Kennzahlen!A:C,MATCH(B367,Gemeinde_Kennzahlen!B:B,),3),0)</f>
        <v>35</v>
      </c>
      <c r="U367">
        <f>IFERROR(IF(ISNUMBER(INDEX(Gemeinde_Kennzahlen!A:W,MATCH(B367,Gemeinde_Kennzahlen!B:B,),23)),INDEX(Gemeinde_Kennzahlen!A:W,MATCH(B367,Gemeinde_Kennzahlen!B:B,),23),0),0)</f>
        <v>0</v>
      </c>
    </row>
    <row r="368" spans="1:21" x14ac:dyDescent="0.2">
      <c r="A368">
        <v>709</v>
      </c>
      <c r="B368" t="s">
        <v>2016</v>
      </c>
      <c r="C368" s="6">
        <v>0</v>
      </c>
      <c r="D368" s="6">
        <v>0</v>
      </c>
      <c r="E368" s="6">
        <v>0</v>
      </c>
      <c r="F368" s="6">
        <v>0</v>
      </c>
      <c r="G368" s="6">
        <v>0</v>
      </c>
      <c r="H368" s="6">
        <v>0</v>
      </c>
      <c r="I368" s="6">
        <v>0</v>
      </c>
      <c r="J368" s="6">
        <v>0</v>
      </c>
      <c r="K368" s="6">
        <v>0</v>
      </c>
      <c r="L368" s="6">
        <v>0</v>
      </c>
      <c r="M368" s="6">
        <f t="shared" si="36"/>
        <v>0</v>
      </c>
      <c r="N368" s="6">
        <f t="shared" si="37"/>
        <v>0</v>
      </c>
      <c r="O368" s="6">
        <f t="shared" si="38"/>
        <v>0</v>
      </c>
      <c r="P368" s="6">
        <f t="shared" si="39"/>
        <v>0</v>
      </c>
      <c r="Q368" s="6">
        <f t="shared" si="40"/>
        <v>0</v>
      </c>
      <c r="R368" s="6">
        <f t="shared" si="41"/>
        <v>0</v>
      </c>
      <c r="S368" t="str" cm="1">
        <f t="array" ref="S368">_xlfn.IFS(R368&gt;Q368,"Zunahme",-1*Q368&gt;R368,"Abnahme",TRUE,"Konstant")</f>
        <v>Konstant</v>
      </c>
      <c r="T368">
        <f>IFERROR(INDEX(Gemeinde_Kennzahlen!A:C,MATCH(B368,Gemeinde_Kennzahlen!B:B,),3),0)</f>
        <v>60</v>
      </c>
      <c r="U368">
        <f>IFERROR(IF(ISNUMBER(INDEX(Gemeinde_Kennzahlen!A:W,MATCH(B368,Gemeinde_Kennzahlen!B:B,),23)),INDEX(Gemeinde_Kennzahlen!A:W,MATCH(B368,Gemeinde_Kennzahlen!B:B,),23),0),0)</f>
        <v>39</v>
      </c>
    </row>
    <row r="369" spans="1:21" x14ac:dyDescent="0.2">
      <c r="A369">
        <v>711</v>
      </c>
      <c r="B369" t="s">
        <v>2015</v>
      </c>
      <c r="C369" s="6">
        <v>0</v>
      </c>
      <c r="D369" s="6">
        <v>0</v>
      </c>
      <c r="E369" s="6">
        <v>0</v>
      </c>
      <c r="F369" s="6">
        <v>0</v>
      </c>
      <c r="G369" s="6">
        <v>0</v>
      </c>
      <c r="H369" s="6">
        <v>0</v>
      </c>
      <c r="I369" s="6">
        <v>0</v>
      </c>
      <c r="J369" s="6">
        <v>0</v>
      </c>
      <c r="K369" s="6">
        <v>0</v>
      </c>
      <c r="L369" s="6">
        <v>0</v>
      </c>
      <c r="M369" s="6">
        <f t="shared" si="36"/>
        <v>0</v>
      </c>
      <c r="N369" s="6">
        <f t="shared" si="37"/>
        <v>0</v>
      </c>
      <c r="O369" s="6">
        <f t="shared" si="38"/>
        <v>0</v>
      </c>
      <c r="P369" s="6">
        <f t="shared" si="39"/>
        <v>0</v>
      </c>
      <c r="Q369" s="6">
        <f t="shared" si="40"/>
        <v>0</v>
      </c>
      <c r="R369" s="6">
        <f t="shared" si="41"/>
        <v>0</v>
      </c>
      <c r="S369" t="str" cm="1">
        <f t="array" ref="S369">_xlfn.IFS(R369&gt;Q369,"Zunahme",-1*Q369&gt;R369,"Abnahme",TRUE,"Konstant")</f>
        <v>Konstant</v>
      </c>
      <c r="T369">
        <f>IFERROR(INDEX(Gemeinde_Kennzahlen!A:C,MATCH(B369,Gemeinde_Kennzahlen!B:B,),3),0)</f>
        <v>288</v>
      </c>
      <c r="U369">
        <f>IFERROR(IF(ISNUMBER(INDEX(Gemeinde_Kennzahlen!A:W,MATCH(B369,Gemeinde_Kennzahlen!B:B,),23)),INDEX(Gemeinde_Kennzahlen!A:W,MATCH(B369,Gemeinde_Kennzahlen!B:B,),23),0),0)</f>
        <v>65</v>
      </c>
    </row>
    <row r="370" spans="1:21" x14ac:dyDescent="0.2">
      <c r="A370">
        <v>713</v>
      </c>
      <c r="B370" t="s">
        <v>2014</v>
      </c>
      <c r="C370" s="6">
        <v>0</v>
      </c>
      <c r="D370" s="6">
        <v>1.9565642731363726</v>
      </c>
      <c r="E370" s="6">
        <v>0</v>
      </c>
      <c r="F370" s="6">
        <v>0</v>
      </c>
      <c r="G370" s="6">
        <v>0</v>
      </c>
      <c r="H370" s="6">
        <v>1.9565642731363726</v>
      </c>
      <c r="I370" s="6">
        <v>0</v>
      </c>
      <c r="J370" s="6">
        <v>5.869692819409118</v>
      </c>
      <c r="K370" s="6">
        <v>1.9565642731363726</v>
      </c>
      <c r="L370" s="6">
        <v>0</v>
      </c>
      <c r="M370" s="6">
        <f t="shared" si="36"/>
        <v>1.1739385638818236</v>
      </c>
      <c r="N370" s="6">
        <f t="shared" si="37"/>
        <v>0</v>
      </c>
      <c r="O370" s="6">
        <f t="shared" si="38"/>
        <v>0.3913128546272745</v>
      </c>
      <c r="P370" s="6">
        <f t="shared" si="39"/>
        <v>1.9565642731363728</v>
      </c>
      <c r="Q370" s="6">
        <f t="shared" si="40"/>
        <v>0.59774025891291194</v>
      </c>
      <c r="R370" s="6">
        <f t="shared" si="41"/>
        <v>0.78262570925454922</v>
      </c>
      <c r="S370" t="str" cm="1">
        <f t="array" ref="S370">_xlfn.IFS(R370&gt;Q370,"Zunahme",-1*Q370&gt;R370,"Abnahme",TRUE,"Konstant")</f>
        <v>Zunahme</v>
      </c>
      <c r="T370">
        <f>IFERROR(INDEX(Gemeinde_Kennzahlen!A:C,MATCH(B370,Gemeinde_Kennzahlen!B:B,),3),0)</f>
        <v>3570</v>
      </c>
      <c r="U370">
        <f>IFERROR(IF(ISNUMBER(INDEX(Gemeinde_Kennzahlen!A:W,MATCH(B370,Gemeinde_Kennzahlen!B:B,),23)),INDEX(Gemeinde_Kennzahlen!A:W,MATCH(B370,Gemeinde_Kennzahlen!B:B,),23),0),0)</f>
        <v>1541</v>
      </c>
    </row>
    <row r="371" spans="1:21" x14ac:dyDescent="0.2">
      <c r="A371">
        <v>715</v>
      </c>
      <c r="B371" t="s">
        <v>2013</v>
      </c>
      <c r="C371" s="6">
        <v>0</v>
      </c>
      <c r="D371" s="6">
        <v>0</v>
      </c>
      <c r="E371" s="6">
        <v>0</v>
      </c>
      <c r="F371" s="6">
        <v>0</v>
      </c>
      <c r="G371" s="6">
        <v>0</v>
      </c>
      <c r="H371" s="6">
        <v>0</v>
      </c>
      <c r="I371" s="6">
        <v>0</v>
      </c>
      <c r="J371" s="6">
        <v>0</v>
      </c>
      <c r="K371" s="6">
        <v>0</v>
      </c>
      <c r="L371" s="6">
        <v>0</v>
      </c>
      <c r="M371" s="6">
        <f t="shared" si="36"/>
        <v>0</v>
      </c>
      <c r="N371" s="6">
        <f t="shared" si="37"/>
        <v>0</v>
      </c>
      <c r="O371" s="6">
        <f t="shared" si="38"/>
        <v>0</v>
      </c>
      <c r="P371" s="6">
        <f t="shared" si="39"/>
        <v>0</v>
      </c>
      <c r="Q371" s="6">
        <f t="shared" si="40"/>
        <v>0</v>
      </c>
      <c r="R371" s="6">
        <f t="shared" si="41"/>
        <v>0</v>
      </c>
      <c r="S371" t="str" cm="1">
        <f t="array" ref="S371">_xlfn.IFS(R371&gt;Q371,"Zunahme",-1*Q371&gt;R371,"Abnahme",TRUE,"Konstant")</f>
        <v>Konstant</v>
      </c>
      <c r="T371">
        <f>IFERROR(INDEX(Gemeinde_Kennzahlen!A:C,MATCH(B371,Gemeinde_Kennzahlen!B:B,),3),0)</f>
        <v>42</v>
      </c>
      <c r="U371">
        <f>IFERROR(IF(ISNUMBER(INDEX(Gemeinde_Kennzahlen!A:W,MATCH(B371,Gemeinde_Kennzahlen!B:B,),23)),INDEX(Gemeinde_Kennzahlen!A:W,MATCH(B371,Gemeinde_Kennzahlen!B:B,),23),0),0)</f>
        <v>0</v>
      </c>
    </row>
    <row r="372" spans="1:21" x14ac:dyDescent="0.2">
      <c r="A372">
        <v>716</v>
      </c>
      <c r="B372" t="s">
        <v>2012</v>
      </c>
      <c r="C372" s="6">
        <v>0</v>
      </c>
      <c r="D372" s="6">
        <v>0</v>
      </c>
      <c r="E372" s="6">
        <v>0</v>
      </c>
      <c r="F372" s="6">
        <v>0</v>
      </c>
      <c r="G372" s="6">
        <v>0</v>
      </c>
      <c r="H372" s="6">
        <v>0</v>
      </c>
      <c r="I372" s="6">
        <v>0</v>
      </c>
      <c r="J372" s="6">
        <v>0</v>
      </c>
      <c r="K372" s="6">
        <v>0</v>
      </c>
      <c r="L372" s="6">
        <v>0</v>
      </c>
      <c r="M372" s="6">
        <f t="shared" si="36"/>
        <v>0</v>
      </c>
      <c r="N372" s="6">
        <f t="shared" si="37"/>
        <v>0</v>
      </c>
      <c r="O372" s="6">
        <f t="shared" si="38"/>
        <v>0</v>
      </c>
      <c r="P372" s="6">
        <f t="shared" si="39"/>
        <v>0</v>
      </c>
      <c r="Q372" s="6">
        <f t="shared" si="40"/>
        <v>0</v>
      </c>
      <c r="R372" s="6">
        <f t="shared" si="41"/>
        <v>0</v>
      </c>
      <c r="S372" t="str" cm="1">
        <f t="array" ref="S372">_xlfn.IFS(R372&gt;Q372,"Zunahme",-1*Q372&gt;R372,"Abnahme",TRUE,"Konstant")</f>
        <v>Konstant</v>
      </c>
      <c r="T372">
        <f>IFERROR(INDEX(Gemeinde_Kennzahlen!A:C,MATCH(B372,Gemeinde_Kennzahlen!B:B,),3),0)</f>
        <v>399</v>
      </c>
      <c r="U372">
        <f>IFERROR(IF(ISNUMBER(INDEX(Gemeinde_Kennzahlen!A:W,MATCH(B372,Gemeinde_Kennzahlen!B:B,),23)),INDEX(Gemeinde_Kennzahlen!A:W,MATCH(B372,Gemeinde_Kennzahlen!B:B,),23),0),0)</f>
        <v>179</v>
      </c>
    </row>
    <row r="373" spans="1:21" x14ac:dyDescent="0.2">
      <c r="A373">
        <v>717</v>
      </c>
      <c r="B373" t="s">
        <v>2011</v>
      </c>
      <c r="C373" s="6">
        <v>0</v>
      </c>
      <c r="D373" s="6">
        <v>3.5373187124159884</v>
      </c>
      <c r="E373" s="6">
        <v>0</v>
      </c>
      <c r="F373" s="6">
        <v>0</v>
      </c>
      <c r="G373" s="6">
        <v>0</v>
      </c>
      <c r="H373" s="6">
        <v>0</v>
      </c>
      <c r="I373" s="6">
        <v>0</v>
      </c>
      <c r="J373" s="6">
        <v>3.5373187124159884</v>
      </c>
      <c r="K373" s="6">
        <v>1.7686593562079942</v>
      </c>
      <c r="L373" s="6">
        <v>1.7686593562079942</v>
      </c>
      <c r="M373" s="6">
        <f t="shared" si="36"/>
        <v>1.0611956137247964</v>
      </c>
      <c r="N373" s="6">
        <f t="shared" si="37"/>
        <v>0</v>
      </c>
      <c r="O373" s="6">
        <f t="shared" si="38"/>
        <v>0.70746374248319766</v>
      </c>
      <c r="P373" s="6">
        <f t="shared" si="39"/>
        <v>1.4149274849663953</v>
      </c>
      <c r="Q373" s="6">
        <f t="shared" si="40"/>
        <v>0.4716424949887984</v>
      </c>
      <c r="R373" s="6">
        <f t="shared" si="41"/>
        <v>0.35373187124159888</v>
      </c>
      <c r="S373" t="str" cm="1">
        <f t="array" ref="S373">_xlfn.IFS(R373&gt;Q373,"Zunahme",-1*Q373&gt;R373,"Abnahme",TRUE,"Konstant")</f>
        <v>Konstant</v>
      </c>
      <c r="T373">
        <f>IFERROR(INDEX(Gemeinde_Kennzahlen!A:C,MATCH(B373,Gemeinde_Kennzahlen!B:B,),3),0)</f>
        <v>4012</v>
      </c>
      <c r="U373">
        <f>IFERROR(IF(ISNUMBER(INDEX(Gemeinde_Kennzahlen!A:W,MATCH(B373,Gemeinde_Kennzahlen!B:B,),23)),INDEX(Gemeinde_Kennzahlen!A:W,MATCH(B373,Gemeinde_Kennzahlen!B:B,),23),0),0)</f>
        <v>1642</v>
      </c>
    </row>
    <row r="374" spans="1:21" x14ac:dyDescent="0.2">
      <c r="A374">
        <v>723</v>
      </c>
      <c r="B374" t="s">
        <v>2010</v>
      </c>
      <c r="C374" s="6">
        <v>0</v>
      </c>
      <c r="D374" s="6">
        <v>0</v>
      </c>
      <c r="E374" s="6">
        <v>5.6839712012125796</v>
      </c>
      <c r="F374" s="6">
        <v>0</v>
      </c>
      <c r="G374" s="6">
        <v>1.89465706707086</v>
      </c>
      <c r="H374" s="6">
        <v>3.78931413414172</v>
      </c>
      <c r="I374" s="6">
        <v>0</v>
      </c>
      <c r="J374" s="6">
        <v>1.89465706707086</v>
      </c>
      <c r="K374" s="6">
        <v>0</v>
      </c>
      <c r="L374" s="6">
        <v>1.89465706707086</v>
      </c>
      <c r="M374" s="6">
        <f t="shared" si="36"/>
        <v>1.5157256536566881</v>
      </c>
      <c r="N374" s="6">
        <f t="shared" si="37"/>
        <v>0.94732853353543001</v>
      </c>
      <c r="O374" s="6">
        <f t="shared" si="38"/>
        <v>1.5157256536566881</v>
      </c>
      <c r="P374" s="6">
        <f t="shared" si="39"/>
        <v>1.5157256536566881</v>
      </c>
      <c r="Q374" s="6">
        <f t="shared" si="40"/>
        <v>0.61879240691756399</v>
      </c>
      <c r="R374" s="6">
        <f t="shared" si="41"/>
        <v>0</v>
      </c>
      <c r="S374" t="str" cm="1">
        <f t="array" ref="S374">_xlfn.IFS(R374&gt;Q374,"Zunahme",-1*Q374&gt;R374,"Abnahme",TRUE,"Konstant")</f>
        <v>Konstant</v>
      </c>
      <c r="T374">
        <f>IFERROR(INDEX(Gemeinde_Kennzahlen!A:C,MATCH(B374,Gemeinde_Kennzahlen!B:B,),3),0)</f>
        <v>3756</v>
      </c>
      <c r="U374">
        <f>IFERROR(IF(ISNUMBER(INDEX(Gemeinde_Kennzahlen!A:W,MATCH(B374,Gemeinde_Kennzahlen!B:B,),23)),INDEX(Gemeinde_Kennzahlen!A:W,MATCH(B374,Gemeinde_Kennzahlen!B:B,),23),0),0)</f>
        <v>1522</v>
      </c>
    </row>
    <row r="375" spans="1:21" x14ac:dyDescent="0.2">
      <c r="A375">
        <v>724</v>
      </c>
      <c r="B375" t="s">
        <v>2009</v>
      </c>
      <c r="C375" s="6">
        <v>0</v>
      </c>
      <c r="D375" s="6">
        <v>0</v>
      </c>
      <c r="E375" s="6">
        <v>0</v>
      </c>
      <c r="F375" s="6">
        <v>0</v>
      </c>
      <c r="G375" s="6">
        <v>0</v>
      </c>
      <c r="H375" s="6">
        <v>0</v>
      </c>
      <c r="I375" s="6">
        <v>0</v>
      </c>
      <c r="J375" s="6">
        <v>0</v>
      </c>
      <c r="K375" s="6">
        <v>0</v>
      </c>
      <c r="L375" s="6">
        <v>0</v>
      </c>
      <c r="M375" s="6">
        <f t="shared" si="36"/>
        <v>0</v>
      </c>
      <c r="N375" s="6">
        <f t="shared" si="37"/>
        <v>0</v>
      </c>
      <c r="O375" s="6">
        <f t="shared" si="38"/>
        <v>0</v>
      </c>
      <c r="P375" s="6">
        <f t="shared" si="39"/>
        <v>0</v>
      </c>
      <c r="Q375" s="6">
        <f t="shared" si="40"/>
        <v>0</v>
      </c>
      <c r="R375" s="6">
        <f t="shared" si="41"/>
        <v>0</v>
      </c>
      <c r="S375" t="str" cm="1">
        <f t="array" ref="S375">_xlfn.IFS(R375&gt;Q375,"Zunahme",-1*Q375&gt;R375,"Abnahme",TRUE,"Konstant")</f>
        <v>Konstant</v>
      </c>
      <c r="T375">
        <f>IFERROR(INDEX(Gemeinde_Kennzahlen!A:C,MATCH(B375,Gemeinde_Kennzahlen!B:B,),3),0)</f>
        <v>769</v>
      </c>
      <c r="U375">
        <f>IFERROR(IF(ISNUMBER(INDEX(Gemeinde_Kennzahlen!A:W,MATCH(B375,Gemeinde_Kennzahlen!B:B,),23)),INDEX(Gemeinde_Kennzahlen!A:W,MATCH(B375,Gemeinde_Kennzahlen!B:B,),23),0),0)</f>
        <v>183</v>
      </c>
    </row>
    <row r="376" spans="1:21" x14ac:dyDescent="0.2">
      <c r="A376">
        <v>726</v>
      </c>
      <c r="B376" t="s">
        <v>2008</v>
      </c>
      <c r="C376" s="6">
        <v>0</v>
      </c>
      <c r="D376" s="6">
        <v>0</v>
      </c>
      <c r="E376" s="6">
        <v>0</v>
      </c>
      <c r="F376" s="6">
        <v>4.1390728476821188</v>
      </c>
      <c r="G376" s="6">
        <v>0</v>
      </c>
      <c r="H376" s="6">
        <v>4.1390728476821188</v>
      </c>
      <c r="I376" s="6">
        <v>0</v>
      </c>
      <c r="J376" s="6">
        <v>0</v>
      </c>
      <c r="K376" s="6">
        <v>0</v>
      </c>
      <c r="L376" s="6">
        <v>0</v>
      </c>
      <c r="M376" s="6">
        <f t="shared" si="36"/>
        <v>0.82781456953642374</v>
      </c>
      <c r="N376" s="6">
        <f t="shared" si="37"/>
        <v>0</v>
      </c>
      <c r="O376" s="6">
        <f t="shared" si="38"/>
        <v>0.82781456953642374</v>
      </c>
      <c r="P376" s="6">
        <f t="shared" si="39"/>
        <v>0.82781456953642374</v>
      </c>
      <c r="Q376" s="6">
        <f t="shared" si="40"/>
        <v>0.55187637969094916</v>
      </c>
      <c r="R376" s="6">
        <f t="shared" si="41"/>
        <v>0</v>
      </c>
      <c r="S376" t="str" cm="1">
        <f t="array" ref="S376">_xlfn.IFS(R376&gt;Q376,"Zunahme",-1*Q376&gt;R376,"Abnahme",TRUE,"Konstant")</f>
        <v>Konstant</v>
      </c>
      <c r="T376">
        <f>IFERROR(INDEX(Gemeinde_Kennzahlen!A:C,MATCH(B376,Gemeinde_Kennzahlen!B:B,),3),0)</f>
        <v>2028</v>
      </c>
      <c r="U376">
        <f>IFERROR(IF(ISNUMBER(INDEX(Gemeinde_Kennzahlen!A:W,MATCH(B376,Gemeinde_Kennzahlen!B:B,),23)),INDEX(Gemeinde_Kennzahlen!A:W,MATCH(B376,Gemeinde_Kennzahlen!B:B,),23),0),0)</f>
        <v>388</v>
      </c>
    </row>
    <row r="377" spans="1:21" x14ac:dyDescent="0.2">
      <c r="A377">
        <v>731</v>
      </c>
      <c r="B377" t="s">
        <v>2007</v>
      </c>
      <c r="C377" s="6">
        <v>0</v>
      </c>
      <c r="D377" s="6">
        <v>0</v>
      </c>
      <c r="E377" s="6">
        <v>0</v>
      </c>
      <c r="F377" s="6">
        <v>0</v>
      </c>
      <c r="G377" s="6">
        <v>0</v>
      </c>
      <c r="H377" s="6">
        <v>0</v>
      </c>
      <c r="I377" s="6">
        <v>0</v>
      </c>
      <c r="J377" s="6">
        <v>0</v>
      </c>
      <c r="K377" s="6">
        <v>3.883495145631068</v>
      </c>
      <c r="L377" s="6">
        <v>3.883495145631068</v>
      </c>
      <c r="M377" s="6">
        <f t="shared" si="36"/>
        <v>0.77669902912621358</v>
      </c>
      <c r="N377" s="6">
        <f t="shared" si="37"/>
        <v>0</v>
      </c>
      <c r="O377" s="6">
        <f t="shared" si="38"/>
        <v>0</v>
      </c>
      <c r="P377" s="6">
        <f t="shared" si="39"/>
        <v>1.5533980582524272</v>
      </c>
      <c r="Q377" s="6">
        <f t="shared" si="40"/>
        <v>0.51779935275080902</v>
      </c>
      <c r="R377" s="6">
        <f t="shared" si="41"/>
        <v>0.77669902912621358</v>
      </c>
      <c r="S377" t="str" cm="1">
        <f t="array" ref="S377">_xlfn.IFS(R377&gt;Q377,"Zunahme",-1*Q377&gt;R377,"Abnahme",TRUE,"Konstant")</f>
        <v>Zunahme</v>
      </c>
      <c r="T377">
        <f>IFERROR(INDEX(Gemeinde_Kennzahlen!A:C,MATCH(B377,Gemeinde_Kennzahlen!B:B,),3),0)</f>
        <v>2180</v>
      </c>
      <c r="U377">
        <f>IFERROR(IF(ISNUMBER(INDEX(Gemeinde_Kennzahlen!A:W,MATCH(B377,Gemeinde_Kennzahlen!B:B,),23)),INDEX(Gemeinde_Kennzahlen!A:W,MATCH(B377,Gemeinde_Kennzahlen!B:B,),23),0),0)</f>
        <v>395</v>
      </c>
    </row>
    <row r="378" spans="1:21" x14ac:dyDescent="0.2">
      <c r="A378">
        <v>732</v>
      </c>
      <c r="B378" t="s">
        <v>2006</v>
      </c>
      <c r="C378" s="6">
        <v>0</v>
      </c>
      <c r="D378" s="6">
        <v>0</v>
      </c>
      <c r="E378" s="6">
        <v>0</v>
      </c>
      <c r="F378" s="6">
        <v>0</v>
      </c>
      <c r="G378" s="6">
        <v>0</v>
      </c>
      <c r="H378" s="6">
        <v>0</v>
      </c>
      <c r="I378" s="6">
        <v>0</v>
      </c>
      <c r="J378" s="6">
        <v>5.1177072671443193</v>
      </c>
      <c r="K378" s="6">
        <v>0</v>
      </c>
      <c r="L378" s="6">
        <v>0</v>
      </c>
      <c r="M378" s="6">
        <f t="shared" si="36"/>
        <v>0.51177072671443191</v>
      </c>
      <c r="N378" s="6">
        <f t="shared" si="37"/>
        <v>0</v>
      </c>
      <c r="O378" s="6">
        <f t="shared" si="38"/>
        <v>0</v>
      </c>
      <c r="P378" s="6">
        <f t="shared" si="39"/>
        <v>1.0235414534288638</v>
      </c>
      <c r="Q378" s="6">
        <f t="shared" si="40"/>
        <v>0.51177072671443191</v>
      </c>
      <c r="R378" s="6">
        <f t="shared" si="41"/>
        <v>0.51177072671443191</v>
      </c>
      <c r="S378" t="str" cm="1">
        <f t="array" ref="S378">_xlfn.IFS(R378&gt;Q378,"Zunahme",-1*Q378&gt;R378,"Abnahme",TRUE,"Konstant")</f>
        <v>Konstant</v>
      </c>
      <c r="T378">
        <f>IFERROR(INDEX(Gemeinde_Kennzahlen!A:C,MATCH(B378,Gemeinde_Kennzahlen!B:B,),3),0)</f>
        <v>1682</v>
      </c>
      <c r="U378">
        <f>IFERROR(IF(ISNUMBER(INDEX(Gemeinde_Kennzahlen!A:W,MATCH(B378,Gemeinde_Kennzahlen!B:B,),23)),INDEX(Gemeinde_Kennzahlen!A:W,MATCH(B378,Gemeinde_Kennzahlen!B:B,),23),0),0)</f>
        <v>272</v>
      </c>
    </row>
    <row r="379" spans="1:21" x14ac:dyDescent="0.2">
      <c r="A379">
        <v>733</v>
      </c>
      <c r="B379" t="s">
        <v>2005</v>
      </c>
      <c r="C379" s="6">
        <v>2.7012425715829282</v>
      </c>
      <c r="D379" s="6">
        <v>0</v>
      </c>
      <c r="E379" s="6">
        <v>0</v>
      </c>
      <c r="F379" s="6">
        <v>2.7012425715829282</v>
      </c>
      <c r="G379" s="6">
        <v>2.7012425715829282</v>
      </c>
      <c r="H379" s="6">
        <v>0</v>
      </c>
      <c r="I379" s="6">
        <v>1.3506212857914641</v>
      </c>
      <c r="J379" s="6">
        <v>1.3506212857914641</v>
      </c>
      <c r="K379" s="6">
        <v>0</v>
      </c>
      <c r="L379" s="6">
        <v>0</v>
      </c>
      <c r="M379" s="6">
        <f t="shared" si="36"/>
        <v>1.0804970286331712</v>
      </c>
      <c r="N379" s="6">
        <f t="shared" si="37"/>
        <v>0.67531064289573206</v>
      </c>
      <c r="O379" s="6">
        <f t="shared" si="38"/>
        <v>1.620745542949757</v>
      </c>
      <c r="P379" s="6">
        <f t="shared" si="39"/>
        <v>0.5402485143165856</v>
      </c>
      <c r="Q379" s="6">
        <f t="shared" si="40"/>
        <v>0.39248144638399729</v>
      </c>
      <c r="R379" s="6">
        <f t="shared" si="41"/>
        <v>-0.5402485143165856</v>
      </c>
      <c r="S379" t="str" cm="1">
        <f t="array" ref="S379">_xlfn.IFS(R379&gt;Q379,"Zunahme",-1*Q379&gt;R379,"Abnahme",TRUE,"Konstant")</f>
        <v>Abnahme</v>
      </c>
      <c r="T379">
        <f>IFERROR(INDEX(Gemeinde_Kennzahlen!A:C,MATCH(B379,Gemeinde_Kennzahlen!B:B,),3),0)</f>
        <v>4370</v>
      </c>
      <c r="U379">
        <f>IFERROR(IF(ISNUMBER(INDEX(Gemeinde_Kennzahlen!A:W,MATCH(B379,Gemeinde_Kennzahlen!B:B,),23)),INDEX(Gemeinde_Kennzahlen!A:W,MATCH(B379,Gemeinde_Kennzahlen!B:B,),23),0),0)</f>
        <v>3034</v>
      </c>
    </row>
    <row r="380" spans="1:21" x14ac:dyDescent="0.2">
      <c r="A380">
        <v>734</v>
      </c>
      <c r="B380" t="s">
        <v>2004</v>
      </c>
      <c r="C380" s="6">
        <v>0</v>
      </c>
      <c r="D380" s="6">
        <v>0</v>
      </c>
      <c r="E380" s="6">
        <v>0</v>
      </c>
      <c r="F380" s="6">
        <v>0</v>
      </c>
      <c r="G380" s="6">
        <v>0</v>
      </c>
      <c r="H380" s="6">
        <v>0</v>
      </c>
      <c r="I380" s="6">
        <v>0</v>
      </c>
      <c r="J380" s="6">
        <v>0</v>
      </c>
      <c r="K380" s="6">
        <v>0</v>
      </c>
      <c r="L380" s="6">
        <v>0</v>
      </c>
      <c r="M380" s="6">
        <f t="shared" si="36"/>
        <v>0</v>
      </c>
      <c r="N380" s="6">
        <f t="shared" si="37"/>
        <v>0</v>
      </c>
      <c r="O380" s="6">
        <f t="shared" si="38"/>
        <v>0</v>
      </c>
      <c r="P380" s="6">
        <f t="shared" si="39"/>
        <v>0</v>
      </c>
      <c r="Q380" s="6">
        <f t="shared" si="40"/>
        <v>0</v>
      </c>
      <c r="R380" s="6">
        <f t="shared" si="41"/>
        <v>0</v>
      </c>
      <c r="S380" t="str" cm="1">
        <f t="array" ref="S380">_xlfn.IFS(R380&gt;Q380,"Zunahme",-1*Q380&gt;R380,"Abnahme",TRUE,"Konstant")</f>
        <v>Konstant</v>
      </c>
      <c r="T380">
        <f>IFERROR(INDEX(Gemeinde_Kennzahlen!A:C,MATCH(B380,Gemeinde_Kennzahlen!B:B,),3),0)</f>
        <v>476</v>
      </c>
      <c r="U380">
        <f>IFERROR(IF(ISNUMBER(INDEX(Gemeinde_Kennzahlen!A:W,MATCH(B380,Gemeinde_Kennzahlen!B:B,),23)),INDEX(Gemeinde_Kennzahlen!A:W,MATCH(B380,Gemeinde_Kennzahlen!B:B,),23),0),0)</f>
        <v>88</v>
      </c>
    </row>
    <row r="381" spans="1:21" x14ac:dyDescent="0.2">
      <c r="A381">
        <v>735</v>
      </c>
      <c r="B381" t="s">
        <v>2003</v>
      </c>
      <c r="C381" s="6">
        <v>0</v>
      </c>
      <c r="D381" s="6">
        <v>0</v>
      </c>
      <c r="E381" s="6">
        <v>0</v>
      </c>
      <c r="F381" s="6">
        <v>0</v>
      </c>
      <c r="G381" s="6">
        <v>0</v>
      </c>
      <c r="H381" s="6">
        <v>0</v>
      </c>
      <c r="I381" s="6">
        <v>0</v>
      </c>
      <c r="J381" s="6">
        <v>0</v>
      </c>
      <c r="K381" s="6">
        <v>0</v>
      </c>
      <c r="L381" s="6">
        <v>0</v>
      </c>
      <c r="M381" s="6">
        <f t="shared" si="36"/>
        <v>0</v>
      </c>
      <c r="N381" s="6">
        <f t="shared" si="37"/>
        <v>0</v>
      </c>
      <c r="O381" s="6">
        <f t="shared" si="38"/>
        <v>0</v>
      </c>
      <c r="P381" s="6">
        <f t="shared" si="39"/>
        <v>0</v>
      </c>
      <c r="Q381" s="6">
        <f t="shared" si="40"/>
        <v>0</v>
      </c>
      <c r="R381" s="6">
        <f t="shared" si="41"/>
        <v>0</v>
      </c>
      <c r="S381" t="str" cm="1">
        <f t="array" ref="S381">_xlfn.IFS(R381&gt;Q381,"Zunahme",-1*Q381&gt;R381,"Abnahme",TRUE,"Konstant")</f>
        <v>Konstant</v>
      </c>
      <c r="T381">
        <f>IFERROR(INDEX(Gemeinde_Kennzahlen!A:C,MATCH(B381,Gemeinde_Kennzahlen!B:B,),3),0)</f>
        <v>331</v>
      </c>
      <c r="U381">
        <f>IFERROR(IF(ISNUMBER(INDEX(Gemeinde_Kennzahlen!A:W,MATCH(B381,Gemeinde_Kennzahlen!B:B,),23)),INDEX(Gemeinde_Kennzahlen!A:W,MATCH(B381,Gemeinde_Kennzahlen!B:B,),23),0),0)</f>
        <v>85</v>
      </c>
    </row>
    <row r="382" spans="1:21" x14ac:dyDescent="0.2">
      <c r="A382">
        <v>736</v>
      </c>
      <c r="B382" t="s">
        <v>2002</v>
      </c>
      <c r="C382" s="6">
        <v>0</v>
      </c>
      <c r="D382" s="6">
        <v>0</v>
      </c>
      <c r="E382" s="6">
        <v>20.28397565922921</v>
      </c>
      <c r="F382" s="6">
        <v>0</v>
      </c>
      <c r="G382" s="6">
        <v>0</v>
      </c>
      <c r="H382" s="6">
        <v>0</v>
      </c>
      <c r="I382" s="6">
        <v>20.28397565922921</v>
      </c>
      <c r="J382" s="6">
        <v>0</v>
      </c>
      <c r="K382" s="6">
        <v>0</v>
      </c>
      <c r="L382" s="6">
        <v>0</v>
      </c>
      <c r="M382" s="6">
        <f t="shared" si="36"/>
        <v>4.056795131845842</v>
      </c>
      <c r="N382" s="6">
        <f t="shared" si="37"/>
        <v>0</v>
      </c>
      <c r="O382" s="6">
        <f t="shared" si="38"/>
        <v>4.056795131845842</v>
      </c>
      <c r="P382" s="6">
        <f t="shared" si="39"/>
        <v>4.056795131845842</v>
      </c>
      <c r="Q382" s="6">
        <f t="shared" si="40"/>
        <v>2.7045300878972283</v>
      </c>
      <c r="R382" s="6">
        <f t="shared" si="41"/>
        <v>0</v>
      </c>
      <c r="S382" t="str" cm="1">
        <f t="array" ref="S382">_xlfn.IFS(R382&gt;Q382,"Zunahme",-1*Q382&gt;R382,"Abnahme",TRUE,"Konstant")</f>
        <v>Konstant</v>
      </c>
      <c r="T382">
        <f>IFERROR(INDEX(Gemeinde_Kennzahlen!A:C,MATCH(B382,Gemeinde_Kennzahlen!B:B,),3),0)</f>
        <v>412</v>
      </c>
      <c r="U382">
        <f>IFERROR(IF(ISNUMBER(INDEX(Gemeinde_Kennzahlen!A:W,MATCH(B382,Gemeinde_Kennzahlen!B:B,),23)),INDEX(Gemeinde_Kennzahlen!A:W,MATCH(B382,Gemeinde_Kennzahlen!B:B,),23),0),0)</f>
        <v>81</v>
      </c>
    </row>
    <row r="383" spans="1:21" x14ac:dyDescent="0.2">
      <c r="A383">
        <v>737</v>
      </c>
      <c r="B383" t="s">
        <v>2001</v>
      </c>
      <c r="C383" s="6">
        <v>0</v>
      </c>
      <c r="D383" s="6">
        <v>0</v>
      </c>
      <c r="E383" s="6">
        <v>0</v>
      </c>
      <c r="F383" s="6">
        <v>0</v>
      </c>
      <c r="G383" s="6">
        <v>0</v>
      </c>
      <c r="H383" s="6">
        <v>0</v>
      </c>
      <c r="I383" s="6">
        <v>0</v>
      </c>
      <c r="J383" s="6">
        <v>0</v>
      </c>
      <c r="K383" s="6">
        <v>0</v>
      </c>
      <c r="L383" s="6">
        <v>0</v>
      </c>
      <c r="M383" s="6">
        <f t="shared" si="36"/>
        <v>0</v>
      </c>
      <c r="N383" s="6">
        <f t="shared" si="37"/>
        <v>0</v>
      </c>
      <c r="O383" s="6">
        <f t="shared" si="38"/>
        <v>0</v>
      </c>
      <c r="P383" s="6">
        <f t="shared" si="39"/>
        <v>0</v>
      </c>
      <c r="Q383" s="6">
        <f t="shared" si="40"/>
        <v>0</v>
      </c>
      <c r="R383" s="6">
        <f t="shared" si="41"/>
        <v>0</v>
      </c>
      <c r="S383" t="str" cm="1">
        <f t="array" ref="S383">_xlfn.IFS(R383&gt;Q383,"Zunahme",-1*Q383&gt;R383,"Abnahme",TRUE,"Konstant")</f>
        <v>Konstant</v>
      </c>
      <c r="T383">
        <f>IFERROR(INDEX(Gemeinde_Kennzahlen!A:C,MATCH(B383,Gemeinde_Kennzahlen!B:B,),3),0)</f>
        <v>313</v>
      </c>
      <c r="U383">
        <f>IFERROR(IF(ISNUMBER(INDEX(Gemeinde_Kennzahlen!A:W,MATCH(B383,Gemeinde_Kennzahlen!B:B,),23)),INDEX(Gemeinde_Kennzahlen!A:W,MATCH(B383,Gemeinde_Kennzahlen!B:B,),23),0),0)</f>
        <v>70</v>
      </c>
    </row>
    <row r="384" spans="1:21" x14ac:dyDescent="0.2">
      <c r="A384">
        <v>738</v>
      </c>
      <c r="B384" t="s">
        <v>2000</v>
      </c>
      <c r="C384" s="6">
        <v>0</v>
      </c>
      <c r="D384" s="6">
        <v>12.87001287001287</v>
      </c>
      <c r="E384" s="6">
        <v>0</v>
      </c>
      <c r="F384" s="6">
        <v>0</v>
      </c>
      <c r="G384" s="6">
        <v>0</v>
      </c>
      <c r="H384" s="6">
        <v>0</v>
      </c>
      <c r="I384" s="6">
        <v>0</v>
      </c>
      <c r="J384" s="6">
        <v>0</v>
      </c>
      <c r="K384" s="6">
        <v>0</v>
      </c>
      <c r="L384" s="6">
        <v>0</v>
      </c>
      <c r="M384" s="6">
        <f t="shared" si="36"/>
        <v>1.287001287001287</v>
      </c>
      <c r="N384" s="6">
        <f t="shared" si="37"/>
        <v>0</v>
      </c>
      <c r="O384" s="6">
        <f t="shared" si="38"/>
        <v>2.574002574002574</v>
      </c>
      <c r="P384" s="6">
        <f t="shared" si="39"/>
        <v>0</v>
      </c>
      <c r="Q384" s="6">
        <f t="shared" si="40"/>
        <v>1.287001287001287</v>
      </c>
      <c r="R384" s="6">
        <f t="shared" si="41"/>
        <v>-1.287001287001287</v>
      </c>
      <c r="S384" t="str" cm="1">
        <f t="array" ref="S384">_xlfn.IFS(R384&gt;Q384,"Zunahme",-1*Q384&gt;R384,"Abnahme",TRUE,"Konstant")</f>
        <v>Konstant</v>
      </c>
      <c r="T384">
        <f>IFERROR(INDEX(Gemeinde_Kennzahlen!A:C,MATCH(B384,Gemeinde_Kennzahlen!B:B,),3),0)</f>
        <v>649</v>
      </c>
      <c r="U384">
        <f>IFERROR(IF(ISNUMBER(INDEX(Gemeinde_Kennzahlen!A:W,MATCH(B384,Gemeinde_Kennzahlen!B:B,),23)),INDEX(Gemeinde_Kennzahlen!A:W,MATCH(B384,Gemeinde_Kennzahlen!B:B,),23),0),0)</f>
        <v>128</v>
      </c>
    </row>
    <row r="385" spans="1:21" x14ac:dyDescent="0.2">
      <c r="A385">
        <v>739</v>
      </c>
      <c r="B385" t="s">
        <v>1999</v>
      </c>
      <c r="C385" s="6">
        <v>0</v>
      </c>
      <c r="D385" s="6">
        <v>0</v>
      </c>
      <c r="E385" s="6">
        <v>0</v>
      </c>
      <c r="F385" s="6">
        <v>0</v>
      </c>
      <c r="G385" s="6">
        <v>0</v>
      </c>
      <c r="H385" s="6">
        <v>4.213187276174426</v>
      </c>
      <c r="I385" s="6">
        <v>0</v>
      </c>
      <c r="J385" s="6">
        <v>2.106593638087213</v>
      </c>
      <c r="K385" s="6">
        <v>0</v>
      </c>
      <c r="L385" s="6">
        <v>2.106593638087213</v>
      </c>
      <c r="M385" s="6">
        <f t="shared" si="36"/>
        <v>0.8426374552348852</v>
      </c>
      <c r="N385" s="6">
        <f t="shared" si="37"/>
        <v>0</v>
      </c>
      <c r="O385" s="6">
        <f t="shared" si="38"/>
        <v>0</v>
      </c>
      <c r="P385" s="6">
        <f t="shared" si="39"/>
        <v>1.6852749104697704</v>
      </c>
      <c r="Q385" s="6">
        <f t="shared" si="40"/>
        <v>0.46578537888566807</v>
      </c>
      <c r="R385" s="6">
        <f t="shared" si="41"/>
        <v>0.8426374552348852</v>
      </c>
      <c r="S385" t="str" cm="1">
        <f t="array" ref="S385">_xlfn.IFS(R385&gt;Q385,"Zunahme",-1*Q385&gt;R385,"Abnahme",TRUE,"Konstant")</f>
        <v>Zunahme</v>
      </c>
      <c r="T385">
        <f>IFERROR(INDEX(Gemeinde_Kennzahlen!A:C,MATCH(B385,Gemeinde_Kennzahlen!B:B,),3),0)</f>
        <v>3968</v>
      </c>
      <c r="U385">
        <f>IFERROR(IF(ISNUMBER(INDEX(Gemeinde_Kennzahlen!A:W,MATCH(B385,Gemeinde_Kennzahlen!B:B,),23)),INDEX(Gemeinde_Kennzahlen!A:W,MATCH(B385,Gemeinde_Kennzahlen!B:B,),23),0),0)</f>
        <v>779</v>
      </c>
    </row>
    <row r="386" spans="1:21" x14ac:dyDescent="0.2">
      <c r="A386">
        <v>740</v>
      </c>
      <c r="B386" t="s">
        <v>1998</v>
      </c>
      <c r="C386" s="6">
        <v>0</v>
      </c>
      <c r="D386" s="6">
        <v>0</v>
      </c>
      <c r="E386" s="6">
        <v>0</v>
      </c>
      <c r="F386" s="6">
        <v>0</v>
      </c>
      <c r="G386" s="6">
        <v>0</v>
      </c>
      <c r="H386" s="6">
        <v>0</v>
      </c>
      <c r="I386" s="6">
        <v>0</v>
      </c>
      <c r="J386" s="6">
        <v>0</v>
      </c>
      <c r="K386" s="6">
        <v>0</v>
      </c>
      <c r="L386" s="6">
        <v>13.495276653171389</v>
      </c>
      <c r="M386" s="6">
        <f t="shared" si="36"/>
        <v>1.3495276653171389</v>
      </c>
      <c r="N386" s="6">
        <f t="shared" si="37"/>
        <v>0</v>
      </c>
      <c r="O386" s="6">
        <f t="shared" si="38"/>
        <v>0</v>
      </c>
      <c r="P386" s="6">
        <f t="shared" si="39"/>
        <v>2.6990553306342777</v>
      </c>
      <c r="Q386" s="6">
        <f t="shared" si="40"/>
        <v>1.3495276653171391</v>
      </c>
      <c r="R386" s="6">
        <f t="shared" si="41"/>
        <v>1.3495276653171389</v>
      </c>
      <c r="S386" t="str" cm="1">
        <f t="array" ref="S386">_xlfn.IFS(R386&gt;Q386,"Zunahme",-1*Q386&gt;R386,"Abnahme",TRUE,"Konstant")</f>
        <v>Konstant</v>
      </c>
      <c r="T386">
        <f>IFERROR(INDEX(Gemeinde_Kennzahlen!A:C,MATCH(B386,Gemeinde_Kennzahlen!B:B,),3),0)</f>
        <v>547</v>
      </c>
      <c r="U386">
        <f>IFERROR(IF(ISNUMBER(INDEX(Gemeinde_Kennzahlen!A:W,MATCH(B386,Gemeinde_Kennzahlen!B:B,),23)),INDEX(Gemeinde_Kennzahlen!A:W,MATCH(B386,Gemeinde_Kennzahlen!B:B,),23),0),0)</f>
        <v>194</v>
      </c>
    </row>
    <row r="387" spans="1:21" x14ac:dyDescent="0.2">
      <c r="A387">
        <v>741</v>
      </c>
      <c r="B387" t="s">
        <v>1997</v>
      </c>
      <c r="C387" s="6">
        <v>0</v>
      </c>
      <c r="D387" s="6">
        <v>0</v>
      </c>
      <c r="E387" s="6">
        <v>0</v>
      </c>
      <c r="F387" s="6">
        <v>0</v>
      </c>
      <c r="G387" s="6">
        <v>0</v>
      </c>
      <c r="H387" s="6">
        <v>0</v>
      </c>
      <c r="I387" s="6">
        <v>0</v>
      </c>
      <c r="J387" s="6">
        <v>0</v>
      </c>
      <c r="K387" s="6">
        <v>0</v>
      </c>
      <c r="L387" s="6">
        <v>0</v>
      </c>
      <c r="M387" s="6">
        <f t="shared" si="36"/>
        <v>0</v>
      </c>
      <c r="N387" s="6">
        <f t="shared" si="37"/>
        <v>0</v>
      </c>
      <c r="O387" s="6">
        <f t="shared" si="38"/>
        <v>0</v>
      </c>
      <c r="P387" s="6">
        <f t="shared" si="39"/>
        <v>0</v>
      </c>
      <c r="Q387" s="6">
        <f t="shared" si="40"/>
        <v>0</v>
      </c>
      <c r="R387" s="6">
        <f t="shared" si="41"/>
        <v>0</v>
      </c>
      <c r="S387" t="str" cm="1">
        <f t="array" ref="S387">_xlfn.IFS(R387&gt;Q387,"Zunahme",-1*Q387&gt;R387,"Abnahme",TRUE,"Konstant")</f>
        <v>Konstant</v>
      </c>
      <c r="T387">
        <f>IFERROR(INDEX(Gemeinde_Kennzahlen!A:C,MATCH(B387,Gemeinde_Kennzahlen!B:B,),3),0)</f>
        <v>391</v>
      </c>
      <c r="U387">
        <f>IFERROR(IF(ISNUMBER(INDEX(Gemeinde_Kennzahlen!A:W,MATCH(B387,Gemeinde_Kennzahlen!B:B,),23)),INDEX(Gemeinde_Kennzahlen!A:W,MATCH(B387,Gemeinde_Kennzahlen!B:B,),23),0),0)</f>
        <v>53</v>
      </c>
    </row>
    <row r="388" spans="1:21" x14ac:dyDescent="0.2">
      <c r="A388">
        <v>742</v>
      </c>
      <c r="B388" t="s">
        <v>1996</v>
      </c>
      <c r="C388" s="6">
        <v>0</v>
      </c>
      <c r="D388" s="6">
        <v>9.9108027750247771</v>
      </c>
      <c r="E388" s="6">
        <v>0</v>
      </c>
      <c r="F388" s="6">
        <v>0</v>
      </c>
      <c r="G388" s="6">
        <v>0</v>
      </c>
      <c r="H388" s="6">
        <v>0</v>
      </c>
      <c r="I388" s="6">
        <v>0</v>
      </c>
      <c r="J388" s="6">
        <v>0</v>
      </c>
      <c r="K388" s="6">
        <v>0</v>
      </c>
      <c r="L388" s="6">
        <v>0</v>
      </c>
      <c r="M388" s="6">
        <f t="shared" si="36"/>
        <v>0.99108027750247774</v>
      </c>
      <c r="N388" s="6">
        <f t="shared" si="37"/>
        <v>0</v>
      </c>
      <c r="O388" s="6">
        <f t="shared" si="38"/>
        <v>1.9821605550049555</v>
      </c>
      <c r="P388" s="6">
        <f t="shared" si="39"/>
        <v>0</v>
      </c>
      <c r="Q388" s="6">
        <f t="shared" si="40"/>
        <v>0.99108027750247774</v>
      </c>
      <c r="R388" s="6">
        <f t="shared" si="41"/>
        <v>-0.99108027750247774</v>
      </c>
      <c r="S388" t="str" cm="1">
        <f t="array" ref="S388">_xlfn.IFS(R388&gt;Q388,"Zunahme",-1*Q388&gt;R388,"Abnahme",TRUE,"Konstant")</f>
        <v>Konstant</v>
      </c>
      <c r="T388">
        <f>IFERROR(INDEX(Gemeinde_Kennzahlen!A:C,MATCH(B388,Gemeinde_Kennzahlen!B:B,),3),0)</f>
        <v>856</v>
      </c>
      <c r="U388">
        <f>IFERROR(IF(ISNUMBER(INDEX(Gemeinde_Kennzahlen!A:W,MATCH(B388,Gemeinde_Kennzahlen!B:B,),23)),INDEX(Gemeinde_Kennzahlen!A:W,MATCH(B388,Gemeinde_Kennzahlen!B:B,),23),0),0)</f>
        <v>153</v>
      </c>
    </row>
    <row r="389" spans="1:21" x14ac:dyDescent="0.2">
      <c r="A389">
        <v>743</v>
      </c>
      <c r="B389" t="s">
        <v>1995</v>
      </c>
      <c r="C389" s="6">
        <v>2.9829969175698516</v>
      </c>
      <c r="D389" s="6">
        <v>5.9659938351397033</v>
      </c>
      <c r="E389" s="6">
        <v>2.9829969175698516</v>
      </c>
      <c r="F389" s="6">
        <v>5.9659938351397033</v>
      </c>
      <c r="G389" s="6">
        <v>3.977329223426469</v>
      </c>
      <c r="H389" s="6">
        <v>2.9829969175698516</v>
      </c>
      <c r="I389" s="6">
        <v>3.977329223426469</v>
      </c>
      <c r="J389" s="6">
        <v>3.977329223426469</v>
      </c>
      <c r="K389" s="6">
        <v>2.9829969175698516</v>
      </c>
      <c r="L389" s="6">
        <v>0.99433230585661725</v>
      </c>
      <c r="M389" s="6">
        <f t="shared" si="36"/>
        <v>3.6790295316694839</v>
      </c>
      <c r="N389" s="6">
        <f t="shared" si="37"/>
        <v>3.4801630704981603</v>
      </c>
      <c r="O389" s="6">
        <f t="shared" si="38"/>
        <v>4.3750621457691157</v>
      </c>
      <c r="P389" s="6">
        <f t="shared" si="39"/>
        <v>2.9829969175698516</v>
      </c>
      <c r="Q389" s="6">
        <f t="shared" si="40"/>
        <v>0.46990311487049863</v>
      </c>
      <c r="R389" s="6">
        <f t="shared" si="41"/>
        <v>-0.69603261409963224</v>
      </c>
      <c r="S389" t="str" cm="1">
        <f t="array" ref="S389">_xlfn.IFS(R389&gt;Q389,"Zunahme",-1*Q389&gt;R389,"Abnahme",TRUE,"Konstant")</f>
        <v>Abnahme</v>
      </c>
      <c r="T389">
        <f>IFERROR(INDEX(Gemeinde_Kennzahlen!A:C,MATCH(B389,Gemeinde_Kennzahlen!B:B,),3),0)</f>
        <v>6872</v>
      </c>
      <c r="U389">
        <f>IFERROR(IF(ISNUMBER(INDEX(Gemeinde_Kennzahlen!A:W,MATCH(B389,Gemeinde_Kennzahlen!B:B,),23)),INDEX(Gemeinde_Kennzahlen!A:W,MATCH(B389,Gemeinde_Kennzahlen!B:B,),23),0),0)</f>
        <v>3185</v>
      </c>
    </row>
    <row r="390" spans="1:21" x14ac:dyDescent="0.2">
      <c r="A390">
        <v>744</v>
      </c>
      <c r="B390" t="s">
        <v>1994</v>
      </c>
      <c r="C390" s="6">
        <v>2.7525461051472613</v>
      </c>
      <c r="D390" s="6">
        <v>0</v>
      </c>
      <c r="E390" s="6">
        <v>0</v>
      </c>
      <c r="F390" s="6">
        <v>2.7525461051472613</v>
      </c>
      <c r="G390" s="6">
        <v>2.7525461051472613</v>
      </c>
      <c r="H390" s="6">
        <v>0</v>
      </c>
      <c r="I390" s="6">
        <v>0</v>
      </c>
      <c r="J390" s="6">
        <v>0</v>
      </c>
      <c r="K390" s="6">
        <v>5.5050922102945226</v>
      </c>
      <c r="L390" s="6">
        <v>0</v>
      </c>
      <c r="M390" s="6">
        <f t="shared" si="36"/>
        <v>1.3762730525736306</v>
      </c>
      <c r="N390" s="6">
        <f t="shared" si="37"/>
        <v>0</v>
      </c>
      <c r="O390" s="6">
        <f t="shared" si="38"/>
        <v>1.6515276630883569</v>
      </c>
      <c r="P390" s="6">
        <f t="shared" si="39"/>
        <v>1.1010184420589044</v>
      </c>
      <c r="Q390" s="6">
        <f t="shared" si="40"/>
        <v>0.61548802023115601</v>
      </c>
      <c r="R390" s="6">
        <f t="shared" si="41"/>
        <v>-0.27525461051472622</v>
      </c>
      <c r="S390" t="str" cm="1">
        <f t="array" ref="S390">_xlfn.IFS(R390&gt;Q390,"Zunahme",-1*Q390&gt;R390,"Abnahme",TRUE,"Konstant")</f>
        <v>Konstant</v>
      </c>
      <c r="T390">
        <f>IFERROR(INDEX(Gemeinde_Kennzahlen!A:C,MATCH(B390,Gemeinde_Kennzahlen!B:B,),3),0)</f>
        <v>2873</v>
      </c>
      <c r="U390">
        <f>IFERROR(IF(ISNUMBER(INDEX(Gemeinde_Kennzahlen!A:W,MATCH(B390,Gemeinde_Kennzahlen!B:B,),23)),INDEX(Gemeinde_Kennzahlen!A:W,MATCH(B390,Gemeinde_Kennzahlen!B:B,),23),0),0)</f>
        <v>760</v>
      </c>
    </row>
    <row r="391" spans="1:21" x14ac:dyDescent="0.2">
      <c r="A391">
        <v>745</v>
      </c>
      <c r="B391" t="s">
        <v>1993</v>
      </c>
      <c r="C391" s="6">
        <v>2.1285653469561514</v>
      </c>
      <c r="D391" s="6">
        <v>4.2571306939123028</v>
      </c>
      <c r="E391" s="6">
        <v>0</v>
      </c>
      <c r="F391" s="6">
        <v>0</v>
      </c>
      <c r="G391" s="6">
        <v>0</v>
      </c>
      <c r="H391" s="6">
        <v>2.1285653469561514</v>
      </c>
      <c r="I391" s="6">
        <v>0</v>
      </c>
      <c r="J391" s="6">
        <v>2.1285653469561514</v>
      </c>
      <c r="K391" s="6">
        <v>2.1285653469561514</v>
      </c>
      <c r="L391" s="6">
        <v>4.2571306939123028</v>
      </c>
      <c r="M391" s="6">
        <f t="shared" si="36"/>
        <v>1.7028522775649211</v>
      </c>
      <c r="N391" s="6">
        <f t="shared" si="37"/>
        <v>2.1285653469561514</v>
      </c>
      <c r="O391" s="6">
        <f t="shared" si="38"/>
        <v>1.277139208173691</v>
      </c>
      <c r="P391" s="6">
        <f t="shared" si="39"/>
        <v>2.1285653469561518</v>
      </c>
      <c r="Q391" s="6">
        <f t="shared" si="40"/>
        <v>0.53095748357796813</v>
      </c>
      <c r="R391" s="6">
        <f t="shared" si="41"/>
        <v>0.42571306939123077</v>
      </c>
      <c r="S391" t="str" cm="1">
        <f t="array" ref="S391">_xlfn.IFS(R391&gt;Q391,"Zunahme",-1*Q391&gt;R391,"Abnahme",TRUE,"Konstant")</f>
        <v>Konstant</v>
      </c>
      <c r="T391">
        <f>IFERROR(INDEX(Gemeinde_Kennzahlen!A:C,MATCH(B391,Gemeinde_Kennzahlen!B:B,),3),0)</f>
        <v>3727</v>
      </c>
      <c r="U391">
        <f>IFERROR(IF(ISNUMBER(INDEX(Gemeinde_Kennzahlen!A:W,MATCH(B391,Gemeinde_Kennzahlen!B:B,),23)),INDEX(Gemeinde_Kennzahlen!A:W,MATCH(B391,Gemeinde_Kennzahlen!B:B,),23),0),0)</f>
        <v>971</v>
      </c>
    </row>
    <row r="392" spans="1:21" x14ac:dyDescent="0.2">
      <c r="A392">
        <v>746</v>
      </c>
      <c r="B392" t="s">
        <v>1992</v>
      </c>
      <c r="C392" s="6">
        <v>0</v>
      </c>
      <c r="D392" s="6">
        <v>4.0387722132471735</v>
      </c>
      <c r="E392" s="6">
        <v>4.0387722132471735</v>
      </c>
      <c r="F392" s="6">
        <v>0</v>
      </c>
      <c r="G392" s="6">
        <v>0</v>
      </c>
      <c r="H392" s="6">
        <v>0</v>
      </c>
      <c r="I392" s="6">
        <v>0</v>
      </c>
      <c r="J392" s="6">
        <v>0</v>
      </c>
      <c r="K392" s="6">
        <v>0</v>
      </c>
      <c r="L392" s="6">
        <v>0</v>
      </c>
      <c r="M392" s="6">
        <f t="shared" si="36"/>
        <v>0.80775444264943475</v>
      </c>
      <c r="N392" s="6">
        <f t="shared" si="37"/>
        <v>0</v>
      </c>
      <c r="O392" s="6">
        <f t="shared" si="38"/>
        <v>1.6155088852988695</v>
      </c>
      <c r="P392" s="6">
        <f t="shared" si="39"/>
        <v>0</v>
      </c>
      <c r="Q392" s="6">
        <f t="shared" si="40"/>
        <v>0.53850296176628976</v>
      </c>
      <c r="R392" s="6">
        <f t="shared" si="41"/>
        <v>-0.80775444264943475</v>
      </c>
      <c r="S392" t="str" cm="1">
        <f t="array" ref="S392">_xlfn.IFS(R392&gt;Q392,"Zunahme",-1*Q392&gt;R392,"Abnahme",TRUE,"Konstant")</f>
        <v>Abnahme</v>
      </c>
      <c r="T392">
        <f>IFERROR(INDEX(Gemeinde_Kennzahlen!A:C,MATCH(B392,Gemeinde_Kennzahlen!B:B,),3),0)</f>
        <v>1935</v>
      </c>
      <c r="U392">
        <f>IFERROR(IF(ISNUMBER(INDEX(Gemeinde_Kennzahlen!A:W,MATCH(B392,Gemeinde_Kennzahlen!B:B,),23)),INDEX(Gemeinde_Kennzahlen!A:W,MATCH(B392,Gemeinde_Kennzahlen!B:B,),23),0),0)</f>
        <v>541</v>
      </c>
    </row>
    <row r="393" spans="1:21" x14ac:dyDescent="0.2">
      <c r="A393">
        <v>747</v>
      </c>
      <c r="B393" t="s">
        <v>1991</v>
      </c>
      <c r="C393" s="6">
        <v>0</v>
      </c>
      <c r="D393" s="6">
        <v>0</v>
      </c>
      <c r="E393" s="6">
        <v>0</v>
      </c>
      <c r="F393" s="6">
        <v>0</v>
      </c>
      <c r="G393" s="6">
        <v>0</v>
      </c>
      <c r="H393" s="6">
        <v>0</v>
      </c>
      <c r="I393" s="6">
        <v>17.543859649122805</v>
      </c>
      <c r="J393" s="6">
        <v>0</v>
      </c>
      <c r="K393" s="6">
        <v>0</v>
      </c>
      <c r="L393" s="6">
        <v>0</v>
      </c>
      <c r="M393" s="6">
        <f t="shared" si="36"/>
        <v>1.7543859649122804</v>
      </c>
      <c r="N393" s="6">
        <f t="shared" si="37"/>
        <v>0</v>
      </c>
      <c r="O393" s="6">
        <f t="shared" si="38"/>
        <v>0</v>
      </c>
      <c r="P393" s="6">
        <f t="shared" si="39"/>
        <v>3.5087719298245608</v>
      </c>
      <c r="Q393" s="6">
        <f t="shared" si="40"/>
        <v>1.7543859649122804</v>
      </c>
      <c r="R393" s="6">
        <f t="shared" si="41"/>
        <v>1.7543859649122804</v>
      </c>
      <c r="S393" t="str" cm="1">
        <f t="array" ref="S393">_xlfn.IFS(R393&gt;Q393,"Zunahme",-1*Q393&gt;R393,"Abnahme",TRUE,"Konstant")</f>
        <v>Konstant</v>
      </c>
      <c r="T393">
        <f>IFERROR(INDEX(Gemeinde_Kennzahlen!A:C,MATCH(B393,Gemeinde_Kennzahlen!B:B,),3),0)</f>
        <v>437</v>
      </c>
      <c r="U393">
        <f>IFERROR(IF(ISNUMBER(INDEX(Gemeinde_Kennzahlen!A:W,MATCH(B393,Gemeinde_Kennzahlen!B:B,),23)),INDEX(Gemeinde_Kennzahlen!A:W,MATCH(B393,Gemeinde_Kennzahlen!B:B,),23),0),0)</f>
        <v>133</v>
      </c>
    </row>
    <row r="394" spans="1:21" x14ac:dyDescent="0.2">
      <c r="A394">
        <v>748</v>
      </c>
      <c r="B394" t="s">
        <v>1990</v>
      </c>
      <c r="C394" s="6">
        <v>0</v>
      </c>
      <c r="D394" s="6">
        <v>11.641443538998836</v>
      </c>
      <c r="E394" s="6">
        <v>0</v>
      </c>
      <c r="F394" s="6">
        <v>0</v>
      </c>
      <c r="G394" s="6">
        <v>0</v>
      </c>
      <c r="H394" s="6">
        <v>0</v>
      </c>
      <c r="I394" s="6">
        <v>0</v>
      </c>
      <c r="J394" s="6">
        <v>0</v>
      </c>
      <c r="K394" s="6">
        <v>0</v>
      </c>
      <c r="L394" s="6">
        <v>0</v>
      </c>
      <c r="M394" s="6">
        <f t="shared" si="36"/>
        <v>1.1641443538998835</v>
      </c>
      <c r="N394" s="6">
        <f t="shared" si="37"/>
        <v>0</v>
      </c>
      <c r="O394" s="6">
        <f t="shared" si="38"/>
        <v>2.3282887077997669</v>
      </c>
      <c r="P394" s="6">
        <f t="shared" si="39"/>
        <v>0</v>
      </c>
      <c r="Q394" s="6">
        <f t="shared" si="40"/>
        <v>1.1641443538998835</v>
      </c>
      <c r="R394" s="6">
        <f t="shared" si="41"/>
        <v>-1.1641443538998835</v>
      </c>
      <c r="S394" t="str" cm="1">
        <f t="array" ref="S394">_xlfn.IFS(R394&gt;Q394,"Zunahme",-1*Q394&gt;R394,"Abnahme",TRUE,"Konstant")</f>
        <v>Konstant</v>
      </c>
      <c r="T394">
        <f>IFERROR(INDEX(Gemeinde_Kennzahlen!A:C,MATCH(B394,Gemeinde_Kennzahlen!B:B,),3),0)</f>
        <v>670</v>
      </c>
      <c r="U394">
        <f>IFERROR(IF(ISNUMBER(INDEX(Gemeinde_Kennzahlen!A:W,MATCH(B394,Gemeinde_Kennzahlen!B:B,),23)),INDEX(Gemeinde_Kennzahlen!A:W,MATCH(B394,Gemeinde_Kennzahlen!B:B,),23),0),0)</f>
        <v>189</v>
      </c>
    </row>
    <row r="395" spans="1:21" x14ac:dyDescent="0.2">
      <c r="A395">
        <v>749</v>
      </c>
      <c r="B395" t="s">
        <v>1989</v>
      </c>
      <c r="C395" s="6">
        <v>0</v>
      </c>
      <c r="D395" s="6">
        <v>1.9387359441644048</v>
      </c>
      <c r="E395" s="6">
        <v>0</v>
      </c>
      <c r="F395" s="6">
        <v>0</v>
      </c>
      <c r="G395" s="6">
        <v>0</v>
      </c>
      <c r="H395" s="6">
        <v>1.9387359441644048</v>
      </c>
      <c r="I395" s="6">
        <v>1.9387359441644048</v>
      </c>
      <c r="J395" s="6">
        <v>0</v>
      </c>
      <c r="K395" s="6">
        <v>3.8774718883288095</v>
      </c>
      <c r="L395" s="6">
        <v>0</v>
      </c>
      <c r="M395" s="6">
        <f t="shared" si="36"/>
        <v>0.96936797208220238</v>
      </c>
      <c r="N395" s="6">
        <f t="shared" si="37"/>
        <v>0</v>
      </c>
      <c r="O395" s="6">
        <f t="shared" si="38"/>
        <v>0.38774718883288095</v>
      </c>
      <c r="P395" s="6">
        <f t="shared" si="39"/>
        <v>1.5509887553315238</v>
      </c>
      <c r="Q395" s="6">
        <f t="shared" si="40"/>
        <v>0.4335145361573845</v>
      </c>
      <c r="R395" s="6">
        <f t="shared" si="41"/>
        <v>0.58162078324932143</v>
      </c>
      <c r="S395" t="str" cm="1">
        <f t="array" ref="S395">_xlfn.IFS(R395&gt;Q395,"Zunahme",-1*Q395&gt;R395,"Abnahme",TRUE,"Konstant")</f>
        <v>Zunahme</v>
      </c>
      <c r="T395">
        <f>IFERROR(INDEX(Gemeinde_Kennzahlen!A:C,MATCH(B395,Gemeinde_Kennzahlen!B:B,),3),0)</f>
        <v>3318</v>
      </c>
      <c r="U395">
        <f>IFERROR(IF(ISNUMBER(INDEX(Gemeinde_Kennzahlen!A:W,MATCH(B395,Gemeinde_Kennzahlen!B:B,),23)),INDEX(Gemeinde_Kennzahlen!A:W,MATCH(B395,Gemeinde_Kennzahlen!B:B,),23),0),0)</f>
        <v>1840</v>
      </c>
    </row>
    <row r="396" spans="1:21" x14ac:dyDescent="0.2">
      <c r="A396">
        <v>750</v>
      </c>
      <c r="B396" t="s">
        <v>1988</v>
      </c>
      <c r="C396" s="6">
        <v>0</v>
      </c>
      <c r="D396" s="6">
        <v>10.188487009679063</v>
      </c>
      <c r="E396" s="6">
        <v>0</v>
      </c>
      <c r="F396" s="6">
        <v>0</v>
      </c>
      <c r="G396" s="6">
        <v>0</v>
      </c>
      <c r="H396" s="6">
        <v>5.0942435048395316</v>
      </c>
      <c r="I396" s="6">
        <v>0</v>
      </c>
      <c r="J396" s="6">
        <v>0</v>
      </c>
      <c r="K396" s="6">
        <v>5.0942435048395316</v>
      </c>
      <c r="L396" s="6">
        <v>0</v>
      </c>
      <c r="M396" s="6">
        <f t="shared" si="36"/>
        <v>2.0376974019358127</v>
      </c>
      <c r="N396" s="6">
        <f t="shared" si="37"/>
        <v>0</v>
      </c>
      <c r="O396" s="6">
        <f t="shared" si="38"/>
        <v>2.0376974019358127</v>
      </c>
      <c r="P396" s="6">
        <f t="shared" si="39"/>
        <v>2.0376974019358127</v>
      </c>
      <c r="Q396" s="6">
        <f t="shared" si="40"/>
        <v>1.1263796197505178</v>
      </c>
      <c r="R396" s="6">
        <f t="shared" si="41"/>
        <v>0</v>
      </c>
      <c r="S396" t="str" cm="1">
        <f t="array" ref="S396">_xlfn.IFS(R396&gt;Q396,"Zunahme",-1*Q396&gt;R396,"Abnahme",TRUE,"Konstant")</f>
        <v>Konstant</v>
      </c>
      <c r="T396">
        <f>IFERROR(INDEX(Gemeinde_Kennzahlen!A:C,MATCH(B396,Gemeinde_Kennzahlen!B:B,),3),0)</f>
        <v>1391</v>
      </c>
      <c r="U396">
        <f>IFERROR(IF(ISNUMBER(INDEX(Gemeinde_Kennzahlen!A:W,MATCH(B396,Gemeinde_Kennzahlen!B:B,),23)),INDEX(Gemeinde_Kennzahlen!A:W,MATCH(B396,Gemeinde_Kennzahlen!B:B,),23),0),0)</f>
        <v>572</v>
      </c>
    </row>
    <row r="397" spans="1:21" x14ac:dyDescent="0.2">
      <c r="A397">
        <v>751</v>
      </c>
      <c r="B397" t="s">
        <v>1987</v>
      </c>
      <c r="C397" s="6">
        <v>2.4600246002460024</v>
      </c>
      <c r="D397" s="6">
        <v>0</v>
      </c>
      <c r="E397" s="6">
        <v>0</v>
      </c>
      <c r="F397" s="6">
        <v>0</v>
      </c>
      <c r="G397" s="6">
        <v>0</v>
      </c>
      <c r="H397" s="6">
        <v>2.4600246002460024</v>
      </c>
      <c r="I397" s="6">
        <v>0</v>
      </c>
      <c r="J397" s="6">
        <v>0</v>
      </c>
      <c r="K397" s="6">
        <v>2.4600246002460024</v>
      </c>
      <c r="L397" s="6">
        <v>0</v>
      </c>
      <c r="M397" s="6">
        <f t="shared" si="36"/>
        <v>0.73800738007380073</v>
      </c>
      <c r="N397" s="6">
        <f t="shared" si="37"/>
        <v>0</v>
      </c>
      <c r="O397" s="6">
        <f t="shared" si="38"/>
        <v>0.49200492004920049</v>
      </c>
      <c r="P397" s="6">
        <f t="shared" si="39"/>
        <v>0.98400984009840098</v>
      </c>
      <c r="Q397" s="6">
        <f t="shared" si="40"/>
        <v>0.37577496473602623</v>
      </c>
      <c r="R397" s="6">
        <f t="shared" si="41"/>
        <v>0.24600246002460024</v>
      </c>
      <c r="S397" t="str" cm="1">
        <f t="array" ref="S397">_xlfn.IFS(R397&gt;Q397,"Zunahme",-1*Q397&gt;R397,"Abnahme",TRUE,"Konstant")</f>
        <v>Konstant</v>
      </c>
      <c r="T397">
        <f>IFERROR(INDEX(Gemeinde_Kennzahlen!A:C,MATCH(B397,Gemeinde_Kennzahlen!B:B,),3),0)</f>
        <v>2890</v>
      </c>
      <c r="U397">
        <f>IFERROR(IF(ISNUMBER(INDEX(Gemeinde_Kennzahlen!A:W,MATCH(B397,Gemeinde_Kennzahlen!B:B,),23)),INDEX(Gemeinde_Kennzahlen!A:W,MATCH(B397,Gemeinde_Kennzahlen!B:B,),23),0),0)</f>
        <v>1175</v>
      </c>
    </row>
    <row r="398" spans="1:21" x14ac:dyDescent="0.2">
      <c r="A398">
        <v>754</v>
      </c>
      <c r="B398" t="s">
        <v>1986</v>
      </c>
      <c r="C398" s="6">
        <v>0</v>
      </c>
      <c r="D398" s="6">
        <v>0</v>
      </c>
      <c r="E398" s="6">
        <v>0</v>
      </c>
      <c r="F398" s="6">
        <v>0</v>
      </c>
      <c r="G398" s="6">
        <v>0</v>
      </c>
      <c r="H398" s="6">
        <v>0</v>
      </c>
      <c r="I398" s="6">
        <v>0</v>
      </c>
      <c r="J398" s="6">
        <v>0</v>
      </c>
      <c r="K398" s="6">
        <v>0</v>
      </c>
      <c r="L398" s="6">
        <v>0</v>
      </c>
      <c r="M398" s="6">
        <f t="shared" si="36"/>
        <v>0</v>
      </c>
      <c r="N398" s="6">
        <f t="shared" si="37"/>
        <v>0</v>
      </c>
      <c r="O398" s="6">
        <f t="shared" si="38"/>
        <v>0</v>
      </c>
      <c r="P398" s="6">
        <f t="shared" si="39"/>
        <v>0</v>
      </c>
      <c r="Q398" s="6">
        <f t="shared" si="40"/>
        <v>0</v>
      </c>
      <c r="R398" s="6">
        <f t="shared" si="41"/>
        <v>0</v>
      </c>
      <c r="S398" t="str" cm="1">
        <f t="array" ref="S398">_xlfn.IFS(R398&gt;Q398,"Zunahme",-1*Q398&gt;R398,"Abnahme",TRUE,"Konstant")</f>
        <v>Konstant</v>
      </c>
      <c r="T398">
        <f>IFERROR(INDEX(Gemeinde_Kennzahlen!A:C,MATCH(B398,Gemeinde_Kennzahlen!B:B,),3),0)</f>
        <v>1032</v>
      </c>
      <c r="U398">
        <f>IFERROR(IF(ISNUMBER(INDEX(Gemeinde_Kennzahlen!A:W,MATCH(B398,Gemeinde_Kennzahlen!B:B,),23)),INDEX(Gemeinde_Kennzahlen!A:W,MATCH(B398,Gemeinde_Kennzahlen!B:B,),23),0),0)</f>
        <v>323</v>
      </c>
    </row>
    <row r="399" spans="1:21" x14ac:dyDescent="0.2">
      <c r="A399">
        <v>755</v>
      </c>
      <c r="B399" t="s">
        <v>1985</v>
      </c>
      <c r="C399" s="6">
        <v>0</v>
      </c>
      <c r="D399" s="6">
        <v>0</v>
      </c>
      <c r="E399" s="6">
        <v>0</v>
      </c>
      <c r="F399" s="6">
        <v>3.0703101013202336</v>
      </c>
      <c r="G399" s="6">
        <v>0</v>
      </c>
      <c r="H399" s="6">
        <v>3.0703101013202336</v>
      </c>
      <c r="I399" s="6">
        <v>0</v>
      </c>
      <c r="J399" s="6">
        <v>0</v>
      </c>
      <c r="K399" s="6">
        <v>0</v>
      </c>
      <c r="L399" s="6">
        <v>0</v>
      </c>
      <c r="M399" s="6">
        <f t="shared" si="36"/>
        <v>0.61406202026404677</v>
      </c>
      <c r="N399" s="6">
        <f t="shared" si="37"/>
        <v>0</v>
      </c>
      <c r="O399" s="6">
        <f t="shared" si="38"/>
        <v>0.61406202026404677</v>
      </c>
      <c r="P399" s="6">
        <f t="shared" si="39"/>
        <v>0.61406202026404677</v>
      </c>
      <c r="Q399" s="6">
        <f t="shared" si="40"/>
        <v>0.40937468017603112</v>
      </c>
      <c r="R399" s="6">
        <f t="shared" si="41"/>
        <v>0</v>
      </c>
      <c r="S399" t="str" cm="1">
        <f t="array" ref="S399">_xlfn.IFS(R399&gt;Q399,"Zunahme",-1*Q399&gt;R399,"Abnahme",TRUE,"Konstant")</f>
        <v>Konstant</v>
      </c>
      <c r="T399">
        <f>IFERROR(INDEX(Gemeinde_Kennzahlen!A:C,MATCH(B399,Gemeinde_Kennzahlen!B:B,),3),0)</f>
        <v>2411</v>
      </c>
      <c r="U399">
        <f>IFERROR(IF(ISNUMBER(INDEX(Gemeinde_Kennzahlen!A:W,MATCH(B399,Gemeinde_Kennzahlen!B:B,),23)),INDEX(Gemeinde_Kennzahlen!A:W,MATCH(B399,Gemeinde_Kennzahlen!B:B,),23),0),0)</f>
        <v>846</v>
      </c>
    </row>
    <row r="400" spans="1:21" x14ac:dyDescent="0.2">
      <c r="A400">
        <v>756</v>
      </c>
      <c r="B400" t="s">
        <v>1984</v>
      </c>
      <c r="C400" s="6">
        <v>0</v>
      </c>
      <c r="D400" s="6">
        <v>6.4935064935064934</v>
      </c>
      <c r="E400" s="6">
        <v>0</v>
      </c>
      <c r="F400" s="6">
        <v>0</v>
      </c>
      <c r="G400" s="6">
        <v>0</v>
      </c>
      <c r="H400" s="6">
        <v>6.4935064935064934</v>
      </c>
      <c r="I400" s="6">
        <v>6.4935064935064934</v>
      </c>
      <c r="J400" s="6">
        <v>0</v>
      </c>
      <c r="K400" s="6">
        <v>0</v>
      </c>
      <c r="L400" s="6">
        <v>0</v>
      </c>
      <c r="M400" s="6">
        <f t="shared" si="36"/>
        <v>1.948051948051948</v>
      </c>
      <c r="N400" s="6">
        <f t="shared" si="37"/>
        <v>0</v>
      </c>
      <c r="O400" s="6">
        <f t="shared" si="38"/>
        <v>1.2987012987012987</v>
      </c>
      <c r="P400" s="6">
        <f t="shared" si="39"/>
        <v>2.5974025974025974</v>
      </c>
      <c r="Q400" s="6">
        <f t="shared" si="40"/>
        <v>0.99189950107269254</v>
      </c>
      <c r="R400" s="6">
        <f t="shared" si="41"/>
        <v>0.64935064935064934</v>
      </c>
      <c r="S400" t="str" cm="1">
        <f t="array" ref="S400">_xlfn.IFS(R400&gt;Q400,"Zunahme",-1*Q400&gt;R400,"Abnahme",TRUE,"Konstant")</f>
        <v>Konstant</v>
      </c>
      <c r="T400">
        <f>IFERROR(INDEX(Gemeinde_Kennzahlen!A:C,MATCH(B400,Gemeinde_Kennzahlen!B:B,),3),0)</f>
        <v>1163</v>
      </c>
      <c r="U400">
        <f>IFERROR(IF(ISNUMBER(INDEX(Gemeinde_Kennzahlen!A:W,MATCH(B400,Gemeinde_Kennzahlen!B:B,),23)),INDEX(Gemeinde_Kennzahlen!A:W,MATCH(B400,Gemeinde_Kennzahlen!B:B,),23),0),0)</f>
        <v>377</v>
      </c>
    </row>
    <row r="401" spans="1:21" x14ac:dyDescent="0.2">
      <c r="A401">
        <v>761</v>
      </c>
      <c r="B401" t="s">
        <v>1983</v>
      </c>
      <c r="C401" s="6">
        <v>0</v>
      </c>
      <c r="D401" s="6">
        <v>0</v>
      </c>
      <c r="E401" s="6">
        <v>0</v>
      </c>
      <c r="F401" s="6">
        <v>0</v>
      </c>
      <c r="G401" s="6">
        <v>8.4745762711864412</v>
      </c>
      <c r="H401" s="6">
        <v>8.4745762711864412</v>
      </c>
      <c r="I401" s="6">
        <v>0</v>
      </c>
      <c r="J401" s="6">
        <v>0</v>
      </c>
      <c r="K401" s="6">
        <v>0</v>
      </c>
      <c r="L401" s="6">
        <v>0</v>
      </c>
      <c r="M401" s="6">
        <f t="shared" si="36"/>
        <v>1.6949152542372883</v>
      </c>
      <c r="N401" s="6">
        <f t="shared" si="37"/>
        <v>0</v>
      </c>
      <c r="O401" s="6">
        <f t="shared" si="38"/>
        <v>1.6949152542372883</v>
      </c>
      <c r="P401" s="6">
        <f t="shared" si="39"/>
        <v>1.6949152542372883</v>
      </c>
      <c r="Q401" s="6">
        <f t="shared" si="40"/>
        <v>1.1299435028248588</v>
      </c>
      <c r="R401" s="6">
        <f t="shared" si="41"/>
        <v>0</v>
      </c>
      <c r="S401" t="str" cm="1">
        <f t="array" ref="S401">_xlfn.IFS(R401&gt;Q401,"Zunahme",-1*Q401&gt;R401,"Abnahme",TRUE,"Konstant")</f>
        <v>Konstant</v>
      </c>
      <c r="T401">
        <f>IFERROR(INDEX(Gemeinde_Kennzahlen!A:C,MATCH(B401,Gemeinde_Kennzahlen!B:B,),3),0)</f>
        <v>855</v>
      </c>
      <c r="U401">
        <f>IFERROR(IF(ISNUMBER(INDEX(Gemeinde_Kennzahlen!A:W,MATCH(B401,Gemeinde_Kennzahlen!B:B,),23)),INDEX(Gemeinde_Kennzahlen!A:W,MATCH(B401,Gemeinde_Kennzahlen!B:B,),23),0),0)</f>
        <v>325</v>
      </c>
    </row>
    <row r="402" spans="1:21" x14ac:dyDescent="0.2">
      <c r="A402">
        <v>762</v>
      </c>
      <c r="B402" t="s">
        <v>1982</v>
      </c>
      <c r="C402" s="6">
        <v>0</v>
      </c>
      <c r="D402" s="6">
        <v>0</v>
      </c>
      <c r="E402" s="6">
        <v>0</v>
      </c>
      <c r="F402" s="6">
        <v>2.7662517289073305</v>
      </c>
      <c r="G402" s="6">
        <v>0</v>
      </c>
      <c r="H402" s="6">
        <v>0</v>
      </c>
      <c r="I402" s="6">
        <v>0</v>
      </c>
      <c r="J402" s="6">
        <v>0</v>
      </c>
      <c r="K402" s="6">
        <v>0</v>
      </c>
      <c r="L402" s="6">
        <v>0</v>
      </c>
      <c r="M402" s="6">
        <f t="shared" si="36"/>
        <v>0.27662517289073307</v>
      </c>
      <c r="N402" s="6">
        <f t="shared" si="37"/>
        <v>0</v>
      </c>
      <c r="O402" s="6">
        <f t="shared" si="38"/>
        <v>0.55325034578146615</v>
      </c>
      <c r="P402" s="6">
        <f t="shared" si="39"/>
        <v>0</v>
      </c>
      <c r="Q402" s="6">
        <f t="shared" si="40"/>
        <v>0.27662517289073307</v>
      </c>
      <c r="R402" s="6">
        <f t="shared" si="41"/>
        <v>-0.27662517289073307</v>
      </c>
      <c r="S402" t="str" cm="1">
        <f t="array" ref="S402">_xlfn.IFS(R402&gt;Q402,"Zunahme",-1*Q402&gt;R402,"Abnahme",TRUE,"Konstant")</f>
        <v>Konstant</v>
      </c>
      <c r="T402">
        <f>IFERROR(INDEX(Gemeinde_Kennzahlen!A:C,MATCH(B402,Gemeinde_Kennzahlen!B:B,),3),0)</f>
        <v>2259</v>
      </c>
      <c r="U402">
        <f>IFERROR(IF(ISNUMBER(INDEX(Gemeinde_Kennzahlen!A:W,MATCH(B402,Gemeinde_Kennzahlen!B:B,),23)),INDEX(Gemeinde_Kennzahlen!A:W,MATCH(B402,Gemeinde_Kennzahlen!B:B,),23),0),0)</f>
        <v>1356</v>
      </c>
    </row>
    <row r="403" spans="1:21" x14ac:dyDescent="0.2">
      <c r="A403">
        <v>763</v>
      </c>
      <c r="B403" t="s">
        <v>1981</v>
      </c>
      <c r="C403" s="6">
        <v>4.1101520756267984</v>
      </c>
      <c r="D403" s="6">
        <v>0</v>
      </c>
      <c r="E403" s="6">
        <v>0</v>
      </c>
      <c r="F403" s="6">
        <v>0</v>
      </c>
      <c r="G403" s="6">
        <v>0</v>
      </c>
      <c r="H403" s="6">
        <v>0</v>
      </c>
      <c r="I403" s="6">
        <v>0</v>
      </c>
      <c r="J403" s="6">
        <v>0</v>
      </c>
      <c r="K403" s="6">
        <v>4.1101520756267984</v>
      </c>
      <c r="L403" s="6">
        <v>0</v>
      </c>
      <c r="M403" s="6">
        <f t="shared" ref="M403:M466" si="42">AVERAGE(C403:L403)</f>
        <v>0.82203041512535968</v>
      </c>
      <c r="N403" s="6">
        <f t="shared" ref="N403:N466" si="43">MEDIAN(C403:L403)</f>
        <v>0</v>
      </c>
      <c r="O403" s="6">
        <f t="shared" ref="O403:O466" si="44">AVERAGE((C403:G403))</f>
        <v>0.82203041512535968</v>
      </c>
      <c r="P403" s="6">
        <f t="shared" ref="P403:P466" si="45">AVERAGE(H403:L403)</f>
        <v>0.82203041512535968</v>
      </c>
      <c r="Q403" s="6">
        <f t="shared" ref="Q403:Q466" si="46">STDEVA(C403:L403)/SQRT(COUNT(C403:L403))</f>
        <v>0.54802027675023968</v>
      </c>
      <c r="R403" s="6">
        <f t="shared" ref="R403:R466" si="47">P403-M403</f>
        <v>0</v>
      </c>
      <c r="S403" t="str" cm="1">
        <f t="array" ref="S403">_xlfn.IFS(R403&gt;Q403,"Zunahme",-1*Q403&gt;R403,"Abnahme",TRUE,"Konstant")</f>
        <v>Konstant</v>
      </c>
      <c r="T403">
        <f>IFERROR(INDEX(Gemeinde_Kennzahlen!A:C,MATCH(B403,Gemeinde_Kennzahlen!B:B,),3),0)</f>
        <v>1733</v>
      </c>
      <c r="U403">
        <f>IFERROR(IF(ISNUMBER(INDEX(Gemeinde_Kennzahlen!A:W,MATCH(B403,Gemeinde_Kennzahlen!B:B,),23)),INDEX(Gemeinde_Kennzahlen!A:W,MATCH(B403,Gemeinde_Kennzahlen!B:B,),23),0),0)</f>
        <v>700</v>
      </c>
    </row>
    <row r="404" spans="1:21" x14ac:dyDescent="0.2">
      <c r="A404">
        <v>766</v>
      </c>
      <c r="B404" t="s">
        <v>1980</v>
      </c>
      <c r="C404" s="6">
        <v>8.9605734767025087</v>
      </c>
      <c r="D404" s="6">
        <v>0</v>
      </c>
      <c r="E404" s="6">
        <v>8.9605734767025087</v>
      </c>
      <c r="F404" s="6">
        <v>0</v>
      </c>
      <c r="G404" s="6">
        <v>0</v>
      </c>
      <c r="H404" s="6">
        <v>0</v>
      </c>
      <c r="I404" s="6">
        <v>0</v>
      </c>
      <c r="J404" s="6">
        <v>0</v>
      </c>
      <c r="K404" s="6">
        <v>0</v>
      </c>
      <c r="L404" s="6">
        <v>0</v>
      </c>
      <c r="M404" s="6">
        <f t="shared" si="42"/>
        <v>1.7921146953405018</v>
      </c>
      <c r="N404" s="6">
        <f t="shared" si="43"/>
        <v>0</v>
      </c>
      <c r="O404" s="6">
        <f t="shared" si="44"/>
        <v>3.5842293906810037</v>
      </c>
      <c r="P404" s="6">
        <f t="shared" si="45"/>
        <v>0</v>
      </c>
      <c r="Q404" s="6">
        <f t="shared" si="46"/>
        <v>1.1947431302270011</v>
      </c>
      <c r="R404" s="6">
        <f t="shared" si="47"/>
        <v>-1.7921146953405018</v>
      </c>
      <c r="S404" t="str" cm="1">
        <f t="array" ref="S404">_xlfn.IFS(R404&gt;Q404,"Zunahme",-1*Q404&gt;R404,"Abnahme",TRUE,"Konstant")</f>
        <v>Abnahme</v>
      </c>
      <c r="T404">
        <f>IFERROR(INDEX(Gemeinde_Kennzahlen!A:C,MATCH(B404,Gemeinde_Kennzahlen!B:B,),3),0)</f>
        <v>789</v>
      </c>
      <c r="U404">
        <f>IFERROR(IF(ISNUMBER(INDEX(Gemeinde_Kennzahlen!A:W,MATCH(B404,Gemeinde_Kennzahlen!B:B,),23)),INDEX(Gemeinde_Kennzahlen!A:W,MATCH(B404,Gemeinde_Kennzahlen!B:B,),23),0),0)</f>
        <v>327</v>
      </c>
    </row>
    <row r="405" spans="1:21" x14ac:dyDescent="0.2">
      <c r="A405">
        <v>767</v>
      </c>
      <c r="B405" t="s">
        <v>1979</v>
      </c>
      <c r="C405" s="6">
        <v>0</v>
      </c>
      <c r="D405" s="6">
        <v>0</v>
      </c>
      <c r="E405" s="6">
        <v>0</v>
      </c>
      <c r="F405" s="6">
        <v>0</v>
      </c>
      <c r="G405" s="6">
        <v>0</v>
      </c>
      <c r="H405" s="6">
        <v>0</v>
      </c>
      <c r="I405" s="6">
        <v>0</v>
      </c>
      <c r="J405" s="6">
        <v>0</v>
      </c>
      <c r="K405" s="6">
        <v>0</v>
      </c>
      <c r="L405" s="6">
        <v>0</v>
      </c>
      <c r="M405" s="6">
        <f t="shared" si="42"/>
        <v>0</v>
      </c>
      <c r="N405" s="6">
        <f t="shared" si="43"/>
        <v>0</v>
      </c>
      <c r="O405" s="6">
        <f t="shared" si="44"/>
        <v>0</v>
      </c>
      <c r="P405" s="6">
        <f t="shared" si="45"/>
        <v>0</v>
      </c>
      <c r="Q405" s="6">
        <f t="shared" si="46"/>
        <v>0</v>
      </c>
      <c r="R405" s="6">
        <f t="shared" si="47"/>
        <v>0</v>
      </c>
      <c r="S405" t="str" cm="1">
        <f t="array" ref="S405">_xlfn.IFS(R405&gt;Q405,"Zunahme",-1*Q405&gt;R405,"Abnahme",TRUE,"Konstant")</f>
        <v>Konstant</v>
      </c>
      <c r="T405">
        <f>IFERROR(INDEX(Gemeinde_Kennzahlen!A:C,MATCH(B405,Gemeinde_Kennzahlen!B:B,),3),0)</f>
        <v>1000</v>
      </c>
      <c r="U405">
        <f>IFERROR(IF(ISNUMBER(INDEX(Gemeinde_Kennzahlen!A:W,MATCH(B405,Gemeinde_Kennzahlen!B:B,),23)),INDEX(Gemeinde_Kennzahlen!A:W,MATCH(B405,Gemeinde_Kennzahlen!B:B,),23),0),0)</f>
        <v>225</v>
      </c>
    </row>
    <row r="406" spans="1:21" x14ac:dyDescent="0.2">
      <c r="A406">
        <v>768</v>
      </c>
      <c r="B406" t="s">
        <v>1978</v>
      </c>
      <c r="C406" s="6">
        <v>1.0762524888338805</v>
      </c>
      <c r="D406" s="6">
        <v>0.53812624441694024</v>
      </c>
      <c r="E406" s="6">
        <v>3.7668837109185813</v>
      </c>
      <c r="F406" s="6">
        <v>1.0762524888338805</v>
      </c>
      <c r="G406" s="6">
        <v>4.3050099553355219</v>
      </c>
      <c r="H406" s="6">
        <v>1.0762524888338805</v>
      </c>
      <c r="I406" s="6">
        <v>2.1525049776677609</v>
      </c>
      <c r="J406" s="6">
        <v>2.1525049776677609</v>
      </c>
      <c r="K406" s="6">
        <v>0.53812624441694024</v>
      </c>
      <c r="L406" s="6">
        <v>2.1525049776677609</v>
      </c>
      <c r="M406" s="6">
        <f t="shared" si="42"/>
        <v>1.8834418554592909</v>
      </c>
      <c r="N406" s="6">
        <f t="shared" si="43"/>
        <v>1.6143787332508208</v>
      </c>
      <c r="O406" s="6">
        <f t="shared" si="44"/>
        <v>2.1525049776677609</v>
      </c>
      <c r="P406" s="6">
        <f t="shared" si="45"/>
        <v>1.6143787332508208</v>
      </c>
      <c r="Q406" s="6">
        <f t="shared" si="46"/>
        <v>0.41100070808048933</v>
      </c>
      <c r="R406" s="6">
        <f t="shared" si="47"/>
        <v>-0.26906312220847006</v>
      </c>
      <c r="S406" t="str" cm="1">
        <f t="array" ref="S406">_xlfn.IFS(R406&gt;Q406,"Zunahme",-1*Q406&gt;R406,"Abnahme",TRUE,"Konstant")</f>
        <v>Konstant</v>
      </c>
      <c r="T406">
        <f>IFERROR(INDEX(Gemeinde_Kennzahlen!A:C,MATCH(B406,Gemeinde_Kennzahlen!B:B,),3),0)</f>
        <v>12870</v>
      </c>
      <c r="U406">
        <f>IFERROR(IF(ISNUMBER(INDEX(Gemeinde_Kennzahlen!A:W,MATCH(B406,Gemeinde_Kennzahlen!B:B,),23)),INDEX(Gemeinde_Kennzahlen!A:W,MATCH(B406,Gemeinde_Kennzahlen!B:B,),23),0),0)</f>
        <v>5713</v>
      </c>
    </row>
    <row r="407" spans="1:21" x14ac:dyDescent="0.2">
      <c r="A407">
        <v>769</v>
      </c>
      <c r="B407" t="s">
        <v>1977</v>
      </c>
      <c r="C407" s="6">
        <v>0</v>
      </c>
      <c r="D407" s="6">
        <v>5.1007396072430504</v>
      </c>
      <c r="E407" s="6">
        <v>2.5503698036215252</v>
      </c>
      <c r="F407" s="6">
        <v>0</v>
      </c>
      <c r="G407" s="6">
        <v>0</v>
      </c>
      <c r="H407" s="6">
        <v>2.5503698036215252</v>
      </c>
      <c r="I407" s="6">
        <v>0</v>
      </c>
      <c r="J407" s="6">
        <v>0</v>
      </c>
      <c r="K407" s="6">
        <v>0</v>
      </c>
      <c r="L407" s="6">
        <v>0</v>
      </c>
      <c r="M407" s="6">
        <f t="shared" si="42"/>
        <v>1.02014792144861</v>
      </c>
      <c r="N407" s="6">
        <f t="shared" si="43"/>
        <v>0</v>
      </c>
      <c r="O407" s="6">
        <f t="shared" si="44"/>
        <v>1.5302218821729152</v>
      </c>
      <c r="P407" s="6">
        <f t="shared" si="45"/>
        <v>0.510073960724305</v>
      </c>
      <c r="Q407" s="6">
        <f t="shared" si="46"/>
        <v>0.56390798101766548</v>
      </c>
      <c r="R407" s="6">
        <f t="shared" si="47"/>
        <v>-0.510073960724305</v>
      </c>
      <c r="S407" t="str" cm="1">
        <f t="array" ref="S407">_xlfn.IFS(R407&gt;Q407,"Zunahme",-1*Q407&gt;R407,"Abnahme",TRUE,"Konstant")</f>
        <v>Konstant</v>
      </c>
      <c r="T407">
        <f>IFERROR(INDEX(Gemeinde_Kennzahlen!A:C,MATCH(B407,Gemeinde_Kennzahlen!B:B,),3),0)</f>
        <v>2559</v>
      </c>
      <c r="U407">
        <f>IFERROR(IF(ISNUMBER(INDEX(Gemeinde_Kennzahlen!A:W,MATCH(B407,Gemeinde_Kennzahlen!B:B,),23)),INDEX(Gemeinde_Kennzahlen!A:W,MATCH(B407,Gemeinde_Kennzahlen!B:B,),23),0),0)</f>
        <v>1362</v>
      </c>
    </row>
    <row r="408" spans="1:21" x14ac:dyDescent="0.2">
      <c r="A408">
        <v>770</v>
      </c>
      <c r="B408" t="s">
        <v>1976</v>
      </c>
      <c r="C408" s="6">
        <v>0</v>
      </c>
      <c r="D408" s="6">
        <v>0</v>
      </c>
      <c r="E408" s="6">
        <v>8.3194675540765388</v>
      </c>
      <c r="F408" s="6">
        <v>0</v>
      </c>
      <c r="G408" s="6">
        <v>0</v>
      </c>
      <c r="H408" s="6">
        <v>0</v>
      </c>
      <c r="I408" s="6">
        <v>0</v>
      </c>
      <c r="J408" s="6">
        <v>0</v>
      </c>
      <c r="K408" s="6">
        <v>0</v>
      </c>
      <c r="L408" s="6">
        <v>0</v>
      </c>
      <c r="M408" s="6">
        <f t="shared" si="42"/>
        <v>0.83194675540765384</v>
      </c>
      <c r="N408" s="6">
        <f t="shared" si="43"/>
        <v>0</v>
      </c>
      <c r="O408" s="6">
        <f t="shared" si="44"/>
        <v>1.6638935108153077</v>
      </c>
      <c r="P408" s="6">
        <f t="shared" si="45"/>
        <v>0</v>
      </c>
      <c r="Q408" s="6">
        <f t="shared" si="46"/>
        <v>0.83194675540765395</v>
      </c>
      <c r="R408" s="6">
        <f t="shared" si="47"/>
        <v>-0.83194675540765384</v>
      </c>
      <c r="S408" t="str" cm="1">
        <f t="array" ref="S408">_xlfn.IFS(R408&gt;Q408,"Zunahme",-1*Q408&gt;R408,"Abnahme",TRUE,"Konstant")</f>
        <v>Konstant</v>
      </c>
      <c r="T408">
        <f>IFERROR(INDEX(Gemeinde_Kennzahlen!A:C,MATCH(B408,Gemeinde_Kennzahlen!B:B,),3),0)</f>
        <v>1012</v>
      </c>
      <c r="U408">
        <f>IFERROR(IF(ISNUMBER(INDEX(Gemeinde_Kennzahlen!A:W,MATCH(B408,Gemeinde_Kennzahlen!B:B,),23)),INDEX(Gemeinde_Kennzahlen!A:W,MATCH(B408,Gemeinde_Kennzahlen!B:B,),23),0),0)</f>
        <v>190</v>
      </c>
    </row>
    <row r="409" spans="1:21" x14ac:dyDescent="0.2">
      <c r="A409">
        <v>782</v>
      </c>
      <c r="B409" t="s">
        <v>1975</v>
      </c>
      <c r="C409" s="6">
        <v>0</v>
      </c>
      <c r="D409" s="6">
        <v>0</v>
      </c>
      <c r="E409" s="6">
        <v>0</v>
      </c>
      <c r="F409" s="6">
        <v>0</v>
      </c>
      <c r="G409" s="6">
        <v>0</v>
      </c>
      <c r="H409" s="6">
        <v>0</v>
      </c>
      <c r="I409" s="6">
        <v>0</v>
      </c>
      <c r="J409" s="6">
        <v>0</v>
      </c>
      <c r="K409" s="6">
        <v>0</v>
      </c>
      <c r="L409" s="6">
        <v>0</v>
      </c>
      <c r="M409" s="6">
        <f t="shared" si="42"/>
        <v>0</v>
      </c>
      <c r="N409" s="6">
        <f t="shared" si="43"/>
        <v>0</v>
      </c>
      <c r="O409" s="6">
        <f t="shared" si="44"/>
        <v>0</v>
      </c>
      <c r="P409" s="6">
        <f t="shared" si="45"/>
        <v>0</v>
      </c>
      <c r="Q409" s="6">
        <f t="shared" si="46"/>
        <v>0</v>
      </c>
      <c r="R409" s="6">
        <f t="shared" si="47"/>
        <v>0</v>
      </c>
      <c r="S409" t="str" cm="1">
        <f t="array" ref="S409">_xlfn.IFS(R409&gt;Q409,"Zunahme",-1*Q409&gt;R409,"Abnahme",TRUE,"Konstant")</f>
        <v>Konstant</v>
      </c>
      <c r="T409">
        <f>IFERROR(INDEX(Gemeinde_Kennzahlen!A:C,MATCH(B409,Gemeinde_Kennzahlen!B:B,),3),0)</f>
        <v>254</v>
      </c>
      <c r="U409">
        <f>IFERROR(IF(ISNUMBER(INDEX(Gemeinde_Kennzahlen!A:W,MATCH(B409,Gemeinde_Kennzahlen!B:B,),23)),INDEX(Gemeinde_Kennzahlen!A:W,MATCH(B409,Gemeinde_Kennzahlen!B:B,),23),0),0)</f>
        <v>179</v>
      </c>
    </row>
    <row r="410" spans="1:21" x14ac:dyDescent="0.2">
      <c r="A410">
        <v>783</v>
      </c>
      <c r="B410" t="s">
        <v>1974</v>
      </c>
      <c r="C410" s="6">
        <v>0</v>
      </c>
      <c r="D410" s="6">
        <v>0</v>
      </c>
      <c r="E410" s="6">
        <v>0</v>
      </c>
      <c r="F410" s="6">
        <v>0</v>
      </c>
      <c r="G410" s="6">
        <v>0</v>
      </c>
      <c r="H410" s="6">
        <v>0</v>
      </c>
      <c r="I410" s="6">
        <v>0</v>
      </c>
      <c r="J410" s="6">
        <v>0</v>
      </c>
      <c r="K410" s="6">
        <v>0</v>
      </c>
      <c r="L410" s="6">
        <v>0</v>
      </c>
      <c r="M410" s="6">
        <f t="shared" si="42"/>
        <v>0</v>
      </c>
      <c r="N410" s="6">
        <f t="shared" si="43"/>
        <v>0</v>
      </c>
      <c r="O410" s="6">
        <f t="shared" si="44"/>
        <v>0</v>
      </c>
      <c r="P410" s="6">
        <f t="shared" si="45"/>
        <v>0</v>
      </c>
      <c r="Q410" s="6">
        <f t="shared" si="46"/>
        <v>0</v>
      </c>
      <c r="R410" s="6">
        <f t="shared" si="47"/>
        <v>0</v>
      </c>
      <c r="S410" t="str" cm="1">
        <f t="array" ref="S410">_xlfn.IFS(R410&gt;Q410,"Zunahme",-1*Q410&gt;R410,"Abnahme",TRUE,"Konstant")</f>
        <v>Konstant</v>
      </c>
      <c r="T410">
        <f>IFERROR(INDEX(Gemeinde_Kennzahlen!A:C,MATCH(B410,Gemeinde_Kennzahlen!B:B,),3),0)</f>
        <v>1151</v>
      </c>
      <c r="U410">
        <f>IFERROR(IF(ISNUMBER(INDEX(Gemeinde_Kennzahlen!A:W,MATCH(B410,Gemeinde_Kennzahlen!B:B,),23)),INDEX(Gemeinde_Kennzahlen!A:W,MATCH(B410,Gemeinde_Kennzahlen!B:B,),23),0),0)</f>
        <v>864</v>
      </c>
    </row>
    <row r="411" spans="1:21" x14ac:dyDescent="0.2">
      <c r="A411">
        <v>784</v>
      </c>
      <c r="B411" t="s">
        <v>1973</v>
      </c>
      <c r="C411" s="6">
        <v>0</v>
      </c>
      <c r="D411" s="6">
        <v>0</v>
      </c>
      <c r="E411" s="6">
        <v>0</v>
      </c>
      <c r="F411" s="6">
        <v>0</v>
      </c>
      <c r="G411" s="6">
        <v>0</v>
      </c>
      <c r="H411" s="6">
        <v>0</v>
      </c>
      <c r="I411" s="6">
        <v>0</v>
      </c>
      <c r="J411" s="6">
        <v>0</v>
      </c>
      <c r="K411" s="6">
        <v>0</v>
      </c>
      <c r="L411" s="6">
        <v>0</v>
      </c>
      <c r="M411" s="6">
        <f t="shared" si="42"/>
        <v>0</v>
      </c>
      <c r="N411" s="6">
        <f t="shared" si="43"/>
        <v>0</v>
      </c>
      <c r="O411" s="6">
        <f t="shared" si="44"/>
        <v>0</v>
      </c>
      <c r="P411" s="6">
        <f t="shared" si="45"/>
        <v>0</v>
      </c>
      <c r="Q411" s="6">
        <f t="shared" si="46"/>
        <v>0</v>
      </c>
      <c r="R411" s="6">
        <f t="shared" si="47"/>
        <v>0</v>
      </c>
      <c r="S411" t="str" cm="1">
        <f t="array" ref="S411">_xlfn.IFS(R411&gt;Q411,"Zunahme",-1*Q411&gt;R411,"Abnahme",TRUE,"Konstant")</f>
        <v>Konstant</v>
      </c>
      <c r="T411">
        <f>IFERROR(INDEX(Gemeinde_Kennzahlen!A:C,MATCH(B411,Gemeinde_Kennzahlen!B:B,),3),0)</f>
        <v>1069</v>
      </c>
      <c r="U411">
        <f>IFERROR(IF(ISNUMBER(INDEX(Gemeinde_Kennzahlen!A:W,MATCH(B411,Gemeinde_Kennzahlen!B:B,),23)),INDEX(Gemeinde_Kennzahlen!A:W,MATCH(B411,Gemeinde_Kennzahlen!B:B,),23),0),0)</f>
        <v>572</v>
      </c>
    </row>
    <row r="412" spans="1:21" x14ac:dyDescent="0.2">
      <c r="A412">
        <v>785</v>
      </c>
      <c r="B412" t="s">
        <v>1972</v>
      </c>
      <c r="C412" s="6">
        <v>0</v>
      </c>
      <c r="D412" s="6">
        <v>1.3555645926528399</v>
      </c>
      <c r="E412" s="6">
        <v>0</v>
      </c>
      <c r="F412" s="6">
        <v>1.3555645926528399</v>
      </c>
      <c r="G412" s="6">
        <v>0</v>
      </c>
      <c r="H412" s="6">
        <v>2.7111291853056798</v>
      </c>
      <c r="I412" s="6">
        <v>0</v>
      </c>
      <c r="J412" s="6">
        <v>0</v>
      </c>
      <c r="K412" s="6">
        <v>1.3555645926528399</v>
      </c>
      <c r="L412" s="6">
        <v>2.7111291853056798</v>
      </c>
      <c r="M412" s="6">
        <f t="shared" si="42"/>
        <v>0.94889521485698791</v>
      </c>
      <c r="N412" s="6">
        <f t="shared" si="43"/>
        <v>0.67778229632641995</v>
      </c>
      <c r="O412" s="6">
        <f t="shared" si="44"/>
        <v>0.54222583706113592</v>
      </c>
      <c r="P412" s="6">
        <f t="shared" si="45"/>
        <v>1.3555645926528399</v>
      </c>
      <c r="Q412" s="6">
        <f t="shared" si="46"/>
        <v>0.35290993068124593</v>
      </c>
      <c r="R412" s="6">
        <f t="shared" si="47"/>
        <v>0.40666937779585199</v>
      </c>
      <c r="S412" t="str" cm="1">
        <f t="array" ref="S412">_xlfn.IFS(R412&gt;Q412,"Zunahme",-1*Q412&gt;R412,"Abnahme",TRUE,"Konstant")</f>
        <v>Zunahme</v>
      </c>
      <c r="T412">
        <f>IFERROR(INDEX(Gemeinde_Kennzahlen!A:C,MATCH(B412,Gemeinde_Kennzahlen!B:B,),3),0)</f>
        <v>4639</v>
      </c>
      <c r="U412">
        <f>IFERROR(IF(ISNUMBER(INDEX(Gemeinde_Kennzahlen!A:W,MATCH(B412,Gemeinde_Kennzahlen!B:B,),23)),INDEX(Gemeinde_Kennzahlen!A:W,MATCH(B412,Gemeinde_Kennzahlen!B:B,),23),0),0)</f>
        <v>2738</v>
      </c>
    </row>
    <row r="413" spans="1:21" x14ac:dyDescent="0.2">
      <c r="A413">
        <v>786</v>
      </c>
      <c r="B413" t="s">
        <v>1971</v>
      </c>
      <c r="C413" s="6">
        <v>0</v>
      </c>
      <c r="D413" s="6">
        <v>0</v>
      </c>
      <c r="E413" s="6">
        <v>0</v>
      </c>
      <c r="F413" s="6">
        <v>0</v>
      </c>
      <c r="G413" s="6">
        <v>0</v>
      </c>
      <c r="H413" s="6">
        <v>0</v>
      </c>
      <c r="I413" s="6">
        <v>8.5984522785898534</v>
      </c>
      <c r="J413" s="6">
        <v>0</v>
      </c>
      <c r="K413" s="6">
        <v>0</v>
      </c>
      <c r="L413" s="6">
        <v>17.196904557179707</v>
      </c>
      <c r="M413" s="6">
        <f t="shared" si="42"/>
        <v>2.5795356835769558</v>
      </c>
      <c r="N413" s="6">
        <f t="shared" si="43"/>
        <v>0</v>
      </c>
      <c r="O413" s="6">
        <f t="shared" si="44"/>
        <v>0</v>
      </c>
      <c r="P413" s="6">
        <f t="shared" si="45"/>
        <v>5.1590713671539117</v>
      </c>
      <c r="Q413" s="6">
        <f t="shared" si="46"/>
        <v>1.8352319396482797</v>
      </c>
      <c r="R413" s="6">
        <f t="shared" si="47"/>
        <v>2.5795356835769558</v>
      </c>
      <c r="S413" t="str" cm="1">
        <f t="array" ref="S413">_xlfn.IFS(R413&gt;Q413,"Zunahme",-1*Q413&gt;R413,"Abnahme",TRUE,"Konstant")</f>
        <v>Zunahme</v>
      </c>
      <c r="T413">
        <f>IFERROR(INDEX(Gemeinde_Kennzahlen!A:C,MATCH(B413,Gemeinde_Kennzahlen!B:B,),3),0)</f>
        <v>550</v>
      </c>
      <c r="U413">
        <f>IFERROR(IF(ISNUMBER(INDEX(Gemeinde_Kennzahlen!A:W,MATCH(B413,Gemeinde_Kennzahlen!B:B,),23)),INDEX(Gemeinde_Kennzahlen!A:W,MATCH(B413,Gemeinde_Kennzahlen!B:B,),23),0),0)</f>
        <v>613</v>
      </c>
    </row>
    <row r="414" spans="1:21" x14ac:dyDescent="0.2">
      <c r="A414">
        <v>791</v>
      </c>
      <c r="B414" t="s">
        <v>1970</v>
      </c>
      <c r="C414" s="6">
        <v>0</v>
      </c>
      <c r="D414" s="6">
        <v>0</v>
      </c>
      <c r="E414" s="6">
        <v>0</v>
      </c>
      <c r="F414" s="6">
        <v>0</v>
      </c>
      <c r="G414" s="6">
        <v>0</v>
      </c>
      <c r="H414" s="6">
        <v>0</v>
      </c>
      <c r="I414" s="6">
        <v>0</v>
      </c>
      <c r="J414" s="6">
        <v>0</v>
      </c>
      <c r="K414" s="6">
        <v>0</v>
      </c>
      <c r="L414" s="6">
        <v>0</v>
      </c>
      <c r="M414" s="6">
        <f t="shared" si="42"/>
        <v>0</v>
      </c>
      <c r="N414" s="6">
        <f t="shared" si="43"/>
        <v>0</v>
      </c>
      <c r="O414" s="6">
        <f t="shared" si="44"/>
        <v>0</v>
      </c>
      <c r="P414" s="6">
        <f t="shared" si="45"/>
        <v>0</v>
      </c>
      <c r="Q414" s="6">
        <f t="shared" si="46"/>
        <v>0</v>
      </c>
      <c r="R414" s="6">
        <f t="shared" si="47"/>
        <v>0</v>
      </c>
      <c r="S414" t="str" cm="1">
        <f t="array" ref="S414">_xlfn.IFS(R414&gt;Q414,"Zunahme",-1*Q414&gt;R414,"Abnahme",TRUE,"Konstant")</f>
        <v>Konstant</v>
      </c>
      <c r="T414">
        <f>IFERROR(INDEX(Gemeinde_Kennzahlen!A:C,MATCH(B414,Gemeinde_Kennzahlen!B:B,),3),0)</f>
        <v>1252</v>
      </c>
      <c r="U414">
        <f>IFERROR(IF(ISNUMBER(INDEX(Gemeinde_Kennzahlen!A:W,MATCH(B414,Gemeinde_Kennzahlen!B:B,),23)),INDEX(Gemeinde_Kennzahlen!A:W,MATCH(B414,Gemeinde_Kennzahlen!B:B,),23),0),0)</f>
        <v>504</v>
      </c>
    </row>
    <row r="415" spans="1:21" x14ac:dyDescent="0.2">
      <c r="A415">
        <v>792</v>
      </c>
      <c r="B415" t="s">
        <v>1969</v>
      </c>
      <c r="C415" s="6">
        <v>0</v>
      </c>
      <c r="D415" s="6">
        <v>2.4636610002463661</v>
      </c>
      <c r="E415" s="6">
        <v>2.4636610002463661</v>
      </c>
      <c r="F415" s="6">
        <v>4.9273220004927323</v>
      </c>
      <c r="G415" s="6">
        <v>0</v>
      </c>
      <c r="H415" s="6">
        <v>0</v>
      </c>
      <c r="I415" s="6">
        <v>0</v>
      </c>
      <c r="J415" s="6">
        <v>0</v>
      </c>
      <c r="K415" s="6">
        <v>0</v>
      </c>
      <c r="L415" s="6">
        <v>0</v>
      </c>
      <c r="M415" s="6">
        <f t="shared" si="42"/>
        <v>0.98546440009854641</v>
      </c>
      <c r="N415" s="6">
        <f t="shared" si="43"/>
        <v>0</v>
      </c>
      <c r="O415" s="6">
        <f t="shared" si="44"/>
        <v>1.9709288001970928</v>
      </c>
      <c r="P415" s="6">
        <f t="shared" si="45"/>
        <v>0</v>
      </c>
      <c r="Q415" s="6">
        <f t="shared" si="46"/>
        <v>0.54473594322992525</v>
      </c>
      <c r="R415" s="6">
        <f t="shared" si="47"/>
        <v>-0.98546440009854641</v>
      </c>
      <c r="S415" t="str" cm="1">
        <f t="array" ref="S415">_xlfn.IFS(R415&gt;Q415,"Zunahme",-1*Q415&gt;R415,"Abnahme",TRUE,"Konstant")</f>
        <v>Abnahme</v>
      </c>
      <c r="T415">
        <f>IFERROR(INDEX(Gemeinde_Kennzahlen!A:C,MATCH(B415,Gemeinde_Kennzahlen!B:B,),3),0)</f>
        <v>2324</v>
      </c>
      <c r="U415">
        <f>IFERROR(IF(ISNUMBER(INDEX(Gemeinde_Kennzahlen!A:W,MATCH(B415,Gemeinde_Kennzahlen!B:B,),23)),INDEX(Gemeinde_Kennzahlen!A:W,MATCH(B415,Gemeinde_Kennzahlen!B:B,),23),0),0)</f>
        <v>1735</v>
      </c>
    </row>
    <row r="416" spans="1:21" x14ac:dyDescent="0.2">
      <c r="A416">
        <v>793</v>
      </c>
      <c r="B416" t="s">
        <v>1968</v>
      </c>
      <c r="C416" s="6">
        <v>4.9875311720698248</v>
      </c>
      <c r="D416" s="6">
        <v>9.9750623441396495</v>
      </c>
      <c r="E416" s="6">
        <v>0</v>
      </c>
      <c r="F416" s="6">
        <v>0</v>
      </c>
      <c r="G416" s="6">
        <v>0</v>
      </c>
      <c r="H416" s="6">
        <v>4.9875311720698248</v>
      </c>
      <c r="I416" s="6">
        <v>0</v>
      </c>
      <c r="J416" s="6">
        <v>0</v>
      </c>
      <c r="K416" s="6">
        <v>0</v>
      </c>
      <c r="L416" s="6">
        <v>0</v>
      </c>
      <c r="M416" s="6">
        <f t="shared" si="42"/>
        <v>1.9950124688279298</v>
      </c>
      <c r="N416" s="6">
        <f t="shared" si="43"/>
        <v>0</v>
      </c>
      <c r="O416" s="6">
        <f t="shared" si="44"/>
        <v>2.9925187032418945</v>
      </c>
      <c r="P416" s="6">
        <f t="shared" si="45"/>
        <v>0.99750623441396491</v>
      </c>
      <c r="Q416" s="6">
        <f t="shared" si="46"/>
        <v>1.1027846351971402</v>
      </c>
      <c r="R416" s="6">
        <f t="shared" si="47"/>
        <v>-0.99750623441396491</v>
      </c>
      <c r="S416" t="str" cm="1">
        <f t="array" ref="S416">_xlfn.IFS(R416&gt;Q416,"Zunahme",-1*Q416&gt;R416,"Abnahme",TRUE,"Konstant")</f>
        <v>Konstant</v>
      </c>
      <c r="T416">
        <f>IFERROR(INDEX(Gemeinde_Kennzahlen!A:C,MATCH(B416,Gemeinde_Kennzahlen!B:B,),3),0)</f>
        <v>1330</v>
      </c>
      <c r="U416">
        <f>IFERROR(IF(ISNUMBER(INDEX(Gemeinde_Kennzahlen!A:W,MATCH(B416,Gemeinde_Kennzahlen!B:B,),23)),INDEX(Gemeinde_Kennzahlen!A:W,MATCH(B416,Gemeinde_Kennzahlen!B:B,),23),0),0)</f>
        <v>675</v>
      </c>
    </row>
    <row r="417" spans="1:21" x14ac:dyDescent="0.2">
      <c r="A417">
        <v>794</v>
      </c>
      <c r="B417" t="s">
        <v>1967</v>
      </c>
      <c r="C417" s="6">
        <v>0</v>
      </c>
      <c r="D417" s="6">
        <v>4.1832252666806102</v>
      </c>
      <c r="E417" s="6">
        <v>4.1832252666806102</v>
      </c>
      <c r="F417" s="6">
        <v>4.1832252666806102</v>
      </c>
      <c r="G417" s="6">
        <v>0</v>
      </c>
      <c r="H417" s="6">
        <v>0</v>
      </c>
      <c r="I417" s="6">
        <v>0</v>
      </c>
      <c r="J417" s="6">
        <v>0</v>
      </c>
      <c r="K417" s="6">
        <v>2.0916126333403051</v>
      </c>
      <c r="L417" s="6">
        <v>0</v>
      </c>
      <c r="M417" s="6">
        <f t="shared" si="42"/>
        <v>1.4641288433382136</v>
      </c>
      <c r="N417" s="6">
        <f t="shared" si="43"/>
        <v>0</v>
      </c>
      <c r="O417" s="6">
        <f t="shared" si="44"/>
        <v>2.5099351600083661</v>
      </c>
      <c r="P417" s="6">
        <f t="shared" si="45"/>
        <v>0.41832252666806102</v>
      </c>
      <c r="Q417" s="6">
        <f t="shared" si="46"/>
        <v>0.62748379000209153</v>
      </c>
      <c r="R417" s="6">
        <f t="shared" si="47"/>
        <v>-1.0458063166701526</v>
      </c>
      <c r="S417" t="str" cm="1">
        <f t="array" ref="S417">_xlfn.IFS(R417&gt;Q417,"Zunahme",-1*Q417&gt;R417,"Abnahme",TRUE,"Konstant")</f>
        <v>Abnahme</v>
      </c>
      <c r="T417">
        <f>IFERROR(INDEX(Gemeinde_Kennzahlen!A:C,MATCH(B417,Gemeinde_Kennzahlen!B:B,),3),0)</f>
        <v>3040</v>
      </c>
      <c r="U417">
        <f>IFERROR(IF(ISNUMBER(INDEX(Gemeinde_Kennzahlen!A:W,MATCH(B417,Gemeinde_Kennzahlen!B:B,),23)),INDEX(Gemeinde_Kennzahlen!A:W,MATCH(B417,Gemeinde_Kennzahlen!B:B,),23),0),0)</f>
        <v>1741</v>
      </c>
    </row>
    <row r="418" spans="1:21" x14ac:dyDescent="0.2">
      <c r="A418">
        <v>841</v>
      </c>
      <c r="B418" t="s">
        <v>1966</v>
      </c>
      <c r="C418" s="6">
        <v>7.1839080459770122</v>
      </c>
      <c r="D418" s="6">
        <v>0</v>
      </c>
      <c r="E418" s="6">
        <v>0</v>
      </c>
      <c r="F418" s="6">
        <v>0</v>
      </c>
      <c r="G418" s="6">
        <v>0</v>
      </c>
      <c r="H418" s="6">
        <v>0</v>
      </c>
      <c r="I418" s="6">
        <v>0</v>
      </c>
      <c r="J418" s="6">
        <v>0</v>
      </c>
      <c r="K418" s="6">
        <v>0</v>
      </c>
      <c r="L418" s="6">
        <v>0</v>
      </c>
      <c r="M418" s="6">
        <f t="shared" si="42"/>
        <v>0.71839080459770122</v>
      </c>
      <c r="N418" s="6">
        <f t="shared" si="43"/>
        <v>0</v>
      </c>
      <c r="O418" s="6">
        <f t="shared" si="44"/>
        <v>1.4367816091954024</v>
      </c>
      <c r="P418" s="6">
        <f t="shared" si="45"/>
        <v>0</v>
      </c>
      <c r="Q418" s="6">
        <f t="shared" si="46"/>
        <v>0.71839080459770122</v>
      </c>
      <c r="R418" s="6">
        <f t="shared" si="47"/>
        <v>-0.71839080459770122</v>
      </c>
      <c r="S418" t="str" cm="1">
        <f t="array" ref="S418">_xlfn.IFS(R418&gt;Q418,"Zunahme",-1*Q418&gt;R418,"Abnahme",TRUE,"Konstant")</f>
        <v>Konstant</v>
      </c>
      <c r="T418">
        <f>IFERROR(INDEX(Gemeinde_Kennzahlen!A:C,MATCH(B418,Gemeinde_Kennzahlen!B:B,),3),0)</f>
        <v>970</v>
      </c>
      <c r="U418">
        <f>IFERROR(IF(ISNUMBER(INDEX(Gemeinde_Kennzahlen!A:W,MATCH(B418,Gemeinde_Kennzahlen!B:B,),23)),INDEX(Gemeinde_Kennzahlen!A:W,MATCH(B418,Gemeinde_Kennzahlen!B:B,),23),0),0)</f>
        <v>422</v>
      </c>
    </row>
    <row r="419" spans="1:21" x14ac:dyDescent="0.2">
      <c r="A419">
        <v>842</v>
      </c>
      <c r="B419" t="s">
        <v>1965</v>
      </c>
      <c r="C419" s="6">
        <v>8.1566068515497552</v>
      </c>
      <c r="D419" s="6">
        <v>0</v>
      </c>
      <c r="E419" s="6">
        <v>0</v>
      </c>
      <c r="F419" s="6">
        <v>0</v>
      </c>
      <c r="G419" s="6">
        <v>0</v>
      </c>
      <c r="H419" s="6">
        <v>0</v>
      </c>
      <c r="I419" s="6">
        <v>0</v>
      </c>
      <c r="J419" s="6">
        <v>0</v>
      </c>
      <c r="K419" s="6">
        <v>0</v>
      </c>
      <c r="L419" s="6">
        <v>0</v>
      </c>
      <c r="M419" s="6">
        <f t="shared" si="42"/>
        <v>0.81566068515497547</v>
      </c>
      <c r="N419" s="6">
        <f t="shared" si="43"/>
        <v>0</v>
      </c>
      <c r="O419" s="6">
        <f t="shared" si="44"/>
        <v>1.6313213703099509</v>
      </c>
      <c r="P419" s="6">
        <f t="shared" si="45"/>
        <v>0</v>
      </c>
      <c r="Q419" s="6">
        <f t="shared" si="46"/>
        <v>0.81566068515497536</v>
      </c>
      <c r="R419" s="6">
        <f t="shared" si="47"/>
        <v>-0.81566068515497547</v>
      </c>
      <c r="S419" t="str" cm="1">
        <f t="array" ref="S419">_xlfn.IFS(R419&gt;Q419,"Zunahme",-1*Q419&gt;R419,"Abnahme",TRUE,"Konstant")</f>
        <v>Konstant</v>
      </c>
      <c r="T419">
        <f>IFERROR(INDEX(Gemeinde_Kennzahlen!A:C,MATCH(B419,Gemeinde_Kennzahlen!B:B,),3),0)</f>
        <v>823</v>
      </c>
      <c r="U419">
        <f>IFERROR(IF(ISNUMBER(INDEX(Gemeinde_Kennzahlen!A:W,MATCH(B419,Gemeinde_Kennzahlen!B:B,),23)),INDEX(Gemeinde_Kennzahlen!A:W,MATCH(B419,Gemeinde_Kennzahlen!B:B,),23),0),0)</f>
        <v>403</v>
      </c>
    </row>
    <row r="420" spans="1:21" x14ac:dyDescent="0.2">
      <c r="A420">
        <v>843</v>
      </c>
      <c r="B420" t="s">
        <v>1964</v>
      </c>
      <c r="C420" s="6">
        <v>1.4668133480014669</v>
      </c>
      <c r="D420" s="6">
        <v>1.4668133480014669</v>
      </c>
      <c r="E420" s="6">
        <v>3.6670333700036672</v>
      </c>
      <c r="F420" s="6">
        <v>0.73340667400073345</v>
      </c>
      <c r="G420" s="6">
        <v>1.4668133480014669</v>
      </c>
      <c r="H420" s="6">
        <v>2.9336266960029338</v>
      </c>
      <c r="I420" s="6">
        <v>2.2002200220022003</v>
      </c>
      <c r="J420" s="6">
        <v>2.2002200220022003</v>
      </c>
      <c r="K420" s="6">
        <v>0</v>
      </c>
      <c r="L420" s="6">
        <v>0</v>
      </c>
      <c r="M420" s="6">
        <f t="shared" si="42"/>
        <v>1.6134946828016132</v>
      </c>
      <c r="N420" s="6">
        <f t="shared" si="43"/>
        <v>1.4668133480014669</v>
      </c>
      <c r="O420" s="6">
        <f t="shared" si="44"/>
        <v>1.76017601760176</v>
      </c>
      <c r="P420" s="6">
        <f t="shared" si="45"/>
        <v>1.4668133480014671</v>
      </c>
      <c r="Q420" s="6">
        <f t="shared" si="46"/>
        <v>0.37556023703061303</v>
      </c>
      <c r="R420" s="6">
        <f t="shared" si="47"/>
        <v>-0.14668133480014611</v>
      </c>
      <c r="S420" t="str" cm="1">
        <f t="array" ref="S420">_xlfn.IFS(R420&gt;Q420,"Zunahme",-1*Q420&gt;R420,"Abnahme",TRUE,"Konstant")</f>
        <v>Konstant</v>
      </c>
      <c r="T420">
        <f>IFERROR(INDEX(Gemeinde_Kennzahlen!A:C,MATCH(B420,Gemeinde_Kennzahlen!B:B,),3),0)</f>
        <v>6817</v>
      </c>
      <c r="U420">
        <f>IFERROR(IF(ISNUMBER(INDEX(Gemeinde_Kennzahlen!A:W,MATCH(B420,Gemeinde_Kennzahlen!B:B,),23)),INDEX(Gemeinde_Kennzahlen!A:W,MATCH(B420,Gemeinde_Kennzahlen!B:B,),23),0),0)</f>
        <v>6818</v>
      </c>
    </row>
    <row r="421" spans="1:21" x14ac:dyDescent="0.2">
      <c r="A421">
        <v>852</v>
      </c>
      <c r="B421" t="s">
        <v>1963</v>
      </c>
      <c r="C421" s="6">
        <v>0</v>
      </c>
      <c r="D421" s="6">
        <v>0</v>
      </c>
      <c r="E421" s="6">
        <v>0</v>
      </c>
      <c r="F421" s="6">
        <v>0</v>
      </c>
      <c r="G421" s="6">
        <v>0</v>
      </c>
      <c r="H421" s="6">
        <v>0</v>
      </c>
      <c r="I421" s="6">
        <v>0</v>
      </c>
      <c r="J421" s="6">
        <v>0</v>
      </c>
      <c r="K421" s="6">
        <v>0</v>
      </c>
      <c r="L421" s="6">
        <v>0</v>
      </c>
      <c r="M421" s="6">
        <f t="shared" si="42"/>
        <v>0</v>
      </c>
      <c r="N421" s="6">
        <f t="shared" si="43"/>
        <v>0</v>
      </c>
      <c r="O421" s="6">
        <f t="shared" si="44"/>
        <v>0</v>
      </c>
      <c r="P421" s="6">
        <f t="shared" si="45"/>
        <v>0</v>
      </c>
      <c r="Q421" s="6">
        <f t="shared" si="46"/>
        <v>0</v>
      </c>
      <c r="R421" s="6">
        <f t="shared" si="47"/>
        <v>0</v>
      </c>
      <c r="S421" t="str" cm="1">
        <f t="array" ref="S421">_xlfn.IFS(R421&gt;Q421,"Zunahme",-1*Q421&gt;R421,"Abnahme",TRUE,"Konstant")</f>
        <v>Konstant</v>
      </c>
      <c r="T421">
        <f>IFERROR(INDEX(Gemeinde_Kennzahlen!A:C,MATCH(B421,Gemeinde_Kennzahlen!B:B,),3),0)</f>
        <v>1523</v>
      </c>
      <c r="U421">
        <f>IFERROR(IF(ISNUMBER(INDEX(Gemeinde_Kennzahlen!A:W,MATCH(B421,Gemeinde_Kennzahlen!B:B,),23)),INDEX(Gemeinde_Kennzahlen!A:W,MATCH(B421,Gemeinde_Kennzahlen!B:B,),23),0),0)</f>
        <v>579</v>
      </c>
    </row>
    <row r="422" spans="1:21" x14ac:dyDescent="0.2">
      <c r="A422">
        <v>853</v>
      </c>
      <c r="B422" t="s">
        <v>1962</v>
      </c>
      <c r="C422" s="6">
        <v>0</v>
      </c>
      <c r="D422" s="6">
        <v>0</v>
      </c>
      <c r="E422" s="6">
        <v>0</v>
      </c>
      <c r="F422" s="6">
        <v>0</v>
      </c>
      <c r="G422" s="6">
        <v>0</v>
      </c>
      <c r="H422" s="6">
        <v>0</v>
      </c>
      <c r="I422" s="6">
        <v>0</v>
      </c>
      <c r="J422" s="6">
        <v>0</v>
      </c>
      <c r="K422" s="6">
        <v>0</v>
      </c>
      <c r="L422" s="6">
        <v>0</v>
      </c>
      <c r="M422" s="6">
        <f t="shared" si="42"/>
        <v>0</v>
      </c>
      <c r="N422" s="6">
        <f t="shared" si="43"/>
        <v>0</v>
      </c>
      <c r="O422" s="6">
        <f t="shared" si="44"/>
        <v>0</v>
      </c>
      <c r="P422" s="6">
        <f t="shared" si="45"/>
        <v>0</v>
      </c>
      <c r="Q422" s="6">
        <f t="shared" si="46"/>
        <v>0</v>
      </c>
      <c r="R422" s="6">
        <f t="shared" si="47"/>
        <v>0</v>
      </c>
      <c r="S422" t="str" cm="1">
        <f t="array" ref="S422">_xlfn.IFS(R422&gt;Q422,"Zunahme",-1*Q422&gt;R422,"Abnahme",TRUE,"Konstant")</f>
        <v>Konstant</v>
      </c>
      <c r="T422">
        <f>IFERROR(INDEX(Gemeinde_Kennzahlen!A:C,MATCH(B422,Gemeinde_Kennzahlen!B:B,),3),0)</f>
        <v>1676</v>
      </c>
      <c r="U422">
        <f>IFERROR(IF(ISNUMBER(INDEX(Gemeinde_Kennzahlen!A:W,MATCH(B422,Gemeinde_Kennzahlen!B:B,),23)),INDEX(Gemeinde_Kennzahlen!A:W,MATCH(B422,Gemeinde_Kennzahlen!B:B,),23),0),0)</f>
        <v>443</v>
      </c>
    </row>
    <row r="423" spans="1:21" x14ac:dyDescent="0.2">
      <c r="A423">
        <v>855</v>
      </c>
      <c r="B423" t="s">
        <v>1961</v>
      </c>
      <c r="C423" s="6">
        <v>3.0156815440289506</v>
      </c>
      <c r="D423" s="6">
        <v>3.0156815440289506</v>
      </c>
      <c r="E423" s="6">
        <v>1.0052271813429834</v>
      </c>
      <c r="F423" s="6">
        <v>0</v>
      </c>
      <c r="G423" s="6">
        <v>0</v>
      </c>
      <c r="H423" s="6">
        <v>2.0104543626859668</v>
      </c>
      <c r="I423" s="6">
        <v>0</v>
      </c>
      <c r="J423" s="6">
        <v>1.0052271813429834</v>
      </c>
      <c r="K423" s="6">
        <v>0</v>
      </c>
      <c r="L423" s="6">
        <v>1.0052271813429834</v>
      </c>
      <c r="M423" s="6">
        <f t="shared" si="42"/>
        <v>1.1057498994772819</v>
      </c>
      <c r="N423" s="6">
        <f t="shared" si="43"/>
        <v>1.0052271813429834</v>
      </c>
      <c r="O423" s="6">
        <f t="shared" si="44"/>
        <v>1.4073180538801768</v>
      </c>
      <c r="P423" s="6">
        <f t="shared" si="45"/>
        <v>0.80418174507438667</v>
      </c>
      <c r="Q423" s="6">
        <f t="shared" si="46"/>
        <v>0.38057286863693024</v>
      </c>
      <c r="R423" s="6">
        <f t="shared" si="47"/>
        <v>-0.30156815440289519</v>
      </c>
      <c r="S423" t="str" cm="1">
        <f t="array" ref="S423">_xlfn.IFS(R423&gt;Q423,"Zunahme",-1*Q423&gt;R423,"Abnahme",TRUE,"Konstant")</f>
        <v>Konstant</v>
      </c>
      <c r="T423">
        <f>IFERROR(INDEX(Gemeinde_Kennzahlen!A:C,MATCH(B423,Gemeinde_Kennzahlen!B:B,),3),0)</f>
        <v>6744</v>
      </c>
      <c r="U423">
        <f>IFERROR(IF(ISNUMBER(INDEX(Gemeinde_Kennzahlen!A:W,MATCH(B423,Gemeinde_Kennzahlen!B:B,),23)),INDEX(Gemeinde_Kennzahlen!A:W,MATCH(B423,Gemeinde_Kennzahlen!B:B,),23),0),0)</f>
        <v>3204</v>
      </c>
    </row>
    <row r="424" spans="1:21" x14ac:dyDescent="0.2">
      <c r="A424">
        <v>861</v>
      </c>
      <c r="B424" t="s">
        <v>1960</v>
      </c>
      <c r="C424" s="6">
        <v>1.2035142616440004</v>
      </c>
      <c r="D424" s="6">
        <v>1.2035142616440004</v>
      </c>
      <c r="E424" s="6">
        <v>0.60175713082200022</v>
      </c>
      <c r="F424" s="6">
        <v>1.2035142616440004</v>
      </c>
      <c r="G424" s="6">
        <v>1.8052713924660009</v>
      </c>
      <c r="H424" s="6">
        <v>1.2035142616440004</v>
      </c>
      <c r="I424" s="6">
        <v>1.2035142616440004</v>
      </c>
      <c r="J424" s="6">
        <v>1.2035142616440004</v>
      </c>
      <c r="K424" s="6">
        <v>1.8052713924660009</v>
      </c>
      <c r="L424" s="6">
        <v>0.60175713082200022</v>
      </c>
      <c r="M424" s="6">
        <f t="shared" si="42"/>
        <v>1.2035142616440004</v>
      </c>
      <c r="N424" s="6">
        <f t="shared" si="43"/>
        <v>1.2035142616440004</v>
      </c>
      <c r="O424" s="6">
        <f t="shared" si="44"/>
        <v>1.2035142616440004</v>
      </c>
      <c r="P424" s="6">
        <f t="shared" si="45"/>
        <v>1.2035142616440004</v>
      </c>
      <c r="Q424" s="6">
        <f t="shared" si="46"/>
        <v>0.12686154210969539</v>
      </c>
      <c r="R424" s="6">
        <f t="shared" si="47"/>
        <v>0</v>
      </c>
      <c r="S424" t="str" cm="1">
        <f t="array" ref="S424">_xlfn.IFS(R424&gt;Q424,"Zunahme",-1*Q424&gt;R424,"Abnahme",TRUE,"Konstant")</f>
        <v>Konstant</v>
      </c>
      <c r="T424">
        <f>IFERROR(INDEX(Gemeinde_Kennzahlen!A:C,MATCH(B424,Gemeinde_Kennzahlen!B:B,),3),0)</f>
        <v>11572</v>
      </c>
      <c r="U424">
        <f>IFERROR(IF(ISNUMBER(INDEX(Gemeinde_Kennzahlen!A:W,MATCH(B424,Gemeinde_Kennzahlen!B:B,),23)),INDEX(Gemeinde_Kennzahlen!A:W,MATCH(B424,Gemeinde_Kennzahlen!B:B,),23),0),0)</f>
        <v>5046</v>
      </c>
    </row>
    <row r="425" spans="1:21" x14ac:dyDescent="0.2">
      <c r="A425">
        <v>863</v>
      </c>
      <c r="B425" t="s">
        <v>1959</v>
      </c>
      <c r="C425" s="6">
        <v>0</v>
      </c>
      <c r="D425" s="6">
        <v>0</v>
      </c>
      <c r="E425" s="6">
        <v>0</v>
      </c>
      <c r="F425" s="6">
        <v>0</v>
      </c>
      <c r="G425" s="6">
        <v>6.8166325835037496</v>
      </c>
      <c r="H425" s="6">
        <v>0</v>
      </c>
      <c r="I425" s="6">
        <v>0</v>
      </c>
      <c r="J425" s="6">
        <v>0</v>
      </c>
      <c r="K425" s="6">
        <v>0</v>
      </c>
      <c r="L425" s="6">
        <v>0</v>
      </c>
      <c r="M425" s="6">
        <f t="shared" si="42"/>
        <v>0.681663258350375</v>
      </c>
      <c r="N425" s="6">
        <f t="shared" si="43"/>
        <v>0</v>
      </c>
      <c r="O425" s="6">
        <f t="shared" si="44"/>
        <v>1.36332651670075</v>
      </c>
      <c r="P425" s="6">
        <f t="shared" si="45"/>
        <v>0</v>
      </c>
      <c r="Q425" s="6">
        <f t="shared" si="46"/>
        <v>0.68166325835037489</v>
      </c>
      <c r="R425" s="6">
        <f t="shared" si="47"/>
        <v>-0.681663258350375</v>
      </c>
      <c r="S425" t="str" cm="1">
        <f t="array" ref="S425">_xlfn.IFS(R425&gt;Q425,"Zunahme",-1*Q425&gt;R425,"Abnahme",TRUE,"Konstant")</f>
        <v>Konstant</v>
      </c>
      <c r="T425">
        <f>IFERROR(INDEX(Gemeinde_Kennzahlen!A:C,MATCH(B425,Gemeinde_Kennzahlen!B:B,),3),0)</f>
        <v>1113</v>
      </c>
      <c r="U425">
        <f>IFERROR(IF(ISNUMBER(INDEX(Gemeinde_Kennzahlen!A:W,MATCH(B425,Gemeinde_Kennzahlen!B:B,),23)),INDEX(Gemeinde_Kennzahlen!A:W,MATCH(B425,Gemeinde_Kennzahlen!B:B,),23),0),0)</f>
        <v>354</v>
      </c>
    </row>
    <row r="426" spans="1:21" x14ac:dyDescent="0.2">
      <c r="A426">
        <v>866</v>
      </c>
      <c r="B426" t="s">
        <v>1958</v>
      </c>
      <c r="C426" s="6">
        <v>0</v>
      </c>
      <c r="D426" s="6">
        <v>0</v>
      </c>
      <c r="E426" s="6">
        <v>6.4977257959714096</v>
      </c>
      <c r="F426" s="6">
        <v>0</v>
      </c>
      <c r="G426" s="6">
        <v>0</v>
      </c>
      <c r="H426" s="6">
        <v>0</v>
      </c>
      <c r="I426" s="6">
        <v>0</v>
      </c>
      <c r="J426" s="6">
        <v>0</v>
      </c>
      <c r="K426" s="6">
        <v>0</v>
      </c>
      <c r="L426" s="6">
        <v>0</v>
      </c>
      <c r="M426" s="6">
        <f t="shared" si="42"/>
        <v>0.64977257959714096</v>
      </c>
      <c r="N426" s="6">
        <f t="shared" si="43"/>
        <v>0</v>
      </c>
      <c r="O426" s="6">
        <f t="shared" si="44"/>
        <v>1.2995451591942819</v>
      </c>
      <c r="P426" s="6">
        <f t="shared" si="45"/>
        <v>0</v>
      </c>
      <c r="Q426" s="6">
        <f t="shared" si="46"/>
        <v>0.64977257959714085</v>
      </c>
      <c r="R426" s="6">
        <f t="shared" si="47"/>
        <v>-0.64977257959714096</v>
      </c>
      <c r="S426" t="str" cm="1">
        <f t="array" ref="S426">_xlfn.IFS(R426&gt;Q426,"Zunahme",-1*Q426&gt;R426,"Abnahme",TRUE,"Konstant")</f>
        <v>Konstant</v>
      </c>
      <c r="T426">
        <f>IFERROR(INDEX(Gemeinde_Kennzahlen!A:C,MATCH(B426,Gemeinde_Kennzahlen!B:B,),3),0)</f>
        <v>1231</v>
      </c>
      <c r="U426">
        <f>IFERROR(IF(ISNUMBER(INDEX(Gemeinde_Kennzahlen!A:W,MATCH(B426,Gemeinde_Kennzahlen!B:B,),23)),INDEX(Gemeinde_Kennzahlen!A:W,MATCH(B426,Gemeinde_Kennzahlen!B:B,),23),0),0)</f>
        <v>308</v>
      </c>
    </row>
    <row r="427" spans="1:21" x14ac:dyDescent="0.2">
      <c r="A427">
        <v>867</v>
      </c>
      <c r="B427" t="s">
        <v>1957</v>
      </c>
      <c r="C427" s="6">
        <v>0</v>
      </c>
      <c r="D427" s="6">
        <v>0</v>
      </c>
      <c r="E427" s="6">
        <v>0</v>
      </c>
      <c r="F427" s="6">
        <v>0</v>
      </c>
      <c r="G427" s="6">
        <v>0</v>
      </c>
      <c r="H427" s="6">
        <v>0</v>
      </c>
      <c r="I427" s="6">
        <v>0</v>
      </c>
      <c r="J427" s="6">
        <v>0</v>
      </c>
      <c r="K427" s="6">
        <v>0</v>
      </c>
      <c r="L427" s="6">
        <v>9.7276264591439681</v>
      </c>
      <c r="M427" s="6">
        <f t="shared" si="42"/>
        <v>0.97276264591439676</v>
      </c>
      <c r="N427" s="6">
        <f t="shared" si="43"/>
        <v>0</v>
      </c>
      <c r="O427" s="6">
        <f t="shared" si="44"/>
        <v>0</v>
      </c>
      <c r="P427" s="6">
        <f t="shared" si="45"/>
        <v>1.9455252918287935</v>
      </c>
      <c r="Q427" s="6">
        <f t="shared" si="46"/>
        <v>0.97276264591439676</v>
      </c>
      <c r="R427" s="6">
        <f t="shared" si="47"/>
        <v>0.97276264591439676</v>
      </c>
      <c r="S427" t="str" cm="1">
        <f t="array" ref="S427">_xlfn.IFS(R427&gt;Q427,"Zunahme",-1*Q427&gt;R427,"Abnahme",TRUE,"Konstant")</f>
        <v>Konstant</v>
      </c>
      <c r="T427">
        <f>IFERROR(INDEX(Gemeinde_Kennzahlen!A:C,MATCH(B427,Gemeinde_Kennzahlen!B:B,),3),0)</f>
        <v>859</v>
      </c>
      <c r="U427">
        <f>IFERROR(IF(ISNUMBER(INDEX(Gemeinde_Kennzahlen!A:W,MATCH(B427,Gemeinde_Kennzahlen!B:B,),23)),INDEX(Gemeinde_Kennzahlen!A:W,MATCH(B427,Gemeinde_Kennzahlen!B:B,),23),0),0)</f>
        <v>169</v>
      </c>
    </row>
    <row r="428" spans="1:21" x14ac:dyDescent="0.2">
      <c r="A428">
        <v>868</v>
      </c>
      <c r="B428" t="s">
        <v>1956</v>
      </c>
      <c r="C428" s="6">
        <v>0</v>
      </c>
      <c r="D428" s="6">
        <v>0</v>
      </c>
      <c r="E428" s="6">
        <v>0</v>
      </c>
      <c r="F428" s="6">
        <v>0</v>
      </c>
      <c r="G428" s="6">
        <v>0</v>
      </c>
      <c r="H428" s="6">
        <v>0</v>
      </c>
      <c r="I428" s="6">
        <v>0</v>
      </c>
      <c r="J428" s="6">
        <v>0</v>
      </c>
      <c r="K428" s="6">
        <v>0</v>
      </c>
      <c r="L428" s="6">
        <v>0</v>
      </c>
      <c r="M428" s="6">
        <f t="shared" si="42"/>
        <v>0</v>
      </c>
      <c r="N428" s="6">
        <f t="shared" si="43"/>
        <v>0</v>
      </c>
      <c r="O428" s="6">
        <f t="shared" si="44"/>
        <v>0</v>
      </c>
      <c r="P428" s="6">
        <f t="shared" si="45"/>
        <v>0</v>
      </c>
      <c r="Q428" s="6">
        <f t="shared" si="46"/>
        <v>0</v>
      </c>
      <c r="R428" s="6">
        <f t="shared" si="47"/>
        <v>0</v>
      </c>
      <c r="S428" t="str" cm="1">
        <f t="array" ref="S428">_xlfn.IFS(R428&gt;Q428,"Zunahme",-1*Q428&gt;R428,"Abnahme",TRUE,"Konstant")</f>
        <v>Konstant</v>
      </c>
      <c r="T428">
        <f>IFERROR(INDEX(Gemeinde_Kennzahlen!A:C,MATCH(B428,Gemeinde_Kennzahlen!B:B,),3),0)</f>
        <v>298</v>
      </c>
      <c r="U428">
        <f>IFERROR(IF(ISNUMBER(INDEX(Gemeinde_Kennzahlen!A:W,MATCH(B428,Gemeinde_Kennzahlen!B:B,),23)),INDEX(Gemeinde_Kennzahlen!A:W,MATCH(B428,Gemeinde_Kennzahlen!B:B,),23),0),0)</f>
        <v>87</v>
      </c>
    </row>
    <row r="429" spans="1:21" x14ac:dyDescent="0.2">
      <c r="A429">
        <v>869</v>
      </c>
      <c r="B429" t="s">
        <v>1955</v>
      </c>
      <c r="C429" s="6">
        <v>0</v>
      </c>
      <c r="D429" s="6">
        <v>0</v>
      </c>
      <c r="E429" s="6">
        <v>0</v>
      </c>
      <c r="F429" s="6">
        <v>0</v>
      </c>
      <c r="G429" s="6">
        <v>0</v>
      </c>
      <c r="H429" s="6">
        <v>0</v>
      </c>
      <c r="I429" s="6">
        <v>0</v>
      </c>
      <c r="J429" s="6">
        <v>0</v>
      </c>
      <c r="K429" s="6">
        <v>0</v>
      </c>
      <c r="L429" s="6">
        <v>0</v>
      </c>
      <c r="M429" s="6">
        <f t="shared" si="42"/>
        <v>0</v>
      </c>
      <c r="N429" s="6">
        <f t="shared" si="43"/>
        <v>0</v>
      </c>
      <c r="O429" s="6">
        <f t="shared" si="44"/>
        <v>0</v>
      </c>
      <c r="P429" s="6">
        <f t="shared" si="45"/>
        <v>0</v>
      </c>
      <c r="Q429" s="6">
        <f t="shared" si="46"/>
        <v>0</v>
      </c>
      <c r="R429" s="6">
        <f t="shared" si="47"/>
        <v>0</v>
      </c>
      <c r="S429" t="str" cm="1">
        <f t="array" ref="S429">_xlfn.IFS(R429&gt;Q429,"Zunahme",-1*Q429&gt;R429,"Abnahme",TRUE,"Konstant")</f>
        <v>Konstant</v>
      </c>
      <c r="T429">
        <f>IFERROR(INDEX(Gemeinde_Kennzahlen!A:C,MATCH(B429,Gemeinde_Kennzahlen!B:B,),3),0)</f>
        <v>1112</v>
      </c>
      <c r="U429">
        <f>IFERROR(IF(ISNUMBER(INDEX(Gemeinde_Kennzahlen!A:W,MATCH(B429,Gemeinde_Kennzahlen!B:B,),23)),INDEX(Gemeinde_Kennzahlen!A:W,MATCH(B429,Gemeinde_Kennzahlen!B:B,),23),0),0)</f>
        <v>156</v>
      </c>
    </row>
    <row r="430" spans="1:21" x14ac:dyDescent="0.2">
      <c r="A430">
        <v>870</v>
      </c>
      <c r="B430" t="s">
        <v>1954</v>
      </c>
      <c r="C430" s="6">
        <v>1.8577001671930151</v>
      </c>
      <c r="D430" s="6">
        <v>3.7154003343860302</v>
      </c>
      <c r="E430" s="6">
        <v>0</v>
      </c>
      <c r="F430" s="6">
        <v>1.8577001671930151</v>
      </c>
      <c r="G430" s="6">
        <v>0</v>
      </c>
      <c r="H430" s="6">
        <v>0</v>
      </c>
      <c r="I430" s="6">
        <v>3.7154003343860302</v>
      </c>
      <c r="J430" s="6">
        <v>3.7154003343860302</v>
      </c>
      <c r="K430" s="6">
        <v>0</v>
      </c>
      <c r="L430" s="6">
        <v>3.7154003343860302</v>
      </c>
      <c r="M430" s="6">
        <f t="shared" si="42"/>
        <v>1.8577001671930151</v>
      </c>
      <c r="N430" s="6">
        <f t="shared" si="43"/>
        <v>1.8577001671930151</v>
      </c>
      <c r="O430" s="6">
        <f t="shared" si="44"/>
        <v>1.4861601337544121</v>
      </c>
      <c r="P430" s="6">
        <f t="shared" si="45"/>
        <v>2.2292402006316179</v>
      </c>
      <c r="Q430" s="6">
        <f t="shared" si="46"/>
        <v>0.55385918075417417</v>
      </c>
      <c r="R430" s="6">
        <f t="shared" si="47"/>
        <v>0.37154003343860276</v>
      </c>
      <c r="S430" t="str" cm="1">
        <f t="array" ref="S430">_xlfn.IFS(R430&gt;Q430,"Zunahme",-1*Q430&gt;R430,"Abnahme",TRUE,"Konstant")</f>
        <v>Konstant</v>
      </c>
      <c r="T430">
        <f>IFERROR(INDEX(Gemeinde_Kennzahlen!A:C,MATCH(B430,Gemeinde_Kennzahlen!B:B,),3),0)</f>
        <v>4331</v>
      </c>
      <c r="U430">
        <f>IFERROR(IF(ISNUMBER(INDEX(Gemeinde_Kennzahlen!A:W,MATCH(B430,Gemeinde_Kennzahlen!B:B,),23)),INDEX(Gemeinde_Kennzahlen!A:W,MATCH(B430,Gemeinde_Kennzahlen!B:B,),23),0),0)</f>
        <v>1052</v>
      </c>
    </row>
    <row r="431" spans="1:21" x14ac:dyDescent="0.2">
      <c r="A431">
        <v>872</v>
      </c>
      <c r="B431" t="s">
        <v>1953</v>
      </c>
      <c r="C431" s="6">
        <v>0</v>
      </c>
      <c r="D431" s="6">
        <v>0</v>
      </c>
      <c r="E431" s="6">
        <v>4.1511000415110004</v>
      </c>
      <c r="F431" s="6">
        <v>0</v>
      </c>
      <c r="G431" s="6">
        <v>0</v>
      </c>
      <c r="H431" s="6">
        <v>4.1511000415110004</v>
      </c>
      <c r="I431" s="6">
        <v>0</v>
      </c>
      <c r="J431" s="6">
        <v>4.1511000415110004</v>
      </c>
      <c r="K431" s="6">
        <v>0</v>
      </c>
      <c r="L431" s="6">
        <v>0</v>
      </c>
      <c r="M431" s="6">
        <f t="shared" si="42"/>
        <v>1.2453300124533002</v>
      </c>
      <c r="N431" s="6">
        <f t="shared" si="43"/>
        <v>0</v>
      </c>
      <c r="O431" s="6">
        <f t="shared" si="44"/>
        <v>0.83022000830220011</v>
      </c>
      <c r="P431" s="6">
        <f t="shared" si="45"/>
        <v>1.6604400166044002</v>
      </c>
      <c r="Q431" s="6">
        <f t="shared" si="46"/>
        <v>0.6340910052519495</v>
      </c>
      <c r="R431" s="6">
        <f t="shared" si="47"/>
        <v>0.4151100041511</v>
      </c>
      <c r="S431" t="str" cm="1">
        <f t="array" ref="S431">_xlfn.IFS(R431&gt;Q431,"Zunahme",-1*Q431&gt;R431,"Abnahme",TRUE,"Konstant")</f>
        <v>Konstant</v>
      </c>
      <c r="T431">
        <f>IFERROR(INDEX(Gemeinde_Kennzahlen!A:C,MATCH(B431,Gemeinde_Kennzahlen!B:B,),3),0)</f>
        <v>1829</v>
      </c>
      <c r="U431">
        <f>IFERROR(IF(ISNUMBER(INDEX(Gemeinde_Kennzahlen!A:W,MATCH(B431,Gemeinde_Kennzahlen!B:B,),23)),INDEX(Gemeinde_Kennzahlen!A:W,MATCH(B431,Gemeinde_Kennzahlen!B:B,),23),0),0)</f>
        <v>580</v>
      </c>
    </row>
    <row r="432" spans="1:21" x14ac:dyDescent="0.2">
      <c r="A432">
        <v>877</v>
      </c>
      <c r="B432" t="s">
        <v>1952</v>
      </c>
      <c r="C432" s="6">
        <v>0</v>
      </c>
      <c r="D432" s="6">
        <v>0</v>
      </c>
      <c r="E432" s="6">
        <v>0</v>
      </c>
      <c r="F432" s="6">
        <v>0</v>
      </c>
      <c r="G432" s="6">
        <v>0</v>
      </c>
      <c r="H432" s="6">
        <v>0</v>
      </c>
      <c r="I432" s="6">
        <v>0</v>
      </c>
      <c r="J432" s="6">
        <v>0</v>
      </c>
      <c r="K432" s="6">
        <v>0</v>
      </c>
      <c r="L432" s="6">
        <v>0</v>
      </c>
      <c r="M432" s="6">
        <f t="shared" si="42"/>
        <v>0</v>
      </c>
      <c r="N432" s="6">
        <f t="shared" si="43"/>
        <v>0</v>
      </c>
      <c r="O432" s="6">
        <f t="shared" si="44"/>
        <v>0</v>
      </c>
      <c r="P432" s="6">
        <f t="shared" si="45"/>
        <v>0</v>
      </c>
      <c r="Q432" s="6">
        <f t="shared" si="46"/>
        <v>0</v>
      </c>
      <c r="R432" s="6">
        <f t="shared" si="47"/>
        <v>0</v>
      </c>
      <c r="S432" t="str" cm="1">
        <f t="array" ref="S432">_xlfn.IFS(R432&gt;Q432,"Zunahme",-1*Q432&gt;R432,"Abnahme",TRUE,"Konstant")</f>
        <v>Konstant</v>
      </c>
      <c r="T432">
        <f>IFERROR(INDEX(Gemeinde_Kennzahlen!A:C,MATCH(B432,Gemeinde_Kennzahlen!B:B,),3),0)</f>
        <v>501</v>
      </c>
      <c r="U432">
        <f>IFERROR(IF(ISNUMBER(INDEX(Gemeinde_Kennzahlen!A:W,MATCH(B432,Gemeinde_Kennzahlen!B:B,),23)),INDEX(Gemeinde_Kennzahlen!A:W,MATCH(B432,Gemeinde_Kennzahlen!B:B,),23),0),0)</f>
        <v>156</v>
      </c>
    </row>
    <row r="433" spans="1:21" x14ac:dyDescent="0.2">
      <c r="A433">
        <v>879</v>
      </c>
      <c r="B433" t="s">
        <v>1951</v>
      </c>
      <c r="C433" s="6">
        <v>0</v>
      </c>
      <c r="D433" s="6">
        <v>2.0550760378133992</v>
      </c>
      <c r="E433" s="6">
        <v>0</v>
      </c>
      <c r="F433" s="6">
        <v>0</v>
      </c>
      <c r="G433" s="6">
        <v>0</v>
      </c>
      <c r="H433" s="6">
        <v>0</v>
      </c>
      <c r="I433" s="6">
        <v>0</v>
      </c>
      <c r="J433" s="6">
        <v>0</v>
      </c>
      <c r="K433" s="6">
        <v>4.1101520756267984</v>
      </c>
      <c r="L433" s="6">
        <v>0</v>
      </c>
      <c r="M433" s="6">
        <f t="shared" si="42"/>
        <v>0.61652281134401976</v>
      </c>
      <c r="N433" s="6">
        <f t="shared" si="43"/>
        <v>0</v>
      </c>
      <c r="O433" s="6">
        <f t="shared" si="44"/>
        <v>0.41101520756267984</v>
      </c>
      <c r="P433" s="6">
        <f t="shared" si="45"/>
        <v>0.82203041512535968</v>
      </c>
      <c r="Q433" s="6">
        <f t="shared" si="46"/>
        <v>0.43863023958301472</v>
      </c>
      <c r="R433" s="6">
        <f t="shared" si="47"/>
        <v>0.20550760378133992</v>
      </c>
      <c r="S433" t="str" cm="1">
        <f t="array" ref="S433">_xlfn.IFS(R433&gt;Q433,"Zunahme",-1*Q433&gt;R433,"Abnahme",TRUE,"Konstant")</f>
        <v>Konstant</v>
      </c>
      <c r="T433">
        <f>IFERROR(INDEX(Gemeinde_Kennzahlen!A:C,MATCH(B433,Gemeinde_Kennzahlen!B:B,),3),0)</f>
        <v>3002</v>
      </c>
      <c r="U433">
        <f>IFERROR(IF(ISNUMBER(INDEX(Gemeinde_Kennzahlen!A:W,MATCH(B433,Gemeinde_Kennzahlen!B:B,),23)),INDEX(Gemeinde_Kennzahlen!A:W,MATCH(B433,Gemeinde_Kennzahlen!B:B,),23),0),0)</f>
        <v>1864</v>
      </c>
    </row>
    <row r="434" spans="1:21" x14ac:dyDescent="0.2">
      <c r="A434">
        <v>880</v>
      </c>
      <c r="B434" t="s">
        <v>1950</v>
      </c>
      <c r="C434" s="6">
        <v>0</v>
      </c>
      <c r="D434" s="6">
        <v>0</v>
      </c>
      <c r="E434" s="6">
        <v>0</v>
      </c>
      <c r="F434" s="6">
        <v>0</v>
      </c>
      <c r="G434" s="6">
        <v>0</v>
      </c>
      <c r="H434" s="6">
        <v>0</v>
      </c>
      <c r="I434" s="6">
        <v>0</v>
      </c>
      <c r="J434" s="6">
        <v>4.1946308724832218</v>
      </c>
      <c r="K434" s="6">
        <v>0</v>
      </c>
      <c r="L434" s="6">
        <v>0</v>
      </c>
      <c r="M434" s="6">
        <f t="shared" si="42"/>
        <v>0.41946308724832215</v>
      </c>
      <c r="N434" s="6">
        <f t="shared" si="43"/>
        <v>0</v>
      </c>
      <c r="O434" s="6">
        <f t="shared" si="44"/>
        <v>0</v>
      </c>
      <c r="P434" s="6">
        <f t="shared" si="45"/>
        <v>0.83892617449664431</v>
      </c>
      <c r="Q434" s="6">
        <f t="shared" si="46"/>
        <v>0.41946308724832215</v>
      </c>
      <c r="R434" s="6">
        <f t="shared" si="47"/>
        <v>0.41946308724832215</v>
      </c>
      <c r="S434" t="str" cm="1">
        <f t="array" ref="S434">_xlfn.IFS(R434&gt;Q434,"Zunahme",-1*Q434&gt;R434,"Abnahme",TRUE,"Konstant")</f>
        <v>Konstant</v>
      </c>
      <c r="T434">
        <f>IFERROR(INDEX(Gemeinde_Kennzahlen!A:C,MATCH(B434,Gemeinde_Kennzahlen!B:B,),3),0)</f>
        <v>1761</v>
      </c>
      <c r="U434">
        <f>IFERROR(IF(ISNUMBER(INDEX(Gemeinde_Kennzahlen!A:W,MATCH(B434,Gemeinde_Kennzahlen!B:B,),23)),INDEX(Gemeinde_Kennzahlen!A:W,MATCH(B434,Gemeinde_Kennzahlen!B:B,),23),0),0)</f>
        <v>623</v>
      </c>
    </row>
    <row r="435" spans="1:21" x14ac:dyDescent="0.2">
      <c r="A435">
        <v>883</v>
      </c>
      <c r="B435" t="s">
        <v>1949</v>
      </c>
      <c r="C435" s="6">
        <v>0</v>
      </c>
      <c r="D435" s="6">
        <v>0</v>
      </c>
      <c r="E435" s="6">
        <v>0</v>
      </c>
      <c r="F435" s="6">
        <v>0</v>
      </c>
      <c r="G435" s="6">
        <v>0</v>
      </c>
      <c r="H435" s="6">
        <v>3.6153289949385394</v>
      </c>
      <c r="I435" s="6">
        <v>0</v>
      </c>
      <c r="J435" s="6">
        <v>3.6153289949385394</v>
      </c>
      <c r="K435" s="6">
        <v>0</v>
      </c>
      <c r="L435" s="6">
        <v>0</v>
      </c>
      <c r="M435" s="6">
        <f t="shared" si="42"/>
        <v>0.72306579898770784</v>
      </c>
      <c r="N435" s="6">
        <f t="shared" si="43"/>
        <v>0</v>
      </c>
      <c r="O435" s="6">
        <f t="shared" si="44"/>
        <v>0</v>
      </c>
      <c r="P435" s="6">
        <f t="shared" si="45"/>
        <v>1.4461315979754157</v>
      </c>
      <c r="Q435" s="6">
        <f t="shared" si="46"/>
        <v>0.48204386599180526</v>
      </c>
      <c r="R435" s="6">
        <f t="shared" si="47"/>
        <v>0.72306579898770784</v>
      </c>
      <c r="S435" t="str" cm="1">
        <f t="array" ref="S435">_xlfn.IFS(R435&gt;Q435,"Zunahme",-1*Q435&gt;R435,"Abnahme",TRUE,"Konstant")</f>
        <v>Zunahme</v>
      </c>
      <c r="T435">
        <f>IFERROR(INDEX(Gemeinde_Kennzahlen!A:C,MATCH(B435,Gemeinde_Kennzahlen!B:B,),3),0)</f>
        <v>2161</v>
      </c>
      <c r="U435">
        <f>IFERROR(IF(ISNUMBER(INDEX(Gemeinde_Kennzahlen!A:W,MATCH(B435,Gemeinde_Kennzahlen!B:B,),23)),INDEX(Gemeinde_Kennzahlen!A:W,MATCH(B435,Gemeinde_Kennzahlen!B:B,),23),0),0)</f>
        <v>605</v>
      </c>
    </row>
    <row r="436" spans="1:21" x14ac:dyDescent="0.2">
      <c r="A436">
        <v>884</v>
      </c>
      <c r="B436" t="s">
        <v>1948</v>
      </c>
      <c r="C436" s="6">
        <v>0</v>
      </c>
      <c r="D436" s="6">
        <v>3.3444816053511706</v>
      </c>
      <c r="E436" s="6">
        <v>0</v>
      </c>
      <c r="F436" s="6">
        <v>0</v>
      </c>
      <c r="G436" s="6">
        <v>3.3444816053511706</v>
      </c>
      <c r="H436" s="6">
        <v>0</v>
      </c>
      <c r="I436" s="6">
        <v>0</v>
      </c>
      <c r="J436" s="6">
        <v>0</v>
      </c>
      <c r="K436" s="6">
        <v>0</v>
      </c>
      <c r="L436" s="6">
        <v>0</v>
      </c>
      <c r="M436" s="6">
        <f t="shared" si="42"/>
        <v>0.66889632107023411</v>
      </c>
      <c r="N436" s="6">
        <f t="shared" si="43"/>
        <v>0</v>
      </c>
      <c r="O436" s="6">
        <f t="shared" si="44"/>
        <v>1.3377926421404682</v>
      </c>
      <c r="P436" s="6">
        <f t="shared" si="45"/>
        <v>0</v>
      </c>
      <c r="Q436" s="6">
        <f t="shared" si="46"/>
        <v>0.44593088071348941</v>
      </c>
      <c r="R436" s="6">
        <f t="shared" si="47"/>
        <v>-0.66889632107023411</v>
      </c>
      <c r="S436" t="str" cm="1">
        <f t="array" ref="S436">_xlfn.IFS(R436&gt;Q436,"Zunahme",-1*Q436&gt;R436,"Abnahme",TRUE,"Konstant")</f>
        <v>Abnahme</v>
      </c>
      <c r="T436">
        <f>IFERROR(INDEX(Gemeinde_Kennzahlen!A:C,MATCH(B436,Gemeinde_Kennzahlen!B:B,),3),0)</f>
        <v>2526</v>
      </c>
      <c r="U436">
        <f>IFERROR(IF(ISNUMBER(INDEX(Gemeinde_Kennzahlen!A:W,MATCH(B436,Gemeinde_Kennzahlen!B:B,),23)),INDEX(Gemeinde_Kennzahlen!A:W,MATCH(B436,Gemeinde_Kennzahlen!B:B,),23),0),0)</f>
        <v>464</v>
      </c>
    </row>
    <row r="437" spans="1:21" x14ac:dyDescent="0.2">
      <c r="A437">
        <v>885</v>
      </c>
      <c r="B437" t="s">
        <v>1947</v>
      </c>
      <c r="C437" s="6">
        <v>0</v>
      </c>
      <c r="D437" s="6">
        <v>4.1067761806981524</v>
      </c>
      <c r="E437" s="6">
        <v>0</v>
      </c>
      <c r="F437" s="6">
        <v>0</v>
      </c>
      <c r="G437" s="6">
        <v>0</v>
      </c>
      <c r="H437" s="6">
        <v>0</v>
      </c>
      <c r="I437" s="6">
        <v>0</v>
      </c>
      <c r="J437" s="6">
        <v>4.1067761806981524</v>
      </c>
      <c r="K437" s="6">
        <v>0</v>
      </c>
      <c r="L437" s="6">
        <v>0</v>
      </c>
      <c r="M437" s="6">
        <f t="shared" si="42"/>
        <v>0.82135523613963046</v>
      </c>
      <c r="N437" s="6">
        <f t="shared" si="43"/>
        <v>0</v>
      </c>
      <c r="O437" s="6">
        <f t="shared" si="44"/>
        <v>0.82135523613963046</v>
      </c>
      <c r="P437" s="6">
        <f t="shared" si="45"/>
        <v>0.82135523613963046</v>
      </c>
      <c r="Q437" s="6">
        <f t="shared" si="46"/>
        <v>0.54757015742642035</v>
      </c>
      <c r="R437" s="6">
        <f t="shared" si="47"/>
        <v>0</v>
      </c>
      <c r="S437" t="str" cm="1">
        <f t="array" ref="S437">_xlfn.IFS(R437&gt;Q437,"Zunahme",-1*Q437&gt;R437,"Abnahme",TRUE,"Konstant")</f>
        <v>Konstant</v>
      </c>
      <c r="T437">
        <f>IFERROR(INDEX(Gemeinde_Kennzahlen!A:C,MATCH(B437,Gemeinde_Kennzahlen!B:B,),3),0)</f>
        <v>2129</v>
      </c>
      <c r="U437">
        <f>IFERROR(IF(ISNUMBER(INDEX(Gemeinde_Kennzahlen!A:W,MATCH(B437,Gemeinde_Kennzahlen!B:B,),23)),INDEX(Gemeinde_Kennzahlen!A:W,MATCH(B437,Gemeinde_Kennzahlen!B:B,),23),0),0)</f>
        <v>306</v>
      </c>
    </row>
    <row r="438" spans="1:21" x14ac:dyDescent="0.2">
      <c r="A438">
        <v>886</v>
      </c>
      <c r="B438" t="s">
        <v>1946</v>
      </c>
      <c r="C438" s="6">
        <v>0</v>
      </c>
      <c r="D438" s="6">
        <v>0</v>
      </c>
      <c r="E438" s="6">
        <v>0</v>
      </c>
      <c r="F438" s="6">
        <v>2.4166263895601738</v>
      </c>
      <c r="G438" s="6">
        <v>0</v>
      </c>
      <c r="H438" s="6">
        <v>0</v>
      </c>
      <c r="I438" s="6">
        <v>2.4166263895601738</v>
      </c>
      <c r="J438" s="6">
        <v>0</v>
      </c>
      <c r="K438" s="6">
        <v>0</v>
      </c>
      <c r="L438" s="6">
        <v>4.8332527791203477</v>
      </c>
      <c r="M438" s="6">
        <f t="shared" si="42"/>
        <v>0.96665055582406956</v>
      </c>
      <c r="N438" s="6">
        <f t="shared" si="43"/>
        <v>0</v>
      </c>
      <c r="O438" s="6">
        <f t="shared" si="44"/>
        <v>0.48332527791203478</v>
      </c>
      <c r="P438" s="6">
        <f t="shared" si="45"/>
        <v>1.4499758337361044</v>
      </c>
      <c r="Q438" s="6">
        <f t="shared" si="46"/>
        <v>0.53433619950948918</v>
      </c>
      <c r="R438" s="6">
        <f t="shared" si="47"/>
        <v>0.48332527791203483</v>
      </c>
      <c r="S438" t="str" cm="1">
        <f t="array" ref="S438">_xlfn.IFS(R438&gt;Q438,"Zunahme",-1*Q438&gt;R438,"Abnahme",TRUE,"Konstant")</f>
        <v>Konstant</v>
      </c>
      <c r="T438">
        <f>IFERROR(INDEX(Gemeinde_Kennzahlen!A:C,MATCH(B438,Gemeinde_Kennzahlen!B:B,),3),0)</f>
        <v>3018</v>
      </c>
      <c r="U438">
        <f>IFERROR(IF(ISNUMBER(INDEX(Gemeinde_Kennzahlen!A:W,MATCH(B438,Gemeinde_Kennzahlen!B:B,),23)),INDEX(Gemeinde_Kennzahlen!A:W,MATCH(B438,Gemeinde_Kennzahlen!B:B,),23),0),0)</f>
        <v>1120</v>
      </c>
    </row>
    <row r="439" spans="1:21" x14ac:dyDescent="0.2">
      <c r="A439">
        <v>888</v>
      </c>
      <c r="B439" t="s">
        <v>1945</v>
      </c>
      <c r="C439" s="6">
        <v>5.589714924538848</v>
      </c>
      <c r="D439" s="6">
        <v>0</v>
      </c>
      <c r="E439" s="6">
        <v>5.589714924538848</v>
      </c>
      <c r="F439" s="6">
        <v>0</v>
      </c>
      <c r="G439" s="6">
        <v>0</v>
      </c>
      <c r="H439" s="6">
        <v>0</v>
      </c>
      <c r="I439" s="6">
        <v>5.589714924538848</v>
      </c>
      <c r="J439" s="6">
        <v>0</v>
      </c>
      <c r="K439" s="6">
        <v>0</v>
      </c>
      <c r="L439" s="6">
        <v>0</v>
      </c>
      <c r="M439" s="6">
        <f t="shared" si="42"/>
        <v>1.6769144773616547</v>
      </c>
      <c r="N439" s="6">
        <f t="shared" si="43"/>
        <v>0</v>
      </c>
      <c r="O439" s="6">
        <f t="shared" si="44"/>
        <v>2.2358859698155391</v>
      </c>
      <c r="P439" s="6">
        <f t="shared" si="45"/>
        <v>1.1179429849077696</v>
      </c>
      <c r="Q439" s="6">
        <f t="shared" si="46"/>
        <v>0.85384305849745468</v>
      </c>
      <c r="R439" s="6">
        <f t="shared" si="47"/>
        <v>-0.55897149245388511</v>
      </c>
      <c r="S439" t="str" cm="1">
        <f t="array" ref="S439">_xlfn.IFS(R439&gt;Q439,"Zunahme",-1*Q439&gt;R439,"Abnahme",TRUE,"Konstant")</f>
        <v>Konstant</v>
      </c>
      <c r="T439">
        <f>IFERROR(INDEX(Gemeinde_Kennzahlen!A:C,MATCH(B439,Gemeinde_Kennzahlen!B:B,),3),0)</f>
        <v>1174</v>
      </c>
      <c r="U439">
        <f>IFERROR(IF(ISNUMBER(INDEX(Gemeinde_Kennzahlen!A:W,MATCH(B439,Gemeinde_Kennzahlen!B:B,),23)),INDEX(Gemeinde_Kennzahlen!A:W,MATCH(B439,Gemeinde_Kennzahlen!B:B,),23),0),0)</f>
        <v>615</v>
      </c>
    </row>
    <row r="440" spans="1:21" x14ac:dyDescent="0.2">
      <c r="A440">
        <v>889</v>
      </c>
      <c r="B440" t="s">
        <v>2423</v>
      </c>
      <c r="C440" s="6">
        <v>0</v>
      </c>
      <c r="D440" s="6">
        <v>0</v>
      </c>
      <c r="E440" s="6">
        <v>0</v>
      </c>
      <c r="F440" s="6">
        <v>0</v>
      </c>
      <c r="G440" s="6">
        <v>4.1631973355537051</v>
      </c>
      <c r="H440" s="6">
        <v>0</v>
      </c>
      <c r="I440" s="6">
        <v>0</v>
      </c>
      <c r="J440" s="6">
        <v>0</v>
      </c>
      <c r="K440" s="6">
        <v>0</v>
      </c>
      <c r="L440" s="6">
        <v>0</v>
      </c>
      <c r="M440" s="6">
        <f t="shared" si="42"/>
        <v>0.4163197335553705</v>
      </c>
      <c r="N440" s="6">
        <f t="shared" si="43"/>
        <v>0</v>
      </c>
      <c r="O440" s="6">
        <f t="shared" si="44"/>
        <v>0.83263946711074099</v>
      </c>
      <c r="P440" s="6">
        <f t="shared" si="45"/>
        <v>0</v>
      </c>
      <c r="Q440" s="6">
        <f t="shared" si="46"/>
        <v>0.41631973355537055</v>
      </c>
      <c r="R440" s="6">
        <f t="shared" si="47"/>
        <v>-0.4163197335553705</v>
      </c>
      <c r="S440" t="str" cm="1">
        <f t="array" ref="S440">_xlfn.IFS(R440&gt;Q440,"Zunahme",-1*Q440&gt;R440,"Abnahme",TRUE,"Konstant")</f>
        <v>Konstant</v>
      </c>
      <c r="T440">
        <f>IFERROR(INDEX(Gemeinde_Kennzahlen!A:C,MATCH(B440,Gemeinde_Kennzahlen!B:B,),3),0)</f>
        <v>1973</v>
      </c>
      <c r="U440">
        <f>IFERROR(IF(ISNUMBER(INDEX(Gemeinde_Kennzahlen!A:W,MATCH(B440,Gemeinde_Kennzahlen!B:B,),23)),INDEX(Gemeinde_Kennzahlen!A:W,MATCH(B440,Gemeinde_Kennzahlen!B:B,),23),0),0)</f>
        <v>429</v>
      </c>
    </row>
    <row r="441" spans="1:21" x14ac:dyDescent="0.2">
      <c r="A441">
        <v>901</v>
      </c>
      <c r="B441" t="s">
        <v>1944</v>
      </c>
      <c r="C441" s="6">
        <v>0</v>
      </c>
      <c r="D441" s="6">
        <v>0</v>
      </c>
      <c r="E441" s="6">
        <v>0</v>
      </c>
      <c r="F441" s="6">
        <v>0</v>
      </c>
      <c r="G441" s="6">
        <v>2.6281208935611038</v>
      </c>
      <c r="H441" s="6">
        <v>0</v>
      </c>
      <c r="I441" s="6">
        <v>0</v>
      </c>
      <c r="J441" s="6">
        <v>0</v>
      </c>
      <c r="K441" s="6">
        <v>0</v>
      </c>
      <c r="L441" s="6">
        <v>0</v>
      </c>
      <c r="M441" s="6">
        <f t="shared" si="42"/>
        <v>0.26281208935611039</v>
      </c>
      <c r="N441" s="6">
        <f t="shared" si="43"/>
        <v>0</v>
      </c>
      <c r="O441" s="6">
        <f t="shared" si="44"/>
        <v>0.52562417871222078</v>
      </c>
      <c r="P441" s="6">
        <f t="shared" si="45"/>
        <v>0</v>
      </c>
      <c r="Q441" s="6">
        <f t="shared" si="46"/>
        <v>0.26281208935611033</v>
      </c>
      <c r="R441" s="6">
        <f t="shared" si="47"/>
        <v>-0.26281208935611039</v>
      </c>
      <c r="S441" t="str" cm="1">
        <f t="array" ref="S441">_xlfn.IFS(R441&gt;Q441,"Zunahme",-1*Q441&gt;R441,"Abnahme",TRUE,"Konstant")</f>
        <v>Konstant</v>
      </c>
      <c r="T441">
        <f>IFERROR(INDEX(Gemeinde_Kennzahlen!A:C,MATCH(B441,Gemeinde_Kennzahlen!B:B,),3),0)</f>
        <v>2473</v>
      </c>
      <c r="U441">
        <f>IFERROR(IF(ISNUMBER(INDEX(Gemeinde_Kennzahlen!A:W,MATCH(B441,Gemeinde_Kennzahlen!B:B,),23)),INDEX(Gemeinde_Kennzahlen!A:W,MATCH(B441,Gemeinde_Kennzahlen!B:B,),23),0),0)</f>
        <v>1332</v>
      </c>
    </row>
    <row r="442" spans="1:21" x14ac:dyDescent="0.2">
      <c r="A442">
        <v>902</v>
      </c>
      <c r="B442" t="s">
        <v>1943</v>
      </c>
      <c r="C442" s="6">
        <v>3.2643468042044788</v>
      </c>
      <c r="D442" s="6">
        <v>1.3057387216817915</v>
      </c>
      <c r="E442" s="6">
        <v>0</v>
      </c>
      <c r="F442" s="6">
        <v>1.3057387216817915</v>
      </c>
      <c r="G442" s="6">
        <v>3.2643468042044788</v>
      </c>
      <c r="H442" s="6">
        <v>0</v>
      </c>
      <c r="I442" s="6">
        <v>1.3057387216817915</v>
      </c>
      <c r="J442" s="6">
        <v>0</v>
      </c>
      <c r="K442" s="6">
        <v>0</v>
      </c>
      <c r="L442" s="6">
        <v>1.958608082522687</v>
      </c>
      <c r="M442" s="6">
        <f t="shared" si="42"/>
        <v>1.240451785597702</v>
      </c>
      <c r="N442" s="6">
        <f t="shared" si="43"/>
        <v>1.3057387216817915</v>
      </c>
      <c r="O442" s="6">
        <f t="shared" si="44"/>
        <v>1.8280342103545082</v>
      </c>
      <c r="P442" s="6">
        <f t="shared" si="45"/>
        <v>0.65286936084089575</v>
      </c>
      <c r="Q442" s="6">
        <f t="shared" si="46"/>
        <v>0.40655353947181566</v>
      </c>
      <c r="R442" s="6">
        <f t="shared" si="47"/>
        <v>-0.58758242475680622</v>
      </c>
      <c r="S442" t="str" cm="1">
        <f t="array" ref="S442">_xlfn.IFS(R442&gt;Q442,"Zunahme",-1*Q442&gt;R442,"Abnahme",TRUE,"Konstant")</f>
        <v>Abnahme</v>
      </c>
      <c r="T442">
        <f>IFERROR(INDEX(Gemeinde_Kennzahlen!A:C,MATCH(B442,Gemeinde_Kennzahlen!B:B,),3),0)</f>
        <v>9320</v>
      </c>
      <c r="U442">
        <f>IFERROR(IF(ISNUMBER(INDEX(Gemeinde_Kennzahlen!A:W,MATCH(B442,Gemeinde_Kennzahlen!B:B,),23)),INDEX(Gemeinde_Kennzahlen!A:W,MATCH(B442,Gemeinde_Kennzahlen!B:B,),23),0),0)</f>
        <v>5997</v>
      </c>
    </row>
    <row r="443" spans="1:21" x14ac:dyDescent="0.2">
      <c r="A443">
        <v>903</v>
      </c>
      <c r="B443" t="s">
        <v>1942</v>
      </c>
      <c r="C443" s="6">
        <v>0</v>
      </c>
      <c r="D443" s="6">
        <v>5.0175614651279474</v>
      </c>
      <c r="E443" s="6">
        <v>2.5087807325639737</v>
      </c>
      <c r="F443" s="6">
        <v>2.5087807325639737</v>
      </c>
      <c r="G443" s="6">
        <v>0</v>
      </c>
      <c r="H443" s="6">
        <v>2.5087807325639737</v>
      </c>
      <c r="I443" s="6">
        <v>2.5087807325639737</v>
      </c>
      <c r="J443" s="6">
        <v>0</v>
      </c>
      <c r="K443" s="6">
        <v>0</v>
      </c>
      <c r="L443" s="6">
        <v>0</v>
      </c>
      <c r="M443" s="6">
        <f t="shared" si="42"/>
        <v>1.5052684395383842</v>
      </c>
      <c r="N443" s="6">
        <f t="shared" si="43"/>
        <v>1.2543903662819869</v>
      </c>
      <c r="O443" s="6">
        <f t="shared" si="44"/>
        <v>2.0070245860511791</v>
      </c>
      <c r="P443" s="6">
        <f t="shared" si="45"/>
        <v>1.0035122930255895</v>
      </c>
      <c r="Q443" s="6">
        <f t="shared" si="46"/>
        <v>0.55471229141251033</v>
      </c>
      <c r="R443" s="6">
        <f t="shared" si="47"/>
        <v>-0.50175614651279465</v>
      </c>
      <c r="S443" t="str" cm="1">
        <f t="array" ref="S443">_xlfn.IFS(R443&gt;Q443,"Zunahme",-1*Q443&gt;R443,"Abnahme",TRUE,"Konstant")</f>
        <v>Konstant</v>
      </c>
      <c r="T443">
        <f>IFERROR(INDEX(Gemeinde_Kennzahlen!A:C,MATCH(B443,Gemeinde_Kennzahlen!B:B,),3),0)</f>
        <v>2664</v>
      </c>
      <c r="U443">
        <f>IFERROR(IF(ISNUMBER(INDEX(Gemeinde_Kennzahlen!A:W,MATCH(B443,Gemeinde_Kennzahlen!B:B,),23)),INDEX(Gemeinde_Kennzahlen!A:W,MATCH(B443,Gemeinde_Kennzahlen!B:B,),23),0),0)</f>
        <v>1322</v>
      </c>
    </row>
    <row r="444" spans="1:21" x14ac:dyDescent="0.2">
      <c r="A444">
        <v>904</v>
      </c>
      <c r="B444" t="s">
        <v>1941</v>
      </c>
      <c r="C444" s="6">
        <v>0</v>
      </c>
      <c r="D444" s="6">
        <v>0</v>
      </c>
      <c r="E444" s="6">
        <v>0</v>
      </c>
      <c r="F444" s="6">
        <v>0</v>
      </c>
      <c r="G444" s="6">
        <v>0</v>
      </c>
      <c r="H444" s="6">
        <v>0</v>
      </c>
      <c r="I444" s="6">
        <v>0</v>
      </c>
      <c r="J444" s="6">
        <v>0</v>
      </c>
      <c r="K444" s="6">
        <v>0</v>
      </c>
      <c r="L444" s="6">
        <v>0</v>
      </c>
      <c r="M444" s="6">
        <f t="shared" si="42"/>
        <v>0</v>
      </c>
      <c r="N444" s="6">
        <f t="shared" si="43"/>
        <v>0</v>
      </c>
      <c r="O444" s="6">
        <f t="shared" si="44"/>
        <v>0</v>
      </c>
      <c r="P444" s="6">
        <f t="shared" si="45"/>
        <v>0</v>
      </c>
      <c r="Q444" s="6">
        <f t="shared" si="46"/>
        <v>0</v>
      </c>
      <c r="R444" s="6">
        <f t="shared" si="47"/>
        <v>0</v>
      </c>
      <c r="S444" t="str" cm="1">
        <f t="array" ref="S444">_xlfn.IFS(R444&gt;Q444,"Zunahme",-1*Q444&gt;R444,"Abnahme",TRUE,"Konstant")</f>
        <v>Konstant</v>
      </c>
      <c r="T444">
        <f>IFERROR(INDEX(Gemeinde_Kennzahlen!A:C,MATCH(B444,Gemeinde_Kennzahlen!B:B,),3),0)</f>
        <v>1169</v>
      </c>
      <c r="U444">
        <f>IFERROR(IF(ISNUMBER(INDEX(Gemeinde_Kennzahlen!A:W,MATCH(B444,Gemeinde_Kennzahlen!B:B,),23)),INDEX(Gemeinde_Kennzahlen!A:W,MATCH(B444,Gemeinde_Kennzahlen!B:B,),23),0),0)</f>
        <v>571</v>
      </c>
    </row>
    <row r="445" spans="1:21" x14ac:dyDescent="0.2">
      <c r="A445">
        <v>905</v>
      </c>
      <c r="B445" t="s">
        <v>1940</v>
      </c>
      <c r="C445" s="6">
        <v>0</v>
      </c>
      <c r="D445" s="6">
        <v>3.1486146095717884</v>
      </c>
      <c r="E445" s="6">
        <v>0</v>
      </c>
      <c r="F445" s="6">
        <v>0</v>
      </c>
      <c r="G445" s="6">
        <v>0</v>
      </c>
      <c r="H445" s="6">
        <v>3.1486146095717884</v>
      </c>
      <c r="I445" s="6">
        <v>0</v>
      </c>
      <c r="J445" s="6">
        <v>0</v>
      </c>
      <c r="K445" s="6">
        <v>0</v>
      </c>
      <c r="L445" s="6">
        <v>0</v>
      </c>
      <c r="M445" s="6">
        <f t="shared" si="42"/>
        <v>0.62972292191435764</v>
      </c>
      <c r="N445" s="6">
        <f t="shared" si="43"/>
        <v>0</v>
      </c>
      <c r="O445" s="6">
        <f t="shared" si="44"/>
        <v>0.62972292191435764</v>
      </c>
      <c r="P445" s="6">
        <f t="shared" si="45"/>
        <v>0.62972292191435764</v>
      </c>
      <c r="Q445" s="6">
        <f t="shared" si="46"/>
        <v>0.41981528127623841</v>
      </c>
      <c r="R445" s="6">
        <f t="shared" si="47"/>
        <v>0</v>
      </c>
      <c r="S445" t="str" cm="1">
        <f t="array" ref="S445">_xlfn.IFS(R445&gt;Q445,"Zunahme",-1*Q445&gt;R445,"Abnahme",TRUE,"Konstant")</f>
        <v>Konstant</v>
      </c>
      <c r="T445">
        <f>IFERROR(INDEX(Gemeinde_Kennzahlen!A:C,MATCH(B445,Gemeinde_Kennzahlen!B:B,),3),0)</f>
        <v>2392</v>
      </c>
      <c r="U445">
        <f>IFERROR(IF(ISNUMBER(INDEX(Gemeinde_Kennzahlen!A:W,MATCH(B445,Gemeinde_Kennzahlen!B:B,),23)),INDEX(Gemeinde_Kennzahlen!A:W,MATCH(B445,Gemeinde_Kennzahlen!B:B,),23),0),0)</f>
        <v>784</v>
      </c>
    </row>
    <row r="446" spans="1:21" x14ac:dyDescent="0.2">
      <c r="A446">
        <v>906</v>
      </c>
      <c r="B446" t="s">
        <v>1939</v>
      </c>
      <c r="C446" s="6">
        <v>0</v>
      </c>
      <c r="D446" s="6">
        <v>0</v>
      </c>
      <c r="E446" s="6">
        <v>0</v>
      </c>
      <c r="F446" s="6">
        <v>0</v>
      </c>
      <c r="G446" s="6">
        <v>0</v>
      </c>
      <c r="H446" s="6">
        <v>0</v>
      </c>
      <c r="I446" s="6">
        <v>0</v>
      </c>
      <c r="J446" s="6">
        <v>0</v>
      </c>
      <c r="K446" s="6">
        <v>6.720430107526882</v>
      </c>
      <c r="L446" s="6">
        <v>0</v>
      </c>
      <c r="M446" s="6">
        <f t="shared" si="42"/>
        <v>0.67204301075268824</v>
      </c>
      <c r="N446" s="6">
        <f t="shared" si="43"/>
        <v>0</v>
      </c>
      <c r="O446" s="6">
        <f t="shared" si="44"/>
        <v>0</v>
      </c>
      <c r="P446" s="6">
        <f t="shared" si="45"/>
        <v>1.3440860215053765</v>
      </c>
      <c r="Q446" s="6">
        <f t="shared" si="46"/>
        <v>0.67204301075268813</v>
      </c>
      <c r="R446" s="6">
        <f t="shared" si="47"/>
        <v>0.67204301075268824</v>
      </c>
      <c r="S446" t="str" cm="1">
        <f t="array" ref="S446">_xlfn.IFS(R446&gt;Q446,"Zunahme",-1*Q446&gt;R446,"Abnahme",TRUE,"Konstant")</f>
        <v>Konstant</v>
      </c>
      <c r="T446">
        <f>IFERROR(INDEX(Gemeinde_Kennzahlen!A:C,MATCH(B446,Gemeinde_Kennzahlen!B:B,),3),0)</f>
        <v>905</v>
      </c>
      <c r="U446">
        <f>IFERROR(IF(ISNUMBER(INDEX(Gemeinde_Kennzahlen!A:W,MATCH(B446,Gemeinde_Kennzahlen!B:B,),23)),INDEX(Gemeinde_Kennzahlen!A:W,MATCH(B446,Gemeinde_Kennzahlen!B:B,),23),0),0)</f>
        <v>583</v>
      </c>
    </row>
    <row r="447" spans="1:21" x14ac:dyDescent="0.2">
      <c r="A447">
        <v>907</v>
      </c>
      <c r="B447" t="s">
        <v>1938</v>
      </c>
      <c r="C447" s="6">
        <v>0</v>
      </c>
      <c r="D447" s="6">
        <v>2.7685492801771869</v>
      </c>
      <c r="E447" s="6">
        <v>2.7685492801771869</v>
      </c>
      <c r="F447" s="6">
        <v>0</v>
      </c>
      <c r="G447" s="6">
        <v>0</v>
      </c>
      <c r="H447" s="6">
        <v>0</v>
      </c>
      <c r="I447" s="6">
        <v>0</v>
      </c>
      <c r="J447" s="6">
        <v>0</v>
      </c>
      <c r="K447" s="6">
        <v>2.7685492801771869</v>
      </c>
      <c r="L447" s="6">
        <v>0</v>
      </c>
      <c r="M447" s="6">
        <f t="shared" si="42"/>
        <v>0.83056478405315615</v>
      </c>
      <c r="N447" s="6">
        <f t="shared" si="43"/>
        <v>0</v>
      </c>
      <c r="O447" s="6">
        <f t="shared" si="44"/>
        <v>1.1074197120708749</v>
      </c>
      <c r="P447" s="6">
        <f t="shared" si="45"/>
        <v>0.55370985603543743</v>
      </c>
      <c r="Q447" s="6">
        <f t="shared" si="46"/>
        <v>0.4229028880542488</v>
      </c>
      <c r="R447" s="6">
        <f t="shared" si="47"/>
        <v>-0.27685492801771872</v>
      </c>
      <c r="S447" t="str" cm="1">
        <f t="array" ref="S447">_xlfn.IFS(R447&gt;Q447,"Zunahme",-1*Q447&gt;R447,"Abnahme",TRUE,"Konstant")</f>
        <v>Konstant</v>
      </c>
      <c r="T447">
        <f>IFERROR(INDEX(Gemeinde_Kennzahlen!A:C,MATCH(B447,Gemeinde_Kennzahlen!B:B,),3),0)</f>
        <v>2624</v>
      </c>
      <c r="U447">
        <f>IFERROR(IF(ISNUMBER(INDEX(Gemeinde_Kennzahlen!A:W,MATCH(B447,Gemeinde_Kennzahlen!B:B,),23)),INDEX(Gemeinde_Kennzahlen!A:W,MATCH(B447,Gemeinde_Kennzahlen!B:B,),23),0),0)</f>
        <v>988</v>
      </c>
    </row>
    <row r="448" spans="1:21" x14ac:dyDescent="0.2">
      <c r="A448">
        <v>908</v>
      </c>
      <c r="B448" t="s">
        <v>1937</v>
      </c>
      <c r="C448" s="6">
        <v>0</v>
      </c>
      <c r="D448" s="6">
        <v>0</v>
      </c>
      <c r="E448" s="6">
        <v>0</v>
      </c>
      <c r="F448" s="6">
        <v>0</v>
      </c>
      <c r="G448" s="6">
        <v>0</v>
      </c>
      <c r="H448" s="6">
        <v>0</v>
      </c>
      <c r="I448" s="6">
        <v>0</v>
      </c>
      <c r="J448" s="6">
        <v>0</v>
      </c>
      <c r="K448" s="6">
        <v>0</v>
      </c>
      <c r="L448" s="6">
        <v>0</v>
      </c>
      <c r="M448" s="6">
        <f t="shared" si="42"/>
        <v>0</v>
      </c>
      <c r="N448" s="6">
        <f t="shared" si="43"/>
        <v>0</v>
      </c>
      <c r="O448" s="6">
        <f t="shared" si="44"/>
        <v>0</v>
      </c>
      <c r="P448" s="6">
        <f t="shared" si="45"/>
        <v>0</v>
      </c>
      <c r="Q448" s="6">
        <f t="shared" si="46"/>
        <v>0</v>
      </c>
      <c r="R448" s="6">
        <f t="shared" si="47"/>
        <v>0</v>
      </c>
      <c r="S448" t="str" cm="1">
        <f t="array" ref="S448">_xlfn.IFS(R448&gt;Q448,"Zunahme",-1*Q448&gt;R448,"Abnahme",TRUE,"Konstant")</f>
        <v>Konstant</v>
      </c>
      <c r="T448">
        <f>IFERROR(INDEX(Gemeinde_Kennzahlen!A:C,MATCH(B448,Gemeinde_Kennzahlen!B:B,),3),0)</f>
        <v>1324</v>
      </c>
      <c r="U448">
        <f>IFERROR(IF(ISNUMBER(INDEX(Gemeinde_Kennzahlen!A:W,MATCH(B448,Gemeinde_Kennzahlen!B:B,),23)),INDEX(Gemeinde_Kennzahlen!A:W,MATCH(B448,Gemeinde_Kennzahlen!B:B,),23),0),0)</f>
        <v>628</v>
      </c>
    </row>
    <row r="449" spans="1:21" x14ac:dyDescent="0.2">
      <c r="A449">
        <v>909</v>
      </c>
      <c r="B449" t="s">
        <v>1936</v>
      </c>
      <c r="C449" s="6">
        <v>0</v>
      </c>
      <c r="D449" s="6">
        <v>0</v>
      </c>
      <c r="E449" s="6">
        <v>0</v>
      </c>
      <c r="F449" s="6">
        <v>0</v>
      </c>
      <c r="G449" s="6">
        <v>0</v>
      </c>
      <c r="H449" s="6">
        <v>0</v>
      </c>
      <c r="I449" s="6">
        <v>0</v>
      </c>
      <c r="J449" s="6">
        <v>0</v>
      </c>
      <c r="K449" s="6">
        <v>4.0048057669203043</v>
      </c>
      <c r="L449" s="6">
        <v>4.0048057669203043</v>
      </c>
      <c r="M449" s="6">
        <f t="shared" si="42"/>
        <v>0.80096115338406082</v>
      </c>
      <c r="N449" s="6">
        <f t="shared" si="43"/>
        <v>0</v>
      </c>
      <c r="O449" s="6">
        <f t="shared" si="44"/>
        <v>0</v>
      </c>
      <c r="P449" s="6">
        <f t="shared" si="45"/>
        <v>1.6019223067681216</v>
      </c>
      <c r="Q449" s="6">
        <f t="shared" si="46"/>
        <v>0.53397410225604058</v>
      </c>
      <c r="R449" s="6">
        <f t="shared" si="47"/>
        <v>0.80096115338406082</v>
      </c>
      <c r="S449" t="str" cm="1">
        <f t="array" ref="S449">_xlfn.IFS(R449&gt;Q449,"Zunahme",-1*Q449&gt;R449,"Abnahme",TRUE,"Konstant")</f>
        <v>Zunahme</v>
      </c>
      <c r="T449">
        <f>IFERROR(INDEX(Gemeinde_Kennzahlen!A:C,MATCH(B449,Gemeinde_Kennzahlen!B:B,),3),0)</f>
        <v>1463</v>
      </c>
      <c r="U449">
        <f>IFERROR(IF(ISNUMBER(INDEX(Gemeinde_Kennzahlen!A:W,MATCH(B449,Gemeinde_Kennzahlen!B:B,),23)),INDEX(Gemeinde_Kennzahlen!A:W,MATCH(B449,Gemeinde_Kennzahlen!B:B,),23),0),0)</f>
        <v>1034</v>
      </c>
    </row>
    <row r="450" spans="1:21" x14ac:dyDescent="0.2">
      <c r="A450">
        <v>921</v>
      </c>
      <c r="B450" t="s">
        <v>1935</v>
      </c>
      <c r="C450" s="6">
        <v>0</v>
      </c>
      <c r="D450" s="6">
        <v>0</v>
      </c>
      <c r="E450" s="6">
        <v>0</v>
      </c>
      <c r="F450" s="6">
        <v>10.881392818280741</v>
      </c>
      <c r="G450" s="6">
        <v>0</v>
      </c>
      <c r="H450" s="6">
        <v>0</v>
      </c>
      <c r="I450" s="6">
        <v>0</v>
      </c>
      <c r="J450" s="6">
        <v>0</v>
      </c>
      <c r="K450" s="6">
        <v>0</v>
      </c>
      <c r="L450" s="6">
        <v>0</v>
      </c>
      <c r="M450" s="6">
        <f t="shared" si="42"/>
        <v>1.0881392818280742</v>
      </c>
      <c r="N450" s="6">
        <f t="shared" si="43"/>
        <v>0</v>
      </c>
      <c r="O450" s="6">
        <f t="shared" si="44"/>
        <v>2.1762785636561484</v>
      </c>
      <c r="P450" s="6">
        <f t="shared" si="45"/>
        <v>0</v>
      </c>
      <c r="Q450" s="6">
        <f t="shared" si="46"/>
        <v>1.0881392818280742</v>
      </c>
      <c r="R450" s="6">
        <f t="shared" si="47"/>
        <v>-1.0881392818280742</v>
      </c>
      <c r="S450" t="str" cm="1">
        <f t="array" ref="S450">_xlfn.IFS(R450&gt;Q450,"Zunahme",-1*Q450&gt;R450,"Abnahme",TRUE,"Konstant")</f>
        <v>Konstant</v>
      </c>
      <c r="T450">
        <f>IFERROR(INDEX(Gemeinde_Kennzahlen!A:C,MATCH(B450,Gemeinde_Kennzahlen!B:B,),3),0)</f>
        <v>795</v>
      </c>
      <c r="U450">
        <f>IFERROR(IF(ISNUMBER(INDEX(Gemeinde_Kennzahlen!A:W,MATCH(B450,Gemeinde_Kennzahlen!B:B,),23)),INDEX(Gemeinde_Kennzahlen!A:W,MATCH(B450,Gemeinde_Kennzahlen!B:B,),23),0),0)</f>
        <v>124</v>
      </c>
    </row>
    <row r="451" spans="1:21" x14ac:dyDescent="0.2">
      <c r="A451">
        <v>922</v>
      </c>
      <c r="B451" t="s">
        <v>1934</v>
      </c>
      <c r="C451" s="6">
        <v>0</v>
      </c>
      <c r="D451" s="6">
        <v>0</v>
      </c>
      <c r="E451" s="6">
        <v>0</v>
      </c>
      <c r="F451" s="6">
        <v>0</v>
      </c>
      <c r="G451" s="6">
        <v>0</v>
      </c>
      <c r="H451" s="6">
        <v>0</v>
      </c>
      <c r="I451" s="6">
        <v>0</v>
      </c>
      <c r="J451" s="6">
        <v>0</v>
      </c>
      <c r="K451" s="6">
        <v>0</v>
      </c>
      <c r="L451" s="6">
        <v>0</v>
      </c>
      <c r="M451" s="6">
        <f t="shared" si="42"/>
        <v>0</v>
      </c>
      <c r="N451" s="6">
        <f t="shared" si="43"/>
        <v>0</v>
      </c>
      <c r="O451" s="6">
        <f t="shared" si="44"/>
        <v>0</v>
      </c>
      <c r="P451" s="6">
        <f t="shared" si="45"/>
        <v>0</v>
      </c>
      <c r="Q451" s="6">
        <f t="shared" si="46"/>
        <v>0</v>
      </c>
      <c r="R451" s="6">
        <f t="shared" si="47"/>
        <v>0</v>
      </c>
      <c r="S451" t="str" cm="1">
        <f t="array" ref="S451">_xlfn.IFS(R451&gt;Q451,"Zunahme",-1*Q451&gt;R451,"Abnahme",TRUE,"Konstant")</f>
        <v>Konstant</v>
      </c>
      <c r="T451">
        <f>IFERROR(INDEX(Gemeinde_Kennzahlen!A:C,MATCH(B451,Gemeinde_Kennzahlen!B:B,),3),0)</f>
        <v>1248</v>
      </c>
      <c r="U451">
        <f>IFERROR(IF(ISNUMBER(INDEX(Gemeinde_Kennzahlen!A:W,MATCH(B451,Gemeinde_Kennzahlen!B:B,),23)),INDEX(Gemeinde_Kennzahlen!A:W,MATCH(B451,Gemeinde_Kennzahlen!B:B,),23),0),0)</f>
        <v>345</v>
      </c>
    </row>
    <row r="452" spans="1:21" x14ac:dyDescent="0.2">
      <c r="A452">
        <v>923</v>
      </c>
      <c r="B452" t="s">
        <v>1933</v>
      </c>
      <c r="C452" s="6">
        <v>0</v>
      </c>
      <c r="D452" s="6">
        <v>0</v>
      </c>
      <c r="E452" s="6">
        <v>4.9455984174085064</v>
      </c>
      <c r="F452" s="6">
        <v>0</v>
      </c>
      <c r="G452" s="6">
        <v>0</v>
      </c>
      <c r="H452" s="6">
        <v>0</v>
      </c>
      <c r="I452" s="6">
        <v>0</v>
      </c>
      <c r="J452" s="6">
        <v>0</v>
      </c>
      <c r="K452" s="6">
        <v>0</v>
      </c>
      <c r="L452" s="6">
        <v>0</v>
      </c>
      <c r="M452" s="6">
        <f t="shared" si="42"/>
        <v>0.49455984174085066</v>
      </c>
      <c r="N452" s="6">
        <f t="shared" si="43"/>
        <v>0</v>
      </c>
      <c r="O452" s="6">
        <f t="shared" si="44"/>
        <v>0.98911968348170132</v>
      </c>
      <c r="P452" s="6">
        <f t="shared" si="45"/>
        <v>0</v>
      </c>
      <c r="Q452" s="6">
        <f t="shared" si="46"/>
        <v>0.49455984174085055</v>
      </c>
      <c r="R452" s="6">
        <f t="shared" si="47"/>
        <v>-0.49455984174085066</v>
      </c>
      <c r="S452" t="str" cm="1">
        <f t="array" ref="S452">_xlfn.IFS(R452&gt;Q452,"Zunahme",-1*Q452&gt;R452,"Abnahme",TRUE,"Konstant")</f>
        <v>Konstant</v>
      </c>
      <c r="T452">
        <f>IFERROR(INDEX(Gemeinde_Kennzahlen!A:C,MATCH(B452,Gemeinde_Kennzahlen!B:B,),3),0)</f>
        <v>1523</v>
      </c>
      <c r="U452">
        <f>IFERROR(IF(ISNUMBER(INDEX(Gemeinde_Kennzahlen!A:W,MATCH(B452,Gemeinde_Kennzahlen!B:B,),23)),INDEX(Gemeinde_Kennzahlen!A:W,MATCH(B452,Gemeinde_Kennzahlen!B:B,),23),0),0)</f>
        <v>499</v>
      </c>
    </row>
    <row r="453" spans="1:21" x14ac:dyDescent="0.2">
      <c r="A453">
        <v>924</v>
      </c>
      <c r="B453" t="s">
        <v>1932</v>
      </c>
      <c r="C453" s="6">
        <v>0</v>
      </c>
      <c r="D453" s="6">
        <v>0</v>
      </c>
      <c r="E453" s="6">
        <v>0</v>
      </c>
      <c r="F453" s="6">
        <v>0</v>
      </c>
      <c r="G453" s="6">
        <v>0</v>
      </c>
      <c r="H453" s="6">
        <v>0</v>
      </c>
      <c r="I453" s="6">
        <v>0</v>
      </c>
      <c r="J453" s="6">
        <v>0</v>
      </c>
      <c r="K453" s="6">
        <v>0</v>
      </c>
      <c r="L453" s="6">
        <v>0</v>
      </c>
      <c r="M453" s="6">
        <f t="shared" si="42"/>
        <v>0</v>
      </c>
      <c r="N453" s="6">
        <f t="shared" si="43"/>
        <v>0</v>
      </c>
      <c r="O453" s="6">
        <f t="shared" si="44"/>
        <v>0</v>
      </c>
      <c r="P453" s="6">
        <f t="shared" si="45"/>
        <v>0</v>
      </c>
      <c r="Q453" s="6">
        <f t="shared" si="46"/>
        <v>0</v>
      </c>
      <c r="R453" s="6">
        <f t="shared" si="47"/>
        <v>0</v>
      </c>
      <c r="S453" t="str" cm="1">
        <f t="array" ref="S453">_xlfn.IFS(R453&gt;Q453,"Zunahme",-1*Q453&gt;R453,"Abnahme",TRUE,"Konstant")</f>
        <v>Konstant</v>
      </c>
      <c r="T453">
        <f>IFERROR(INDEX(Gemeinde_Kennzahlen!A:C,MATCH(B453,Gemeinde_Kennzahlen!B:B,),3),0)</f>
        <v>491</v>
      </c>
      <c r="U453">
        <f>IFERROR(IF(ISNUMBER(INDEX(Gemeinde_Kennzahlen!A:W,MATCH(B453,Gemeinde_Kennzahlen!B:B,),23)),INDEX(Gemeinde_Kennzahlen!A:W,MATCH(B453,Gemeinde_Kennzahlen!B:B,),23),0),0)</f>
        <v>175</v>
      </c>
    </row>
    <row r="454" spans="1:21" x14ac:dyDescent="0.2">
      <c r="A454">
        <v>925</v>
      </c>
      <c r="B454" t="s">
        <v>1931</v>
      </c>
      <c r="C454" s="6">
        <v>0</v>
      </c>
      <c r="D454" s="6">
        <v>0</v>
      </c>
      <c r="E454" s="6">
        <v>0</v>
      </c>
      <c r="F454" s="6">
        <v>0</v>
      </c>
      <c r="G454" s="6">
        <v>0</v>
      </c>
      <c r="H454" s="6">
        <v>0</v>
      </c>
      <c r="I454" s="6">
        <v>0</v>
      </c>
      <c r="J454" s="6">
        <v>0</v>
      </c>
      <c r="K454" s="6">
        <v>0</v>
      </c>
      <c r="L454" s="6">
        <v>0</v>
      </c>
      <c r="M454" s="6">
        <f t="shared" si="42"/>
        <v>0</v>
      </c>
      <c r="N454" s="6">
        <f t="shared" si="43"/>
        <v>0</v>
      </c>
      <c r="O454" s="6">
        <f t="shared" si="44"/>
        <v>0</v>
      </c>
      <c r="P454" s="6">
        <f t="shared" si="45"/>
        <v>0</v>
      </c>
      <c r="Q454" s="6">
        <f t="shared" si="46"/>
        <v>0</v>
      </c>
      <c r="R454" s="6">
        <f t="shared" si="47"/>
        <v>0</v>
      </c>
      <c r="S454" t="str" cm="1">
        <f t="array" ref="S454">_xlfn.IFS(R454&gt;Q454,"Zunahme",-1*Q454&gt;R454,"Abnahme",TRUE,"Konstant")</f>
        <v>Konstant</v>
      </c>
      <c r="T454">
        <f>IFERROR(INDEX(Gemeinde_Kennzahlen!A:C,MATCH(B454,Gemeinde_Kennzahlen!B:B,),3),0)</f>
        <v>819</v>
      </c>
      <c r="U454">
        <f>IFERROR(IF(ISNUMBER(INDEX(Gemeinde_Kennzahlen!A:W,MATCH(B454,Gemeinde_Kennzahlen!B:B,),23)),INDEX(Gemeinde_Kennzahlen!A:W,MATCH(B454,Gemeinde_Kennzahlen!B:B,),23),0),0)</f>
        <v>202</v>
      </c>
    </row>
    <row r="455" spans="1:21" x14ac:dyDescent="0.2">
      <c r="A455">
        <v>927</v>
      </c>
      <c r="B455" t="s">
        <v>1930</v>
      </c>
      <c r="C455" s="6">
        <v>0</v>
      </c>
      <c r="D455" s="6">
        <v>0</v>
      </c>
      <c r="E455" s="6">
        <v>7.7339520494972929</v>
      </c>
      <c r="F455" s="6">
        <v>0</v>
      </c>
      <c r="G455" s="6">
        <v>0</v>
      </c>
      <c r="H455" s="6">
        <v>0</v>
      </c>
      <c r="I455" s="6">
        <v>0</v>
      </c>
      <c r="J455" s="6">
        <v>0</v>
      </c>
      <c r="K455" s="6">
        <v>0</v>
      </c>
      <c r="L455" s="6">
        <v>0</v>
      </c>
      <c r="M455" s="6">
        <f t="shared" si="42"/>
        <v>0.77339520494972924</v>
      </c>
      <c r="N455" s="6">
        <f t="shared" si="43"/>
        <v>0</v>
      </c>
      <c r="O455" s="6">
        <f t="shared" si="44"/>
        <v>1.5467904098994585</v>
      </c>
      <c r="P455" s="6">
        <f t="shared" si="45"/>
        <v>0</v>
      </c>
      <c r="Q455" s="6">
        <f t="shared" si="46"/>
        <v>0.77339520494972924</v>
      </c>
      <c r="R455" s="6">
        <f t="shared" si="47"/>
        <v>-0.77339520494972924</v>
      </c>
      <c r="S455" t="str" cm="1">
        <f t="array" ref="S455">_xlfn.IFS(R455&gt;Q455,"Zunahme",-1*Q455&gt;R455,"Abnahme",TRUE,"Konstant")</f>
        <v>Konstant</v>
      </c>
      <c r="T455">
        <f>IFERROR(INDEX(Gemeinde_Kennzahlen!A:C,MATCH(B455,Gemeinde_Kennzahlen!B:B,),3),0)</f>
        <v>707</v>
      </c>
      <c r="U455">
        <f>IFERROR(IF(ISNUMBER(INDEX(Gemeinde_Kennzahlen!A:W,MATCH(B455,Gemeinde_Kennzahlen!B:B,),23)),INDEX(Gemeinde_Kennzahlen!A:W,MATCH(B455,Gemeinde_Kennzahlen!B:B,),23),0),0)</f>
        <v>586</v>
      </c>
    </row>
    <row r="456" spans="1:21" x14ac:dyDescent="0.2">
      <c r="A456">
        <v>928</v>
      </c>
      <c r="B456" t="s">
        <v>1929</v>
      </c>
      <c r="C456" s="6">
        <v>0</v>
      </c>
      <c r="D456" s="6">
        <v>0</v>
      </c>
      <c r="E456" s="6">
        <v>0</v>
      </c>
      <c r="F456" s="6">
        <v>2.1351553325504433</v>
      </c>
      <c r="G456" s="6">
        <v>0</v>
      </c>
      <c r="H456" s="6">
        <v>0</v>
      </c>
      <c r="I456" s="6">
        <v>1.0675776662752217</v>
      </c>
      <c r="J456" s="6">
        <v>0</v>
      </c>
      <c r="K456" s="6">
        <v>0</v>
      </c>
      <c r="L456" s="6">
        <v>0</v>
      </c>
      <c r="M456" s="6">
        <f t="shared" si="42"/>
        <v>0.32027329988256648</v>
      </c>
      <c r="N456" s="6">
        <f t="shared" si="43"/>
        <v>0</v>
      </c>
      <c r="O456" s="6">
        <f t="shared" si="44"/>
        <v>0.42703106651008865</v>
      </c>
      <c r="P456" s="6">
        <f t="shared" si="45"/>
        <v>0.21351553325504433</v>
      </c>
      <c r="Q456" s="6">
        <f t="shared" si="46"/>
        <v>0.2278610810089623</v>
      </c>
      <c r="R456" s="6">
        <f t="shared" si="47"/>
        <v>-0.10675776662752215</v>
      </c>
      <c r="S456" t="str" cm="1">
        <f t="array" ref="S456">_xlfn.IFS(R456&gt;Q456,"Zunahme",-1*Q456&gt;R456,"Abnahme",TRUE,"Konstant")</f>
        <v>Konstant</v>
      </c>
      <c r="T456">
        <f>IFERROR(INDEX(Gemeinde_Kennzahlen!A:C,MATCH(B456,Gemeinde_Kennzahlen!B:B,),3),0)</f>
        <v>6927</v>
      </c>
      <c r="U456">
        <f>IFERROR(IF(ISNUMBER(INDEX(Gemeinde_Kennzahlen!A:W,MATCH(B456,Gemeinde_Kennzahlen!B:B,),23)),INDEX(Gemeinde_Kennzahlen!A:W,MATCH(B456,Gemeinde_Kennzahlen!B:B,),23),0),0)</f>
        <v>2440</v>
      </c>
    </row>
    <row r="457" spans="1:21" x14ac:dyDescent="0.2">
      <c r="A457">
        <v>929</v>
      </c>
      <c r="B457" t="s">
        <v>1928</v>
      </c>
      <c r="C457" s="6">
        <v>0</v>
      </c>
      <c r="D457" s="6">
        <v>0</v>
      </c>
      <c r="E457" s="6">
        <v>2.4648755237860489</v>
      </c>
      <c r="F457" s="6">
        <v>4.9297510475720978</v>
      </c>
      <c r="G457" s="6">
        <v>4.9297510475720978</v>
      </c>
      <c r="H457" s="6">
        <v>2.4648755237860489</v>
      </c>
      <c r="I457" s="6">
        <v>2.4648755237860489</v>
      </c>
      <c r="J457" s="6">
        <v>0</v>
      </c>
      <c r="K457" s="6">
        <v>0</v>
      </c>
      <c r="L457" s="6">
        <v>4.9297510475720978</v>
      </c>
      <c r="M457" s="6">
        <f t="shared" si="42"/>
        <v>2.2183879714074441</v>
      </c>
      <c r="N457" s="6">
        <f t="shared" si="43"/>
        <v>2.4648755237860489</v>
      </c>
      <c r="O457" s="6">
        <f t="shared" si="44"/>
        <v>2.4648755237860493</v>
      </c>
      <c r="P457" s="6">
        <f t="shared" si="45"/>
        <v>1.9719004190288392</v>
      </c>
      <c r="Q457" s="6">
        <f t="shared" si="46"/>
        <v>0.68249312816679608</v>
      </c>
      <c r="R457" s="6">
        <f t="shared" si="47"/>
        <v>-0.24648755237860498</v>
      </c>
      <c r="S457" t="str" cm="1">
        <f t="array" ref="S457">_xlfn.IFS(R457&gt;Q457,"Zunahme",-1*Q457&gt;R457,"Abnahme",TRUE,"Konstant")</f>
        <v>Konstant</v>
      </c>
      <c r="T457">
        <f>IFERROR(INDEX(Gemeinde_Kennzahlen!A:C,MATCH(B457,Gemeinde_Kennzahlen!B:B,),3),0)</f>
        <v>4057</v>
      </c>
      <c r="U457">
        <f>IFERROR(IF(ISNUMBER(INDEX(Gemeinde_Kennzahlen!A:W,MATCH(B457,Gemeinde_Kennzahlen!B:B,),23)),INDEX(Gemeinde_Kennzahlen!A:W,MATCH(B457,Gemeinde_Kennzahlen!B:B,),23),0),0)</f>
        <v>0</v>
      </c>
    </row>
    <row r="458" spans="1:21" x14ac:dyDescent="0.2">
      <c r="A458">
        <v>931</v>
      </c>
      <c r="B458" t="s">
        <v>1927</v>
      </c>
      <c r="C458" s="6">
        <v>14.970059880239521</v>
      </c>
      <c r="D458" s="6">
        <v>0</v>
      </c>
      <c r="E458" s="6">
        <v>0</v>
      </c>
      <c r="F458" s="6">
        <v>0</v>
      </c>
      <c r="G458" s="6">
        <v>0</v>
      </c>
      <c r="H458" s="6">
        <v>14.970059880239521</v>
      </c>
      <c r="I458" s="6">
        <v>0</v>
      </c>
      <c r="J458" s="6">
        <v>0</v>
      </c>
      <c r="K458" s="6">
        <v>0</v>
      </c>
      <c r="L458" s="6">
        <v>0</v>
      </c>
      <c r="M458" s="6">
        <f t="shared" si="42"/>
        <v>2.9940119760479043</v>
      </c>
      <c r="N458" s="6">
        <f t="shared" si="43"/>
        <v>0</v>
      </c>
      <c r="O458" s="6">
        <f t="shared" si="44"/>
        <v>2.9940119760479043</v>
      </c>
      <c r="P458" s="6">
        <f t="shared" si="45"/>
        <v>2.9940119760479043</v>
      </c>
      <c r="Q458" s="6">
        <f t="shared" si="46"/>
        <v>1.996007984031936</v>
      </c>
      <c r="R458" s="6">
        <f t="shared" si="47"/>
        <v>0</v>
      </c>
      <c r="S458" t="str" cm="1">
        <f t="array" ref="S458">_xlfn.IFS(R458&gt;Q458,"Zunahme",-1*Q458&gt;R458,"Abnahme",TRUE,"Konstant")</f>
        <v>Konstant</v>
      </c>
      <c r="T458">
        <f>IFERROR(INDEX(Gemeinde_Kennzahlen!A:C,MATCH(B458,Gemeinde_Kennzahlen!B:B,),3),0)</f>
        <v>502</v>
      </c>
      <c r="U458">
        <f>IFERROR(IF(ISNUMBER(INDEX(Gemeinde_Kennzahlen!A:W,MATCH(B458,Gemeinde_Kennzahlen!B:B,),23)),INDEX(Gemeinde_Kennzahlen!A:W,MATCH(B458,Gemeinde_Kennzahlen!B:B,),23),0),0)</f>
        <v>166</v>
      </c>
    </row>
    <row r="459" spans="1:21" x14ac:dyDescent="0.2">
      <c r="A459">
        <v>932</v>
      </c>
      <c r="B459" t="s">
        <v>1926</v>
      </c>
      <c r="C459" s="6">
        <v>0</v>
      </c>
      <c r="D459" s="6">
        <v>0</v>
      </c>
      <c r="E459" s="6">
        <v>0</v>
      </c>
      <c r="F459" s="6">
        <v>0</v>
      </c>
      <c r="G459" s="6">
        <v>0</v>
      </c>
      <c r="H459" s="6">
        <v>0</v>
      </c>
      <c r="I459" s="6">
        <v>0</v>
      </c>
      <c r="J459" s="6">
        <v>0</v>
      </c>
      <c r="K459" s="6">
        <v>0</v>
      </c>
      <c r="L459" s="6">
        <v>0</v>
      </c>
      <c r="M459" s="6">
        <f t="shared" si="42"/>
        <v>0</v>
      </c>
      <c r="N459" s="6">
        <f t="shared" si="43"/>
        <v>0</v>
      </c>
      <c r="O459" s="6">
        <f t="shared" si="44"/>
        <v>0</v>
      </c>
      <c r="P459" s="6">
        <f t="shared" si="45"/>
        <v>0</v>
      </c>
      <c r="Q459" s="6">
        <f t="shared" si="46"/>
        <v>0</v>
      </c>
      <c r="R459" s="6">
        <f t="shared" si="47"/>
        <v>0</v>
      </c>
      <c r="S459" t="str" cm="1">
        <f t="array" ref="S459">_xlfn.IFS(R459&gt;Q459,"Zunahme",-1*Q459&gt;R459,"Abnahme",TRUE,"Konstant")</f>
        <v>Konstant</v>
      </c>
      <c r="T459">
        <f>IFERROR(INDEX(Gemeinde_Kennzahlen!A:C,MATCH(B459,Gemeinde_Kennzahlen!B:B,),3),0)</f>
        <v>229</v>
      </c>
      <c r="U459">
        <f>IFERROR(IF(ISNUMBER(INDEX(Gemeinde_Kennzahlen!A:W,MATCH(B459,Gemeinde_Kennzahlen!B:B,),23)),INDEX(Gemeinde_Kennzahlen!A:W,MATCH(B459,Gemeinde_Kennzahlen!B:B,),23),0),0)</f>
        <v>109</v>
      </c>
    </row>
    <row r="460" spans="1:21" x14ac:dyDescent="0.2">
      <c r="A460">
        <v>934</v>
      </c>
      <c r="B460" t="s">
        <v>1925</v>
      </c>
      <c r="C460" s="6">
        <v>3.1675641431738994</v>
      </c>
      <c r="D460" s="6">
        <v>0</v>
      </c>
      <c r="E460" s="6">
        <v>0</v>
      </c>
      <c r="F460" s="6">
        <v>3.1675641431738994</v>
      </c>
      <c r="G460" s="6">
        <v>0</v>
      </c>
      <c r="H460" s="6">
        <v>0</v>
      </c>
      <c r="I460" s="6">
        <v>0</v>
      </c>
      <c r="J460" s="6">
        <v>6.3351282863477989</v>
      </c>
      <c r="K460" s="6">
        <v>3.1675641431738994</v>
      </c>
      <c r="L460" s="6">
        <v>0</v>
      </c>
      <c r="M460" s="6">
        <f t="shared" si="42"/>
        <v>1.5837820715869497</v>
      </c>
      <c r="N460" s="6">
        <f t="shared" si="43"/>
        <v>0</v>
      </c>
      <c r="O460" s="6">
        <f t="shared" si="44"/>
        <v>1.2670256572695597</v>
      </c>
      <c r="P460" s="6">
        <f t="shared" si="45"/>
        <v>1.9005384859043395</v>
      </c>
      <c r="Q460" s="6">
        <f t="shared" si="46"/>
        <v>0.70828887472277158</v>
      </c>
      <c r="R460" s="6">
        <f t="shared" si="47"/>
        <v>0.31675641431738977</v>
      </c>
      <c r="S460" t="str" cm="1">
        <f t="array" ref="S460">_xlfn.IFS(R460&gt;Q460,"Zunahme",-1*Q460&gt;R460,"Abnahme",TRUE,"Konstant")</f>
        <v>Konstant</v>
      </c>
      <c r="T460">
        <f>IFERROR(INDEX(Gemeinde_Kennzahlen!A:C,MATCH(B460,Gemeinde_Kennzahlen!B:B,),3),0)</f>
        <v>2425</v>
      </c>
      <c r="U460">
        <f>IFERROR(IF(ISNUMBER(INDEX(Gemeinde_Kennzahlen!A:W,MATCH(B460,Gemeinde_Kennzahlen!B:B,),23)),INDEX(Gemeinde_Kennzahlen!A:W,MATCH(B460,Gemeinde_Kennzahlen!B:B,),23),0),0)</f>
        <v>732</v>
      </c>
    </row>
    <row r="461" spans="1:21" x14ac:dyDescent="0.2">
      <c r="A461">
        <v>935</v>
      </c>
      <c r="B461" t="s">
        <v>1924</v>
      </c>
      <c r="C461" s="6">
        <v>0</v>
      </c>
      <c r="D461" s="6">
        <v>0</v>
      </c>
      <c r="E461" s="6">
        <v>0</v>
      </c>
      <c r="F461" s="6">
        <v>13.812154696132595</v>
      </c>
      <c r="G461" s="6">
        <v>0</v>
      </c>
      <c r="H461" s="6">
        <v>0</v>
      </c>
      <c r="I461" s="6">
        <v>0</v>
      </c>
      <c r="J461" s="6">
        <v>0</v>
      </c>
      <c r="K461" s="6">
        <v>0</v>
      </c>
      <c r="L461" s="6">
        <v>0</v>
      </c>
      <c r="M461" s="6">
        <f t="shared" si="42"/>
        <v>1.3812154696132595</v>
      </c>
      <c r="N461" s="6">
        <f t="shared" si="43"/>
        <v>0</v>
      </c>
      <c r="O461" s="6">
        <f t="shared" si="44"/>
        <v>2.7624309392265189</v>
      </c>
      <c r="P461" s="6">
        <f t="shared" si="45"/>
        <v>0</v>
      </c>
      <c r="Q461" s="6">
        <f t="shared" si="46"/>
        <v>1.3812154696132595</v>
      </c>
      <c r="R461" s="6">
        <f t="shared" si="47"/>
        <v>-1.3812154696132595</v>
      </c>
      <c r="S461" t="str" cm="1">
        <f t="array" ref="S461">_xlfn.IFS(R461&gt;Q461,"Zunahme",-1*Q461&gt;R461,"Abnahme",TRUE,"Konstant")</f>
        <v>Konstant</v>
      </c>
      <c r="T461">
        <f>IFERROR(INDEX(Gemeinde_Kennzahlen!A:C,MATCH(B461,Gemeinde_Kennzahlen!B:B,),3),0)</f>
        <v>464</v>
      </c>
      <c r="U461">
        <f>IFERROR(IF(ISNUMBER(INDEX(Gemeinde_Kennzahlen!A:W,MATCH(B461,Gemeinde_Kennzahlen!B:B,),23)),INDEX(Gemeinde_Kennzahlen!A:W,MATCH(B461,Gemeinde_Kennzahlen!B:B,),23),0),0)</f>
        <v>260</v>
      </c>
    </row>
    <row r="462" spans="1:21" x14ac:dyDescent="0.2">
      <c r="A462">
        <v>936</v>
      </c>
      <c r="B462" t="s">
        <v>1923</v>
      </c>
      <c r="C462" s="6">
        <v>0</v>
      </c>
      <c r="D462" s="6">
        <v>0</v>
      </c>
      <c r="E462" s="6">
        <v>0</v>
      </c>
      <c r="F462" s="6">
        <v>0</v>
      </c>
      <c r="G462" s="6">
        <v>0</v>
      </c>
      <c r="H462" s="6">
        <v>0</v>
      </c>
      <c r="I462" s="6">
        <v>0</v>
      </c>
      <c r="J462" s="6">
        <v>0</v>
      </c>
      <c r="K462" s="6">
        <v>0</v>
      </c>
      <c r="L462" s="6">
        <v>0</v>
      </c>
      <c r="M462" s="6">
        <f t="shared" si="42"/>
        <v>0</v>
      </c>
      <c r="N462" s="6">
        <f t="shared" si="43"/>
        <v>0</v>
      </c>
      <c r="O462" s="6">
        <f t="shared" si="44"/>
        <v>0</v>
      </c>
      <c r="P462" s="6">
        <f t="shared" si="45"/>
        <v>0</v>
      </c>
      <c r="Q462" s="6">
        <f t="shared" si="46"/>
        <v>0</v>
      </c>
      <c r="R462" s="6">
        <f t="shared" si="47"/>
        <v>0</v>
      </c>
      <c r="S462" t="str" cm="1">
        <f t="array" ref="S462">_xlfn.IFS(R462&gt;Q462,"Zunahme",-1*Q462&gt;R462,"Abnahme",TRUE,"Konstant")</f>
        <v>Konstant</v>
      </c>
      <c r="T462">
        <f>IFERROR(INDEX(Gemeinde_Kennzahlen!A:C,MATCH(B462,Gemeinde_Kennzahlen!B:B,),3),0)</f>
        <v>247</v>
      </c>
      <c r="U462">
        <f>IFERROR(IF(ISNUMBER(INDEX(Gemeinde_Kennzahlen!A:W,MATCH(B462,Gemeinde_Kennzahlen!B:B,),23)),INDEX(Gemeinde_Kennzahlen!A:W,MATCH(B462,Gemeinde_Kennzahlen!B:B,),23),0),0)</f>
        <v>0</v>
      </c>
    </row>
    <row r="463" spans="1:21" x14ac:dyDescent="0.2">
      <c r="A463">
        <v>938</v>
      </c>
      <c r="B463" t="s">
        <v>1922</v>
      </c>
      <c r="C463" s="6">
        <v>1.5055706112616682</v>
      </c>
      <c r="D463" s="6">
        <v>0</v>
      </c>
      <c r="E463" s="6">
        <v>0</v>
      </c>
      <c r="F463" s="6">
        <v>1.5055706112616682</v>
      </c>
      <c r="G463" s="6">
        <v>0</v>
      </c>
      <c r="H463" s="6">
        <v>0</v>
      </c>
      <c r="I463" s="6">
        <v>0</v>
      </c>
      <c r="J463" s="6">
        <v>0</v>
      </c>
      <c r="K463" s="6">
        <v>0</v>
      </c>
      <c r="L463" s="6">
        <v>3.0111412225233365</v>
      </c>
      <c r="M463" s="6">
        <f t="shared" si="42"/>
        <v>0.60222824450466728</v>
      </c>
      <c r="N463" s="6">
        <f t="shared" si="43"/>
        <v>0</v>
      </c>
      <c r="O463" s="6">
        <f t="shared" si="44"/>
        <v>0.60222824450466728</v>
      </c>
      <c r="P463" s="6">
        <f t="shared" si="45"/>
        <v>0.60222824450466728</v>
      </c>
      <c r="Q463" s="6">
        <f t="shared" si="46"/>
        <v>0.33289418752939876</v>
      </c>
      <c r="R463" s="6">
        <f t="shared" si="47"/>
        <v>0</v>
      </c>
      <c r="S463" t="str" cm="1">
        <f t="array" ref="S463">_xlfn.IFS(R463&gt;Q463,"Zunahme",-1*Q463&gt;R463,"Abnahme",TRUE,"Konstant")</f>
        <v>Konstant</v>
      </c>
      <c r="T463">
        <f>IFERROR(INDEX(Gemeinde_Kennzahlen!A:C,MATCH(B463,Gemeinde_Kennzahlen!B:B,),3),0)</f>
        <v>4829</v>
      </c>
      <c r="U463">
        <f>IFERROR(IF(ISNUMBER(INDEX(Gemeinde_Kennzahlen!A:W,MATCH(B463,Gemeinde_Kennzahlen!B:B,),23)),INDEX(Gemeinde_Kennzahlen!A:W,MATCH(B463,Gemeinde_Kennzahlen!B:B,),23),0),0)</f>
        <v>1813</v>
      </c>
    </row>
    <row r="464" spans="1:21" x14ac:dyDescent="0.2">
      <c r="A464">
        <v>939</v>
      </c>
      <c r="B464" t="s">
        <v>1921</v>
      </c>
      <c r="C464" s="6">
        <v>1.7901897601145722</v>
      </c>
      <c r="D464" s="6">
        <v>2.2377372001432154</v>
      </c>
      <c r="E464" s="6">
        <v>0.44754744002864305</v>
      </c>
      <c r="F464" s="6">
        <v>0.44754744002864305</v>
      </c>
      <c r="G464" s="6">
        <v>0.44754744002864305</v>
      </c>
      <c r="H464" s="6">
        <v>0.8950948800572861</v>
      </c>
      <c r="I464" s="6">
        <v>2.2377372001432154</v>
      </c>
      <c r="J464" s="6">
        <v>1.3426423200859292</v>
      </c>
      <c r="K464" s="6">
        <v>2.2377372001432154</v>
      </c>
      <c r="L464" s="6">
        <v>2.2377372001432154</v>
      </c>
      <c r="M464" s="6">
        <f t="shared" si="42"/>
        <v>1.4321518080916578</v>
      </c>
      <c r="N464" s="6">
        <f t="shared" si="43"/>
        <v>1.5664160401002507</v>
      </c>
      <c r="O464" s="6">
        <f t="shared" si="44"/>
        <v>1.0741138560687433</v>
      </c>
      <c r="P464" s="6">
        <f t="shared" si="45"/>
        <v>1.7901897601145724</v>
      </c>
      <c r="Q464" s="6">
        <f t="shared" si="46"/>
        <v>0.25666324343724267</v>
      </c>
      <c r="R464" s="6">
        <f t="shared" si="47"/>
        <v>0.35803795202291466</v>
      </c>
      <c r="S464" t="str" cm="1">
        <f t="array" ref="S464">_xlfn.IFS(R464&gt;Q464,"Zunahme",-1*Q464&gt;R464,"Abnahme",TRUE,"Konstant")</f>
        <v>Zunahme</v>
      </c>
      <c r="T464">
        <f>IFERROR(INDEX(Gemeinde_Kennzahlen!A:C,MATCH(B464,Gemeinde_Kennzahlen!B:B,),3),0)</f>
        <v>15929</v>
      </c>
      <c r="U464">
        <f>IFERROR(IF(ISNUMBER(INDEX(Gemeinde_Kennzahlen!A:W,MATCH(B464,Gemeinde_Kennzahlen!B:B,),23)),INDEX(Gemeinde_Kennzahlen!A:W,MATCH(B464,Gemeinde_Kennzahlen!B:B,),23),0),0)</f>
        <v>6415</v>
      </c>
    </row>
    <row r="465" spans="1:21" x14ac:dyDescent="0.2">
      <c r="A465">
        <v>940</v>
      </c>
      <c r="B465" t="s">
        <v>1920</v>
      </c>
      <c r="C465" s="6">
        <v>0</v>
      </c>
      <c r="D465" s="6">
        <v>0</v>
      </c>
      <c r="E465" s="6">
        <v>0</v>
      </c>
      <c r="F465" s="6">
        <v>0</v>
      </c>
      <c r="G465" s="6">
        <v>0</v>
      </c>
      <c r="H465" s="6">
        <v>0</v>
      </c>
      <c r="I465" s="6">
        <v>0</v>
      </c>
      <c r="J465" s="6">
        <v>0</v>
      </c>
      <c r="K465" s="6">
        <v>0</v>
      </c>
      <c r="L465" s="6">
        <v>0</v>
      </c>
      <c r="M465" s="6">
        <f t="shared" si="42"/>
        <v>0</v>
      </c>
      <c r="N465" s="6">
        <f t="shared" si="43"/>
        <v>0</v>
      </c>
      <c r="O465" s="6">
        <f t="shared" si="44"/>
        <v>0</v>
      </c>
      <c r="P465" s="6">
        <f t="shared" si="45"/>
        <v>0</v>
      </c>
      <c r="Q465" s="6">
        <f t="shared" si="46"/>
        <v>0</v>
      </c>
      <c r="R465" s="6">
        <f t="shared" si="47"/>
        <v>0</v>
      </c>
      <c r="S465" t="str" cm="1">
        <f t="array" ref="S465">_xlfn.IFS(R465&gt;Q465,"Zunahme",-1*Q465&gt;R465,"Abnahme",TRUE,"Konstant")</f>
        <v>Konstant</v>
      </c>
      <c r="T465">
        <f>IFERROR(INDEX(Gemeinde_Kennzahlen!A:C,MATCH(B465,Gemeinde_Kennzahlen!B:B,),3),0)</f>
        <v>166</v>
      </c>
      <c r="U465">
        <f>IFERROR(IF(ISNUMBER(INDEX(Gemeinde_Kennzahlen!A:W,MATCH(B465,Gemeinde_Kennzahlen!B:B,),23)),INDEX(Gemeinde_Kennzahlen!A:W,MATCH(B465,Gemeinde_Kennzahlen!B:B,),23),0),0)</f>
        <v>84</v>
      </c>
    </row>
    <row r="466" spans="1:21" x14ac:dyDescent="0.2">
      <c r="A466">
        <v>941</v>
      </c>
      <c r="B466" t="s">
        <v>1919</v>
      </c>
      <c r="C466" s="6">
        <v>0</v>
      </c>
      <c r="D466" s="6">
        <v>3.4317089910775569</v>
      </c>
      <c r="E466" s="6">
        <v>0</v>
      </c>
      <c r="F466" s="6">
        <v>3.4317089910775569</v>
      </c>
      <c r="G466" s="6">
        <v>3.4317089910775569</v>
      </c>
      <c r="H466" s="6">
        <v>0</v>
      </c>
      <c r="I466" s="6">
        <v>3.4317089910775569</v>
      </c>
      <c r="J466" s="6">
        <v>3.4317089910775569</v>
      </c>
      <c r="K466" s="6">
        <v>0</v>
      </c>
      <c r="L466" s="6">
        <v>0</v>
      </c>
      <c r="M466" s="6">
        <f t="shared" si="42"/>
        <v>1.7158544955387787</v>
      </c>
      <c r="N466" s="6">
        <f t="shared" si="43"/>
        <v>1.7158544955387784</v>
      </c>
      <c r="O466" s="6">
        <f t="shared" si="44"/>
        <v>2.0590253946465342</v>
      </c>
      <c r="P466" s="6">
        <f t="shared" si="45"/>
        <v>1.3726835964310227</v>
      </c>
      <c r="Q466" s="6">
        <f t="shared" si="46"/>
        <v>0.57195149851292615</v>
      </c>
      <c r="R466" s="6">
        <f t="shared" si="47"/>
        <v>-0.343170899107756</v>
      </c>
      <c r="S466" t="str" cm="1">
        <f t="array" ref="S466">_xlfn.IFS(R466&gt;Q466,"Zunahme",-1*Q466&gt;R466,"Abnahme",TRUE,"Konstant")</f>
        <v>Konstant</v>
      </c>
      <c r="T466">
        <f>IFERROR(INDEX(Gemeinde_Kennzahlen!A:C,MATCH(B466,Gemeinde_Kennzahlen!B:B,),3),0)</f>
        <v>2471</v>
      </c>
      <c r="U466">
        <f>IFERROR(IF(ISNUMBER(INDEX(Gemeinde_Kennzahlen!A:W,MATCH(B466,Gemeinde_Kennzahlen!B:B,),23)),INDEX(Gemeinde_Kennzahlen!A:W,MATCH(B466,Gemeinde_Kennzahlen!B:B,),23),0),0)</f>
        <v>443</v>
      </c>
    </row>
    <row r="467" spans="1:21" x14ac:dyDescent="0.2">
      <c r="A467">
        <v>942</v>
      </c>
      <c r="B467" t="s">
        <v>1918</v>
      </c>
      <c r="C467" s="6">
        <v>2.6298305835455653</v>
      </c>
      <c r="D467" s="6">
        <v>2.3530063115934006</v>
      </c>
      <c r="E467" s="6">
        <v>3.1834791274498948</v>
      </c>
      <c r="F467" s="6">
        <v>3.1834791274498948</v>
      </c>
      <c r="G467" s="6">
        <v>2.4914184475694827</v>
      </c>
      <c r="H467" s="6">
        <v>3.321891263425977</v>
      </c>
      <c r="I467" s="6">
        <v>2.7682427195216475</v>
      </c>
      <c r="J467" s="6">
        <v>0.96888495183257661</v>
      </c>
      <c r="K467" s="6">
        <v>0.96888495183257661</v>
      </c>
      <c r="L467" s="6">
        <v>2.3530063115934006</v>
      </c>
      <c r="M467" s="6">
        <f t="shared" ref="M467:M530" si="48">AVERAGE(C467:L467)</f>
        <v>2.4222123795814419</v>
      </c>
      <c r="N467" s="6">
        <f t="shared" ref="N467:N530" si="49">MEDIAN(C467:L467)</f>
        <v>2.560624515557524</v>
      </c>
      <c r="O467" s="6">
        <f t="shared" ref="O467:O530" si="50">AVERAGE((C467:G467))</f>
        <v>2.7682427195216475</v>
      </c>
      <c r="P467" s="6">
        <f t="shared" ref="P467:P530" si="51">AVERAGE(H467:L467)</f>
        <v>2.0761820396412358</v>
      </c>
      <c r="Q467" s="6">
        <f t="shared" ref="Q467:Q530" si="52">STDEVA(C467:L467)/SQRT(COUNT(C467:L467))</f>
        <v>0.26604110366770911</v>
      </c>
      <c r="R467" s="6">
        <f t="shared" ref="R467:R530" si="53">P467-M467</f>
        <v>-0.34603033994020604</v>
      </c>
      <c r="S467" t="str" cm="1">
        <f t="array" ref="S467">_xlfn.IFS(R467&gt;Q467,"Zunahme",-1*Q467&gt;R467,"Abnahme",TRUE,"Konstant")</f>
        <v>Abnahme</v>
      </c>
      <c r="T467">
        <f>IFERROR(INDEX(Gemeinde_Kennzahlen!A:C,MATCH(B467,Gemeinde_Kennzahlen!B:B,),3),0)</f>
        <v>43632</v>
      </c>
      <c r="U467">
        <f>IFERROR(IF(ISNUMBER(INDEX(Gemeinde_Kennzahlen!A:W,MATCH(B467,Gemeinde_Kennzahlen!B:B,),23)),INDEX(Gemeinde_Kennzahlen!A:W,MATCH(B467,Gemeinde_Kennzahlen!B:B,),23),0),0)</f>
        <v>28616</v>
      </c>
    </row>
    <row r="468" spans="1:21" x14ac:dyDescent="0.2">
      <c r="A468">
        <v>943</v>
      </c>
      <c r="B468" t="s">
        <v>1917</v>
      </c>
      <c r="C468" s="6">
        <v>0</v>
      </c>
      <c r="D468" s="6">
        <v>0</v>
      </c>
      <c r="E468" s="6">
        <v>0</v>
      </c>
      <c r="F468" s="6">
        <v>0</v>
      </c>
      <c r="G468" s="6">
        <v>0</v>
      </c>
      <c r="H468" s="6">
        <v>0</v>
      </c>
      <c r="I468" s="6">
        <v>0</v>
      </c>
      <c r="J468" s="6">
        <v>0</v>
      </c>
      <c r="K468" s="6">
        <v>0</v>
      </c>
      <c r="L468" s="6">
        <v>0</v>
      </c>
      <c r="M468" s="6">
        <f t="shared" si="48"/>
        <v>0</v>
      </c>
      <c r="N468" s="6">
        <f t="shared" si="49"/>
        <v>0</v>
      </c>
      <c r="O468" s="6">
        <f t="shared" si="50"/>
        <v>0</v>
      </c>
      <c r="P468" s="6">
        <f t="shared" si="51"/>
        <v>0</v>
      </c>
      <c r="Q468" s="6">
        <f t="shared" si="52"/>
        <v>0</v>
      </c>
      <c r="R468" s="6">
        <f t="shared" si="53"/>
        <v>0</v>
      </c>
      <c r="S468" t="str" cm="1">
        <f t="array" ref="S468">_xlfn.IFS(R468&gt;Q468,"Zunahme",-1*Q468&gt;R468,"Abnahme",TRUE,"Konstant")</f>
        <v>Konstant</v>
      </c>
      <c r="T468">
        <f>IFERROR(INDEX(Gemeinde_Kennzahlen!A:C,MATCH(B468,Gemeinde_Kennzahlen!B:B,),3),0)</f>
        <v>685</v>
      </c>
      <c r="U468">
        <f>IFERROR(IF(ISNUMBER(INDEX(Gemeinde_Kennzahlen!A:W,MATCH(B468,Gemeinde_Kennzahlen!B:B,),23)),INDEX(Gemeinde_Kennzahlen!A:W,MATCH(B468,Gemeinde_Kennzahlen!B:B,),23),0),0)</f>
        <v>183</v>
      </c>
    </row>
    <row r="469" spans="1:21" x14ac:dyDescent="0.2">
      <c r="A469">
        <v>944</v>
      </c>
      <c r="B469" t="s">
        <v>1916</v>
      </c>
      <c r="C469" s="6">
        <v>0</v>
      </c>
      <c r="D469" s="6">
        <v>3.244295447172056</v>
      </c>
      <c r="E469" s="6">
        <v>0</v>
      </c>
      <c r="F469" s="6">
        <v>0</v>
      </c>
      <c r="G469" s="6">
        <v>2.1628636314480372</v>
      </c>
      <c r="H469" s="6">
        <v>0</v>
      </c>
      <c r="I469" s="6">
        <v>0</v>
      </c>
      <c r="J469" s="6">
        <v>0</v>
      </c>
      <c r="K469" s="6">
        <v>0</v>
      </c>
      <c r="L469" s="6">
        <v>0</v>
      </c>
      <c r="M469" s="6">
        <f t="shared" si="48"/>
        <v>0.5407159078620094</v>
      </c>
      <c r="N469" s="6">
        <f t="shared" si="49"/>
        <v>0</v>
      </c>
      <c r="O469" s="6">
        <f t="shared" si="50"/>
        <v>1.0814318157240188</v>
      </c>
      <c r="P469" s="6">
        <f t="shared" si="51"/>
        <v>0</v>
      </c>
      <c r="Q469" s="6">
        <f t="shared" si="52"/>
        <v>0.36937928574887702</v>
      </c>
      <c r="R469" s="6">
        <f t="shared" si="53"/>
        <v>-0.5407159078620094</v>
      </c>
      <c r="S469" t="str" cm="1">
        <f t="array" ref="S469">_xlfn.IFS(R469&gt;Q469,"Zunahme",-1*Q469&gt;R469,"Abnahme",TRUE,"Konstant")</f>
        <v>Abnahme</v>
      </c>
      <c r="T469">
        <f>IFERROR(INDEX(Gemeinde_Kennzahlen!A:C,MATCH(B469,Gemeinde_Kennzahlen!B:B,),3),0)</f>
        <v>5843</v>
      </c>
      <c r="U469">
        <f>IFERROR(IF(ISNUMBER(INDEX(Gemeinde_Kennzahlen!A:W,MATCH(B469,Gemeinde_Kennzahlen!B:B,),23)),INDEX(Gemeinde_Kennzahlen!A:W,MATCH(B469,Gemeinde_Kennzahlen!B:B,),23),0),0)</f>
        <v>3404</v>
      </c>
    </row>
    <row r="470" spans="1:21" x14ac:dyDescent="0.2">
      <c r="A470">
        <v>945</v>
      </c>
      <c r="B470" t="s">
        <v>1915</v>
      </c>
      <c r="C470" s="6">
        <v>0</v>
      </c>
      <c r="D470" s="6">
        <v>0</v>
      </c>
      <c r="E470" s="6">
        <v>0</v>
      </c>
      <c r="F470" s="6">
        <v>0</v>
      </c>
      <c r="G470" s="6">
        <v>0</v>
      </c>
      <c r="H470" s="6">
        <v>0</v>
      </c>
      <c r="I470" s="6">
        <v>0</v>
      </c>
      <c r="J470" s="6">
        <v>0</v>
      </c>
      <c r="K470" s="6">
        <v>0</v>
      </c>
      <c r="L470" s="6">
        <v>0</v>
      </c>
      <c r="M470" s="6">
        <f t="shared" si="48"/>
        <v>0</v>
      </c>
      <c r="N470" s="6">
        <f t="shared" si="49"/>
        <v>0</v>
      </c>
      <c r="O470" s="6">
        <f t="shared" si="50"/>
        <v>0</v>
      </c>
      <c r="P470" s="6">
        <f t="shared" si="51"/>
        <v>0</v>
      </c>
      <c r="Q470" s="6">
        <f t="shared" si="52"/>
        <v>0</v>
      </c>
      <c r="R470" s="6">
        <f t="shared" si="53"/>
        <v>0</v>
      </c>
      <c r="S470" t="str" cm="1">
        <f t="array" ref="S470">_xlfn.IFS(R470&gt;Q470,"Zunahme",-1*Q470&gt;R470,"Abnahme",TRUE,"Konstant")</f>
        <v>Konstant</v>
      </c>
      <c r="T470">
        <f>IFERROR(INDEX(Gemeinde_Kennzahlen!A:C,MATCH(B470,Gemeinde_Kennzahlen!B:B,),3),0)</f>
        <v>1008</v>
      </c>
      <c r="U470">
        <f>IFERROR(IF(ISNUMBER(INDEX(Gemeinde_Kennzahlen!A:W,MATCH(B470,Gemeinde_Kennzahlen!B:B,),23)),INDEX(Gemeinde_Kennzahlen!A:W,MATCH(B470,Gemeinde_Kennzahlen!B:B,),23),0),0)</f>
        <v>345</v>
      </c>
    </row>
    <row r="471" spans="1:21" x14ac:dyDescent="0.2">
      <c r="A471">
        <v>946</v>
      </c>
      <c r="B471" t="s">
        <v>1914</v>
      </c>
      <c r="C471" s="6">
        <v>0</v>
      </c>
      <c r="D471" s="6">
        <v>0</v>
      </c>
      <c r="E471" s="6">
        <v>0</v>
      </c>
      <c r="F471" s="6">
        <v>0</v>
      </c>
      <c r="G471" s="6">
        <v>0</v>
      </c>
      <c r="H471" s="6">
        <v>0</v>
      </c>
      <c r="I471" s="6">
        <v>0</v>
      </c>
      <c r="J471" s="6">
        <v>0</v>
      </c>
      <c r="K471" s="6">
        <v>0</v>
      </c>
      <c r="L471" s="6">
        <v>0</v>
      </c>
      <c r="M471" s="6">
        <f t="shared" si="48"/>
        <v>0</v>
      </c>
      <c r="N471" s="6">
        <f t="shared" si="49"/>
        <v>0</v>
      </c>
      <c r="O471" s="6">
        <f t="shared" si="50"/>
        <v>0</v>
      </c>
      <c r="P471" s="6">
        <f t="shared" si="51"/>
        <v>0</v>
      </c>
      <c r="Q471" s="6">
        <f t="shared" si="52"/>
        <v>0</v>
      </c>
      <c r="R471" s="6">
        <f t="shared" si="53"/>
        <v>0</v>
      </c>
      <c r="S471" t="str" cm="1">
        <f t="array" ref="S471">_xlfn.IFS(R471&gt;Q471,"Zunahme",-1*Q471&gt;R471,"Abnahme",TRUE,"Konstant")</f>
        <v>Konstant</v>
      </c>
      <c r="T471">
        <f>IFERROR(INDEX(Gemeinde_Kennzahlen!A:C,MATCH(B471,Gemeinde_Kennzahlen!B:B,),3),0)</f>
        <v>233</v>
      </c>
      <c r="U471">
        <f>IFERROR(IF(ISNUMBER(INDEX(Gemeinde_Kennzahlen!A:W,MATCH(B471,Gemeinde_Kennzahlen!B:B,),23)),INDEX(Gemeinde_Kennzahlen!A:W,MATCH(B471,Gemeinde_Kennzahlen!B:B,),23),0),0)</f>
        <v>0</v>
      </c>
    </row>
    <row r="472" spans="1:21" x14ac:dyDescent="0.2">
      <c r="A472">
        <v>947</v>
      </c>
      <c r="B472" t="s">
        <v>1913</v>
      </c>
      <c r="C472" s="6">
        <v>0</v>
      </c>
      <c r="D472" s="6">
        <v>0</v>
      </c>
      <c r="E472" s="6">
        <v>0</v>
      </c>
      <c r="F472" s="6">
        <v>0</v>
      </c>
      <c r="G472" s="6">
        <v>0</v>
      </c>
      <c r="H472" s="6">
        <v>0</v>
      </c>
      <c r="I472" s="6">
        <v>0</v>
      </c>
      <c r="J472" s="6">
        <v>0</v>
      </c>
      <c r="K472" s="6">
        <v>0</v>
      </c>
      <c r="L472" s="6">
        <v>0</v>
      </c>
      <c r="M472" s="6">
        <f t="shared" si="48"/>
        <v>0</v>
      </c>
      <c r="N472" s="6">
        <f t="shared" si="49"/>
        <v>0</v>
      </c>
      <c r="O472" s="6">
        <f t="shared" si="50"/>
        <v>0</v>
      </c>
      <c r="P472" s="6">
        <f t="shared" si="51"/>
        <v>0</v>
      </c>
      <c r="Q472" s="6">
        <f t="shared" si="52"/>
        <v>0</v>
      </c>
      <c r="R472" s="6">
        <f t="shared" si="53"/>
        <v>0</v>
      </c>
      <c r="S472" t="str" cm="1">
        <f t="array" ref="S472">_xlfn.IFS(R472&gt;Q472,"Zunahme",-1*Q472&gt;R472,"Abnahme",TRUE,"Konstant")</f>
        <v>Konstant</v>
      </c>
      <c r="T472">
        <f>IFERROR(INDEX(Gemeinde_Kennzahlen!A:C,MATCH(B472,Gemeinde_Kennzahlen!B:B,),3),0)</f>
        <v>329</v>
      </c>
      <c r="U472">
        <f>IFERROR(IF(ISNUMBER(INDEX(Gemeinde_Kennzahlen!A:W,MATCH(B472,Gemeinde_Kennzahlen!B:B,),23)),INDEX(Gemeinde_Kennzahlen!A:W,MATCH(B472,Gemeinde_Kennzahlen!B:B,),23),0),0)</f>
        <v>93</v>
      </c>
    </row>
    <row r="473" spans="1:21" x14ac:dyDescent="0.2">
      <c r="A473">
        <v>948</v>
      </c>
      <c r="B473" t="s">
        <v>1912</v>
      </c>
      <c r="C473" s="6">
        <v>10.2880658436214</v>
      </c>
      <c r="D473" s="6">
        <v>0</v>
      </c>
      <c r="E473" s="6">
        <v>0</v>
      </c>
      <c r="F473" s="6">
        <v>0</v>
      </c>
      <c r="G473" s="6">
        <v>0</v>
      </c>
      <c r="H473" s="6">
        <v>0</v>
      </c>
      <c r="I473" s="6">
        <v>0</v>
      </c>
      <c r="J473" s="6">
        <v>0</v>
      </c>
      <c r="K473" s="6">
        <v>0</v>
      </c>
      <c r="L473" s="6">
        <v>0</v>
      </c>
      <c r="M473" s="6">
        <f t="shared" si="48"/>
        <v>1.0288065843621399</v>
      </c>
      <c r="N473" s="6">
        <f t="shared" si="49"/>
        <v>0</v>
      </c>
      <c r="O473" s="6">
        <f t="shared" si="50"/>
        <v>2.0576131687242798</v>
      </c>
      <c r="P473" s="6">
        <f t="shared" si="51"/>
        <v>0</v>
      </c>
      <c r="Q473" s="6">
        <f t="shared" si="52"/>
        <v>1.0288065843621399</v>
      </c>
      <c r="R473" s="6">
        <f t="shared" si="53"/>
        <v>-1.0288065843621399</v>
      </c>
      <c r="S473" t="str" cm="1">
        <f t="array" ref="S473">_xlfn.IFS(R473&gt;Q473,"Zunahme",-1*Q473&gt;R473,"Abnahme",TRUE,"Konstant")</f>
        <v>Konstant</v>
      </c>
      <c r="T473">
        <f>IFERROR(INDEX(Gemeinde_Kennzahlen!A:C,MATCH(B473,Gemeinde_Kennzahlen!B:B,),3),0)</f>
        <v>777</v>
      </c>
      <c r="U473">
        <f>IFERROR(IF(ISNUMBER(INDEX(Gemeinde_Kennzahlen!A:W,MATCH(B473,Gemeinde_Kennzahlen!B:B,),23)),INDEX(Gemeinde_Kennzahlen!A:W,MATCH(B473,Gemeinde_Kennzahlen!B:B,),23),0),0)</f>
        <v>195</v>
      </c>
    </row>
    <row r="474" spans="1:21" x14ac:dyDescent="0.2">
      <c r="A474">
        <v>951</v>
      </c>
      <c r="B474" t="s">
        <v>1911</v>
      </c>
      <c r="C474" s="6">
        <v>0</v>
      </c>
      <c r="D474" s="6">
        <v>0</v>
      </c>
      <c r="E474" s="6">
        <v>0</v>
      </c>
      <c r="F474" s="6">
        <v>6.1274509803921564</v>
      </c>
      <c r="G474" s="6">
        <v>0</v>
      </c>
      <c r="H474" s="6">
        <v>0</v>
      </c>
      <c r="I474" s="6">
        <v>0</v>
      </c>
      <c r="J474" s="6">
        <v>0</v>
      </c>
      <c r="K474" s="6">
        <v>0</v>
      </c>
      <c r="L474" s="6">
        <v>0</v>
      </c>
      <c r="M474" s="6">
        <f t="shared" si="48"/>
        <v>0.61274509803921562</v>
      </c>
      <c r="N474" s="6">
        <f t="shared" si="49"/>
        <v>0</v>
      </c>
      <c r="O474" s="6">
        <f t="shared" si="50"/>
        <v>1.2254901960784312</v>
      </c>
      <c r="P474" s="6">
        <f t="shared" si="51"/>
        <v>0</v>
      </c>
      <c r="Q474" s="6">
        <f t="shared" si="52"/>
        <v>0.61274509803921562</v>
      </c>
      <c r="R474" s="6">
        <f t="shared" si="53"/>
        <v>-0.61274509803921562</v>
      </c>
      <c r="S474" t="str" cm="1">
        <f t="array" ref="S474">_xlfn.IFS(R474&gt;Q474,"Zunahme",-1*Q474&gt;R474,"Abnahme",TRUE,"Konstant")</f>
        <v>Konstant</v>
      </c>
      <c r="T474">
        <f>IFERROR(INDEX(Gemeinde_Kennzahlen!A:C,MATCH(B474,Gemeinde_Kennzahlen!B:B,),3),0)</f>
        <v>1106</v>
      </c>
      <c r="U474">
        <f>IFERROR(IF(ISNUMBER(INDEX(Gemeinde_Kennzahlen!A:W,MATCH(B474,Gemeinde_Kennzahlen!B:B,),23)),INDEX(Gemeinde_Kennzahlen!A:W,MATCH(B474,Gemeinde_Kennzahlen!B:B,),23),0),0)</f>
        <v>526</v>
      </c>
    </row>
    <row r="475" spans="1:21" x14ac:dyDescent="0.2">
      <c r="A475">
        <v>952</v>
      </c>
      <c r="B475" t="s">
        <v>1910</v>
      </c>
      <c r="C475" s="6">
        <v>0</v>
      </c>
      <c r="D475" s="6">
        <v>0</v>
      </c>
      <c r="E475" s="6">
        <v>0</v>
      </c>
      <c r="F475" s="6">
        <v>0</v>
      </c>
      <c r="G475" s="6">
        <v>0</v>
      </c>
      <c r="H475" s="6">
        <v>0</v>
      </c>
      <c r="I475" s="6">
        <v>0</v>
      </c>
      <c r="J475" s="6">
        <v>0</v>
      </c>
      <c r="K475" s="6">
        <v>13.404825737265416</v>
      </c>
      <c r="L475" s="6">
        <v>0</v>
      </c>
      <c r="M475" s="6">
        <f t="shared" si="48"/>
        <v>1.3404825737265416</v>
      </c>
      <c r="N475" s="6">
        <f t="shared" si="49"/>
        <v>0</v>
      </c>
      <c r="O475" s="6">
        <f t="shared" si="50"/>
        <v>0</v>
      </c>
      <c r="P475" s="6">
        <f t="shared" si="51"/>
        <v>2.6809651474530831</v>
      </c>
      <c r="Q475" s="6">
        <f t="shared" si="52"/>
        <v>1.3404825737265416</v>
      </c>
      <c r="R475" s="6">
        <f t="shared" si="53"/>
        <v>1.3404825737265416</v>
      </c>
      <c r="S475" t="str" cm="1">
        <f t="array" ref="S475">_xlfn.IFS(R475&gt;Q475,"Zunahme",-1*Q475&gt;R475,"Abnahme",TRUE,"Konstant")</f>
        <v>Konstant</v>
      </c>
      <c r="T475">
        <f>IFERROR(INDEX(Gemeinde_Kennzahlen!A:C,MATCH(B475,Gemeinde_Kennzahlen!B:B,),3),0)</f>
        <v>1046</v>
      </c>
      <c r="U475">
        <f>IFERROR(IF(ISNUMBER(INDEX(Gemeinde_Kennzahlen!A:W,MATCH(B475,Gemeinde_Kennzahlen!B:B,),23)),INDEX(Gemeinde_Kennzahlen!A:W,MATCH(B475,Gemeinde_Kennzahlen!B:B,),23),0),0)</f>
        <v>446</v>
      </c>
    </row>
    <row r="476" spans="1:21" x14ac:dyDescent="0.2">
      <c r="A476">
        <v>953</v>
      </c>
      <c r="B476" t="s">
        <v>1909</v>
      </c>
      <c r="C476" s="6">
        <v>0</v>
      </c>
      <c r="D476" s="6">
        <v>0</v>
      </c>
      <c r="E476" s="6">
        <v>0</v>
      </c>
      <c r="F476" s="6">
        <v>0</v>
      </c>
      <c r="G476" s="6">
        <v>0</v>
      </c>
      <c r="H476" s="6">
        <v>0</v>
      </c>
      <c r="I476" s="6">
        <v>0</v>
      </c>
      <c r="J476" s="6">
        <v>0</v>
      </c>
      <c r="K476" s="6">
        <v>0</v>
      </c>
      <c r="L476" s="6">
        <v>5.5340343110127286</v>
      </c>
      <c r="M476" s="6">
        <f t="shared" si="48"/>
        <v>0.55340343110127288</v>
      </c>
      <c r="N476" s="6">
        <f t="shared" si="49"/>
        <v>0</v>
      </c>
      <c r="O476" s="6">
        <f t="shared" si="50"/>
        <v>0</v>
      </c>
      <c r="P476" s="6">
        <f t="shared" si="51"/>
        <v>1.1068068622025458</v>
      </c>
      <c r="Q476" s="6">
        <f t="shared" si="52"/>
        <v>0.55340343110127288</v>
      </c>
      <c r="R476" s="6">
        <f t="shared" si="53"/>
        <v>0.55340343110127288</v>
      </c>
      <c r="S476" t="str" cm="1">
        <f t="array" ref="S476">_xlfn.IFS(R476&gt;Q476,"Zunahme",-1*Q476&gt;R476,"Abnahme",TRUE,"Konstant")</f>
        <v>Konstant</v>
      </c>
      <c r="T476">
        <f>IFERROR(INDEX(Gemeinde_Kennzahlen!A:C,MATCH(B476,Gemeinde_Kennzahlen!B:B,),3),0)</f>
        <v>1374</v>
      </c>
      <c r="U476">
        <f>IFERROR(IF(ISNUMBER(INDEX(Gemeinde_Kennzahlen!A:W,MATCH(B476,Gemeinde_Kennzahlen!B:B,),23)),INDEX(Gemeinde_Kennzahlen!A:W,MATCH(B476,Gemeinde_Kennzahlen!B:B,),23),0),0)</f>
        <v>433</v>
      </c>
    </row>
    <row r="477" spans="1:21" x14ac:dyDescent="0.2">
      <c r="A477">
        <v>954</v>
      </c>
      <c r="B477" t="s">
        <v>1908</v>
      </c>
      <c r="C477" s="6">
        <v>3.7023324694557571</v>
      </c>
      <c r="D477" s="6">
        <v>0</v>
      </c>
      <c r="E477" s="6">
        <v>1.2341108231519191</v>
      </c>
      <c r="F477" s="6">
        <v>1.2341108231519191</v>
      </c>
      <c r="G477" s="6">
        <v>2.4682216463038382</v>
      </c>
      <c r="H477" s="6">
        <v>1.2341108231519191</v>
      </c>
      <c r="I477" s="6">
        <v>1.2341108231519191</v>
      </c>
      <c r="J477" s="6">
        <v>0</v>
      </c>
      <c r="K477" s="6">
        <v>0</v>
      </c>
      <c r="L477" s="6">
        <v>0</v>
      </c>
      <c r="M477" s="6">
        <f t="shared" si="48"/>
        <v>1.1106997408367272</v>
      </c>
      <c r="N477" s="6">
        <f t="shared" si="49"/>
        <v>1.2341108231519191</v>
      </c>
      <c r="O477" s="6">
        <f t="shared" si="50"/>
        <v>1.7277551524126866</v>
      </c>
      <c r="P477" s="6">
        <f t="shared" si="51"/>
        <v>0.49364432926076762</v>
      </c>
      <c r="Q477" s="6">
        <f t="shared" si="52"/>
        <v>0.38808594068273489</v>
      </c>
      <c r="R477" s="6">
        <f t="shared" si="53"/>
        <v>-0.61705541157595956</v>
      </c>
      <c r="S477" t="str" cm="1">
        <f t="array" ref="S477">_xlfn.IFS(R477&gt;Q477,"Zunahme",-1*Q477&gt;R477,"Abnahme",TRUE,"Konstant")</f>
        <v>Abnahme</v>
      </c>
      <c r="T477">
        <f>IFERROR(INDEX(Gemeinde_Kennzahlen!A:C,MATCH(B477,Gemeinde_Kennzahlen!B:B,),3),0)</f>
        <v>5004</v>
      </c>
      <c r="U477">
        <f>IFERROR(IF(ISNUMBER(INDEX(Gemeinde_Kennzahlen!A:W,MATCH(B477,Gemeinde_Kennzahlen!B:B,),23)),INDEX(Gemeinde_Kennzahlen!A:W,MATCH(B477,Gemeinde_Kennzahlen!B:B,),23),0),0)</f>
        <v>3099</v>
      </c>
    </row>
    <row r="478" spans="1:21" x14ac:dyDescent="0.2">
      <c r="A478">
        <v>955</v>
      </c>
      <c r="B478" t="s">
        <v>1907</v>
      </c>
      <c r="C478" s="6">
        <v>0</v>
      </c>
      <c r="D478" s="6">
        <v>0</v>
      </c>
      <c r="E478" s="6">
        <v>1.7241379310344829</v>
      </c>
      <c r="F478" s="6">
        <v>1.7241379310344829</v>
      </c>
      <c r="G478" s="6">
        <v>0</v>
      </c>
      <c r="H478" s="6">
        <v>0</v>
      </c>
      <c r="I478" s="6">
        <v>0</v>
      </c>
      <c r="J478" s="6">
        <v>0</v>
      </c>
      <c r="K478" s="6">
        <v>0</v>
      </c>
      <c r="L478" s="6">
        <v>0</v>
      </c>
      <c r="M478" s="6">
        <f t="shared" si="48"/>
        <v>0.34482758620689657</v>
      </c>
      <c r="N478" s="6">
        <f t="shared" si="49"/>
        <v>0</v>
      </c>
      <c r="O478" s="6">
        <f t="shared" si="50"/>
        <v>0.68965517241379315</v>
      </c>
      <c r="P478" s="6">
        <f t="shared" si="51"/>
        <v>0</v>
      </c>
      <c r="Q478" s="6">
        <f t="shared" si="52"/>
        <v>0.22988505747126436</v>
      </c>
      <c r="R478" s="6">
        <f t="shared" si="53"/>
        <v>-0.34482758620689657</v>
      </c>
      <c r="S478" t="str" cm="1">
        <f t="array" ref="S478">_xlfn.IFS(R478&gt;Q478,"Zunahme",-1*Q478&gt;R478,"Abnahme",TRUE,"Konstant")</f>
        <v>Abnahme</v>
      </c>
      <c r="T478">
        <f>IFERROR(INDEX(Gemeinde_Kennzahlen!A:C,MATCH(B478,Gemeinde_Kennzahlen!B:B,),3),0)</f>
        <v>4197</v>
      </c>
      <c r="U478">
        <f>IFERROR(IF(ISNUMBER(INDEX(Gemeinde_Kennzahlen!A:W,MATCH(B478,Gemeinde_Kennzahlen!B:B,),23)),INDEX(Gemeinde_Kennzahlen!A:W,MATCH(B478,Gemeinde_Kennzahlen!B:B,),23),0),0)</f>
        <v>1603</v>
      </c>
    </row>
    <row r="479" spans="1:21" x14ac:dyDescent="0.2">
      <c r="A479">
        <v>956</v>
      </c>
      <c r="B479" t="s">
        <v>1906</v>
      </c>
      <c r="C479" s="6">
        <v>0</v>
      </c>
      <c r="D479" s="6">
        <v>2.2232103156958649</v>
      </c>
      <c r="E479" s="6">
        <v>0</v>
      </c>
      <c r="F479" s="6">
        <v>0</v>
      </c>
      <c r="G479" s="6">
        <v>2.2232103156958649</v>
      </c>
      <c r="H479" s="6">
        <v>0</v>
      </c>
      <c r="I479" s="6">
        <v>0</v>
      </c>
      <c r="J479" s="6">
        <v>0</v>
      </c>
      <c r="K479" s="6">
        <v>0</v>
      </c>
      <c r="L479" s="6">
        <v>0</v>
      </c>
      <c r="M479" s="6">
        <f t="shared" si="48"/>
        <v>0.44464206313917298</v>
      </c>
      <c r="N479" s="6">
        <f t="shared" si="49"/>
        <v>0</v>
      </c>
      <c r="O479" s="6">
        <f t="shared" si="50"/>
        <v>0.88928412627834597</v>
      </c>
      <c r="P479" s="6">
        <f t="shared" si="51"/>
        <v>0</v>
      </c>
      <c r="Q479" s="6">
        <f t="shared" si="52"/>
        <v>0.29642804209278201</v>
      </c>
      <c r="R479" s="6">
        <f t="shared" si="53"/>
        <v>-0.44464206313917298</v>
      </c>
      <c r="S479" t="str" cm="1">
        <f t="array" ref="S479">_xlfn.IFS(R479&gt;Q479,"Zunahme",-1*Q479&gt;R479,"Abnahme",TRUE,"Konstant")</f>
        <v>Abnahme</v>
      </c>
      <c r="T479">
        <f>IFERROR(INDEX(Gemeinde_Kennzahlen!A:C,MATCH(B479,Gemeinde_Kennzahlen!B:B,),3),0)</f>
        <v>3224</v>
      </c>
      <c r="U479">
        <f>IFERROR(IF(ISNUMBER(INDEX(Gemeinde_Kennzahlen!A:W,MATCH(B479,Gemeinde_Kennzahlen!B:B,),23)),INDEX(Gemeinde_Kennzahlen!A:W,MATCH(B479,Gemeinde_Kennzahlen!B:B,),23),0),0)</f>
        <v>1274</v>
      </c>
    </row>
    <row r="480" spans="1:21" x14ac:dyDescent="0.2">
      <c r="A480">
        <v>957</v>
      </c>
      <c r="B480" t="s">
        <v>1905</v>
      </c>
      <c r="C480" s="6">
        <v>0</v>
      </c>
      <c r="D480" s="6">
        <v>1.25</v>
      </c>
      <c r="E480" s="6">
        <v>0</v>
      </c>
      <c r="F480" s="6">
        <v>0</v>
      </c>
      <c r="G480" s="6">
        <v>3.75</v>
      </c>
      <c r="H480" s="6">
        <v>0</v>
      </c>
      <c r="I480" s="6">
        <v>0</v>
      </c>
      <c r="J480" s="6">
        <v>0</v>
      </c>
      <c r="K480" s="6">
        <v>0</v>
      </c>
      <c r="L480" s="6">
        <v>1.25</v>
      </c>
      <c r="M480" s="6">
        <f t="shared" si="48"/>
        <v>0.625</v>
      </c>
      <c r="N480" s="6">
        <f t="shared" si="49"/>
        <v>0</v>
      </c>
      <c r="O480" s="6">
        <f t="shared" si="50"/>
        <v>1</v>
      </c>
      <c r="P480" s="6">
        <f t="shared" si="51"/>
        <v>0.25</v>
      </c>
      <c r="Q480" s="6">
        <f t="shared" si="52"/>
        <v>0.38414768572053692</v>
      </c>
      <c r="R480" s="6">
        <f t="shared" si="53"/>
        <v>-0.375</v>
      </c>
      <c r="S480" t="str" cm="1">
        <f t="array" ref="S480">_xlfn.IFS(R480&gt;Q480,"Zunahme",-1*Q480&gt;R480,"Abnahme",TRUE,"Konstant")</f>
        <v>Konstant</v>
      </c>
      <c r="T480">
        <f>IFERROR(INDEX(Gemeinde_Kennzahlen!A:C,MATCH(B480,Gemeinde_Kennzahlen!B:B,),3),0)</f>
        <v>5026</v>
      </c>
      <c r="U480">
        <f>IFERROR(IF(ISNUMBER(INDEX(Gemeinde_Kennzahlen!A:W,MATCH(B480,Gemeinde_Kennzahlen!B:B,),23)),INDEX(Gemeinde_Kennzahlen!A:W,MATCH(B480,Gemeinde_Kennzahlen!B:B,),23),0),0)</f>
        <v>2974</v>
      </c>
    </row>
    <row r="481" spans="1:21" x14ac:dyDescent="0.2">
      <c r="A481">
        <v>958</v>
      </c>
      <c r="B481" t="s">
        <v>1904</v>
      </c>
      <c r="C481" s="6">
        <v>0</v>
      </c>
      <c r="D481" s="6">
        <v>0</v>
      </c>
      <c r="E481" s="6">
        <v>0</v>
      </c>
      <c r="F481" s="6">
        <v>0</v>
      </c>
      <c r="G481" s="6">
        <v>0</v>
      </c>
      <c r="H481" s="6">
        <v>0</v>
      </c>
      <c r="I481" s="6">
        <v>7.5131480090157776</v>
      </c>
      <c r="J481" s="6">
        <v>0</v>
      </c>
      <c r="K481" s="6">
        <v>0</v>
      </c>
      <c r="L481" s="6">
        <v>0</v>
      </c>
      <c r="M481" s="6">
        <f t="shared" si="48"/>
        <v>0.75131480090157776</v>
      </c>
      <c r="N481" s="6">
        <f t="shared" si="49"/>
        <v>0</v>
      </c>
      <c r="O481" s="6">
        <f t="shared" si="50"/>
        <v>0</v>
      </c>
      <c r="P481" s="6">
        <f t="shared" si="51"/>
        <v>1.5026296018031555</v>
      </c>
      <c r="Q481" s="6">
        <f t="shared" si="52"/>
        <v>0.75131480090157776</v>
      </c>
      <c r="R481" s="6">
        <f t="shared" si="53"/>
        <v>0.75131480090157776</v>
      </c>
      <c r="S481" t="str" cm="1">
        <f t="array" ref="S481">_xlfn.IFS(R481&gt;Q481,"Zunahme",-1*Q481&gt;R481,"Abnahme",TRUE,"Konstant")</f>
        <v>Konstant</v>
      </c>
      <c r="T481">
        <f>IFERROR(INDEX(Gemeinde_Kennzahlen!A:C,MATCH(B481,Gemeinde_Kennzahlen!B:B,),3),0)</f>
        <v>962</v>
      </c>
      <c r="U481">
        <f>IFERROR(IF(ISNUMBER(INDEX(Gemeinde_Kennzahlen!A:W,MATCH(B481,Gemeinde_Kennzahlen!B:B,),23)),INDEX(Gemeinde_Kennzahlen!A:W,MATCH(B481,Gemeinde_Kennzahlen!B:B,),23),0),0)</f>
        <v>369</v>
      </c>
    </row>
    <row r="482" spans="1:21" x14ac:dyDescent="0.2">
      <c r="A482">
        <v>959</v>
      </c>
      <c r="B482" t="s">
        <v>1903</v>
      </c>
      <c r="C482" s="6">
        <v>0</v>
      </c>
      <c r="D482" s="6">
        <v>0</v>
      </c>
      <c r="E482" s="6">
        <v>13.140604467805518</v>
      </c>
      <c r="F482" s="6">
        <v>0</v>
      </c>
      <c r="G482" s="6">
        <v>13.140604467805518</v>
      </c>
      <c r="H482" s="6">
        <v>0</v>
      </c>
      <c r="I482" s="6">
        <v>0</v>
      </c>
      <c r="J482" s="6">
        <v>0</v>
      </c>
      <c r="K482" s="6">
        <v>0</v>
      </c>
      <c r="L482" s="6">
        <v>0</v>
      </c>
      <c r="M482" s="6">
        <f t="shared" si="48"/>
        <v>2.6281208935611038</v>
      </c>
      <c r="N482" s="6">
        <f t="shared" si="49"/>
        <v>0</v>
      </c>
      <c r="O482" s="6">
        <f t="shared" si="50"/>
        <v>5.2562417871222076</v>
      </c>
      <c r="P482" s="6">
        <f t="shared" si="51"/>
        <v>0</v>
      </c>
      <c r="Q482" s="6">
        <f t="shared" si="52"/>
        <v>1.7520805957074024</v>
      </c>
      <c r="R482" s="6">
        <f t="shared" si="53"/>
        <v>-2.6281208935611038</v>
      </c>
      <c r="S482" t="str" cm="1">
        <f t="array" ref="S482">_xlfn.IFS(R482&gt;Q482,"Zunahme",-1*Q482&gt;R482,"Abnahme",TRUE,"Konstant")</f>
        <v>Abnahme</v>
      </c>
      <c r="T482">
        <f>IFERROR(INDEX(Gemeinde_Kennzahlen!A:C,MATCH(B482,Gemeinde_Kennzahlen!B:B,),3),0)</f>
        <v>541</v>
      </c>
      <c r="U482">
        <f>IFERROR(IF(ISNUMBER(INDEX(Gemeinde_Kennzahlen!A:W,MATCH(B482,Gemeinde_Kennzahlen!B:B,),23)),INDEX(Gemeinde_Kennzahlen!A:W,MATCH(B482,Gemeinde_Kennzahlen!B:B,),23),0),0)</f>
        <v>220</v>
      </c>
    </row>
    <row r="483" spans="1:21" x14ac:dyDescent="0.2">
      <c r="A483">
        <v>960</v>
      </c>
      <c r="B483" t="s">
        <v>1902</v>
      </c>
      <c r="C483" s="6">
        <v>0</v>
      </c>
      <c r="D483" s="6">
        <v>0</v>
      </c>
      <c r="E483" s="6">
        <v>0</v>
      </c>
      <c r="F483" s="6">
        <v>0</v>
      </c>
      <c r="G483" s="6">
        <v>0</v>
      </c>
      <c r="H483" s="6">
        <v>0</v>
      </c>
      <c r="I483" s="6">
        <v>6.1500615006150063</v>
      </c>
      <c r="J483" s="6">
        <v>0</v>
      </c>
      <c r="K483" s="6">
        <v>0</v>
      </c>
      <c r="L483" s="6">
        <v>6.1500615006150063</v>
      </c>
      <c r="M483" s="6">
        <f t="shared" si="48"/>
        <v>1.2300123001230012</v>
      </c>
      <c r="N483" s="6">
        <f t="shared" si="49"/>
        <v>0</v>
      </c>
      <c r="O483" s="6">
        <f t="shared" si="50"/>
        <v>0</v>
      </c>
      <c r="P483" s="6">
        <f t="shared" si="51"/>
        <v>2.4600246002460024</v>
      </c>
      <c r="Q483" s="6">
        <f t="shared" si="52"/>
        <v>0.8200082000820007</v>
      </c>
      <c r="R483" s="6">
        <f t="shared" si="53"/>
        <v>1.2300123001230012</v>
      </c>
      <c r="S483" t="str" cm="1">
        <f t="array" ref="S483">_xlfn.IFS(R483&gt;Q483,"Zunahme",-1*Q483&gt;R483,"Abnahme",TRUE,"Konstant")</f>
        <v>Zunahme</v>
      </c>
      <c r="T483">
        <f>IFERROR(INDEX(Gemeinde_Kennzahlen!A:C,MATCH(B483,Gemeinde_Kennzahlen!B:B,),3),0)</f>
        <v>1108</v>
      </c>
      <c r="U483">
        <f>IFERROR(IF(ISNUMBER(INDEX(Gemeinde_Kennzahlen!A:W,MATCH(B483,Gemeinde_Kennzahlen!B:B,),23)),INDEX(Gemeinde_Kennzahlen!A:W,MATCH(B483,Gemeinde_Kennzahlen!B:B,),23),0),0)</f>
        <v>518</v>
      </c>
    </row>
    <row r="484" spans="1:21" x14ac:dyDescent="0.2">
      <c r="A484">
        <v>971</v>
      </c>
      <c r="B484" t="s">
        <v>1901</v>
      </c>
      <c r="C484" s="6">
        <v>5.2356020942408374</v>
      </c>
      <c r="D484" s="6">
        <v>0</v>
      </c>
      <c r="E484" s="6">
        <v>5.2356020942408374</v>
      </c>
      <c r="F484" s="6">
        <v>0</v>
      </c>
      <c r="G484" s="6">
        <v>0</v>
      </c>
      <c r="H484" s="6">
        <v>0</v>
      </c>
      <c r="I484" s="6">
        <v>0</v>
      </c>
      <c r="J484" s="6">
        <v>0</v>
      </c>
      <c r="K484" s="6">
        <v>5.2356020942408374</v>
      </c>
      <c r="L484" s="6">
        <v>0</v>
      </c>
      <c r="M484" s="6">
        <f t="shared" si="48"/>
        <v>1.5706806282722512</v>
      </c>
      <c r="N484" s="6">
        <f t="shared" si="49"/>
        <v>0</v>
      </c>
      <c r="O484" s="6">
        <f t="shared" si="50"/>
        <v>2.0942408376963351</v>
      </c>
      <c r="P484" s="6">
        <f t="shared" si="51"/>
        <v>1.0471204188481675</v>
      </c>
      <c r="Q484" s="6">
        <f t="shared" si="52"/>
        <v>0.79975143018426509</v>
      </c>
      <c r="R484" s="6">
        <f t="shared" si="53"/>
        <v>-0.52356020942408366</v>
      </c>
      <c r="S484" t="str" cm="1">
        <f t="array" ref="S484">_xlfn.IFS(R484&gt;Q484,"Zunahme",-1*Q484&gt;R484,"Abnahme",TRUE,"Konstant")</f>
        <v>Konstant</v>
      </c>
      <c r="T484">
        <f>IFERROR(INDEX(Gemeinde_Kennzahlen!A:C,MATCH(B484,Gemeinde_Kennzahlen!B:B,),3),0)</f>
        <v>1513</v>
      </c>
      <c r="U484">
        <f>IFERROR(IF(ISNUMBER(INDEX(Gemeinde_Kennzahlen!A:W,MATCH(B484,Gemeinde_Kennzahlen!B:B,),23)),INDEX(Gemeinde_Kennzahlen!A:W,MATCH(B484,Gemeinde_Kennzahlen!B:B,),23),0),0)</f>
        <v>397</v>
      </c>
    </row>
    <row r="485" spans="1:21" x14ac:dyDescent="0.2">
      <c r="A485">
        <v>972</v>
      </c>
      <c r="B485" t="s">
        <v>1900</v>
      </c>
      <c r="C485" s="6">
        <v>0</v>
      </c>
      <c r="D485" s="6">
        <v>0</v>
      </c>
      <c r="E485" s="6">
        <v>0</v>
      </c>
      <c r="F485" s="6">
        <v>0</v>
      </c>
      <c r="G485" s="6">
        <v>0</v>
      </c>
      <c r="H485" s="6">
        <v>0</v>
      </c>
      <c r="I485" s="6">
        <v>0</v>
      </c>
      <c r="J485" s="6">
        <v>0</v>
      </c>
      <c r="K485" s="6">
        <v>0</v>
      </c>
      <c r="L485" s="6">
        <v>0</v>
      </c>
      <c r="M485" s="6">
        <f t="shared" si="48"/>
        <v>0</v>
      </c>
      <c r="N485" s="6">
        <f t="shared" si="49"/>
        <v>0</v>
      </c>
      <c r="O485" s="6">
        <f t="shared" si="50"/>
        <v>0</v>
      </c>
      <c r="P485" s="6">
        <f t="shared" si="51"/>
        <v>0</v>
      </c>
      <c r="Q485" s="6">
        <f t="shared" si="52"/>
        <v>0</v>
      </c>
      <c r="R485" s="6">
        <f t="shared" si="53"/>
        <v>0</v>
      </c>
      <c r="S485" t="str" cm="1">
        <f t="array" ref="S485">_xlfn.IFS(R485&gt;Q485,"Zunahme",-1*Q485&gt;R485,"Abnahme",TRUE,"Konstant")</f>
        <v>Konstant</v>
      </c>
      <c r="T485">
        <f>IFERROR(INDEX(Gemeinde_Kennzahlen!A:C,MATCH(B485,Gemeinde_Kennzahlen!B:B,),3),0)</f>
        <v>41</v>
      </c>
      <c r="U485">
        <f>IFERROR(IF(ISNUMBER(INDEX(Gemeinde_Kennzahlen!A:W,MATCH(B485,Gemeinde_Kennzahlen!B:B,),23)),INDEX(Gemeinde_Kennzahlen!A:W,MATCH(B485,Gemeinde_Kennzahlen!B:B,),23),0),0)</f>
        <v>46</v>
      </c>
    </row>
    <row r="486" spans="1:21" x14ac:dyDescent="0.2">
      <c r="A486">
        <v>973</v>
      </c>
      <c r="B486" t="s">
        <v>1899</v>
      </c>
      <c r="C486" s="6">
        <v>0</v>
      </c>
      <c r="D486" s="6">
        <v>0</v>
      </c>
      <c r="E486" s="6">
        <v>0</v>
      </c>
      <c r="F486" s="6">
        <v>0</v>
      </c>
      <c r="G486" s="6">
        <v>0</v>
      </c>
      <c r="H486" s="6">
        <v>0</v>
      </c>
      <c r="I486" s="6">
        <v>0</v>
      </c>
      <c r="J486" s="6">
        <v>0</v>
      </c>
      <c r="K486" s="6">
        <v>0</v>
      </c>
      <c r="L486" s="6">
        <v>0</v>
      </c>
      <c r="M486" s="6">
        <f t="shared" si="48"/>
        <v>0</v>
      </c>
      <c r="N486" s="6">
        <f t="shared" si="49"/>
        <v>0</v>
      </c>
      <c r="O486" s="6">
        <f t="shared" si="50"/>
        <v>0</v>
      </c>
      <c r="P486" s="6">
        <f t="shared" si="51"/>
        <v>0</v>
      </c>
      <c r="Q486" s="6">
        <f t="shared" si="52"/>
        <v>0</v>
      </c>
      <c r="R486" s="6">
        <f t="shared" si="53"/>
        <v>0</v>
      </c>
      <c r="S486" t="str" cm="1">
        <f t="array" ref="S486">_xlfn.IFS(R486&gt;Q486,"Zunahme",-1*Q486&gt;R486,"Abnahme",TRUE,"Konstant")</f>
        <v>Konstant</v>
      </c>
      <c r="T486">
        <f>IFERROR(INDEX(Gemeinde_Kennzahlen!A:C,MATCH(B486,Gemeinde_Kennzahlen!B:B,),3),0)</f>
        <v>644</v>
      </c>
      <c r="U486">
        <f>IFERROR(IF(ISNUMBER(INDEX(Gemeinde_Kennzahlen!A:W,MATCH(B486,Gemeinde_Kennzahlen!B:B,),23)),INDEX(Gemeinde_Kennzahlen!A:W,MATCH(B486,Gemeinde_Kennzahlen!B:B,),23),0),0)</f>
        <v>116</v>
      </c>
    </row>
    <row r="487" spans="1:21" x14ac:dyDescent="0.2">
      <c r="A487">
        <v>975</v>
      </c>
      <c r="B487" t="s">
        <v>1898</v>
      </c>
      <c r="C487" s="6">
        <v>0</v>
      </c>
      <c r="D487" s="6">
        <v>0</v>
      </c>
      <c r="E487" s="6">
        <v>0</v>
      </c>
      <c r="F487" s="6">
        <v>0</v>
      </c>
      <c r="G487" s="6">
        <v>0</v>
      </c>
      <c r="H487" s="6">
        <v>0</v>
      </c>
      <c r="I487" s="6">
        <v>0</v>
      </c>
      <c r="J487" s="6">
        <v>0</v>
      </c>
      <c r="K487" s="6">
        <v>0</v>
      </c>
      <c r="L487" s="6">
        <v>0</v>
      </c>
      <c r="M487" s="6">
        <f t="shared" si="48"/>
        <v>0</v>
      </c>
      <c r="N487" s="6">
        <f t="shared" si="49"/>
        <v>0</v>
      </c>
      <c r="O487" s="6">
        <f t="shared" si="50"/>
        <v>0</v>
      </c>
      <c r="P487" s="6">
        <f t="shared" si="51"/>
        <v>0</v>
      </c>
      <c r="Q487" s="6">
        <f t="shared" si="52"/>
        <v>0</v>
      </c>
      <c r="R487" s="6">
        <f t="shared" si="53"/>
        <v>0</v>
      </c>
      <c r="S487" t="str" cm="1">
        <f t="array" ref="S487">_xlfn.IFS(R487&gt;Q487,"Zunahme",-1*Q487&gt;R487,"Abnahme",TRUE,"Konstant")</f>
        <v>Konstant</v>
      </c>
      <c r="T487">
        <f>IFERROR(INDEX(Gemeinde_Kennzahlen!A:C,MATCH(B487,Gemeinde_Kennzahlen!B:B,),3),0)</f>
        <v>215</v>
      </c>
      <c r="U487">
        <f>IFERROR(IF(ISNUMBER(INDEX(Gemeinde_Kennzahlen!A:W,MATCH(B487,Gemeinde_Kennzahlen!B:B,),23)),INDEX(Gemeinde_Kennzahlen!A:W,MATCH(B487,Gemeinde_Kennzahlen!B:B,),23),0),0)</f>
        <v>0</v>
      </c>
    </row>
    <row r="488" spans="1:21" x14ac:dyDescent="0.2">
      <c r="A488">
        <v>976</v>
      </c>
      <c r="B488" t="s">
        <v>1897</v>
      </c>
      <c r="C488" s="6">
        <v>0</v>
      </c>
      <c r="D488" s="6">
        <v>0</v>
      </c>
      <c r="E488" s="6">
        <v>0</v>
      </c>
      <c r="F488" s="6">
        <v>0</v>
      </c>
      <c r="G488" s="6">
        <v>0</v>
      </c>
      <c r="H488" s="6">
        <v>0</v>
      </c>
      <c r="I488" s="6">
        <v>0</v>
      </c>
      <c r="J488" s="6">
        <v>0</v>
      </c>
      <c r="K488" s="6">
        <v>0</v>
      </c>
      <c r="L488" s="6">
        <v>0</v>
      </c>
      <c r="M488" s="6">
        <f t="shared" si="48"/>
        <v>0</v>
      </c>
      <c r="N488" s="6">
        <f t="shared" si="49"/>
        <v>0</v>
      </c>
      <c r="O488" s="6">
        <f t="shared" si="50"/>
        <v>0</v>
      </c>
      <c r="P488" s="6">
        <f t="shared" si="51"/>
        <v>0</v>
      </c>
      <c r="Q488" s="6">
        <f t="shared" si="52"/>
        <v>0</v>
      </c>
      <c r="R488" s="6">
        <f t="shared" si="53"/>
        <v>0</v>
      </c>
      <c r="S488" t="str" cm="1">
        <f t="array" ref="S488">_xlfn.IFS(R488&gt;Q488,"Zunahme",-1*Q488&gt;R488,"Abnahme",TRUE,"Konstant")</f>
        <v>Konstant</v>
      </c>
      <c r="T488">
        <f>IFERROR(INDEX(Gemeinde_Kennzahlen!A:C,MATCH(B488,Gemeinde_Kennzahlen!B:B,),3),0)</f>
        <v>342</v>
      </c>
      <c r="U488">
        <f>IFERROR(IF(ISNUMBER(INDEX(Gemeinde_Kennzahlen!A:W,MATCH(B488,Gemeinde_Kennzahlen!B:B,),23)),INDEX(Gemeinde_Kennzahlen!A:W,MATCH(B488,Gemeinde_Kennzahlen!B:B,),23),0),0)</f>
        <v>82</v>
      </c>
    </row>
    <row r="489" spans="1:21" x14ac:dyDescent="0.2">
      <c r="A489">
        <v>977</v>
      </c>
      <c r="B489" t="s">
        <v>1896</v>
      </c>
      <c r="C489" s="6">
        <v>0</v>
      </c>
      <c r="D489" s="6">
        <v>7.6277650648360034</v>
      </c>
      <c r="E489" s="6">
        <v>0</v>
      </c>
      <c r="F489" s="6">
        <v>0</v>
      </c>
      <c r="G489" s="6">
        <v>0</v>
      </c>
      <c r="H489" s="6">
        <v>0</v>
      </c>
      <c r="I489" s="6">
        <v>0</v>
      </c>
      <c r="J489" s="6">
        <v>0</v>
      </c>
      <c r="K489" s="6">
        <v>0</v>
      </c>
      <c r="L489" s="6">
        <v>7.6277650648360034</v>
      </c>
      <c r="M489" s="6">
        <f t="shared" si="48"/>
        <v>1.5255530129672006</v>
      </c>
      <c r="N489" s="6">
        <f t="shared" si="49"/>
        <v>0</v>
      </c>
      <c r="O489" s="6">
        <f t="shared" si="50"/>
        <v>1.5255530129672006</v>
      </c>
      <c r="P489" s="6">
        <f t="shared" si="51"/>
        <v>1.5255530129672006</v>
      </c>
      <c r="Q489" s="6">
        <f t="shared" si="52"/>
        <v>1.0170353419781337</v>
      </c>
      <c r="R489" s="6">
        <f t="shared" si="53"/>
        <v>0</v>
      </c>
      <c r="S489" t="str" cm="1">
        <f t="array" ref="S489">_xlfn.IFS(R489&gt;Q489,"Zunahme",-1*Q489&gt;R489,"Abnahme",TRUE,"Konstant")</f>
        <v>Konstant</v>
      </c>
      <c r="T489">
        <f>IFERROR(INDEX(Gemeinde_Kennzahlen!A:C,MATCH(B489,Gemeinde_Kennzahlen!B:B,),3),0)</f>
        <v>1140</v>
      </c>
      <c r="U489">
        <f>IFERROR(IF(ISNUMBER(INDEX(Gemeinde_Kennzahlen!A:W,MATCH(B489,Gemeinde_Kennzahlen!B:B,),23)),INDEX(Gemeinde_Kennzahlen!A:W,MATCH(B489,Gemeinde_Kennzahlen!B:B,),23),0),0)</f>
        <v>171</v>
      </c>
    </row>
    <row r="490" spans="1:21" x14ac:dyDescent="0.2">
      <c r="A490">
        <v>979</v>
      </c>
      <c r="B490" t="s">
        <v>1895</v>
      </c>
      <c r="C490" s="6">
        <v>5.2438384897745145</v>
      </c>
      <c r="D490" s="6">
        <v>2.6219192448872572</v>
      </c>
      <c r="E490" s="6">
        <v>1.7479461632581714</v>
      </c>
      <c r="F490" s="6">
        <v>0</v>
      </c>
      <c r="G490" s="6">
        <v>2.6219192448872572</v>
      </c>
      <c r="H490" s="6">
        <v>3.4958923265163429</v>
      </c>
      <c r="I490" s="6">
        <v>1.7479461632581714</v>
      </c>
      <c r="J490" s="6">
        <v>0</v>
      </c>
      <c r="K490" s="6">
        <v>0</v>
      </c>
      <c r="L490" s="6">
        <v>2.6219192448872572</v>
      </c>
      <c r="M490" s="6">
        <f t="shared" si="48"/>
        <v>2.0101380877468968</v>
      </c>
      <c r="N490" s="6">
        <f t="shared" si="49"/>
        <v>2.1849327040727142</v>
      </c>
      <c r="O490" s="6">
        <f t="shared" si="50"/>
        <v>2.4471246285614403</v>
      </c>
      <c r="P490" s="6">
        <f t="shared" si="51"/>
        <v>1.5731515469323543</v>
      </c>
      <c r="Q490" s="6">
        <f t="shared" si="52"/>
        <v>0.53796496278679096</v>
      </c>
      <c r="R490" s="6">
        <f t="shared" si="53"/>
        <v>-0.43698654081454258</v>
      </c>
      <c r="S490" t="str" cm="1">
        <f t="array" ref="S490">_xlfn.IFS(R490&gt;Q490,"Zunahme",-1*Q490&gt;R490,"Abnahme",TRUE,"Konstant")</f>
        <v>Konstant</v>
      </c>
      <c r="T490">
        <f>IFERROR(INDEX(Gemeinde_Kennzahlen!A:C,MATCH(B490,Gemeinde_Kennzahlen!B:B,),3),0)</f>
        <v>7255</v>
      </c>
      <c r="U490">
        <f>IFERROR(IF(ISNUMBER(INDEX(Gemeinde_Kennzahlen!A:W,MATCH(B490,Gemeinde_Kennzahlen!B:B,),23)),INDEX(Gemeinde_Kennzahlen!A:W,MATCH(B490,Gemeinde_Kennzahlen!B:B,),23),0),0)</f>
        <v>4187</v>
      </c>
    </row>
    <row r="491" spans="1:21" x14ac:dyDescent="0.2">
      <c r="A491">
        <v>980</v>
      </c>
      <c r="B491" t="s">
        <v>1894</v>
      </c>
      <c r="C491" s="6">
        <v>0</v>
      </c>
      <c r="D491" s="6">
        <v>0</v>
      </c>
      <c r="E491" s="6">
        <v>0</v>
      </c>
      <c r="F491" s="6">
        <v>0</v>
      </c>
      <c r="G491" s="6">
        <v>0</v>
      </c>
      <c r="H491" s="6">
        <v>0</v>
      </c>
      <c r="I491" s="6">
        <v>0</v>
      </c>
      <c r="J491" s="6">
        <v>0</v>
      </c>
      <c r="K491" s="6">
        <v>0</v>
      </c>
      <c r="L491" s="6">
        <v>0</v>
      </c>
      <c r="M491" s="6">
        <f t="shared" si="48"/>
        <v>0</v>
      </c>
      <c r="N491" s="6">
        <f t="shared" si="49"/>
        <v>0</v>
      </c>
      <c r="O491" s="6">
        <f t="shared" si="50"/>
        <v>0</v>
      </c>
      <c r="P491" s="6">
        <f t="shared" si="51"/>
        <v>0</v>
      </c>
      <c r="Q491" s="6">
        <f t="shared" si="52"/>
        <v>0</v>
      </c>
      <c r="R491" s="6">
        <f t="shared" si="53"/>
        <v>0</v>
      </c>
      <c r="S491" t="str" cm="1">
        <f t="array" ref="S491">_xlfn.IFS(R491&gt;Q491,"Zunahme",-1*Q491&gt;R491,"Abnahme",TRUE,"Konstant")</f>
        <v>Konstant</v>
      </c>
      <c r="T491">
        <f>IFERROR(INDEX(Gemeinde_Kennzahlen!A:C,MATCH(B491,Gemeinde_Kennzahlen!B:B,),3),0)</f>
        <v>610</v>
      </c>
      <c r="U491">
        <f>IFERROR(IF(ISNUMBER(INDEX(Gemeinde_Kennzahlen!A:W,MATCH(B491,Gemeinde_Kennzahlen!B:B,),23)),INDEX(Gemeinde_Kennzahlen!A:W,MATCH(B491,Gemeinde_Kennzahlen!B:B,),23),0),0)</f>
        <v>128</v>
      </c>
    </row>
    <row r="492" spans="1:21" x14ac:dyDescent="0.2">
      <c r="A492">
        <v>981</v>
      </c>
      <c r="B492" t="s">
        <v>1893</v>
      </c>
      <c r="C492" s="6">
        <v>0</v>
      </c>
      <c r="D492" s="6">
        <v>3.6913990402362495</v>
      </c>
      <c r="E492" s="6">
        <v>2.4609326934908329</v>
      </c>
      <c r="F492" s="6">
        <v>1.2304663467454164</v>
      </c>
      <c r="G492" s="6">
        <v>2.4609326934908329</v>
      </c>
      <c r="H492" s="6">
        <v>3.6913990402362495</v>
      </c>
      <c r="I492" s="6">
        <v>1.2304663467454164</v>
      </c>
      <c r="J492" s="6">
        <v>1.2304663467454164</v>
      </c>
      <c r="K492" s="6">
        <v>3.6913990402362495</v>
      </c>
      <c r="L492" s="6">
        <v>1.2304663467454164</v>
      </c>
      <c r="M492" s="6">
        <f t="shared" si="48"/>
        <v>2.0917927894672079</v>
      </c>
      <c r="N492" s="6">
        <f t="shared" si="49"/>
        <v>1.8456995201181248</v>
      </c>
      <c r="O492" s="6">
        <f t="shared" si="50"/>
        <v>1.9687461547926663</v>
      </c>
      <c r="P492" s="6">
        <f t="shared" si="51"/>
        <v>2.2148394241417497</v>
      </c>
      <c r="Q492" s="6">
        <f t="shared" si="52"/>
        <v>0.41220112469221498</v>
      </c>
      <c r="R492" s="6">
        <f t="shared" si="53"/>
        <v>0.1230466346745418</v>
      </c>
      <c r="S492" t="str" cm="1">
        <f t="array" ref="S492">_xlfn.IFS(R492&gt;Q492,"Zunahme",-1*Q492&gt;R492,"Abnahme",TRUE,"Konstant")</f>
        <v>Konstant</v>
      </c>
      <c r="T492">
        <f>IFERROR(INDEX(Gemeinde_Kennzahlen!A:C,MATCH(B492,Gemeinde_Kennzahlen!B:B,),3),0)</f>
        <v>4992</v>
      </c>
      <c r="U492">
        <f>IFERROR(IF(ISNUMBER(INDEX(Gemeinde_Kennzahlen!A:W,MATCH(B492,Gemeinde_Kennzahlen!B:B,),23)),INDEX(Gemeinde_Kennzahlen!A:W,MATCH(B492,Gemeinde_Kennzahlen!B:B,),23),0),0)</f>
        <v>3135</v>
      </c>
    </row>
    <row r="493" spans="1:21" x14ac:dyDescent="0.2">
      <c r="A493">
        <v>982</v>
      </c>
      <c r="B493" t="s">
        <v>1892</v>
      </c>
      <c r="C493" s="6">
        <v>0</v>
      </c>
      <c r="D493" s="6">
        <v>3.8402457757296462</v>
      </c>
      <c r="E493" s="6">
        <v>0</v>
      </c>
      <c r="F493" s="6">
        <v>0</v>
      </c>
      <c r="G493" s="6">
        <v>0</v>
      </c>
      <c r="H493" s="6">
        <v>0</v>
      </c>
      <c r="I493" s="6">
        <v>0</v>
      </c>
      <c r="J493" s="6">
        <v>0</v>
      </c>
      <c r="K493" s="6">
        <v>0</v>
      </c>
      <c r="L493" s="6">
        <v>0</v>
      </c>
      <c r="M493" s="6">
        <f t="shared" si="48"/>
        <v>0.3840245775729646</v>
      </c>
      <c r="N493" s="6">
        <f t="shared" si="49"/>
        <v>0</v>
      </c>
      <c r="O493" s="6">
        <f t="shared" si="50"/>
        <v>0.7680491551459292</v>
      </c>
      <c r="P493" s="6">
        <f t="shared" si="51"/>
        <v>0</v>
      </c>
      <c r="Q493" s="6">
        <f t="shared" si="52"/>
        <v>0.3840245775729646</v>
      </c>
      <c r="R493" s="6">
        <f t="shared" si="53"/>
        <v>-0.3840245775729646</v>
      </c>
      <c r="S493" t="str" cm="1">
        <f t="array" ref="S493">_xlfn.IFS(R493&gt;Q493,"Zunahme",-1*Q493&gt;R493,"Abnahme",TRUE,"Konstant")</f>
        <v>Konstant</v>
      </c>
      <c r="T493">
        <f>IFERROR(INDEX(Gemeinde_Kennzahlen!A:C,MATCH(B493,Gemeinde_Kennzahlen!B:B,),3),0)</f>
        <v>1681</v>
      </c>
      <c r="U493">
        <f>IFERROR(IF(ISNUMBER(INDEX(Gemeinde_Kennzahlen!A:W,MATCH(B493,Gemeinde_Kennzahlen!B:B,),23)),INDEX(Gemeinde_Kennzahlen!A:W,MATCH(B493,Gemeinde_Kennzahlen!B:B,),23),0),0)</f>
        <v>923</v>
      </c>
    </row>
    <row r="494" spans="1:21" x14ac:dyDescent="0.2">
      <c r="A494">
        <v>983</v>
      </c>
      <c r="B494" t="s">
        <v>1891</v>
      </c>
      <c r="C494" s="6">
        <v>0</v>
      </c>
      <c r="D494" s="6">
        <v>0</v>
      </c>
      <c r="E494" s="6">
        <v>0</v>
      </c>
      <c r="F494" s="6">
        <v>0</v>
      </c>
      <c r="G494" s="6">
        <v>0</v>
      </c>
      <c r="H494" s="6">
        <v>0</v>
      </c>
      <c r="I494" s="6">
        <v>3.8167938931297707</v>
      </c>
      <c r="J494" s="6">
        <v>0</v>
      </c>
      <c r="K494" s="6">
        <v>3.8167938931297707</v>
      </c>
      <c r="L494" s="6">
        <v>3.8167938931297707</v>
      </c>
      <c r="M494" s="6">
        <f t="shared" si="48"/>
        <v>1.1450381679389312</v>
      </c>
      <c r="N494" s="6">
        <f t="shared" si="49"/>
        <v>0</v>
      </c>
      <c r="O494" s="6">
        <f t="shared" si="50"/>
        <v>0</v>
      </c>
      <c r="P494" s="6">
        <f t="shared" si="51"/>
        <v>2.2900763358778624</v>
      </c>
      <c r="Q494" s="6">
        <f t="shared" si="52"/>
        <v>0.58302489757707876</v>
      </c>
      <c r="R494" s="6">
        <f t="shared" si="53"/>
        <v>1.1450381679389312</v>
      </c>
      <c r="S494" t="str" cm="1">
        <f t="array" ref="S494">_xlfn.IFS(R494&gt;Q494,"Zunahme",-1*Q494&gt;R494,"Abnahme",TRUE,"Konstant")</f>
        <v>Zunahme</v>
      </c>
      <c r="T494">
        <f>IFERROR(INDEX(Gemeinde_Kennzahlen!A:C,MATCH(B494,Gemeinde_Kennzahlen!B:B,),3),0)</f>
        <v>1750</v>
      </c>
      <c r="U494">
        <f>IFERROR(IF(ISNUMBER(INDEX(Gemeinde_Kennzahlen!A:W,MATCH(B494,Gemeinde_Kennzahlen!B:B,),23)),INDEX(Gemeinde_Kennzahlen!A:W,MATCH(B494,Gemeinde_Kennzahlen!B:B,),23),0),0)</f>
        <v>870</v>
      </c>
    </row>
    <row r="495" spans="1:21" x14ac:dyDescent="0.2">
      <c r="A495">
        <v>985</v>
      </c>
      <c r="B495" t="s">
        <v>1890</v>
      </c>
      <c r="C495" s="6">
        <v>0</v>
      </c>
      <c r="D495" s="6">
        <v>0</v>
      </c>
      <c r="E495" s="6">
        <v>0</v>
      </c>
      <c r="F495" s="6">
        <v>0</v>
      </c>
      <c r="G495" s="6">
        <v>13.089005235602095</v>
      </c>
      <c r="H495" s="6">
        <v>0</v>
      </c>
      <c r="I495" s="6">
        <v>0</v>
      </c>
      <c r="J495" s="6">
        <v>0</v>
      </c>
      <c r="K495" s="6">
        <v>0</v>
      </c>
      <c r="L495" s="6">
        <v>0</v>
      </c>
      <c r="M495" s="6">
        <f t="shared" si="48"/>
        <v>1.3089005235602094</v>
      </c>
      <c r="N495" s="6">
        <f t="shared" si="49"/>
        <v>0</v>
      </c>
      <c r="O495" s="6">
        <f t="shared" si="50"/>
        <v>2.6178010471204187</v>
      </c>
      <c r="P495" s="6">
        <f t="shared" si="51"/>
        <v>0</v>
      </c>
      <c r="Q495" s="6">
        <f t="shared" si="52"/>
        <v>1.3089005235602094</v>
      </c>
      <c r="R495" s="6">
        <f t="shared" si="53"/>
        <v>-1.3089005235602094</v>
      </c>
      <c r="S495" t="str" cm="1">
        <f t="array" ref="S495">_xlfn.IFS(R495&gt;Q495,"Zunahme",-1*Q495&gt;R495,"Abnahme",TRUE,"Konstant")</f>
        <v>Konstant</v>
      </c>
      <c r="T495">
        <f>IFERROR(INDEX(Gemeinde_Kennzahlen!A:C,MATCH(B495,Gemeinde_Kennzahlen!B:B,),3),0)</f>
        <v>570</v>
      </c>
      <c r="U495">
        <f>IFERROR(IF(ISNUMBER(INDEX(Gemeinde_Kennzahlen!A:W,MATCH(B495,Gemeinde_Kennzahlen!B:B,),23)),INDEX(Gemeinde_Kennzahlen!A:W,MATCH(B495,Gemeinde_Kennzahlen!B:B,),23),0),0)</f>
        <v>194</v>
      </c>
    </row>
    <row r="496" spans="1:21" x14ac:dyDescent="0.2">
      <c r="A496">
        <v>987</v>
      </c>
      <c r="B496" t="s">
        <v>1889</v>
      </c>
      <c r="C496" s="6">
        <v>0</v>
      </c>
      <c r="D496" s="6">
        <v>0</v>
      </c>
      <c r="E496" s="6">
        <v>0</v>
      </c>
      <c r="F496" s="6">
        <v>0</v>
      </c>
      <c r="G496" s="6">
        <v>0</v>
      </c>
      <c r="H496" s="6">
        <v>0</v>
      </c>
      <c r="I496" s="6">
        <v>0</v>
      </c>
      <c r="J496" s="6">
        <v>0</v>
      </c>
      <c r="K496" s="6">
        <v>0</v>
      </c>
      <c r="L496" s="6">
        <v>0</v>
      </c>
      <c r="M496" s="6">
        <f t="shared" si="48"/>
        <v>0</v>
      </c>
      <c r="N496" s="6">
        <f t="shared" si="49"/>
        <v>0</v>
      </c>
      <c r="O496" s="6">
        <f t="shared" si="50"/>
        <v>0</v>
      </c>
      <c r="P496" s="6">
        <f t="shared" si="51"/>
        <v>0</v>
      </c>
      <c r="Q496" s="6">
        <f t="shared" si="52"/>
        <v>0</v>
      </c>
      <c r="R496" s="6">
        <f t="shared" si="53"/>
        <v>0</v>
      </c>
      <c r="S496" t="str" cm="1">
        <f t="array" ref="S496">_xlfn.IFS(R496&gt;Q496,"Zunahme",-1*Q496&gt;R496,"Abnahme",TRUE,"Konstant")</f>
        <v>Konstant</v>
      </c>
      <c r="T496">
        <f>IFERROR(INDEX(Gemeinde_Kennzahlen!A:C,MATCH(B496,Gemeinde_Kennzahlen!B:B,),3),0)</f>
        <v>482</v>
      </c>
      <c r="U496">
        <f>IFERROR(IF(ISNUMBER(INDEX(Gemeinde_Kennzahlen!A:W,MATCH(B496,Gemeinde_Kennzahlen!B:B,),23)),INDEX(Gemeinde_Kennzahlen!A:W,MATCH(B496,Gemeinde_Kennzahlen!B:B,),23),0),0)</f>
        <v>86</v>
      </c>
    </row>
    <row r="497" spans="1:21" x14ac:dyDescent="0.2">
      <c r="A497">
        <v>988</v>
      </c>
      <c r="B497" t="s">
        <v>1888</v>
      </c>
      <c r="C497" s="6">
        <v>0</v>
      </c>
      <c r="D497" s="6">
        <v>0</v>
      </c>
      <c r="E497" s="6">
        <v>0</v>
      </c>
      <c r="F497" s="6">
        <v>0</v>
      </c>
      <c r="G497" s="6">
        <v>0</v>
      </c>
      <c r="H497" s="6">
        <v>0</v>
      </c>
      <c r="I497" s="6">
        <v>0</v>
      </c>
      <c r="J497" s="6">
        <v>0</v>
      </c>
      <c r="K497" s="6">
        <v>0</v>
      </c>
      <c r="L497" s="6">
        <v>4.9382716049382713</v>
      </c>
      <c r="M497" s="6">
        <f t="shared" si="48"/>
        <v>0.49382716049382713</v>
      </c>
      <c r="N497" s="6">
        <f t="shared" si="49"/>
        <v>0</v>
      </c>
      <c r="O497" s="6">
        <f t="shared" si="50"/>
        <v>0</v>
      </c>
      <c r="P497" s="6">
        <f t="shared" si="51"/>
        <v>0.98765432098765427</v>
      </c>
      <c r="Q497" s="6">
        <f t="shared" si="52"/>
        <v>0.49382716049382713</v>
      </c>
      <c r="R497" s="6">
        <f t="shared" si="53"/>
        <v>0.49382716049382713</v>
      </c>
      <c r="S497" t="str" cm="1">
        <f t="array" ref="S497">_xlfn.IFS(R497&gt;Q497,"Zunahme",-1*Q497&gt;R497,"Abnahme",TRUE,"Konstant")</f>
        <v>Konstant</v>
      </c>
      <c r="T497">
        <f>IFERROR(INDEX(Gemeinde_Kennzahlen!A:C,MATCH(B497,Gemeinde_Kennzahlen!B:B,),3),0)</f>
        <v>1529</v>
      </c>
      <c r="U497">
        <f>IFERROR(IF(ISNUMBER(INDEX(Gemeinde_Kennzahlen!A:W,MATCH(B497,Gemeinde_Kennzahlen!B:B,),23)),INDEX(Gemeinde_Kennzahlen!A:W,MATCH(B497,Gemeinde_Kennzahlen!B:B,),23),0),0)</f>
        <v>496</v>
      </c>
    </row>
    <row r="498" spans="1:21" x14ac:dyDescent="0.2">
      <c r="A498">
        <v>989</v>
      </c>
      <c r="B498" t="s">
        <v>1887</v>
      </c>
      <c r="C498" s="6">
        <v>0</v>
      </c>
      <c r="D498" s="6">
        <v>0</v>
      </c>
      <c r="E498" s="6">
        <v>0</v>
      </c>
      <c r="F498" s="6">
        <v>13.097576948264571</v>
      </c>
      <c r="G498" s="6">
        <v>0</v>
      </c>
      <c r="H498" s="6">
        <v>0</v>
      </c>
      <c r="I498" s="6">
        <v>0</v>
      </c>
      <c r="J498" s="6">
        <v>0</v>
      </c>
      <c r="K498" s="6">
        <v>0</v>
      </c>
      <c r="L498" s="6">
        <v>0</v>
      </c>
      <c r="M498" s="6">
        <f t="shared" si="48"/>
        <v>1.3097576948264571</v>
      </c>
      <c r="N498" s="6">
        <f t="shared" si="49"/>
        <v>0</v>
      </c>
      <c r="O498" s="6">
        <f t="shared" si="50"/>
        <v>2.6195153896529142</v>
      </c>
      <c r="P498" s="6">
        <f t="shared" si="51"/>
        <v>0</v>
      </c>
      <c r="Q498" s="6">
        <f t="shared" si="52"/>
        <v>1.3097576948264569</v>
      </c>
      <c r="R498" s="6">
        <f t="shared" si="53"/>
        <v>-1.3097576948264571</v>
      </c>
      <c r="S498" t="str" cm="1">
        <f t="array" ref="S498">_xlfn.IFS(R498&gt;Q498,"Zunahme",-1*Q498&gt;R498,"Abnahme",TRUE,"Konstant")</f>
        <v>Konstant</v>
      </c>
      <c r="T498">
        <f>IFERROR(INDEX(Gemeinde_Kennzahlen!A:C,MATCH(B498,Gemeinde_Kennzahlen!B:B,),3),0)</f>
        <v>1158</v>
      </c>
      <c r="U498">
        <f>IFERROR(IF(ISNUMBER(INDEX(Gemeinde_Kennzahlen!A:W,MATCH(B498,Gemeinde_Kennzahlen!B:B,),23)),INDEX(Gemeinde_Kennzahlen!A:W,MATCH(B498,Gemeinde_Kennzahlen!B:B,),23),0),0)</f>
        <v>369</v>
      </c>
    </row>
    <row r="499" spans="1:21" x14ac:dyDescent="0.2">
      <c r="A499">
        <v>990</v>
      </c>
      <c r="B499" t="s">
        <v>1886</v>
      </c>
      <c r="C499" s="6">
        <v>0</v>
      </c>
      <c r="D499" s="6">
        <v>0</v>
      </c>
      <c r="E499" s="6">
        <v>0</v>
      </c>
      <c r="F499" s="6">
        <v>0</v>
      </c>
      <c r="G499" s="6">
        <v>0</v>
      </c>
      <c r="H499" s="6">
        <v>0</v>
      </c>
      <c r="I499" s="6">
        <v>0</v>
      </c>
      <c r="J499" s="6">
        <v>0</v>
      </c>
      <c r="K499" s="6">
        <v>0</v>
      </c>
      <c r="L499" s="6">
        <v>0</v>
      </c>
      <c r="M499" s="6">
        <f t="shared" si="48"/>
        <v>0</v>
      </c>
      <c r="N499" s="6">
        <f t="shared" si="49"/>
        <v>0</v>
      </c>
      <c r="O499" s="6">
        <f t="shared" si="50"/>
        <v>0</v>
      </c>
      <c r="P499" s="6">
        <f t="shared" si="51"/>
        <v>0</v>
      </c>
      <c r="Q499" s="6">
        <f t="shared" si="52"/>
        <v>0</v>
      </c>
      <c r="R499" s="6">
        <f t="shared" si="53"/>
        <v>0</v>
      </c>
      <c r="S499" t="str" cm="1">
        <f t="array" ref="S499">_xlfn.IFS(R499&gt;Q499,"Zunahme",-1*Q499&gt;R499,"Abnahme",TRUE,"Konstant")</f>
        <v>Konstant</v>
      </c>
      <c r="T499">
        <f>IFERROR(INDEX(Gemeinde_Kennzahlen!A:C,MATCH(B499,Gemeinde_Kennzahlen!B:B,),3),0)</f>
        <v>217</v>
      </c>
      <c r="U499">
        <f>IFERROR(IF(ISNUMBER(INDEX(Gemeinde_Kennzahlen!A:W,MATCH(B499,Gemeinde_Kennzahlen!B:B,),23)),INDEX(Gemeinde_Kennzahlen!A:W,MATCH(B499,Gemeinde_Kennzahlen!B:B,),23),0),0)</f>
        <v>68</v>
      </c>
    </row>
    <row r="500" spans="1:21" x14ac:dyDescent="0.2">
      <c r="A500">
        <v>991</v>
      </c>
      <c r="B500" t="s">
        <v>1885</v>
      </c>
      <c r="C500" s="6">
        <v>0</v>
      </c>
      <c r="D500" s="6">
        <v>0</v>
      </c>
      <c r="E500" s="6">
        <v>0</v>
      </c>
      <c r="F500" s="6">
        <v>0</v>
      </c>
      <c r="G500" s="6">
        <v>0</v>
      </c>
      <c r="H500" s="6">
        <v>0</v>
      </c>
      <c r="I500" s="6">
        <v>0</v>
      </c>
      <c r="J500" s="6">
        <v>13.908205841446453</v>
      </c>
      <c r="K500" s="6">
        <v>0</v>
      </c>
      <c r="L500" s="6">
        <v>0</v>
      </c>
      <c r="M500" s="6">
        <f t="shared" si="48"/>
        <v>1.3908205841446453</v>
      </c>
      <c r="N500" s="6">
        <f t="shared" si="49"/>
        <v>0</v>
      </c>
      <c r="O500" s="6">
        <f t="shared" si="50"/>
        <v>0</v>
      </c>
      <c r="P500" s="6">
        <f t="shared" si="51"/>
        <v>2.7816411682892905</v>
      </c>
      <c r="Q500" s="6">
        <f t="shared" si="52"/>
        <v>1.390820584144645</v>
      </c>
      <c r="R500" s="6">
        <f t="shared" si="53"/>
        <v>1.3908205841446453</v>
      </c>
      <c r="S500" t="str" cm="1">
        <f t="array" ref="S500">_xlfn.IFS(R500&gt;Q500,"Zunahme",-1*Q500&gt;R500,"Abnahme",TRUE,"Konstant")</f>
        <v>Konstant</v>
      </c>
      <c r="T500">
        <f>IFERROR(INDEX(Gemeinde_Kennzahlen!A:C,MATCH(B500,Gemeinde_Kennzahlen!B:B,),3),0)</f>
        <v>606</v>
      </c>
      <c r="U500">
        <f>IFERROR(IF(ISNUMBER(INDEX(Gemeinde_Kennzahlen!A:W,MATCH(B500,Gemeinde_Kennzahlen!B:B,),23)),INDEX(Gemeinde_Kennzahlen!A:W,MATCH(B500,Gemeinde_Kennzahlen!B:B,),23),0),0)</f>
        <v>113</v>
      </c>
    </row>
    <row r="501" spans="1:21" x14ac:dyDescent="0.2">
      <c r="A501">
        <v>992</v>
      </c>
      <c r="B501" t="s">
        <v>1884</v>
      </c>
      <c r="C501" s="6">
        <v>0</v>
      </c>
      <c r="D501" s="6">
        <v>0</v>
      </c>
      <c r="E501" s="6">
        <v>2.9086678301337989</v>
      </c>
      <c r="F501" s="6">
        <v>0</v>
      </c>
      <c r="G501" s="6">
        <v>0</v>
      </c>
      <c r="H501" s="6">
        <v>5.8173356602675979</v>
      </c>
      <c r="I501" s="6">
        <v>0</v>
      </c>
      <c r="J501" s="6">
        <v>5.8173356602675979</v>
      </c>
      <c r="K501" s="6">
        <v>0</v>
      </c>
      <c r="L501" s="6">
        <v>2.9086678301337989</v>
      </c>
      <c r="M501" s="6">
        <f t="shared" si="48"/>
        <v>1.7452006980802792</v>
      </c>
      <c r="N501" s="6">
        <f t="shared" si="49"/>
        <v>0</v>
      </c>
      <c r="O501" s="6">
        <f t="shared" si="50"/>
        <v>0.58173356602675974</v>
      </c>
      <c r="P501" s="6">
        <f t="shared" si="51"/>
        <v>2.9086678301337989</v>
      </c>
      <c r="Q501" s="6">
        <f t="shared" si="52"/>
        <v>0.77564475470234651</v>
      </c>
      <c r="R501" s="6">
        <f t="shared" si="53"/>
        <v>1.1634671320535197</v>
      </c>
      <c r="S501" t="str" cm="1">
        <f t="array" ref="S501">_xlfn.IFS(R501&gt;Q501,"Zunahme",-1*Q501&gt;R501,"Abnahme",TRUE,"Konstant")</f>
        <v>Zunahme</v>
      </c>
      <c r="T501">
        <f>IFERROR(INDEX(Gemeinde_Kennzahlen!A:C,MATCH(B501,Gemeinde_Kennzahlen!B:B,),3),0)</f>
        <v>2321</v>
      </c>
      <c r="U501">
        <f>IFERROR(IF(ISNUMBER(INDEX(Gemeinde_Kennzahlen!A:W,MATCH(B501,Gemeinde_Kennzahlen!B:B,),23)),INDEX(Gemeinde_Kennzahlen!A:W,MATCH(B501,Gemeinde_Kennzahlen!B:B,),23),0),0)</f>
        <v>1117</v>
      </c>
    </row>
    <row r="502" spans="1:21" x14ac:dyDescent="0.2">
      <c r="A502">
        <v>993</v>
      </c>
      <c r="B502" t="s">
        <v>1883</v>
      </c>
      <c r="C502" s="6">
        <v>0</v>
      </c>
      <c r="D502" s="6">
        <v>19.342359767891683</v>
      </c>
      <c r="E502" s="6">
        <v>0</v>
      </c>
      <c r="F502" s="6">
        <v>0</v>
      </c>
      <c r="G502" s="6">
        <v>0</v>
      </c>
      <c r="H502" s="6">
        <v>0</v>
      </c>
      <c r="I502" s="6">
        <v>0</v>
      </c>
      <c r="J502" s="6">
        <v>0</v>
      </c>
      <c r="K502" s="6">
        <v>0</v>
      </c>
      <c r="L502" s="6">
        <v>0</v>
      </c>
      <c r="M502" s="6">
        <f t="shared" si="48"/>
        <v>1.9342359767891684</v>
      </c>
      <c r="N502" s="6">
        <f t="shared" si="49"/>
        <v>0</v>
      </c>
      <c r="O502" s="6">
        <f t="shared" si="50"/>
        <v>3.8684719535783367</v>
      </c>
      <c r="P502" s="6">
        <f t="shared" si="51"/>
        <v>0</v>
      </c>
      <c r="Q502" s="6">
        <f t="shared" si="52"/>
        <v>1.9342359767891679</v>
      </c>
      <c r="R502" s="6">
        <f t="shared" si="53"/>
        <v>-1.9342359767891684</v>
      </c>
      <c r="S502" t="str" cm="1">
        <f t="array" ref="S502">_xlfn.IFS(R502&gt;Q502,"Zunahme",-1*Q502&gt;R502,"Abnahme",TRUE,"Konstant")</f>
        <v>Konstant</v>
      </c>
      <c r="T502">
        <f>IFERROR(INDEX(Gemeinde_Kennzahlen!A:C,MATCH(B502,Gemeinde_Kennzahlen!B:B,),3),0)</f>
        <v>405</v>
      </c>
      <c r="U502">
        <f>IFERROR(IF(ISNUMBER(INDEX(Gemeinde_Kennzahlen!A:W,MATCH(B502,Gemeinde_Kennzahlen!B:B,),23)),INDEX(Gemeinde_Kennzahlen!A:W,MATCH(B502,Gemeinde_Kennzahlen!B:B,),23),0),0)</f>
        <v>112</v>
      </c>
    </row>
    <row r="503" spans="1:21" x14ac:dyDescent="0.2">
      <c r="A503">
        <v>995</v>
      </c>
      <c r="B503" t="s">
        <v>1882</v>
      </c>
      <c r="C503" s="6">
        <v>2.7601435274634278</v>
      </c>
      <c r="D503" s="6">
        <v>0</v>
      </c>
      <c r="E503" s="6">
        <v>0</v>
      </c>
      <c r="F503" s="6">
        <v>0</v>
      </c>
      <c r="G503" s="6">
        <v>0</v>
      </c>
      <c r="H503" s="6">
        <v>0</v>
      </c>
      <c r="I503" s="6">
        <v>0</v>
      </c>
      <c r="J503" s="6">
        <v>0</v>
      </c>
      <c r="K503" s="6">
        <v>0</v>
      </c>
      <c r="L503" s="6">
        <v>0</v>
      </c>
      <c r="M503" s="6">
        <f t="shared" si="48"/>
        <v>0.27601435274634278</v>
      </c>
      <c r="N503" s="6">
        <f t="shared" si="49"/>
        <v>0</v>
      </c>
      <c r="O503" s="6">
        <f t="shared" si="50"/>
        <v>0.55202870549268557</v>
      </c>
      <c r="P503" s="6">
        <f t="shared" si="51"/>
        <v>0</v>
      </c>
      <c r="Q503" s="6">
        <f t="shared" si="52"/>
        <v>0.27601435274634278</v>
      </c>
      <c r="R503" s="6">
        <f t="shared" si="53"/>
        <v>-0.27601435274634278</v>
      </c>
      <c r="S503" t="str" cm="1">
        <f t="array" ref="S503">_xlfn.IFS(R503&gt;Q503,"Zunahme",-1*Q503&gt;R503,"Abnahme",TRUE,"Konstant")</f>
        <v>Konstant</v>
      </c>
      <c r="T503">
        <f>IFERROR(INDEX(Gemeinde_Kennzahlen!A:C,MATCH(B503,Gemeinde_Kennzahlen!B:B,),3),0)</f>
        <v>2378</v>
      </c>
      <c r="U503">
        <f>IFERROR(IF(ISNUMBER(INDEX(Gemeinde_Kennzahlen!A:W,MATCH(B503,Gemeinde_Kennzahlen!B:B,),23)),INDEX(Gemeinde_Kennzahlen!A:W,MATCH(B503,Gemeinde_Kennzahlen!B:B,),23),0),0)</f>
        <v>1245</v>
      </c>
    </row>
    <row r="504" spans="1:21" x14ac:dyDescent="0.2">
      <c r="A504">
        <v>1001</v>
      </c>
      <c r="B504" t="s">
        <v>1881</v>
      </c>
      <c r="C504" s="6">
        <v>0</v>
      </c>
      <c r="D504" s="6">
        <v>9.7751710654936463</v>
      </c>
      <c r="E504" s="6">
        <v>0</v>
      </c>
      <c r="F504" s="6">
        <v>0</v>
      </c>
      <c r="G504" s="6">
        <v>0</v>
      </c>
      <c r="H504" s="6">
        <v>0</v>
      </c>
      <c r="I504" s="6">
        <v>0</v>
      </c>
      <c r="J504" s="6">
        <v>0</v>
      </c>
      <c r="K504" s="6">
        <v>0</v>
      </c>
      <c r="L504" s="6">
        <v>0</v>
      </c>
      <c r="M504" s="6">
        <f t="shared" si="48"/>
        <v>0.97751710654936463</v>
      </c>
      <c r="N504" s="6">
        <f t="shared" si="49"/>
        <v>0</v>
      </c>
      <c r="O504" s="6">
        <f t="shared" si="50"/>
        <v>1.9550342130987293</v>
      </c>
      <c r="P504" s="6">
        <f t="shared" si="51"/>
        <v>0</v>
      </c>
      <c r="Q504" s="6">
        <f t="shared" si="52"/>
        <v>0.97751710654936474</v>
      </c>
      <c r="R504" s="6">
        <f t="shared" si="53"/>
        <v>-0.97751710654936463</v>
      </c>
      <c r="S504" t="str" cm="1">
        <f t="array" ref="S504">_xlfn.IFS(R504&gt;Q504,"Zunahme",-1*Q504&gt;R504,"Abnahme",TRUE,"Konstant")</f>
        <v>Konstant</v>
      </c>
      <c r="T504">
        <f>IFERROR(INDEX(Gemeinde_Kennzahlen!A:C,MATCH(B504,Gemeinde_Kennzahlen!B:B,),3),0)</f>
        <v>789</v>
      </c>
      <c r="U504">
        <f>IFERROR(IF(ISNUMBER(INDEX(Gemeinde_Kennzahlen!A:W,MATCH(B504,Gemeinde_Kennzahlen!B:B,),23)),INDEX(Gemeinde_Kennzahlen!A:W,MATCH(B504,Gemeinde_Kennzahlen!B:B,),23),0),0)</f>
        <v>234</v>
      </c>
    </row>
    <row r="505" spans="1:21" x14ac:dyDescent="0.2">
      <c r="A505">
        <v>1002</v>
      </c>
      <c r="B505" t="s">
        <v>1880</v>
      </c>
      <c r="C505" s="6">
        <v>0</v>
      </c>
      <c r="D505" s="6">
        <v>2.0120724346076457</v>
      </c>
      <c r="E505" s="6">
        <v>2.0120724346076457</v>
      </c>
      <c r="F505" s="6">
        <v>0</v>
      </c>
      <c r="G505" s="6">
        <v>0</v>
      </c>
      <c r="H505" s="6">
        <v>2.0120724346076457</v>
      </c>
      <c r="I505" s="6">
        <v>2.0120724346076457</v>
      </c>
      <c r="J505" s="6">
        <v>0</v>
      </c>
      <c r="K505" s="6">
        <v>0</v>
      </c>
      <c r="L505" s="6">
        <v>0</v>
      </c>
      <c r="M505" s="6">
        <f t="shared" si="48"/>
        <v>0.80482897384305829</v>
      </c>
      <c r="N505" s="6">
        <f t="shared" si="49"/>
        <v>0</v>
      </c>
      <c r="O505" s="6">
        <f t="shared" si="50"/>
        <v>0.80482897384305829</v>
      </c>
      <c r="P505" s="6">
        <f t="shared" si="51"/>
        <v>0.80482897384305829</v>
      </c>
      <c r="Q505" s="6">
        <f t="shared" si="52"/>
        <v>0.32857005268721362</v>
      </c>
      <c r="R505" s="6">
        <f t="shared" si="53"/>
        <v>0</v>
      </c>
      <c r="S505" t="str" cm="1">
        <f t="array" ref="S505">_xlfn.IFS(R505&gt;Q505,"Zunahme",-1*Q505&gt;R505,"Abnahme",TRUE,"Konstant")</f>
        <v>Konstant</v>
      </c>
      <c r="T505">
        <f>IFERROR(INDEX(Gemeinde_Kennzahlen!A:C,MATCH(B505,Gemeinde_Kennzahlen!B:B,),3),0)</f>
        <v>3280</v>
      </c>
      <c r="U505">
        <f>IFERROR(IF(ISNUMBER(INDEX(Gemeinde_Kennzahlen!A:W,MATCH(B505,Gemeinde_Kennzahlen!B:B,),23)),INDEX(Gemeinde_Kennzahlen!A:W,MATCH(B505,Gemeinde_Kennzahlen!B:B,),23),0),0)</f>
        <v>1690</v>
      </c>
    </row>
    <row r="506" spans="1:21" x14ac:dyDescent="0.2">
      <c r="A506">
        <v>1004</v>
      </c>
      <c r="B506" t="s">
        <v>1879</v>
      </c>
      <c r="C506" s="6">
        <v>0</v>
      </c>
      <c r="D506" s="6">
        <v>0</v>
      </c>
      <c r="E506" s="6">
        <v>0</v>
      </c>
      <c r="F506" s="6">
        <v>0</v>
      </c>
      <c r="G506" s="6">
        <v>0</v>
      </c>
      <c r="H506" s="6">
        <v>3.3036009250082587</v>
      </c>
      <c r="I506" s="6">
        <v>0</v>
      </c>
      <c r="J506" s="6">
        <v>0</v>
      </c>
      <c r="K506" s="6">
        <v>3.3036009250082587</v>
      </c>
      <c r="L506" s="6">
        <v>0</v>
      </c>
      <c r="M506" s="6">
        <f t="shared" si="48"/>
        <v>0.66072018500165175</v>
      </c>
      <c r="N506" s="6">
        <f t="shared" si="49"/>
        <v>0</v>
      </c>
      <c r="O506" s="6">
        <f t="shared" si="50"/>
        <v>0</v>
      </c>
      <c r="P506" s="6">
        <f t="shared" si="51"/>
        <v>1.3214403700033035</v>
      </c>
      <c r="Q506" s="6">
        <f t="shared" si="52"/>
        <v>0.44048012333443448</v>
      </c>
      <c r="R506" s="6">
        <f t="shared" si="53"/>
        <v>0.66072018500165175</v>
      </c>
      <c r="S506" t="str" cm="1">
        <f t="array" ref="S506">_xlfn.IFS(R506&gt;Q506,"Zunahme",-1*Q506&gt;R506,"Abnahme",TRUE,"Konstant")</f>
        <v>Zunahme</v>
      </c>
      <c r="T506">
        <f>IFERROR(INDEX(Gemeinde_Kennzahlen!A:C,MATCH(B506,Gemeinde_Kennzahlen!B:B,),3),0)</f>
        <v>1929</v>
      </c>
      <c r="U506">
        <f>IFERROR(IF(ISNUMBER(INDEX(Gemeinde_Kennzahlen!A:W,MATCH(B506,Gemeinde_Kennzahlen!B:B,),23)),INDEX(Gemeinde_Kennzahlen!A:W,MATCH(B506,Gemeinde_Kennzahlen!B:B,),23),0),0)</f>
        <v>1098</v>
      </c>
    </row>
    <row r="507" spans="1:21" x14ac:dyDescent="0.2">
      <c r="A507">
        <v>1005</v>
      </c>
      <c r="B507" t="s">
        <v>1878</v>
      </c>
      <c r="C507" s="6">
        <v>0</v>
      </c>
      <c r="D507" s="6">
        <v>0</v>
      </c>
      <c r="E507" s="6">
        <v>0</v>
      </c>
      <c r="F507" s="6">
        <v>0</v>
      </c>
      <c r="G507" s="6">
        <v>0</v>
      </c>
      <c r="H507" s="6">
        <v>0</v>
      </c>
      <c r="I507" s="6">
        <v>0</v>
      </c>
      <c r="J507" s="6">
        <v>7.6628352490421454</v>
      </c>
      <c r="K507" s="6">
        <v>0</v>
      </c>
      <c r="L507" s="6">
        <v>0</v>
      </c>
      <c r="M507" s="6">
        <f t="shared" si="48"/>
        <v>0.76628352490421459</v>
      </c>
      <c r="N507" s="6">
        <f t="shared" si="49"/>
        <v>0</v>
      </c>
      <c r="O507" s="6">
        <f t="shared" si="50"/>
        <v>0</v>
      </c>
      <c r="P507" s="6">
        <f t="shared" si="51"/>
        <v>1.5325670498084292</v>
      </c>
      <c r="Q507" s="6">
        <f t="shared" si="52"/>
        <v>0.76628352490421447</v>
      </c>
      <c r="R507" s="6">
        <f t="shared" si="53"/>
        <v>0.76628352490421459</v>
      </c>
      <c r="S507" t="str" cm="1">
        <f t="array" ref="S507">_xlfn.IFS(R507&gt;Q507,"Zunahme",-1*Q507&gt;R507,"Abnahme",TRUE,"Konstant")</f>
        <v>Zunahme</v>
      </c>
      <c r="T507">
        <f>IFERROR(INDEX(Gemeinde_Kennzahlen!A:C,MATCH(B507,Gemeinde_Kennzahlen!B:B,),3),0)</f>
        <v>1736</v>
      </c>
      <c r="U507">
        <f>IFERROR(IF(ISNUMBER(INDEX(Gemeinde_Kennzahlen!A:W,MATCH(B507,Gemeinde_Kennzahlen!B:B,),23)),INDEX(Gemeinde_Kennzahlen!A:W,MATCH(B507,Gemeinde_Kennzahlen!B:B,),23),0),0)</f>
        <v>874</v>
      </c>
    </row>
    <row r="508" spans="1:21" x14ac:dyDescent="0.2">
      <c r="A508">
        <v>1007</v>
      </c>
      <c r="B508" t="s">
        <v>1877</v>
      </c>
      <c r="C508" s="6">
        <v>0</v>
      </c>
      <c r="D508" s="6">
        <v>0</v>
      </c>
      <c r="E508" s="6">
        <v>0</v>
      </c>
      <c r="F508" s="6">
        <v>0</v>
      </c>
      <c r="G508" s="6">
        <v>0</v>
      </c>
      <c r="H508" s="6">
        <v>0</v>
      </c>
      <c r="I508" s="6">
        <v>0</v>
      </c>
      <c r="J508" s="6">
        <v>0</v>
      </c>
      <c r="K508" s="6">
        <v>0</v>
      </c>
      <c r="L508" s="6">
        <v>0</v>
      </c>
      <c r="M508" s="6">
        <f t="shared" si="48"/>
        <v>0</v>
      </c>
      <c r="N508" s="6">
        <f t="shared" si="49"/>
        <v>0</v>
      </c>
      <c r="O508" s="6">
        <f t="shared" si="50"/>
        <v>0</v>
      </c>
      <c r="P508" s="6">
        <f t="shared" si="51"/>
        <v>0</v>
      </c>
      <c r="Q508" s="6">
        <f t="shared" si="52"/>
        <v>0</v>
      </c>
      <c r="R508" s="6">
        <f t="shared" si="53"/>
        <v>0</v>
      </c>
      <c r="S508" t="str" cm="1">
        <f t="array" ref="S508">_xlfn.IFS(R508&gt;Q508,"Zunahme",-1*Q508&gt;R508,"Abnahme",TRUE,"Konstant")</f>
        <v>Konstant</v>
      </c>
      <c r="T508">
        <f>IFERROR(INDEX(Gemeinde_Kennzahlen!A:C,MATCH(B508,Gemeinde_Kennzahlen!B:B,),3),0)</f>
        <v>659</v>
      </c>
      <c r="U508">
        <f>IFERROR(IF(ISNUMBER(INDEX(Gemeinde_Kennzahlen!A:W,MATCH(B508,Gemeinde_Kennzahlen!B:B,),23)),INDEX(Gemeinde_Kennzahlen!A:W,MATCH(B508,Gemeinde_Kennzahlen!B:B,),23),0),0)</f>
        <v>304</v>
      </c>
    </row>
    <row r="509" spans="1:21" x14ac:dyDescent="0.2">
      <c r="A509">
        <v>1008</v>
      </c>
      <c r="B509" t="s">
        <v>1876</v>
      </c>
      <c r="C509" s="6">
        <v>0</v>
      </c>
      <c r="D509" s="6">
        <v>4.5365189777710571</v>
      </c>
      <c r="E509" s="6">
        <v>1.5121729925903524</v>
      </c>
      <c r="F509" s="6">
        <v>1.5121729925903524</v>
      </c>
      <c r="G509" s="6">
        <v>0</v>
      </c>
      <c r="H509" s="6">
        <v>3.0243459851807049</v>
      </c>
      <c r="I509" s="6">
        <v>3.0243459851807049</v>
      </c>
      <c r="J509" s="6">
        <v>3.0243459851807049</v>
      </c>
      <c r="K509" s="6">
        <v>1.5121729925903524</v>
      </c>
      <c r="L509" s="6">
        <v>1.5121729925903524</v>
      </c>
      <c r="M509" s="6">
        <f t="shared" si="48"/>
        <v>1.965824890367458</v>
      </c>
      <c r="N509" s="6">
        <f t="shared" si="49"/>
        <v>1.5121729925903524</v>
      </c>
      <c r="O509" s="6">
        <f t="shared" si="50"/>
        <v>1.5121729925903524</v>
      </c>
      <c r="P509" s="6">
        <f t="shared" si="51"/>
        <v>2.4194767881445638</v>
      </c>
      <c r="Q509" s="6">
        <f t="shared" si="52"/>
        <v>0.45365189777710568</v>
      </c>
      <c r="R509" s="6">
        <f t="shared" si="53"/>
        <v>0.45365189777710579</v>
      </c>
      <c r="S509" t="str" cm="1">
        <f t="array" ref="S509">_xlfn.IFS(R509&gt;Q509,"Zunahme",-1*Q509&gt;R509,"Abnahme",TRUE,"Konstant")</f>
        <v>Konstant</v>
      </c>
      <c r="T509">
        <f>IFERROR(INDEX(Gemeinde_Kennzahlen!A:C,MATCH(B509,Gemeinde_Kennzahlen!B:B,),3),0)</f>
        <v>4206</v>
      </c>
      <c r="U509">
        <f>IFERROR(IF(ISNUMBER(INDEX(Gemeinde_Kennzahlen!A:W,MATCH(B509,Gemeinde_Kennzahlen!B:B,),23)),INDEX(Gemeinde_Kennzahlen!A:W,MATCH(B509,Gemeinde_Kennzahlen!B:B,),23),0),0)</f>
        <v>2407</v>
      </c>
    </row>
    <row r="510" spans="1:21" x14ac:dyDescent="0.2">
      <c r="A510">
        <v>1009</v>
      </c>
      <c r="B510" t="s">
        <v>1875</v>
      </c>
      <c r="C510" s="6">
        <v>2.5329280648429586</v>
      </c>
      <c r="D510" s="6">
        <v>2.5329280648429586</v>
      </c>
      <c r="E510" s="6">
        <v>2.5329280648429586</v>
      </c>
      <c r="F510" s="6">
        <v>0</v>
      </c>
      <c r="G510" s="6">
        <v>0</v>
      </c>
      <c r="H510" s="6">
        <v>0</v>
      </c>
      <c r="I510" s="6">
        <v>2.5329280648429586</v>
      </c>
      <c r="J510" s="6">
        <v>0</v>
      </c>
      <c r="K510" s="6">
        <v>0</v>
      </c>
      <c r="L510" s="6">
        <v>2.5329280648429586</v>
      </c>
      <c r="M510" s="6">
        <f t="shared" si="48"/>
        <v>1.2664640324214793</v>
      </c>
      <c r="N510" s="6">
        <f t="shared" si="49"/>
        <v>1.2664640324214793</v>
      </c>
      <c r="O510" s="6">
        <f t="shared" si="50"/>
        <v>1.5197568389057752</v>
      </c>
      <c r="P510" s="6">
        <f t="shared" si="51"/>
        <v>1.0131712259371835</v>
      </c>
      <c r="Q510" s="6">
        <f t="shared" si="52"/>
        <v>0.42215467747382635</v>
      </c>
      <c r="R510" s="6">
        <f t="shared" si="53"/>
        <v>-0.25329280648429586</v>
      </c>
      <c r="S510" t="str" cm="1">
        <f t="array" ref="S510">_xlfn.IFS(R510&gt;Q510,"Zunahme",-1*Q510&gt;R510,"Abnahme",TRUE,"Konstant")</f>
        <v>Konstant</v>
      </c>
      <c r="T510">
        <f>IFERROR(INDEX(Gemeinde_Kennzahlen!A:C,MATCH(B510,Gemeinde_Kennzahlen!B:B,),3),0)</f>
        <v>2180</v>
      </c>
      <c r="U510">
        <f>IFERROR(IF(ISNUMBER(INDEX(Gemeinde_Kennzahlen!A:W,MATCH(B510,Gemeinde_Kennzahlen!B:B,),23)),INDEX(Gemeinde_Kennzahlen!A:W,MATCH(B510,Gemeinde_Kennzahlen!B:B,),23),0),0)</f>
        <v>1768</v>
      </c>
    </row>
    <row r="511" spans="1:21" x14ac:dyDescent="0.2">
      <c r="A511">
        <v>1010</v>
      </c>
      <c r="B511" t="s">
        <v>1874</v>
      </c>
      <c r="C511" s="6">
        <v>0</v>
      </c>
      <c r="D511" s="6">
        <v>0</v>
      </c>
      <c r="E511" s="6">
        <v>0</v>
      </c>
      <c r="F511" s="6">
        <v>1.4981273408239701</v>
      </c>
      <c r="G511" s="6">
        <v>0</v>
      </c>
      <c r="H511" s="6">
        <v>0</v>
      </c>
      <c r="I511" s="6">
        <v>0</v>
      </c>
      <c r="J511" s="6">
        <v>0</v>
      </c>
      <c r="K511" s="6">
        <v>1.4981273408239701</v>
      </c>
      <c r="L511" s="6">
        <v>2.9962546816479403</v>
      </c>
      <c r="M511" s="6">
        <f t="shared" si="48"/>
        <v>0.59925093632958804</v>
      </c>
      <c r="N511" s="6">
        <f t="shared" si="49"/>
        <v>0</v>
      </c>
      <c r="O511" s="6">
        <f t="shared" si="50"/>
        <v>0.29962546816479402</v>
      </c>
      <c r="P511" s="6">
        <f t="shared" si="51"/>
        <v>0.89887640449438211</v>
      </c>
      <c r="Q511" s="6">
        <f t="shared" si="52"/>
        <v>0.33124841851239945</v>
      </c>
      <c r="R511" s="6">
        <f t="shared" si="53"/>
        <v>0.29962546816479407</v>
      </c>
      <c r="S511" t="str" cm="1">
        <f t="array" ref="S511">_xlfn.IFS(R511&gt;Q511,"Zunahme",-1*Q511&gt;R511,"Abnahme",TRUE,"Konstant")</f>
        <v>Konstant</v>
      </c>
      <c r="T511">
        <f>IFERROR(INDEX(Gemeinde_Kennzahlen!A:C,MATCH(B511,Gemeinde_Kennzahlen!B:B,),3),0)</f>
        <v>4351</v>
      </c>
      <c r="U511">
        <f>IFERROR(IF(ISNUMBER(INDEX(Gemeinde_Kennzahlen!A:W,MATCH(B511,Gemeinde_Kennzahlen!B:B,),23)),INDEX(Gemeinde_Kennzahlen!A:W,MATCH(B511,Gemeinde_Kennzahlen!B:B,),23),0),0)</f>
        <v>2324</v>
      </c>
    </row>
    <row r="512" spans="1:21" x14ac:dyDescent="0.2">
      <c r="A512">
        <v>1021</v>
      </c>
      <c r="B512" t="s">
        <v>1873</v>
      </c>
      <c r="C512" s="6">
        <v>5.6022408963585439</v>
      </c>
      <c r="D512" s="6">
        <v>0</v>
      </c>
      <c r="E512" s="6">
        <v>0</v>
      </c>
      <c r="F512" s="6">
        <v>5.6022408963585439</v>
      </c>
      <c r="G512" s="6">
        <v>0</v>
      </c>
      <c r="H512" s="6">
        <v>0</v>
      </c>
      <c r="I512" s="6">
        <v>0</v>
      </c>
      <c r="J512" s="6">
        <v>0</v>
      </c>
      <c r="K512" s="6">
        <v>5.6022408963585439</v>
      </c>
      <c r="L512" s="6">
        <v>0</v>
      </c>
      <c r="M512" s="6">
        <f t="shared" si="48"/>
        <v>1.680672268907563</v>
      </c>
      <c r="N512" s="6">
        <f t="shared" si="49"/>
        <v>0</v>
      </c>
      <c r="O512" s="6">
        <f t="shared" si="50"/>
        <v>2.2408963585434174</v>
      </c>
      <c r="P512" s="6">
        <f t="shared" si="51"/>
        <v>1.1204481792717087</v>
      </c>
      <c r="Q512" s="6">
        <f t="shared" si="52"/>
        <v>0.85575643229800946</v>
      </c>
      <c r="R512" s="6">
        <f t="shared" si="53"/>
        <v>-0.56022408963585435</v>
      </c>
      <c r="S512" t="str" cm="1">
        <f t="array" ref="S512">_xlfn.IFS(R512&gt;Q512,"Zunahme",-1*Q512&gt;R512,"Abnahme",TRUE,"Konstant")</f>
        <v>Konstant</v>
      </c>
      <c r="T512">
        <f>IFERROR(INDEX(Gemeinde_Kennzahlen!A:C,MATCH(B512,Gemeinde_Kennzahlen!B:B,),3),0)</f>
        <v>1259</v>
      </c>
      <c r="U512">
        <f>IFERROR(IF(ISNUMBER(INDEX(Gemeinde_Kennzahlen!A:W,MATCH(B512,Gemeinde_Kennzahlen!B:B,),23)),INDEX(Gemeinde_Kennzahlen!A:W,MATCH(B512,Gemeinde_Kennzahlen!B:B,),23),0),0)</f>
        <v>526</v>
      </c>
    </row>
    <row r="513" spans="1:21" x14ac:dyDescent="0.2">
      <c r="A513">
        <v>1023</v>
      </c>
      <c r="B513" t="s">
        <v>1872</v>
      </c>
      <c r="C513" s="6">
        <v>0</v>
      </c>
      <c r="D513" s="6">
        <v>0</v>
      </c>
      <c r="E513" s="6">
        <v>0</v>
      </c>
      <c r="F513" s="6">
        <v>0</v>
      </c>
      <c r="G513" s="6">
        <v>0</v>
      </c>
      <c r="H513" s="6">
        <v>0</v>
      </c>
      <c r="I513" s="6">
        <v>0</v>
      </c>
      <c r="J513" s="6">
        <v>0</v>
      </c>
      <c r="K513" s="6">
        <v>2.8129395218002813</v>
      </c>
      <c r="L513" s="6">
        <v>0</v>
      </c>
      <c r="M513" s="6">
        <f t="shared" si="48"/>
        <v>0.28129395218002812</v>
      </c>
      <c r="N513" s="6">
        <f t="shared" si="49"/>
        <v>0</v>
      </c>
      <c r="O513" s="6">
        <f t="shared" si="50"/>
        <v>0</v>
      </c>
      <c r="P513" s="6">
        <f t="shared" si="51"/>
        <v>0.56258790436005623</v>
      </c>
      <c r="Q513" s="6">
        <f t="shared" si="52"/>
        <v>0.28129395218002812</v>
      </c>
      <c r="R513" s="6">
        <f t="shared" si="53"/>
        <v>0.28129395218002812</v>
      </c>
      <c r="S513" t="str" cm="1">
        <f t="array" ref="S513">_xlfn.IFS(R513&gt;Q513,"Zunahme",-1*Q513&gt;R513,"Abnahme",TRUE,"Konstant")</f>
        <v>Konstant</v>
      </c>
      <c r="T513">
        <f>IFERROR(INDEX(Gemeinde_Kennzahlen!A:C,MATCH(B513,Gemeinde_Kennzahlen!B:B,),3),0)</f>
        <v>2710</v>
      </c>
      <c r="U513">
        <f>IFERROR(IF(ISNUMBER(INDEX(Gemeinde_Kennzahlen!A:W,MATCH(B513,Gemeinde_Kennzahlen!B:B,),23)),INDEX(Gemeinde_Kennzahlen!A:W,MATCH(B513,Gemeinde_Kennzahlen!B:B,),23),0),0)</f>
        <v>845</v>
      </c>
    </row>
    <row r="514" spans="1:21" x14ac:dyDescent="0.2">
      <c r="A514">
        <v>1024</v>
      </c>
      <c r="B514" t="s">
        <v>1871</v>
      </c>
      <c r="C514" s="6">
        <v>2.2856667913394006</v>
      </c>
      <c r="D514" s="6">
        <v>3.740182022191747</v>
      </c>
      <c r="E514" s="6">
        <v>3.1168183518264558</v>
      </c>
      <c r="F514" s="6">
        <v>2.0778789012176371</v>
      </c>
      <c r="G514" s="6">
        <v>2.2856667913394006</v>
      </c>
      <c r="H514" s="6">
        <v>2.7012425715829282</v>
      </c>
      <c r="I514" s="6">
        <v>2.9090304617046918</v>
      </c>
      <c r="J514" s="6">
        <v>3.532394132069983</v>
      </c>
      <c r="K514" s="6">
        <v>1.4545152308523459</v>
      </c>
      <c r="L514" s="6">
        <v>1.0389394506088185</v>
      </c>
      <c r="M514" s="6">
        <f t="shared" si="48"/>
        <v>2.5142334704733411</v>
      </c>
      <c r="N514" s="6">
        <f t="shared" si="49"/>
        <v>2.4934546814611647</v>
      </c>
      <c r="O514" s="6">
        <f t="shared" si="50"/>
        <v>2.7012425715829282</v>
      </c>
      <c r="P514" s="6">
        <f t="shared" si="51"/>
        <v>2.3272243693637535</v>
      </c>
      <c r="Q514" s="6">
        <f t="shared" si="52"/>
        <v>0.27259926933680179</v>
      </c>
      <c r="R514" s="6">
        <f t="shared" si="53"/>
        <v>-0.18700910110958757</v>
      </c>
      <c r="S514" t="str" cm="1">
        <f t="array" ref="S514">_xlfn.IFS(R514&gt;Q514,"Zunahme",-1*Q514&gt;R514,"Abnahme",TRUE,"Konstant")</f>
        <v>Konstant</v>
      </c>
      <c r="T514">
        <f>IFERROR(INDEX(Gemeinde_Kennzahlen!A:C,MATCH(B514,Gemeinde_Kennzahlen!B:B,),3),0)</f>
        <v>31043</v>
      </c>
      <c r="U514">
        <f>IFERROR(IF(ISNUMBER(INDEX(Gemeinde_Kennzahlen!A:W,MATCH(B514,Gemeinde_Kennzahlen!B:B,),23)),INDEX(Gemeinde_Kennzahlen!A:W,MATCH(B514,Gemeinde_Kennzahlen!B:B,),23),0),0)</f>
        <v>17083</v>
      </c>
    </row>
    <row r="515" spans="1:21" x14ac:dyDescent="0.2">
      <c r="A515">
        <v>1025</v>
      </c>
      <c r="B515" t="s">
        <v>1870</v>
      </c>
      <c r="C515" s="6">
        <v>0</v>
      </c>
      <c r="D515" s="6">
        <v>0</v>
      </c>
      <c r="E515" s="6">
        <v>0</v>
      </c>
      <c r="F515" s="6">
        <v>0</v>
      </c>
      <c r="G515" s="6">
        <v>0</v>
      </c>
      <c r="H515" s="6">
        <v>0</v>
      </c>
      <c r="I515" s="6">
        <v>0</v>
      </c>
      <c r="J515" s="6">
        <v>0</v>
      </c>
      <c r="K515" s="6">
        <v>0</v>
      </c>
      <c r="L515" s="6">
        <v>0</v>
      </c>
      <c r="M515" s="6">
        <f t="shared" si="48"/>
        <v>0</v>
      </c>
      <c r="N515" s="6">
        <f t="shared" si="49"/>
        <v>0</v>
      </c>
      <c r="O515" s="6">
        <f t="shared" si="50"/>
        <v>0</v>
      </c>
      <c r="P515" s="6">
        <f t="shared" si="51"/>
        <v>0</v>
      </c>
      <c r="Q515" s="6">
        <f t="shared" si="52"/>
        <v>0</v>
      </c>
      <c r="R515" s="6">
        <f t="shared" si="53"/>
        <v>0</v>
      </c>
      <c r="S515" t="str" cm="1">
        <f t="array" ref="S515">_xlfn.IFS(R515&gt;Q515,"Zunahme",-1*Q515&gt;R515,"Abnahme",TRUE,"Konstant")</f>
        <v>Konstant</v>
      </c>
      <c r="T515">
        <f>IFERROR(INDEX(Gemeinde_Kennzahlen!A:C,MATCH(B515,Gemeinde_Kennzahlen!B:B,),3),0)</f>
        <v>989</v>
      </c>
      <c r="U515">
        <f>IFERROR(IF(ISNUMBER(INDEX(Gemeinde_Kennzahlen!A:W,MATCH(B515,Gemeinde_Kennzahlen!B:B,),23)),INDEX(Gemeinde_Kennzahlen!A:W,MATCH(B515,Gemeinde_Kennzahlen!B:B,),23),0),0)</f>
        <v>390</v>
      </c>
    </row>
    <row r="516" spans="1:21" x14ac:dyDescent="0.2">
      <c r="A516">
        <v>1026</v>
      </c>
      <c r="B516" t="s">
        <v>1869</v>
      </c>
      <c r="C516" s="6">
        <v>3.9300451955197482</v>
      </c>
      <c r="D516" s="6">
        <v>0</v>
      </c>
      <c r="E516" s="6">
        <v>3.9300451955197482</v>
      </c>
      <c r="F516" s="6">
        <v>3.9300451955197482</v>
      </c>
      <c r="G516" s="6">
        <v>1.9650225977598741</v>
      </c>
      <c r="H516" s="6">
        <v>5.8950677932796225</v>
      </c>
      <c r="I516" s="6">
        <v>0</v>
      </c>
      <c r="J516" s="6">
        <v>1.9650225977598741</v>
      </c>
      <c r="K516" s="6">
        <v>0</v>
      </c>
      <c r="L516" s="6">
        <v>0</v>
      </c>
      <c r="M516" s="6">
        <f t="shared" si="48"/>
        <v>2.1615248575358619</v>
      </c>
      <c r="N516" s="6">
        <f t="shared" si="49"/>
        <v>1.9650225977598741</v>
      </c>
      <c r="O516" s="6">
        <f t="shared" si="50"/>
        <v>2.7510316368638241</v>
      </c>
      <c r="P516" s="6">
        <f t="shared" si="51"/>
        <v>1.5720180782078992</v>
      </c>
      <c r="Q516" s="6">
        <f t="shared" si="52"/>
        <v>0.68384794058495768</v>
      </c>
      <c r="R516" s="6">
        <f t="shared" si="53"/>
        <v>-0.58950677932796269</v>
      </c>
      <c r="S516" t="str" cm="1">
        <f t="array" ref="S516">_xlfn.IFS(R516&gt;Q516,"Zunahme",-1*Q516&gt;R516,"Abnahme",TRUE,"Konstant")</f>
        <v>Konstant</v>
      </c>
      <c r="T516">
        <f>IFERROR(INDEX(Gemeinde_Kennzahlen!A:C,MATCH(B516,Gemeinde_Kennzahlen!B:B,),3),0)</f>
        <v>3627</v>
      </c>
      <c r="U516">
        <f>IFERROR(IF(ISNUMBER(INDEX(Gemeinde_Kennzahlen!A:W,MATCH(B516,Gemeinde_Kennzahlen!B:B,),23)),INDEX(Gemeinde_Kennzahlen!A:W,MATCH(B516,Gemeinde_Kennzahlen!B:B,),23),0),0)</f>
        <v>1462</v>
      </c>
    </row>
    <row r="517" spans="1:21" x14ac:dyDescent="0.2">
      <c r="A517">
        <v>1030</v>
      </c>
      <c r="B517" t="s">
        <v>1868</v>
      </c>
      <c r="C517" s="6">
        <v>0</v>
      </c>
      <c r="D517" s="6">
        <v>0</v>
      </c>
      <c r="E517" s="6">
        <v>0</v>
      </c>
      <c r="F517" s="6">
        <v>3.4029038112522683</v>
      </c>
      <c r="G517" s="6">
        <v>2.2686025408348458</v>
      </c>
      <c r="H517" s="6">
        <v>1.1343012704174229</v>
      </c>
      <c r="I517" s="6">
        <v>1.1343012704174229</v>
      </c>
      <c r="J517" s="6">
        <v>3.4029038112522683</v>
      </c>
      <c r="K517" s="6">
        <v>2.2686025408348458</v>
      </c>
      <c r="L517" s="6">
        <v>1.1343012704174229</v>
      </c>
      <c r="M517" s="6">
        <f t="shared" si="48"/>
        <v>1.4745916515426496</v>
      </c>
      <c r="N517" s="6">
        <f t="shared" si="49"/>
        <v>1.1343012704174229</v>
      </c>
      <c r="O517" s="6">
        <f t="shared" si="50"/>
        <v>1.1343012704174229</v>
      </c>
      <c r="P517" s="6">
        <f t="shared" si="51"/>
        <v>1.8148820326678767</v>
      </c>
      <c r="Q517" s="6">
        <f t="shared" si="52"/>
        <v>0.41591046581972174</v>
      </c>
      <c r="R517" s="6">
        <f t="shared" si="53"/>
        <v>0.34029038112522714</v>
      </c>
      <c r="S517" t="str" cm="1">
        <f t="array" ref="S517">_xlfn.IFS(R517&gt;Q517,"Zunahme",-1*Q517&gt;R517,"Abnahme",TRUE,"Konstant")</f>
        <v>Konstant</v>
      </c>
      <c r="T517">
        <f>IFERROR(INDEX(Gemeinde_Kennzahlen!A:C,MATCH(B517,Gemeinde_Kennzahlen!B:B,),3),0)</f>
        <v>5858</v>
      </c>
      <c r="U517">
        <f>IFERROR(IF(ISNUMBER(INDEX(Gemeinde_Kennzahlen!A:W,MATCH(B517,Gemeinde_Kennzahlen!B:B,),23)),INDEX(Gemeinde_Kennzahlen!A:W,MATCH(B517,Gemeinde_Kennzahlen!B:B,),23),0),0)</f>
        <v>2958</v>
      </c>
    </row>
    <row r="518" spans="1:21" x14ac:dyDescent="0.2">
      <c r="A518">
        <v>1031</v>
      </c>
      <c r="B518" t="s">
        <v>1867</v>
      </c>
      <c r="C518" s="6">
        <v>0.66564600945217334</v>
      </c>
      <c r="D518" s="6">
        <v>1.9969380283565201</v>
      </c>
      <c r="E518" s="6">
        <v>1.3312920189043467</v>
      </c>
      <c r="F518" s="6">
        <v>2.6625840378086933</v>
      </c>
      <c r="G518" s="6">
        <v>1.9969380283565201</v>
      </c>
      <c r="H518" s="6">
        <v>1.3312920189043467</v>
      </c>
      <c r="I518" s="6">
        <v>3.3282300472608668</v>
      </c>
      <c r="J518" s="6">
        <v>4.6595220661652137</v>
      </c>
      <c r="K518" s="6">
        <v>1.3312920189043467</v>
      </c>
      <c r="L518" s="6">
        <v>1.3312920189043467</v>
      </c>
      <c r="M518" s="6">
        <f t="shared" si="48"/>
        <v>2.0635026293017371</v>
      </c>
      <c r="N518" s="6">
        <f t="shared" si="49"/>
        <v>1.6641150236304334</v>
      </c>
      <c r="O518" s="6">
        <f t="shared" si="50"/>
        <v>1.7306796245756508</v>
      </c>
      <c r="P518" s="6">
        <f t="shared" si="51"/>
        <v>2.3963256340278241</v>
      </c>
      <c r="Q518" s="6">
        <f t="shared" si="52"/>
        <v>0.37719940535623181</v>
      </c>
      <c r="R518" s="6">
        <f t="shared" si="53"/>
        <v>0.33282300472608695</v>
      </c>
      <c r="S518" t="str" cm="1">
        <f t="array" ref="S518">_xlfn.IFS(R518&gt;Q518,"Zunahme",-1*Q518&gt;R518,"Abnahme",TRUE,"Konstant")</f>
        <v>Konstant</v>
      </c>
      <c r="T518">
        <f>IFERROR(INDEX(Gemeinde_Kennzahlen!A:C,MATCH(B518,Gemeinde_Kennzahlen!B:B,),3),0)</f>
        <v>9884</v>
      </c>
      <c r="U518">
        <f>IFERROR(IF(ISNUMBER(INDEX(Gemeinde_Kennzahlen!A:W,MATCH(B518,Gemeinde_Kennzahlen!B:B,),23)),INDEX(Gemeinde_Kennzahlen!A:W,MATCH(B518,Gemeinde_Kennzahlen!B:B,),23),0),0)</f>
        <v>5139</v>
      </c>
    </row>
    <row r="519" spans="1:21" x14ac:dyDescent="0.2">
      <c r="A519">
        <v>1032</v>
      </c>
      <c r="B519" t="s">
        <v>1866</v>
      </c>
      <c r="C519" s="6">
        <v>0</v>
      </c>
      <c r="D519" s="6">
        <v>2.7754648903691366</v>
      </c>
      <c r="E519" s="6">
        <v>0</v>
      </c>
      <c r="F519" s="6">
        <v>0</v>
      </c>
      <c r="G519" s="6">
        <v>2.7754648903691366</v>
      </c>
      <c r="H519" s="6">
        <v>2.7754648903691366</v>
      </c>
      <c r="I519" s="6">
        <v>0</v>
      </c>
      <c r="J519" s="6">
        <v>0</v>
      </c>
      <c r="K519" s="6">
        <v>0</v>
      </c>
      <c r="L519" s="6">
        <v>0</v>
      </c>
      <c r="M519" s="6">
        <f t="shared" si="48"/>
        <v>0.83263946711074099</v>
      </c>
      <c r="N519" s="6">
        <f t="shared" si="49"/>
        <v>0</v>
      </c>
      <c r="O519" s="6">
        <f t="shared" si="50"/>
        <v>1.1101859561476546</v>
      </c>
      <c r="P519" s="6">
        <f t="shared" si="51"/>
        <v>0.55509297807382729</v>
      </c>
      <c r="Q519" s="6">
        <f t="shared" si="52"/>
        <v>0.42395926496029596</v>
      </c>
      <c r="R519" s="6">
        <f t="shared" si="53"/>
        <v>-0.2775464890369137</v>
      </c>
      <c r="S519" t="str" cm="1">
        <f t="array" ref="S519">_xlfn.IFS(R519&gt;Q519,"Zunahme",-1*Q519&gt;R519,"Abnahme",TRUE,"Konstant")</f>
        <v>Konstant</v>
      </c>
      <c r="T519">
        <f>IFERROR(INDEX(Gemeinde_Kennzahlen!A:C,MATCH(B519,Gemeinde_Kennzahlen!B:B,),3),0)</f>
        <v>2403</v>
      </c>
      <c r="U519">
        <f>IFERROR(IF(ISNUMBER(INDEX(Gemeinde_Kennzahlen!A:W,MATCH(B519,Gemeinde_Kennzahlen!B:B,),23)),INDEX(Gemeinde_Kennzahlen!A:W,MATCH(B519,Gemeinde_Kennzahlen!B:B,),23),0),0)</f>
        <v>1200</v>
      </c>
    </row>
    <row r="520" spans="1:21" x14ac:dyDescent="0.2">
      <c r="A520">
        <v>1033</v>
      </c>
      <c r="B520" t="s">
        <v>1865</v>
      </c>
      <c r="C520" s="6">
        <v>2.4962556165751373</v>
      </c>
      <c r="D520" s="6">
        <v>0</v>
      </c>
      <c r="E520" s="6">
        <v>0</v>
      </c>
      <c r="F520" s="6">
        <v>0</v>
      </c>
      <c r="G520" s="6">
        <v>0</v>
      </c>
      <c r="H520" s="6">
        <v>7.4887668497254118</v>
      </c>
      <c r="I520" s="6">
        <v>0</v>
      </c>
      <c r="J520" s="6">
        <v>0</v>
      </c>
      <c r="K520" s="6">
        <v>2.4962556165751373</v>
      </c>
      <c r="L520" s="6">
        <v>0</v>
      </c>
      <c r="M520" s="6">
        <f t="shared" si="48"/>
        <v>1.2481278082875686</v>
      </c>
      <c r="N520" s="6">
        <f t="shared" si="49"/>
        <v>0</v>
      </c>
      <c r="O520" s="6">
        <f t="shared" si="50"/>
        <v>0.49925112331502747</v>
      </c>
      <c r="P520" s="6">
        <f t="shared" si="51"/>
        <v>1.9970044932601099</v>
      </c>
      <c r="Q520" s="6">
        <f t="shared" si="52"/>
        <v>0.76714465445938473</v>
      </c>
      <c r="R520" s="6">
        <f t="shared" si="53"/>
        <v>0.74887668497254123</v>
      </c>
      <c r="S520" t="str" cm="1">
        <f t="array" ref="S520">_xlfn.IFS(R520&gt;Q520,"Zunahme",-1*Q520&gt;R520,"Abnahme",TRUE,"Konstant")</f>
        <v>Konstant</v>
      </c>
      <c r="T520">
        <f>IFERROR(INDEX(Gemeinde_Kennzahlen!A:C,MATCH(B520,Gemeinde_Kennzahlen!B:B,),3),0)</f>
        <v>2641</v>
      </c>
      <c r="U520">
        <f>IFERROR(IF(ISNUMBER(INDEX(Gemeinde_Kennzahlen!A:W,MATCH(B520,Gemeinde_Kennzahlen!B:B,),23)),INDEX(Gemeinde_Kennzahlen!A:W,MATCH(B520,Gemeinde_Kennzahlen!B:B,),23),0),0)</f>
        <v>1365</v>
      </c>
    </row>
    <row r="521" spans="1:21" x14ac:dyDescent="0.2">
      <c r="A521">
        <v>1037</v>
      </c>
      <c r="B521" t="s">
        <v>1864</v>
      </c>
      <c r="C521" s="6">
        <v>0</v>
      </c>
      <c r="D521" s="6">
        <v>0</v>
      </c>
      <c r="E521" s="6">
        <v>0</v>
      </c>
      <c r="F521" s="6">
        <v>0</v>
      </c>
      <c r="G521" s="6">
        <v>0</v>
      </c>
      <c r="H521" s="6">
        <v>0</v>
      </c>
      <c r="I521" s="6">
        <v>5.3864799353622406</v>
      </c>
      <c r="J521" s="6">
        <v>0</v>
      </c>
      <c r="K521" s="6">
        <v>0</v>
      </c>
      <c r="L521" s="6">
        <v>5.3864799353622406</v>
      </c>
      <c r="M521" s="6">
        <f t="shared" si="48"/>
        <v>1.0772959870724481</v>
      </c>
      <c r="N521" s="6">
        <f t="shared" si="49"/>
        <v>0</v>
      </c>
      <c r="O521" s="6">
        <f t="shared" si="50"/>
        <v>0</v>
      </c>
      <c r="P521" s="6">
        <f t="shared" si="51"/>
        <v>2.1545919741448962</v>
      </c>
      <c r="Q521" s="6">
        <f t="shared" si="52"/>
        <v>0.71819732471496533</v>
      </c>
      <c r="R521" s="6">
        <f t="shared" si="53"/>
        <v>1.0772959870724481</v>
      </c>
      <c r="S521" t="str" cm="1">
        <f t="array" ref="S521">_xlfn.IFS(R521&gt;Q521,"Zunahme",-1*Q521&gt;R521,"Abnahme",TRUE,"Konstant")</f>
        <v>Zunahme</v>
      </c>
      <c r="T521">
        <f>IFERROR(INDEX(Gemeinde_Kennzahlen!A:C,MATCH(B521,Gemeinde_Kennzahlen!B:B,),3),0)</f>
        <v>2831</v>
      </c>
      <c r="U521">
        <f>IFERROR(IF(ISNUMBER(INDEX(Gemeinde_Kennzahlen!A:W,MATCH(B521,Gemeinde_Kennzahlen!B:B,),23)),INDEX(Gemeinde_Kennzahlen!A:W,MATCH(B521,Gemeinde_Kennzahlen!B:B,),23),0),0)</f>
        <v>882</v>
      </c>
    </row>
    <row r="522" spans="1:21" x14ac:dyDescent="0.2">
      <c r="A522">
        <v>1039</v>
      </c>
      <c r="B522" t="s">
        <v>1863</v>
      </c>
      <c r="C522" s="6">
        <v>0</v>
      </c>
      <c r="D522" s="6">
        <v>0</v>
      </c>
      <c r="E522" s="6">
        <v>0</v>
      </c>
      <c r="F522" s="6">
        <v>4.1823504809703049</v>
      </c>
      <c r="G522" s="6">
        <v>4.1823504809703049</v>
      </c>
      <c r="H522" s="6">
        <v>0</v>
      </c>
      <c r="I522" s="6">
        <v>0</v>
      </c>
      <c r="J522" s="6">
        <v>0</v>
      </c>
      <c r="K522" s="6">
        <v>0</v>
      </c>
      <c r="L522" s="6">
        <v>0</v>
      </c>
      <c r="M522" s="6">
        <f t="shared" si="48"/>
        <v>0.83647009619406099</v>
      </c>
      <c r="N522" s="6">
        <f t="shared" si="49"/>
        <v>0</v>
      </c>
      <c r="O522" s="6">
        <f t="shared" si="50"/>
        <v>1.672940192388122</v>
      </c>
      <c r="P522" s="6">
        <f t="shared" si="51"/>
        <v>0</v>
      </c>
      <c r="Q522" s="6">
        <f t="shared" si="52"/>
        <v>0.55764673079604066</v>
      </c>
      <c r="R522" s="6">
        <f t="shared" si="53"/>
        <v>-0.83647009619406099</v>
      </c>
      <c r="S522" t="str" cm="1">
        <f t="array" ref="S522">_xlfn.IFS(R522&gt;Q522,"Zunahme",-1*Q522&gt;R522,"Abnahme",TRUE,"Konstant")</f>
        <v>Abnahme</v>
      </c>
      <c r="T522">
        <f>IFERROR(INDEX(Gemeinde_Kennzahlen!A:C,MATCH(B522,Gemeinde_Kennzahlen!B:B,),3),0)</f>
        <v>1788</v>
      </c>
      <c r="U522">
        <f>IFERROR(IF(ISNUMBER(INDEX(Gemeinde_Kennzahlen!A:W,MATCH(B522,Gemeinde_Kennzahlen!B:B,),23)),INDEX(Gemeinde_Kennzahlen!A:W,MATCH(B522,Gemeinde_Kennzahlen!B:B,),23),0),0)</f>
        <v>603</v>
      </c>
    </row>
    <row r="523" spans="1:21" x14ac:dyDescent="0.2">
      <c r="A523">
        <v>1040</v>
      </c>
      <c r="B523" t="s">
        <v>1862</v>
      </c>
      <c r="C523" s="6">
        <v>0.75872534142640358</v>
      </c>
      <c r="D523" s="6">
        <v>1.5174506828528072</v>
      </c>
      <c r="E523" s="6">
        <v>0</v>
      </c>
      <c r="F523" s="6">
        <v>0</v>
      </c>
      <c r="G523" s="6">
        <v>0</v>
      </c>
      <c r="H523" s="6">
        <v>1.5174506828528072</v>
      </c>
      <c r="I523" s="6">
        <v>0.75872534142640358</v>
      </c>
      <c r="J523" s="6">
        <v>2.2761760242792106</v>
      </c>
      <c r="K523" s="6">
        <v>0.75872534142640358</v>
      </c>
      <c r="L523" s="6">
        <v>1.5174506828528072</v>
      </c>
      <c r="M523" s="6">
        <f t="shared" si="48"/>
        <v>0.91047040971168425</v>
      </c>
      <c r="N523" s="6">
        <f t="shared" si="49"/>
        <v>0.75872534142640358</v>
      </c>
      <c r="O523" s="6">
        <f t="shared" si="50"/>
        <v>0.45523520485584212</v>
      </c>
      <c r="P523" s="6">
        <f t="shared" si="51"/>
        <v>1.3657056145675264</v>
      </c>
      <c r="Q523" s="6">
        <f t="shared" si="52"/>
        <v>0.24779865885515198</v>
      </c>
      <c r="R523" s="6">
        <f t="shared" si="53"/>
        <v>0.45523520485584212</v>
      </c>
      <c r="S523" t="str" cm="1">
        <f t="array" ref="S523">_xlfn.IFS(R523&gt;Q523,"Zunahme",-1*Q523&gt;R523,"Abnahme",TRUE,"Konstant")</f>
        <v>Zunahme</v>
      </c>
      <c r="T523">
        <f>IFERROR(INDEX(Gemeinde_Kennzahlen!A:C,MATCH(B523,Gemeinde_Kennzahlen!B:B,),3),0)</f>
        <v>7678</v>
      </c>
      <c r="U523">
        <f>IFERROR(IF(ISNUMBER(INDEX(Gemeinde_Kennzahlen!A:W,MATCH(B523,Gemeinde_Kennzahlen!B:B,),23)),INDEX(Gemeinde_Kennzahlen!A:W,MATCH(B523,Gemeinde_Kennzahlen!B:B,),23),0),0)</f>
        <v>5502</v>
      </c>
    </row>
    <row r="524" spans="1:21" x14ac:dyDescent="0.2">
      <c r="A524">
        <v>1041</v>
      </c>
      <c r="B524" t="s">
        <v>1861</v>
      </c>
      <c r="C524" s="6">
        <v>0</v>
      </c>
      <c r="D524" s="6">
        <v>0</v>
      </c>
      <c r="E524" s="6">
        <v>0</v>
      </c>
      <c r="F524" s="6">
        <v>0</v>
      </c>
      <c r="G524" s="6">
        <v>0</v>
      </c>
      <c r="H524" s="6">
        <v>0</v>
      </c>
      <c r="I524" s="6">
        <v>0</v>
      </c>
      <c r="J524" s="6">
        <v>0</v>
      </c>
      <c r="K524" s="6">
        <v>0</v>
      </c>
      <c r="L524" s="6">
        <v>0</v>
      </c>
      <c r="M524" s="6">
        <f t="shared" si="48"/>
        <v>0</v>
      </c>
      <c r="N524" s="6">
        <f t="shared" si="49"/>
        <v>0</v>
      </c>
      <c r="O524" s="6">
        <f t="shared" si="50"/>
        <v>0</v>
      </c>
      <c r="P524" s="6">
        <f t="shared" si="51"/>
        <v>0</v>
      </c>
      <c r="Q524" s="6">
        <f t="shared" si="52"/>
        <v>0</v>
      </c>
      <c r="R524" s="6">
        <f t="shared" si="53"/>
        <v>0</v>
      </c>
      <c r="S524" t="str" cm="1">
        <f t="array" ref="S524">_xlfn.IFS(R524&gt;Q524,"Zunahme",-1*Q524&gt;R524,"Abnahme",TRUE,"Konstant")</f>
        <v>Konstant</v>
      </c>
      <c r="T524">
        <f>IFERROR(INDEX(Gemeinde_Kennzahlen!A:C,MATCH(B524,Gemeinde_Kennzahlen!B:B,),3),0)</f>
        <v>1030</v>
      </c>
      <c r="U524">
        <f>IFERROR(IF(ISNUMBER(INDEX(Gemeinde_Kennzahlen!A:W,MATCH(B524,Gemeinde_Kennzahlen!B:B,),23)),INDEX(Gemeinde_Kennzahlen!A:W,MATCH(B524,Gemeinde_Kennzahlen!B:B,),23),0),0)</f>
        <v>401</v>
      </c>
    </row>
    <row r="525" spans="1:21" x14ac:dyDescent="0.2">
      <c r="A525">
        <v>1051</v>
      </c>
      <c r="B525" t="s">
        <v>1860</v>
      </c>
      <c r="C525" s="6">
        <v>0</v>
      </c>
      <c r="D525" s="6">
        <v>1.4247043738424277</v>
      </c>
      <c r="E525" s="6">
        <v>1.4247043738424277</v>
      </c>
      <c r="F525" s="6">
        <v>0</v>
      </c>
      <c r="G525" s="6">
        <v>1.4247043738424277</v>
      </c>
      <c r="H525" s="6">
        <v>2.8494087476848553</v>
      </c>
      <c r="I525" s="6">
        <v>0</v>
      </c>
      <c r="J525" s="6">
        <v>0</v>
      </c>
      <c r="K525" s="6">
        <v>1.4247043738424277</v>
      </c>
      <c r="L525" s="6">
        <v>0</v>
      </c>
      <c r="M525" s="6">
        <f t="shared" si="48"/>
        <v>0.85482262430545664</v>
      </c>
      <c r="N525" s="6">
        <f t="shared" si="49"/>
        <v>0.71235218692121383</v>
      </c>
      <c r="O525" s="6">
        <f t="shared" si="50"/>
        <v>0.85482262430545664</v>
      </c>
      <c r="P525" s="6">
        <f t="shared" si="51"/>
        <v>0.85482262430545664</v>
      </c>
      <c r="Q525" s="6">
        <f t="shared" si="52"/>
        <v>0.31501398968090416</v>
      </c>
      <c r="R525" s="6">
        <f t="shared" si="53"/>
        <v>0</v>
      </c>
      <c r="S525" t="str" cm="1">
        <f t="array" ref="S525">_xlfn.IFS(R525&gt;Q525,"Zunahme",-1*Q525&gt;R525,"Abnahme",TRUE,"Konstant")</f>
        <v>Konstant</v>
      </c>
      <c r="T525">
        <f>IFERROR(INDEX(Gemeinde_Kennzahlen!A:C,MATCH(B525,Gemeinde_Kennzahlen!B:B,),3),0)</f>
        <v>5460</v>
      </c>
      <c r="U525">
        <f>IFERROR(IF(ISNUMBER(INDEX(Gemeinde_Kennzahlen!A:W,MATCH(B525,Gemeinde_Kennzahlen!B:B,),23)),INDEX(Gemeinde_Kennzahlen!A:W,MATCH(B525,Gemeinde_Kennzahlen!B:B,),23),0),0)</f>
        <v>1559</v>
      </c>
    </row>
    <row r="526" spans="1:21" x14ac:dyDescent="0.2">
      <c r="A526">
        <v>1052</v>
      </c>
      <c r="B526" t="s">
        <v>1859</v>
      </c>
      <c r="C526" s="6">
        <v>2.2930520522815869</v>
      </c>
      <c r="D526" s="6">
        <v>0</v>
      </c>
      <c r="E526" s="6">
        <v>0</v>
      </c>
      <c r="F526" s="6">
        <v>1.1465260261407935</v>
      </c>
      <c r="G526" s="6">
        <v>0</v>
      </c>
      <c r="H526" s="6">
        <v>2.2930520522815869</v>
      </c>
      <c r="I526" s="6">
        <v>0</v>
      </c>
      <c r="J526" s="6">
        <v>3.4395780784223802</v>
      </c>
      <c r="K526" s="6">
        <v>1.1465260261407935</v>
      </c>
      <c r="L526" s="6">
        <v>1.1465260261407935</v>
      </c>
      <c r="M526" s="6">
        <f t="shared" si="48"/>
        <v>1.1465260261407937</v>
      </c>
      <c r="N526" s="6">
        <f t="shared" si="49"/>
        <v>1.1465260261407935</v>
      </c>
      <c r="O526" s="6">
        <f t="shared" si="50"/>
        <v>0.68791561568447612</v>
      </c>
      <c r="P526" s="6">
        <f t="shared" si="51"/>
        <v>1.6051364365971108</v>
      </c>
      <c r="Q526" s="6">
        <f t="shared" si="52"/>
        <v>0.38217534204693099</v>
      </c>
      <c r="R526" s="6">
        <f t="shared" si="53"/>
        <v>0.45861041045631712</v>
      </c>
      <c r="S526" t="str" cm="1">
        <f t="array" ref="S526">_xlfn.IFS(R526&gt;Q526,"Zunahme",-1*Q526&gt;R526,"Abnahme",TRUE,"Konstant")</f>
        <v>Zunahme</v>
      </c>
      <c r="T526">
        <f>IFERROR(INDEX(Gemeinde_Kennzahlen!A:C,MATCH(B526,Gemeinde_Kennzahlen!B:B,),3),0)</f>
        <v>6361</v>
      </c>
      <c r="U526">
        <f>IFERROR(IF(ISNUMBER(INDEX(Gemeinde_Kennzahlen!A:W,MATCH(B526,Gemeinde_Kennzahlen!B:B,),23)),INDEX(Gemeinde_Kennzahlen!A:W,MATCH(B526,Gemeinde_Kennzahlen!B:B,),23),0),0)</f>
        <v>2361</v>
      </c>
    </row>
    <row r="527" spans="1:21" x14ac:dyDescent="0.2">
      <c r="A527">
        <v>1053</v>
      </c>
      <c r="B527" t="s">
        <v>1858</v>
      </c>
      <c r="C527" s="6">
        <v>2.6034886748242645</v>
      </c>
      <c r="D527" s="6">
        <v>2.6034886748242645</v>
      </c>
      <c r="E527" s="6">
        <v>0</v>
      </c>
      <c r="F527" s="6">
        <v>0</v>
      </c>
      <c r="G527" s="6">
        <v>0</v>
      </c>
      <c r="H527" s="6">
        <v>0</v>
      </c>
      <c r="I527" s="6">
        <v>0</v>
      </c>
      <c r="J527" s="6">
        <v>0</v>
      </c>
      <c r="K527" s="6">
        <v>0</v>
      </c>
      <c r="L527" s="6">
        <v>0</v>
      </c>
      <c r="M527" s="6">
        <f t="shared" si="48"/>
        <v>0.52069773496485294</v>
      </c>
      <c r="N527" s="6">
        <f t="shared" si="49"/>
        <v>0</v>
      </c>
      <c r="O527" s="6">
        <f t="shared" si="50"/>
        <v>1.0413954699297059</v>
      </c>
      <c r="P527" s="6">
        <f t="shared" si="51"/>
        <v>0</v>
      </c>
      <c r="Q527" s="6">
        <f t="shared" si="52"/>
        <v>0.34713182330990189</v>
      </c>
      <c r="R527" s="6">
        <f t="shared" si="53"/>
        <v>-0.52069773496485294</v>
      </c>
      <c r="S527" t="str" cm="1">
        <f t="array" ref="S527">_xlfn.IFS(R527&gt;Q527,"Zunahme",-1*Q527&gt;R527,"Abnahme",TRUE,"Konstant")</f>
        <v>Abnahme</v>
      </c>
      <c r="T527">
        <f>IFERROR(INDEX(Gemeinde_Kennzahlen!A:C,MATCH(B527,Gemeinde_Kennzahlen!B:B,),3),0)</f>
        <v>1484</v>
      </c>
      <c r="U527">
        <f>IFERROR(IF(ISNUMBER(INDEX(Gemeinde_Kennzahlen!A:W,MATCH(B527,Gemeinde_Kennzahlen!B:B,),23)),INDEX(Gemeinde_Kennzahlen!A:W,MATCH(B527,Gemeinde_Kennzahlen!B:B,),23),0),0)</f>
        <v>2357</v>
      </c>
    </row>
    <row r="528" spans="1:21" x14ac:dyDescent="0.2">
      <c r="A528">
        <v>1054</v>
      </c>
      <c r="B528" t="s">
        <v>1857</v>
      </c>
      <c r="C528" s="6">
        <v>0.94652153336488409</v>
      </c>
      <c r="D528" s="6">
        <v>1.419782300047326</v>
      </c>
      <c r="E528" s="6">
        <v>0.94652153336488409</v>
      </c>
      <c r="F528" s="6">
        <v>2.3663038334122102</v>
      </c>
      <c r="G528" s="6">
        <v>0.94652153336488409</v>
      </c>
      <c r="H528" s="6">
        <v>2.3663038334122102</v>
      </c>
      <c r="I528" s="6">
        <v>2.3663038334122102</v>
      </c>
      <c r="J528" s="6">
        <v>1.419782300047326</v>
      </c>
      <c r="K528" s="6">
        <v>1.419782300047326</v>
      </c>
      <c r="L528" s="6">
        <v>1.8930430667297682</v>
      </c>
      <c r="M528" s="6">
        <f t="shared" si="48"/>
        <v>1.6090866067203027</v>
      </c>
      <c r="N528" s="6">
        <f t="shared" si="49"/>
        <v>1.419782300047326</v>
      </c>
      <c r="O528" s="6">
        <f t="shared" si="50"/>
        <v>1.3251301467108378</v>
      </c>
      <c r="P528" s="6">
        <f t="shared" si="51"/>
        <v>1.8930430667297682</v>
      </c>
      <c r="Q528" s="6">
        <f t="shared" si="52"/>
        <v>0.18930430667297696</v>
      </c>
      <c r="R528" s="6">
        <f t="shared" si="53"/>
        <v>0.28395646000946551</v>
      </c>
      <c r="S528" t="str" cm="1">
        <f t="array" ref="S528">_xlfn.IFS(R528&gt;Q528,"Zunahme",-1*Q528&gt;R528,"Abnahme",TRUE,"Konstant")</f>
        <v>Zunahme</v>
      </c>
      <c r="T528">
        <f>IFERROR(INDEX(Gemeinde_Kennzahlen!A:C,MATCH(B528,Gemeinde_Kennzahlen!B:B,),3),0)</f>
        <v>13849</v>
      </c>
      <c r="U528">
        <f>IFERROR(IF(ISNUMBER(INDEX(Gemeinde_Kennzahlen!A:W,MATCH(B528,Gemeinde_Kennzahlen!B:B,),23)),INDEX(Gemeinde_Kennzahlen!A:W,MATCH(B528,Gemeinde_Kennzahlen!B:B,),23),0),0)</f>
        <v>7281</v>
      </c>
    </row>
    <row r="529" spans="1:21" x14ac:dyDescent="0.2">
      <c r="A529">
        <v>1055</v>
      </c>
      <c r="B529" t="s">
        <v>1856</v>
      </c>
      <c r="C529" s="6">
        <v>0</v>
      </c>
      <c r="D529" s="6">
        <v>0</v>
      </c>
      <c r="E529" s="6">
        <v>0</v>
      </c>
      <c r="F529" s="6">
        <v>0</v>
      </c>
      <c r="G529" s="6">
        <v>5.4466230936819171</v>
      </c>
      <c r="H529" s="6">
        <v>0</v>
      </c>
      <c r="I529" s="6">
        <v>0</v>
      </c>
      <c r="J529" s="6">
        <v>0</v>
      </c>
      <c r="K529" s="6">
        <v>0</v>
      </c>
      <c r="L529" s="6">
        <v>0</v>
      </c>
      <c r="M529" s="6">
        <f t="shared" si="48"/>
        <v>0.54466230936819171</v>
      </c>
      <c r="N529" s="6">
        <f t="shared" si="49"/>
        <v>0</v>
      </c>
      <c r="O529" s="6">
        <f t="shared" si="50"/>
        <v>1.0893246187363834</v>
      </c>
      <c r="P529" s="6">
        <f t="shared" si="51"/>
        <v>0</v>
      </c>
      <c r="Q529" s="6">
        <f t="shared" si="52"/>
        <v>0.54466230936819171</v>
      </c>
      <c r="R529" s="6">
        <f t="shared" si="53"/>
        <v>-0.54466230936819171</v>
      </c>
      <c r="S529" t="str" cm="1">
        <f t="array" ref="S529">_xlfn.IFS(R529&gt;Q529,"Zunahme",-1*Q529&gt;R529,"Abnahme",TRUE,"Konstant")</f>
        <v>Konstant</v>
      </c>
      <c r="T529">
        <f>IFERROR(INDEX(Gemeinde_Kennzahlen!A:C,MATCH(B529,Gemeinde_Kennzahlen!B:B,),3),0)</f>
        <v>1412</v>
      </c>
      <c r="U529">
        <f>IFERROR(IF(ISNUMBER(INDEX(Gemeinde_Kennzahlen!A:W,MATCH(B529,Gemeinde_Kennzahlen!B:B,),23)),INDEX(Gemeinde_Kennzahlen!A:W,MATCH(B529,Gemeinde_Kennzahlen!B:B,),23),0),0)</f>
        <v>424</v>
      </c>
    </row>
    <row r="530" spans="1:21" x14ac:dyDescent="0.2">
      <c r="A530">
        <v>1056</v>
      </c>
      <c r="B530" t="s">
        <v>1855</v>
      </c>
      <c r="C530" s="6">
        <v>0</v>
      </c>
      <c r="D530" s="6">
        <v>0</v>
      </c>
      <c r="E530" s="6">
        <v>7.6687116564417188</v>
      </c>
      <c r="F530" s="6">
        <v>0</v>
      </c>
      <c r="G530" s="6">
        <v>0</v>
      </c>
      <c r="H530" s="6">
        <v>0</v>
      </c>
      <c r="I530" s="6">
        <v>7.6687116564417188</v>
      </c>
      <c r="J530" s="6">
        <v>0</v>
      </c>
      <c r="K530" s="6">
        <v>0</v>
      </c>
      <c r="L530" s="6">
        <v>0</v>
      </c>
      <c r="M530" s="6">
        <f t="shared" si="48"/>
        <v>1.5337423312883438</v>
      </c>
      <c r="N530" s="6">
        <f t="shared" si="49"/>
        <v>0</v>
      </c>
      <c r="O530" s="6">
        <f t="shared" si="50"/>
        <v>1.5337423312883438</v>
      </c>
      <c r="P530" s="6">
        <f t="shared" si="51"/>
        <v>1.5337423312883438</v>
      </c>
      <c r="Q530" s="6">
        <f t="shared" si="52"/>
        <v>1.0224948875255624</v>
      </c>
      <c r="R530" s="6">
        <f t="shared" si="53"/>
        <v>0</v>
      </c>
      <c r="S530" t="str" cm="1">
        <f t="array" ref="S530">_xlfn.IFS(R530&gt;Q530,"Zunahme",-1*Q530&gt;R530,"Abnahme",TRUE,"Konstant")</f>
        <v>Konstant</v>
      </c>
      <c r="T530">
        <f>IFERROR(INDEX(Gemeinde_Kennzahlen!A:C,MATCH(B530,Gemeinde_Kennzahlen!B:B,),3),0)</f>
        <v>1165</v>
      </c>
      <c r="U530">
        <f>IFERROR(IF(ISNUMBER(INDEX(Gemeinde_Kennzahlen!A:W,MATCH(B530,Gemeinde_Kennzahlen!B:B,),23)),INDEX(Gemeinde_Kennzahlen!A:W,MATCH(B530,Gemeinde_Kennzahlen!B:B,),23),0),0)</f>
        <v>139</v>
      </c>
    </row>
    <row r="531" spans="1:21" x14ac:dyDescent="0.2">
      <c r="A531">
        <v>1057</v>
      </c>
      <c r="B531" t="s">
        <v>1854</v>
      </c>
      <c r="C531" s="6">
        <v>18.115942028985508</v>
      </c>
      <c r="D531" s="6">
        <v>0</v>
      </c>
      <c r="E531" s="6">
        <v>0</v>
      </c>
      <c r="F531" s="6">
        <v>0</v>
      </c>
      <c r="G531" s="6">
        <v>0</v>
      </c>
      <c r="H531" s="6">
        <v>0</v>
      </c>
      <c r="I531" s="6">
        <v>0</v>
      </c>
      <c r="J531" s="6">
        <v>0</v>
      </c>
      <c r="K531" s="6">
        <v>0</v>
      </c>
      <c r="L531" s="6">
        <v>0</v>
      </c>
      <c r="M531" s="6">
        <f t="shared" ref="M531:M594" si="54">AVERAGE(C531:L531)</f>
        <v>1.8115942028985508</v>
      </c>
      <c r="N531" s="6">
        <f t="shared" ref="N531:N594" si="55">MEDIAN(C531:L531)</f>
        <v>0</v>
      </c>
      <c r="O531" s="6">
        <f t="shared" ref="O531:O594" si="56">AVERAGE((C531:G531))</f>
        <v>3.6231884057971016</v>
      </c>
      <c r="P531" s="6">
        <f t="shared" ref="P531:P594" si="57">AVERAGE(H531:L531)</f>
        <v>0</v>
      </c>
      <c r="Q531" s="6">
        <f t="shared" ref="Q531:Q594" si="58">STDEVA(C531:L531)/SQRT(COUNT(C531:L531))</f>
        <v>1.8115942028985506</v>
      </c>
      <c r="R531" s="6">
        <f t="shared" ref="R531:R594" si="59">P531-M531</f>
        <v>-1.8115942028985508</v>
      </c>
      <c r="S531" t="str" cm="1">
        <f t="array" ref="S531">_xlfn.IFS(R531&gt;Q531,"Zunahme",-1*Q531&gt;R531,"Abnahme",TRUE,"Konstant")</f>
        <v>Konstant</v>
      </c>
      <c r="T531">
        <f>IFERROR(INDEX(Gemeinde_Kennzahlen!A:C,MATCH(B531,Gemeinde_Kennzahlen!B:B,),3),0)</f>
        <v>401</v>
      </c>
      <c r="U531">
        <f>IFERROR(IF(ISNUMBER(INDEX(Gemeinde_Kennzahlen!A:W,MATCH(B531,Gemeinde_Kennzahlen!B:B,),23)),INDEX(Gemeinde_Kennzahlen!A:W,MATCH(B531,Gemeinde_Kennzahlen!B:B,),23),0),0)</f>
        <v>151</v>
      </c>
    </row>
    <row r="532" spans="1:21" x14ac:dyDescent="0.2">
      <c r="A532">
        <v>1058</v>
      </c>
      <c r="B532" t="s">
        <v>1853</v>
      </c>
      <c r="C532" s="6">
        <v>2.0590960568310512</v>
      </c>
      <c r="D532" s="6">
        <v>2.0590960568310512</v>
      </c>
      <c r="E532" s="6">
        <v>0.51477401420776281</v>
      </c>
      <c r="F532" s="6">
        <v>1.0295480284155256</v>
      </c>
      <c r="G532" s="6">
        <v>1.0295480284155256</v>
      </c>
      <c r="H532" s="6">
        <v>0.51477401420776281</v>
      </c>
      <c r="I532" s="6">
        <v>0</v>
      </c>
      <c r="J532" s="6">
        <v>0.51477401420776281</v>
      </c>
      <c r="K532" s="6">
        <v>2.0590960568310512</v>
      </c>
      <c r="L532" s="6">
        <v>0.51477401420776281</v>
      </c>
      <c r="M532" s="6">
        <f t="shared" si="54"/>
        <v>1.0295480284155256</v>
      </c>
      <c r="N532" s="6">
        <f t="shared" si="55"/>
        <v>0.77216102131164421</v>
      </c>
      <c r="O532" s="6">
        <f t="shared" si="56"/>
        <v>1.3384124369401835</v>
      </c>
      <c r="P532" s="6">
        <f t="shared" si="57"/>
        <v>0.72068361989086793</v>
      </c>
      <c r="Q532" s="6">
        <f t="shared" si="58"/>
        <v>0.2426667974832861</v>
      </c>
      <c r="R532" s="6">
        <f t="shared" si="59"/>
        <v>-0.30886440852465769</v>
      </c>
      <c r="S532" t="str" cm="1">
        <f t="array" ref="S532">_xlfn.IFS(R532&gt;Q532,"Zunahme",-1*Q532&gt;R532,"Abnahme",TRUE,"Konstant")</f>
        <v>Abnahme</v>
      </c>
      <c r="T532">
        <f>IFERROR(INDEX(Gemeinde_Kennzahlen!A:C,MATCH(B532,Gemeinde_Kennzahlen!B:B,),3),0)</f>
        <v>14243</v>
      </c>
      <c r="U532">
        <f>IFERROR(IF(ISNUMBER(INDEX(Gemeinde_Kennzahlen!A:W,MATCH(B532,Gemeinde_Kennzahlen!B:B,),23)),INDEX(Gemeinde_Kennzahlen!A:W,MATCH(B532,Gemeinde_Kennzahlen!B:B,),23),0),0)</f>
        <v>5183</v>
      </c>
    </row>
    <row r="533" spans="1:21" x14ac:dyDescent="0.2">
      <c r="A533">
        <v>1059</v>
      </c>
      <c r="B533" t="s">
        <v>1852</v>
      </c>
      <c r="C533" s="6">
        <v>2.2650056625141564</v>
      </c>
      <c r="D533" s="6">
        <v>2.7683402541839688</v>
      </c>
      <c r="E533" s="6">
        <v>1.5100037750094375</v>
      </c>
      <c r="F533" s="6">
        <v>1.7616710708443437</v>
      </c>
      <c r="G533" s="6">
        <v>2.0133383666792501</v>
      </c>
      <c r="H533" s="6">
        <v>3.020007550018875</v>
      </c>
      <c r="I533" s="6">
        <v>2.7683402541839688</v>
      </c>
      <c r="J533" s="6">
        <v>1.5100037750094375</v>
      </c>
      <c r="K533" s="6">
        <v>1.7616710708443437</v>
      </c>
      <c r="L533" s="6">
        <v>1.0066691833396251</v>
      </c>
      <c r="M533" s="6">
        <f t="shared" si="54"/>
        <v>2.0385050962627407</v>
      </c>
      <c r="N533" s="6">
        <f t="shared" si="55"/>
        <v>1.887504718761797</v>
      </c>
      <c r="O533" s="6">
        <f t="shared" si="56"/>
        <v>2.0636718258462312</v>
      </c>
      <c r="P533" s="6">
        <f t="shared" si="57"/>
        <v>2.0133383666792501</v>
      </c>
      <c r="Q533" s="6">
        <f t="shared" si="58"/>
        <v>0.2070208913930299</v>
      </c>
      <c r="R533" s="6">
        <f t="shared" si="59"/>
        <v>-2.5166729583490532E-2</v>
      </c>
      <c r="S533" t="str" cm="1">
        <f t="array" ref="S533">_xlfn.IFS(R533&gt;Q533,"Zunahme",-1*Q533&gt;R533,"Abnahme",TRUE,"Konstant")</f>
        <v>Konstant</v>
      </c>
      <c r="T533">
        <f>IFERROR(INDEX(Gemeinde_Kennzahlen!A:C,MATCH(B533,Gemeinde_Kennzahlen!B:B,),3),0)</f>
        <v>27847</v>
      </c>
      <c r="U533">
        <f>IFERROR(IF(ISNUMBER(INDEX(Gemeinde_Kennzahlen!A:W,MATCH(B533,Gemeinde_Kennzahlen!B:B,),23)),INDEX(Gemeinde_Kennzahlen!A:W,MATCH(B533,Gemeinde_Kennzahlen!B:B,),23),0),0)</f>
        <v>11888</v>
      </c>
    </row>
    <row r="534" spans="1:21" x14ac:dyDescent="0.2">
      <c r="A534">
        <v>1061</v>
      </c>
      <c r="B534" t="s">
        <v>1851</v>
      </c>
      <c r="C534" s="6">
        <v>2.0691711752283695</v>
      </c>
      <c r="D534" s="6">
        <v>2.860324859874511</v>
      </c>
      <c r="E534" s="6">
        <v>2.3734610539384242</v>
      </c>
      <c r="F534" s="6">
        <v>2.7994668841324999</v>
      </c>
      <c r="G534" s="6">
        <v>2.5560349811644567</v>
      </c>
      <c r="H534" s="6">
        <v>2.3734610539384242</v>
      </c>
      <c r="I534" s="6">
        <v>2.0691711752283695</v>
      </c>
      <c r="J534" s="6">
        <v>2.0691711752283695</v>
      </c>
      <c r="K534" s="6">
        <v>2.0691711752283695</v>
      </c>
      <c r="L534" s="6">
        <v>2.1300291509703806</v>
      </c>
      <c r="M534" s="6">
        <f t="shared" si="54"/>
        <v>2.3369462684932172</v>
      </c>
      <c r="N534" s="6">
        <f t="shared" si="55"/>
        <v>2.2517451024544024</v>
      </c>
      <c r="O534" s="6">
        <f t="shared" si="56"/>
        <v>2.5316917908676522</v>
      </c>
      <c r="P534" s="6">
        <f t="shared" si="57"/>
        <v>2.1422007461187826</v>
      </c>
      <c r="Q534" s="6">
        <f t="shared" si="58"/>
        <v>9.821437373621511E-2</v>
      </c>
      <c r="R534" s="6">
        <f t="shared" si="59"/>
        <v>-0.19474552237443454</v>
      </c>
      <c r="S534" t="str" cm="1">
        <f t="array" ref="S534">_xlfn.IFS(R534&gt;Q534,"Zunahme",-1*Q534&gt;R534,"Abnahme",TRUE,"Konstant")</f>
        <v>Abnahme</v>
      </c>
      <c r="T534">
        <f>IFERROR(INDEX(Gemeinde_Kennzahlen!A:C,MATCH(B534,Gemeinde_Kennzahlen!B:B,),3),0)</f>
        <v>82257</v>
      </c>
      <c r="U534">
        <f>IFERROR(IF(ISNUMBER(INDEX(Gemeinde_Kennzahlen!A:W,MATCH(B534,Gemeinde_Kennzahlen!B:B,),23)),INDEX(Gemeinde_Kennzahlen!A:W,MATCH(B534,Gemeinde_Kennzahlen!B:B,),23),0),0)</f>
        <v>82060</v>
      </c>
    </row>
    <row r="535" spans="1:21" x14ac:dyDescent="0.2">
      <c r="A535">
        <v>1062</v>
      </c>
      <c r="B535" t="s">
        <v>1850</v>
      </c>
      <c r="C535" s="6">
        <v>1.7927572606669058</v>
      </c>
      <c r="D535" s="6">
        <v>2.6891358910003587</v>
      </c>
      <c r="E535" s="6">
        <v>0.89637863033345289</v>
      </c>
      <c r="F535" s="6">
        <v>0</v>
      </c>
      <c r="G535" s="6">
        <v>0.89637863033345289</v>
      </c>
      <c r="H535" s="6">
        <v>0</v>
      </c>
      <c r="I535" s="6">
        <v>1.7927572606669058</v>
      </c>
      <c r="J535" s="6">
        <v>1.7927572606669058</v>
      </c>
      <c r="K535" s="6">
        <v>1.7927572606669058</v>
      </c>
      <c r="L535" s="6">
        <v>1.7927572606669058</v>
      </c>
      <c r="M535" s="6">
        <f t="shared" si="54"/>
        <v>1.3445679455001798</v>
      </c>
      <c r="N535" s="6">
        <f t="shared" si="55"/>
        <v>1.7927572606669058</v>
      </c>
      <c r="O535" s="6">
        <f t="shared" si="56"/>
        <v>1.2549300824668344</v>
      </c>
      <c r="P535" s="6">
        <f t="shared" si="57"/>
        <v>1.4342058085335245</v>
      </c>
      <c r="Q535" s="6">
        <f t="shared" si="58"/>
        <v>0.27547342109755224</v>
      </c>
      <c r="R535" s="6">
        <f t="shared" si="59"/>
        <v>8.9637863033344756E-2</v>
      </c>
      <c r="S535" t="str" cm="1">
        <f t="array" ref="S535">_xlfn.IFS(R535&gt;Q535,"Zunahme",-1*Q535&gt;R535,"Abnahme",TRUE,"Konstant")</f>
        <v>Konstant</v>
      </c>
      <c r="T535">
        <f>IFERROR(INDEX(Gemeinde_Kennzahlen!A:C,MATCH(B535,Gemeinde_Kennzahlen!B:B,),3),0)</f>
        <v>7432</v>
      </c>
      <c r="U535">
        <f>IFERROR(IF(ISNUMBER(INDEX(Gemeinde_Kennzahlen!A:W,MATCH(B535,Gemeinde_Kennzahlen!B:B,),23)),INDEX(Gemeinde_Kennzahlen!A:W,MATCH(B535,Gemeinde_Kennzahlen!B:B,),23),0),0)</f>
        <v>3724</v>
      </c>
    </row>
    <row r="536" spans="1:21" x14ac:dyDescent="0.2">
      <c r="A536">
        <v>1063</v>
      </c>
      <c r="B536" t="s">
        <v>1849</v>
      </c>
      <c r="C536" s="6">
        <v>0</v>
      </c>
      <c r="D536" s="6">
        <v>0</v>
      </c>
      <c r="E536" s="6">
        <v>0</v>
      </c>
      <c r="F536" s="6">
        <v>2.0381127076327323</v>
      </c>
      <c r="G536" s="6">
        <v>0</v>
      </c>
      <c r="H536" s="6">
        <v>0</v>
      </c>
      <c r="I536" s="6">
        <v>1.0190563538163662</v>
      </c>
      <c r="J536" s="6">
        <v>0</v>
      </c>
      <c r="K536" s="6">
        <v>0</v>
      </c>
      <c r="L536" s="6">
        <v>0</v>
      </c>
      <c r="M536" s="6">
        <f t="shared" si="54"/>
        <v>0.30571690614490982</v>
      </c>
      <c r="N536" s="6">
        <f t="shared" si="55"/>
        <v>0</v>
      </c>
      <c r="O536" s="6">
        <f t="shared" si="56"/>
        <v>0.40762254152654648</v>
      </c>
      <c r="P536" s="6">
        <f t="shared" si="57"/>
        <v>0.20381127076327324</v>
      </c>
      <c r="Q536" s="6">
        <f t="shared" si="58"/>
        <v>0.21750481461438398</v>
      </c>
      <c r="R536" s="6">
        <f t="shared" si="59"/>
        <v>-0.10190563538163658</v>
      </c>
      <c r="S536" t="str" cm="1">
        <f t="array" ref="S536">_xlfn.IFS(R536&gt;Q536,"Zunahme",-1*Q536&gt;R536,"Abnahme",TRUE,"Konstant")</f>
        <v>Konstant</v>
      </c>
      <c r="T536">
        <f>IFERROR(INDEX(Gemeinde_Kennzahlen!A:C,MATCH(B536,Gemeinde_Kennzahlen!B:B,),3),0)</f>
        <v>7436</v>
      </c>
      <c r="U536">
        <f>IFERROR(IF(ISNUMBER(INDEX(Gemeinde_Kennzahlen!A:W,MATCH(B536,Gemeinde_Kennzahlen!B:B,),23)),INDEX(Gemeinde_Kennzahlen!A:W,MATCH(B536,Gemeinde_Kennzahlen!B:B,),23),0),0)</f>
        <v>2377</v>
      </c>
    </row>
    <row r="537" spans="1:21" x14ac:dyDescent="0.2">
      <c r="A537">
        <v>1064</v>
      </c>
      <c r="B537" t="s">
        <v>1848</v>
      </c>
      <c r="C537" s="6">
        <v>0</v>
      </c>
      <c r="D537" s="6">
        <v>5.2576235541535228</v>
      </c>
      <c r="E537" s="6">
        <v>0</v>
      </c>
      <c r="F537" s="6">
        <v>0</v>
      </c>
      <c r="G537" s="6">
        <v>0</v>
      </c>
      <c r="H537" s="6">
        <v>5.2576235541535228</v>
      </c>
      <c r="I537" s="6">
        <v>0</v>
      </c>
      <c r="J537" s="6">
        <v>0</v>
      </c>
      <c r="K537" s="6">
        <v>0</v>
      </c>
      <c r="L537" s="6">
        <v>0</v>
      </c>
      <c r="M537" s="6">
        <f t="shared" si="54"/>
        <v>1.0515247108307046</v>
      </c>
      <c r="N537" s="6">
        <f t="shared" si="55"/>
        <v>0</v>
      </c>
      <c r="O537" s="6">
        <f t="shared" si="56"/>
        <v>1.0515247108307046</v>
      </c>
      <c r="P537" s="6">
        <f t="shared" si="57"/>
        <v>1.0515247108307046</v>
      </c>
      <c r="Q537" s="6">
        <f t="shared" si="58"/>
        <v>0.70101647388713628</v>
      </c>
      <c r="R537" s="6">
        <f t="shared" si="59"/>
        <v>0</v>
      </c>
      <c r="S537" t="str" cm="1">
        <f t="array" ref="S537">_xlfn.IFS(R537&gt;Q537,"Zunahme",-1*Q537&gt;R537,"Abnahme",TRUE,"Konstant")</f>
        <v>Konstant</v>
      </c>
      <c r="T537">
        <f>IFERROR(INDEX(Gemeinde_Kennzahlen!A:C,MATCH(B537,Gemeinde_Kennzahlen!B:B,),3),0)</f>
        <v>1451</v>
      </c>
      <c r="U537">
        <f>IFERROR(IF(ISNUMBER(INDEX(Gemeinde_Kennzahlen!A:W,MATCH(B537,Gemeinde_Kennzahlen!B:B,),23)),INDEX(Gemeinde_Kennzahlen!A:W,MATCH(B537,Gemeinde_Kennzahlen!B:B,),23),0),0)</f>
        <v>451</v>
      </c>
    </row>
    <row r="538" spans="1:21" x14ac:dyDescent="0.2">
      <c r="A538">
        <v>1065</v>
      </c>
      <c r="B538" t="s">
        <v>1847</v>
      </c>
      <c r="C538" s="6">
        <v>2.0723241114910373</v>
      </c>
      <c r="D538" s="6">
        <v>1.0361620557455187</v>
      </c>
      <c r="E538" s="6">
        <v>0</v>
      </c>
      <c r="F538" s="6">
        <v>0</v>
      </c>
      <c r="G538" s="6">
        <v>3.1084861672365558</v>
      </c>
      <c r="H538" s="6">
        <v>2.0723241114910373</v>
      </c>
      <c r="I538" s="6">
        <v>2.0723241114910373</v>
      </c>
      <c r="J538" s="6">
        <v>3.1084861672365558</v>
      </c>
      <c r="K538" s="6">
        <v>1.0361620557455187</v>
      </c>
      <c r="L538" s="6">
        <v>1.0361620557455187</v>
      </c>
      <c r="M538" s="6">
        <f t="shared" si="54"/>
        <v>1.5542430836182781</v>
      </c>
      <c r="N538" s="6">
        <f t="shared" si="55"/>
        <v>1.5542430836182781</v>
      </c>
      <c r="O538" s="6">
        <f t="shared" si="56"/>
        <v>1.2433944668946224</v>
      </c>
      <c r="P538" s="6">
        <f t="shared" si="57"/>
        <v>1.8650917003419338</v>
      </c>
      <c r="Q538" s="6">
        <f t="shared" si="58"/>
        <v>0.35391671902599375</v>
      </c>
      <c r="R538" s="6">
        <f t="shared" si="59"/>
        <v>0.31084861672365571</v>
      </c>
      <c r="S538" t="str" cm="1">
        <f t="array" ref="S538">_xlfn.IFS(R538&gt;Q538,"Zunahme",-1*Q538&gt;R538,"Abnahme",TRUE,"Konstant")</f>
        <v>Konstant</v>
      </c>
      <c r="T538">
        <f>IFERROR(INDEX(Gemeinde_Kennzahlen!A:C,MATCH(B538,Gemeinde_Kennzahlen!B:B,),3),0)</f>
        <v>5126</v>
      </c>
      <c r="U538">
        <f>IFERROR(IF(ISNUMBER(INDEX(Gemeinde_Kennzahlen!A:W,MATCH(B538,Gemeinde_Kennzahlen!B:B,),23)),INDEX(Gemeinde_Kennzahlen!A:W,MATCH(B538,Gemeinde_Kennzahlen!B:B,),23),0),0)</f>
        <v>4525</v>
      </c>
    </row>
    <row r="539" spans="1:21" x14ac:dyDescent="0.2">
      <c r="A539">
        <v>1066</v>
      </c>
      <c r="B539" t="s">
        <v>1846</v>
      </c>
      <c r="C539" s="6">
        <v>0</v>
      </c>
      <c r="D539" s="6">
        <v>0</v>
      </c>
      <c r="E539" s="6">
        <v>0</v>
      </c>
      <c r="F539" s="6">
        <v>0</v>
      </c>
      <c r="G539" s="6">
        <v>0</v>
      </c>
      <c r="H539" s="6">
        <v>0</v>
      </c>
      <c r="I539" s="6">
        <v>0</v>
      </c>
      <c r="J539" s="6">
        <v>0</v>
      </c>
      <c r="K539" s="6">
        <v>0</v>
      </c>
      <c r="L539" s="6">
        <v>4.557885141294439</v>
      </c>
      <c r="M539" s="6">
        <f t="shared" si="54"/>
        <v>0.45578851412944388</v>
      </c>
      <c r="N539" s="6">
        <f t="shared" si="55"/>
        <v>0</v>
      </c>
      <c r="O539" s="6">
        <f t="shared" si="56"/>
        <v>0</v>
      </c>
      <c r="P539" s="6">
        <f t="shared" si="57"/>
        <v>0.91157702825888776</v>
      </c>
      <c r="Q539" s="6">
        <f t="shared" si="58"/>
        <v>0.45578851412944388</v>
      </c>
      <c r="R539" s="6">
        <f t="shared" si="59"/>
        <v>0.45578851412944388</v>
      </c>
      <c r="S539" t="str" cm="1">
        <f t="array" ref="S539">_xlfn.IFS(R539&gt;Q539,"Zunahme",-1*Q539&gt;R539,"Abnahme",TRUE,"Konstant")</f>
        <v>Konstant</v>
      </c>
      <c r="T539">
        <f>IFERROR(INDEX(Gemeinde_Kennzahlen!A:C,MATCH(B539,Gemeinde_Kennzahlen!B:B,),3),0)</f>
        <v>1726</v>
      </c>
      <c r="U539">
        <f>IFERROR(IF(ISNUMBER(INDEX(Gemeinde_Kennzahlen!A:W,MATCH(B539,Gemeinde_Kennzahlen!B:B,),23)),INDEX(Gemeinde_Kennzahlen!A:W,MATCH(B539,Gemeinde_Kennzahlen!B:B,),23),0),0)</f>
        <v>468</v>
      </c>
    </row>
    <row r="540" spans="1:21" x14ac:dyDescent="0.2">
      <c r="A540">
        <v>1067</v>
      </c>
      <c r="B540" t="s">
        <v>1845</v>
      </c>
      <c r="C540" s="6">
        <v>0</v>
      </c>
      <c r="D540" s="6">
        <v>0</v>
      </c>
      <c r="E540" s="6">
        <v>0</v>
      </c>
      <c r="F540" s="6">
        <v>0</v>
      </c>
      <c r="G540" s="6">
        <v>3.6751194413818449</v>
      </c>
      <c r="H540" s="6">
        <v>0</v>
      </c>
      <c r="I540" s="6">
        <v>0</v>
      </c>
      <c r="J540" s="6">
        <v>0</v>
      </c>
      <c r="K540" s="6">
        <v>0</v>
      </c>
      <c r="L540" s="6">
        <v>0</v>
      </c>
      <c r="M540" s="6">
        <f t="shared" si="54"/>
        <v>0.3675119441381845</v>
      </c>
      <c r="N540" s="6">
        <f t="shared" si="55"/>
        <v>0</v>
      </c>
      <c r="O540" s="6">
        <f t="shared" si="56"/>
        <v>0.735023888276369</v>
      </c>
      <c r="P540" s="6">
        <f t="shared" si="57"/>
        <v>0</v>
      </c>
      <c r="Q540" s="6">
        <f t="shared" si="58"/>
        <v>0.36751194413818444</v>
      </c>
      <c r="R540" s="6">
        <f t="shared" si="59"/>
        <v>-0.3675119441381845</v>
      </c>
      <c r="S540" t="str" cm="1">
        <f t="array" ref="S540">_xlfn.IFS(R540&gt;Q540,"Zunahme",-1*Q540&gt;R540,"Abnahme",TRUE,"Konstant")</f>
        <v>Konstant</v>
      </c>
      <c r="T540">
        <f>IFERROR(INDEX(Gemeinde_Kennzahlen!A:C,MATCH(B540,Gemeinde_Kennzahlen!B:B,),3),0)</f>
        <v>2294</v>
      </c>
      <c r="U540">
        <f>IFERROR(IF(ISNUMBER(INDEX(Gemeinde_Kennzahlen!A:W,MATCH(B540,Gemeinde_Kennzahlen!B:B,),23)),INDEX(Gemeinde_Kennzahlen!A:W,MATCH(B540,Gemeinde_Kennzahlen!B:B,),23),0),0)</f>
        <v>427</v>
      </c>
    </row>
    <row r="541" spans="1:21" x14ac:dyDescent="0.2">
      <c r="A541">
        <v>1068</v>
      </c>
      <c r="B541" t="s">
        <v>1844</v>
      </c>
      <c r="C541" s="6">
        <v>0</v>
      </c>
      <c r="D541" s="6">
        <v>4.863813229571984</v>
      </c>
      <c r="E541" s="6">
        <v>0</v>
      </c>
      <c r="F541" s="6">
        <v>0</v>
      </c>
      <c r="G541" s="6">
        <v>0</v>
      </c>
      <c r="H541" s="6">
        <v>0</v>
      </c>
      <c r="I541" s="6">
        <v>0</v>
      </c>
      <c r="J541" s="6">
        <v>0</v>
      </c>
      <c r="K541" s="6">
        <v>0</v>
      </c>
      <c r="L541" s="6">
        <v>0</v>
      </c>
      <c r="M541" s="6">
        <f t="shared" si="54"/>
        <v>0.48638132295719838</v>
      </c>
      <c r="N541" s="6">
        <f t="shared" si="55"/>
        <v>0</v>
      </c>
      <c r="O541" s="6">
        <f t="shared" si="56"/>
        <v>0.97276264591439676</v>
      </c>
      <c r="P541" s="6">
        <f t="shared" si="57"/>
        <v>0</v>
      </c>
      <c r="Q541" s="6">
        <f t="shared" si="58"/>
        <v>0.48638132295719838</v>
      </c>
      <c r="R541" s="6">
        <f t="shared" si="59"/>
        <v>-0.48638132295719838</v>
      </c>
      <c r="S541" t="str" cm="1">
        <f t="array" ref="S541">_xlfn.IFS(R541&gt;Q541,"Zunahme",-1*Q541&gt;R541,"Abnahme",TRUE,"Konstant")</f>
        <v>Konstant</v>
      </c>
      <c r="T541">
        <f>IFERROR(INDEX(Gemeinde_Kennzahlen!A:C,MATCH(B541,Gemeinde_Kennzahlen!B:B,),3),0)</f>
        <v>1402</v>
      </c>
      <c r="U541">
        <f>IFERROR(IF(ISNUMBER(INDEX(Gemeinde_Kennzahlen!A:W,MATCH(B541,Gemeinde_Kennzahlen!B:B,),23)),INDEX(Gemeinde_Kennzahlen!A:W,MATCH(B541,Gemeinde_Kennzahlen!B:B,),23),0),0)</f>
        <v>654</v>
      </c>
    </row>
    <row r="542" spans="1:21" x14ac:dyDescent="0.2">
      <c r="A542">
        <v>1069</v>
      </c>
      <c r="B542" t="s">
        <v>1843</v>
      </c>
      <c r="C542" s="6">
        <v>0</v>
      </c>
      <c r="D542" s="6">
        <v>0</v>
      </c>
      <c r="E542" s="6">
        <v>1.5253203172666261</v>
      </c>
      <c r="F542" s="6">
        <v>1.5253203172666261</v>
      </c>
      <c r="G542" s="6">
        <v>0</v>
      </c>
      <c r="H542" s="6">
        <v>1.5253203172666261</v>
      </c>
      <c r="I542" s="6">
        <v>0</v>
      </c>
      <c r="J542" s="6">
        <v>0</v>
      </c>
      <c r="K542" s="6">
        <v>1.5253203172666261</v>
      </c>
      <c r="L542" s="6">
        <v>1.5253203172666261</v>
      </c>
      <c r="M542" s="6">
        <f t="shared" si="54"/>
        <v>0.76266015863331305</v>
      </c>
      <c r="N542" s="6">
        <f t="shared" si="55"/>
        <v>0.76266015863331305</v>
      </c>
      <c r="O542" s="6">
        <f t="shared" si="56"/>
        <v>0.61012812690665041</v>
      </c>
      <c r="P542" s="6">
        <f t="shared" si="57"/>
        <v>0.91519219035997568</v>
      </c>
      <c r="Q542" s="6">
        <f t="shared" si="58"/>
        <v>0.254220052877771</v>
      </c>
      <c r="R542" s="6">
        <f t="shared" si="59"/>
        <v>0.15253203172666263</v>
      </c>
      <c r="S542" t="str" cm="1">
        <f t="array" ref="S542">_xlfn.IFS(R542&gt;Q542,"Zunahme",-1*Q542&gt;R542,"Abnahme",TRUE,"Konstant")</f>
        <v>Konstant</v>
      </c>
      <c r="T542">
        <f>IFERROR(INDEX(Gemeinde_Kennzahlen!A:C,MATCH(B542,Gemeinde_Kennzahlen!B:B,),3),0)</f>
        <v>4317</v>
      </c>
      <c r="U542">
        <f>IFERROR(IF(ISNUMBER(INDEX(Gemeinde_Kennzahlen!A:W,MATCH(B542,Gemeinde_Kennzahlen!B:B,),23)),INDEX(Gemeinde_Kennzahlen!A:W,MATCH(B542,Gemeinde_Kennzahlen!B:B,),23),0),0)</f>
        <v>2239</v>
      </c>
    </row>
    <row r="543" spans="1:21" x14ac:dyDescent="0.2">
      <c r="A543">
        <v>1081</v>
      </c>
      <c r="B543" t="s">
        <v>1842</v>
      </c>
      <c r="C543" s="6">
        <v>3.1678986272439285</v>
      </c>
      <c r="D543" s="6">
        <v>0</v>
      </c>
      <c r="E543" s="6">
        <v>1.0559662090813096</v>
      </c>
      <c r="F543" s="6">
        <v>2.1119324181626191</v>
      </c>
      <c r="G543" s="6">
        <v>1.0559662090813096</v>
      </c>
      <c r="H543" s="6">
        <v>1.0559662090813096</v>
      </c>
      <c r="I543" s="6">
        <v>1.0559662090813096</v>
      </c>
      <c r="J543" s="6">
        <v>0</v>
      </c>
      <c r="K543" s="6">
        <v>3.1678986272439285</v>
      </c>
      <c r="L543" s="6">
        <v>1.0559662090813096</v>
      </c>
      <c r="M543" s="6">
        <f t="shared" si="54"/>
        <v>1.3727560718057026</v>
      </c>
      <c r="N543" s="6">
        <f t="shared" si="55"/>
        <v>1.0559662090813096</v>
      </c>
      <c r="O543" s="6">
        <f t="shared" si="56"/>
        <v>1.4783526927138335</v>
      </c>
      <c r="P543" s="6">
        <f t="shared" si="57"/>
        <v>1.2671594508975714</v>
      </c>
      <c r="Q543" s="6">
        <f t="shared" si="58"/>
        <v>0.35374430204578972</v>
      </c>
      <c r="R543" s="6">
        <f t="shared" si="59"/>
        <v>-0.10559662090813116</v>
      </c>
      <c r="S543" t="str" cm="1">
        <f t="array" ref="S543">_xlfn.IFS(R543&gt;Q543,"Zunahme",-1*Q543&gt;R543,"Abnahme",TRUE,"Konstant")</f>
        <v>Konstant</v>
      </c>
      <c r="T543">
        <f>IFERROR(INDEX(Gemeinde_Kennzahlen!A:C,MATCH(B543,Gemeinde_Kennzahlen!B:B,),3),0)</f>
        <v>6624</v>
      </c>
      <c r="U543">
        <f>IFERROR(IF(ISNUMBER(INDEX(Gemeinde_Kennzahlen!A:W,MATCH(B543,Gemeinde_Kennzahlen!B:B,),23)),INDEX(Gemeinde_Kennzahlen!A:W,MATCH(B543,Gemeinde_Kennzahlen!B:B,),23),0),0)</f>
        <v>2846</v>
      </c>
    </row>
    <row r="544" spans="1:21" x14ac:dyDescent="0.2">
      <c r="A544">
        <v>1082</v>
      </c>
      <c r="B544" t="s">
        <v>1841</v>
      </c>
      <c r="C544" s="6">
        <v>2.6609898882384244</v>
      </c>
      <c r="D544" s="6">
        <v>0</v>
      </c>
      <c r="E544" s="6">
        <v>0</v>
      </c>
      <c r="F544" s="6">
        <v>0</v>
      </c>
      <c r="G544" s="6">
        <v>2.6609898882384244</v>
      </c>
      <c r="H544" s="6">
        <v>5.3219797764768488</v>
      </c>
      <c r="I544" s="6">
        <v>0</v>
      </c>
      <c r="J544" s="6">
        <v>0</v>
      </c>
      <c r="K544" s="6">
        <v>2.6609898882384244</v>
      </c>
      <c r="L544" s="6">
        <v>0</v>
      </c>
      <c r="M544" s="6">
        <f t="shared" si="54"/>
        <v>1.3304949441192122</v>
      </c>
      <c r="N544" s="6">
        <f t="shared" si="55"/>
        <v>0</v>
      </c>
      <c r="O544" s="6">
        <f t="shared" si="56"/>
        <v>1.0643959552953697</v>
      </c>
      <c r="P544" s="6">
        <f t="shared" si="57"/>
        <v>1.5965939329430547</v>
      </c>
      <c r="Q544" s="6">
        <f t="shared" si="58"/>
        <v>0.59501542775406846</v>
      </c>
      <c r="R544" s="6">
        <f t="shared" si="59"/>
        <v>0.26609898882384253</v>
      </c>
      <c r="S544" t="str" cm="1">
        <f t="array" ref="S544">_xlfn.IFS(R544&gt;Q544,"Zunahme",-1*Q544&gt;R544,"Abnahme",TRUE,"Konstant")</f>
        <v>Konstant</v>
      </c>
      <c r="T544">
        <f>IFERROR(INDEX(Gemeinde_Kennzahlen!A:C,MATCH(B544,Gemeinde_Kennzahlen!B:B,),3),0)</f>
        <v>2559</v>
      </c>
      <c r="U544">
        <f>IFERROR(IF(ISNUMBER(INDEX(Gemeinde_Kennzahlen!A:W,MATCH(B544,Gemeinde_Kennzahlen!B:B,),23)),INDEX(Gemeinde_Kennzahlen!A:W,MATCH(B544,Gemeinde_Kennzahlen!B:B,),23),0),0)</f>
        <v>1199</v>
      </c>
    </row>
    <row r="545" spans="1:21" x14ac:dyDescent="0.2">
      <c r="A545">
        <v>1083</v>
      </c>
      <c r="B545" t="s">
        <v>1840</v>
      </c>
      <c r="C545" s="6">
        <v>1.9719976336028398</v>
      </c>
      <c r="D545" s="6">
        <v>0</v>
      </c>
      <c r="E545" s="6">
        <v>0</v>
      </c>
      <c r="F545" s="6">
        <v>0</v>
      </c>
      <c r="G545" s="6">
        <v>0</v>
      </c>
      <c r="H545" s="6">
        <v>0</v>
      </c>
      <c r="I545" s="6">
        <v>0</v>
      </c>
      <c r="J545" s="6">
        <v>0</v>
      </c>
      <c r="K545" s="6">
        <v>0</v>
      </c>
      <c r="L545" s="6">
        <v>0</v>
      </c>
      <c r="M545" s="6">
        <f t="shared" si="54"/>
        <v>0.19719976336028397</v>
      </c>
      <c r="N545" s="6">
        <f t="shared" si="55"/>
        <v>0</v>
      </c>
      <c r="O545" s="6">
        <f t="shared" si="56"/>
        <v>0.39439952672056794</v>
      </c>
      <c r="P545" s="6">
        <f t="shared" si="57"/>
        <v>0</v>
      </c>
      <c r="Q545" s="6">
        <f t="shared" si="58"/>
        <v>0.19719976336028397</v>
      </c>
      <c r="R545" s="6">
        <f t="shared" si="59"/>
        <v>-0.19719976336028397</v>
      </c>
      <c r="S545" t="str" cm="1">
        <f t="array" ref="S545">_xlfn.IFS(R545&gt;Q545,"Zunahme",-1*Q545&gt;R545,"Abnahme",TRUE,"Konstant")</f>
        <v>Konstant</v>
      </c>
      <c r="T545">
        <f>IFERROR(INDEX(Gemeinde_Kennzahlen!A:C,MATCH(B545,Gemeinde_Kennzahlen!B:B,),3),0)</f>
        <v>3333</v>
      </c>
      <c r="U545">
        <f>IFERROR(IF(ISNUMBER(INDEX(Gemeinde_Kennzahlen!A:W,MATCH(B545,Gemeinde_Kennzahlen!B:B,),23)),INDEX(Gemeinde_Kennzahlen!A:W,MATCH(B545,Gemeinde_Kennzahlen!B:B,),23),0),0)</f>
        <v>1738</v>
      </c>
    </row>
    <row r="546" spans="1:21" x14ac:dyDescent="0.2">
      <c r="A546">
        <v>1084</v>
      </c>
      <c r="B546" t="s">
        <v>1839</v>
      </c>
      <c r="C546" s="6">
        <v>0</v>
      </c>
      <c r="D546" s="6">
        <v>0</v>
      </c>
      <c r="E546" s="6">
        <v>0</v>
      </c>
      <c r="F546" s="6">
        <v>4.4208664898320071</v>
      </c>
      <c r="G546" s="6">
        <v>0</v>
      </c>
      <c r="H546" s="6">
        <v>0</v>
      </c>
      <c r="I546" s="6">
        <v>0</v>
      </c>
      <c r="J546" s="6">
        <v>0</v>
      </c>
      <c r="K546" s="6">
        <v>0</v>
      </c>
      <c r="L546" s="6">
        <v>0</v>
      </c>
      <c r="M546" s="6">
        <f t="shared" si="54"/>
        <v>0.44208664898320071</v>
      </c>
      <c r="N546" s="6">
        <f t="shared" si="55"/>
        <v>0</v>
      </c>
      <c r="O546" s="6">
        <f t="shared" si="56"/>
        <v>0.88417329796640143</v>
      </c>
      <c r="P546" s="6">
        <f t="shared" si="57"/>
        <v>0</v>
      </c>
      <c r="Q546" s="6">
        <f t="shared" si="58"/>
        <v>0.44208664898320071</v>
      </c>
      <c r="R546" s="6">
        <f t="shared" si="59"/>
        <v>-0.44208664898320071</v>
      </c>
      <c r="S546" t="str" cm="1">
        <f t="array" ref="S546">_xlfn.IFS(R546&gt;Q546,"Zunahme",-1*Q546&gt;R546,"Abnahme",TRUE,"Konstant")</f>
        <v>Konstant</v>
      </c>
      <c r="T546">
        <f>IFERROR(INDEX(Gemeinde_Kennzahlen!A:C,MATCH(B546,Gemeinde_Kennzahlen!B:B,),3),0)</f>
        <v>1630</v>
      </c>
      <c r="U546">
        <f>IFERROR(IF(ISNUMBER(INDEX(Gemeinde_Kennzahlen!A:W,MATCH(B546,Gemeinde_Kennzahlen!B:B,),23)),INDEX(Gemeinde_Kennzahlen!A:W,MATCH(B546,Gemeinde_Kennzahlen!B:B,),23),0),0)</f>
        <v>632</v>
      </c>
    </row>
    <row r="547" spans="1:21" x14ac:dyDescent="0.2">
      <c r="A547">
        <v>1085</v>
      </c>
      <c r="B547" t="s">
        <v>1838</v>
      </c>
      <c r="C547" s="6">
        <v>0</v>
      </c>
      <c r="D547" s="6">
        <v>0</v>
      </c>
      <c r="E547" s="6">
        <v>2.617115938236064</v>
      </c>
      <c r="F547" s="6">
        <v>5.2342318764721281</v>
      </c>
      <c r="G547" s="6">
        <v>2.617115938236064</v>
      </c>
      <c r="H547" s="6">
        <v>2.617115938236064</v>
      </c>
      <c r="I547" s="6">
        <v>0</v>
      </c>
      <c r="J547" s="6">
        <v>2.617115938236064</v>
      </c>
      <c r="K547" s="6">
        <v>0</v>
      </c>
      <c r="L547" s="6">
        <v>2.617115938236064</v>
      </c>
      <c r="M547" s="6">
        <f t="shared" si="54"/>
        <v>1.8319811567652451</v>
      </c>
      <c r="N547" s="6">
        <f t="shared" si="55"/>
        <v>2.617115938236064</v>
      </c>
      <c r="O547" s="6">
        <f t="shared" si="56"/>
        <v>2.0936927505888514</v>
      </c>
      <c r="P547" s="6">
        <f t="shared" si="57"/>
        <v>1.5702695629416383</v>
      </c>
      <c r="Q547" s="6">
        <f t="shared" si="58"/>
        <v>0.55859061654303821</v>
      </c>
      <c r="R547" s="6">
        <f t="shared" si="59"/>
        <v>-0.26171159382360676</v>
      </c>
      <c r="S547" t="str" cm="1">
        <f t="array" ref="S547">_xlfn.IFS(R547&gt;Q547,"Zunahme",-1*Q547&gt;R547,"Abnahme",TRUE,"Konstant")</f>
        <v>Konstant</v>
      </c>
      <c r="T547">
        <f>IFERROR(INDEX(Gemeinde_Kennzahlen!A:C,MATCH(B547,Gemeinde_Kennzahlen!B:B,),3),0)</f>
        <v>2874</v>
      </c>
      <c r="U547">
        <f>IFERROR(IF(ISNUMBER(INDEX(Gemeinde_Kennzahlen!A:W,MATCH(B547,Gemeinde_Kennzahlen!B:B,),23)),INDEX(Gemeinde_Kennzahlen!A:W,MATCH(B547,Gemeinde_Kennzahlen!B:B,),23),0),0)</f>
        <v>947</v>
      </c>
    </row>
    <row r="548" spans="1:21" x14ac:dyDescent="0.2">
      <c r="A548">
        <v>1086</v>
      </c>
      <c r="B548" t="s">
        <v>1837</v>
      </c>
      <c r="C548" s="6">
        <v>2.1308331557639035</v>
      </c>
      <c r="D548" s="6">
        <v>0</v>
      </c>
      <c r="E548" s="6">
        <v>2.1308331557639035</v>
      </c>
      <c r="F548" s="6">
        <v>0</v>
      </c>
      <c r="G548" s="6">
        <v>0</v>
      </c>
      <c r="H548" s="6">
        <v>0</v>
      </c>
      <c r="I548" s="6">
        <v>0</v>
      </c>
      <c r="J548" s="6">
        <v>0</v>
      </c>
      <c r="K548" s="6">
        <v>0</v>
      </c>
      <c r="L548" s="6">
        <v>2.1308331557639035</v>
      </c>
      <c r="M548" s="6">
        <f t="shared" si="54"/>
        <v>0.63924994672917101</v>
      </c>
      <c r="N548" s="6">
        <f t="shared" si="55"/>
        <v>0</v>
      </c>
      <c r="O548" s="6">
        <f t="shared" si="56"/>
        <v>0.85233326230556139</v>
      </c>
      <c r="P548" s="6">
        <f t="shared" si="57"/>
        <v>0.42616663115278069</v>
      </c>
      <c r="Q548" s="6">
        <f t="shared" si="58"/>
        <v>0.32549014098699053</v>
      </c>
      <c r="R548" s="6">
        <f t="shared" si="59"/>
        <v>-0.21308331557639032</v>
      </c>
      <c r="S548" t="str" cm="1">
        <f t="array" ref="S548">_xlfn.IFS(R548&gt;Q548,"Zunahme",-1*Q548&gt;R548,"Abnahme",TRUE,"Konstant")</f>
        <v>Konstant</v>
      </c>
      <c r="T548">
        <f>IFERROR(INDEX(Gemeinde_Kennzahlen!A:C,MATCH(B548,Gemeinde_Kennzahlen!B:B,),3),0)</f>
        <v>3249</v>
      </c>
      <c r="U548">
        <f>IFERROR(IF(ISNUMBER(INDEX(Gemeinde_Kennzahlen!A:W,MATCH(B548,Gemeinde_Kennzahlen!B:B,),23)),INDEX(Gemeinde_Kennzahlen!A:W,MATCH(B548,Gemeinde_Kennzahlen!B:B,),23),0),0)</f>
        <v>1444</v>
      </c>
    </row>
    <row r="549" spans="1:21" x14ac:dyDescent="0.2">
      <c r="A549">
        <v>1088</v>
      </c>
      <c r="B549" t="s">
        <v>1836</v>
      </c>
      <c r="C549" s="6">
        <v>0</v>
      </c>
      <c r="D549" s="6">
        <v>3.3178500331785004</v>
      </c>
      <c r="E549" s="6">
        <v>0</v>
      </c>
      <c r="F549" s="6">
        <v>0</v>
      </c>
      <c r="G549" s="6">
        <v>0</v>
      </c>
      <c r="H549" s="6">
        <v>0</v>
      </c>
      <c r="I549" s="6">
        <v>3.3178500331785004</v>
      </c>
      <c r="J549" s="6">
        <v>3.3178500331785004</v>
      </c>
      <c r="K549" s="6">
        <v>0</v>
      </c>
      <c r="L549" s="6">
        <v>0</v>
      </c>
      <c r="M549" s="6">
        <f t="shared" si="54"/>
        <v>0.9953550099535502</v>
      </c>
      <c r="N549" s="6">
        <f t="shared" si="55"/>
        <v>0</v>
      </c>
      <c r="O549" s="6">
        <f t="shared" si="56"/>
        <v>0.66357000663570009</v>
      </c>
      <c r="P549" s="6">
        <f t="shared" si="57"/>
        <v>1.3271400132714002</v>
      </c>
      <c r="Q549" s="6">
        <f t="shared" si="58"/>
        <v>0.50680996405174072</v>
      </c>
      <c r="R549" s="6">
        <f t="shared" si="59"/>
        <v>0.33178500331784999</v>
      </c>
      <c r="S549" t="str" cm="1">
        <f t="array" ref="S549">_xlfn.IFS(R549&gt;Q549,"Zunahme",-1*Q549&gt;R549,"Abnahme",TRUE,"Konstant")</f>
        <v>Konstant</v>
      </c>
      <c r="T549">
        <f>IFERROR(INDEX(Gemeinde_Kennzahlen!A:C,MATCH(B549,Gemeinde_Kennzahlen!B:B,),3),0)</f>
        <v>2343</v>
      </c>
      <c r="U549">
        <f>IFERROR(IF(ISNUMBER(INDEX(Gemeinde_Kennzahlen!A:W,MATCH(B549,Gemeinde_Kennzahlen!B:B,),23)),INDEX(Gemeinde_Kennzahlen!A:W,MATCH(B549,Gemeinde_Kennzahlen!B:B,),23),0),0)</f>
        <v>671</v>
      </c>
    </row>
    <row r="550" spans="1:21" x14ac:dyDescent="0.2">
      <c r="A550">
        <v>1089</v>
      </c>
      <c r="B550" t="s">
        <v>1835</v>
      </c>
      <c r="C550" s="6">
        <v>0</v>
      </c>
      <c r="D550" s="6">
        <v>0</v>
      </c>
      <c r="E550" s="6">
        <v>3.3288948069241013</v>
      </c>
      <c r="F550" s="6">
        <v>0</v>
      </c>
      <c r="G550" s="6">
        <v>0</v>
      </c>
      <c r="H550" s="6">
        <v>0</v>
      </c>
      <c r="I550" s="6">
        <v>0</v>
      </c>
      <c r="J550" s="6">
        <v>0</v>
      </c>
      <c r="K550" s="6">
        <v>0</v>
      </c>
      <c r="L550" s="6">
        <v>0</v>
      </c>
      <c r="M550" s="6">
        <f t="shared" si="54"/>
        <v>0.33288948069241014</v>
      </c>
      <c r="N550" s="6">
        <f t="shared" si="55"/>
        <v>0</v>
      </c>
      <c r="O550" s="6">
        <f t="shared" si="56"/>
        <v>0.66577896138482029</v>
      </c>
      <c r="P550" s="6">
        <f t="shared" si="57"/>
        <v>0</v>
      </c>
      <c r="Q550" s="6">
        <f t="shared" si="58"/>
        <v>0.33288948069241009</v>
      </c>
      <c r="R550" s="6">
        <f t="shared" si="59"/>
        <v>-0.33288948069241014</v>
      </c>
      <c r="S550" t="str" cm="1">
        <f t="array" ref="S550">_xlfn.IFS(R550&gt;Q550,"Zunahme",-1*Q550&gt;R550,"Abnahme",TRUE,"Konstant")</f>
        <v>Konstant</v>
      </c>
      <c r="T550">
        <f>IFERROR(INDEX(Gemeinde_Kennzahlen!A:C,MATCH(B550,Gemeinde_Kennzahlen!B:B,),3),0)</f>
        <v>2275</v>
      </c>
      <c r="U550">
        <f>IFERROR(IF(ISNUMBER(INDEX(Gemeinde_Kennzahlen!A:W,MATCH(B550,Gemeinde_Kennzahlen!B:B,),23)),INDEX(Gemeinde_Kennzahlen!A:W,MATCH(B550,Gemeinde_Kennzahlen!B:B,),23),0),0)</f>
        <v>729</v>
      </c>
    </row>
    <row r="551" spans="1:21" x14ac:dyDescent="0.2">
      <c r="A551">
        <v>1091</v>
      </c>
      <c r="B551" t="s">
        <v>1834</v>
      </c>
      <c r="C551" s="6">
        <v>0</v>
      </c>
      <c r="D551" s="6">
        <v>0</v>
      </c>
      <c r="E551" s="6">
        <v>0</v>
      </c>
      <c r="F551" s="6">
        <v>0</v>
      </c>
      <c r="G551" s="6">
        <v>0</v>
      </c>
      <c r="H551" s="6">
        <v>0</v>
      </c>
      <c r="I551" s="6">
        <v>5.7045065601825442</v>
      </c>
      <c r="J551" s="6">
        <v>0</v>
      </c>
      <c r="K551" s="6">
        <v>0</v>
      </c>
      <c r="L551" s="6">
        <v>0</v>
      </c>
      <c r="M551" s="6">
        <f t="shared" si="54"/>
        <v>0.5704506560182544</v>
      </c>
      <c r="N551" s="6">
        <f t="shared" si="55"/>
        <v>0</v>
      </c>
      <c r="O551" s="6">
        <f t="shared" si="56"/>
        <v>0</v>
      </c>
      <c r="P551" s="6">
        <f t="shared" si="57"/>
        <v>1.1409013120365088</v>
      </c>
      <c r="Q551" s="6">
        <f t="shared" si="58"/>
        <v>0.5704506560182544</v>
      </c>
      <c r="R551" s="6">
        <f t="shared" si="59"/>
        <v>0.5704506560182544</v>
      </c>
      <c r="S551" t="str" cm="1">
        <f t="array" ref="S551">_xlfn.IFS(R551&gt;Q551,"Zunahme",-1*Q551&gt;R551,"Abnahme",TRUE,"Konstant")</f>
        <v>Konstant</v>
      </c>
      <c r="T551">
        <f>IFERROR(INDEX(Gemeinde_Kennzahlen!A:C,MATCH(B551,Gemeinde_Kennzahlen!B:B,),3),0)</f>
        <v>1460</v>
      </c>
      <c r="U551">
        <f>IFERROR(IF(ISNUMBER(INDEX(Gemeinde_Kennzahlen!A:W,MATCH(B551,Gemeinde_Kennzahlen!B:B,),23)),INDEX(Gemeinde_Kennzahlen!A:W,MATCH(B551,Gemeinde_Kennzahlen!B:B,),23),0),0)</f>
        <v>293</v>
      </c>
    </row>
    <row r="552" spans="1:21" x14ac:dyDescent="0.2">
      <c r="A552">
        <v>1093</v>
      </c>
      <c r="B552" t="s">
        <v>1833</v>
      </c>
      <c r="C552" s="6">
        <v>1.0220768601798855</v>
      </c>
      <c r="D552" s="6">
        <v>0</v>
      </c>
      <c r="E552" s="6">
        <v>1.0220768601798855</v>
      </c>
      <c r="F552" s="6">
        <v>1.0220768601798855</v>
      </c>
      <c r="G552" s="6">
        <v>2.0441537203597711</v>
      </c>
      <c r="H552" s="6">
        <v>1.0220768601798855</v>
      </c>
      <c r="I552" s="6">
        <v>1.0220768601798855</v>
      </c>
      <c r="J552" s="6">
        <v>2.0441537203597711</v>
      </c>
      <c r="K552" s="6">
        <v>1.0220768601798855</v>
      </c>
      <c r="L552" s="6">
        <v>0</v>
      </c>
      <c r="M552" s="6">
        <f t="shared" si="54"/>
        <v>1.0220768601798855</v>
      </c>
      <c r="N552" s="6">
        <f t="shared" si="55"/>
        <v>1.0220768601798855</v>
      </c>
      <c r="O552" s="6">
        <f t="shared" si="56"/>
        <v>1.0220768601798855</v>
      </c>
      <c r="P552" s="6">
        <f t="shared" si="57"/>
        <v>1.0220768601798855</v>
      </c>
      <c r="Q552" s="6">
        <f t="shared" si="58"/>
        <v>0.21547272146145935</v>
      </c>
      <c r="R552" s="6">
        <f t="shared" si="59"/>
        <v>0</v>
      </c>
      <c r="S552" t="str" cm="1">
        <f t="array" ref="S552">_xlfn.IFS(R552&gt;Q552,"Zunahme",-1*Q552&gt;R552,"Abnahme",TRUE,"Konstant")</f>
        <v>Konstant</v>
      </c>
      <c r="T552">
        <f>IFERROR(INDEX(Gemeinde_Kennzahlen!A:C,MATCH(B552,Gemeinde_Kennzahlen!B:B,),3),0)</f>
        <v>7163</v>
      </c>
      <c r="U552">
        <f>IFERROR(IF(ISNUMBER(INDEX(Gemeinde_Kennzahlen!A:W,MATCH(B552,Gemeinde_Kennzahlen!B:B,),23)),INDEX(Gemeinde_Kennzahlen!A:W,MATCH(B552,Gemeinde_Kennzahlen!B:B,),23),0),0)</f>
        <v>2621</v>
      </c>
    </row>
    <row r="553" spans="1:21" x14ac:dyDescent="0.2">
      <c r="A553">
        <v>1094</v>
      </c>
      <c r="B553" t="s">
        <v>1832</v>
      </c>
      <c r="C553" s="6">
        <v>0</v>
      </c>
      <c r="D553" s="6">
        <v>1.49678191887442</v>
      </c>
      <c r="E553" s="6">
        <v>2.9935638377488401</v>
      </c>
      <c r="F553" s="6">
        <v>0</v>
      </c>
      <c r="G553" s="6">
        <v>0</v>
      </c>
      <c r="H553" s="6">
        <v>1.49678191887442</v>
      </c>
      <c r="I553" s="6">
        <v>0</v>
      </c>
      <c r="J553" s="6">
        <v>0</v>
      </c>
      <c r="K553" s="6">
        <v>2.9935638377488401</v>
      </c>
      <c r="L553" s="6">
        <v>0</v>
      </c>
      <c r="M553" s="6">
        <f t="shared" si="54"/>
        <v>0.89806915132465193</v>
      </c>
      <c r="N553" s="6">
        <f t="shared" si="55"/>
        <v>0</v>
      </c>
      <c r="O553" s="6">
        <f t="shared" si="56"/>
        <v>0.89806915132465193</v>
      </c>
      <c r="P553" s="6">
        <f t="shared" si="57"/>
        <v>0.89806915132465193</v>
      </c>
      <c r="Q553" s="6">
        <f t="shared" si="58"/>
        <v>0.39914184503317862</v>
      </c>
      <c r="R553" s="6">
        <f t="shared" si="59"/>
        <v>0</v>
      </c>
      <c r="S553" t="str" cm="1">
        <f t="array" ref="S553">_xlfn.IFS(R553&gt;Q553,"Zunahme",-1*Q553&gt;R553,"Abnahme",TRUE,"Konstant")</f>
        <v>Konstant</v>
      </c>
      <c r="T553">
        <f>IFERROR(INDEX(Gemeinde_Kennzahlen!A:C,MATCH(B553,Gemeinde_Kennzahlen!B:B,),3),0)</f>
        <v>3965</v>
      </c>
      <c r="U553">
        <f>IFERROR(IF(ISNUMBER(INDEX(Gemeinde_Kennzahlen!A:W,MATCH(B553,Gemeinde_Kennzahlen!B:B,),23)),INDEX(Gemeinde_Kennzahlen!A:W,MATCH(B553,Gemeinde_Kennzahlen!B:B,),23),0),0)</f>
        <v>2716</v>
      </c>
    </row>
    <row r="554" spans="1:21" x14ac:dyDescent="0.2">
      <c r="A554">
        <v>1095</v>
      </c>
      <c r="B554" t="s">
        <v>1831</v>
      </c>
      <c r="C554" s="6">
        <v>0</v>
      </c>
      <c r="D554" s="6">
        <v>2.482005460412013</v>
      </c>
      <c r="E554" s="6">
        <v>1.2410027302060065</v>
      </c>
      <c r="F554" s="6">
        <v>0</v>
      </c>
      <c r="G554" s="6">
        <v>1.2410027302060065</v>
      </c>
      <c r="H554" s="6">
        <v>0</v>
      </c>
      <c r="I554" s="6">
        <v>0</v>
      </c>
      <c r="J554" s="6">
        <v>0</v>
      </c>
      <c r="K554" s="6">
        <v>0</v>
      </c>
      <c r="L554" s="6">
        <v>1.2410027302060065</v>
      </c>
      <c r="M554" s="6">
        <f t="shared" si="54"/>
        <v>0.62050136510300324</v>
      </c>
      <c r="N554" s="6">
        <f t="shared" si="55"/>
        <v>0</v>
      </c>
      <c r="O554" s="6">
        <f t="shared" si="56"/>
        <v>0.99280218416480515</v>
      </c>
      <c r="P554" s="6">
        <f t="shared" si="57"/>
        <v>0.24820054604120129</v>
      </c>
      <c r="Q554" s="6">
        <f t="shared" si="58"/>
        <v>0.27749664650034622</v>
      </c>
      <c r="R554" s="6">
        <f t="shared" si="59"/>
        <v>-0.37230081906180196</v>
      </c>
      <c r="S554" t="str" cm="1">
        <f t="array" ref="S554">_xlfn.IFS(R554&gt;Q554,"Zunahme",-1*Q554&gt;R554,"Abnahme",TRUE,"Konstant")</f>
        <v>Abnahme</v>
      </c>
      <c r="T554">
        <f>IFERROR(INDEX(Gemeinde_Kennzahlen!A:C,MATCH(B554,Gemeinde_Kennzahlen!B:B,),3),0)</f>
        <v>4794</v>
      </c>
      <c r="U554">
        <f>IFERROR(IF(ISNUMBER(INDEX(Gemeinde_Kennzahlen!A:W,MATCH(B554,Gemeinde_Kennzahlen!B:B,),23)),INDEX(Gemeinde_Kennzahlen!A:W,MATCH(B554,Gemeinde_Kennzahlen!B:B,),23),0),0)</f>
        <v>3264</v>
      </c>
    </row>
    <row r="555" spans="1:21" x14ac:dyDescent="0.2">
      <c r="A555">
        <v>1097</v>
      </c>
      <c r="B555" t="s">
        <v>1830</v>
      </c>
      <c r="C555" s="6">
        <v>2.0872469213107911</v>
      </c>
      <c r="D555" s="6">
        <v>0</v>
      </c>
      <c r="E555" s="6">
        <v>2.0872469213107911</v>
      </c>
      <c r="F555" s="6">
        <v>0</v>
      </c>
      <c r="G555" s="6">
        <v>2.0872469213107911</v>
      </c>
      <c r="H555" s="6">
        <v>0</v>
      </c>
      <c r="I555" s="6">
        <v>2.0872469213107911</v>
      </c>
      <c r="J555" s="6">
        <v>0</v>
      </c>
      <c r="K555" s="6">
        <v>2.0872469213107911</v>
      </c>
      <c r="L555" s="6">
        <v>0</v>
      </c>
      <c r="M555" s="6">
        <f t="shared" si="54"/>
        <v>1.0436234606553956</v>
      </c>
      <c r="N555" s="6">
        <f t="shared" si="55"/>
        <v>1.0436234606553956</v>
      </c>
      <c r="O555" s="6">
        <f t="shared" si="56"/>
        <v>1.2523481527864746</v>
      </c>
      <c r="P555" s="6">
        <f t="shared" si="57"/>
        <v>0.83489876852431644</v>
      </c>
      <c r="Q555" s="6">
        <f t="shared" si="58"/>
        <v>0.34787448688513184</v>
      </c>
      <c r="R555" s="6">
        <f t="shared" si="59"/>
        <v>-0.20872469213107914</v>
      </c>
      <c r="S555" t="str" cm="1">
        <f t="array" ref="S555">_xlfn.IFS(R555&gt;Q555,"Zunahme",-1*Q555&gt;R555,"Abnahme",TRUE,"Konstant")</f>
        <v>Konstant</v>
      </c>
      <c r="T555">
        <f>IFERROR(INDEX(Gemeinde_Kennzahlen!A:C,MATCH(B555,Gemeinde_Kennzahlen!B:B,),3),0)</f>
        <v>3398</v>
      </c>
      <c r="U555">
        <f>IFERROR(IF(ISNUMBER(INDEX(Gemeinde_Kennzahlen!A:W,MATCH(B555,Gemeinde_Kennzahlen!B:B,),23)),INDEX(Gemeinde_Kennzahlen!A:W,MATCH(B555,Gemeinde_Kennzahlen!B:B,),23),0),0)</f>
        <v>1393</v>
      </c>
    </row>
    <row r="556" spans="1:21" x14ac:dyDescent="0.2">
      <c r="A556">
        <v>1098</v>
      </c>
      <c r="B556" t="s">
        <v>1829</v>
      </c>
      <c r="C556" s="6">
        <v>0.98561009264734878</v>
      </c>
      <c r="D556" s="6">
        <v>1.9712201852946976</v>
      </c>
      <c r="E556" s="6">
        <v>0.98561009264734878</v>
      </c>
      <c r="F556" s="6">
        <v>2.9568302779420463</v>
      </c>
      <c r="G556" s="6">
        <v>0.98561009264734878</v>
      </c>
      <c r="H556" s="6">
        <v>3.9424403705893951</v>
      </c>
      <c r="I556" s="6">
        <v>2.9568302779420463</v>
      </c>
      <c r="J556" s="6">
        <v>0.98561009264734878</v>
      </c>
      <c r="K556" s="6">
        <v>0.98561009264734878</v>
      </c>
      <c r="L556" s="6">
        <v>3.9424403705893951</v>
      </c>
      <c r="M556" s="6">
        <f t="shared" si="54"/>
        <v>2.0697811945594324</v>
      </c>
      <c r="N556" s="6">
        <f t="shared" si="55"/>
        <v>1.4784151389710232</v>
      </c>
      <c r="O556" s="6">
        <f t="shared" si="56"/>
        <v>1.576976148235758</v>
      </c>
      <c r="P556" s="6">
        <f t="shared" si="57"/>
        <v>2.5625862408831068</v>
      </c>
      <c r="Q556" s="6">
        <f t="shared" si="58"/>
        <v>0.40103014704427703</v>
      </c>
      <c r="R556" s="6">
        <f t="shared" si="59"/>
        <v>0.49280504632367439</v>
      </c>
      <c r="S556" t="str" cm="1">
        <f t="array" ref="S556">_xlfn.IFS(R556&gt;Q556,"Zunahme",-1*Q556&gt;R556,"Abnahme",TRUE,"Konstant")</f>
        <v>Zunahme</v>
      </c>
      <c r="T556">
        <f>IFERROR(INDEX(Gemeinde_Kennzahlen!A:C,MATCH(B556,Gemeinde_Kennzahlen!B:B,),3),0)</f>
        <v>7046</v>
      </c>
      <c r="U556">
        <f>IFERROR(IF(ISNUMBER(INDEX(Gemeinde_Kennzahlen!A:W,MATCH(B556,Gemeinde_Kennzahlen!B:B,),23)),INDEX(Gemeinde_Kennzahlen!A:W,MATCH(B556,Gemeinde_Kennzahlen!B:B,),23),0),0)</f>
        <v>3100</v>
      </c>
    </row>
    <row r="557" spans="1:21" x14ac:dyDescent="0.2">
      <c r="A557">
        <v>1099</v>
      </c>
      <c r="B557" t="s">
        <v>1828</v>
      </c>
      <c r="C557" s="6">
        <v>0</v>
      </c>
      <c r="D557" s="6">
        <v>0</v>
      </c>
      <c r="E557" s="6">
        <v>2.4277737314882253</v>
      </c>
      <c r="F557" s="6">
        <v>0</v>
      </c>
      <c r="G557" s="6">
        <v>0</v>
      </c>
      <c r="H557" s="6">
        <v>0</v>
      </c>
      <c r="I557" s="6">
        <v>0</v>
      </c>
      <c r="J557" s="6">
        <v>0</v>
      </c>
      <c r="K557" s="6">
        <v>0</v>
      </c>
      <c r="L557" s="6">
        <v>4.8555474629764506</v>
      </c>
      <c r="M557" s="6">
        <f t="shared" si="54"/>
        <v>0.72833211944646759</v>
      </c>
      <c r="N557" s="6">
        <f t="shared" si="55"/>
        <v>0</v>
      </c>
      <c r="O557" s="6">
        <f t="shared" si="56"/>
        <v>0.48555474629764506</v>
      </c>
      <c r="P557" s="6">
        <f t="shared" si="57"/>
        <v>0.97110949259529011</v>
      </c>
      <c r="Q557" s="6">
        <f t="shared" si="58"/>
        <v>0.51817789410316806</v>
      </c>
      <c r="R557" s="6">
        <f t="shared" si="59"/>
        <v>0.24277737314882253</v>
      </c>
      <c r="S557" t="str" cm="1">
        <f t="array" ref="S557">_xlfn.IFS(R557&gt;Q557,"Zunahme",-1*Q557&gt;R557,"Abnahme",TRUE,"Konstant")</f>
        <v>Konstant</v>
      </c>
      <c r="T557">
        <f>IFERROR(INDEX(Gemeinde_Kennzahlen!A:C,MATCH(B557,Gemeinde_Kennzahlen!B:B,),3),0)</f>
        <v>3024</v>
      </c>
      <c r="U557">
        <f>IFERROR(IF(ISNUMBER(INDEX(Gemeinde_Kennzahlen!A:W,MATCH(B557,Gemeinde_Kennzahlen!B:B,),23)),INDEX(Gemeinde_Kennzahlen!A:W,MATCH(B557,Gemeinde_Kennzahlen!B:B,),23),0),0)</f>
        <v>1095</v>
      </c>
    </row>
    <row r="558" spans="1:21" x14ac:dyDescent="0.2">
      <c r="A558">
        <v>1100</v>
      </c>
      <c r="B558" t="s">
        <v>1827</v>
      </c>
      <c r="C558" s="6">
        <v>0</v>
      </c>
      <c r="D558" s="6">
        <v>0</v>
      </c>
      <c r="E558" s="6">
        <v>0</v>
      </c>
      <c r="F558" s="6">
        <v>0</v>
      </c>
      <c r="G558" s="6">
        <v>0</v>
      </c>
      <c r="H558" s="6">
        <v>0</v>
      </c>
      <c r="I558" s="6">
        <v>0</v>
      </c>
      <c r="J558" s="6">
        <v>0</v>
      </c>
      <c r="K558" s="6">
        <v>8.904719501335709</v>
      </c>
      <c r="L558" s="6">
        <v>0</v>
      </c>
      <c r="M558" s="6">
        <f t="shared" si="54"/>
        <v>0.89047195013357094</v>
      </c>
      <c r="N558" s="6">
        <f t="shared" si="55"/>
        <v>0</v>
      </c>
      <c r="O558" s="6">
        <f t="shared" si="56"/>
        <v>0</v>
      </c>
      <c r="P558" s="6">
        <f t="shared" si="57"/>
        <v>1.7809439002671419</v>
      </c>
      <c r="Q558" s="6">
        <f t="shared" si="58"/>
        <v>0.89047195013357083</v>
      </c>
      <c r="R558" s="6">
        <f t="shared" si="59"/>
        <v>0.89047195013357094</v>
      </c>
      <c r="S558" t="str" cm="1">
        <f t="array" ref="S558">_xlfn.IFS(R558&gt;Q558,"Zunahme",-1*Q558&gt;R558,"Abnahme",TRUE,"Konstant")</f>
        <v>Konstant</v>
      </c>
      <c r="T558">
        <f>IFERROR(INDEX(Gemeinde_Kennzahlen!A:C,MATCH(B558,Gemeinde_Kennzahlen!B:B,),3),0)</f>
        <v>921</v>
      </c>
      <c r="U558">
        <f>IFERROR(IF(ISNUMBER(INDEX(Gemeinde_Kennzahlen!A:W,MATCH(B558,Gemeinde_Kennzahlen!B:B,),23)),INDEX(Gemeinde_Kennzahlen!A:W,MATCH(B558,Gemeinde_Kennzahlen!B:B,),23),0),0)</f>
        <v>202</v>
      </c>
    </row>
    <row r="559" spans="1:21" x14ac:dyDescent="0.2">
      <c r="A559">
        <v>1102</v>
      </c>
      <c r="B559" t="s">
        <v>1826</v>
      </c>
      <c r="C559" s="6">
        <v>0</v>
      </c>
      <c r="D559" s="6">
        <v>3.2102728731942216</v>
      </c>
      <c r="E559" s="6">
        <v>3.2102728731942216</v>
      </c>
      <c r="F559" s="6">
        <v>0</v>
      </c>
      <c r="G559" s="6">
        <v>0</v>
      </c>
      <c r="H559" s="6">
        <v>0</v>
      </c>
      <c r="I559" s="6">
        <v>3.2102728731942216</v>
      </c>
      <c r="J559" s="6">
        <v>1.6051364365971108</v>
      </c>
      <c r="K559" s="6">
        <v>0</v>
      </c>
      <c r="L559" s="6">
        <v>1.6051364365971108</v>
      </c>
      <c r="M559" s="6">
        <f t="shared" si="54"/>
        <v>1.2841091492776886</v>
      </c>
      <c r="N559" s="6">
        <f t="shared" si="55"/>
        <v>0.8025682182985554</v>
      </c>
      <c r="O559" s="6">
        <f t="shared" si="56"/>
        <v>1.2841091492776886</v>
      </c>
      <c r="P559" s="6">
        <f t="shared" si="57"/>
        <v>1.2841091492776886</v>
      </c>
      <c r="Q559" s="6">
        <f t="shared" si="58"/>
        <v>0.46644183451478571</v>
      </c>
      <c r="R559" s="6">
        <f t="shared" si="59"/>
        <v>0</v>
      </c>
      <c r="S559" t="str" cm="1">
        <f t="array" ref="S559">_xlfn.IFS(R559&gt;Q559,"Zunahme",-1*Q559&gt;R559,"Abnahme",TRUE,"Konstant")</f>
        <v>Konstant</v>
      </c>
      <c r="T559">
        <f>IFERROR(INDEX(Gemeinde_Kennzahlen!A:C,MATCH(B559,Gemeinde_Kennzahlen!B:B,),3),0)</f>
        <v>4208</v>
      </c>
      <c r="U559">
        <f>IFERROR(IF(ISNUMBER(INDEX(Gemeinde_Kennzahlen!A:W,MATCH(B559,Gemeinde_Kennzahlen!B:B,),23)),INDEX(Gemeinde_Kennzahlen!A:W,MATCH(B559,Gemeinde_Kennzahlen!B:B,),23),0),0)</f>
        <v>2022</v>
      </c>
    </row>
    <row r="560" spans="1:21" x14ac:dyDescent="0.2">
      <c r="A560">
        <v>1103</v>
      </c>
      <c r="B560" t="s">
        <v>1825</v>
      </c>
      <c r="C560" s="6">
        <v>1.6718913270637408</v>
      </c>
      <c r="D560" s="6">
        <v>2.9258098223615465</v>
      </c>
      <c r="E560" s="6">
        <v>0.41797283176593519</v>
      </c>
      <c r="F560" s="6">
        <v>1.2539184952978055</v>
      </c>
      <c r="G560" s="6">
        <v>0.83594566353187039</v>
      </c>
      <c r="H560" s="6">
        <v>1.2539184952978055</v>
      </c>
      <c r="I560" s="6">
        <v>0.83594566353187039</v>
      </c>
      <c r="J560" s="6">
        <v>1.2539184952978055</v>
      </c>
      <c r="K560" s="6">
        <v>0.41797283176593519</v>
      </c>
      <c r="L560" s="6">
        <v>2.089864158829676</v>
      </c>
      <c r="M560" s="6">
        <f t="shared" si="54"/>
        <v>1.2957157784743987</v>
      </c>
      <c r="N560" s="6">
        <f t="shared" si="55"/>
        <v>1.2539184952978055</v>
      </c>
      <c r="O560" s="6">
        <f t="shared" si="56"/>
        <v>1.4211076280041794</v>
      </c>
      <c r="P560" s="6">
        <f t="shared" si="57"/>
        <v>1.1703239289446183</v>
      </c>
      <c r="Q560" s="6">
        <f t="shared" si="58"/>
        <v>0.24490972944962683</v>
      </c>
      <c r="R560" s="6">
        <f t="shared" si="59"/>
        <v>-0.12539184952978033</v>
      </c>
      <c r="S560" t="str" cm="1">
        <f t="array" ref="S560">_xlfn.IFS(R560&gt;Q560,"Zunahme",-1*Q560&gt;R560,"Abnahme",TRUE,"Konstant")</f>
        <v>Konstant</v>
      </c>
      <c r="T560">
        <f>IFERROR(INDEX(Gemeinde_Kennzahlen!A:C,MATCH(B560,Gemeinde_Kennzahlen!B:B,),3),0)</f>
        <v>10195</v>
      </c>
      <c r="U560">
        <f>IFERROR(IF(ISNUMBER(INDEX(Gemeinde_Kennzahlen!A:W,MATCH(B560,Gemeinde_Kennzahlen!B:B,),23)),INDEX(Gemeinde_Kennzahlen!A:W,MATCH(B560,Gemeinde_Kennzahlen!B:B,),23),0),0)</f>
        <v>13730</v>
      </c>
    </row>
    <row r="561" spans="1:21" x14ac:dyDescent="0.2">
      <c r="A561">
        <v>1104</v>
      </c>
      <c r="B561" t="s">
        <v>1824</v>
      </c>
      <c r="C561" s="6">
        <v>1.2545477355413372</v>
      </c>
      <c r="D561" s="6">
        <v>0</v>
      </c>
      <c r="E561" s="6">
        <v>1.2545477355413372</v>
      </c>
      <c r="F561" s="6">
        <v>1.2545477355413372</v>
      </c>
      <c r="G561" s="6">
        <v>0</v>
      </c>
      <c r="H561" s="6">
        <v>1.2545477355413372</v>
      </c>
      <c r="I561" s="6">
        <v>0</v>
      </c>
      <c r="J561" s="6">
        <v>0</v>
      </c>
      <c r="K561" s="6">
        <v>1.2545477355413372</v>
      </c>
      <c r="L561" s="6">
        <v>2.5090954710826745</v>
      </c>
      <c r="M561" s="6">
        <f t="shared" si="54"/>
        <v>0.87818341487893614</v>
      </c>
      <c r="N561" s="6">
        <f t="shared" si="55"/>
        <v>1.2545477355413372</v>
      </c>
      <c r="O561" s="6">
        <f t="shared" si="56"/>
        <v>0.75272864132480233</v>
      </c>
      <c r="P561" s="6">
        <f t="shared" si="57"/>
        <v>1.0036381884330698</v>
      </c>
      <c r="Q561" s="6">
        <f t="shared" si="58"/>
        <v>0.26776750041537439</v>
      </c>
      <c r="R561" s="6">
        <f t="shared" si="59"/>
        <v>0.1254547735541337</v>
      </c>
      <c r="S561" t="str" cm="1">
        <f t="array" ref="S561">_xlfn.IFS(R561&gt;Q561,"Zunahme",-1*Q561&gt;R561,"Abnahme",TRUE,"Konstant")</f>
        <v>Konstant</v>
      </c>
      <c r="T561">
        <f>IFERROR(INDEX(Gemeinde_Kennzahlen!A:C,MATCH(B561,Gemeinde_Kennzahlen!B:B,),3),0)</f>
        <v>4640</v>
      </c>
      <c r="U561">
        <f>IFERROR(IF(ISNUMBER(INDEX(Gemeinde_Kennzahlen!A:W,MATCH(B561,Gemeinde_Kennzahlen!B:B,),23)),INDEX(Gemeinde_Kennzahlen!A:W,MATCH(B561,Gemeinde_Kennzahlen!B:B,),23),0),0)</f>
        <v>3331</v>
      </c>
    </row>
    <row r="562" spans="1:21" x14ac:dyDescent="0.2">
      <c r="A562">
        <v>1107</v>
      </c>
      <c r="B562" t="s">
        <v>1823</v>
      </c>
      <c r="C562" s="6">
        <v>3.0312215822976656</v>
      </c>
      <c r="D562" s="6">
        <v>3.0312215822976656</v>
      </c>
      <c r="E562" s="6">
        <v>3.0312215822976656</v>
      </c>
      <c r="F562" s="6">
        <v>1.5156107911488328</v>
      </c>
      <c r="G562" s="6">
        <v>3.0312215822976656</v>
      </c>
      <c r="H562" s="6">
        <v>1.5156107911488328</v>
      </c>
      <c r="I562" s="6">
        <v>3.0312215822976656</v>
      </c>
      <c r="J562" s="6">
        <v>1.5156107911488328</v>
      </c>
      <c r="K562" s="6">
        <v>3.0312215822976656</v>
      </c>
      <c r="L562" s="6">
        <v>0</v>
      </c>
      <c r="M562" s="6">
        <f t="shared" si="54"/>
        <v>2.2734161867232494</v>
      </c>
      <c r="N562" s="6">
        <f t="shared" si="55"/>
        <v>3.0312215822976656</v>
      </c>
      <c r="O562" s="6">
        <f t="shared" si="56"/>
        <v>2.7280994240678993</v>
      </c>
      <c r="P562" s="6">
        <f t="shared" si="57"/>
        <v>1.8187329493785995</v>
      </c>
      <c r="Q562" s="6">
        <f t="shared" si="58"/>
        <v>0.33890087564410248</v>
      </c>
      <c r="R562" s="6">
        <f t="shared" si="59"/>
        <v>-0.45468323734464988</v>
      </c>
      <c r="S562" t="str" cm="1">
        <f t="array" ref="S562">_xlfn.IFS(R562&gt;Q562,"Zunahme",-1*Q562&gt;R562,"Abnahme",TRUE,"Konstant")</f>
        <v>Abnahme</v>
      </c>
      <c r="T562">
        <f>IFERROR(INDEX(Gemeinde_Kennzahlen!A:C,MATCH(B562,Gemeinde_Kennzahlen!B:B,),3),0)</f>
        <v>4308</v>
      </c>
      <c r="U562">
        <f>IFERROR(IF(ISNUMBER(INDEX(Gemeinde_Kennzahlen!A:W,MATCH(B562,Gemeinde_Kennzahlen!B:B,),23)),INDEX(Gemeinde_Kennzahlen!A:W,MATCH(B562,Gemeinde_Kennzahlen!B:B,),23),0),0)</f>
        <v>2290</v>
      </c>
    </row>
    <row r="563" spans="1:21" x14ac:dyDescent="0.2">
      <c r="A563">
        <v>1121</v>
      </c>
      <c r="B563" t="s">
        <v>1822</v>
      </c>
      <c r="C563" s="6">
        <v>0</v>
      </c>
      <c r="D563" s="6">
        <v>0</v>
      </c>
      <c r="E563" s="6">
        <v>0</v>
      </c>
      <c r="F563" s="6">
        <v>11.037527593818984</v>
      </c>
      <c r="G563" s="6">
        <v>0</v>
      </c>
      <c r="H563" s="6">
        <v>0</v>
      </c>
      <c r="I563" s="6">
        <v>0</v>
      </c>
      <c r="J563" s="6">
        <v>0</v>
      </c>
      <c r="K563" s="6">
        <v>0</v>
      </c>
      <c r="L563" s="6">
        <v>0</v>
      </c>
      <c r="M563" s="6">
        <f t="shared" si="54"/>
        <v>1.1037527593818983</v>
      </c>
      <c r="N563" s="6">
        <f t="shared" si="55"/>
        <v>0</v>
      </c>
      <c r="O563" s="6">
        <f t="shared" si="56"/>
        <v>2.2075055187637966</v>
      </c>
      <c r="P563" s="6">
        <f t="shared" si="57"/>
        <v>0</v>
      </c>
      <c r="Q563" s="6">
        <f t="shared" si="58"/>
        <v>1.1037527593818983</v>
      </c>
      <c r="R563" s="6">
        <f t="shared" si="59"/>
        <v>-1.1037527593818983</v>
      </c>
      <c r="S563" t="str" cm="1">
        <f t="array" ref="S563">_xlfn.IFS(R563&gt;Q563,"Zunahme",-1*Q563&gt;R563,"Abnahme",TRUE,"Konstant")</f>
        <v>Konstant</v>
      </c>
      <c r="T563">
        <f>IFERROR(INDEX(Gemeinde_Kennzahlen!A:C,MATCH(B563,Gemeinde_Kennzahlen!B:B,),3),0)</f>
        <v>659</v>
      </c>
      <c r="U563">
        <f>IFERROR(IF(ISNUMBER(INDEX(Gemeinde_Kennzahlen!A:W,MATCH(B563,Gemeinde_Kennzahlen!B:B,),23)),INDEX(Gemeinde_Kennzahlen!A:W,MATCH(B563,Gemeinde_Kennzahlen!B:B,),23),0),0)</f>
        <v>247</v>
      </c>
    </row>
    <row r="564" spans="1:21" x14ac:dyDescent="0.2">
      <c r="A564">
        <v>1122</v>
      </c>
      <c r="B564" t="s">
        <v>1821</v>
      </c>
      <c r="C564" s="6">
        <v>0</v>
      </c>
      <c r="D564" s="6">
        <v>0</v>
      </c>
      <c r="E564" s="6">
        <v>6.3856960408684547</v>
      </c>
      <c r="F564" s="6">
        <v>0</v>
      </c>
      <c r="G564" s="6">
        <v>0</v>
      </c>
      <c r="H564" s="6">
        <v>6.3856960408684547</v>
      </c>
      <c r="I564" s="6">
        <v>0</v>
      </c>
      <c r="J564" s="6">
        <v>0</v>
      </c>
      <c r="K564" s="6">
        <v>0</v>
      </c>
      <c r="L564" s="6">
        <v>0</v>
      </c>
      <c r="M564" s="6">
        <f t="shared" si="54"/>
        <v>1.277139208173691</v>
      </c>
      <c r="N564" s="6">
        <f t="shared" si="55"/>
        <v>0</v>
      </c>
      <c r="O564" s="6">
        <f t="shared" si="56"/>
        <v>1.277139208173691</v>
      </c>
      <c r="P564" s="6">
        <f t="shared" si="57"/>
        <v>1.277139208173691</v>
      </c>
      <c r="Q564" s="6">
        <f t="shared" si="58"/>
        <v>0.85142613878246054</v>
      </c>
      <c r="R564" s="6">
        <f t="shared" si="59"/>
        <v>0</v>
      </c>
      <c r="S564" t="str" cm="1">
        <f t="array" ref="S564">_xlfn.IFS(R564&gt;Q564,"Zunahme",-1*Q564&gt;R564,"Abnahme",TRUE,"Konstant")</f>
        <v>Konstant</v>
      </c>
      <c r="T564">
        <f>IFERROR(INDEX(Gemeinde_Kennzahlen!A:C,MATCH(B564,Gemeinde_Kennzahlen!B:B,),3),0)</f>
        <v>1012</v>
      </c>
      <c r="U564">
        <f>IFERROR(IF(ISNUMBER(INDEX(Gemeinde_Kennzahlen!A:W,MATCH(B564,Gemeinde_Kennzahlen!B:B,),23)),INDEX(Gemeinde_Kennzahlen!A:W,MATCH(B564,Gemeinde_Kennzahlen!B:B,),23),0),0)</f>
        <v>554</v>
      </c>
    </row>
    <row r="565" spans="1:21" x14ac:dyDescent="0.2">
      <c r="A565">
        <v>1123</v>
      </c>
      <c r="B565" t="s">
        <v>1820</v>
      </c>
      <c r="C565" s="6">
        <v>0</v>
      </c>
      <c r="D565" s="6">
        <v>2.0924879681941828</v>
      </c>
      <c r="E565" s="6">
        <v>0</v>
      </c>
      <c r="F565" s="6">
        <v>0</v>
      </c>
      <c r="G565" s="6">
        <v>0</v>
      </c>
      <c r="H565" s="6">
        <v>0</v>
      </c>
      <c r="I565" s="6">
        <v>2.0924879681941828</v>
      </c>
      <c r="J565" s="6">
        <v>0</v>
      </c>
      <c r="K565" s="6">
        <v>0</v>
      </c>
      <c r="L565" s="6">
        <v>0</v>
      </c>
      <c r="M565" s="6">
        <f t="shared" si="54"/>
        <v>0.41849759363883654</v>
      </c>
      <c r="N565" s="6">
        <f t="shared" si="55"/>
        <v>0</v>
      </c>
      <c r="O565" s="6">
        <f t="shared" si="56"/>
        <v>0.41849759363883654</v>
      </c>
      <c r="P565" s="6">
        <f t="shared" si="57"/>
        <v>0.41849759363883654</v>
      </c>
      <c r="Q565" s="6">
        <f t="shared" si="58"/>
        <v>0.27899839575922436</v>
      </c>
      <c r="R565" s="6">
        <f t="shared" si="59"/>
        <v>0</v>
      </c>
      <c r="S565" t="str" cm="1">
        <f t="array" ref="S565">_xlfn.IFS(R565&gt;Q565,"Zunahme",-1*Q565&gt;R565,"Abnahme",TRUE,"Konstant")</f>
        <v>Konstant</v>
      </c>
      <c r="T565">
        <f>IFERROR(INDEX(Gemeinde_Kennzahlen!A:C,MATCH(B565,Gemeinde_Kennzahlen!B:B,),3),0)</f>
        <v>1959</v>
      </c>
      <c r="U565">
        <f>IFERROR(IF(ISNUMBER(INDEX(Gemeinde_Kennzahlen!A:W,MATCH(B565,Gemeinde_Kennzahlen!B:B,),23)),INDEX(Gemeinde_Kennzahlen!A:W,MATCH(B565,Gemeinde_Kennzahlen!B:B,),23),0),0)</f>
        <v>2820</v>
      </c>
    </row>
    <row r="566" spans="1:21" x14ac:dyDescent="0.2">
      <c r="A566">
        <v>1125</v>
      </c>
      <c r="B566" t="s">
        <v>1819</v>
      </c>
      <c r="C566" s="6">
        <v>1.0917030567685588</v>
      </c>
      <c r="D566" s="6">
        <v>2.1834061135371177</v>
      </c>
      <c r="E566" s="6">
        <v>0</v>
      </c>
      <c r="F566" s="6">
        <v>0</v>
      </c>
      <c r="G566" s="6">
        <v>0</v>
      </c>
      <c r="H566" s="6">
        <v>3.2751091703056767</v>
      </c>
      <c r="I566" s="6">
        <v>1.0917030567685588</v>
      </c>
      <c r="J566" s="6">
        <v>1.0917030567685588</v>
      </c>
      <c r="K566" s="6">
        <v>1.0917030567685588</v>
      </c>
      <c r="L566" s="6">
        <v>2.1834061135371177</v>
      </c>
      <c r="M566" s="6">
        <f t="shared" si="54"/>
        <v>1.2008733624454146</v>
      </c>
      <c r="N566" s="6">
        <f t="shared" si="55"/>
        <v>1.0917030567685588</v>
      </c>
      <c r="O566" s="6">
        <f t="shared" si="56"/>
        <v>0.65502183406113534</v>
      </c>
      <c r="P566" s="6">
        <f t="shared" si="57"/>
        <v>1.7467248908296942</v>
      </c>
      <c r="Q566" s="6">
        <f t="shared" si="58"/>
        <v>0.34330353464543678</v>
      </c>
      <c r="R566" s="6">
        <f t="shared" si="59"/>
        <v>0.54585152838427953</v>
      </c>
      <c r="S566" t="str" cm="1">
        <f t="array" ref="S566">_xlfn.IFS(R566&gt;Q566,"Zunahme",-1*Q566&gt;R566,"Abnahme",TRUE,"Konstant")</f>
        <v>Zunahme</v>
      </c>
      <c r="T566">
        <f>IFERROR(INDEX(Gemeinde_Kennzahlen!A:C,MATCH(B566,Gemeinde_Kennzahlen!B:B,),3),0)</f>
        <v>5608</v>
      </c>
      <c r="U566">
        <f>IFERROR(IF(ISNUMBER(INDEX(Gemeinde_Kennzahlen!A:W,MATCH(B566,Gemeinde_Kennzahlen!B:B,),23)),INDEX(Gemeinde_Kennzahlen!A:W,MATCH(B566,Gemeinde_Kennzahlen!B:B,),23),0),0)</f>
        <v>3552</v>
      </c>
    </row>
    <row r="567" spans="1:21" x14ac:dyDescent="0.2">
      <c r="A567">
        <v>1127</v>
      </c>
      <c r="B567" t="s">
        <v>1818</v>
      </c>
      <c r="C567" s="6">
        <v>0</v>
      </c>
      <c r="D567" s="6">
        <v>0</v>
      </c>
      <c r="E567" s="6">
        <v>0</v>
      </c>
      <c r="F567" s="6">
        <v>0</v>
      </c>
      <c r="G567" s="6">
        <v>0</v>
      </c>
      <c r="H567" s="6">
        <v>0</v>
      </c>
      <c r="I567" s="6">
        <v>0</v>
      </c>
      <c r="J567" s="6">
        <v>0</v>
      </c>
      <c r="K567" s="6">
        <v>0</v>
      </c>
      <c r="L567" s="6">
        <v>0</v>
      </c>
      <c r="M567" s="6">
        <f t="shared" si="54"/>
        <v>0</v>
      </c>
      <c r="N567" s="6">
        <f t="shared" si="55"/>
        <v>0</v>
      </c>
      <c r="O567" s="6">
        <f t="shared" si="56"/>
        <v>0</v>
      </c>
      <c r="P567" s="6">
        <f t="shared" si="57"/>
        <v>0</v>
      </c>
      <c r="Q567" s="6">
        <f t="shared" si="58"/>
        <v>0</v>
      </c>
      <c r="R567" s="6">
        <f t="shared" si="59"/>
        <v>0</v>
      </c>
      <c r="S567" t="str" cm="1">
        <f t="array" ref="S567">_xlfn.IFS(R567&gt;Q567,"Zunahme",-1*Q567&gt;R567,"Abnahme",TRUE,"Konstant")</f>
        <v>Konstant</v>
      </c>
      <c r="T567">
        <f>IFERROR(INDEX(Gemeinde_Kennzahlen!A:C,MATCH(B567,Gemeinde_Kennzahlen!B:B,),3),0)</f>
        <v>1514</v>
      </c>
      <c r="U567">
        <f>IFERROR(IF(ISNUMBER(INDEX(Gemeinde_Kennzahlen!A:W,MATCH(B567,Gemeinde_Kennzahlen!B:B,),23)),INDEX(Gemeinde_Kennzahlen!A:W,MATCH(B567,Gemeinde_Kennzahlen!B:B,),23),0),0)</f>
        <v>595</v>
      </c>
    </row>
    <row r="568" spans="1:21" x14ac:dyDescent="0.2">
      <c r="A568">
        <v>1128</v>
      </c>
      <c r="B568" t="s">
        <v>1817</v>
      </c>
      <c r="C568" s="6">
        <v>2.7359781121751028</v>
      </c>
      <c r="D568" s="6">
        <v>0</v>
      </c>
      <c r="E568" s="6">
        <v>0</v>
      </c>
      <c r="F568" s="6">
        <v>0</v>
      </c>
      <c r="G568" s="6">
        <v>0</v>
      </c>
      <c r="H568" s="6">
        <v>2.7359781121751028</v>
      </c>
      <c r="I568" s="6">
        <v>0</v>
      </c>
      <c r="J568" s="6">
        <v>0</v>
      </c>
      <c r="K568" s="6">
        <v>0</v>
      </c>
      <c r="L568" s="6">
        <v>0</v>
      </c>
      <c r="M568" s="6">
        <f t="shared" si="54"/>
        <v>0.54719562243502051</v>
      </c>
      <c r="N568" s="6">
        <f t="shared" si="55"/>
        <v>0</v>
      </c>
      <c r="O568" s="6">
        <f t="shared" si="56"/>
        <v>0.54719562243502051</v>
      </c>
      <c r="P568" s="6">
        <f t="shared" si="57"/>
        <v>0.54719562243502051</v>
      </c>
      <c r="Q568" s="6">
        <f t="shared" si="58"/>
        <v>0.36479708162334706</v>
      </c>
      <c r="R568" s="6">
        <f t="shared" si="59"/>
        <v>0</v>
      </c>
      <c r="S568" t="str" cm="1">
        <f t="array" ref="S568">_xlfn.IFS(R568&gt;Q568,"Zunahme",-1*Q568&gt;R568,"Abnahme",TRUE,"Konstant")</f>
        <v>Konstant</v>
      </c>
      <c r="T568">
        <f>IFERROR(INDEX(Gemeinde_Kennzahlen!A:C,MATCH(B568,Gemeinde_Kennzahlen!B:B,),3),0)</f>
        <v>2730</v>
      </c>
      <c r="U568">
        <f>IFERROR(IF(ISNUMBER(INDEX(Gemeinde_Kennzahlen!A:W,MATCH(B568,Gemeinde_Kennzahlen!B:B,),23)),INDEX(Gemeinde_Kennzahlen!A:W,MATCH(B568,Gemeinde_Kennzahlen!B:B,),23),0),0)</f>
        <v>925</v>
      </c>
    </row>
    <row r="569" spans="1:21" x14ac:dyDescent="0.2">
      <c r="A569">
        <v>1129</v>
      </c>
      <c r="B569" t="s">
        <v>1816</v>
      </c>
      <c r="C569" s="6">
        <v>11.098779134295228</v>
      </c>
      <c r="D569" s="6">
        <v>0</v>
      </c>
      <c r="E569" s="6">
        <v>0</v>
      </c>
      <c r="F569" s="6">
        <v>0</v>
      </c>
      <c r="G569" s="6">
        <v>0</v>
      </c>
      <c r="H569" s="6">
        <v>0</v>
      </c>
      <c r="I569" s="6">
        <v>0</v>
      </c>
      <c r="J569" s="6">
        <v>11.098779134295228</v>
      </c>
      <c r="K569" s="6">
        <v>0</v>
      </c>
      <c r="L569" s="6">
        <v>0</v>
      </c>
      <c r="M569" s="6">
        <f t="shared" si="54"/>
        <v>2.2197558268590454</v>
      </c>
      <c r="N569" s="6">
        <f t="shared" si="55"/>
        <v>0</v>
      </c>
      <c r="O569" s="6">
        <f t="shared" si="56"/>
        <v>2.2197558268590454</v>
      </c>
      <c r="P569" s="6">
        <f t="shared" si="57"/>
        <v>2.2197558268590454</v>
      </c>
      <c r="Q569" s="6">
        <f t="shared" si="58"/>
        <v>1.4798372179060304</v>
      </c>
      <c r="R569" s="6">
        <f t="shared" si="59"/>
        <v>0</v>
      </c>
      <c r="S569" t="str" cm="1">
        <f t="array" ref="S569">_xlfn.IFS(R569&gt;Q569,"Zunahme",-1*Q569&gt;R569,"Abnahme",TRUE,"Konstant")</f>
        <v>Konstant</v>
      </c>
      <c r="T569">
        <f>IFERROR(INDEX(Gemeinde_Kennzahlen!A:C,MATCH(B569,Gemeinde_Kennzahlen!B:B,),3),0)</f>
        <v>700</v>
      </c>
      <c r="U569">
        <f>IFERROR(IF(ISNUMBER(INDEX(Gemeinde_Kennzahlen!A:W,MATCH(B569,Gemeinde_Kennzahlen!B:B,),23)),INDEX(Gemeinde_Kennzahlen!A:W,MATCH(B569,Gemeinde_Kennzahlen!B:B,),23),0),0)</f>
        <v>201</v>
      </c>
    </row>
    <row r="570" spans="1:21" x14ac:dyDescent="0.2">
      <c r="A570">
        <v>1131</v>
      </c>
      <c r="B570" t="s">
        <v>1815</v>
      </c>
      <c r="C570" s="6">
        <v>7.8186082877247838</v>
      </c>
      <c r="D570" s="6">
        <v>0</v>
      </c>
      <c r="E570" s="6">
        <v>0</v>
      </c>
      <c r="F570" s="6">
        <v>0</v>
      </c>
      <c r="G570" s="6">
        <v>0</v>
      </c>
      <c r="H570" s="6">
        <v>0</v>
      </c>
      <c r="I570" s="6">
        <v>0</v>
      </c>
      <c r="J570" s="6">
        <v>0</v>
      </c>
      <c r="K570" s="6">
        <v>0</v>
      </c>
      <c r="L570" s="6">
        <v>0</v>
      </c>
      <c r="M570" s="6">
        <f t="shared" si="54"/>
        <v>0.78186082877247842</v>
      </c>
      <c r="N570" s="6">
        <f t="shared" si="55"/>
        <v>0</v>
      </c>
      <c r="O570" s="6">
        <f t="shared" si="56"/>
        <v>1.5637216575449568</v>
      </c>
      <c r="P570" s="6">
        <f t="shared" si="57"/>
        <v>0</v>
      </c>
      <c r="Q570" s="6">
        <f t="shared" si="58"/>
        <v>0.78186082877247842</v>
      </c>
      <c r="R570" s="6">
        <f t="shared" si="59"/>
        <v>-0.78186082877247842</v>
      </c>
      <c r="S570" t="str" cm="1">
        <f t="array" ref="S570">_xlfn.IFS(R570&gt;Q570,"Zunahme",-1*Q570&gt;R570,"Abnahme",TRUE,"Konstant")</f>
        <v>Konstant</v>
      </c>
      <c r="T570">
        <f>IFERROR(INDEX(Gemeinde_Kennzahlen!A:C,MATCH(B570,Gemeinde_Kennzahlen!B:B,),3),0)</f>
        <v>854</v>
      </c>
      <c r="U570">
        <f>IFERROR(IF(ISNUMBER(INDEX(Gemeinde_Kennzahlen!A:W,MATCH(B570,Gemeinde_Kennzahlen!B:B,),23)),INDEX(Gemeinde_Kennzahlen!A:W,MATCH(B570,Gemeinde_Kennzahlen!B:B,),23),0),0)</f>
        <v>425</v>
      </c>
    </row>
    <row r="571" spans="1:21" x14ac:dyDescent="0.2">
      <c r="A571">
        <v>1132</v>
      </c>
      <c r="B571" t="s">
        <v>1814</v>
      </c>
      <c r="C571" s="6">
        <v>0</v>
      </c>
      <c r="D571" s="6">
        <v>0</v>
      </c>
      <c r="E571" s="6">
        <v>0</v>
      </c>
      <c r="F571" s="6">
        <v>0</v>
      </c>
      <c r="G571" s="6">
        <v>0</v>
      </c>
      <c r="H571" s="6">
        <v>0</v>
      </c>
      <c r="I571" s="6">
        <v>0</v>
      </c>
      <c r="J571" s="6">
        <v>0</v>
      </c>
      <c r="K571" s="6">
        <v>0</v>
      </c>
      <c r="L571" s="6">
        <v>0</v>
      </c>
      <c r="M571" s="6">
        <f t="shared" si="54"/>
        <v>0</v>
      </c>
      <c r="N571" s="6">
        <f t="shared" si="55"/>
        <v>0</v>
      </c>
      <c r="O571" s="6">
        <f t="shared" si="56"/>
        <v>0</v>
      </c>
      <c r="P571" s="6">
        <f t="shared" si="57"/>
        <v>0</v>
      </c>
      <c r="Q571" s="6">
        <f t="shared" si="58"/>
        <v>0</v>
      </c>
      <c r="R571" s="6">
        <f t="shared" si="59"/>
        <v>0</v>
      </c>
      <c r="S571" t="str" cm="1">
        <f t="array" ref="S571">_xlfn.IFS(R571&gt;Q571,"Zunahme",-1*Q571&gt;R571,"Abnahme",TRUE,"Konstant")</f>
        <v>Konstant</v>
      </c>
      <c r="T571">
        <f>IFERROR(INDEX(Gemeinde_Kennzahlen!A:C,MATCH(B571,Gemeinde_Kennzahlen!B:B,),3),0)</f>
        <v>1905</v>
      </c>
      <c r="U571">
        <f>IFERROR(IF(ISNUMBER(INDEX(Gemeinde_Kennzahlen!A:W,MATCH(B571,Gemeinde_Kennzahlen!B:B,),23)),INDEX(Gemeinde_Kennzahlen!A:W,MATCH(B571,Gemeinde_Kennzahlen!B:B,),23),0),0)</f>
        <v>904</v>
      </c>
    </row>
    <row r="572" spans="1:21" x14ac:dyDescent="0.2">
      <c r="A572">
        <v>1135</v>
      </c>
      <c r="B572" t="s">
        <v>1813</v>
      </c>
      <c r="C572" s="6">
        <v>0</v>
      </c>
      <c r="D572" s="6">
        <v>5.1046452271567127</v>
      </c>
      <c r="E572" s="6">
        <v>0</v>
      </c>
      <c r="F572" s="6">
        <v>0</v>
      </c>
      <c r="G572" s="6">
        <v>0</v>
      </c>
      <c r="H572" s="6">
        <v>0</v>
      </c>
      <c r="I572" s="6">
        <v>5.1046452271567127</v>
      </c>
      <c r="J572" s="6">
        <v>0</v>
      </c>
      <c r="K572" s="6">
        <v>0</v>
      </c>
      <c r="L572" s="6">
        <v>0</v>
      </c>
      <c r="M572" s="6">
        <f t="shared" si="54"/>
        <v>1.0209290454313424</v>
      </c>
      <c r="N572" s="6">
        <f t="shared" si="55"/>
        <v>0</v>
      </c>
      <c r="O572" s="6">
        <f t="shared" si="56"/>
        <v>1.0209290454313424</v>
      </c>
      <c r="P572" s="6">
        <f t="shared" si="57"/>
        <v>1.0209290454313424</v>
      </c>
      <c r="Q572" s="6">
        <f t="shared" si="58"/>
        <v>0.68061936362089492</v>
      </c>
      <c r="R572" s="6">
        <f t="shared" si="59"/>
        <v>0</v>
      </c>
      <c r="S572" t="str" cm="1">
        <f t="array" ref="S572">_xlfn.IFS(R572&gt;Q572,"Zunahme",-1*Q572&gt;R572,"Abnahme",TRUE,"Konstant")</f>
        <v>Konstant</v>
      </c>
      <c r="T572">
        <f>IFERROR(INDEX(Gemeinde_Kennzahlen!A:C,MATCH(B572,Gemeinde_Kennzahlen!B:B,),3),0)</f>
        <v>1238</v>
      </c>
      <c r="U572">
        <f>IFERROR(IF(ISNUMBER(INDEX(Gemeinde_Kennzahlen!A:W,MATCH(B572,Gemeinde_Kennzahlen!B:B,),23)),INDEX(Gemeinde_Kennzahlen!A:W,MATCH(B572,Gemeinde_Kennzahlen!B:B,),23),0),0)</f>
        <v>721</v>
      </c>
    </row>
    <row r="573" spans="1:21" x14ac:dyDescent="0.2">
      <c r="A573">
        <v>1136</v>
      </c>
      <c r="B573" t="s">
        <v>1812</v>
      </c>
      <c r="C573" s="6">
        <v>0</v>
      </c>
      <c r="D573" s="6">
        <v>0</v>
      </c>
      <c r="E573" s="6">
        <v>0</v>
      </c>
      <c r="F573" s="6">
        <v>2.2406453058480844</v>
      </c>
      <c r="G573" s="6">
        <v>0</v>
      </c>
      <c r="H573" s="6">
        <v>2.2406453058480844</v>
      </c>
      <c r="I573" s="6">
        <v>2.2406453058480844</v>
      </c>
      <c r="J573" s="6">
        <v>2.2406453058480844</v>
      </c>
      <c r="K573" s="6">
        <v>0</v>
      </c>
      <c r="L573" s="6">
        <v>0</v>
      </c>
      <c r="M573" s="6">
        <f t="shared" si="54"/>
        <v>0.89625812233923374</v>
      </c>
      <c r="N573" s="6">
        <f t="shared" si="55"/>
        <v>0</v>
      </c>
      <c r="O573" s="6">
        <f t="shared" si="56"/>
        <v>0.44812906116961687</v>
      </c>
      <c r="P573" s="6">
        <f t="shared" si="57"/>
        <v>1.3443871835088506</v>
      </c>
      <c r="Q573" s="6">
        <f t="shared" si="58"/>
        <v>0.36589584625934396</v>
      </c>
      <c r="R573" s="6">
        <f t="shared" si="59"/>
        <v>0.44812906116961682</v>
      </c>
      <c r="S573" t="str" cm="1">
        <f t="array" ref="S573">_xlfn.IFS(R573&gt;Q573,"Zunahme",-1*Q573&gt;R573,"Abnahme",TRUE,"Konstant")</f>
        <v>Zunahme</v>
      </c>
      <c r="T573">
        <f>IFERROR(INDEX(Gemeinde_Kennzahlen!A:C,MATCH(B573,Gemeinde_Kennzahlen!B:B,),3),0)</f>
        <v>2888</v>
      </c>
      <c r="U573">
        <f>IFERROR(IF(ISNUMBER(INDEX(Gemeinde_Kennzahlen!A:W,MATCH(B573,Gemeinde_Kennzahlen!B:B,),23)),INDEX(Gemeinde_Kennzahlen!A:W,MATCH(B573,Gemeinde_Kennzahlen!B:B,),23),0),0)</f>
        <v>1575</v>
      </c>
    </row>
    <row r="574" spans="1:21" x14ac:dyDescent="0.2">
      <c r="A574">
        <v>1137</v>
      </c>
      <c r="B574" t="s">
        <v>1811</v>
      </c>
      <c r="C574" s="6">
        <v>0</v>
      </c>
      <c r="D574" s="6">
        <v>2.6602819898909282</v>
      </c>
      <c r="E574" s="6">
        <v>0</v>
      </c>
      <c r="F574" s="6">
        <v>2.6602819898909282</v>
      </c>
      <c r="G574" s="6">
        <v>2.6602819898909282</v>
      </c>
      <c r="H574" s="6">
        <v>7.9808459696727851</v>
      </c>
      <c r="I574" s="6">
        <v>0</v>
      </c>
      <c r="J574" s="6">
        <v>5.3205639797818565</v>
      </c>
      <c r="K574" s="6">
        <v>2.6602819898909282</v>
      </c>
      <c r="L574" s="6">
        <v>0</v>
      </c>
      <c r="M574" s="6">
        <f t="shared" si="54"/>
        <v>2.3942537909018355</v>
      </c>
      <c r="N574" s="6">
        <f t="shared" si="55"/>
        <v>2.6602819898909282</v>
      </c>
      <c r="O574" s="6">
        <f t="shared" si="56"/>
        <v>1.596169193934557</v>
      </c>
      <c r="P574" s="6">
        <f t="shared" si="57"/>
        <v>3.1923383878691136</v>
      </c>
      <c r="Q574" s="6">
        <f t="shared" si="58"/>
        <v>0.83656833661936703</v>
      </c>
      <c r="R574" s="6">
        <f t="shared" si="59"/>
        <v>0.79808459696727807</v>
      </c>
      <c r="S574" t="str" cm="1">
        <f t="array" ref="S574">_xlfn.IFS(R574&gt;Q574,"Zunahme",-1*Q574&gt;R574,"Abnahme",TRUE,"Konstant")</f>
        <v>Konstant</v>
      </c>
      <c r="T574">
        <f>IFERROR(INDEX(Gemeinde_Kennzahlen!A:C,MATCH(B574,Gemeinde_Kennzahlen!B:B,),3),0)</f>
        <v>2695</v>
      </c>
      <c r="U574">
        <f>IFERROR(IF(ISNUMBER(INDEX(Gemeinde_Kennzahlen!A:W,MATCH(B574,Gemeinde_Kennzahlen!B:B,),23)),INDEX(Gemeinde_Kennzahlen!A:W,MATCH(B574,Gemeinde_Kennzahlen!B:B,),23),0),0)</f>
        <v>1064</v>
      </c>
    </row>
    <row r="575" spans="1:21" x14ac:dyDescent="0.2">
      <c r="A575">
        <v>1139</v>
      </c>
      <c r="B575" t="s">
        <v>1810</v>
      </c>
      <c r="C575" s="6">
        <v>2.3299161230195713</v>
      </c>
      <c r="D575" s="6">
        <v>0</v>
      </c>
      <c r="E575" s="6">
        <v>2.3299161230195713</v>
      </c>
      <c r="F575" s="6">
        <v>2.3299161230195713</v>
      </c>
      <c r="G575" s="6">
        <v>0</v>
      </c>
      <c r="H575" s="6">
        <v>0</v>
      </c>
      <c r="I575" s="6">
        <v>0</v>
      </c>
      <c r="J575" s="6">
        <v>0</v>
      </c>
      <c r="K575" s="6">
        <v>0</v>
      </c>
      <c r="L575" s="6">
        <v>2.3299161230195713</v>
      </c>
      <c r="M575" s="6">
        <f t="shared" si="54"/>
        <v>0.93196644920782856</v>
      </c>
      <c r="N575" s="6">
        <f t="shared" si="55"/>
        <v>0</v>
      </c>
      <c r="O575" s="6">
        <f t="shared" si="56"/>
        <v>1.3979496738117427</v>
      </c>
      <c r="P575" s="6">
        <f t="shared" si="57"/>
        <v>0.46598322460391428</v>
      </c>
      <c r="Q575" s="6">
        <f t="shared" si="58"/>
        <v>0.38047370965877259</v>
      </c>
      <c r="R575" s="6">
        <f t="shared" si="59"/>
        <v>-0.46598322460391428</v>
      </c>
      <c r="S575" t="str" cm="1">
        <f t="array" ref="S575">_xlfn.IFS(R575&gt;Q575,"Zunahme",-1*Q575&gt;R575,"Abnahme",TRUE,"Konstant")</f>
        <v>Abnahme</v>
      </c>
      <c r="T575">
        <f>IFERROR(INDEX(Gemeinde_Kennzahlen!A:C,MATCH(B575,Gemeinde_Kennzahlen!B:B,),3),0)</f>
        <v>2665</v>
      </c>
      <c r="U575">
        <f>IFERROR(IF(ISNUMBER(INDEX(Gemeinde_Kennzahlen!A:W,MATCH(B575,Gemeinde_Kennzahlen!B:B,),23)),INDEX(Gemeinde_Kennzahlen!A:W,MATCH(B575,Gemeinde_Kennzahlen!B:B,),23),0),0)</f>
        <v>1627</v>
      </c>
    </row>
    <row r="576" spans="1:21" x14ac:dyDescent="0.2">
      <c r="A576">
        <v>1140</v>
      </c>
      <c r="B576" t="s">
        <v>1809</v>
      </c>
      <c r="C576" s="6">
        <v>0.90081974596883152</v>
      </c>
      <c r="D576" s="6">
        <v>0.90081974596883152</v>
      </c>
      <c r="E576" s="6">
        <v>1.801639491937663</v>
      </c>
      <c r="F576" s="6">
        <v>0.90081974596883152</v>
      </c>
      <c r="G576" s="6">
        <v>0.90081974596883152</v>
      </c>
      <c r="H576" s="6">
        <v>0.90081974596883152</v>
      </c>
      <c r="I576" s="6">
        <v>0</v>
      </c>
      <c r="J576" s="6">
        <v>2.7024592379064947</v>
      </c>
      <c r="K576" s="6">
        <v>0</v>
      </c>
      <c r="L576" s="6">
        <v>1.801639491937663</v>
      </c>
      <c r="M576" s="6">
        <f t="shared" si="54"/>
        <v>1.080983695162598</v>
      </c>
      <c r="N576" s="6">
        <f t="shared" si="55"/>
        <v>0.90081974596883152</v>
      </c>
      <c r="O576" s="6">
        <f t="shared" si="56"/>
        <v>1.080983695162598</v>
      </c>
      <c r="P576" s="6">
        <f t="shared" si="57"/>
        <v>1.080983695162598</v>
      </c>
      <c r="Q576" s="6">
        <f t="shared" si="58"/>
        <v>0.26177214926827447</v>
      </c>
      <c r="R576" s="6">
        <f t="shared" si="59"/>
        <v>0</v>
      </c>
      <c r="S576" t="str" cm="1">
        <f t="array" ref="S576">_xlfn.IFS(R576&gt;Q576,"Zunahme",-1*Q576&gt;R576,"Abnahme",TRUE,"Konstant")</f>
        <v>Konstant</v>
      </c>
      <c r="T576">
        <f>IFERROR(INDEX(Gemeinde_Kennzahlen!A:C,MATCH(B576,Gemeinde_Kennzahlen!B:B,),3),0)</f>
        <v>7186</v>
      </c>
      <c r="U576">
        <f>IFERROR(IF(ISNUMBER(INDEX(Gemeinde_Kennzahlen!A:W,MATCH(B576,Gemeinde_Kennzahlen!B:B,),23)),INDEX(Gemeinde_Kennzahlen!A:W,MATCH(B576,Gemeinde_Kennzahlen!B:B,),23),0),0)</f>
        <v>3915</v>
      </c>
    </row>
    <row r="577" spans="1:21" x14ac:dyDescent="0.2">
      <c r="A577">
        <v>1142</v>
      </c>
      <c r="B577" t="s">
        <v>1808</v>
      </c>
      <c r="C577" s="6">
        <v>0</v>
      </c>
      <c r="D577" s="6">
        <v>0</v>
      </c>
      <c r="E577" s="6">
        <v>0</v>
      </c>
      <c r="F577" s="6">
        <v>0</v>
      </c>
      <c r="G577" s="6">
        <v>0</v>
      </c>
      <c r="H577" s="6">
        <v>0</v>
      </c>
      <c r="I577" s="6">
        <v>0</v>
      </c>
      <c r="J577" s="6">
        <v>0</v>
      </c>
      <c r="K577" s="6">
        <v>0</v>
      </c>
      <c r="L577" s="6">
        <v>0</v>
      </c>
      <c r="M577" s="6">
        <f t="shared" si="54"/>
        <v>0</v>
      </c>
      <c r="N577" s="6">
        <f t="shared" si="55"/>
        <v>0</v>
      </c>
      <c r="O577" s="6">
        <f t="shared" si="56"/>
        <v>0</v>
      </c>
      <c r="P577" s="6">
        <f t="shared" si="57"/>
        <v>0</v>
      </c>
      <c r="Q577" s="6">
        <f t="shared" si="58"/>
        <v>0</v>
      </c>
      <c r="R577" s="6">
        <f t="shared" si="59"/>
        <v>0</v>
      </c>
      <c r="S577" t="str" cm="1">
        <f t="array" ref="S577">_xlfn.IFS(R577&gt;Q577,"Zunahme",-1*Q577&gt;R577,"Abnahme",TRUE,"Konstant")</f>
        <v>Konstant</v>
      </c>
      <c r="T577">
        <f>IFERROR(INDEX(Gemeinde_Kennzahlen!A:C,MATCH(B577,Gemeinde_Kennzahlen!B:B,),3),0)</f>
        <v>698</v>
      </c>
      <c r="U577">
        <f>IFERROR(IF(ISNUMBER(INDEX(Gemeinde_Kennzahlen!A:W,MATCH(B577,Gemeinde_Kennzahlen!B:B,),23)),INDEX(Gemeinde_Kennzahlen!A:W,MATCH(B577,Gemeinde_Kennzahlen!B:B,),23),0),0)</f>
        <v>328</v>
      </c>
    </row>
    <row r="578" spans="1:21" x14ac:dyDescent="0.2">
      <c r="A578">
        <v>1143</v>
      </c>
      <c r="B578" t="s">
        <v>1807</v>
      </c>
      <c r="C578" s="6">
        <v>0</v>
      </c>
      <c r="D578" s="6">
        <v>1.5659254619480114</v>
      </c>
      <c r="E578" s="6">
        <v>1.5659254619480114</v>
      </c>
      <c r="F578" s="6">
        <v>1.5659254619480114</v>
      </c>
      <c r="G578" s="6">
        <v>0</v>
      </c>
      <c r="H578" s="6">
        <v>0</v>
      </c>
      <c r="I578" s="6">
        <v>1.5659254619480114</v>
      </c>
      <c r="J578" s="6">
        <v>1.5659254619480114</v>
      </c>
      <c r="K578" s="6">
        <v>0</v>
      </c>
      <c r="L578" s="6">
        <v>4.6977763858440342</v>
      </c>
      <c r="M578" s="6">
        <f t="shared" si="54"/>
        <v>1.2527403695584092</v>
      </c>
      <c r="N578" s="6">
        <f t="shared" si="55"/>
        <v>1.5659254619480114</v>
      </c>
      <c r="O578" s="6">
        <f t="shared" si="56"/>
        <v>0.93955527716880682</v>
      </c>
      <c r="P578" s="6">
        <f t="shared" si="57"/>
        <v>1.5659254619480114</v>
      </c>
      <c r="Q578" s="6">
        <f t="shared" si="58"/>
        <v>0.45504738944990852</v>
      </c>
      <c r="R578" s="6">
        <f t="shared" si="59"/>
        <v>0.31318509238960224</v>
      </c>
      <c r="S578" t="str" cm="1">
        <f t="array" ref="S578">_xlfn.IFS(R578&gt;Q578,"Zunahme",-1*Q578&gt;R578,"Abnahme",TRUE,"Konstant")</f>
        <v>Konstant</v>
      </c>
      <c r="T578">
        <f>IFERROR(INDEX(Gemeinde_Kennzahlen!A:C,MATCH(B578,Gemeinde_Kennzahlen!B:B,),3),0)</f>
        <v>4530</v>
      </c>
      <c r="U578">
        <f>IFERROR(IF(ISNUMBER(INDEX(Gemeinde_Kennzahlen!A:W,MATCH(B578,Gemeinde_Kennzahlen!B:B,),23)),INDEX(Gemeinde_Kennzahlen!A:W,MATCH(B578,Gemeinde_Kennzahlen!B:B,),23),0),0)</f>
        <v>1856</v>
      </c>
    </row>
    <row r="579" spans="1:21" x14ac:dyDescent="0.2">
      <c r="A579">
        <v>1145</v>
      </c>
      <c r="B579" t="s">
        <v>1806</v>
      </c>
      <c r="C579" s="6">
        <v>0</v>
      </c>
      <c r="D579" s="6">
        <v>0</v>
      </c>
      <c r="E579" s="6">
        <v>0</v>
      </c>
      <c r="F579" s="6">
        <v>0</v>
      </c>
      <c r="G579" s="6">
        <v>0</v>
      </c>
      <c r="H579" s="6">
        <v>0</v>
      </c>
      <c r="I579" s="6">
        <v>0</v>
      </c>
      <c r="J579" s="6">
        <v>0</v>
      </c>
      <c r="K579" s="6">
        <v>0</v>
      </c>
      <c r="L579" s="6">
        <v>0</v>
      </c>
      <c r="M579" s="6">
        <f t="shared" si="54"/>
        <v>0</v>
      </c>
      <c r="N579" s="6">
        <f t="shared" si="55"/>
        <v>0</v>
      </c>
      <c r="O579" s="6">
        <f t="shared" si="56"/>
        <v>0</v>
      </c>
      <c r="P579" s="6">
        <f t="shared" si="57"/>
        <v>0</v>
      </c>
      <c r="Q579" s="6">
        <f t="shared" si="58"/>
        <v>0</v>
      </c>
      <c r="R579" s="6">
        <f t="shared" si="59"/>
        <v>0</v>
      </c>
      <c r="S579" t="str" cm="1">
        <f t="array" ref="S579">_xlfn.IFS(R579&gt;Q579,"Zunahme",-1*Q579&gt;R579,"Abnahme",TRUE,"Konstant")</f>
        <v>Konstant</v>
      </c>
      <c r="T579">
        <f>IFERROR(INDEX(Gemeinde_Kennzahlen!A:C,MATCH(B579,Gemeinde_Kennzahlen!B:B,),3),0)</f>
        <v>888</v>
      </c>
      <c r="U579">
        <f>IFERROR(IF(ISNUMBER(INDEX(Gemeinde_Kennzahlen!A:W,MATCH(B579,Gemeinde_Kennzahlen!B:B,),23)),INDEX(Gemeinde_Kennzahlen!A:W,MATCH(B579,Gemeinde_Kennzahlen!B:B,),23),0),0)</f>
        <v>324</v>
      </c>
    </row>
    <row r="580" spans="1:21" x14ac:dyDescent="0.2">
      <c r="A580">
        <v>1146</v>
      </c>
      <c r="B580" t="s">
        <v>1805</v>
      </c>
      <c r="C580" s="6">
        <v>0</v>
      </c>
      <c r="D580" s="6">
        <v>0</v>
      </c>
      <c r="E580" s="6">
        <v>6.7521944632005395</v>
      </c>
      <c r="F580" s="6">
        <v>3.3760972316002698</v>
      </c>
      <c r="G580" s="6">
        <v>0</v>
      </c>
      <c r="H580" s="6">
        <v>0</v>
      </c>
      <c r="I580" s="6">
        <v>0</v>
      </c>
      <c r="J580" s="6">
        <v>0</v>
      </c>
      <c r="K580" s="6">
        <v>3.3760972316002698</v>
      </c>
      <c r="L580" s="6">
        <v>0</v>
      </c>
      <c r="M580" s="6">
        <f t="shared" si="54"/>
        <v>1.3504388926401079</v>
      </c>
      <c r="N580" s="6">
        <f t="shared" si="55"/>
        <v>0</v>
      </c>
      <c r="O580" s="6">
        <f t="shared" si="56"/>
        <v>2.0256583389601621</v>
      </c>
      <c r="P580" s="6">
        <f t="shared" si="57"/>
        <v>0.67521944632005393</v>
      </c>
      <c r="Q580" s="6">
        <f t="shared" si="58"/>
        <v>0.74648318486504595</v>
      </c>
      <c r="R580" s="6">
        <f t="shared" si="59"/>
        <v>-0.67521944632005393</v>
      </c>
      <c r="S580" t="str" cm="1">
        <f t="array" ref="S580">_xlfn.IFS(R580&gt;Q580,"Zunahme",-1*Q580&gt;R580,"Abnahme",TRUE,"Konstant")</f>
        <v>Konstant</v>
      </c>
      <c r="T580">
        <f>IFERROR(INDEX(Gemeinde_Kennzahlen!A:C,MATCH(B580,Gemeinde_Kennzahlen!B:B,),3),0)</f>
        <v>2261</v>
      </c>
      <c r="U580">
        <f>IFERROR(IF(ISNUMBER(INDEX(Gemeinde_Kennzahlen!A:W,MATCH(B580,Gemeinde_Kennzahlen!B:B,),23)),INDEX(Gemeinde_Kennzahlen!A:W,MATCH(B580,Gemeinde_Kennzahlen!B:B,),23),0),0)</f>
        <v>701</v>
      </c>
    </row>
    <row r="581" spans="1:21" x14ac:dyDescent="0.2">
      <c r="A581">
        <v>1147</v>
      </c>
      <c r="B581" t="s">
        <v>1804</v>
      </c>
      <c r="C581" s="6">
        <v>0</v>
      </c>
      <c r="D581" s="6">
        <v>0</v>
      </c>
      <c r="E581" s="6">
        <v>0</v>
      </c>
      <c r="F581" s="6">
        <v>4.1511000415110004</v>
      </c>
      <c r="G581" s="6">
        <v>0</v>
      </c>
      <c r="H581" s="6">
        <v>0</v>
      </c>
      <c r="I581" s="6">
        <v>0</v>
      </c>
      <c r="J581" s="6">
        <v>0</v>
      </c>
      <c r="K581" s="6">
        <v>0</v>
      </c>
      <c r="L581" s="6">
        <v>0</v>
      </c>
      <c r="M581" s="6">
        <f t="shared" si="54"/>
        <v>0.41511000415110005</v>
      </c>
      <c r="N581" s="6">
        <f t="shared" si="55"/>
        <v>0</v>
      </c>
      <c r="O581" s="6">
        <f t="shared" si="56"/>
        <v>0.83022000830220011</v>
      </c>
      <c r="P581" s="6">
        <f t="shared" si="57"/>
        <v>0</v>
      </c>
      <c r="Q581" s="6">
        <f t="shared" si="58"/>
        <v>0.41511000415109994</v>
      </c>
      <c r="R581" s="6">
        <f t="shared" si="59"/>
        <v>-0.41511000415110005</v>
      </c>
      <c r="S581" t="str" cm="1">
        <f t="array" ref="S581">_xlfn.IFS(R581&gt;Q581,"Zunahme",-1*Q581&gt;R581,"Abnahme",TRUE,"Konstant")</f>
        <v>Konstant</v>
      </c>
      <c r="T581">
        <f>IFERROR(INDEX(Gemeinde_Kennzahlen!A:C,MATCH(B581,Gemeinde_Kennzahlen!B:B,),3),0)</f>
        <v>1520</v>
      </c>
      <c r="U581">
        <f>IFERROR(IF(ISNUMBER(INDEX(Gemeinde_Kennzahlen!A:W,MATCH(B581,Gemeinde_Kennzahlen!B:B,),23)),INDEX(Gemeinde_Kennzahlen!A:W,MATCH(B581,Gemeinde_Kennzahlen!B:B,),23),0),0)</f>
        <v>889</v>
      </c>
    </row>
    <row r="582" spans="1:21" x14ac:dyDescent="0.2">
      <c r="A582">
        <v>1150</v>
      </c>
      <c r="B582" t="s">
        <v>1803</v>
      </c>
      <c r="C582" s="6">
        <v>0</v>
      </c>
      <c r="D582" s="6">
        <v>0</v>
      </c>
      <c r="E582" s="6">
        <v>0</v>
      </c>
      <c r="F582" s="6">
        <v>2.7300027300027301</v>
      </c>
      <c r="G582" s="6">
        <v>0</v>
      </c>
      <c r="H582" s="6">
        <v>0</v>
      </c>
      <c r="I582" s="6">
        <v>0</v>
      </c>
      <c r="J582" s="6">
        <v>2.7300027300027301</v>
      </c>
      <c r="K582" s="6">
        <v>0</v>
      </c>
      <c r="L582" s="6">
        <v>0</v>
      </c>
      <c r="M582" s="6">
        <f t="shared" si="54"/>
        <v>0.54600054600054604</v>
      </c>
      <c r="N582" s="6">
        <f t="shared" si="55"/>
        <v>0</v>
      </c>
      <c r="O582" s="6">
        <f t="shared" si="56"/>
        <v>0.54600054600054604</v>
      </c>
      <c r="P582" s="6">
        <f t="shared" si="57"/>
        <v>0.54600054600054604</v>
      </c>
      <c r="Q582" s="6">
        <f t="shared" si="58"/>
        <v>0.36400036400036395</v>
      </c>
      <c r="R582" s="6">
        <f t="shared" si="59"/>
        <v>0</v>
      </c>
      <c r="S582" t="str" cm="1">
        <f t="array" ref="S582">_xlfn.IFS(R582&gt;Q582,"Zunahme",-1*Q582&gt;R582,"Abnahme",TRUE,"Konstant")</f>
        <v>Konstant</v>
      </c>
      <c r="T582">
        <f>IFERROR(INDEX(Gemeinde_Kennzahlen!A:C,MATCH(B582,Gemeinde_Kennzahlen!B:B,),3),0)</f>
        <v>2097</v>
      </c>
      <c r="U582">
        <f>IFERROR(IF(ISNUMBER(INDEX(Gemeinde_Kennzahlen!A:W,MATCH(B582,Gemeinde_Kennzahlen!B:B,),23)),INDEX(Gemeinde_Kennzahlen!A:W,MATCH(B582,Gemeinde_Kennzahlen!B:B,),23),0),0)</f>
        <v>1566</v>
      </c>
    </row>
    <row r="583" spans="1:21" x14ac:dyDescent="0.2">
      <c r="A583">
        <v>1151</v>
      </c>
      <c r="B583" t="s">
        <v>1802</v>
      </c>
      <c r="C583" s="6">
        <v>0.69199363365857036</v>
      </c>
      <c r="D583" s="6">
        <v>0.69199363365857036</v>
      </c>
      <c r="E583" s="6">
        <v>3.4599681682928516</v>
      </c>
      <c r="F583" s="6">
        <v>2.0759809009757109</v>
      </c>
      <c r="G583" s="6">
        <v>2.0759809009757109</v>
      </c>
      <c r="H583" s="6">
        <v>1.3839872673171407</v>
      </c>
      <c r="I583" s="6">
        <v>2.0759809009757109</v>
      </c>
      <c r="J583" s="6">
        <v>1.3839872673171407</v>
      </c>
      <c r="K583" s="6">
        <v>2.0759809009757109</v>
      </c>
      <c r="L583" s="6">
        <v>1.3839872673171407</v>
      </c>
      <c r="M583" s="6">
        <f t="shared" si="54"/>
        <v>1.729984084146426</v>
      </c>
      <c r="N583" s="6">
        <f t="shared" si="55"/>
        <v>1.7299840841464258</v>
      </c>
      <c r="O583" s="6">
        <f t="shared" si="56"/>
        <v>1.799183447512283</v>
      </c>
      <c r="P583" s="6">
        <f t="shared" si="57"/>
        <v>1.6607847207805686</v>
      </c>
      <c r="Q583" s="6">
        <f t="shared" si="58"/>
        <v>0.25789080080960802</v>
      </c>
      <c r="R583" s="6">
        <f t="shared" si="59"/>
        <v>-6.9199363365857414E-2</v>
      </c>
      <c r="S583" t="str" cm="1">
        <f t="array" ref="S583">_xlfn.IFS(R583&gt;Q583,"Zunahme",-1*Q583&gt;R583,"Abnahme",TRUE,"Konstant")</f>
        <v>Konstant</v>
      </c>
      <c r="T583">
        <f>IFERROR(INDEX(Gemeinde_Kennzahlen!A:C,MATCH(B583,Gemeinde_Kennzahlen!B:B,),3),0)</f>
        <v>8970</v>
      </c>
      <c r="U583">
        <f>IFERROR(IF(ISNUMBER(INDEX(Gemeinde_Kennzahlen!A:W,MATCH(B583,Gemeinde_Kennzahlen!B:B,),23)),INDEX(Gemeinde_Kennzahlen!A:W,MATCH(B583,Gemeinde_Kennzahlen!B:B,),23),0),0)</f>
        <v>5481</v>
      </c>
    </row>
    <row r="584" spans="1:21" x14ac:dyDescent="0.2">
      <c r="A584">
        <v>1201</v>
      </c>
      <c r="B584" t="s">
        <v>1801</v>
      </c>
      <c r="C584" s="6">
        <v>1.2274456855284155</v>
      </c>
      <c r="D584" s="6">
        <v>1.8411685282926231</v>
      </c>
      <c r="E584" s="6">
        <v>1.8411685282926231</v>
      </c>
      <c r="F584" s="6">
        <v>1.8411685282926231</v>
      </c>
      <c r="G584" s="6">
        <v>3.0686142138210384</v>
      </c>
      <c r="H584" s="6">
        <v>0.61372284276420774</v>
      </c>
      <c r="I584" s="6">
        <v>1.2274456855284155</v>
      </c>
      <c r="J584" s="6">
        <v>0.61372284276420774</v>
      </c>
      <c r="K584" s="6">
        <v>1.2274456855284155</v>
      </c>
      <c r="L584" s="6">
        <v>2.454891371056831</v>
      </c>
      <c r="M584" s="6">
        <f t="shared" si="54"/>
        <v>1.59567939118694</v>
      </c>
      <c r="N584" s="6">
        <f t="shared" si="55"/>
        <v>1.5343071069105192</v>
      </c>
      <c r="O584" s="6">
        <f t="shared" si="56"/>
        <v>1.9639130968454643</v>
      </c>
      <c r="P584" s="6">
        <f t="shared" si="57"/>
        <v>1.2274456855284153</v>
      </c>
      <c r="Q584" s="6">
        <f t="shared" si="58"/>
        <v>0.24548913710568296</v>
      </c>
      <c r="R584" s="6">
        <f t="shared" si="59"/>
        <v>-0.36823370565852476</v>
      </c>
      <c r="S584" t="str" cm="1">
        <f t="array" ref="S584">_xlfn.IFS(R584&gt;Q584,"Zunahme",-1*Q584&gt;R584,"Abnahme",TRUE,"Konstant")</f>
        <v>Abnahme</v>
      </c>
      <c r="T584">
        <f>IFERROR(INDEX(Gemeinde_Kennzahlen!A:C,MATCH(B584,Gemeinde_Kennzahlen!B:B,),3),0)</f>
        <v>9537</v>
      </c>
      <c r="U584">
        <f>IFERROR(IF(ISNUMBER(INDEX(Gemeinde_Kennzahlen!A:W,MATCH(B584,Gemeinde_Kennzahlen!B:B,),23)),INDEX(Gemeinde_Kennzahlen!A:W,MATCH(B584,Gemeinde_Kennzahlen!B:B,),23),0),0)</f>
        <v>6757</v>
      </c>
    </row>
    <row r="585" spans="1:21" x14ac:dyDescent="0.2">
      <c r="A585">
        <v>1202</v>
      </c>
      <c r="B585" t="s">
        <v>1800</v>
      </c>
      <c r="C585" s="6">
        <v>0</v>
      </c>
      <c r="D585" s="6">
        <v>0</v>
      </c>
      <c r="E585" s="6">
        <v>0</v>
      </c>
      <c r="F585" s="6">
        <v>0</v>
      </c>
      <c r="G585" s="6">
        <v>0</v>
      </c>
      <c r="H585" s="6">
        <v>0</v>
      </c>
      <c r="I585" s="6">
        <v>0</v>
      </c>
      <c r="J585" s="6">
        <v>0</v>
      </c>
      <c r="K585" s="6">
        <v>0</v>
      </c>
      <c r="L585" s="6">
        <v>0</v>
      </c>
      <c r="M585" s="6">
        <f t="shared" si="54"/>
        <v>0</v>
      </c>
      <c r="N585" s="6">
        <f t="shared" si="55"/>
        <v>0</v>
      </c>
      <c r="O585" s="6">
        <f t="shared" si="56"/>
        <v>0</v>
      </c>
      <c r="P585" s="6">
        <f t="shared" si="57"/>
        <v>0</v>
      </c>
      <c r="Q585" s="6">
        <f t="shared" si="58"/>
        <v>0</v>
      </c>
      <c r="R585" s="6">
        <f t="shared" si="59"/>
        <v>0</v>
      </c>
      <c r="S585" t="str" cm="1">
        <f t="array" ref="S585">_xlfn.IFS(R585&gt;Q585,"Zunahme",-1*Q585&gt;R585,"Abnahme",TRUE,"Konstant")</f>
        <v>Konstant</v>
      </c>
      <c r="T585">
        <f>IFERROR(INDEX(Gemeinde_Kennzahlen!A:C,MATCH(B585,Gemeinde_Kennzahlen!B:B,),3),0)</f>
        <v>1433</v>
      </c>
      <c r="U585">
        <f>IFERROR(IF(ISNUMBER(INDEX(Gemeinde_Kennzahlen!A:W,MATCH(B585,Gemeinde_Kennzahlen!B:B,),23)),INDEX(Gemeinde_Kennzahlen!A:W,MATCH(B585,Gemeinde_Kennzahlen!B:B,),23),0),0)</f>
        <v>1348</v>
      </c>
    </row>
    <row r="586" spans="1:21" x14ac:dyDescent="0.2">
      <c r="A586">
        <v>1203</v>
      </c>
      <c r="B586" t="s">
        <v>1799</v>
      </c>
      <c r="C586" s="6">
        <v>4.6253469010175765</v>
      </c>
      <c r="D586" s="6">
        <v>0</v>
      </c>
      <c r="E586" s="6">
        <v>0</v>
      </c>
      <c r="F586" s="6">
        <v>0</v>
      </c>
      <c r="G586" s="6">
        <v>0</v>
      </c>
      <c r="H586" s="6">
        <v>0</v>
      </c>
      <c r="I586" s="6">
        <v>4.6253469010175765</v>
      </c>
      <c r="J586" s="6">
        <v>0</v>
      </c>
      <c r="K586" s="6">
        <v>0</v>
      </c>
      <c r="L586" s="6">
        <v>0</v>
      </c>
      <c r="M586" s="6">
        <f t="shared" si="54"/>
        <v>0.92506938020351526</v>
      </c>
      <c r="N586" s="6">
        <f t="shared" si="55"/>
        <v>0</v>
      </c>
      <c r="O586" s="6">
        <f t="shared" si="56"/>
        <v>0.92506938020351526</v>
      </c>
      <c r="P586" s="6">
        <f t="shared" si="57"/>
        <v>0.92506938020351526</v>
      </c>
      <c r="Q586" s="6">
        <f t="shared" si="58"/>
        <v>0.6167129201356768</v>
      </c>
      <c r="R586" s="6">
        <f t="shared" si="59"/>
        <v>0</v>
      </c>
      <c r="S586" t="str" cm="1">
        <f t="array" ref="S586">_xlfn.IFS(R586&gt;Q586,"Zunahme",-1*Q586&gt;R586,"Abnahme",TRUE,"Konstant")</f>
        <v>Konstant</v>
      </c>
      <c r="T586">
        <f>IFERROR(INDEX(Gemeinde_Kennzahlen!A:C,MATCH(B586,Gemeinde_Kennzahlen!B:B,),3),0)</f>
        <v>1750</v>
      </c>
      <c r="U586">
        <f>IFERROR(IF(ISNUMBER(INDEX(Gemeinde_Kennzahlen!A:W,MATCH(B586,Gemeinde_Kennzahlen!B:B,),23)),INDEX(Gemeinde_Kennzahlen!A:W,MATCH(B586,Gemeinde_Kennzahlen!B:B,),23),0),0)</f>
        <v>412</v>
      </c>
    </row>
    <row r="587" spans="1:21" x14ac:dyDescent="0.2">
      <c r="A587">
        <v>1205</v>
      </c>
      <c r="B587" t="s">
        <v>1798</v>
      </c>
      <c r="C587" s="6">
        <v>1.6608536787908985</v>
      </c>
      <c r="D587" s="6">
        <v>3.321707357581797</v>
      </c>
      <c r="E587" s="6">
        <v>0</v>
      </c>
      <c r="F587" s="6">
        <v>3.321707357581797</v>
      </c>
      <c r="G587" s="6">
        <v>1.6608536787908985</v>
      </c>
      <c r="H587" s="6">
        <v>1.6608536787908985</v>
      </c>
      <c r="I587" s="6">
        <v>0</v>
      </c>
      <c r="J587" s="6">
        <v>0</v>
      </c>
      <c r="K587" s="6">
        <v>1.6608536787908985</v>
      </c>
      <c r="L587" s="6">
        <v>0</v>
      </c>
      <c r="M587" s="6">
        <f t="shared" si="54"/>
        <v>1.3286829430327187</v>
      </c>
      <c r="N587" s="6">
        <f t="shared" si="55"/>
        <v>1.6608536787908985</v>
      </c>
      <c r="O587" s="6">
        <f t="shared" si="56"/>
        <v>1.9930244145490783</v>
      </c>
      <c r="P587" s="6">
        <f t="shared" si="57"/>
        <v>0.66434147151635936</v>
      </c>
      <c r="Q587" s="6">
        <f t="shared" si="58"/>
        <v>0.41428969570657592</v>
      </c>
      <c r="R587" s="6">
        <f t="shared" si="59"/>
        <v>-0.66434147151635936</v>
      </c>
      <c r="S587" t="str" cm="1">
        <f t="array" ref="S587">_xlfn.IFS(R587&gt;Q587,"Zunahme",-1*Q587&gt;R587,"Abnahme",TRUE,"Konstant")</f>
        <v>Abnahme</v>
      </c>
      <c r="T587">
        <f>IFERROR(INDEX(Gemeinde_Kennzahlen!A:C,MATCH(B587,Gemeinde_Kennzahlen!B:B,),3),0)</f>
        <v>3995</v>
      </c>
      <c r="U587">
        <f>IFERROR(IF(ISNUMBER(INDEX(Gemeinde_Kennzahlen!A:W,MATCH(B587,Gemeinde_Kennzahlen!B:B,),23)),INDEX(Gemeinde_Kennzahlen!A:W,MATCH(B587,Gemeinde_Kennzahlen!B:B,),23),0),0)</f>
        <v>2026</v>
      </c>
    </row>
    <row r="588" spans="1:21" x14ac:dyDescent="0.2">
      <c r="A588">
        <v>1206</v>
      </c>
      <c r="B588" t="s">
        <v>1797</v>
      </c>
      <c r="C588" s="6">
        <v>3.8080731150038081</v>
      </c>
      <c r="D588" s="6">
        <v>0</v>
      </c>
      <c r="E588" s="6">
        <v>5.7121096725057123</v>
      </c>
      <c r="F588" s="6">
        <v>3.8080731150038081</v>
      </c>
      <c r="G588" s="6">
        <v>1.904036557501904</v>
      </c>
      <c r="H588" s="6">
        <v>0</v>
      </c>
      <c r="I588" s="6">
        <v>0</v>
      </c>
      <c r="J588" s="6">
        <v>0</v>
      </c>
      <c r="K588" s="6">
        <v>1.904036557501904</v>
      </c>
      <c r="L588" s="6">
        <v>0</v>
      </c>
      <c r="M588" s="6">
        <f t="shared" si="54"/>
        <v>1.7136329017517138</v>
      </c>
      <c r="N588" s="6">
        <f t="shared" si="55"/>
        <v>0.95201827875095202</v>
      </c>
      <c r="O588" s="6">
        <f t="shared" si="56"/>
        <v>3.0464584920030466</v>
      </c>
      <c r="P588" s="6">
        <f t="shared" si="57"/>
        <v>0.38080731150038083</v>
      </c>
      <c r="Q588" s="6">
        <f t="shared" si="58"/>
        <v>0.66262417548302555</v>
      </c>
      <c r="R588" s="6">
        <f t="shared" si="59"/>
        <v>-1.3328255902513328</v>
      </c>
      <c r="S588" t="str" cm="1">
        <f t="array" ref="S588">_xlfn.IFS(R588&gt;Q588,"Zunahme",-1*Q588&gt;R588,"Abnahme",TRUE,"Konstant")</f>
        <v>Abnahme</v>
      </c>
      <c r="T588">
        <f>IFERROR(INDEX(Gemeinde_Kennzahlen!A:C,MATCH(B588,Gemeinde_Kennzahlen!B:B,),3),0)</f>
        <v>3845</v>
      </c>
      <c r="U588">
        <f>IFERROR(IF(ISNUMBER(INDEX(Gemeinde_Kennzahlen!A:W,MATCH(B588,Gemeinde_Kennzahlen!B:B,),23)),INDEX(Gemeinde_Kennzahlen!A:W,MATCH(B588,Gemeinde_Kennzahlen!B:B,),23),0),0)</f>
        <v>1407</v>
      </c>
    </row>
    <row r="589" spans="1:21" x14ac:dyDescent="0.2">
      <c r="A589">
        <v>1207</v>
      </c>
      <c r="B589" t="s">
        <v>1796</v>
      </c>
      <c r="C589" s="6">
        <v>3.3852403520649967</v>
      </c>
      <c r="D589" s="6">
        <v>0</v>
      </c>
      <c r="E589" s="6">
        <v>3.3852403520649967</v>
      </c>
      <c r="F589" s="6">
        <v>0</v>
      </c>
      <c r="G589" s="6">
        <v>0</v>
      </c>
      <c r="H589" s="6">
        <v>0</v>
      </c>
      <c r="I589" s="6">
        <v>0</v>
      </c>
      <c r="J589" s="6">
        <v>3.3852403520649967</v>
      </c>
      <c r="K589" s="6">
        <v>0</v>
      </c>
      <c r="L589" s="6">
        <v>0</v>
      </c>
      <c r="M589" s="6">
        <f t="shared" si="54"/>
        <v>1.0155721056194991</v>
      </c>
      <c r="N589" s="6">
        <f t="shared" si="55"/>
        <v>0</v>
      </c>
      <c r="O589" s="6">
        <f t="shared" si="56"/>
        <v>1.3540961408259986</v>
      </c>
      <c r="P589" s="6">
        <f t="shared" si="57"/>
        <v>0.6770480704129993</v>
      </c>
      <c r="Q589" s="6">
        <f t="shared" si="58"/>
        <v>0.51710400529856004</v>
      </c>
      <c r="R589" s="6">
        <f t="shared" si="59"/>
        <v>-0.33852403520649976</v>
      </c>
      <c r="S589" t="str" cm="1">
        <f t="array" ref="S589">_xlfn.IFS(R589&gt;Q589,"Zunahme",-1*Q589&gt;R589,"Abnahme",TRUE,"Konstant")</f>
        <v>Konstant</v>
      </c>
      <c r="T589">
        <f>IFERROR(INDEX(Gemeinde_Kennzahlen!A:C,MATCH(B589,Gemeinde_Kennzahlen!B:B,),3),0)</f>
        <v>1961</v>
      </c>
      <c r="U589">
        <f>IFERROR(IF(ISNUMBER(INDEX(Gemeinde_Kennzahlen!A:W,MATCH(B589,Gemeinde_Kennzahlen!B:B,),23)),INDEX(Gemeinde_Kennzahlen!A:W,MATCH(B589,Gemeinde_Kennzahlen!B:B,),23),0),0)</f>
        <v>993</v>
      </c>
    </row>
    <row r="590" spans="1:21" x14ac:dyDescent="0.2">
      <c r="A590">
        <v>1208</v>
      </c>
      <c r="B590" t="s">
        <v>1795</v>
      </c>
      <c r="C590" s="6">
        <v>0</v>
      </c>
      <c r="D590" s="6">
        <v>0</v>
      </c>
      <c r="E590" s="6">
        <v>0</v>
      </c>
      <c r="F590" s="6">
        <v>0</v>
      </c>
      <c r="G590" s="6">
        <v>0</v>
      </c>
      <c r="H590" s="6">
        <v>0</v>
      </c>
      <c r="I590" s="6">
        <v>0</v>
      </c>
      <c r="J590" s="6">
        <v>14.064697609001406</v>
      </c>
      <c r="K590" s="6">
        <v>0</v>
      </c>
      <c r="L590" s="6">
        <v>0</v>
      </c>
      <c r="M590" s="6">
        <f t="shared" si="54"/>
        <v>1.4064697609001406</v>
      </c>
      <c r="N590" s="6">
        <f t="shared" si="55"/>
        <v>0</v>
      </c>
      <c r="O590" s="6">
        <f t="shared" si="56"/>
        <v>0</v>
      </c>
      <c r="P590" s="6">
        <f t="shared" si="57"/>
        <v>2.8129395218002813</v>
      </c>
      <c r="Q590" s="6">
        <f t="shared" si="58"/>
        <v>1.4064697609001404</v>
      </c>
      <c r="R590" s="6">
        <f t="shared" si="59"/>
        <v>1.4064697609001406</v>
      </c>
      <c r="S590" t="str" cm="1">
        <f t="array" ref="S590">_xlfn.IFS(R590&gt;Q590,"Zunahme",-1*Q590&gt;R590,"Abnahme",TRUE,"Konstant")</f>
        <v>Konstant</v>
      </c>
      <c r="T590">
        <f>IFERROR(INDEX(Gemeinde_Kennzahlen!A:C,MATCH(B590,Gemeinde_Kennzahlen!B:B,),3),0)</f>
        <v>431</v>
      </c>
      <c r="U590">
        <f>IFERROR(IF(ISNUMBER(INDEX(Gemeinde_Kennzahlen!A:W,MATCH(B590,Gemeinde_Kennzahlen!B:B,),23)),INDEX(Gemeinde_Kennzahlen!A:W,MATCH(B590,Gemeinde_Kennzahlen!B:B,),23),0),0)</f>
        <v>280</v>
      </c>
    </row>
    <row r="591" spans="1:21" x14ac:dyDescent="0.2">
      <c r="A591">
        <v>1209</v>
      </c>
      <c r="B591" t="s">
        <v>1794</v>
      </c>
      <c r="C591" s="6">
        <v>0</v>
      </c>
      <c r="D591" s="6">
        <v>0</v>
      </c>
      <c r="E591" s="6">
        <v>0</v>
      </c>
      <c r="F591" s="6">
        <v>13.458950201884251</v>
      </c>
      <c r="G591" s="6">
        <v>0</v>
      </c>
      <c r="H591" s="6">
        <v>13.458950201884251</v>
      </c>
      <c r="I591" s="6">
        <v>0</v>
      </c>
      <c r="J591" s="6">
        <v>0</v>
      </c>
      <c r="K591" s="6">
        <v>0</v>
      </c>
      <c r="L591" s="6">
        <v>0</v>
      </c>
      <c r="M591" s="6">
        <f t="shared" si="54"/>
        <v>2.6917900403768504</v>
      </c>
      <c r="N591" s="6">
        <f t="shared" si="55"/>
        <v>0</v>
      </c>
      <c r="O591" s="6">
        <f t="shared" si="56"/>
        <v>2.6917900403768504</v>
      </c>
      <c r="P591" s="6">
        <f t="shared" si="57"/>
        <v>2.6917900403768504</v>
      </c>
      <c r="Q591" s="6">
        <f t="shared" si="58"/>
        <v>1.7945266935845667</v>
      </c>
      <c r="R591" s="6">
        <f t="shared" si="59"/>
        <v>0</v>
      </c>
      <c r="S591" t="str" cm="1">
        <f t="array" ref="S591">_xlfn.IFS(R591&gt;Q591,"Zunahme",-1*Q591&gt;R591,"Abnahme",TRUE,"Konstant")</f>
        <v>Konstant</v>
      </c>
      <c r="T591">
        <f>IFERROR(INDEX(Gemeinde_Kennzahlen!A:C,MATCH(B591,Gemeinde_Kennzahlen!B:B,),3),0)</f>
        <v>528</v>
      </c>
      <c r="U591">
        <f>IFERROR(IF(ISNUMBER(INDEX(Gemeinde_Kennzahlen!A:W,MATCH(B591,Gemeinde_Kennzahlen!B:B,),23)),INDEX(Gemeinde_Kennzahlen!A:W,MATCH(B591,Gemeinde_Kennzahlen!B:B,),23),0),0)</f>
        <v>215</v>
      </c>
    </row>
    <row r="592" spans="1:21" x14ac:dyDescent="0.2">
      <c r="A592">
        <v>1210</v>
      </c>
      <c r="B592" t="s">
        <v>1793</v>
      </c>
      <c r="C592" s="6">
        <v>55.555555555555557</v>
      </c>
      <c r="D592" s="6">
        <v>0</v>
      </c>
      <c r="E592" s="6">
        <v>0</v>
      </c>
      <c r="F592" s="6">
        <v>0</v>
      </c>
      <c r="G592" s="6">
        <v>0</v>
      </c>
      <c r="H592" s="6">
        <v>0</v>
      </c>
      <c r="I592" s="6">
        <v>0</v>
      </c>
      <c r="J592" s="6">
        <v>0</v>
      </c>
      <c r="K592" s="6">
        <v>0</v>
      </c>
      <c r="L592" s="6">
        <v>0</v>
      </c>
      <c r="M592" s="6">
        <f t="shared" si="54"/>
        <v>5.5555555555555554</v>
      </c>
      <c r="N592" s="6">
        <f t="shared" si="55"/>
        <v>0</v>
      </c>
      <c r="O592" s="6">
        <f t="shared" si="56"/>
        <v>11.111111111111111</v>
      </c>
      <c r="P592" s="6">
        <f t="shared" si="57"/>
        <v>0</v>
      </c>
      <c r="Q592" s="6">
        <f t="shared" si="58"/>
        <v>5.5555555555555554</v>
      </c>
      <c r="R592" s="6">
        <f t="shared" si="59"/>
        <v>-5.5555555555555554</v>
      </c>
      <c r="S592" t="str" cm="1">
        <f t="array" ref="S592">_xlfn.IFS(R592&gt;Q592,"Zunahme",-1*Q592&gt;R592,"Abnahme",TRUE,"Konstant")</f>
        <v>Konstant</v>
      </c>
      <c r="T592">
        <f>IFERROR(INDEX(Gemeinde_Kennzahlen!A:C,MATCH(B592,Gemeinde_Kennzahlen!B:B,),3),0)</f>
        <v>180</v>
      </c>
      <c r="U592">
        <f>IFERROR(IF(ISNUMBER(INDEX(Gemeinde_Kennzahlen!A:W,MATCH(B592,Gemeinde_Kennzahlen!B:B,),23)),INDEX(Gemeinde_Kennzahlen!A:W,MATCH(B592,Gemeinde_Kennzahlen!B:B,),23),0),0)</f>
        <v>0</v>
      </c>
    </row>
    <row r="593" spans="1:21" x14ac:dyDescent="0.2">
      <c r="A593">
        <v>1211</v>
      </c>
      <c r="B593" t="s">
        <v>1792</v>
      </c>
      <c r="C593" s="6">
        <v>0</v>
      </c>
      <c r="D593" s="6">
        <v>0</v>
      </c>
      <c r="E593" s="6">
        <v>0</v>
      </c>
      <c r="F593" s="6">
        <v>0</v>
      </c>
      <c r="G593" s="6">
        <v>0</v>
      </c>
      <c r="H593" s="6">
        <v>0</v>
      </c>
      <c r="I593" s="6">
        <v>0</v>
      </c>
      <c r="J593" s="6">
        <v>0</v>
      </c>
      <c r="K593" s="6">
        <v>0</v>
      </c>
      <c r="L593" s="6">
        <v>0</v>
      </c>
      <c r="M593" s="6">
        <f t="shared" si="54"/>
        <v>0</v>
      </c>
      <c r="N593" s="6">
        <f t="shared" si="55"/>
        <v>0</v>
      </c>
      <c r="O593" s="6">
        <f t="shared" si="56"/>
        <v>0</v>
      </c>
      <c r="P593" s="6">
        <f t="shared" si="57"/>
        <v>0</v>
      </c>
      <c r="Q593" s="6">
        <f t="shared" si="58"/>
        <v>0</v>
      </c>
      <c r="R593" s="6">
        <f t="shared" si="59"/>
        <v>0</v>
      </c>
      <c r="S593" t="str" cm="1">
        <f t="array" ref="S593">_xlfn.IFS(R593&gt;Q593,"Zunahme",-1*Q593&gt;R593,"Abnahme",TRUE,"Konstant")</f>
        <v>Konstant</v>
      </c>
      <c r="T593">
        <f>IFERROR(INDEX(Gemeinde_Kennzahlen!A:C,MATCH(B593,Gemeinde_Kennzahlen!B:B,),3),0)</f>
        <v>474</v>
      </c>
      <c r="U593">
        <f>IFERROR(IF(ISNUMBER(INDEX(Gemeinde_Kennzahlen!A:W,MATCH(B593,Gemeinde_Kennzahlen!B:B,),23)),INDEX(Gemeinde_Kennzahlen!A:W,MATCH(B593,Gemeinde_Kennzahlen!B:B,),23),0),0)</f>
        <v>185</v>
      </c>
    </row>
    <row r="594" spans="1:21" x14ac:dyDescent="0.2">
      <c r="A594">
        <v>1212</v>
      </c>
      <c r="B594" t="s">
        <v>1791</v>
      </c>
      <c r="C594" s="6">
        <v>66.666666666666671</v>
      </c>
      <c r="D594" s="6">
        <v>0</v>
      </c>
      <c r="E594" s="6">
        <v>0</v>
      </c>
      <c r="F594" s="6">
        <v>0</v>
      </c>
      <c r="G594" s="6">
        <v>0</v>
      </c>
      <c r="H594" s="6">
        <v>0</v>
      </c>
      <c r="I594" s="6">
        <v>0</v>
      </c>
      <c r="J594" s="6">
        <v>0</v>
      </c>
      <c r="K594" s="6">
        <v>0</v>
      </c>
      <c r="L594" s="6">
        <v>0</v>
      </c>
      <c r="M594" s="6">
        <f t="shared" si="54"/>
        <v>6.666666666666667</v>
      </c>
      <c r="N594" s="6">
        <f t="shared" si="55"/>
        <v>0</v>
      </c>
      <c r="O594" s="6">
        <f t="shared" si="56"/>
        <v>13.333333333333334</v>
      </c>
      <c r="P594" s="6">
        <f t="shared" si="57"/>
        <v>0</v>
      </c>
      <c r="Q594" s="6">
        <f t="shared" si="58"/>
        <v>6.666666666666667</v>
      </c>
      <c r="R594" s="6">
        <f t="shared" si="59"/>
        <v>-6.666666666666667</v>
      </c>
      <c r="S594" t="str" cm="1">
        <f t="array" ref="S594">_xlfn.IFS(R594&gt;Q594,"Zunahme",-1*Q594&gt;R594,"Abnahme",TRUE,"Konstant")</f>
        <v>Konstant</v>
      </c>
      <c r="T594">
        <f>IFERROR(INDEX(Gemeinde_Kennzahlen!A:C,MATCH(B594,Gemeinde_Kennzahlen!B:B,),3),0)</f>
        <v>150</v>
      </c>
      <c r="U594">
        <f>IFERROR(IF(ISNUMBER(INDEX(Gemeinde_Kennzahlen!A:W,MATCH(B594,Gemeinde_Kennzahlen!B:B,),23)),INDEX(Gemeinde_Kennzahlen!A:W,MATCH(B594,Gemeinde_Kennzahlen!B:B,),23),0),0)</f>
        <v>0</v>
      </c>
    </row>
    <row r="595" spans="1:21" x14ac:dyDescent="0.2">
      <c r="A595">
        <v>1213</v>
      </c>
      <c r="B595" t="s">
        <v>1790</v>
      </c>
      <c r="C595" s="6">
        <v>0</v>
      </c>
      <c r="D595" s="6">
        <v>1.2042389210019266</v>
      </c>
      <c r="E595" s="6">
        <v>1.2042389210019266</v>
      </c>
      <c r="F595" s="6">
        <v>2.4084778420038533</v>
      </c>
      <c r="G595" s="6">
        <v>1.2042389210019266</v>
      </c>
      <c r="H595" s="6">
        <v>1.2042389210019266</v>
      </c>
      <c r="I595" s="6">
        <v>0</v>
      </c>
      <c r="J595" s="6">
        <v>1.2042389210019266</v>
      </c>
      <c r="K595" s="6">
        <v>0</v>
      </c>
      <c r="L595" s="6">
        <v>1.2042389210019266</v>
      </c>
      <c r="M595" s="6">
        <f t="shared" ref="M595:M658" si="60">AVERAGE(C595:L595)</f>
        <v>0.96339113680154131</v>
      </c>
      <c r="N595" s="6">
        <f t="shared" ref="N595:N658" si="61">MEDIAN(C595:L595)</f>
        <v>1.2042389210019266</v>
      </c>
      <c r="O595" s="6">
        <f t="shared" ref="O595:O658" si="62">AVERAGE((C595:G595))</f>
        <v>1.2042389210019266</v>
      </c>
      <c r="P595" s="6">
        <f t="shared" ref="P595:P658" si="63">AVERAGE(H595:L595)</f>
        <v>0.72254335260115599</v>
      </c>
      <c r="Q595" s="6">
        <f t="shared" ref="Q595:Q658" si="64">STDEVA(C595:L595)/SQRT(COUNT(C595:L595))</f>
        <v>0.24084778420038525</v>
      </c>
      <c r="R595" s="6">
        <f t="shared" ref="R595:R658" si="65">P595-M595</f>
        <v>-0.24084778420038533</v>
      </c>
      <c r="S595" t="str" cm="1">
        <f t="array" ref="S595">_xlfn.IFS(R595&gt;Q595,"Zunahme",-1*Q595&gt;R595,"Abnahme",TRUE,"Konstant")</f>
        <v>Konstant</v>
      </c>
      <c r="T595">
        <f>IFERROR(INDEX(Gemeinde_Kennzahlen!A:C,MATCH(B595,Gemeinde_Kennzahlen!B:B,),3),0)</f>
        <v>5413</v>
      </c>
      <c r="U595">
        <f>IFERROR(IF(ISNUMBER(INDEX(Gemeinde_Kennzahlen!A:W,MATCH(B595,Gemeinde_Kennzahlen!B:B,),23)),INDEX(Gemeinde_Kennzahlen!A:W,MATCH(B595,Gemeinde_Kennzahlen!B:B,),23),0),0)</f>
        <v>2891</v>
      </c>
    </row>
    <row r="596" spans="1:21" x14ac:dyDescent="0.2">
      <c r="A596">
        <v>1214</v>
      </c>
      <c r="B596" t="s">
        <v>1789</v>
      </c>
      <c r="C596" s="6">
        <v>0</v>
      </c>
      <c r="D596" s="6">
        <v>0</v>
      </c>
      <c r="E596" s="6">
        <v>0</v>
      </c>
      <c r="F596" s="6">
        <v>3.6310820624546118</v>
      </c>
      <c r="G596" s="6">
        <v>0</v>
      </c>
      <c r="H596" s="6">
        <v>0</v>
      </c>
      <c r="I596" s="6">
        <v>0</v>
      </c>
      <c r="J596" s="6">
        <v>0</v>
      </c>
      <c r="K596" s="6">
        <v>0</v>
      </c>
      <c r="L596" s="6">
        <v>0</v>
      </c>
      <c r="M596" s="6">
        <f t="shared" si="60"/>
        <v>0.3631082062454612</v>
      </c>
      <c r="N596" s="6">
        <f t="shared" si="61"/>
        <v>0</v>
      </c>
      <c r="O596" s="6">
        <f t="shared" si="62"/>
        <v>0.72621641249092239</v>
      </c>
      <c r="P596" s="6">
        <f t="shared" si="63"/>
        <v>0</v>
      </c>
      <c r="Q596" s="6">
        <f t="shared" si="64"/>
        <v>0.3631082062454612</v>
      </c>
      <c r="R596" s="6">
        <f t="shared" si="65"/>
        <v>-0.3631082062454612</v>
      </c>
      <c r="S596" t="str" cm="1">
        <f t="array" ref="S596">_xlfn.IFS(R596&gt;Q596,"Zunahme",-1*Q596&gt;R596,"Abnahme",TRUE,"Konstant")</f>
        <v>Konstant</v>
      </c>
      <c r="T596">
        <f>IFERROR(INDEX(Gemeinde_Kennzahlen!A:C,MATCH(B596,Gemeinde_Kennzahlen!B:B,),3),0)</f>
        <v>2051</v>
      </c>
      <c r="U596">
        <f>IFERROR(IF(ISNUMBER(INDEX(Gemeinde_Kennzahlen!A:W,MATCH(B596,Gemeinde_Kennzahlen!B:B,),23)),INDEX(Gemeinde_Kennzahlen!A:W,MATCH(B596,Gemeinde_Kennzahlen!B:B,),23),0),0)</f>
        <v>703</v>
      </c>
    </row>
    <row r="597" spans="1:21" x14ac:dyDescent="0.2">
      <c r="A597">
        <v>1215</v>
      </c>
      <c r="B597" t="s">
        <v>1788</v>
      </c>
      <c r="C597" s="6">
        <v>0</v>
      </c>
      <c r="D597" s="6">
        <v>0</v>
      </c>
      <c r="E597" s="6">
        <v>0</v>
      </c>
      <c r="F597" s="6">
        <v>10.638297872340425</v>
      </c>
      <c r="G597" s="6">
        <v>0</v>
      </c>
      <c r="H597" s="6">
        <v>0</v>
      </c>
      <c r="I597" s="6">
        <v>0</v>
      </c>
      <c r="J597" s="6">
        <v>0</v>
      </c>
      <c r="K597" s="6">
        <v>0</v>
      </c>
      <c r="L597" s="6">
        <v>0</v>
      </c>
      <c r="M597" s="6">
        <f t="shared" si="60"/>
        <v>1.0638297872340425</v>
      </c>
      <c r="N597" s="6">
        <f t="shared" si="61"/>
        <v>0</v>
      </c>
      <c r="O597" s="6">
        <f t="shared" si="62"/>
        <v>2.1276595744680851</v>
      </c>
      <c r="P597" s="6">
        <f t="shared" si="63"/>
        <v>0</v>
      </c>
      <c r="Q597" s="6">
        <f t="shared" si="64"/>
        <v>1.0638297872340423</v>
      </c>
      <c r="R597" s="6">
        <f t="shared" si="65"/>
        <v>-1.0638297872340425</v>
      </c>
      <c r="S597" t="str" cm="1">
        <f t="array" ref="S597">_xlfn.IFS(R597&gt;Q597,"Zunahme",-1*Q597&gt;R597,"Abnahme",TRUE,"Konstant")</f>
        <v>Konstant</v>
      </c>
      <c r="T597">
        <f>IFERROR(INDEX(Gemeinde_Kennzahlen!A:C,MATCH(B597,Gemeinde_Kennzahlen!B:B,),3),0)</f>
        <v>678</v>
      </c>
      <c r="U597">
        <f>IFERROR(IF(ISNUMBER(INDEX(Gemeinde_Kennzahlen!A:W,MATCH(B597,Gemeinde_Kennzahlen!B:B,),23)),INDEX(Gemeinde_Kennzahlen!A:W,MATCH(B597,Gemeinde_Kennzahlen!B:B,),23),0),0)</f>
        <v>262</v>
      </c>
    </row>
    <row r="598" spans="1:21" x14ac:dyDescent="0.2">
      <c r="A598">
        <v>1216</v>
      </c>
      <c r="B598" t="s">
        <v>1787</v>
      </c>
      <c r="C598" s="6">
        <v>0</v>
      </c>
      <c r="D598" s="6">
        <v>0</v>
      </c>
      <c r="E598" s="6">
        <v>0</v>
      </c>
      <c r="F598" s="6">
        <v>0</v>
      </c>
      <c r="G598" s="6">
        <v>0</v>
      </c>
      <c r="H598" s="6">
        <v>4.1841004184100417</v>
      </c>
      <c r="I598" s="6">
        <v>0</v>
      </c>
      <c r="J598" s="6">
        <v>4.1841004184100417</v>
      </c>
      <c r="K598" s="6">
        <v>0</v>
      </c>
      <c r="L598" s="6">
        <v>0</v>
      </c>
      <c r="M598" s="6">
        <f t="shared" si="60"/>
        <v>0.83682008368200833</v>
      </c>
      <c r="N598" s="6">
        <f t="shared" si="61"/>
        <v>0</v>
      </c>
      <c r="O598" s="6">
        <f t="shared" si="62"/>
        <v>0</v>
      </c>
      <c r="P598" s="6">
        <f t="shared" si="63"/>
        <v>1.6736401673640167</v>
      </c>
      <c r="Q598" s="6">
        <f t="shared" si="64"/>
        <v>0.55788005578800559</v>
      </c>
      <c r="R598" s="6">
        <f t="shared" si="65"/>
        <v>0.83682008368200833</v>
      </c>
      <c r="S598" t="str" cm="1">
        <f t="array" ref="S598">_xlfn.IFS(R598&gt;Q598,"Zunahme",-1*Q598&gt;R598,"Abnahme",TRUE,"Konstant")</f>
        <v>Zunahme</v>
      </c>
      <c r="T598">
        <f>IFERROR(INDEX(Gemeinde_Kennzahlen!A:C,MATCH(B598,Gemeinde_Kennzahlen!B:B,),3),0)</f>
        <v>1957</v>
      </c>
      <c r="U598">
        <f>IFERROR(IF(ISNUMBER(INDEX(Gemeinde_Kennzahlen!A:W,MATCH(B598,Gemeinde_Kennzahlen!B:B,),23)),INDEX(Gemeinde_Kennzahlen!A:W,MATCH(B598,Gemeinde_Kennzahlen!B:B,),23),0),0)</f>
        <v>433</v>
      </c>
    </row>
    <row r="599" spans="1:21" x14ac:dyDescent="0.2">
      <c r="A599">
        <v>1217</v>
      </c>
      <c r="B599" t="s">
        <v>1786</v>
      </c>
      <c r="C599" s="6">
        <v>0</v>
      </c>
      <c r="D599" s="6">
        <v>0</v>
      </c>
      <c r="E599" s="6">
        <v>0</v>
      </c>
      <c r="F599" s="6">
        <v>0</v>
      </c>
      <c r="G599" s="6">
        <v>0</v>
      </c>
      <c r="H599" s="6">
        <v>0</v>
      </c>
      <c r="I599" s="6">
        <v>0</v>
      </c>
      <c r="J599" s="6">
        <v>0</v>
      </c>
      <c r="K599" s="6">
        <v>21.05263157894737</v>
      </c>
      <c r="L599" s="6">
        <v>0</v>
      </c>
      <c r="M599" s="6">
        <f t="shared" si="60"/>
        <v>2.1052631578947372</v>
      </c>
      <c r="N599" s="6">
        <f t="shared" si="61"/>
        <v>0</v>
      </c>
      <c r="O599" s="6">
        <f t="shared" si="62"/>
        <v>0</v>
      </c>
      <c r="P599" s="6">
        <f t="shared" si="63"/>
        <v>4.2105263157894743</v>
      </c>
      <c r="Q599" s="6">
        <f t="shared" si="64"/>
        <v>2.1052631578947372</v>
      </c>
      <c r="R599" s="6">
        <f t="shared" si="65"/>
        <v>2.1052631578947372</v>
      </c>
      <c r="S599" t="str" cm="1">
        <f t="array" ref="S599">_xlfn.IFS(R599&gt;Q599,"Zunahme",-1*Q599&gt;R599,"Abnahme",TRUE,"Konstant")</f>
        <v>Konstant</v>
      </c>
      <c r="T599">
        <f>IFERROR(INDEX(Gemeinde_Kennzahlen!A:C,MATCH(B599,Gemeinde_Kennzahlen!B:B,),3),0)</f>
        <v>383</v>
      </c>
      <c r="U599">
        <f>IFERROR(IF(ISNUMBER(INDEX(Gemeinde_Kennzahlen!A:W,MATCH(B599,Gemeinde_Kennzahlen!B:B,),23)),INDEX(Gemeinde_Kennzahlen!A:W,MATCH(B599,Gemeinde_Kennzahlen!B:B,),23),0),0)</f>
        <v>92</v>
      </c>
    </row>
    <row r="600" spans="1:21" x14ac:dyDescent="0.2">
      <c r="A600">
        <v>1218</v>
      </c>
      <c r="B600" t="s">
        <v>1785</v>
      </c>
      <c r="C600" s="6">
        <v>0</v>
      </c>
      <c r="D600" s="6">
        <v>0</v>
      </c>
      <c r="E600" s="6">
        <v>8.7642418930762496</v>
      </c>
      <c r="F600" s="6">
        <v>0</v>
      </c>
      <c r="G600" s="6">
        <v>8.7642418930762496</v>
      </c>
      <c r="H600" s="6">
        <v>0</v>
      </c>
      <c r="I600" s="6">
        <v>0</v>
      </c>
      <c r="J600" s="6">
        <v>0</v>
      </c>
      <c r="K600" s="6">
        <v>8.7642418930762496</v>
      </c>
      <c r="L600" s="6">
        <v>0</v>
      </c>
      <c r="M600" s="6">
        <f t="shared" si="60"/>
        <v>2.6292725679228748</v>
      </c>
      <c r="N600" s="6">
        <f t="shared" si="61"/>
        <v>0</v>
      </c>
      <c r="O600" s="6">
        <f t="shared" si="62"/>
        <v>3.5056967572305</v>
      </c>
      <c r="P600" s="6">
        <f t="shared" si="63"/>
        <v>1.75284837861525</v>
      </c>
      <c r="Q600" s="6">
        <f t="shared" si="64"/>
        <v>1.3387600627974994</v>
      </c>
      <c r="R600" s="6">
        <f t="shared" si="65"/>
        <v>-0.87642418930762478</v>
      </c>
      <c r="S600" t="str" cm="1">
        <f t="array" ref="S600">_xlfn.IFS(R600&gt;Q600,"Zunahme",-1*Q600&gt;R600,"Abnahme",TRUE,"Konstant")</f>
        <v>Konstant</v>
      </c>
      <c r="T600">
        <f>IFERROR(INDEX(Gemeinde_Kennzahlen!A:C,MATCH(B600,Gemeinde_Kennzahlen!B:B,),3),0)</f>
        <v>830</v>
      </c>
      <c r="U600">
        <f>IFERROR(IF(ISNUMBER(INDEX(Gemeinde_Kennzahlen!A:W,MATCH(B600,Gemeinde_Kennzahlen!B:B,),23)),INDEX(Gemeinde_Kennzahlen!A:W,MATCH(B600,Gemeinde_Kennzahlen!B:B,),23),0),0)</f>
        <v>311</v>
      </c>
    </row>
    <row r="601" spans="1:21" x14ac:dyDescent="0.2">
      <c r="A601">
        <v>1219</v>
      </c>
      <c r="B601" t="s">
        <v>1784</v>
      </c>
      <c r="C601" s="6">
        <v>0</v>
      </c>
      <c r="D601" s="6">
        <v>0</v>
      </c>
      <c r="E601" s="6">
        <v>0</v>
      </c>
      <c r="F601" s="6">
        <v>0</v>
      </c>
      <c r="G601" s="6">
        <v>0</v>
      </c>
      <c r="H601" s="6">
        <v>0</v>
      </c>
      <c r="I601" s="6">
        <v>0</v>
      </c>
      <c r="J601" s="6">
        <v>0</v>
      </c>
      <c r="K601" s="6">
        <v>0</v>
      </c>
      <c r="L601" s="6">
        <v>0</v>
      </c>
      <c r="M601" s="6">
        <f t="shared" si="60"/>
        <v>0</v>
      </c>
      <c r="N601" s="6">
        <f t="shared" si="61"/>
        <v>0</v>
      </c>
      <c r="O601" s="6">
        <f t="shared" si="62"/>
        <v>0</v>
      </c>
      <c r="P601" s="6">
        <f t="shared" si="63"/>
        <v>0</v>
      </c>
      <c r="Q601" s="6">
        <f t="shared" si="64"/>
        <v>0</v>
      </c>
      <c r="R601" s="6">
        <f t="shared" si="65"/>
        <v>0</v>
      </c>
      <c r="S601" t="str" cm="1">
        <f t="array" ref="S601">_xlfn.IFS(R601&gt;Q601,"Zunahme",-1*Q601&gt;R601,"Abnahme",TRUE,"Konstant")</f>
        <v>Konstant</v>
      </c>
      <c r="T601">
        <f>IFERROR(INDEX(Gemeinde_Kennzahlen!A:C,MATCH(B601,Gemeinde_Kennzahlen!B:B,),3),0)</f>
        <v>702</v>
      </c>
      <c r="U601">
        <f>IFERROR(IF(ISNUMBER(INDEX(Gemeinde_Kennzahlen!A:W,MATCH(B601,Gemeinde_Kennzahlen!B:B,),23)),INDEX(Gemeinde_Kennzahlen!A:W,MATCH(B601,Gemeinde_Kennzahlen!B:B,),23),0),0)</f>
        <v>196</v>
      </c>
    </row>
    <row r="602" spans="1:21" x14ac:dyDescent="0.2">
      <c r="A602">
        <v>1220</v>
      </c>
      <c r="B602" t="s">
        <v>1783</v>
      </c>
      <c r="C602" s="6">
        <v>0</v>
      </c>
      <c r="D602" s="6">
        <v>15.552099533437016</v>
      </c>
      <c r="E602" s="6">
        <v>0</v>
      </c>
      <c r="F602" s="6">
        <v>0</v>
      </c>
      <c r="G602" s="6">
        <v>0</v>
      </c>
      <c r="H602" s="6">
        <v>0</v>
      </c>
      <c r="I602" s="6">
        <v>0</v>
      </c>
      <c r="J602" s="6">
        <v>0</v>
      </c>
      <c r="K602" s="6">
        <v>0</v>
      </c>
      <c r="L602" s="6">
        <v>0</v>
      </c>
      <c r="M602" s="6">
        <f t="shared" si="60"/>
        <v>1.5552099533437016</v>
      </c>
      <c r="N602" s="6">
        <f t="shared" si="61"/>
        <v>0</v>
      </c>
      <c r="O602" s="6">
        <f t="shared" si="62"/>
        <v>3.1104199066874032</v>
      </c>
      <c r="P602" s="6">
        <f t="shared" si="63"/>
        <v>0</v>
      </c>
      <c r="Q602" s="6">
        <f t="shared" si="64"/>
        <v>1.5552099533437014</v>
      </c>
      <c r="R602" s="6">
        <f t="shared" si="65"/>
        <v>-1.5552099533437016</v>
      </c>
      <c r="S602" t="str" cm="1">
        <f t="array" ref="S602">_xlfn.IFS(R602&gt;Q602,"Zunahme",-1*Q602&gt;R602,"Abnahme",TRUE,"Konstant")</f>
        <v>Konstant</v>
      </c>
      <c r="T602">
        <f>IFERROR(INDEX(Gemeinde_Kennzahlen!A:C,MATCH(B602,Gemeinde_Kennzahlen!B:B,),3),0)</f>
        <v>405</v>
      </c>
      <c r="U602">
        <f>IFERROR(IF(ISNUMBER(INDEX(Gemeinde_Kennzahlen!A:W,MATCH(B602,Gemeinde_Kennzahlen!B:B,),23)),INDEX(Gemeinde_Kennzahlen!A:W,MATCH(B602,Gemeinde_Kennzahlen!B:B,),23),0),0)</f>
        <v>238</v>
      </c>
    </row>
    <row r="603" spans="1:21" x14ac:dyDescent="0.2">
      <c r="A603">
        <v>1301</v>
      </c>
      <c r="B603" t="s">
        <v>1782</v>
      </c>
      <c r="C603" s="6">
        <v>1.3056534795665231</v>
      </c>
      <c r="D603" s="6">
        <v>3.9169604386995696</v>
      </c>
      <c r="E603" s="6">
        <v>0.43521782652217439</v>
      </c>
      <c r="F603" s="6">
        <v>2.1760891326108718</v>
      </c>
      <c r="G603" s="6">
        <v>3.0465247856552207</v>
      </c>
      <c r="H603" s="6">
        <v>0.43521782652217439</v>
      </c>
      <c r="I603" s="6">
        <v>0.87043565304434878</v>
      </c>
      <c r="J603" s="6">
        <v>2.6113069591330462</v>
      </c>
      <c r="K603" s="6">
        <v>3.0465247856552207</v>
      </c>
      <c r="L603" s="6">
        <v>0.87043565304434878</v>
      </c>
      <c r="M603" s="6">
        <f t="shared" si="60"/>
        <v>1.87143665404535</v>
      </c>
      <c r="N603" s="6">
        <f t="shared" si="61"/>
        <v>1.7408713060886973</v>
      </c>
      <c r="O603" s="6">
        <f t="shared" si="62"/>
        <v>2.1760891326108718</v>
      </c>
      <c r="P603" s="6">
        <f t="shared" si="63"/>
        <v>1.5667841754798277</v>
      </c>
      <c r="Q603" s="6">
        <f t="shared" si="64"/>
        <v>0.39490672088947482</v>
      </c>
      <c r="R603" s="6">
        <f t="shared" si="65"/>
        <v>-0.30465247856552224</v>
      </c>
      <c r="S603" t="str" cm="1">
        <f t="array" ref="S603">_xlfn.IFS(R603&gt;Q603,"Zunahme",-1*Q603&gt;R603,"Abnahme",TRUE,"Konstant")</f>
        <v>Konstant</v>
      </c>
      <c r="T603">
        <f>IFERROR(INDEX(Gemeinde_Kennzahlen!A:C,MATCH(B603,Gemeinde_Kennzahlen!B:B,),3),0)</f>
        <v>16106</v>
      </c>
      <c r="U603">
        <f>IFERROR(IF(ISNUMBER(INDEX(Gemeinde_Kennzahlen!A:W,MATCH(B603,Gemeinde_Kennzahlen!B:B,),23)),INDEX(Gemeinde_Kennzahlen!A:W,MATCH(B603,Gemeinde_Kennzahlen!B:B,),23),0),0)</f>
        <v>6871</v>
      </c>
    </row>
    <row r="604" spans="1:21" x14ac:dyDescent="0.2">
      <c r="A604">
        <v>1311</v>
      </c>
      <c r="B604" t="s">
        <v>1781</v>
      </c>
      <c r="C604" s="6">
        <v>0</v>
      </c>
      <c r="D604" s="6">
        <v>0</v>
      </c>
      <c r="E604" s="6">
        <v>0</v>
      </c>
      <c r="F604" s="6">
        <v>0</v>
      </c>
      <c r="G604" s="6">
        <v>0</v>
      </c>
      <c r="H604" s="6">
        <v>0</v>
      </c>
      <c r="I604" s="6">
        <v>0</v>
      </c>
      <c r="J604" s="6">
        <v>0</v>
      </c>
      <c r="K604" s="6">
        <v>3.3512064343163539</v>
      </c>
      <c r="L604" s="6">
        <v>0</v>
      </c>
      <c r="M604" s="6">
        <f t="shared" si="60"/>
        <v>0.33512064343163539</v>
      </c>
      <c r="N604" s="6">
        <f t="shared" si="61"/>
        <v>0</v>
      </c>
      <c r="O604" s="6">
        <f t="shared" si="62"/>
        <v>0</v>
      </c>
      <c r="P604" s="6">
        <f t="shared" si="63"/>
        <v>0.67024128686327078</v>
      </c>
      <c r="Q604" s="6">
        <f t="shared" si="64"/>
        <v>0.33512064343163539</v>
      </c>
      <c r="R604" s="6">
        <f t="shared" si="65"/>
        <v>0.33512064343163539</v>
      </c>
      <c r="S604" t="str" cm="1">
        <f t="array" ref="S604">_xlfn.IFS(R604&gt;Q604,"Zunahme",-1*Q604&gt;R604,"Abnahme",TRUE,"Konstant")</f>
        <v>Konstant</v>
      </c>
      <c r="T604">
        <f>IFERROR(INDEX(Gemeinde_Kennzahlen!A:C,MATCH(B604,Gemeinde_Kennzahlen!B:B,),3),0)</f>
        <v>2326</v>
      </c>
      <c r="U604">
        <f>IFERROR(IF(ISNUMBER(INDEX(Gemeinde_Kennzahlen!A:W,MATCH(B604,Gemeinde_Kennzahlen!B:B,),23)),INDEX(Gemeinde_Kennzahlen!A:W,MATCH(B604,Gemeinde_Kennzahlen!B:B,),23),0),0)</f>
        <v>658</v>
      </c>
    </row>
    <row r="605" spans="1:21" x14ac:dyDescent="0.2">
      <c r="A605">
        <v>1321</v>
      </c>
      <c r="B605" t="s">
        <v>1780</v>
      </c>
      <c r="C605" s="6">
        <v>0</v>
      </c>
      <c r="D605" s="6">
        <v>1.1019283746556474</v>
      </c>
      <c r="E605" s="6">
        <v>1.1019283746556474</v>
      </c>
      <c r="F605" s="6">
        <v>0</v>
      </c>
      <c r="G605" s="6">
        <v>0</v>
      </c>
      <c r="H605" s="6">
        <v>1.1019283746556474</v>
      </c>
      <c r="I605" s="6">
        <v>0</v>
      </c>
      <c r="J605" s="6">
        <v>1.1019283746556474</v>
      </c>
      <c r="K605" s="6">
        <v>0</v>
      </c>
      <c r="L605" s="6">
        <v>2.2038567493112948</v>
      </c>
      <c r="M605" s="6">
        <f t="shared" si="60"/>
        <v>0.66115702479338845</v>
      </c>
      <c r="N605" s="6">
        <f t="shared" si="61"/>
        <v>0.55096418732782371</v>
      </c>
      <c r="O605" s="6">
        <f t="shared" si="62"/>
        <v>0.44077134986225897</v>
      </c>
      <c r="P605" s="6">
        <f t="shared" si="63"/>
        <v>0.88154269972451793</v>
      </c>
      <c r="Q605" s="6">
        <f t="shared" si="64"/>
        <v>0.24364553097193015</v>
      </c>
      <c r="R605" s="6">
        <f t="shared" si="65"/>
        <v>0.22038567493112948</v>
      </c>
      <c r="S605" t="str" cm="1">
        <f t="array" ref="S605">_xlfn.IFS(R605&gt;Q605,"Zunahme",-1*Q605&gt;R605,"Abnahme",TRUE,"Konstant")</f>
        <v>Konstant</v>
      </c>
      <c r="T605">
        <f>IFERROR(INDEX(Gemeinde_Kennzahlen!A:C,MATCH(B605,Gemeinde_Kennzahlen!B:B,),3),0)</f>
        <v>5350</v>
      </c>
      <c r="U605">
        <f>IFERROR(IF(ISNUMBER(INDEX(Gemeinde_Kennzahlen!A:W,MATCH(B605,Gemeinde_Kennzahlen!B:B,),23)),INDEX(Gemeinde_Kennzahlen!A:W,MATCH(B605,Gemeinde_Kennzahlen!B:B,),23),0),0)</f>
        <v>3725</v>
      </c>
    </row>
    <row r="606" spans="1:21" x14ac:dyDescent="0.2">
      <c r="A606">
        <v>1322</v>
      </c>
      <c r="B606" t="s">
        <v>1779</v>
      </c>
      <c r="C606" s="6">
        <v>1.5802281849499069</v>
      </c>
      <c r="D606" s="6">
        <v>1.5802281849499069</v>
      </c>
      <c r="E606" s="6">
        <v>0.63209127397996268</v>
      </c>
      <c r="F606" s="6">
        <v>1.2641825479599254</v>
      </c>
      <c r="G606" s="6">
        <v>1.5802281849499069</v>
      </c>
      <c r="H606" s="6">
        <v>1.8962738219398882</v>
      </c>
      <c r="I606" s="6">
        <v>1.2641825479599254</v>
      </c>
      <c r="J606" s="6">
        <v>1.5802281849499069</v>
      </c>
      <c r="K606" s="6">
        <v>1.5802281849499069</v>
      </c>
      <c r="L606" s="6">
        <v>1.2641825479599254</v>
      </c>
      <c r="M606" s="6">
        <f t="shared" si="60"/>
        <v>1.4222053664549161</v>
      </c>
      <c r="N606" s="6">
        <f t="shared" si="61"/>
        <v>1.5802281849499069</v>
      </c>
      <c r="O606" s="6">
        <f t="shared" si="62"/>
        <v>1.3273916753579216</v>
      </c>
      <c r="P606" s="6">
        <f t="shared" si="63"/>
        <v>1.5170190575519107</v>
      </c>
      <c r="Q606" s="6">
        <f t="shared" si="64"/>
        <v>0.10795013606775582</v>
      </c>
      <c r="R606" s="6">
        <f t="shared" si="65"/>
        <v>9.4813691096994557E-2</v>
      </c>
      <c r="S606" t="str" cm="1">
        <f t="array" ref="S606">_xlfn.IFS(R606&gt;Q606,"Zunahme",-1*Q606&gt;R606,"Abnahme",TRUE,"Konstant")</f>
        <v>Konstant</v>
      </c>
      <c r="T606">
        <f>IFERROR(INDEX(Gemeinde_Kennzahlen!A:C,MATCH(B606,Gemeinde_Kennzahlen!B:B,),3),0)</f>
        <v>16506</v>
      </c>
      <c r="U606">
        <f>IFERROR(IF(ISNUMBER(INDEX(Gemeinde_Kennzahlen!A:W,MATCH(B606,Gemeinde_Kennzahlen!B:B,),23)),INDEX(Gemeinde_Kennzahlen!A:W,MATCH(B606,Gemeinde_Kennzahlen!B:B,),23),0),0)</f>
        <v>15135</v>
      </c>
    </row>
    <row r="607" spans="1:21" x14ac:dyDescent="0.2">
      <c r="A607">
        <v>1323</v>
      </c>
      <c r="B607" t="s">
        <v>1778</v>
      </c>
      <c r="C607" s="6">
        <v>1.7123287671232879</v>
      </c>
      <c r="D607" s="6">
        <v>1.7123287671232879</v>
      </c>
      <c r="E607" s="6">
        <v>0</v>
      </c>
      <c r="F607" s="6">
        <v>0</v>
      </c>
      <c r="G607" s="6">
        <v>1.7123287671232879</v>
      </c>
      <c r="H607" s="6">
        <v>0</v>
      </c>
      <c r="I607" s="6">
        <v>0.85616438356164393</v>
      </c>
      <c r="J607" s="6">
        <v>0</v>
      </c>
      <c r="K607" s="6">
        <v>0.85616438356164393</v>
      </c>
      <c r="L607" s="6">
        <v>0.85616438356164393</v>
      </c>
      <c r="M607" s="6">
        <f t="shared" si="60"/>
        <v>0.77054794520547953</v>
      </c>
      <c r="N607" s="6">
        <f t="shared" si="61"/>
        <v>0.85616438356164393</v>
      </c>
      <c r="O607" s="6">
        <f t="shared" si="62"/>
        <v>1.0273972602739727</v>
      </c>
      <c r="P607" s="6">
        <f t="shared" si="63"/>
        <v>0.51369863013698636</v>
      </c>
      <c r="Q607" s="6">
        <f t="shared" si="64"/>
        <v>0.23706118330245651</v>
      </c>
      <c r="R607" s="6">
        <f t="shared" si="65"/>
        <v>-0.25684931506849318</v>
      </c>
      <c r="S607" t="str" cm="1">
        <f t="array" ref="S607">_xlfn.IFS(R607&gt;Q607,"Zunahme",-1*Q607&gt;R607,"Abnahme",TRUE,"Konstant")</f>
        <v>Abnahme</v>
      </c>
      <c r="T607">
        <f>IFERROR(INDEX(Gemeinde_Kennzahlen!A:C,MATCH(B607,Gemeinde_Kennzahlen!B:B,),3),0)</f>
        <v>7299</v>
      </c>
      <c r="U607">
        <f>IFERROR(IF(ISNUMBER(INDEX(Gemeinde_Kennzahlen!A:W,MATCH(B607,Gemeinde_Kennzahlen!B:B,),23)),INDEX(Gemeinde_Kennzahlen!A:W,MATCH(B607,Gemeinde_Kennzahlen!B:B,),23),0),0)</f>
        <v>4381</v>
      </c>
    </row>
    <row r="608" spans="1:21" x14ac:dyDescent="0.2">
      <c r="A608">
        <v>1331</v>
      </c>
      <c r="B608" t="s">
        <v>1777</v>
      </c>
      <c r="C608" s="6">
        <v>1.9821605550049557</v>
      </c>
      <c r="D608" s="6">
        <v>0.99108027750247785</v>
      </c>
      <c r="E608" s="6">
        <v>0</v>
      </c>
      <c r="F608" s="6">
        <v>2.4777006937561943</v>
      </c>
      <c r="G608" s="6">
        <v>0.99108027750247785</v>
      </c>
      <c r="H608" s="6">
        <v>1.9821605550049557</v>
      </c>
      <c r="I608" s="6">
        <v>0.99108027750247785</v>
      </c>
      <c r="J608" s="6">
        <v>1.4866204162537167</v>
      </c>
      <c r="K608" s="6">
        <v>1.9821605550049557</v>
      </c>
      <c r="L608" s="6">
        <v>0.49554013875123892</v>
      </c>
      <c r="M608" s="6">
        <f t="shared" si="60"/>
        <v>1.337958374628345</v>
      </c>
      <c r="N608" s="6">
        <f t="shared" si="61"/>
        <v>1.2388503468780971</v>
      </c>
      <c r="O608" s="6">
        <f t="shared" si="62"/>
        <v>1.2884043607532212</v>
      </c>
      <c r="P608" s="6">
        <f t="shared" si="63"/>
        <v>1.387512388503469</v>
      </c>
      <c r="Q608" s="6">
        <f t="shared" si="64"/>
        <v>0.24555779232438898</v>
      </c>
      <c r="R608" s="6">
        <f t="shared" si="65"/>
        <v>4.9554013875124037E-2</v>
      </c>
      <c r="S608" t="str" cm="1">
        <f t="array" ref="S608">_xlfn.IFS(R608&gt;Q608,"Zunahme",-1*Q608&gt;R608,"Abnahme",TRUE,"Konstant")</f>
        <v>Konstant</v>
      </c>
      <c r="T608">
        <f>IFERROR(INDEX(Gemeinde_Kennzahlen!A:C,MATCH(B608,Gemeinde_Kennzahlen!B:B,),3),0)</f>
        <v>13300</v>
      </c>
      <c r="U608">
        <f>IFERROR(IF(ISNUMBER(INDEX(Gemeinde_Kennzahlen!A:W,MATCH(B608,Gemeinde_Kennzahlen!B:B,),23)),INDEX(Gemeinde_Kennzahlen!A:W,MATCH(B608,Gemeinde_Kennzahlen!B:B,),23),0),0)</f>
        <v>6880</v>
      </c>
    </row>
    <row r="609" spans="1:21" x14ac:dyDescent="0.2">
      <c r="A609">
        <v>1341</v>
      </c>
      <c r="B609" t="s">
        <v>1776</v>
      </c>
      <c r="C609" s="6">
        <v>0.86933843345214279</v>
      </c>
      <c r="D609" s="6">
        <v>0.86933843345214279</v>
      </c>
      <c r="E609" s="6">
        <v>0</v>
      </c>
      <c r="F609" s="6">
        <v>0</v>
      </c>
      <c r="G609" s="6">
        <v>1.7386768669042856</v>
      </c>
      <c r="H609" s="6">
        <v>0</v>
      </c>
      <c r="I609" s="6">
        <v>0.86933843345214279</v>
      </c>
      <c r="J609" s="6">
        <v>0.86933843345214279</v>
      </c>
      <c r="K609" s="6">
        <v>0.86933843345214279</v>
      </c>
      <c r="L609" s="6">
        <v>0.86933843345214279</v>
      </c>
      <c r="M609" s="6">
        <f t="shared" si="60"/>
        <v>0.69547074676171416</v>
      </c>
      <c r="N609" s="6">
        <f t="shared" si="61"/>
        <v>0.86933843345214279</v>
      </c>
      <c r="O609" s="6">
        <f t="shared" si="62"/>
        <v>0.69547074676171428</v>
      </c>
      <c r="P609" s="6">
        <f t="shared" si="63"/>
        <v>0.69547074676171428</v>
      </c>
      <c r="Q609" s="6">
        <f t="shared" si="64"/>
        <v>0.17386768669042851</v>
      </c>
      <c r="R609" s="6">
        <f t="shared" si="65"/>
        <v>0</v>
      </c>
      <c r="S609" t="str" cm="1">
        <f t="array" ref="S609">_xlfn.IFS(R609&gt;Q609,"Zunahme",-1*Q609&gt;R609,"Abnahme",TRUE,"Konstant")</f>
        <v>Konstant</v>
      </c>
      <c r="T609">
        <f>IFERROR(INDEX(Gemeinde_Kennzahlen!A:C,MATCH(B609,Gemeinde_Kennzahlen!B:B,),3),0)</f>
        <v>7059</v>
      </c>
      <c r="U609">
        <f>IFERROR(IF(ISNUMBER(INDEX(Gemeinde_Kennzahlen!A:W,MATCH(B609,Gemeinde_Kennzahlen!B:B,),23)),INDEX(Gemeinde_Kennzahlen!A:W,MATCH(B609,Gemeinde_Kennzahlen!B:B,),23),0),0)</f>
        <v>4444</v>
      </c>
    </row>
    <row r="610" spans="1:21" x14ac:dyDescent="0.2">
      <c r="A610">
        <v>1342</v>
      </c>
      <c r="B610" t="s">
        <v>1775</v>
      </c>
      <c r="C610" s="6">
        <v>0</v>
      </c>
      <c r="D610" s="6">
        <v>0</v>
      </c>
      <c r="E610" s="6">
        <v>1.5413070283600492</v>
      </c>
      <c r="F610" s="6">
        <v>0</v>
      </c>
      <c r="G610" s="6">
        <v>3.0826140567200984</v>
      </c>
      <c r="H610" s="6">
        <v>4.6239210850801475</v>
      </c>
      <c r="I610" s="6">
        <v>0</v>
      </c>
      <c r="J610" s="6">
        <v>0</v>
      </c>
      <c r="K610" s="6">
        <v>1.5413070283600492</v>
      </c>
      <c r="L610" s="6">
        <v>1.5413070283600492</v>
      </c>
      <c r="M610" s="6">
        <f t="shared" si="60"/>
        <v>1.2330456226880393</v>
      </c>
      <c r="N610" s="6">
        <f t="shared" si="61"/>
        <v>0.77065351418002459</v>
      </c>
      <c r="O610" s="6">
        <f t="shared" si="62"/>
        <v>0.92478421701602953</v>
      </c>
      <c r="P610" s="6">
        <f t="shared" si="63"/>
        <v>1.5413070283600492</v>
      </c>
      <c r="Q610" s="6">
        <f t="shared" si="64"/>
        <v>0.50338876752634154</v>
      </c>
      <c r="R610" s="6">
        <f t="shared" si="65"/>
        <v>0.30826140567200988</v>
      </c>
      <c r="S610" t="str" cm="1">
        <f t="array" ref="S610">_xlfn.IFS(R610&gt;Q610,"Zunahme",-1*Q610&gt;R610,"Abnahme",TRUE,"Konstant")</f>
        <v>Konstant</v>
      </c>
      <c r="T610">
        <f>IFERROR(INDEX(Gemeinde_Kennzahlen!A:C,MATCH(B610,Gemeinde_Kennzahlen!B:B,),3),0)</f>
        <v>5227</v>
      </c>
      <c r="U610">
        <f>IFERROR(IF(ISNUMBER(INDEX(Gemeinde_Kennzahlen!A:W,MATCH(B610,Gemeinde_Kennzahlen!B:B,),23)),INDEX(Gemeinde_Kennzahlen!A:W,MATCH(B610,Gemeinde_Kennzahlen!B:B,),23),0),0)</f>
        <v>1261</v>
      </c>
    </row>
    <row r="611" spans="1:21" x14ac:dyDescent="0.2">
      <c r="A611">
        <v>1343</v>
      </c>
      <c r="B611" t="s">
        <v>1774</v>
      </c>
      <c r="C611" s="6">
        <v>0</v>
      </c>
      <c r="D611" s="6">
        <v>0</v>
      </c>
      <c r="E611" s="6">
        <v>0</v>
      </c>
      <c r="F611" s="6">
        <v>0</v>
      </c>
      <c r="G611" s="6">
        <v>0</v>
      </c>
      <c r="H611" s="6">
        <v>0</v>
      </c>
      <c r="I611" s="6">
        <v>0</v>
      </c>
      <c r="J611" s="6">
        <v>0</v>
      </c>
      <c r="K611" s="6">
        <v>0</v>
      </c>
      <c r="L611" s="6">
        <v>0</v>
      </c>
      <c r="M611" s="6">
        <f t="shared" si="60"/>
        <v>0</v>
      </c>
      <c r="N611" s="6">
        <f t="shared" si="61"/>
        <v>0</v>
      </c>
      <c r="O611" s="6">
        <f t="shared" si="62"/>
        <v>0</v>
      </c>
      <c r="P611" s="6">
        <f t="shared" si="63"/>
        <v>0</v>
      </c>
      <c r="Q611" s="6">
        <f t="shared" si="64"/>
        <v>0</v>
      </c>
      <c r="R611" s="6">
        <f t="shared" si="65"/>
        <v>0</v>
      </c>
      <c r="S611" t="str" cm="1">
        <f t="array" ref="S611">_xlfn.IFS(R611&gt;Q611,"Zunahme",-1*Q611&gt;R611,"Abnahme",TRUE,"Konstant")</f>
        <v>Konstant</v>
      </c>
      <c r="T611">
        <f>IFERROR(INDEX(Gemeinde_Kennzahlen!A:C,MATCH(B611,Gemeinde_Kennzahlen!B:B,),3),0)</f>
        <v>177</v>
      </c>
      <c r="U611">
        <f>IFERROR(IF(ISNUMBER(INDEX(Gemeinde_Kennzahlen!A:W,MATCH(B611,Gemeinde_Kennzahlen!B:B,),23)),INDEX(Gemeinde_Kennzahlen!A:W,MATCH(B611,Gemeinde_Kennzahlen!B:B,),23),0),0)</f>
        <v>44</v>
      </c>
    </row>
    <row r="612" spans="1:21" x14ac:dyDescent="0.2">
      <c r="A612">
        <v>1344</v>
      </c>
      <c r="B612" t="s">
        <v>1773</v>
      </c>
      <c r="C612" s="6">
        <v>1.4099400775467041</v>
      </c>
      <c r="D612" s="6">
        <v>2.8198801550934083</v>
      </c>
      <c r="E612" s="6">
        <v>0.70497003877335207</v>
      </c>
      <c r="F612" s="6">
        <v>0.70497003877335207</v>
      </c>
      <c r="G612" s="6">
        <v>0.70497003877335207</v>
      </c>
      <c r="H612" s="6">
        <v>1.4099400775467041</v>
      </c>
      <c r="I612" s="6">
        <v>1.4099400775467041</v>
      </c>
      <c r="J612" s="6">
        <v>1.4099400775467041</v>
      </c>
      <c r="K612" s="6">
        <v>0.70497003877335207</v>
      </c>
      <c r="L612" s="6">
        <v>0</v>
      </c>
      <c r="M612" s="6">
        <f t="shared" si="60"/>
        <v>1.1279520620373633</v>
      </c>
      <c r="N612" s="6">
        <f t="shared" si="61"/>
        <v>1.0574550581600282</v>
      </c>
      <c r="O612" s="6">
        <f t="shared" si="62"/>
        <v>1.2689460697920336</v>
      </c>
      <c r="P612" s="6">
        <f t="shared" si="63"/>
        <v>0.9869580542826929</v>
      </c>
      <c r="Q612" s="6">
        <f t="shared" si="64"/>
        <v>0.23964373228023897</v>
      </c>
      <c r="R612" s="6">
        <f t="shared" si="65"/>
        <v>-0.14099400775467041</v>
      </c>
      <c r="S612" t="str" cm="1">
        <f t="array" ref="S612">_xlfn.IFS(R612&gt;Q612,"Zunahme",-1*Q612&gt;R612,"Abnahme",TRUE,"Konstant")</f>
        <v>Konstant</v>
      </c>
      <c r="T612">
        <f>IFERROR(INDEX(Gemeinde_Kennzahlen!A:C,MATCH(B612,Gemeinde_Kennzahlen!B:B,),3),0)</f>
        <v>8883</v>
      </c>
      <c r="U612">
        <f>IFERROR(IF(ISNUMBER(INDEX(Gemeinde_Kennzahlen!A:W,MATCH(B612,Gemeinde_Kennzahlen!B:B,),23)),INDEX(Gemeinde_Kennzahlen!A:W,MATCH(B612,Gemeinde_Kennzahlen!B:B,),23),0),0)</f>
        <v>5302</v>
      </c>
    </row>
    <row r="613" spans="1:21" x14ac:dyDescent="0.2">
      <c r="A613">
        <v>1345</v>
      </c>
      <c r="B613" t="s">
        <v>1772</v>
      </c>
      <c r="C613" s="6">
        <v>0</v>
      </c>
      <c r="D613" s="6">
        <v>0</v>
      </c>
      <c r="E613" s="6">
        <v>0</v>
      </c>
      <c r="F613" s="6">
        <v>3.8102495713469229</v>
      </c>
      <c r="G613" s="6">
        <v>0</v>
      </c>
      <c r="H613" s="6">
        <v>0</v>
      </c>
      <c r="I613" s="6">
        <v>1.9051247856734614</v>
      </c>
      <c r="J613" s="6">
        <v>0</v>
      </c>
      <c r="K613" s="6">
        <v>0</v>
      </c>
      <c r="L613" s="6">
        <v>1.9051247856734614</v>
      </c>
      <c r="M613" s="6">
        <f t="shared" si="60"/>
        <v>0.76204991426938462</v>
      </c>
      <c r="N613" s="6">
        <f t="shared" si="61"/>
        <v>0</v>
      </c>
      <c r="O613" s="6">
        <f t="shared" si="62"/>
        <v>0.76204991426938462</v>
      </c>
      <c r="P613" s="6">
        <f t="shared" si="63"/>
        <v>0.76204991426938462</v>
      </c>
      <c r="Q613" s="6">
        <f t="shared" si="64"/>
        <v>0.42123893952567454</v>
      </c>
      <c r="R613" s="6">
        <f t="shared" si="65"/>
        <v>0</v>
      </c>
      <c r="S613" t="str" cm="1">
        <f t="array" ref="S613">_xlfn.IFS(R613&gt;Q613,"Zunahme",-1*Q613&gt;R613,"Abnahme",TRUE,"Konstant")</f>
        <v>Konstant</v>
      </c>
      <c r="T613">
        <f>IFERROR(INDEX(Gemeinde_Kennzahlen!A:C,MATCH(B613,Gemeinde_Kennzahlen!B:B,),3),0)</f>
        <v>3825</v>
      </c>
      <c r="U613">
        <f>IFERROR(IF(ISNUMBER(INDEX(Gemeinde_Kennzahlen!A:W,MATCH(B613,Gemeinde_Kennzahlen!B:B,),23)),INDEX(Gemeinde_Kennzahlen!A:W,MATCH(B613,Gemeinde_Kennzahlen!B:B,),23),0),0)</f>
        <v>1424</v>
      </c>
    </row>
    <row r="614" spans="1:21" x14ac:dyDescent="0.2">
      <c r="A614">
        <v>1346</v>
      </c>
      <c r="B614" t="s">
        <v>1771</v>
      </c>
      <c r="C614" s="6">
        <v>2.4681201151789387</v>
      </c>
      <c r="D614" s="6">
        <v>3.2908268202385851</v>
      </c>
      <c r="E614" s="6">
        <v>0</v>
      </c>
      <c r="F614" s="6">
        <v>2.4681201151789387</v>
      </c>
      <c r="G614" s="6">
        <v>2.4681201151789387</v>
      </c>
      <c r="H614" s="6">
        <v>4.113533525298231</v>
      </c>
      <c r="I614" s="6">
        <v>0</v>
      </c>
      <c r="J614" s="6">
        <v>4.113533525298231</v>
      </c>
      <c r="K614" s="6">
        <v>5.7589469354175238</v>
      </c>
      <c r="L614" s="6">
        <v>2.4681201151789387</v>
      </c>
      <c r="M614" s="6">
        <f t="shared" si="60"/>
        <v>2.7149321266968323</v>
      </c>
      <c r="N614" s="6">
        <f t="shared" si="61"/>
        <v>2.4681201151789387</v>
      </c>
      <c r="O614" s="6">
        <f t="shared" si="62"/>
        <v>2.1390374331550803</v>
      </c>
      <c r="P614" s="6">
        <f t="shared" si="63"/>
        <v>3.2908268202385846</v>
      </c>
      <c r="Q614" s="6">
        <f t="shared" si="64"/>
        <v>0.56268434193564243</v>
      </c>
      <c r="R614" s="6">
        <f t="shared" si="65"/>
        <v>0.57589469354175238</v>
      </c>
      <c r="S614" t="str" cm="1">
        <f t="array" ref="S614">_xlfn.IFS(R614&gt;Q614,"Zunahme",-1*Q614&gt;R614,"Abnahme",TRUE,"Konstant")</f>
        <v>Zunahme</v>
      </c>
      <c r="T614">
        <f>IFERROR(INDEX(Gemeinde_Kennzahlen!A:C,MATCH(B614,Gemeinde_Kennzahlen!B:B,),3),0)</f>
        <v>9190</v>
      </c>
      <c r="U614">
        <f>IFERROR(IF(ISNUMBER(INDEX(Gemeinde_Kennzahlen!A:W,MATCH(B614,Gemeinde_Kennzahlen!B:B,),23)),INDEX(Gemeinde_Kennzahlen!A:W,MATCH(B614,Gemeinde_Kennzahlen!B:B,),23),0),0)</f>
        <v>2965</v>
      </c>
    </row>
    <row r="615" spans="1:21" x14ac:dyDescent="0.2">
      <c r="A615">
        <v>1347</v>
      </c>
      <c r="B615" t="s">
        <v>1770</v>
      </c>
      <c r="C615" s="6">
        <v>2.0999580008399832</v>
      </c>
      <c r="D615" s="6">
        <v>0</v>
      </c>
      <c r="E615" s="6">
        <v>2.0999580008399832</v>
      </c>
      <c r="F615" s="6">
        <v>0</v>
      </c>
      <c r="G615" s="6">
        <v>4.1999160016799664</v>
      </c>
      <c r="H615" s="6">
        <v>2.0999580008399832</v>
      </c>
      <c r="I615" s="6">
        <v>0</v>
      </c>
      <c r="J615" s="6">
        <v>0</v>
      </c>
      <c r="K615" s="6">
        <v>0</v>
      </c>
      <c r="L615" s="6">
        <v>2.0999580008399832</v>
      </c>
      <c r="M615" s="6">
        <f t="shared" si="60"/>
        <v>1.2599748005039899</v>
      </c>
      <c r="N615" s="6">
        <f t="shared" si="61"/>
        <v>1.0499790004199916</v>
      </c>
      <c r="O615" s="6">
        <f t="shared" si="62"/>
        <v>1.6799664006719865</v>
      </c>
      <c r="P615" s="6">
        <f t="shared" si="63"/>
        <v>0.83998320033599327</v>
      </c>
      <c r="Q615" s="6">
        <f t="shared" si="64"/>
        <v>0.46431818428607019</v>
      </c>
      <c r="R615" s="6">
        <f t="shared" si="65"/>
        <v>-0.41999160016799664</v>
      </c>
      <c r="S615" t="str" cm="1">
        <f t="array" ref="S615">_xlfn.IFS(R615&gt;Q615,"Zunahme",-1*Q615&gt;R615,"Abnahme",TRUE,"Konstant")</f>
        <v>Konstant</v>
      </c>
      <c r="T615">
        <f>IFERROR(INDEX(Gemeinde_Kennzahlen!A:C,MATCH(B615,Gemeinde_Kennzahlen!B:B,),3),0)</f>
        <v>3293</v>
      </c>
      <c r="U615">
        <f>IFERROR(IF(ISNUMBER(INDEX(Gemeinde_Kennzahlen!A:W,MATCH(B615,Gemeinde_Kennzahlen!B:B,),23)),INDEX(Gemeinde_Kennzahlen!A:W,MATCH(B615,Gemeinde_Kennzahlen!B:B,),23),0),0)</f>
        <v>1469</v>
      </c>
    </row>
    <row r="616" spans="1:21" x14ac:dyDescent="0.2">
      <c r="A616">
        <v>1348</v>
      </c>
      <c r="B616" t="s">
        <v>1769</v>
      </c>
      <c r="C616" s="6">
        <v>0</v>
      </c>
      <c r="D616" s="6">
        <v>0</v>
      </c>
      <c r="E616" s="6">
        <v>0</v>
      </c>
      <c r="F616" s="6">
        <v>0</v>
      </c>
      <c r="G616" s="6">
        <v>0</v>
      </c>
      <c r="H616" s="6">
        <v>0</v>
      </c>
      <c r="I616" s="6">
        <v>0</v>
      </c>
      <c r="J616" s="6">
        <v>0</v>
      </c>
      <c r="K616" s="6">
        <v>0</v>
      </c>
      <c r="L616" s="6">
        <v>0</v>
      </c>
      <c r="M616" s="6">
        <f t="shared" si="60"/>
        <v>0</v>
      </c>
      <c r="N616" s="6">
        <f t="shared" si="61"/>
        <v>0</v>
      </c>
      <c r="O616" s="6">
        <f t="shared" si="62"/>
        <v>0</v>
      </c>
      <c r="P616" s="6">
        <f t="shared" si="63"/>
        <v>0</v>
      </c>
      <c r="Q616" s="6">
        <f t="shared" si="64"/>
        <v>0</v>
      </c>
      <c r="R616" s="6">
        <f t="shared" si="65"/>
        <v>0</v>
      </c>
      <c r="S616" t="str" cm="1">
        <f t="array" ref="S616">_xlfn.IFS(R616&gt;Q616,"Zunahme",-1*Q616&gt;R616,"Abnahme",TRUE,"Konstant")</f>
        <v>Konstant</v>
      </c>
      <c r="T616">
        <f>IFERROR(INDEX(Gemeinde_Kennzahlen!A:C,MATCH(B616,Gemeinde_Kennzahlen!B:B,),3),0)</f>
        <v>992</v>
      </c>
      <c r="U616">
        <f>IFERROR(IF(ISNUMBER(INDEX(Gemeinde_Kennzahlen!A:W,MATCH(B616,Gemeinde_Kennzahlen!B:B,),23)),INDEX(Gemeinde_Kennzahlen!A:W,MATCH(B616,Gemeinde_Kennzahlen!B:B,),23),0),0)</f>
        <v>257</v>
      </c>
    </row>
    <row r="617" spans="1:21" x14ac:dyDescent="0.2">
      <c r="A617">
        <v>1349</v>
      </c>
      <c r="B617" t="s">
        <v>1768</v>
      </c>
      <c r="C617" s="6">
        <v>1.4332807797047442</v>
      </c>
      <c r="D617" s="6">
        <v>1.4332807797047442</v>
      </c>
      <c r="E617" s="6">
        <v>2.8665615594094884</v>
      </c>
      <c r="F617" s="6">
        <v>0</v>
      </c>
      <c r="G617" s="6">
        <v>0</v>
      </c>
      <c r="H617" s="6">
        <v>0</v>
      </c>
      <c r="I617" s="6">
        <v>2.8665615594094884</v>
      </c>
      <c r="J617" s="6">
        <v>0</v>
      </c>
      <c r="K617" s="6">
        <v>1.4332807797047442</v>
      </c>
      <c r="L617" s="6">
        <v>0</v>
      </c>
      <c r="M617" s="6">
        <f t="shared" si="60"/>
        <v>1.0032965457933209</v>
      </c>
      <c r="N617" s="6">
        <f t="shared" si="61"/>
        <v>0.71664038985237211</v>
      </c>
      <c r="O617" s="6">
        <f t="shared" si="62"/>
        <v>1.1466246237637954</v>
      </c>
      <c r="P617" s="6">
        <f t="shared" si="63"/>
        <v>0.85996846782284653</v>
      </c>
      <c r="Q617" s="6">
        <f t="shared" si="64"/>
        <v>0.37314269150574053</v>
      </c>
      <c r="R617" s="6">
        <f t="shared" si="65"/>
        <v>-0.14332807797047442</v>
      </c>
      <c r="S617" t="str" cm="1">
        <f t="array" ref="S617">_xlfn.IFS(R617&gt;Q617,"Zunahme",-1*Q617&gt;R617,"Abnahme",TRUE,"Konstant")</f>
        <v>Konstant</v>
      </c>
      <c r="T617">
        <f>IFERROR(INDEX(Gemeinde_Kennzahlen!A:C,MATCH(B617,Gemeinde_Kennzahlen!B:B,),3),0)</f>
        <v>5150</v>
      </c>
      <c r="U617">
        <f>IFERROR(IF(ISNUMBER(INDEX(Gemeinde_Kennzahlen!A:W,MATCH(B617,Gemeinde_Kennzahlen!B:B,),23)),INDEX(Gemeinde_Kennzahlen!A:W,MATCH(B617,Gemeinde_Kennzahlen!B:B,),23),0),0)</f>
        <v>1827</v>
      </c>
    </row>
    <row r="618" spans="1:21" x14ac:dyDescent="0.2">
      <c r="A618">
        <v>1361</v>
      </c>
      <c r="B618" t="s">
        <v>1767</v>
      </c>
      <c r="C618" s="6">
        <v>0</v>
      </c>
      <c r="D618" s="6">
        <v>0</v>
      </c>
      <c r="E618" s="6">
        <v>12.315270935960593</v>
      </c>
      <c r="F618" s="6">
        <v>0</v>
      </c>
      <c r="G618" s="6">
        <v>0</v>
      </c>
      <c r="H618" s="6">
        <v>0</v>
      </c>
      <c r="I618" s="6">
        <v>0</v>
      </c>
      <c r="J618" s="6">
        <v>0</v>
      </c>
      <c r="K618" s="6">
        <v>0</v>
      </c>
      <c r="L618" s="6">
        <v>0</v>
      </c>
      <c r="M618" s="6">
        <f t="shared" si="60"/>
        <v>1.2315270935960592</v>
      </c>
      <c r="N618" s="6">
        <f t="shared" si="61"/>
        <v>0</v>
      </c>
      <c r="O618" s="6">
        <f t="shared" si="62"/>
        <v>2.4630541871921183</v>
      </c>
      <c r="P618" s="6">
        <f t="shared" si="63"/>
        <v>0</v>
      </c>
      <c r="Q618" s="6">
        <f t="shared" si="64"/>
        <v>1.2315270935960592</v>
      </c>
      <c r="R618" s="6">
        <f t="shared" si="65"/>
        <v>-1.2315270935960592</v>
      </c>
      <c r="S618" t="str" cm="1">
        <f t="array" ref="S618">_xlfn.IFS(R618&gt;Q618,"Zunahme",-1*Q618&gt;R618,"Abnahme",TRUE,"Konstant")</f>
        <v>Konstant</v>
      </c>
      <c r="T618">
        <f>IFERROR(INDEX(Gemeinde_Kennzahlen!A:C,MATCH(B618,Gemeinde_Kennzahlen!B:B,),3),0)</f>
        <v>621</v>
      </c>
      <c r="U618">
        <f>IFERROR(IF(ISNUMBER(INDEX(Gemeinde_Kennzahlen!A:W,MATCH(B618,Gemeinde_Kennzahlen!B:B,),23)),INDEX(Gemeinde_Kennzahlen!A:W,MATCH(B618,Gemeinde_Kennzahlen!B:B,),23),0),0)</f>
        <v>191</v>
      </c>
    </row>
    <row r="619" spans="1:21" x14ac:dyDescent="0.2">
      <c r="A619">
        <v>1362</v>
      </c>
      <c r="B619" t="s">
        <v>1766</v>
      </c>
      <c r="C619" s="6">
        <v>0.61387354205033762</v>
      </c>
      <c r="D619" s="6">
        <v>2.4554941682013505</v>
      </c>
      <c r="E619" s="6">
        <v>1.2277470841006752</v>
      </c>
      <c r="F619" s="6">
        <v>0.61387354205033762</v>
      </c>
      <c r="G619" s="6">
        <v>1.2277470841006752</v>
      </c>
      <c r="H619" s="6">
        <v>3.0693677102516883</v>
      </c>
      <c r="I619" s="6">
        <v>2.4554941682013505</v>
      </c>
      <c r="J619" s="6">
        <v>0</v>
      </c>
      <c r="K619" s="6">
        <v>1.8416206261510129</v>
      </c>
      <c r="L619" s="6">
        <v>0</v>
      </c>
      <c r="M619" s="6">
        <f t="shared" si="60"/>
        <v>1.3505217925107427</v>
      </c>
      <c r="N619" s="6">
        <f t="shared" si="61"/>
        <v>1.2277470841006752</v>
      </c>
      <c r="O619" s="6">
        <f t="shared" si="62"/>
        <v>1.2277470841006752</v>
      </c>
      <c r="P619" s="6">
        <f t="shared" si="63"/>
        <v>1.4732965009208103</v>
      </c>
      <c r="Q619" s="6">
        <f t="shared" si="64"/>
        <v>0.3399477742139585</v>
      </c>
      <c r="R619" s="6">
        <f t="shared" si="65"/>
        <v>0.12277470841006766</v>
      </c>
      <c r="S619" t="str" cm="1">
        <f t="array" ref="S619">_xlfn.IFS(R619&gt;Q619,"Zunahme",-1*Q619&gt;R619,"Abnahme",TRUE,"Konstant")</f>
        <v>Konstant</v>
      </c>
      <c r="T619">
        <f>IFERROR(INDEX(Gemeinde_Kennzahlen!A:C,MATCH(B619,Gemeinde_Kennzahlen!B:B,),3),0)</f>
        <v>12154</v>
      </c>
      <c r="U619">
        <f>IFERROR(IF(ISNUMBER(INDEX(Gemeinde_Kennzahlen!A:W,MATCH(B619,Gemeinde_Kennzahlen!B:B,),23)),INDEX(Gemeinde_Kennzahlen!A:W,MATCH(B619,Gemeinde_Kennzahlen!B:B,),23),0),0)</f>
        <v>4136</v>
      </c>
    </row>
    <row r="620" spans="1:21" x14ac:dyDescent="0.2">
      <c r="A620">
        <v>1363</v>
      </c>
      <c r="B620" t="s">
        <v>1765</v>
      </c>
      <c r="C620" s="6">
        <v>0</v>
      </c>
      <c r="D620" s="6">
        <v>0</v>
      </c>
      <c r="E620" s="6">
        <v>0</v>
      </c>
      <c r="F620" s="6">
        <v>0</v>
      </c>
      <c r="G620" s="6">
        <v>0</v>
      </c>
      <c r="H620" s="6">
        <v>0</v>
      </c>
      <c r="I620" s="6">
        <v>0</v>
      </c>
      <c r="J620" s="6">
        <v>0</v>
      </c>
      <c r="K620" s="6">
        <v>10.152284263959391</v>
      </c>
      <c r="L620" s="6">
        <v>0</v>
      </c>
      <c r="M620" s="6">
        <f t="shared" si="60"/>
        <v>1.015228426395939</v>
      </c>
      <c r="N620" s="6">
        <f t="shared" si="61"/>
        <v>0</v>
      </c>
      <c r="O620" s="6">
        <f t="shared" si="62"/>
        <v>0</v>
      </c>
      <c r="P620" s="6">
        <f t="shared" si="63"/>
        <v>2.030456852791878</v>
      </c>
      <c r="Q620" s="6">
        <f t="shared" si="64"/>
        <v>1.015228426395939</v>
      </c>
      <c r="R620" s="6">
        <f t="shared" si="65"/>
        <v>1.015228426395939</v>
      </c>
      <c r="S620" t="str" cm="1">
        <f t="array" ref="S620">_xlfn.IFS(R620&gt;Q620,"Zunahme",-1*Q620&gt;R620,"Abnahme",TRUE,"Konstant")</f>
        <v>Konstant</v>
      </c>
      <c r="T620">
        <f>IFERROR(INDEX(Gemeinde_Kennzahlen!A:C,MATCH(B620,Gemeinde_Kennzahlen!B:B,),3),0)</f>
        <v>797</v>
      </c>
      <c r="U620">
        <f>IFERROR(IF(ISNUMBER(INDEX(Gemeinde_Kennzahlen!A:W,MATCH(B620,Gemeinde_Kennzahlen!B:B,),23)),INDEX(Gemeinde_Kennzahlen!A:W,MATCH(B620,Gemeinde_Kennzahlen!B:B,),23),0),0)</f>
        <v>188</v>
      </c>
    </row>
    <row r="621" spans="1:21" x14ac:dyDescent="0.2">
      <c r="A621">
        <v>1364</v>
      </c>
      <c r="B621" t="s">
        <v>1764</v>
      </c>
      <c r="C621" s="6">
        <v>1.6156393892883107</v>
      </c>
      <c r="D621" s="6">
        <v>2.4234590839324661</v>
      </c>
      <c r="E621" s="6">
        <v>0.80781969464415537</v>
      </c>
      <c r="F621" s="6">
        <v>1.6156393892883107</v>
      </c>
      <c r="G621" s="6">
        <v>1.6156393892883107</v>
      </c>
      <c r="H621" s="6">
        <v>1.6156393892883107</v>
      </c>
      <c r="I621" s="6">
        <v>0.80781969464415537</v>
      </c>
      <c r="J621" s="6">
        <v>1.6156393892883107</v>
      </c>
      <c r="K621" s="6">
        <v>2.4234590839324661</v>
      </c>
      <c r="L621" s="6">
        <v>4.0390984732207773</v>
      </c>
      <c r="M621" s="6">
        <f t="shared" si="60"/>
        <v>1.8579852976815576</v>
      </c>
      <c r="N621" s="6">
        <f t="shared" si="61"/>
        <v>1.6156393892883107</v>
      </c>
      <c r="O621" s="6">
        <f t="shared" si="62"/>
        <v>1.615639389288311</v>
      </c>
      <c r="P621" s="6">
        <f t="shared" si="63"/>
        <v>2.1003312060748041</v>
      </c>
      <c r="Q621" s="6">
        <f t="shared" si="64"/>
        <v>0.29620055470285672</v>
      </c>
      <c r="R621" s="6">
        <f t="shared" si="65"/>
        <v>0.24234590839324643</v>
      </c>
      <c r="S621" t="str" cm="1">
        <f t="array" ref="S621">_xlfn.IFS(R621&gt;Q621,"Zunahme",-1*Q621&gt;R621,"Abnahme",TRUE,"Konstant")</f>
        <v>Konstant</v>
      </c>
      <c r="T621">
        <f>IFERROR(INDEX(Gemeinde_Kennzahlen!A:C,MATCH(B621,Gemeinde_Kennzahlen!B:B,),3),0)</f>
        <v>8952</v>
      </c>
      <c r="U621">
        <f>IFERROR(IF(ISNUMBER(INDEX(Gemeinde_Kennzahlen!A:W,MATCH(B621,Gemeinde_Kennzahlen!B:B,),23)),INDEX(Gemeinde_Kennzahlen!A:W,MATCH(B621,Gemeinde_Kennzahlen!B:B,),23),0),0)</f>
        <v>3427</v>
      </c>
    </row>
    <row r="622" spans="1:21" x14ac:dyDescent="0.2">
      <c r="A622">
        <v>1365</v>
      </c>
      <c r="B622" t="s">
        <v>1763</v>
      </c>
      <c r="C622" s="6">
        <v>0</v>
      </c>
      <c r="D622" s="6">
        <v>0</v>
      </c>
      <c r="E622" s="6">
        <v>0</v>
      </c>
      <c r="F622" s="6">
        <v>0</v>
      </c>
      <c r="G622" s="6">
        <v>0</v>
      </c>
      <c r="H622" s="6">
        <v>0</v>
      </c>
      <c r="I622" s="6">
        <v>0</v>
      </c>
      <c r="J622" s="6">
        <v>0</v>
      </c>
      <c r="K622" s="6">
        <v>0</v>
      </c>
      <c r="L622" s="6">
        <v>0</v>
      </c>
      <c r="M622" s="6">
        <f t="shared" si="60"/>
        <v>0</v>
      </c>
      <c r="N622" s="6">
        <f t="shared" si="61"/>
        <v>0</v>
      </c>
      <c r="O622" s="6">
        <f t="shared" si="62"/>
        <v>0</v>
      </c>
      <c r="P622" s="6">
        <f t="shared" si="63"/>
        <v>0</v>
      </c>
      <c r="Q622" s="6">
        <f t="shared" si="64"/>
        <v>0</v>
      </c>
      <c r="R622" s="6">
        <f t="shared" si="65"/>
        <v>0</v>
      </c>
      <c r="S622" t="str" cm="1">
        <f t="array" ref="S622">_xlfn.IFS(R622&gt;Q622,"Zunahme",-1*Q622&gt;R622,"Abnahme",TRUE,"Konstant")</f>
        <v>Konstant</v>
      </c>
      <c r="T622">
        <f>IFERROR(INDEX(Gemeinde_Kennzahlen!A:C,MATCH(B622,Gemeinde_Kennzahlen!B:B,),3),0)</f>
        <v>1114</v>
      </c>
      <c r="U622">
        <f>IFERROR(IF(ISNUMBER(INDEX(Gemeinde_Kennzahlen!A:W,MATCH(B622,Gemeinde_Kennzahlen!B:B,),23)),INDEX(Gemeinde_Kennzahlen!A:W,MATCH(B622,Gemeinde_Kennzahlen!B:B,),23),0),0)</f>
        <v>211</v>
      </c>
    </row>
    <row r="623" spans="1:21" x14ac:dyDescent="0.2">
      <c r="A623">
        <v>1366</v>
      </c>
      <c r="B623" t="s">
        <v>1762</v>
      </c>
      <c r="C623" s="6">
        <v>0</v>
      </c>
      <c r="D623" s="6">
        <v>0</v>
      </c>
      <c r="E623" s="6">
        <v>0</v>
      </c>
      <c r="F623" s="6">
        <v>0</v>
      </c>
      <c r="G623" s="6">
        <v>0</v>
      </c>
      <c r="H623" s="6">
        <v>0</v>
      </c>
      <c r="I623" s="6">
        <v>0</v>
      </c>
      <c r="J623" s="6">
        <v>0</v>
      </c>
      <c r="K623" s="6">
        <v>0</v>
      </c>
      <c r="L623" s="6">
        <v>0</v>
      </c>
      <c r="M623" s="6">
        <f t="shared" si="60"/>
        <v>0</v>
      </c>
      <c r="N623" s="6">
        <f t="shared" si="61"/>
        <v>0</v>
      </c>
      <c r="O623" s="6">
        <f t="shared" si="62"/>
        <v>0</v>
      </c>
      <c r="P623" s="6">
        <f t="shared" si="63"/>
        <v>0</v>
      </c>
      <c r="Q623" s="6">
        <f t="shared" si="64"/>
        <v>0</v>
      </c>
      <c r="R623" s="6">
        <f t="shared" si="65"/>
        <v>0</v>
      </c>
      <c r="S623" t="str" cm="1">
        <f t="array" ref="S623">_xlfn.IFS(R623&gt;Q623,"Zunahme",-1*Q623&gt;R623,"Abnahme",TRUE,"Konstant")</f>
        <v>Konstant</v>
      </c>
      <c r="T623">
        <f>IFERROR(INDEX(Gemeinde_Kennzahlen!A:C,MATCH(B623,Gemeinde_Kennzahlen!B:B,),3),0)</f>
        <v>1148</v>
      </c>
      <c r="U623">
        <f>IFERROR(IF(ISNUMBER(INDEX(Gemeinde_Kennzahlen!A:W,MATCH(B623,Gemeinde_Kennzahlen!B:B,),23)),INDEX(Gemeinde_Kennzahlen!A:W,MATCH(B623,Gemeinde_Kennzahlen!B:B,),23),0),0)</f>
        <v>821</v>
      </c>
    </row>
    <row r="624" spans="1:21" x14ac:dyDescent="0.2">
      <c r="A624">
        <v>1367</v>
      </c>
      <c r="B624" t="s">
        <v>1761</v>
      </c>
      <c r="C624" s="6">
        <v>0</v>
      </c>
      <c r="D624" s="6">
        <v>0</v>
      </c>
      <c r="E624" s="6">
        <v>0</v>
      </c>
      <c r="F624" s="6">
        <v>0</v>
      </c>
      <c r="G624" s="6">
        <v>1.9944156362185881</v>
      </c>
      <c r="H624" s="6">
        <v>0</v>
      </c>
      <c r="I624" s="6">
        <v>0</v>
      </c>
      <c r="J624" s="6">
        <v>0</v>
      </c>
      <c r="K624" s="6">
        <v>1.9944156362185881</v>
      </c>
      <c r="L624" s="6">
        <v>0</v>
      </c>
      <c r="M624" s="6">
        <f t="shared" si="60"/>
        <v>0.39888312724371761</v>
      </c>
      <c r="N624" s="6">
        <f t="shared" si="61"/>
        <v>0</v>
      </c>
      <c r="O624" s="6">
        <f t="shared" si="62"/>
        <v>0.39888312724371761</v>
      </c>
      <c r="P624" s="6">
        <f t="shared" si="63"/>
        <v>0.39888312724371761</v>
      </c>
      <c r="Q624" s="6">
        <f t="shared" si="64"/>
        <v>0.26592208482914509</v>
      </c>
      <c r="R624" s="6">
        <f t="shared" si="65"/>
        <v>0</v>
      </c>
      <c r="S624" t="str" cm="1">
        <f t="array" ref="S624">_xlfn.IFS(R624&gt;Q624,"Zunahme",-1*Q624&gt;R624,"Abnahme",TRUE,"Konstant")</f>
        <v>Konstant</v>
      </c>
      <c r="T624">
        <f>IFERROR(INDEX(Gemeinde_Kennzahlen!A:C,MATCH(B624,Gemeinde_Kennzahlen!B:B,),3),0)</f>
        <v>3486</v>
      </c>
      <c r="U624">
        <f>IFERROR(IF(ISNUMBER(INDEX(Gemeinde_Kennzahlen!A:W,MATCH(B624,Gemeinde_Kennzahlen!B:B,),23)),INDEX(Gemeinde_Kennzahlen!A:W,MATCH(B624,Gemeinde_Kennzahlen!B:B,),23),0),0)</f>
        <v>1528</v>
      </c>
    </row>
    <row r="625" spans="1:21" x14ac:dyDescent="0.2">
      <c r="A625">
        <v>1368</v>
      </c>
      <c r="B625" t="s">
        <v>1760</v>
      </c>
      <c r="C625" s="6">
        <v>0</v>
      </c>
      <c r="D625" s="6">
        <v>0</v>
      </c>
      <c r="E625" s="6">
        <v>0</v>
      </c>
      <c r="F625" s="6">
        <v>7.6804915514592924</v>
      </c>
      <c r="G625" s="6">
        <v>0</v>
      </c>
      <c r="H625" s="6">
        <v>0</v>
      </c>
      <c r="I625" s="6">
        <v>0</v>
      </c>
      <c r="J625" s="6">
        <v>0</v>
      </c>
      <c r="K625" s="6">
        <v>0</v>
      </c>
      <c r="L625" s="6">
        <v>0</v>
      </c>
      <c r="M625" s="6">
        <f t="shared" si="60"/>
        <v>0.7680491551459292</v>
      </c>
      <c r="N625" s="6">
        <f t="shared" si="61"/>
        <v>0</v>
      </c>
      <c r="O625" s="6">
        <f t="shared" si="62"/>
        <v>1.5360983102918584</v>
      </c>
      <c r="P625" s="6">
        <f t="shared" si="63"/>
        <v>0</v>
      </c>
      <c r="Q625" s="6">
        <f t="shared" si="64"/>
        <v>0.7680491551459292</v>
      </c>
      <c r="R625" s="6">
        <f t="shared" si="65"/>
        <v>-0.7680491551459292</v>
      </c>
      <c r="S625" t="str" cm="1">
        <f t="array" ref="S625">_xlfn.IFS(R625&gt;Q625,"Zunahme",-1*Q625&gt;R625,"Abnahme",TRUE,"Konstant")</f>
        <v>Konstant</v>
      </c>
      <c r="T625">
        <f>IFERROR(INDEX(Gemeinde_Kennzahlen!A:C,MATCH(B625,Gemeinde_Kennzahlen!B:B,),3),0)</f>
        <v>870</v>
      </c>
      <c r="U625">
        <f>IFERROR(IF(ISNUMBER(INDEX(Gemeinde_Kennzahlen!A:W,MATCH(B625,Gemeinde_Kennzahlen!B:B,),23)),INDEX(Gemeinde_Kennzahlen!A:W,MATCH(B625,Gemeinde_Kennzahlen!B:B,),23),0),0)</f>
        <v>432</v>
      </c>
    </row>
    <row r="626" spans="1:21" x14ac:dyDescent="0.2">
      <c r="A626">
        <v>1369</v>
      </c>
      <c r="B626" t="s">
        <v>1759</v>
      </c>
      <c r="C626" s="6">
        <v>0</v>
      </c>
      <c r="D626" s="6">
        <v>0</v>
      </c>
      <c r="E626" s="6">
        <v>0</v>
      </c>
      <c r="F626" s="6">
        <v>0</v>
      </c>
      <c r="G626" s="6">
        <v>0</v>
      </c>
      <c r="H626" s="6">
        <v>0</v>
      </c>
      <c r="I626" s="6">
        <v>0</v>
      </c>
      <c r="J626" s="6">
        <v>0</v>
      </c>
      <c r="K626" s="6">
        <v>0</v>
      </c>
      <c r="L626" s="6">
        <v>0</v>
      </c>
      <c r="M626" s="6">
        <f t="shared" si="60"/>
        <v>0</v>
      </c>
      <c r="N626" s="6">
        <f t="shared" si="61"/>
        <v>0</v>
      </c>
      <c r="O626" s="6">
        <f t="shared" si="62"/>
        <v>0</v>
      </c>
      <c r="P626" s="6">
        <f t="shared" si="63"/>
        <v>0</v>
      </c>
      <c r="Q626" s="6">
        <f t="shared" si="64"/>
        <v>0</v>
      </c>
      <c r="R626" s="6">
        <f t="shared" si="65"/>
        <v>0</v>
      </c>
      <c r="S626" t="str" cm="1">
        <f t="array" ref="S626">_xlfn.IFS(R626&gt;Q626,"Zunahme",-1*Q626&gt;R626,"Abnahme",TRUE,"Konstant")</f>
        <v>Konstant</v>
      </c>
      <c r="T626">
        <f>IFERROR(INDEX(Gemeinde_Kennzahlen!A:C,MATCH(B626,Gemeinde_Kennzahlen!B:B,),3),0)</f>
        <v>86</v>
      </c>
      <c r="U626">
        <f>IFERROR(IF(ISNUMBER(INDEX(Gemeinde_Kennzahlen!A:W,MATCH(B626,Gemeinde_Kennzahlen!B:B,),23)),INDEX(Gemeinde_Kennzahlen!A:W,MATCH(B626,Gemeinde_Kennzahlen!B:B,),23),0),0)</f>
        <v>42</v>
      </c>
    </row>
    <row r="627" spans="1:21" x14ac:dyDescent="0.2">
      <c r="A627">
        <v>1370</v>
      </c>
      <c r="B627" t="s">
        <v>1758</v>
      </c>
      <c r="C627" s="6">
        <v>2.9797377830750893</v>
      </c>
      <c r="D627" s="6">
        <v>0</v>
      </c>
      <c r="E627" s="6">
        <v>0</v>
      </c>
      <c r="F627" s="6">
        <v>5.9594755661501786</v>
      </c>
      <c r="G627" s="6">
        <v>0</v>
      </c>
      <c r="H627" s="6">
        <v>0</v>
      </c>
      <c r="I627" s="6">
        <v>0</v>
      </c>
      <c r="J627" s="6">
        <v>0</v>
      </c>
      <c r="K627" s="6">
        <v>0</v>
      </c>
      <c r="L627" s="6">
        <v>2.9797377830750893</v>
      </c>
      <c r="M627" s="6">
        <f t="shared" si="60"/>
        <v>1.1918951132300357</v>
      </c>
      <c r="N627" s="6">
        <f t="shared" si="61"/>
        <v>0</v>
      </c>
      <c r="O627" s="6">
        <f t="shared" si="62"/>
        <v>1.7878426698450536</v>
      </c>
      <c r="P627" s="6">
        <f t="shared" si="63"/>
        <v>0.59594755661501786</v>
      </c>
      <c r="Q627" s="6">
        <f t="shared" si="64"/>
        <v>0.65884481334036538</v>
      </c>
      <c r="R627" s="6">
        <f t="shared" si="65"/>
        <v>-0.59594755661501786</v>
      </c>
      <c r="S627" t="str" cm="1">
        <f t="array" ref="S627">_xlfn.IFS(R627&gt;Q627,"Zunahme",-1*Q627&gt;R627,"Abnahme",TRUE,"Konstant")</f>
        <v>Konstant</v>
      </c>
      <c r="T627">
        <f>IFERROR(INDEX(Gemeinde_Kennzahlen!A:C,MATCH(B627,Gemeinde_Kennzahlen!B:B,),3),0)</f>
        <v>2460</v>
      </c>
      <c r="U627">
        <f>IFERROR(IF(ISNUMBER(INDEX(Gemeinde_Kennzahlen!A:W,MATCH(B627,Gemeinde_Kennzahlen!B:B,),23)),INDEX(Gemeinde_Kennzahlen!A:W,MATCH(B627,Gemeinde_Kennzahlen!B:B,),23),0),0)</f>
        <v>896</v>
      </c>
    </row>
    <row r="628" spans="1:21" x14ac:dyDescent="0.2">
      <c r="A628">
        <v>1371</v>
      </c>
      <c r="B628" t="s">
        <v>1757</v>
      </c>
      <c r="C628" s="6">
        <v>0</v>
      </c>
      <c r="D628" s="6">
        <v>0</v>
      </c>
      <c r="E628" s="6">
        <v>0</v>
      </c>
      <c r="F628" s="6">
        <v>0</v>
      </c>
      <c r="G628" s="6">
        <v>3.9277297721916735</v>
      </c>
      <c r="H628" s="6">
        <v>0</v>
      </c>
      <c r="I628" s="6">
        <v>7.855459544383347</v>
      </c>
      <c r="J628" s="6">
        <v>0</v>
      </c>
      <c r="K628" s="6">
        <v>0</v>
      </c>
      <c r="L628" s="6">
        <v>0</v>
      </c>
      <c r="M628" s="6">
        <f t="shared" si="60"/>
        <v>1.178318931657502</v>
      </c>
      <c r="N628" s="6">
        <f t="shared" si="61"/>
        <v>0</v>
      </c>
      <c r="O628" s="6">
        <f t="shared" si="62"/>
        <v>0.78554595443833475</v>
      </c>
      <c r="P628" s="6">
        <f t="shared" si="63"/>
        <v>1.5710919088766695</v>
      </c>
      <c r="Q628" s="6">
        <f t="shared" si="64"/>
        <v>0.83832472341357012</v>
      </c>
      <c r="R628" s="6">
        <f t="shared" si="65"/>
        <v>0.39277297721916749</v>
      </c>
      <c r="S628" t="str" cm="1">
        <f t="array" ref="S628">_xlfn.IFS(R628&gt;Q628,"Zunahme",-1*Q628&gt;R628,"Abnahme",TRUE,"Konstant")</f>
        <v>Konstant</v>
      </c>
      <c r="T628">
        <f>IFERROR(INDEX(Gemeinde_Kennzahlen!A:C,MATCH(B628,Gemeinde_Kennzahlen!B:B,),3),0)</f>
        <v>1925</v>
      </c>
      <c r="U628">
        <f>IFERROR(IF(ISNUMBER(INDEX(Gemeinde_Kennzahlen!A:W,MATCH(B628,Gemeinde_Kennzahlen!B:B,),23)),INDEX(Gemeinde_Kennzahlen!A:W,MATCH(B628,Gemeinde_Kennzahlen!B:B,),23),0),0)</f>
        <v>621</v>
      </c>
    </row>
    <row r="629" spans="1:21" x14ac:dyDescent="0.2">
      <c r="A629">
        <v>1372</v>
      </c>
      <c r="B629" t="s">
        <v>1756</v>
      </c>
      <c r="C629" s="6">
        <v>2.1410219811590068</v>
      </c>
      <c r="D629" s="6">
        <v>2.1410219811590068</v>
      </c>
      <c r="E629" s="6">
        <v>2.1410219811590068</v>
      </c>
      <c r="F629" s="6">
        <v>1.4273479874393378</v>
      </c>
      <c r="G629" s="6">
        <v>0.35683699685983444</v>
      </c>
      <c r="H629" s="6">
        <v>2.4978589780188409</v>
      </c>
      <c r="I629" s="6">
        <v>1.4273479874393378</v>
      </c>
      <c r="J629" s="6">
        <v>1.0705109905795034</v>
      </c>
      <c r="K629" s="6">
        <v>1.7841849842991722</v>
      </c>
      <c r="L629" s="6">
        <v>0.71367399371966889</v>
      </c>
      <c r="M629" s="6">
        <f t="shared" si="60"/>
        <v>1.5700827861832716</v>
      </c>
      <c r="N629" s="6">
        <f t="shared" si="61"/>
        <v>1.6057664858692551</v>
      </c>
      <c r="O629" s="6">
        <f t="shared" si="62"/>
        <v>1.6414501855552384</v>
      </c>
      <c r="P629" s="6">
        <f t="shared" si="63"/>
        <v>1.4987153868113046</v>
      </c>
      <c r="Q629" s="6">
        <f t="shared" si="64"/>
        <v>0.22061134493043358</v>
      </c>
      <c r="R629" s="6">
        <f t="shared" si="65"/>
        <v>-7.1367399371967011E-2</v>
      </c>
      <c r="S629" t="str" cm="1">
        <f t="array" ref="S629">_xlfn.IFS(R629&gt;Q629,"Zunahme",-1*Q629&gt;R629,"Abnahme",TRUE,"Konstant")</f>
        <v>Konstant</v>
      </c>
      <c r="T629">
        <f>IFERROR(INDEX(Gemeinde_Kennzahlen!A:C,MATCH(B629,Gemeinde_Kennzahlen!B:B,),3),0)</f>
        <v>15239</v>
      </c>
      <c r="U629">
        <f>IFERROR(IF(ISNUMBER(INDEX(Gemeinde_Kennzahlen!A:W,MATCH(B629,Gemeinde_Kennzahlen!B:B,),23)),INDEX(Gemeinde_Kennzahlen!A:W,MATCH(B629,Gemeinde_Kennzahlen!B:B,),23),0),0)</f>
        <v>12785</v>
      </c>
    </row>
    <row r="630" spans="1:21" x14ac:dyDescent="0.2">
      <c r="A630">
        <v>1373</v>
      </c>
      <c r="B630" t="s">
        <v>1755</v>
      </c>
      <c r="C630" s="6">
        <v>0</v>
      </c>
      <c r="D630" s="6">
        <v>0</v>
      </c>
      <c r="E630" s="6">
        <v>2.0521239482864764</v>
      </c>
      <c r="F630" s="6">
        <v>0</v>
      </c>
      <c r="G630" s="6">
        <v>0</v>
      </c>
      <c r="H630" s="6">
        <v>2.0521239482864764</v>
      </c>
      <c r="I630" s="6">
        <v>0</v>
      </c>
      <c r="J630" s="6">
        <v>0</v>
      </c>
      <c r="K630" s="6">
        <v>0</v>
      </c>
      <c r="L630" s="6">
        <v>0</v>
      </c>
      <c r="M630" s="6">
        <f t="shared" si="60"/>
        <v>0.41042478965729529</v>
      </c>
      <c r="N630" s="6">
        <f t="shared" si="61"/>
        <v>0</v>
      </c>
      <c r="O630" s="6">
        <f t="shared" si="62"/>
        <v>0.41042478965729529</v>
      </c>
      <c r="P630" s="6">
        <f t="shared" si="63"/>
        <v>0.41042478965729529</v>
      </c>
      <c r="Q630" s="6">
        <f t="shared" si="64"/>
        <v>0.27361652643819684</v>
      </c>
      <c r="R630" s="6">
        <f t="shared" si="65"/>
        <v>0</v>
      </c>
      <c r="S630" t="str" cm="1">
        <f t="array" ref="S630">_xlfn.IFS(R630&gt;Q630,"Zunahme",-1*Q630&gt;R630,"Abnahme",TRUE,"Konstant")</f>
        <v>Konstant</v>
      </c>
      <c r="T630">
        <f>IFERROR(INDEX(Gemeinde_Kennzahlen!A:C,MATCH(B630,Gemeinde_Kennzahlen!B:B,),3),0)</f>
        <v>3608</v>
      </c>
      <c r="U630">
        <f>IFERROR(IF(ISNUMBER(INDEX(Gemeinde_Kennzahlen!A:W,MATCH(B630,Gemeinde_Kennzahlen!B:B,),23)),INDEX(Gemeinde_Kennzahlen!A:W,MATCH(B630,Gemeinde_Kennzahlen!B:B,),23),0),0)</f>
        <v>1265</v>
      </c>
    </row>
    <row r="631" spans="1:21" x14ac:dyDescent="0.2">
      <c r="A631">
        <v>1374</v>
      </c>
      <c r="B631" t="s">
        <v>1754</v>
      </c>
      <c r="C631" s="6">
        <v>0</v>
      </c>
      <c r="D631" s="6">
        <v>0</v>
      </c>
      <c r="E631" s="6">
        <v>0</v>
      </c>
      <c r="F631" s="6">
        <v>0</v>
      </c>
      <c r="G631" s="6">
        <v>0</v>
      </c>
      <c r="H631" s="6">
        <v>7.7101002313030067</v>
      </c>
      <c r="I631" s="6">
        <v>0</v>
      </c>
      <c r="J631" s="6">
        <v>0</v>
      </c>
      <c r="K631" s="6">
        <v>0</v>
      </c>
      <c r="L631" s="6">
        <v>7.7101002313030067</v>
      </c>
      <c r="M631" s="6">
        <f t="shared" si="60"/>
        <v>1.5420200462606013</v>
      </c>
      <c r="N631" s="6">
        <f t="shared" si="61"/>
        <v>0</v>
      </c>
      <c r="O631" s="6">
        <f t="shared" si="62"/>
        <v>0</v>
      </c>
      <c r="P631" s="6">
        <f t="shared" si="63"/>
        <v>3.0840400925212026</v>
      </c>
      <c r="Q631" s="6">
        <f t="shared" si="64"/>
        <v>1.0280133641737341</v>
      </c>
      <c r="R631" s="6">
        <f t="shared" si="65"/>
        <v>1.5420200462606013</v>
      </c>
      <c r="S631" t="str" cm="1">
        <f t="array" ref="S631">_xlfn.IFS(R631&gt;Q631,"Zunahme",-1*Q631&gt;R631,"Abnahme",TRUE,"Konstant")</f>
        <v>Zunahme</v>
      </c>
      <c r="T631">
        <f>IFERROR(INDEX(Gemeinde_Kennzahlen!A:C,MATCH(B631,Gemeinde_Kennzahlen!B:B,),3),0)</f>
        <v>939</v>
      </c>
      <c r="U631">
        <f>IFERROR(IF(ISNUMBER(INDEX(Gemeinde_Kennzahlen!A:W,MATCH(B631,Gemeinde_Kennzahlen!B:B,),23)),INDEX(Gemeinde_Kennzahlen!A:W,MATCH(B631,Gemeinde_Kennzahlen!B:B,),23),0),0)</f>
        <v>358</v>
      </c>
    </row>
    <row r="632" spans="1:21" x14ac:dyDescent="0.2">
      <c r="A632">
        <v>1375</v>
      </c>
      <c r="B632" t="s">
        <v>1753</v>
      </c>
      <c r="C632" s="6">
        <v>3.0450669914738122</v>
      </c>
      <c r="D632" s="6">
        <v>0</v>
      </c>
      <c r="E632" s="6">
        <v>0</v>
      </c>
      <c r="F632" s="6">
        <v>0</v>
      </c>
      <c r="G632" s="6">
        <v>0</v>
      </c>
      <c r="H632" s="6">
        <v>0</v>
      </c>
      <c r="I632" s="6">
        <v>0</v>
      </c>
      <c r="J632" s="6">
        <v>0</v>
      </c>
      <c r="K632" s="6">
        <v>0</v>
      </c>
      <c r="L632" s="6">
        <v>0</v>
      </c>
      <c r="M632" s="6">
        <f t="shared" si="60"/>
        <v>0.30450669914738121</v>
      </c>
      <c r="N632" s="6">
        <f t="shared" si="61"/>
        <v>0</v>
      </c>
      <c r="O632" s="6">
        <f t="shared" si="62"/>
        <v>0.60901339829476242</v>
      </c>
      <c r="P632" s="6">
        <f t="shared" si="63"/>
        <v>0</v>
      </c>
      <c r="Q632" s="6">
        <f t="shared" si="64"/>
        <v>0.30450669914738121</v>
      </c>
      <c r="R632" s="6">
        <f t="shared" si="65"/>
        <v>-0.30450669914738121</v>
      </c>
      <c r="S632" t="str" cm="1">
        <f t="array" ref="S632">_xlfn.IFS(R632&gt;Q632,"Zunahme",-1*Q632&gt;R632,"Abnahme",TRUE,"Konstant")</f>
        <v>Konstant</v>
      </c>
      <c r="T632">
        <f>IFERROR(INDEX(Gemeinde_Kennzahlen!A:C,MATCH(B632,Gemeinde_Kennzahlen!B:B,),3),0)</f>
        <v>2398</v>
      </c>
      <c r="U632">
        <f>IFERROR(IF(ISNUMBER(INDEX(Gemeinde_Kennzahlen!A:W,MATCH(B632,Gemeinde_Kennzahlen!B:B,),23)),INDEX(Gemeinde_Kennzahlen!A:W,MATCH(B632,Gemeinde_Kennzahlen!B:B,),23),0),0)</f>
        <v>886</v>
      </c>
    </row>
    <row r="633" spans="1:21" x14ac:dyDescent="0.2">
      <c r="A633">
        <v>1401</v>
      </c>
      <c r="B633" t="s">
        <v>1752</v>
      </c>
      <c r="C633" s="6">
        <v>0</v>
      </c>
      <c r="D633" s="6">
        <v>2.17084554433952</v>
      </c>
      <c r="E633" s="6">
        <v>0</v>
      </c>
      <c r="F633" s="6">
        <v>2.17084554433952</v>
      </c>
      <c r="G633" s="6">
        <v>2.17084554433952</v>
      </c>
      <c r="H633" s="6">
        <v>1.08542277216976</v>
      </c>
      <c r="I633" s="6">
        <v>0</v>
      </c>
      <c r="J633" s="6">
        <v>1.08542277216976</v>
      </c>
      <c r="K633" s="6">
        <v>0</v>
      </c>
      <c r="L633" s="6">
        <v>0</v>
      </c>
      <c r="M633" s="6">
        <f t="shared" si="60"/>
        <v>0.86833821773580799</v>
      </c>
      <c r="N633" s="6">
        <f t="shared" si="61"/>
        <v>0.54271138608488001</v>
      </c>
      <c r="O633" s="6">
        <f t="shared" si="62"/>
        <v>1.3025073266037119</v>
      </c>
      <c r="P633" s="6">
        <f t="shared" si="63"/>
        <v>0.434169108867904</v>
      </c>
      <c r="Q633" s="6">
        <f t="shared" si="64"/>
        <v>0.31541654499371707</v>
      </c>
      <c r="R633" s="6">
        <f t="shared" si="65"/>
        <v>-0.434169108867904</v>
      </c>
      <c r="S633" t="str" cm="1">
        <f t="array" ref="S633">_xlfn.IFS(R633&gt;Q633,"Zunahme",-1*Q633&gt;R633,"Abnahme",TRUE,"Konstant")</f>
        <v>Abnahme</v>
      </c>
      <c r="T633">
        <f>IFERROR(INDEX(Gemeinde_Kennzahlen!A:C,MATCH(B633,Gemeinde_Kennzahlen!B:B,),3),0)</f>
        <v>6053</v>
      </c>
      <c r="U633">
        <f>IFERROR(IF(ISNUMBER(INDEX(Gemeinde_Kennzahlen!A:W,MATCH(B633,Gemeinde_Kennzahlen!B:B,),23)),INDEX(Gemeinde_Kennzahlen!A:W,MATCH(B633,Gemeinde_Kennzahlen!B:B,),23),0),0)</f>
        <v>3160</v>
      </c>
    </row>
    <row r="634" spans="1:21" x14ac:dyDescent="0.2">
      <c r="A634">
        <v>1402</v>
      </c>
      <c r="B634" t="s">
        <v>1751</v>
      </c>
      <c r="C634" s="6">
        <v>5.9127864005912789</v>
      </c>
      <c r="D634" s="6">
        <v>2.9563932002956395</v>
      </c>
      <c r="E634" s="6">
        <v>0</v>
      </c>
      <c r="F634" s="6">
        <v>1.4781966001478197</v>
      </c>
      <c r="G634" s="6">
        <v>0</v>
      </c>
      <c r="H634" s="6">
        <v>0</v>
      </c>
      <c r="I634" s="6">
        <v>1.4781966001478197</v>
      </c>
      <c r="J634" s="6">
        <v>0</v>
      </c>
      <c r="K634" s="6">
        <v>0</v>
      </c>
      <c r="L634" s="6">
        <v>0</v>
      </c>
      <c r="M634" s="6">
        <f t="shared" si="60"/>
        <v>1.1825572801182558</v>
      </c>
      <c r="N634" s="6">
        <f t="shared" si="61"/>
        <v>0</v>
      </c>
      <c r="O634" s="6">
        <f t="shared" si="62"/>
        <v>2.0694752402069474</v>
      </c>
      <c r="P634" s="6">
        <f t="shared" si="63"/>
        <v>0.29563932002956395</v>
      </c>
      <c r="Q634" s="6">
        <f t="shared" si="64"/>
        <v>0.61542232061083002</v>
      </c>
      <c r="R634" s="6">
        <f t="shared" si="65"/>
        <v>-0.88691796008869184</v>
      </c>
      <c r="S634" t="str" cm="1">
        <f t="array" ref="S634">_xlfn.IFS(R634&gt;Q634,"Zunahme",-1*Q634&gt;R634,"Abnahme",TRUE,"Konstant")</f>
        <v>Abnahme</v>
      </c>
      <c r="T634">
        <f>IFERROR(INDEX(Gemeinde_Kennzahlen!A:C,MATCH(B634,Gemeinde_Kennzahlen!B:B,),3),0)</f>
        <v>4186</v>
      </c>
      <c r="U634">
        <f>IFERROR(IF(ISNUMBER(INDEX(Gemeinde_Kennzahlen!A:W,MATCH(B634,Gemeinde_Kennzahlen!B:B,),23)),INDEX(Gemeinde_Kennzahlen!A:W,MATCH(B634,Gemeinde_Kennzahlen!B:B,),23),0),0)</f>
        <v>2579</v>
      </c>
    </row>
    <row r="635" spans="1:21" x14ac:dyDescent="0.2">
      <c r="A635">
        <v>1403</v>
      </c>
      <c r="B635" t="s">
        <v>1750</v>
      </c>
      <c r="C635" s="6">
        <v>1.9880715705765408</v>
      </c>
      <c r="D635" s="6">
        <v>0</v>
      </c>
      <c r="E635" s="6">
        <v>1.9880715705765408</v>
      </c>
      <c r="F635" s="6">
        <v>0</v>
      </c>
      <c r="G635" s="6">
        <v>0</v>
      </c>
      <c r="H635" s="6">
        <v>0</v>
      </c>
      <c r="I635" s="6">
        <v>0</v>
      </c>
      <c r="J635" s="6">
        <v>0</v>
      </c>
      <c r="K635" s="6">
        <v>0</v>
      </c>
      <c r="L635" s="6">
        <v>0</v>
      </c>
      <c r="M635" s="6">
        <f t="shared" si="60"/>
        <v>0.39761431411530818</v>
      </c>
      <c r="N635" s="6">
        <f t="shared" si="61"/>
        <v>0</v>
      </c>
      <c r="O635" s="6">
        <f t="shared" si="62"/>
        <v>0.79522862823061635</v>
      </c>
      <c r="P635" s="6">
        <f t="shared" si="63"/>
        <v>0</v>
      </c>
      <c r="Q635" s="6">
        <f t="shared" si="64"/>
        <v>0.26507620941020543</v>
      </c>
      <c r="R635" s="6">
        <f t="shared" si="65"/>
        <v>-0.39761431411530818</v>
      </c>
      <c r="S635" t="str" cm="1">
        <f t="array" ref="S635">_xlfn.IFS(R635&gt;Q635,"Zunahme",-1*Q635&gt;R635,"Abnahme",TRUE,"Konstant")</f>
        <v>Abnahme</v>
      </c>
      <c r="T635">
        <f>IFERROR(INDEX(Gemeinde_Kennzahlen!A:C,MATCH(B635,Gemeinde_Kennzahlen!B:B,),3),0)</f>
        <v>3657</v>
      </c>
      <c r="U635">
        <f>IFERROR(IF(ISNUMBER(INDEX(Gemeinde_Kennzahlen!A:W,MATCH(B635,Gemeinde_Kennzahlen!B:B,),23)),INDEX(Gemeinde_Kennzahlen!A:W,MATCH(B635,Gemeinde_Kennzahlen!B:B,),23),0),0)</f>
        <v>1373</v>
      </c>
    </row>
    <row r="636" spans="1:21" x14ac:dyDescent="0.2">
      <c r="A636">
        <v>1404</v>
      </c>
      <c r="B636" t="s">
        <v>1749</v>
      </c>
      <c r="C636" s="6">
        <v>2.2693747872461136</v>
      </c>
      <c r="D636" s="6">
        <v>0</v>
      </c>
      <c r="E636" s="6">
        <v>1.1346873936230568</v>
      </c>
      <c r="F636" s="6">
        <v>0</v>
      </c>
      <c r="G636" s="6">
        <v>1.1346873936230568</v>
      </c>
      <c r="H636" s="6">
        <v>0</v>
      </c>
      <c r="I636" s="6">
        <v>1.1346873936230568</v>
      </c>
      <c r="J636" s="6">
        <v>0</v>
      </c>
      <c r="K636" s="6">
        <v>1.1346873936230568</v>
      </c>
      <c r="L636" s="6">
        <v>1.1346873936230568</v>
      </c>
      <c r="M636" s="6">
        <f t="shared" si="60"/>
        <v>0.79428117553613986</v>
      </c>
      <c r="N636" s="6">
        <f t="shared" si="61"/>
        <v>1.1346873936230568</v>
      </c>
      <c r="O636" s="6">
        <f t="shared" si="62"/>
        <v>0.90774991489844548</v>
      </c>
      <c r="P636" s="6">
        <f t="shared" si="63"/>
        <v>0.68081243617383413</v>
      </c>
      <c r="Q636" s="6">
        <f t="shared" si="64"/>
        <v>0.24218481173391002</v>
      </c>
      <c r="R636" s="6">
        <f t="shared" si="65"/>
        <v>-0.11346873936230573</v>
      </c>
      <c r="S636" t="str" cm="1">
        <f t="array" ref="S636">_xlfn.IFS(R636&gt;Q636,"Zunahme",-1*Q636&gt;R636,"Abnahme",TRUE,"Konstant")</f>
        <v>Konstant</v>
      </c>
      <c r="T636">
        <f>IFERROR(INDEX(Gemeinde_Kennzahlen!A:C,MATCH(B636,Gemeinde_Kennzahlen!B:B,),3),0)</f>
        <v>6295</v>
      </c>
      <c r="U636">
        <f>IFERROR(IF(ISNUMBER(INDEX(Gemeinde_Kennzahlen!A:W,MATCH(B636,Gemeinde_Kennzahlen!B:B,),23)),INDEX(Gemeinde_Kennzahlen!A:W,MATCH(B636,Gemeinde_Kennzahlen!B:B,),23),0),0)</f>
        <v>2518</v>
      </c>
    </row>
    <row r="637" spans="1:21" x14ac:dyDescent="0.2">
      <c r="A637">
        <v>1405</v>
      </c>
      <c r="B637" t="s">
        <v>1748</v>
      </c>
      <c r="C637" s="6">
        <v>0</v>
      </c>
      <c r="D637" s="6">
        <v>0</v>
      </c>
      <c r="E637" s="6">
        <v>0</v>
      </c>
      <c r="F637" s="6">
        <v>6.1180789232181088</v>
      </c>
      <c r="G637" s="6">
        <v>3.0590394616090544</v>
      </c>
      <c r="H637" s="6">
        <v>0</v>
      </c>
      <c r="I637" s="6">
        <v>0</v>
      </c>
      <c r="J637" s="6">
        <v>0</v>
      </c>
      <c r="K637" s="6">
        <v>0</v>
      </c>
      <c r="L637" s="6">
        <v>0</v>
      </c>
      <c r="M637" s="6">
        <f t="shared" si="60"/>
        <v>0.91771183848271642</v>
      </c>
      <c r="N637" s="6">
        <f t="shared" si="61"/>
        <v>0</v>
      </c>
      <c r="O637" s="6">
        <f t="shared" si="62"/>
        <v>1.8354236769654328</v>
      </c>
      <c r="P637" s="6">
        <f t="shared" si="63"/>
        <v>0</v>
      </c>
      <c r="Q637" s="6">
        <f t="shared" si="64"/>
        <v>0.65291365732974882</v>
      </c>
      <c r="R637" s="6">
        <f t="shared" si="65"/>
        <v>-0.91771183848271642</v>
      </c>
      <c r="S637" t="str" cm="1">
        <f t="array" ref="S637">_xlfn.IFS(R637&gt;Q637,"Zunahme",-1*Q637&gt;R637,"Abnahme",TRUE,"Konstant")</f>
        <v>Abnahme</v>
      </c>
      <c r="T637">
        <f>IFERROR(INDEX(Gemeinde_Kennzahlen!A:C,MATCH(B637,Gemeinde_Kennzahlen!B:B,),3),0)</f>
        <v>2111</v>
      </c>
      <c r="U637">
        <f>IFERROR(IF(ISNUMBER(INDEX(Gemeinde_Kennzahlen!A:W,MATCH(B637,Gemeinde_Kennzahlen!B:B,),23)),INDEX(Gemeinde_Kennzahlen!A:W,MATCH(B637,Gemeinde_Kennzahlen!B:B,),23),0),0)</f>
        <v>1158</v>
      </c>
    </row>
    <row r="638" spans="1:21" x14ac:dyDescent="0.2">
      <c r="A638">
        <v>1406</v>
      </c>
      <c r="B638" t="s">
        <v>1747</v>
      </c>
      <c r="C638" s="6">
        <v>3.5599857600569598</v>
      </c>
      <c r="D638" s="6">
        <v>1.1866619200189865</v>
      </c>
      <c r="E638" s="6">
        <v>1.1866619200189865</v>
      </c>
      <c r="F638" s="6">
        <v>0</v>
      </c>
      <c r="G638" s="6">
        <v>0</v>
      </c>
      <c r="H638" s="6">
        <v>2.373323840037973</v>
      </c>
      <c r="I638" s="6">
        <v>0</v>
      </c>
      <c r="J638" s="6">
        <v>1.1866619200189865</v>
      </c>
      <c r="K638" s="6">
        <v>0</v>
      </c>
      <c r="L638" s="6">
        <v>1.1866619200189865</v>
      </c>
      <c r="M638" s="6">
        <f t="shared" si="60"/>
        <v>1.0679957280170878</v>
      </c>
      <c r="N638" s="6">
        <f t="shared" si="61"/>
        <v>1.1866619200189865</v>
      </c>
      <c r="O638" s="6">
        <f t="shared" si="62"/>
        <v>1.1866619200189865</v>
      </c>
      <c r="P638" s="6">
        <f t="shared" si="63"/>
        <v>0.94932953601518921</v>
      </c>
      <c r="Q638" s="6">
        <f t="shared" si="64"/>
        <v>0.37316487211963933</v>
      </c>
      <c r="R638" s="6">
        <f t="shared" si="65"/>
        <v>-0.11866619200189854</v>
      </c>
      <c r="S638" t="str" cm="1">
        <f t="array" ref="S638">_xlfn.IFS(R638&gt;Q638,"Zunahme",-1*Q638&gt;R638,"Abnahme",TRUE,"Konstant")</f>
        <v>Konstant</v>
      </c>
      <c r="T638">
        <f>IFERROR(INDEX(Gemeinde_Kennzahlen!A:C,MATCH(B638,Gemeinde_Kennzahlen!B:B,),3),0)</f>
        <v>5170</v>
      </c>
      <c r="U638">
        <f>IFERROR(IF(ISNUMBER(INDEX(Gemeinde_Kennzahlen!A:W,MATCH(B638,Gemeinde_Kennzahlen!B:B,),23)),INDEX(Gemeinde_Kennzahlen!A:W,MATCH(B638,Gemeinde_Kennzahlen!B:B,),23),0),0)</f>
        <v>3257</v>
      </c>
    </row>
    <row r="639" spans="1:21" x14ac:dyDescent="0.2">
      <c r="A639">
        <v>1407</v>
      </c>
      <c r="B639" t="s">
        <v>1746</v>
      </c>
      <c r="C639" s="6">
        <v>0.52712034157398135</v>
      </c>
      <c r="D639" s="6">
        <v>1.0542406831479627</v>
      </c>
      <c r="E639" s="6">
        <v>0.52712034157398135</v>
      </c>
      <c r="F639" s="6">
        <v>0.52712034157398135</v>
      </c>
      <c r="G639" s="6">
        <v>0.52712034157398135</v>
      </c>
      <c r="H639" s="6">
        <v>0</v>
      </c>
      <c r="I639" s="6">
        <v>0</v>
      </c>
      <c r="J639" s="6">
        <v>0.52712034157398135</v>
      </c>
      <c r="K639" s="6">
        <v>0.52712034157398135</v>
      </c>
      <c r="L639" s="6">
        <v>0.52712034157398135</v>
      </c>
      <c r="M639" s="6">
        <f t="shared" si="60"/>
        <v>0.47440830741658335</v>
      </c>
      <c r="N639" s="6">
        <f t="shared" si="61"/>
        <v>0.52712034157398135</v>
      </c>
      <c r="O639" s="6">
        <f t="shared" si="62"/>
        <v>0.63254440988877769</v>
      </c>
      <c r="P639" s="6">
        <f t="shared" si="63"/>
        <v>0.31627220494438879</v>
      </c>
      <c r="Q639" s="6">
        <f t="shared" si="64"/>
        <v>9.462099708563064E-2</v>
      </c>
      <c r="R639" s="6">
        <f t="shared" si="65"/>
        <v>-0.15813610247219456</v>
      </c>
      <c r="S639" t="str" cm="1">
        <f t="array" ref="S639">_xlfn.IFS(R639&gt;Q639,"Zunahme",-1*Q639&gt;R639,"Abnahme",TRUE,"Konstant")</f>
        <v>Abnahme</v>
      </c>
      <c r="T639">
        <f>IFERROR(INDEX(Gemeinde_Kennzahlen!A:C,MATCH(B639,Gemeinde_Kennzahlen!B:B,),3),0)</f>
        <v>10458</v>
      </c>
      <c r="U639">
        <f>IFERROR(IF(ISNUMBER(INDEX(Gemeinde_Kennzahlen!A:W,MATCH(B639,Gemeinde_Kennzahlen!B:B,),23)),INDEX(Gemeinde_Kennzahlen!A:W,MATCH(B639,Gemeinde_Kennzahlen!B:B,),23),0),0)</f>
        <v>8513</v>
      </c>
    </row>
    <row r="640" spans="1:21" x14ac:dyDescent="0.2">
      <c r="A640">
        <v>1501</v>
      </c>
      <c r="B640" t="s">
        <v>1745</v>
      </c>
      <c r="C640" s="6">
        <v>2.0656889072505682</v>
      </c>
      <c r="D640" s="6">
        <v>0</v>
      </c>
      <c r="E640" s="6">
        <v>2.0656889072505682</v>
      </c>
      <c r="F640" s="6">
        <v>0</v>
      </c>
      <c r="G640" s="6">
        <v>0</v>
      </c>
      <c r="H640" s="6">
        <v>0</v>
      </c>
      <c r="I640" s="6">
        <v>0</v>
      </c>
      <c r="J640" s="6">
        <v>0</v>
      </c>
      <c r="K640" s="6">
        <v>0</v>
      </c>
      <c r="L640" s="6">
        <v>0</v>
      </c>
      <c r="M640" s="6">
        <f t="shared" si="60"/>
        <v>0.41313778145011365</v>
      </c>
      <c r="N640" s="6">
        <f t="shared" si="61"/>
        <v>0</v>
      </c>
      <c r="O640" s="6">
        <f t="shared" si="62"/>
        <v>0.8262755629002273</v>
      </c>
      <c r="P640" s="6">
        <f t="shared" si="63"/>
        <v>0</v>
      </c>
      <c r="Q640" s="6">
        <f t="shared" si="64"/>
        <v>0.27542518763340912</v>
      </c>
      <c r="R640" s="6">
        <f t="shared" si="65"/>
        <v>-0.41313778145011365</v>
      </c>
      <c r="S640" t="str" cm="1">
        <f t="array" ref="S640">_xlfn.IFS(R640&gt;Q640,"Zunahme",-1*Q640&gt;R640,"Abnahme",TRUE,"Konstant")</f>
        <v>Abnahme</v>
      </c>
      <c r="T640">
        <f>IFERROR(INDEX(Gemeinde_Kennzahlen!A:C,MATCH(B640,Gemeinde_Kennzahlen!B:B,),3),0)</f>
        <v>3697</v>
      </c>
      <c r="U640">
        <f>IFERROR(IF(ISNUMBER(INDEX(Gemeinde_Kennzahlen!A:W,MATCH(B640,Gemeinde_Kennzahlen!B:B,),23)),INDEX(Gemeinde_Kennzahlen!A:W,MATCH(B640,Gemeinde_Kennzahlen!B:B,),23),0),0)</f>
        <v>1144</v>
      </c>
    </row>
    <row r="641" spans="1:21" x14ac:dyDescent="0.2">
      <c r="A641">
        <v>1502</v>
      </c>
      <c r="B641" t="s">
        <v>1744</v>
      </c>
      <c r="C641" s="6">
        <v>1.3681762210972774</v>
      </c>
      <c r="D641" s="6">
        <v>1.3681762210972774</v>
      </c>
      <c r="E641" s="6">
        <v>1.3681762210972774</v>
      </c>
      <c r="F641" s="6">
        <v>2.7363524421945549</v>
      </c>
      <c r="G641" s="6">
        <v>0</v>
      </c>
      <c r="H641" s="6">
        <v>1.3681762210972774</v>
      </c>
      <c r="I641" s="6">
        <v>1.3681762210972774</v>
      </c>
      <c r="J641" s="6">
        <v>0</v>
      </c>
      <c r="K641" s="6">
        <v>0</v>
      </c>
      <c r="L641" s="6">
        <v>2.7363524421945549</v>
      </c>
      <c r="M641" s="6">
        <f t="shared" si="60"/>
        <v>1.2313585989875497</v>
      </c>
      <c r="N641" s="6">
        <f t="shared" si="61"/>
        <v>1.3681762210972774</v>
      </c>
      <c r="O641" s="6">
        <f t="shared" si="62"/>
        <v>1.3681762210972774</v>
      </c>
      <c r="P641" s="6">
        <f t="shared" si="63"/>
        <v>1.094540976877822</v>
      </c>
      <c r="Q641" s="6">
        <f t="shared" si="64"/>
        <v>0.3192411182560313</v>
      </c>
      <c r="R641" s="6">
        <f t="shared" si="65"/>
        <v>-0.1368176221097277</v>
      </c>
      <c r="S641" t="str" cm="1">
        <f t="array" ref="S641">_xlfn.IFS(R641&gt;Q641,"Zunahme",-1*Q641&gt;R641,"Abnahme",TRUE,"Konstant")</f>
        <v>Konstant</v>
      </c>
      <c r="T641">
        <f>IFERROR(INDEX(Gemeinde_Kennzahlen!A:C,MATCH(B641,Gemeinde_Kennzahlen!B:B,),3),0)</f>
        <v>5285</v>
      </c>
      <c r="U641">
        <f>IFERROR(IF(ISNUMBER(INDEX(Gemeinde_Kennzahlen!A:W,MATCH(B641,Gemeinde_Kennzahlen!B:B,),23)),INDEX(Gemeinde_Kennzahlen!A:W,MATCH(B641,Gemeinde_Kennzahlen!B:B,),23),0),0)</f>
        <v>2024</v>
      </c>
    </row>
    <row r="642" spans="1:21" x14ac:dyDescent="0.2">
      <c r="A642">
        <v>1503</v>
      </c>
      <c r="B642" t="s">
        <v>1743</v>
      </c>
      <c r="C642" s="6">
        <v>0</v>
      </c>
      <c r="D642" s="6">
        <v>3.8255547054322872</v>
      </c>
      <c r="E642" s="6">
        <v>0</v>
      </c>
      <c r="F642" s="6">
        <v>0</v>
      </c>
      <c r="G642" s="6">
        <v>3.8255547054322872</v>
      </c>
      <c r="H642" s="6">
        <v>0</v>
      </c>
      <c r="I642" s="6">
        <v>0</v>
      </c>
      <c r="J642" s="6">
        <v>0</v>
      </c>
      <c r="K642" s="6">
        <v>0</v>
      </c>
      <c r="L642" s="6">
        <v>3.8255547054322872</v>
      </c>
      <c r="M642" s="6">
        <f t="shared" si="60"/>
        <v>1.1476664116296862</v>
      </c>
      <c r="N642" s="6">
        <f t="shared" si="61"/>
        <v>0</v>
      </c>
      <c r="O642" s="6">
        <f t="shared" si="62"/>
        <v>1.5302218821729148</v>
      </c>
      <c r="P642" s="6">
        <f t="shared" si="63"/>
        <v>0.76511094108645739</v>
      </c>
      <c r="Q642" s="6">
        <f t="shared" si="64"/>
        <v>0.58436313376126481</v>
      </c>
      <c r="R642" s="6">
        <f t="shared" si="65"/>
        <v>-0.3825554705432288</v>
      </c>
      <c r="S642" t="str" cm="1">
        <f t="array" ref="S642">_xlfn.IFS(R642&gt;Q642,"Zunahme",-1*Q642&gt;R642,"Abnahme",TRUE,"Konstant")</f>
        <v>Konstant</v>
      </c>
      <c r="T642">
        <f>IFERROR(INDEX(Gemeinde_Kennzahlen!A:C,MATCH(B642,Gemeinde_Kennzahlen!B:B,),3),0)</f>
        <v>1832</v>
      </c>
      <c r="U642">
        <f>IFERROR(IF(ISNUMBER(INDEX(Gemeinde_Kennzahlen!A:W,MATCH(B642,Gemeinde_Kennzahlen!B:B,),23)),INDEX(Gemeinde_Kennzahlen!A:W,MATCH(B642,Gemeinde_Kennzahlen!B:B,),23),0),0)</f>
        <v>782</v>
      </c>
    </row>
    <row r="643" spans="1:21" x14ac:dyDescent="0.2">
      <c r="A643">
        <v>1504</v>
      </c>
      <c r="B643" t="s">
        <v>1742</v>
      </c>
      <c r="C643" s="6">
        <v>0</v>
      </c>
      <c r="D643" s="6">
        <v>0</v>
      </c>
      <c r="E643" s="6">
        <v>0</v>
      </c>
      <c r="F643" s="6">
        <v>5.5126791620727671</v>
      </c>
      <c r="G643" s="6">
        <v>0</v>
      </c>
      <c r="H643" s="6">
        <v>0</v>
      </c>
      <c r="I643" s="6">
        <v>0</v>
      </c>
      <c r="J643" s="6">
        <v>0</v>
      </c>
      <c r="K643" s="6">
        <v>0</v>
      </c>
      <c r="L643" s="6">
        <v>5.5126791620727671</v>
      </c>
      <c r="M643" s="6">
        <f t="shared" si="60"/>
        <v>1.1025358324145533</v>
      </c>
      <c r="N643" s="6">
        <f t="shared" si="61"/>
        <v>0</v>
      </c>
      <c r="O643" s="6">
        <f t="shared" si="62"/>
        <v>1.1025358324145533</v>
      </c>
      <c r="P643" s="6">
        <f t="shared" si="63"/>
        <v>1.1025358324145533</v>
      </c>
      <c r="Q643" s="6">
        <f t="shared" si="64"/>
        <v>0.73502388827636889</v>
      </c>
      <c r="R643" s="6">
        <f t="shared" si="65"/>
        <v>0</v>
      </c>
      <c r="S643" t="str" cm="1">
        <f t="array" ref="S643">_xlfn.IFS(R643&gt;Q643,"Zunahme",-1*Q643&gt;R643,"Abnahme",TRUE,"Konstant")</f>
        <v>Konstant</v>
      </c>
      <c r="T643">
        <f>IFERROR(INDEX(Gemeinde_Kennzahlen!A:C,MATCH(B643,Gemeinde_Kennzahlen!B:B,),3),0)</f>
        <v>1440</v>
      </c>
      <c r="U643">
        <f>IFERROR(IF(ISNUMBER(INDEX(Gemeinde_Kennzahlen!A:W,MATCH(B643,Gemeinde_Kennzahlen!B:B,),23)),INDEX(Gemeinde_Kennzahlen!A:W,MATCH(B643,Gemeinde_Kennzahlen!B:B,),23),0),0)</f>
        <v>374</v>
      </c>
    </row>
    <row r="644" spans="1:21" x14ac:dyDescent="0.2">
      <c r="A644">
        <v>1505</v>
      </c>
      <c r="B644" t="s">
        <v>1741</v>
      </c>
      <c r="C644" s="6">
        <v>1.5255530129672006</v>
      </c>
      <c r="D644" s="6">
        <v>0</v>
      </c>
      <c r="E644" s="6">
        <v>1.5255530129672006</v>
      </c>
      <c r="F644" s="6">
        <v>0</v>
      </c>
      <c r="G644" s="6">
        <v>3.0511060259344012</v>
      </c>
      <c r="H644" s="6">
        <v>0</v>
      </c>
      <c r="I644" s="6">
        <v>0</v>
      </c>
      <c r="J644" s="6">
        <v>1.5255530129672006</v>
      </c>
      <c r="K644" s="6">
        <v>0</v>
      </c>
      <c r="L644" s="6">
        <v>1.5255530129672006</v>
      </c>
      <c r="M644" s="6">
        <f t="shared" si="60"/>
        <v>0.91533180778032042</v>
      </c>
      <c r="N644" s="6">
        <f t="shared" si="61"/>
        <v>0.76277650648360029</v>
      </c>
      <c r="O644" s="6">
        <f t="shared" si="62"/>
        <v>1.2204424103737606</v>
      </c>
      <c r="P644" s="6">
        <f t="shared" si="63"/>
        <v>0.61022120518688028</v>
      </c>
      <c r="Q644" s="6">
        <f t="shared" si="64"/>
        <v>0.33731246278722599</v>
      </c>
      <c r="R644" s="6">
        <f t="shared" si="65"/>
        <v>-0.30511060259344014</v>
      </c>
      <c r="S644" t="str" cm="1">
        <f t="array" ref="S644">_xlfn.IFS(R644&gt;Q644,"Zunahme",-1*Q644&gt;R644,"Abnahme",TRUE,"Konstant")</f>
        <v>Konstant</v>
      </c>
      <c r="T644">
        <f>IFERROR(INDEX(Gemeinde_Kennzahlen!A:C,MATCH(B644,Gemeinde_Kennzahlen!B:B,),3),0)</f>
        <v>4779</v>
      </c>
      <c r="U644">
        <f>IFERROR(IF(ISNUMBER(INDEX(Gemeinde_Kennzahlen!A:W,MATCH(B644,Gemeinde_Kennzahlen!B:B,),23)),INDEX(Gemeinde_Kennzahlen!A:W,MATCH(B644,Gemeinde_Kennzahlen!B:B,),23),0),0)</f>
        <v>1776</v>
      </c>
    </row>
    <row r="645" spans="1:21" x14ac:dyDescent="0.2">
      <c r="A645">
        <v>1506</v>
      </c>
      <c r="B645" t="s">
        <v>1740</v>
      </c>
      <c r="C645" s="6">
        <v>0</v>
      </c>
      <c r="D645" s="6">
        <v>0</v>
      </c>
      <c r="E645" s="6">
        <v>0</v>
      </c>
      <c r="F645" s="6">
        <v>0</v>
      </c>
      <c r="G645" s="6">
        <v>0</v>
      </c>
      <c r="H645" s="6">
        <v>0</v>
      </c>
      <c r="I645" s="6">
        <v>0</v>
      </c>
      <c r="J645" s="6">
        <v>0</v>
      </c>
      <c r="K645" s="6">
        <v>0</v>
      </c>
      <c r="L645" s="6">
        <v>0</v>
      </c>
      <c r="M645" s="6">
        <f t="shared" si="60"/>
        <v>0</v>
      </c>
      <c r="N645" s="6">
        <f t="shared" si="61"/>
        <v>0</v>
      </c>
      <c r="O645" s="6">
        <f t="shared" si="62"/>
        <v>0</v>
      </c>
      <c r="P645" s="6">
        <f t="shared" si="63"/>
        <v>0</v>
      </c>
      <c r="Q645" s="6">
        <f t="shared" si="64"/>
        <v>0</v>
      </c>
      <c r="R645" s="6">
        <f t="shared" si="65"/>
        <v>0</v>
      </c>
      <c r="S645" t="str" cm="1">
        <f t="array" ref="S645">_xlfn.IFS(R645&gt;Q645,"Zunahme",-1*Q645&gt;R645,"Abnahme",TRUE,"Konstant")</f>
        <v>Konstant</v>
      </c>
      <c r="T645">
        <f>IFERROR(INDEX(Gemeinde_Kennzahlen!A:C,MATCH(B645,Gemeinde_Kennzahlen!B:B,),3),0)</f>
        <v>2199</v>
      </c>
      <c r="U645">
        <f>IFERROR(IF(ISNUMBER(INDEX(Gemeinde_Kennzahlen!A:W,MATCH(B645,Gemeinde_Kennzahlen!B:B,),23)),INDEX(Gemeinde_Kennzahlen!A:W,MATCH(B645,Gemeinde_Kennzahlen!B:B,),23),0),0)</f>
        <v>687</v>
      </c>
    </row>
    <row r="646" spans="1:21" x14ac:dyDescent="0.2">
      <c r="A646">
        <v>1507</v>
      </c>
      <c r="B646" t="s">
        <v>1739</v>
      </c>
      <c r="C646" s="6">
        <v>1.1340440009072352</v>
      </c>
      <c r="D646" s="6">
        <v>2.2680880018144705</v>
      </c>
      <c r="E646" s="6">
        <v>0</v>
      </c>
      <c r="F646" s="6">
        <v>3.4021320027217055</v>
      </c>
      <c r="G646" s="6">
        <v>1.1340440009072352</v>
      </c>
      <c r="H646" s="6">
        <v>0</v>
      </c>
      <c r="I646" s="6">
        <v>2.2680880018144705</v>
      </c>
      <c r="J646" s="6">
        <v>0</v>
      </c>
      <c r="K646" s="6">
        <v>0</v>
      </c>
      <c r="L646" s="6">
        <v>3.4021320027217055</v>
      </c>
      <c r="M646" s="6">
        <f t="shared" si="60"/>
        <v>1.3608528010886822</v>
      </c>
      <c r="N646" s="6">
        <f t="shared" si="61"/>
        <v>1.1340440009072352</v>
      </c>
      <c r="O646" s="6">
        <f t="shared" si="62"/>
        <v>1.5876616012701292</v>
      </c>
      <c r="P646" s="6">
        <f t="shared" si="63"/>
        <v>1.1340440009072352</v>
      </c>
      <c r="Q646" s="6">
        <f t="shared" si="64"/>
        <v>0.44083706772853259</v>
      </c>
      <c r="R646" s="6">
        <f t="shared" si="65"/>
        <v>-0.226808800181447</v>
      </c>
      <c r="S646" t="str" cm="1">
        <f t="array" ref="S646">_xlfn.IFS(R646&gt;Q646,"Zunahme",-1*Q646&gt;R646,"Abnahme",TRUE,"Konstant")</f>
        <v>Konstant</v>
      </c>
      <c r="T646">
        <f>IFERROR(INDEX(Gemeinde_Kennzahlen!A:C,MATCH(B646,Gemeinde_Kennzahlen!B:B,),3),0)</f>
        <v>5776</v>
      </c>
      <c r="U646">
        <f>IFERROR(IF(ISNUMBER(INDEX(Gemeinde_Kennzahlen!A:W,MATCH(B646,Gemeinde_Kennzahlen!B:B,),23)),INDEX(Gemeinde_Kennzahlen!A:W,MATCH(B646,Gemeinde_Kennzahlen!B:B,),23),0),0)</f>
        <v>3042</v>
      </c>
    </row>
    <row r="647" spans="1:21" x14ac:dyDescent="0.2">
      <c r="A647">
        <v>1508</v>
      </c>
      <c r="B647" t="s">
        <v>1738</v>
      </c>
      <c r="C647" s="6">
        <v>0</v>
      </c>
      <c r="D647" s="6">
        <v>0</v>
      </c>
      <c r="E647" s="6">
        <v>0</v>
      </c>
      <c r="F647" s="6">
        <v>4.4622936189201248</v>
      </c>
      <c r="G647" s="6">
        <v>0</v>
      </c>
      <c r="H647" s="6">
        <v>0</v>
      </c>
      <c r="I647" s="6">
        <v>2.2311468094600624</v>
      </c>
      <c r="J647" s="6">
        <v>2.2311468094600624</v>
      </c>
      <c r="K647" s="6">
        <v>0</v>
      </c>
      <c r="L647" s="6">
        <v>4.4622936189201248</v>
      </c>
      <c r="M647" s="6">
        <f t="shared" si="60"/>
        <v>1.3386880856760375</v>
      </c>
      <c r="N647" s="6">
        <f t="shared" si="61"/>
        <v>0</v>
      </c>
      <c r="O647" s="6">
        <f t="shared" si="62"/>
        <v>0.89245872378402491</v>
      </c>
      <c r="P647" s="6">
        <f t="shared" si="63"/>
        <v>1.7849174475680498</v>
      </c>
      <c r="Q647" s="6">
        <f t="shared" si="64"/>
        <v>0.59497248252268331</v>
      </c>
      <c r="R647" s="6">
        <f t="shared" si="65"/>
        <v>0.44622936189201234</v>
      </c>
      <c r="S647" t="str" cm="1">
        <f t="array" ref="S647">_xlfn.IFS(R647&gt;Q647,"Zunahme",-1*Q647&gt;R647,"Abnahme",TRUE,"Konstant")</f>
        <v>Konstant</v>
      </c>
      <c r="T647">
        <f>IFERROR(INDEX(Gemeinde_Kennzahlen!A:C,MATCH(B647,Gemeinde_Kennzahlen!B:B,),3),0)</f>
        <v>3114</v>
      </c>
      <c r="U647">
        <f>IFERROR(IF(ISNUMBER(INDEX(Gemeinde_Kennzahlen!A:W,MATCH(B647,Gemeinde_Kennzahlen!B:B,),23)),INDEX(Gemeinde_Kennzahlen!A:W,MATCH(B647,Gemeinde_Kennzahlen!B:B,),23),0),0)</f>
        <v>1368</v>
      </c>
    </row>
    <row r="648" spans="1:21" x14ac:dyDescent="0.2">
      <c r="A648">
        <v>1509</v>
      </c>
      <c r="B648" t="s">
        <v>1737</v>
      </c>
      <c r="C648" s="6">
        <v>0.54259359739555069</v>
      </c>
      <c r="D648" s="6">
        <v>1.6277807921866523</v>
      </c>
      <c r="E648" s="6">
        <v>1.0851871947911014</v>
      </c>
      <c r="F648" s="6">
        <v>1.0851871947911014</v>
      </c>
      <c r="G648" s="6">
        <v>1.6277807921866523</v>
      </c>
      <c r="H648" s="6">
        <v>0.54259359739555069</v>
      </c>
      <c r="I648" s="6">
        <v>1.0851871947911014</v>
      </c>
      <c r="J648" s="6">
        <v>1.6277807921866523</v>
      </c>
      <c r="K648" s="6">
        <v>0.54259359739555069</v>
      </c>
      <c r="L648" s="6">
        <v>0.54259359739555069</v>
      </c>
      <c r="M648" s="6">
        <f t="shared" si="60"/>
        <v>1.0309278350515461</v>
      </c>
      <c r="N648" s="6">
        <f t="shared" si="61"/>
        <v>1.0851871947911014</v>
      </c>
      <c r="O648" s="6">
        <f t="shared" si="62"/>
        <v>1.1937059142702116</v>
      </c>
      <c r="P648" s="6">
        <f t="shared" si="63"/>
        <v>0.86814975583288123</v>
      </c>
      <c r="Q648" s="6">
        <f t="shared" si="64"/>
        <v>0.1502373641330817</v>
      </c>
      <c r="R648" s="6">
        <f t="shared" si="65"/>
        <v>-0.16277807921866483</v>
      </c>
      <c r="S648" t="str" cm="1">
        <f t="array" ref="S648">_xlfn.IFS(R648&gt;Q648,"Zunahme",-1*Q648&gt;R648,"Abnahme",TRUE,"Konstant")</f>
        <v>Abnahme</v>
      </c>
      <c r="T648">
        <f>IFERROR(INDEX(Gemeinde_Kennzahlen!A:C,MATCH(B648,Gemeinde_Kennzahlen!B:B,),3),0)</f>
        <v>8254</v>
      </c>
      <c r="U648">
        <f>IFERROR(IF(ISNUMBER(INDEX(Gemeinde_Kennzahlen!A:W,MATCH(B648,Gemeinde_Kennzahlen!B:B,),23)),INDEX(Gemeinde_Kennzahlen!A:W,MATCH(B648,Gemeinde_Kennzahlen!B:B,),23),0),0)</f>
        <v>10176</v>
      </c>
    </row>
    <row r="649" spans="1:21" x14ac:dyDescent="0.2">
      <c r="A649">
        <v>1510</v>
      </c>
      <c r="B649" t="s">
        <v>1736</v>
      </c>
      <c r="C649" s="6">
        <v>0</v>
      </c>
      <c r="D649" s="6">
        <v>0</v>
      </c>
      <c r="E649" s="6">
        <v>0</v>
      </c>
      <c r="F649" s="6">
        <v>1.457301078402798</v>
      </c>
      <c r="G649" s="6">
        <v>2.914602156805596</v>
      </c>
      <c r="H649" s="6">
        <v>0</v>
      </c>
      <c r="I649" s="6">
        <v>1.457301078402798</v>
      </c>
      <c r="J649" s="6">
        <v>5.829204313611192</v>
      </c>
      <c r="K649" s="6">
        <v>0</v>
      </c>
      <c r="L649" s="6">
        <v>0</v>
      </c>
      <c r="M649" s="6">
        <f t="shared" si="60"/>
        <v>1.1658408627222383</v>
      </c>
      <c r="N649" s="6">
        <f t="shared" si="61"/>
        <v>0</v>
      </c>
      <c r="O649" s="6">
        <f t="shared" si="62"/>
        <v>0.87438064704167873</v>
      </c>
      <c r="P649" s="6">
        <f t="shared" si="63"/>
        <v>1.457301078402798</v>
      </c>
      <c r="Q649" s="6">
        <f t="shared" si="64"/>
        <v>0.60672282117928666</v>
      </c>
      <c r="R649" s="6">
        <f t="shared" si="65"/>
        <v>0.29146021568055969</v>
      </c>
      <c r="S649" t="str" cm="1">
        <f t="array" ref="S649">_xlfn.IFS(R649&gt;Q649,"Zunahme",-1*Q649&gt;R649,"Abnahme",TRUE,"Konstant")</f>
        <v>Konstant</v>
      </c>
      <c r="T649">
        <f>IFERROR(INDEX(Gemeinde_Kennzahlen!A:C,MATCH(B649,Gemeinde_Kennzahlen!B:B,),3),0)</f>
        <v>4624</v>
      </c>
      <c r="U649">
        <f>IFERROR(IF(ISNUMBER(INDEX(Gemeinde_Kennzahlen!A:W,MATCH(B649,Gemeinde_Kennzahlen!B:B,),23)),INDEX(Gemeinde_Kennzahlen!A:W,MATCH(B649,Gemeinde_Kennzahlen!B:B,),23),0),0)</f>
        <v>2238</v>
      </c>
    </row>
    <row r="650" spans="1:21" x14ac:dyDescent="0.2">
      <c r="A650">
        <v>1511</v>
      </c>
      <c r="B650" t="s">
        <v>1735</v>
      </c>
      <c r="C650" s="6">
        <v>3.4470872113064459</v>
      </c>
      <c r="D650" s="6">
        <v>3.4470872113064459</v>
      </c>
      <c r="E650" s="6">
        <v>0</v>
      </c>
      <c r="F650" s="6">
        <v>0</v>
      </c>
      <c r="G650" s="6">
        <v>3.4470872113064459</v>
      </c>
      <c r="H650" s="6">
        <v>6.8941744226128918</v>
      </c>
      <c r="I650" s="6">
        <v>0</v>
      </c>
      <c r="J650" s="6">
        <v>3.4470872113064459</v>
      </c>
      <c r="K650" s="6">
        <v>3.4470872113064459</v>
      </c>
      <c r="L650" s="6">
        <v>0</v>
      </c>
      <c r="M650" s="6">
        <f t="shared" si="60"/>
        <v>2.412961047914512</v>
      </c>
      <c r="N650" s="6">
        <f t="shared" si="61"/>
        <v>3.4470872113064459</v>
      </c>
      <c r="O650" s="6">
        <f t="shared" si="62"/>
        <v>2.0682523267838677</v>
      </c>
      <c r="P650" s="6">
        <f t="shared" si="63"/>
        <v>2.7576697690451568</v>
      </c>
      <c r="Q650" s="6">
        <f t="shared" si="64"/>
        <v>0.7357375890420369</v>
      </c>
      <c r="R650" s="6">
        <f t="shared" si="65"/>
        <v>0.34470872113064477</v>
      </c>
      <c r="S650" t="str" cm="1">
        <f t="array" ref="S650">_xlfn.IFS(R650&gt;Q650,"Zunahme",-1*Q650&gt;R650,"Abnahme",TRUE,"Konstant")</f>
        <v>Konstant</v>
      </c>
      <c r="T650">
        <f>IFERROR(INDEX(Gemeinde_Kennzahlen!A:C,MATCH(B650,Gemeinde_Kennzahlen!B:B,),3),0)</f>
        <v>2087</v>
      </c>
      <c r="U650">
        <f>IFERROR(IF(ISNUMBER(INDEX(Gemeinde_Kennzahlen!A:W,MATCH(B650,Gemeinde_Kennzahlen!B:B,),23)),INDEX(Gemeinde_Kennzahlen!A:W,MATCH(B650,Gemeinde_Kennzahlen!B:B,),23),0),0)</f>
        <v>814</v>
      </c>
    </row>
    <row r="651" spans="1:21" x14ac:dyDescent="0.2">
      <c r="A651">
        <v>1630</v>
      </c>
      <c r="B651" t="s">
        <v>1734</v>
      </c>
      <c r="C651" s="6">
        <v>0</v>
      </c>
      <c r="D651" s="6">
        <v>0.36529680365296807</v>
      </c>
      <c r="E651" s="6">
        <v>1.4611872146118723</v>
      </c>
      <c r="F651" s="6">
        <v>1.0958904109589043</v>
      </c>
      <c r="G651" s="6">
        <v>0.73059360730593614</v>
      </c>
      <c r="H651" s="6">
        <v>1.4611872146118723</v>
      </c>
      <c r="I651" s="6">
        <v>1.0958904109589043</v>
      </c>
      <c r="J651" s="6">
        <v>1.4611872146118723</v>
      </c>
      <c r="K651" s="6">
        <v>1.0958904109589043</v>
      </c>
      <c r="L651" s="6">
        <v>1.4611872146118723</v>
      </c>
      <c r="M651" s="6">
        <f t="shared" si="60"/>
        <v>1.0228310502283107</v>
      </c>
      <c r="N651" s="6">
        <f t="shared" si="61"/>
        <v>1.0958904109589043</v>
      </c>
      <c r="O651" s="6">
        <f t="shared" si="62"/>
        <v>0.73059360730593614</v>
      </c>
      <c r="P651" s="6">
        <f t="shared" si="63"/>
        <v>1.3150684931506851</v>
      </c>
      <c r="Q651" s="6">
        <f t="shared" si="64"/>
        <v>0.16154032464440299</v>
      </c>
      <c r="R651" s="6">
        <f t="shared" si="65"/>
        <v>0.29223744292237441</v>
      </c>
      <c r="S651" t="str" cm="1">
        <f t="array" ref="S651">_xlfn.IFS(R651&gt;Q651,"Zunahme",-1*Q651&gt;R651,"Abnahme",TRUE,"Konstant")</f>
        <v>Zunahme</v>
      </c>
      <c r="T651">
        <f>IFERROR(INDEX(Gemeinde_Kennzahlen!A:C,MATCH(B651,Gemeinde_Kennzahlen!B:B,),3),0)</f>
        <v>18626</v>
      </c>
      <c r="U651">
        <f>IFERROR(IF(ISNUMBER(INDEX(Gemeinde_Kennzahlen!A:W,MATCH(B651,Gemeinde_Kennzahlen!B:B,),23)),INDEX(Gemeinde_Kennzahlen!A:W,MATCH(B651,Gemeinde_Kennzahlen!B:B,),23),0),0)</f>
        <v>8749</v>
      </c>
    </row>
    <row r="652" spans="1:21" x14ac:dyDescent="0.2">
      <c r="A652">
        <v>1631</v>
      </c>
      <c r="B652" t="s">
        <v>1733</v>
      </c>
      <c r="C652" s="6">
        <v>0</v>
      </c>
      <c r="D652" s="6">
        <v>0.70062355496391793</v>
      </c>
      <c r="E652" s="6">
        <v>1.4012471099278359</v>
      </c>
      <c r="F652" s="6">
        <v>2.1018706648917536</v>
      </c>
      <c r="G652" s="6">
        <v>0</v>
      </c>
      <c r="H652" s="6">
        <v>1.4012471099278359</v>
      </c>
      <c r="I652" s="6">
        <v>2.1018706648917536</v>
      </c>
      <c r="J652" s="6">
        <v>0</v>
      </c>
      <c r="K652" s="6">
        <v>1.4012471099278359</v>
      </c>
      <c r="L652" s="6">
        <v>0.70062355496391793</v>
      </c>
      <c r="M652" s="6">
        <f t="shared" si="60"/>
        <v>0.98087297694948516</v>
      </c>
      <c r="N652" s="6">
        <f t="shared" si="61"/>
        <v>1.050935332445877</v>
      </c>
      <c r="O652" s="6">
        <f t="shared" si="62"/>
        <v>0.8407482659567016</v>
      </c>
      <c r="P652" s="6">
        <f t="shared" si="63"/>
        <v>1.1209976879422685</v>
      </c>
      <c r="Q652" s="6">
        <f t="shared" si="64"/>
        <v>0.26006045740582551</v>
      </c>
      <c r="R652" s="6">
        <f t="shared" si="65"/>
        <v>0.14012471099278334</v>
      </c>
      <c r="S652" t="str" cm="1">
        <f t="array" ref="S652">_xlfn.IFS(R652&gt;Q652,"Zunahme",-1*Q652&gt;R652,"Abnahme",TRUE,"Konstant")</f>
        <v>Konstant</v>
      </c>
      <c r="T652">
        <f>IFERROR(INDEX(Gemeinde_Kennzahlen!A:C,MATCH(B652,Gemeinde_Kennzahlen!B:B,),3),0)</f>
        <v>9453</v>
      </c>
      <c r="U652">
        <f>IFERROR(IF(ISNUMBER(INDEX(Gemeinde_Kennzahlen!A:W,MATCH(B652,Gemeinde_Kennzahlen!B:B,),23)),INDEX(Gemeinde_Kennzahlen!A:W,MATCH(B652,Gemeinde_Kennzahlen!B:B,),23),0),0)</f>
        <v>4820</v>
      </c>
    </row>
    <row r="653" spans="1:21" x14ac:dyDescent="0.2">
      <c r="A653">
        <v>1632</v>
      </c>
      <c r="B653" t="s">
        <v>1732</v>
      </c>
      <c r="C653" s="6">
        <v>2.86464550011936</v>
      </c>
      <c r="D653" s="6">
        <v>2.3872045834328</v>
      </c>
      <c r="E653" s="6">
        <v>0.95488183337312005</v>
      </c>
      <c r="F653" s="6">
        <v>1.9097636667462401</v>
      </c>
      <c r="G653" s="6">
        <v>2.86464550011936</v>
      </c>
      <c r="H653" s="6">
        <v>3.3420864168059201</v>
      </c>
      <c r="I653" s="6">
        <v>3.3420864168059201</v>
      </c>
      <c r="J653" s="6">
        <v>3.8195273334924802</v>
      </c>
      <c r="K653" s="6">
        <v>2.3872045834328</v>
      </c>
      <c r="L653" s="6">
        <v>0.95488183337312005</v>
      </c>
      <c r="M653" s="6">
        <f t="shared" si="60"/>
        <v>2.482692766770112</v>
      </c>
      <c r="N653" s="6">
        <f t="shared" si="61"/>
        <v>2.62592504177608</v>
      </c>
      <c r="O653" s="6">
        <f t="shared" si="62"/>
        <v>2.1962282167581764</v>
      </c>
      <c r="P653" s="6">
        <f t="shared" si="63"/>
        <v>2.769157316782048</v>
      </c>
      <c r="Q653" s="6">
        <f t="shared" si="64"/>
        <v>0.30859742865704337</v>
      </c>
      <c r="R653" s="6">
        <f t="shared" si="65"/>
        <v>0.28646455001193605</v>
      </c>
      <c r="S653" t="str" cm="1">
        <f t="array" ref="S653">_xlfn.IFS(R653&gt;Q653,"Zunahme",-1*Q653&gt;R653,"Abnahme",TRUE,"Konstant")</f>
        <v>Konstant</v>
      </c>
      <c r="T653">
        <f>IFERROR(INDEX(Gemeinde_Kennzahlen!A:C,MATCH(B653,Gemeinde_Kennzahlen!B:B,),3),0)</f>
        <v>12511</v>
      </c>
      <c r="U653">
        <f>IFERROR(IF(ISNUMBER(INDEX(Gemeinde_Kennzahlen!A:W,MATCH(B653,Gemeinde_Kennzahlen!B:B,),23)),INDEX(Gemeinde_Kennzahlen!A:W,MATCH(B653,Gemeinde_Kennzahlen!B:B,),23),0),0)</f>
        <v>8434</v>
      </c>
    </row>
    <row r="654" spans="1:21" x14ac:dyDescent="0.2">
      <c r="A654">
        <v>1701</v>
      </c>
      <c r="B654" t="s">
        <v>1731</v>
      </c>
      <c r="C654" s="6">
        <v>0.59745484237149737</v>
      </c>
      <c r="D654" s="6">
        <v>0.79660645649532991</v>
      </c>
      <c r="E654" s="6">
        <v>1.3940612988668273</v>
      </c>
      <c r="F654" s="6">
        <v>0.59745484237149737</v>
      </c>
      <c r="G654" s="6">
        <v>0.99575807061916233</v>
      </c>
      <c r="H654" s="6">
        <v>0.99575807061916233</v>
      </c>
      <c r="I654" s="6">
        <v>1.1949096847429947</v>
      </c>
      <c r="J654" s="6">
        <v>1.3940612988668273</v>
      </c>
      <c r="K654" s="6">
        <v>0.99575807061916233</v>
      </c>
      <c r="L654" s="6">
        <v>0.19915161412383248</v>
      </c>
      <c r="M654" s="6">
        <f t="shared" si="60"/>
        <v>0.91609742496962931</v>
      </c>
      <c r="N654" s="6">
        <f t="shared" si="61"/>
        <v>0.99575807061916233</v>
      </c>
      <c r="O654" s="6">
        <f t="shared" si="62"/>
        <v>0.87626710214486292</v>
      </c>
      <c r="P654" s="6">
        <f t="shared" si="63"/>
        <v>0.95592774779439582</v>
      </c>
      <c r="Q654" s="6">
        <f t="shared" si="64"/>
        <v>0.11949096847429944</v>
      </c>
      <c r="R654" s="6">
        <f t="shared" si="65"/>
        <v>3.9830322824766506E-2</v>
      </c>
      <c r="S654" t="str" cm="1">
        <f t="array" ref="S654">_xlfn.IFS(R654&gt;Q654,"Zunahme",-1*Q654&gt;R654,"Abnahme",TRUE,"Konstant")</f>
        <v>Konstant</v>
      </c>
      <c r="T654">
        <f>IFERROR(INDEX(Gemeinde_Kennzahlen!A:C,MATCH(B654,Gemeinde_Kennzahlen!B:B,),3),0)</f>
        <v>24617</v>
      </c>
      <c r="U654">
        <f>IFERROR(IF(ISNUMBER(INDEX(Gemeinde_Kennzahlen!A:W,MATCH(B654,Gemeinde_Kennzahlen!B:B,),23)),INDEX(Gemeinde_Kennzahlen!A:W,MATCH(B654,Gemeinde_Kennzahlen!B:B,),23),0),0)</f>
        <v>25596</v>
      </c>
    </row>
    <row r="655" spans="1:21" x14ac:dyDescent="0.2">
      <c r="A655">
        <v>1702</v>
      </c>
      <c r="B655" t="s">
        <v>1730</v>
      </c>
      <c r="C655" s="6">
        <v>0.73667538399204391</v>
      </c>
      <c r="D655" s="6">
        <v>1.4733507679840878</v>
      </c>
      <c r="E655" s="6">
        <v>1.4733507679840878</v>
      </c>
      <c r="F655" s="6">
        <v>2.5783638439721535</v>
      </c>
      <c r="G655" s="6">
        <v>2.2100261519761317</v>
      </c>
      <c r="H655" s="6">
        <v>1.4733507679840878</v>
      </c>
      <c r="I655" s="6">
        <v>1.8416884599801098</v>
      </c>
      <c r="J655" s="6">
        <v>0.73667538399204391</v>
      </c>
      <c r="K655" s="6">
        <v>1.1050130759880659</v>
      </c>
      <c r="L655" s="6">
        <v>1.1050130759880659</v>
      </c>
      <c r="M655" s="6">
        <f t="shared" si="60"/>
        <v>1.4733507679840878</v>
      </c>
      <c r="N655" s="6">
        <f t="shared" si="61"/>
        <v>1.4733507679840878</v>
      </c>
      <c r="O655" s="6">
        <f t="shared" si="62"/>
        <v>1.694353383181701</v>
      </c>
      <c r="P655" s="6">
        <f t="shared" si="63"/>
        <v>1.2523481527864746</v>
      </c>
      <c r="Q655" s="6">
        <f t="shared" si="64"/>
        <v>0.19020876625080935</v>
      </c>
      <c r="R655" s="6">
        <f t="shared" si="65"/>
        <v>-0.22100261519761322</v>
      </c>
      <c r="S655" t="str" cm="1">
        <f t="array" ref="S655">_xlfn.IFS(R655&gt;Q655,"Zunahme",-1*Q655&gt;R655,"Abnahme",TRUE,"Konstant")</f>
        <v>Abnahme</v>
      </c>
      <c r="T655">
        <f>IFERROR(INDEX(Gemeinde_Kennzahlen!A:C,MATCH(B655,Gemeinde_Kennzahlen!B:B,),3),0)</f>
        <v>16893</v>
      </c>
      <c r="U655">
        <f>IFERROR(IF(ISNUMBER(INDEX(Gemeinde_Kennzahlen!A:W,MATCH(B655,Gemeinde_Kennzahlen!B:B,),23)),INDEX(Gemeinde_Kennzahlen!A:W,MATCH(B655,Gemeinde_Kennzahlen!B:B,),23),0),0)</f>
        <v>10256</v>
      </c>
    </row>
    <row r="656" spans="1:21" x14ac:dyDescent="0.2">
      <c r="A656">
        <v>1703</v>
      </c>
      <c r="B656" t="s">
        <v>1729</v>
      </c>
      <c r="C656" s="6">
        <v>0</v>
      </c>
      <c r="D656" s="6">
        <v>0</v>
      </c>
      <c r="E656" s="6">
        <v>1.26000126000126</v>
      </c>
      <c r="F656" s="6">
        <v>0.63000063000063</v>
      </c>
      <c r="G656" s="6">
        <v>1.26000126000126</v>
      </c>
      <c r="H656" s="6">
        <v>0.63000063000063</v>
      </c>
      <c r="I656" s="6">
        <v>1.26000126000126</v>
      </c>
      <c r="J656" s="6">
        <v>0.63000063000063</v>
      </c>
      <c r="K656" s="6">
        <v>0</v>
      </c>
      <c r="L656" s="6">
        <v>0.63000063000063</v>
      </c>
      <c r="M656" s="6">
        <f t="shared" si="60"/>
        <v>0.63000063000063</v>
      </c>
      <c r="N656" s="6">
        <f t="shared" si="61"/>
        <v>0.63000063000063</v>
      </c>
      <c r="O656" s="6">
        <f t="shared" si="62"/>
        <v>0.63000063000063</v>
      </c>
      <c r="P656" s="6">
        <f t="shared" si="63"/>
        <v>0.63000063000063</v>
      </c>
      <c r="Q656" s="6">
        <f t="shared" si="64"/>
        <v>0.1626654632061747</v>
      </c>
      <c r="R656" s="6">
        <f t="shared" si="65"/>
        <v>0</v>
      </c>
      <c r="S656" t="str" cm="1">
        <f t="array" ref="S656">_xlfn.IFS(R656&gt;Q656,"Zunahme",-1*Q656&gt;R656,"Abnahme",TRUE,"Konstant")</f>
        <v>Konstant</v>
      </c>
      <c r="T656">
        <f>IFERROR(INDEX(Gemeinde_Kennzahlen!A:C,MATCH(B656,Gemeinde_Kennzahlen!B:B,),3),0)</f>
        <v>8784</v>
      </c>
      <c r="U656">
        <f>IFERROR(IF(ISNUMBER(INDEX(Gemeinde_Kennzahlen!A:W,MATCH(B656,Gemeinde_Kennzahlen!B:B,),23)),INDEX(Gemeinde_Kennzahlen!A:W,MATCH(B656,Gemeinde_Kennzahlen!B:B,),23),0),0)</f>
        <v>7089</v>
      </c>
    </row>
    <row r="657" spans="1:21" x14ac:dyDescent="0.2">
      <c r="A657">
        <v>1704</v>
      </c>
      <c r="B657" t="s">
        <v>1728</v>
      </c>
      <c r="C657" s="6">
        <v>0</v>
      </c>
      <c r="D657" s="6">
        <v>0</v>
      </c>
      <c r="E657" s="6">
        <v>0</v>
      </c>
      <c r="F657" s="6">
        <v>0</v>
      </c>
      <c r="G657" s="6">
        <v>1.5615240474703311</v>
      </c>
      <c r="H657" s="6">
        <v>1.5615240474703311</v>
      </c>
      <c r="I657" s="6">
        <v>1.5615240474703311</v>
      </c>
      <c r="J657" s="6">
        <v>1.5615240474703311</v>
      </c>
      <c r="K657" s="6">
        <v>1.5615240474703311</v>
      </c>
      <c r="L657" s="6">
        <v>6.2460961898813245</v>
      </c>
      <c r="M657" s="6">
        <f t="shared" si="60"/>
        <v>1.4053716427232981</v>
      </c>
      <c r="N657" s="6">
        <f t="shared" si="61"/>
        <v>1.5615240474703311</v>
      </c>
      <c r="O657" s="6">
        <f t="shared" si="62"/>
        <v>0.31230480949406625</v>
      </c>
      <c r="P657" s="6">
        <f t="shared" si="63"/>
        <v>2.49843847595253</v>
      </c>
      <c r="Q657" s="6">
        <f t="shared" si="64"/>
        <v>0.59118346302313907</v>
      </c>
      <c r="R657" s="6">
        <f t="shared" si="65"/>
        <v>1.0930668332292319</v>
      </c>
      <c r="S657" t="str" cm="1">
        <f t="array" ref="S657">_xlfn.IFS(R657&gt;Q657,"Zunahme",-1*Q657&gt;R657,"Abnahme",TRUE,"Konstant")</f>
        <v>Zunahme</v>
      </c>
      <c r="T657">
        <f>IFERROR(INDEX(Gemeinde_Kennzahlen!A:C,MATCH(B657,Gemeinde_Kennzahlen!B:B,),3),0)</f>
        <v>4551</v>
      </c>
      <c r="U657">
        <f>IFERROR(IF(ISNUMBER(INDEX(Gemeinde_Kennzahlen!A:W,MATCH(B657,Gemeinde_Kennzahlen!B:B,),23)),INDEX(Gemeinde_Kennzahlen!A:W,MATCH(B657,Gemeinde_Kennzahlen!B:B,),23),0),0)</f>
        <v>1853</v>
      </c>
    </row>
    <row r="658" spans="1:21" x14ac:dyDescent="0.2">
      <c r="A658">
        <v>1705</v>
      </c>
      <c r="B658" t="s">
        <v>1727</v>
      </c>
      <c r="C658" s="6">
        <v>3.0674846625766872</v>
      </c>
      <c r="D658" s="6">
        <v>0</v>
      </c>
      <c r="E658" s="6">
        <v>3.0674846625766872</v>
      </c>
      <c r="F658" s="6">
        <v>0</v>
      </c>
      <c r="G658" s="6">
        <v>3.0674846625766872</v>
      </c>
      <c r="H658" s="6">
        <v>0</v>
      </c>
      <c r="I658" s="6">
        <v>6.1349693251533743</v>
      </c>
      <c r="J658" s="6">
        <v>0</v>
      </c>
      <c r="K658" s="6">
        <v>3.0674846625766872</v>
      </c>
      <c r="L658" s="6">
        <v>0</v>
      </c>
      <c r="M658" s="6">
        <f t="shared" si="60"/>
        <v>1.8404907975460123</v>
      </c>
      <c r="N658" s="6">
        <f t="shared" si="61"/>
        <v>1.5337423312883436</v>
      </c>
      <c r="O658" s="6">
        <f t="shared" si="62"/>
        <v>1.8404907975460123</v>
      </c>
      <c r="P658" s="6">
        <f t="shared" si="63"/>
        <v>1.8404907975460123</v>
      </c>
      <c r="Q658" s="6">
        <f t="shared" si="64"/>
        <v>0.67824637839578739</v>
      </c>
      <c r="R658" s="6">
        <f t="shared" si="65"/>
        <v>0</v>
      </c>
      <c r="S658" t="str" cm="1">
        <f t="array" ref="S658">_xlfn.IFS(R658&gt;Q658,"Zunahme",-1*Q658&gt;R658,"Abnahme",TRUE,"Konstant")</f>
        <v>Konstant</v>
      </c>
      <c r="T658">
        <f>IFERROR(INDEX(Gemeinde_Kennzahlen!A:C,MATCH(B658,Gemeinde_Kennzahlen!B:B,),3),0)</f>
        <v>2237</v>
      </c>
      <c r="U658">
        <f>IFERROR(IF(ISNUMBER(INDEX(Gemeinde_Kennzahlen!A:W,MATCH(B658,Gemeinde_Kennzahlen!B:B,),23)),INDEX(Gemeinde_Kennzahlen!A:W,MATCH(B658,Gemeinde_Kennzahlen!B:B,),23),0),0)</f>
        <v>1023</v>
      </c>
    </row>
    <row r="659" spans="1:21" x14ac:dyDescent="0.2">
      <c r="A659">
        <v>1706</v>
      </c>
      <c r="B659" t="s">
        <v>1726</v>
      </c>
      <c r="C659" s="6">
        <v>0</v>
      </c>
      <c r="D659" s="6">
        <v>1.2353304508956147</v>
      </c>
      <c r="E659" s="6">
        <v>0</v>
      </c>
      <c r="F659" s="6">
        <v>4.9413218035824586</v>
      </c>
      <c r="G659" s="6">
        <v>0</v>
      </c>
      <c r="H659" s="6">
        <v>0</v>
      </c>
      <c r="I659" s="6">
        <v>2.4706609017912293</v>
      </c>
      <c r="J659" s="6">
        <v>2.4706609017912293</v>
      </c>
      <c r="K659" s="6">
        <v>0</v>
      </c>
      <c r="L659" s="6">
        <v>2.4706609017912293</v>
      </c>
      <c r="M659" s="6">
        <f t="shared" ref="M659:M722" si="66">AVERAGE(C659:L659)</f>
        <v>1.358863495985176</v>
      </c>
      <c r="N659" s="6">
        <f t="shared" ref="N659:N722" si="67">MEDIAN(C659:L659)</f>
        <v>0.61766522544780733</v>
      </c>
      <c r="O659" s="6">
        <f t="shared" ref="O659:O722" si="68">AVERAGE((C659:G659))</f>
        <v>1.2353304508956147</v>
      </c>
      <c r="P659" s="6">
        <f t="shared" ref="P659:P722" si="69">AVERAGE(H659:L659)</f>
        <v>1.4823965410747377</v>
      </c>
      <c r="Q659" s="6">
        <f t="shared" ref="Q659:Q722" si="70">STDEVA(C659:L659)/SQRT(COUNT(C659:L659))</f>
        <v>0.53530986205476638</v>
      </c>
      <c r="R659" s="6">
        <f t="shared" ref="R659:R722" si="71">P659-M659</f>
        <v>0.12353304508956175</v>
      </c>
      <c r="S659" t="str" cm="1">
        <f t="array" ref="S659">_xlfn.IFS(R659&gt;Q659,"Zunahme",-1*Q659&gt;R659,"Abnahme",TRUE,"Konstant")</f>
        <v>Konstant</v>
      </c>
      <c r="T659">
        <f>IFERROR(INDEX(Gemeinde_Kennzahlen!A:C,MATCH(B659,Gemeinde_Kennzahlen!B:B,),3),0)</f>
        <v>6244</v>
      </c>
      <c r="U659">
        <f>IFERROR(IF(ISNUMBER(INDEX(Gemeinde_Kennzahlen!A:W,MATCH(B659,Gemeinde_Kennzahlen!B:B,),23)),INDEX(Gemeinde_Kennzahlen!A:W,MATCH(B659,Gemeinde_Kennzahlen!B:B,),23),0),0)</f>
        <v>1851</v>
      </c>
    </row>
    <row r="660" spans="1:21" x14ac:dyDescent="0.2">
      <c r="A660">
        <v>1707</v>
      </c>
      <c r="B660" t="s">
        <v>1725</v>
      </c>
      <c r="C660" s="6">
        <v>2.0811654526534862</v>
      </c>
      <c r="D660" s="6">
        <v>1.6649323621227889</v>
      </c>
      <c r="E660" s="6">
        <v>1.2486992715920917</v>
      </c>
      <c r="F660" s="6">
        <v>0.41623309053069724</v>
      </c>
      <c r="G660" s="6">
        <v>1.6649323621227889</v>
      </c>
      <c r="H660" s="6">
        <v>1.6649323621227889</v>
      </c>
      <c r="I660" s="6">
        <v>0</v>
      </c>
      <c r="J660" s="6">
        <v>0.83246618106139447</v>
      </c>
      <c r="K660" s="6">
        <v>0.41623309053069724</v>
      </c>
      <c r="L660" s="6">
        <v>0.41623309053069724</v>
      </c>
      <c r="M660" s="6">
        <f t="shared" si="66"/>
        <v>1.0405827263267433</v>
      </c>
      <c r="N660" s="6">
        <f t="shared" si="67"/>
        <v>1.0405827263267431</v>
      </c>
      <c r="O660" s="6">
        <f t="shared" si="68"/>
        <v>1.4151925078043708</v>
      </c>
      <c r="P660" s="6">
        <f t="shared" si="69"/>
        <v>0.66597294484911562</v>
      </c>
      <c r="Q660" s="6">
        <f t="shared" si="70"/>
        <v>0.22585946023031142</v>
      </c>
      <c r="R660" s="6">
        <f t="shared" si="71"/>
        <v>-0.37460978147762769</v>
      </c>
      <c r="S660" t="str" cm="1">
        <f t="array" ref="S660">_xlfn.IFS(R660&gt;Q660,"Zunahme",-1*Q660&gt;R660,"Abnahme",TRUE,"Konstant")</f>
        <v>Abnahme</v>
      </c>
      <c r="T660">
        <f>IFERROR(INDEX(Gemeinde_Kennzahlen!A:C,MATCH(B660,Gemeinde_Kennzahlen!B:B,),3),0)</f>
        <v>10990</v>
      </c>
      <c r="U660">
        <f>IFERROR(IF(ISNUMBER(INDEX(Gemeinde_Kennzahlen!A:W,MATCH(B660,Gemeinde_Kennzahlen!B:B,),23)),INDEX(Gemeinde_Kennzahlen!A:W,MATCH(B660,Gemeinde_Kennzahlen!B:B,),23),0),0)</f>
        <v>13035</v>
      </c>
    </row>
    <row r="661" spans="1:21" x14ac:dyDescent="0.2">
      <c r="A661">
        <v>1708</v>
      </c>
      <c r="B661" t="s">
        <v>1724</v>
      </c>
      <c r="C661" s="6">
        <v>1.5464714676014228</v>
      </c>
      <c r="D661" s="6">
        <v>1.0309809784009485</v>
      </c>
      <c r="E661" s="6">
        <v>1.0309809784009485</v>
      </c>
      <c r="F661" s="6">
        <v>1.0309809784009485</v>
      </c>
      <c r="G661" s="6">
        <v>0.51549048920047424</v>
      </c>
      <c r="H661" s="6">
        <v>0.51549048920047424</v>
      </c>
      <c r="I661" s="6">
        <v>0</v>
      </c>
      <c r="J661" s="6">
        <v>0</v>
      </c>
      <c r="K661" s="6">
        <v>2.061961956801897</v>
      </c>
      <c r="L661" s="6">
        <v>1.0309809784009485</v>
      </c>
      <c r="M661" s="6">
        <f t="shared" si="66"/>
        <v>0.87633383164080636</v>
      </c>
      <c r="N661" s="6">
        <f t="shared" si="67"/>
        <v>1.0309809784009485</v>
      </c>
      <c r="O661" s="6">
        <f t="shared" si="68"/>
        <v>1.0309809784009485</v>
      </c>
      <c r="P661" s="6">
        <f t="shared" si="69"/>
        <v>0.7216866848806639</v>
      </c>
      <c r="Q661" s="6">
        <f t="shared" si="70"/>
        <v>0.2040370137126985</v>
      </c>
      <c r="R661" s="6">
        <f t="shared" si="71"/>
        <v>-0.15464714676014246</v>
      </c>
      <c r="S661" t="str" cm="1">
        <f t="array" ref="S661">_xlfn.IFS(R661&gt;Q661,"Zunahme",-1*Q661&gt;R661,"Abnahme",TRUE,"Konstant")</f>
        <v>Konstant</v>
      </c>
      <c r="T661">
        <f>IFERROR(INDEX(Gemeinde_Kennzahlen!A:C,MATCH(B661,Gemeinde_Kennzahlen!B:B,),3),0)</f>
        <v>10129</v>
      </c>
      <c r="U661">
        <f>IFERROR(IF(ISNUMBER(INDEX(Gemeinde_Kennzahlen!A:W,MATCH(B661,Gemeinde_Kennzahlen!B:B,),23)),INDEX(Gemeinde_Kennzahlen!A:W,MATCH(B661,Gemeinde_Kennzahlen!B:B,),23),0),0)</f>
        <v>9270</v>
      </c>
    </row>
    <row r="662" spans="1:21" x14ac:dyDescent="0.2">
      <c r="A662">
        <v>1709</v>
      </c>
      <c r="B662" t="s">
        <v>1723</v>
      </c>
      <c r="C662" s="6">
        <v>0.81766148814390838</v>
      </c>
      <c r="D662" s="6">
        <v>2.4529844644317249</v>
      </c>
      <c r="E662" s="6">
        <v>3.2706459525756335</v>
      </c>
      <c r="F662" s="6">
        <v>1.6353229762878168</v>
      </c>
      <c r="G662" s="6">
        <v>0</v>
      </c>
      <c r="H662" s="6">
        <v>2.4529844644317249</v>
      </c>
      <c r="I662" s="6">
        <v>0.81766148814390838</v>
      </c>
      <c r="J662" s="6">
        <v>0.81766148814390838</v>
      </c>
      <c r="K662" s="6">
        <v>0</v>
      </c>
      <c r="L662" s="6">
        <v>1.6353229762878168</v>
      </c>
      <c r="M662" s="6">
        <f t="shared" si="66"/>
        <v>1.3900245298446443</v>
      </c>
      <c r="N662" s="6">
        <f t="shared" si="67"/>
        <v>1.2264922322158625</v>
      </c>
      <c r="O662" s="6">
        <f t="shared" si="68"/>
        <v>1.6353229762878168</v>
      </c>
      <c r="P662" s="6">
        <f t="shared" si="69"/>
        <v>1.1447260834014716</v>
      </c>
      <c r="Q662" s="6">
        <f t="shared" si="70"/>
        <v>0.34583203980511085</v>
      </c>
      <c r="R662" s="6">
        <f t="shared" si="71"/>
        <v>-0.24529844644317267</v>
      </c>
      <c r="S662" t="str" cm="1">
        <f t="array" ref="S662">_xlfn.IFS(R662&gt;Q662,"Zunahme",-1*Q662&gt;R662,"Abnahme",TRUE,"Konstant")</f>
        <v>Konstant</v>
      </c>
      <c r="T662">
        <f>IFERROR(INDEX(Gemeinde_Kennzahlen!A:C,MATCH(B662,Gemeinde_Kennzahlen!B:B,),3),0)</f>
        <v>8868</v>
      </c>
      <c r="U662">
        <f>IFERROR(IF(ISNUMBER(INDEX(Gemeinde_Kennzahlen!A:W,MATCH(B662,Gemeinde_Kennzahlen!B:B,),23)),INDEX(Gemeinde_Kennzahlen!A:W,MATCH(B662,Gemeinde_Kennzahlen!B:B,),23),0),0)</f>
        <v>3362</v>
      </c>
    </row>
    <row r="663" spans="1:21" x14ac:dyDescent="0.2">
      <c r="A663">
        <v>1710</v>
      </c>
      <c r="B663" t="s">
        <v>1722</v>
      </c>
      <c r="C663" s="6">
        <v>0</v>
      </c>
      <c r="D663" s="6">
        <v>0</v>
      </c>
      <c r="E663" s="6">
        <v>2.0863759649488838</v>
      </c>
      <c r="F663" s="6">
        <v>2.0863759649488838</v>
      </c>
      <c r="G663" s="6">
        <v>0</v>
      </c>
      <c r="H663" s="6">
        <v>0</v>
      </c>
      <c r="I663" s="6">
        <v>2.0863759649488838</v>
      </c>
      <c r="J663" s="6">
        <v>4.1727519298977676</v>
      </c>
      <c r="K663" s="6">
        <v>0</v>
      </c>
      <c r="L663" s="6">
        <v>0</v>
      </c>
      <c r="M663" s="6">
        <f t="shared" si="66"/>
        <v>1.0431879824744419</v>
      </c>
      <c r="N663" s="6">
        <f t="shared" si="67"/>
        <v>0</v>
      </c>
      <c r="O663" s="6">
        <f t="shared" si="68"/>
        <v>0.83455038597955356</v>
      </c>
      <c r="P663" s="6">
        <f t="shared" si="69"/>
        <v>1.2518255789693302</v>
      </c>
      <c r="Q663" s="6">
        <f t="shared" si="70"/>
        <v>0.46652784842474226</v>
      </c>
      <c r="R663" s="6">
        <f t="shared" si="71"/>
        <v>0.20863759649488833</v>
      </c>
      <c r="S663" t="str" cm="1">
        <f t="array" ref="S663">_xlfn.IFS(R663&gt;Q663,"Zunahme",-1*Q663&gt;R663,"Abnahme",TRUE,"Konstant")</f>
        <v>Konstant</v>
      </c>
      <c r="T663">
        <f>IFERROR(INDEX(Gemeinde_Kennzahlen!A:C,MATCH(B663,Gemeinde_Kennzahlen!B:B,),3),0)</f>
        <v>3711</v>
      </c>
      <c r="U663">
        <f>IFERROR(IF(ISNUMBER(INDEX(Gemeinde_Kennzahlen!A:W,MATCH(B663,Gemeinde_Kennzahlen!B:B,),23)),INDEX(Gemeinde_Kennzahlen!A:W,MATCH(B663,Gemeinde_Kennzahlen!B:B,),23),0),0)</f>
        <v>1082</v>
      </c>
    </row>
    <row r="664" spans="1:21" x14ac:dyDescent="0.2">
      <c r="A664">
        <v>1711</v>
      </c>
      <c r="B664" t="s">
        <v>1721</v>
      </c>
      <c r="C664" s="6">
        <v>1.5279263261706</v>
      </c>
      <c r="D664" s="6">
        <v>1.8057311127470725</v>
      </c>
      <c r="E664" s="6">
        <v>0.55560957315294546</v>
      </c>
      <c r="F664" s="6">
        <v>1.944633506035309</v>
      </c>
      <c r="G664" s="6">
        <v>1.3890239328823635</v>
      </c>
      <c r="H664" s="6">
        <v>1.944633506035309</v>
      </c>
      <c r="I664" s="6">
        <v>1.6668287194588363</v>
      </c>
      <c r="J664" s="6">
        <v>1.3890239328823635</v>
      </c>
      <c r="K664" s="6">
        <v>0.69451196644118174</v>
      </c>
      <c r="L664" s="6">
        <v>1.1112191463058909</v>
      </c>
      <c r="M664" s="6">
        <f t="shared" si="66"/>
        <v>1.4029141722111871</v>
      </c>
      <c r="N664" s="6">
        <f t="shared" si="67"/>
        <v>1.4584751295264817</v>
      </c>
      <c r="O664" s="6">
        <f t="shared" si="68"/>
        <v>1.4445848901976581</v>
      </c>
      <c r="P664" s="6">
        <f t="shared" si="69"/>
        <v>1.3612434542247163</v>
      </c>
      <c r="Q664" s="6">
        <f t="shared" si="70"/>
        <v>0.15418930363921243</v>
      </c>
      <c r="R664" s="6">
        <f t="shared" si="71"/>
        <v>-4.1670717986470818E-2</v>
      </c>
      <c r="S664" t="str" cm="1">
        <f t="array" ref="S664">_xlfn.IFS(R664&gt;Q664,"Zunahme",-1*Q664&gt;R664,"Abnahme",TRUE,"Konstant")</f>
        <v>Konstant</v>
      </c>
      <c r="T664">
        <f>IFERROR(INDEX(Gemeinde_Kennzahlen!A:C,MATCH(B664,Gemeinde_Kennzahlen!B:B,),3),0)</f>
        <v>30618</v>
      </c>
      <c r="U664">
        <f>IFERROR(IF(ISNUMBER(INDEX(Gemeinde_Kennzahlen!A:W,MATCH(B664,Gemeinde_Kennzahlen!B:B,),23)),INDEX(Gemeinde_Kennzahlen!A:W,MATCH(B664,Gemeinde_Kennzahlen!B:B,),23),0),0)</f>
        <v>41375</v>
      </c>
    </row>
    <row r="665" spans="1:21" x14ac:dyDescent="0.2">
      <c r="A665">
        <v>2008</v>
      </c>
      <c r="B665" t="s">
        <v>1720</v>
      </c>
      <c r="C665" s="6">
        <v>0</v>
      </c>
      <c r="D665" s="6">
        <v>0</v>
      </c>
      <c r="E665" s="6">
        <v>0</v>
      </c>
      <c r="F665" s="6">
        <v>0</v>
      </c>
      <c r="G665" s="6">
        <v>0</v>
      </c>
      <c r="H665" s="6">
        <v>0</v>
      </c>
      <c r="I665" s="6">
        <v>0</v>
      </c>
      <c r="J665" s="6">
        <v>0</v>
      </c>
      <c r="K665" s="6">
        <v>0</v>
      </c>
      <c r="L665" s="6">
        <v>0</v>
      </c>
      <c r="M665" s="6">
        <f t="shared" si="66"/>
        <v>0</v>
      </c>
      <c r="N665" s="6">
        <f t="shared" si="67"/>
        <v>0</v>
      </c>
      <c r="O665" s="6">
        <f t="shared" si="68"/>
        <v>0</v>
      </c>
      <c r="P665" s="6">
        <f t="shared" si="69"/>
        <v>0</v>
      </c>
      <c r="Q665" s="6">
        <f t="shared" si="70"/>
        <v>0</v>
      </c>
      <c r="R665" s="6">
        <f t="shared" si="71"/>
        <v>0</v>
      </c>
      <c r="S665" t="str" cm="1">
        <f t="array" ref="S665">_xlfn.IFS(R665&gt;Q665,"Zunahme",-1*Q665&gt;R665,"Abnahme",TRUE,"Konstant")</f>
        <v>Konstant</v>
      </c>
      <c r="T665">
        <f>IFERROR(INDEX(Gemeinde_Kennzahlen!A:C,MATCH(B665,Gemeinde_Kennzahlen!B:B,),3),0)</f>
        <v>484</v>
      </c>
      <c r="U665">
        <f>IFERROR(IF(ISNUMBER(INDEX(Gemeinde_Kennzahlen!A:W,MATCH(B665,Gemeinde_Kennzahlen!B:B,),23)),INDEX(Gemeinde_Kennzahlen!A:W,MATCH(B665,Gemeinde_Kennzahlen!B:B,),23),0),0)</f>
        <v>44</v>
      </c>
    </row>
    <row r="666" spans="1:21" x14ac:dyDescent="0.2">
      <c r="A666">
        <v>2011</v>
      </c>
      <c r="B666" t="s">
        <v>1719</v>
      </c>
      <c r="C666" s="6">
        <v>0</v>
      </c>
      <c r="D666" s="6">
        <v>0</v>
      </c>
      <c r="E666" s="6">
        <v>4.6511627906976747</v>
      </c>
      <c r="F666" s="6">
        <v>0</v>
      </c>
      <c r="G666" s="6">
        <v>0</v>
      </c>
      <c r="H666" s="6">
        <v>0</v>
      </c>
      <c r="I666" s="6">
        <v>0</v>
      </c>
      <c r="J666" s="6">
        <v>4.6511627906976747</v>
      </c>
      <c r="K666" s="6">
        <v>0</v>
      </c>
      <c r="L666" s="6">
        <v>0</v>
      </c>
      <c r="M666" s="6">
        <f t="shared" si="66"/>
        <v>0.93023255813953498</v>
      </c>
      <c r="N666" s="6">
        <f t="shared" si="67"/>
        <v>0</v>
      </c>
      <c r="O666" s="6">
        <f t="shared" si="68"/>
        <v>0.93023255813953498</v>
      </c>
      <c r="P666" s="6">
        <f t="shared" si="69"/>
        <v>0.93023255813953498</v>
      </c>
      <c r="Q666" s="6">
        <f t="shared" si="70"/>
        <v>0.62015503875968991</v>
      </c>
      <c r="R666" s="6">
        <f t="shared" si="71"/>
        <v>0</v>
      </c>
      <c r="S666" t="str" cm="1">
        <f t="array" ref="S666">_xlfn.IFS(R666&gt;Q666,"Zunahme",-1*Q666&gt;R666,"Abnahme",TRUE,"Konstant")</f>
        <v>Konstant</v>
      </c>
      <c r="T666">
        <f>IFERROR(INDEX(Gemeinde_Kennzahlen!A:C,MATCH(B666,Gemeinde_Kennzahlen!B:B,),3),0)</f>
        <v>1767</v>
      </c>
      <c r="U666">
        <f>IFERROR(IF(ISNUMBER(INDEX(Gemeinde_Kennzahlen!A:W,MATCH(B666,Gemeinde_Kennzahlen!B:B,),23)),INDEX(Gemeinde_Kennzahlen!A:W,MATCH(B666,Gemeinde_Kennzahlen!B:B,),23),0),0)</f>
        <v>383</v>
      </c>
    </row>
    <row r="667" spans="1:21" x14ac:dyDescent="0.2">
      <c r="A667">
        <v>2016</v>
      </c>
      <c r="B667" t="s">
        <v>1718</v>
      </c>
      <c r="C667" s="6">
        <v>0</v>
      </c>
      <c r="D667" s="6">
        <v>0</v>
      </c>
      <c r="E667" s="6">
        <v>0</v>
      </c>
      <c r="F667" s="6">
        <v>7.5528700906344417</v>
      </c>
      <c r="G667" s="6">
        <v>0</v>
      </c>
      <c r="H667" s="6">
        <v>0</v>
      </c>
      <c r="I667" s="6">
        <v>0</v>
      </c>
      <c r="J667" s="6">
        <v>0</v>
      </c>
      <c r="K667" s="6">
        <v>0</v>
      </c>
      <c r="L667" s="6">
        <v>7.5528700906344417</v>
      </c>
      <c r="M667" s="6">
        <f t="shared" si="66"/>
        <v>1.5105740181268883</v>
      </c>
      <c r="N667" s="6">
        <f t="shared" si="67"/>
        <v>0</v>
      </c>
      <c r="O667" s="6">
        <f t="shared" si="68"/>
        <v>1.5105740181268883</v>
      </c>
      <c r="P667" s="6">
        <f t="shared" si="69"/>
        <v>1.5105740181268883</v>
      </c>
      <c r="Q667" s="6">
        <f t="shared" si="70"/>
        <v>1.0070493454179255</v>
      </c>
      <c r="R667" s="6">
        <f t="shared" si="71"/>
        <v>0</v>
      </c>
      <c r="S667" t="str" cm="1">
        <f t="array" ref="S667">_xlfn.IFS(R667&gt;Q667,"Zunahme",-1*Q667&gt;R667,"Abnahme",TRUE,"Konstant")</f>
        <v>Konstant</v>
      </c>
      <c r="T667">
        <f>IFERROR(INDEX(Gemeinde_Kennzahlen!A:C,MATCH(B667,Gemeinde_Kennzahlen!B:B,),3),0)</f>
        <v>1068</v>
      </c>
      <c r="U667">
        <f>IFERROR(IF(ISNUMBER(INDEX(Gemeinde_Kennzahlen!A:W,MATCH(B667,Gemeinde_Kennzahlen!B:B,),23)),INDEX(Gemeinde_Kennzahlen!A:W,MATCH(B667,Gemeinde_Kennzahlen!B:B,),23),0),0)</f>
        <v>256</v>
      </c>
    </row>
    <row r="668" spans="1:21" x14ac:dyDescent="0.2">
      <c r="A668">
        <v>2022</v>
      </c>
      <c r="B668" t="s">
        <v>1717</v>
      </c>
      <c r="C668" s="6">
        <v>0</v>
      </c>
      <c r="D668" s="6">
        <v>0</v>
      </c>
      <c r="E668" s="6">
        <v>0</v>
      </c>
      <c r="F668" s="6">
        <v>0</v>
      </c>
      <c r="G668" s="6">
        <v>0</v>
      </c>
      <c r="H668" s="6">
        <v>0</v>
      </c>
      <c r="I668" s="6">
        <v>0</v>
      </c>
      <c r="J668" s="6">
        <v>0</v>
      </c>
      <c r="K668" s="6">
        <v>0</v>
      </c>
      <c r="L668" s="6">
        <v>0</v>
      </c>
      <c r="M668" s="6">
        <f t="shared" si="66"/>
        <v>0</v>
      </c>
      <c r="N668" s="6">
        <f t="shared" si="67"/>
        <v>0</v>
      </c>
      <c r="O668" s="6">
        <f t="shared" si="68"/>
        <v>0</v>
      </c>
      <c r="P668" s="6">
        <f t="shared" si="69"/>
        <v>0</v>
      </c>
      <c r="Q668" s="6">
        <f t="shared" si="70"/>
        <v>0</v>
      </c>
      <c r="R668" s="6">
        <f t="shared" si="71"/>
        <v>0</v>
      </c>
      <c r="S668" t="str" cm="1">
        <f t="array" ref="S668">_xlfn.IFS(R668&gt;Q668,"Zunahme",-1*Q668&gt;R668,"Abnahme",TRUE,"Konstant")</f>
        <v>Konstant</v>
      </c>
      <c r="T668">
        <f>IFERROR(INDEX(Gemeinde_Kennzahlen!A:C,MATCH(B668,Gemeinde_Kennzahlen!B:B,),3),0)</f>
        <v>1097</v>
      </c>
      <c r="U668">
        <f>IFERROR(IF(ISNUMBER(INDEX(Gemeinde_Kennzahlen!A:W,MATCH(B668,Gemeinde_Kennzahlen!B:B,),23)),INDEX(Gemeinde_Kennzahlen!A:W,MATCH(B668,Gemeinde_Kennzahlen!B:B,),23),0),0)</f>
        <v>249</v>
      </c>
    </row>
    <row r="669" spans="1:21" x14ac:dyDescent="0.2">
      <c r="A669">
        <v>2025</v>
      </c>
      <c r="B669" t="s">
        <v>1716</v>
      </c>
      <c r="C669" s="6">
        <v>0</v>
      </c>
      <c r="D669" s="6">
        <v>0</v>
      </c>
      <c r="E669" s="6">
        <v>0</v>
      </c>
      <c r="F669" s="6">
        <v>0</v>
      </c>
      <c r="G669" s="6">
        <v>0</v>
      </c>
      <c r="H669" s="6">
        <v>6.557377049180328</v>
      </c>
      <c r="I669" s="6">
        <v>0</v>
      </c>
      <c r="J669" s="6">
        <v>6.557377049180328</v>
      </c>
      <c r="K669" s="6">
        <v>0</v>
      </c>
      <c r="L669" s="6">
        <v>0</v>
      </c>
      <c r="M669" s="6">
        <f t="shared" si="66"/>
        <v>1.3114754098360657</v>
      </c>
      <c r="N669" s="6">
        <f t="shared" si="67"/>
        <v>0</v>
      </c>
      <c r="O669" s="6">
        <f t="shared" si="68"/>
        <v>0</v>
      </c>
      <c r="P669" s="6">
        <f t="shared" si="69"/>
        <v>2.6229508196721314</v>
      </c>
      <c r="Q669" s="6">
        <f t="shared" si="70"/>
        <v>0.87431693989071024</v>
      </c>
      <c r="R669" s="6">
        <f t="shared" si="71"/>
        <v>1.3114754098360657</v>
      </c>
      <c r="S669" t="str" cm="1">
        <f t="array" ref="S669">_xlfn.IFS(R669&gt;Q669,"Zunahme",-1*Q669&gt;R669,"Abnahme",TRUE,"Konstant")</f>
        <v>Zunahme</v>
      </c>
      <c r="T669">
        <f>IFERROR(INDEX(Gemeinde_Kennzahlen!A:C,MATCH(B669,Gemeinde_Kennzahlen!B:B,),3),0)</f>
        <v>1178</v>
      </c>
      <c r="U669">
        <f>IFERROR(IF(ISNUMBER(INDEX(Gemeinde_Kennzahlen!A:W,MATCH(B669,Gemeinde_Kennzahlen!B:B,),23)),INDEX(Gemeinde_Kennzahlen!A:W,MATCH(B669,Gemeinde_Kennzahlen!B:B,),23),0),0)</f>
        <v>347</v>
      </c>
    </row>
    <row r="670" spans="1:21" x14ac:dyDescent="0.2">
      <c r="A670">
        <v>2027</v>
      </c>
      <c r="B670" t="s">
        <v>1715</v>
      </c>
      <c r="C670" s="6">
        <v>0</v>
      </c>
      <c r="D670" s="6">
        <v>0</v>
      </c>
      <c r="E670" s="6">
        <v>0</v>
      </c>
      <c r="F670" s="6">
        <v>0</v>
      </c>
      <c r="G670" s="6">
        <v>0</v>
      </c>
      <c r="H670" s="6">
        <v>0</v>
      </c>
      <c r="I670" s="6">
        <v>0</v>
      </c>
      <c r="J670" s="6">
        <v>0</v>
      </c>
      <c r="K670" s="6">
        <v>0</v>
      </c>
      <c r="L670" s="6">
        <v>0</v>
      </c>
      <c r="M670" s="6">
        <f t="shared" si="66"/>
        <v>0</v>
      </c>
      <c r="N670" s="6">
        <f t="shared" si="67"/>
        <v>0</v>
      </c>
      <c r="O670" s="6">
        <f t="shared" si="68"/>
        <v>0</v>
      </c>
      <c r="P670" s="6">
        <f t="shared" si="69"/>
        <v>0</v>
      </c>
      <c r="Q670" s="6">
        <f t="shared" si="70"/>
        <v>0</v>
      </c>
      <c r="R670" s="6">
        <f t="shared" si="71"/>
        <v>0</v>
      </c>
      <c r="S670" t="str" cm="1">
        <f t="array" ref="S670">_xlfn.IFS(R670&gt;Q670,"Zunahme",-1*Q670&gt;R670,"Abnahme",TRUE,"Konstant")</f>
        <v>Konstant</v>
      </c>
      <c r="T670">
        <f>IFERROR(INDEX(Gemeinde_Kennzahlen!A:C,MATCH(B670,Gemeinde_Kennzahlen!B:B,),3),0)</f>
        <v>437</v>
      </c>
      <c r="U670">
        <f>IFERROR(IF(ISNUMBER(INDEX(Gemeinde_Kennzahlen!A:W,MATCH(B670,Gemeinde_Kennzahlen!B:B,),23)),INDEX(Gemeinde_Kennzahlen!A:W,MATCH(B670,Gemeinde_Kennzahlen!B:B,),23),0),0)</f>
        <v>132</v>
      </c>
    </row>
    <row r="671" spans="1:21" x14ac:dyDescent="0.2">
      <c r="A671">
        <v>2029</v>
      </c>
      <c r="B671" t="s">
        <v>1714</v>
      </c>
      <c r="C671" s="6">
        <v>3.1201248049921997</v>
      </c>
      <c r="D671" s="6">
        <v>0</v>
      </c>
      <c r="E671" s="6">
        <v>0</v>
      </c>
      <c r="F671" s="6">
        <v>3.1201248049921997</v>
      </c>
      <c r="G671" s="6">
        <v>0</v>
      </c>
      <c r="H671" s="6">
        <v>3.1201248049921997</v>
      </c>
      <c r="I671" s="6">
        <v>0</v>
      </c>
      <c r="J671" s="6">
        <v>0</v>
      </c>
      <c r="K671" s="6">
        <v>0</v>
      </c>
      <c r="L671" s="6">
        <v>3.1201248049921997</v>
      </c>
      <c r="M671" s="6">
        <f t="shared" si="66"/>
        <v>1.2480499219968799</v>
      </c>
      <c r="N671" s="6">
        <f t="shared" si="67"/>
        <v>0</v>
      </c>
      <c r="O671" s="6">
        <f t="shared" si="68"/>
        <v>1.2480499219968799</v>
      </c>
      <c r="P671" s="6">
        <f t="shared" si="69"/>
        <v>1.2480499219968799</v>
      </c>
      <c r="Q671" s="6">
        <f t="shared" si="70"/>
        <v>0.50951424706878379</v>
      </c>
      <c r="R671" s="6">
        <f t="shared" si="71"/>
        <v>0</v>
      </c>
      <c r="S671" t="str" cm="1">
        <f t="array" ref="S671">_xlfn.IFS(R671&gt;Q671,"Zunahme",-1*Q671&gt;R671,"Abnahme",TRUE,"Konstant")</f>
        <v>Konstant</v>
      </c>
      <c r="T671">
        <f>IFERROR(INDEX(Gemeinde_Kennzahlen!A:C,MATCH(B671,Gemeinde_Kennzahlen!B:B,),3),0)</f>
        <v>2677</v>
      </c>
      <c r="U671">
        <f>IFERROR(IF(ISNUMBER(INDEX(Gemeinde_Kennzahlen!A:W,MATCH(B671,Gemeinde_Kennzahlen!B:B,),23)),INDEX(Gemeinde_Kennzahlen!A:W,MATCH(B671,Gemeinde_Kennzahlen!B:B,),23),0),0)</f>
        <v>528</v>
      </c>
    </row>
    <row r="672" spans="1:21" x14ac:dyDescent="0.2">
      <c r="A672">
        <v>2035</v>
      </c>
      <c r="B672" t="s">
        <v>1713</v>
      </c>
      <c r="C672" s="6">
        <v>0</v>
      </c>
      <c r="D672" s="6">
        <v>0</v>
      </c>
      <c r="E672" s="6">
        <v>0</v>
      </c>
      <c r="F672" s="6">
        <v>0</v>
      </c>
      <c r="G672" s="6">
        <v>0</v>
      </c>
      <c r="H672" s="6">
        <v>0</v>
      </c>
      <c r="I672" s="6">
        <v>0</v>
      </c>
      <c r="J672" s="6">
        <v>0</v>
      </c>
      <c r="K672" s="6">
        <v>0</v>
      </c>
      <c r="L672" s="6">
        <v>0</v>
      </c>
      <c r="M672" s="6">
        <f t="shared" si="66"/>
        <v>0</v>
      </c>
      <c r="N672" s="6">
        <f t="shared" si="67"/>
        <v>0</v>
      </c>
      <c r="O672" s="6">
        <f t="shared" si="68"/>
        <v>0</v>
      </c>
      <c r="P672" s="6">
        <f t="shared" si="69"/>
        <v>0</v>
      </c>
      <c r="Q672" s="6">
        <f t="shared" si="70"/>
        <v>0</v>
      </c>
      <c r="R672" s="6">
        <f t="shared" si="71"/>
        <v>0</v>
      </c>
      <c r="S672" t="str" cm="1">
        <f t="array" ref="S672">_xlfn.IFS(R672&gt;Q672,"Zunahme",-1*Q672&gt;R672,"Abnahme",TRUE,"Konstant")</f>
        <v>Konstant</v>
      </c>
      <c r="T672">
        <f>IFERROR(INDEX(Gemeinde_Kennzahlen!A:C,MATCH(B672,Gemeinde_Kennzahlen!B:B,),3),0)</f>
        <v>446</v>
      </c>
      <c r="U672">
        <f>IFERROR(IF(ISNUMBER(INDEX(Gemeinde_Kennzahlen!A:W,MATCH(B672,Gemeinde_Kennzahlen!B:B,),23)),INDEX(Gemeinde_Kennzahlen!A:W,MATCH(B672,Gemeinde_Kennzahlen!B:B,),23),0),0)</f>
        <v>152</v>
      </c>
    </row>
    <row r="673" spans="1:21" x14ac:dyDescent="0.2">
      <c r="A673">
        <v>2038</v>
      </c>
      <c r="B673" t="s">
        <v>1712</v>
      </c>
      <c r="C673" s="6">
        <v>0</v>
      </c>
      <c r="D673" s="6">
        <v>0</v>
      </c>
      <c r="E673" s="6">
        <v>0</v>
      </c>
      <c r="F673" s="6">
        <v>0</v>
      </c>
      <c r="G673" s="6">
        <v>0</v>
      </c>
      <c r="H673" s="6">
        <v>0</v>
      </c>
      <c r="I673" s="6">
        <v>0</v>
      </c>
      <c r="J673" s="6">
        <v>0</v>
      </c>
      <c r="K673" s="6">
        <v>0</v>
      </c>
      <c r="L673" s="6">
        <v>0</v>
      </c>
      <c r="M673" s="6">
        <f t="shared" si="66"/>
        <v>0</v>
      </c>
      <c r="N673" s="6">
        <f t="shared" si="67"/>
        <v>0</v>
      </c>
      <c r="O673" s="6">
        <f t="shared" si="68"/>
        <v>0</v>
      </c>
      <c r="P673" s="6">
        <f t="shared" si="69"/>
        <v>0</v>
      </c>
      <c r="Q673" s="6">
        <f t="shared" si="70"/>
        <v>0</v>
      </c>
      <c r="R673" s="6">
        <f t="shared" si="71"/>
        <v>0</v>
      </c>
      <c r="S673" t="str" cm="1">
        <f t="array" ref="S673">_xlfn.IFS(R673&gt;Q673,"Zunahme",-1*Q673&gt;R673,"Abnahme",TRUE,"Konstant")</f>
        <v>Konstant</v>
      </c>
      <c r="T673">
        <f>IFERROR(INDEX(Gemeinde_Kennzahlen!A:C,MATCH(B673,Gemeinde_Kennzahlen!B:B,),3),0)</f>
        <v>72</v>
      </c>
      <c r="U673">
        <f>IFERROR(IF(ISNUMBER(INDEX(Gemeinde_Kennzahlen!A:W,MATCH(B673,Gemeinde_Kennzahlen!B:B,),23)),INDEX(Gemeinde_Kennzahlen!A:W,MATCH(B673,Gemeinde_Kennzahlen!B:B,),23),0),0)</f>
        <v>0</v>
      </c>
    </row>
    <row r="674" spans="1:21" x14ac:dyDescent="0.2">
      <c r="A674">
        <v>2041</v>
      </c>
      <c r="B674" t="s">
        <v>1711</v>
      </c>
      <c r="C674" s="6">
        <v>0</v>
      </c>
      <c r="D674" s="6">
        <v>0</v>
      </c>
      <c r="E674" s="6">
        <v>4.5392646391284615</v>
      </c>
      <c r="F674" s="6">
        <v>4.5392646391284615</v>
      </c>
      <c r="G674" s="6">
        <v>0</v>
      </c>
      <c r="H674" s="6">
        <v>0</v>
      </c>
      <c r="I674" s="6">
        <v>0</v>
      </c>
      <c r="J674" s="6">
        <v>0</v>
      </c>
      <c r="K674" s="6">
        <v>0</v>
      </c>
      <c r="L674" s="6">
        <v>0</v>
      </c>
      <c r="M674" s="6">
        <f t="shared" si="66"/>
        <v>0.90785292782569227</v>
      </c>
      <c r="N674" s="6">
        <f t="shared" si="67"/>
        <v>0</v>
      </c>
      <c r="O674" s="6">
        <f t="shared" si="68"/>
        <v>1.8157058556513845</v>
      </c>
      <c r="P674" s="6">
        <f t="shared" si="69"/>
        <v>0</v>
      </c>
      <c r="Q674" s="6">
        <f t="shared" si="70"/>
        <v>0.60523528521712811</v>
      </c>
      <c r="R674" s="6">
        <f t="shared" si="71"/>
        <v>-0.90785292782569227</v>
      </c>
      <c r="S674" t="str" cm="1">
        <f t="array" ref="S674">_xlfn.IFS(R674&gt;Q674,"Zunahme",-1*Q674&gt;R674,"Abnahme",TRUE,"Konstant")</f>
        <v>Abnahme</v>
      </c>
      <c r="T674">
        <f>IFERROR(INDEX(Gemeinde_Kennzahlen!A:C,MATCH(B674,Gemeinde_Kennzahlen!B:B,),3),0)</f>
        <v>1835</v>
      </c>
      <c r="U674">
        <f>IFERROR(IF(ISNUMBER(INDEX(Gemeinde_Kennzahlen!A:W,MATCH(B674,Gemeinde_Kennzahlen!B:B,),23)),INDEX(Gemeinde_Kennzahlen!A:W,MATCH(B674,Gemeinde_Kennzahlen!B:B,),23),0),0)</f>
        <v>368</v>
      </c>
    </row>
    <row r="675" spans="1:21" x14ac:dyDescent="0.2">
      <c r="A675">
        <v>2043</v>
      </c>
      <c r="B675" t="s">
        <v>1710</v>
      </c>
      <c r="C675" s="6">
        <v>0</v>
      </c>
      <c r="D675" s="6">
        <v>0</v>
      </c>
      <c r="E675" s="6">
        <v>0</v>
      </c>
      <c r="F675" s="6">
        <v>0</v>
      </c>
      <c r="G675" s="6">
        <v>0</v>
      </c>
      <c r="H675" s="6">
        <v>0</v>
      </c>
      <c r="I675" s="6">
        <v>0</v>
      </c>
      <c r="J675" s="6">
        <v>0</v>
      </c>
      <c r="K675" s="6">
        <v>0</v>
      </c>
      <c r="L675" s="6">
        <v>0</v>
      </c>
      <c r="M675" s="6">
        <f t="shared" si="66"/>
        <v>0</v>
      </c>
      <c r="N675" s="6">
        <f t="shared" si="67"/>
        <v>0</v>
      </c>
      <c r="O675" s="6">
        <f t="shared" si="68"/>
        <v>0</v>
      </c>
      <c r="P675" s="6">
        <f t="shared" si="69"/>
        <v>0</v>
      </c>
      <c r="Q675" s="6">
        <f t="shared" si="70"/>
        <v>0</v>
      </c>
      <c r="R675" s="6">
        <f t="shared" si="71"/>
        <v>0</v>
      </c>
      <c r="S675" t="str" cm="1">
        <f t="array" ref="S675">_xlfn.IFS(R675&gt;Q675,"Zunahme",-1*Q675&gt;R675,"Abnahme",TRUE,"Konstant")</f>
        <v>Konstant</v>
      </c>
      <c r="T675">
        <f>IFERROR(INDEX(Gemeinde_Kennzahlen!A:C,MATCH(B675,Gemeinde_Kennzahlen!B:B,),3),0)</f>
        <v>304</v>
      </c>
      <c r="U675">
        <f>IFERROR(IF(ISNUMBER(INDEX(Gemeinde_Kennzahlen!A:W,MATCH(B675,Gemeinde_Kennzahlen!B:B,),23)),INDEX(Gemeinde_Kennzahlen!A:W,MATCH(B675,Gemeinde_Kennzahlen!B:B,),23),0),0)</f>
        <v>441</v>
      </c>
    </row>
    <row r="676" spans="1:21" x14ac:dyDescent="0.2">
      <c r="A676">
        <v>2044</v>
      </c>
      <c r="B676" t="s">
        <v>1709</v>
      </c>
      <c r="C676" s="6">
        <v>0</v>
      </c>
      <c r="D676" s="6">
        <v>0</v>
      </c>
      <c r="E676" s="6">
        <v>7.5131480090157776</v>
      </c>
      <c r="F676" s="6">
        <v>0</v>
      </c>
      <c r="G676" s="6">
        <v>0</v>
      </c>
      <c r="H676" s="6">
        <v>0</v>
      </c>
      <c r="I676" s="6">
        <v>7.5131480090157776</v>
      </c>
      <c r="J676" s="6">
        <v>0</v>
      </c>
      <c r="K676" s="6">
        <v>0</v>
      </c>
      <c r="L676" s="6">
        <v>0</v>
      </c>
      <c r="M676" s="6">
        <f t="shared" si="66"/>
        <v>1.5026296018031555</v>
      </c>
      <c r="N676" s="6">
        <f t="shared" si="67"/>
        <v>0</v>
      </c>
      <c r="O676" s="6">
        <f t="shared" si="68"/>
        <v>1.5026296018031555</v>
      </c>
      <c r="P676" s="6">
        <f t="shared" si="69"/>
        <v>1.5026296018031555</v>
      </c>
      <c r="Q676" s="6">
        <f t="shared" si="70"/>
        <v>1.0017530678687703</v>
      </c>
      <c r="R676" s="6">
        <f t="shared" si="71"/>
        <v>0</v>
      </c>
      <c r="S676" t="str" cm="1">
        <f t="array" ref="S676">_xlfn.IFS(R676&gt;Q676,"Zunahme",-1*Q676&gt;R676,"Abnahme",TRUE,"Konstant")</f>
        <v>Konstant</v>
      </c>
      <c r="T676">
        <f>IFERROR(INDEX(Gemeinde_Kennzahlen!A:C,MATCH(B676,Gemeinde_Kennzahlen!B:B,),3),0)</f>
        <v>1115</v>
      </c>
      <c r="U676">
        <f>IFERROR(IF(ISNUMBER(INDEX(Gemeinde_Kennzahlen!A:W,MATCH(B676,Gemeinde_Kennzahlen!B:B,),23)),INDEX(Gemeinde_Kennzahlen!A:W,MATCH(B676,Gemeinde_Kennzahlen!B:B,),23),0),0)</f>
        <v>216</v>
      </c>
    </row>
    <row r="677" spans="1:21" x14ac:dyDescent="0.2">
      <c r="A677">
        <v>2045</v>
      </c>
      <c r="B677" t="s">
        <v>1708</v>
      </c>
      <c r="C677" s="6">
        <v>0</v>
      </c>
      <c r="D677" s="6">
        <v>0</v>
      </c>
      <c r="E677" s="6">
        <v>0</v>
      </c>
      <c r="F677" s="6">
        <v>0</v>
      </c>
      <c r="G677" s="6">
        <v>0</v>
      </c>
      <c r="H677" s="6">
        <v>0</v>
      </c>
      <c r="I677" s="6">
        <v>0</v>
      </c>
      <c r="J677" s="6">
        <v>0</v>
      </c>
      <c r="K677" s="6">
        <v>0</v>
      </c>
      <c r="L677" s="6">
        <v>0</v>
      </c>
      <c r="M677" s="6">
        <f t="shared" si="66"/>
        <v>0</v>
      </c>
      <c r="N677" s="6">
        <f t="shared" si="67"/>
        <v>0</v>
      </c>
      <c r="O677" s="6">
        <f t="shared" si="68"/>
        <v>0</v>
      </c>
      <c r="P677" s="6">
        <f t="shared" si="69"/>
        <v>0</v>
      </c>
      <c r="Q677" s="6">
        <f t="shared" si="70"/>
        <v>0</v>
      </c>
      <c r="R677" s="6">
        <f t="shared" si="71"/>
        <v>0</v>
      </c>
      <c r="S677" t="str" cm="1">
        <f t="array" ref="S677">_xlfn.IFS(R677&gt;Q677,"Zunahme",-1*Q677&gt;R677,"Abnahme",TRUE,"Konstant")</f>
        <v>Konstant</v>
      </c>
      <c r="T677">
        <f>IFERROR(INDEX(Gemeinde_Kennzahlen!A:C,MATCH(B677,Gemeinde_Kennzahlen!B:B,),3),0)</f>
        <v>455</v>
      </c>
      <c r="U677">
        <f>IFERROR(IF(ISNUMBER(INDEX(Gemeinde_Kennzahlen!A:W,MATCH(B677,Gemeinde_Kennzahlen!B:B,),23)),INDEX(Gemeinde_Kennzahlen!A:W,MATCH(B677,Gemeinde_Kennzahlen!B:B,),23),0),0)</f>
        <v>0</v>
      </c>
    </row>
    <row r="678" spans="1:21" x14ac:dyDescent="0.2">
      <c r="A678">
        <v>2050</v>
      </c>
      <c r="B678" t="s">
        <v>1707</v>
      </c>
      <c r="C678" s="6">
        <v>0</v>
      </c>
      <c r="D678" s="6">
        <v>5.4288816503800215</v>
      </c>
      <c r="E678" s="6">
        <v>5.4288816503800215</v>
      </c>
      <c r="F678" s="6">
        <v>0</v>
      </c>
      <c r="G678" s="6">
        <v>0</v>
      </c>
      <c r="H678" s="6">
        <v>0</v>
      </c>
      <c r="I678" s="6">
        <v>0</v>
      </c>
      <c r="J678" s="6">
        <v>0</v>
      </c>
      <c r="K678" s="6">
        <v>5.4288816503800215</v>
      </c>
      <c r="L678" s="6">
        <v>0</v>
      </c>
      <c r="M678" s="6">
        <f t="shared" si="66"/>
        <v>1.6286644951140066</v>
      </c>
      <c r="N678" s="6">
        <f t="shared" si="67"/>
        <v>0</v>
      </c>
      <c r="O678" s="6">
        <f t="shared" si="68"/>
        <v>2.1715526601520088</v>
      </c>
      <c r="P678" s="6">
        <f t="shared" si="69"/>
        <v>1.0857763300760044</v>
      </c>
      <c r="Q678" s="6">
        <f t="shared" si="70"/>
        <v>0.82927537006077445</v>
      </c>
      <c r="R678" s="6">
        <f t="shared" si="71"/>
        <v>-0.54288816503800219</v>
      </c>
      <c r="S678" t="str" cm="1">
        <f t="array" ref="S678">_xlfn.IFS(R678&gt;Q678,"Zunahme",-1*Q678&gt;R678,"Abnahme",TRUE,"Konstant")</f>
        <v>Konstant</v>
      </c>
      <c r="T678">
        <f>IFERROR(INDEX(Gemeinde_Kennzahlen!A:C,MATCH(B678,Gemeinde_Kennzahlen!B:B,),3),0)</f>
        <v>1520</v>
      </c>
      <c r="U678">
        <f>IFERROR(IF(ISNUMBER(INDEX(Gemeinde_Kennzahlen!A:W,MATCH(B678,Gemeinde_Kennzahlen!B:B,),23)),INDEX(Gemeinde_Kennzahlen!A:W,MATCH(B678,Gemeinde_Kennzahlen!B:B,),23),0),0)</f>
        <v>322</v>
      </c>
    </row>
    <row r="679" spans="1:21" x14ac:dyDescent="0.2">
      <c r="A679">
        <v>2051</v>
      </c>
      <c r="B679" t="s">
        <v>1706</v>
      </c>
      <c r="C679" s="6">
        <v>0</v>
      </c>
      <c r="D679" s="6">
        <v>0</v>
      </c>
      <c r="E679" s="6">
        <v>0</v>
      </c>
      <c r="F679" s="6">
        <v>0</v>
      </c>
      <c r="G679" s="6">
        <v>0</v>
      </c>
      <c r="H679" s="6">
        <v>0</v>
      </c>
      <c r="I679" s="6">
        <v>0</v>
      </c>
      <c r="J679" s="6">
        <v>0</v>
      </c>
      <c r="K679" s="6">
        <v>0</v>
      </c>
      <c r="L679" s="6">
        <v>0</v>
      </c>
      <c r="M679" s="6">
        <f t="shared" si="66"/>
        <v>0</v>
      </c>
      <c r="N679" s="6">
        <f t="shared" si="67"/>
        <v>0</v>
      </c>
      <c r="O679" s="6">
        <f t="shared" si="68"/>
        <v>0</v>
      </c>
      <c r="P679" s="6">
        <f t="shared" si="69"/>
        <v>0</v>
      </c>
      <c r="Q679" s="6">
        <f t="shared" si="70"/>
        <v>0</v>
      </c>
      <c r="R679" s="6">
        <f t="shared" si="71"/>
        <v>0</v>
      </c>
      <c r="S679" t="str" cm="1">
        <f t="array" ref="S679">_xlfn.IFS(R679&gt;Q679,"Zunahme",-1*Q679&gt;R679,"Abnahme",TRUE,"Konstant")</f>
        <v>Konstant</v>
      </c>
      <c r="T679">
        <f>IFERROR(INDEX(Gemeinde_Kennzahlen!A:C,MATCH(B679,Gemeinde_Kennzahlen!B:B,),3),0)</f>
        <v>1173</v>
      </c>
      <c r="U679">
        <f>IFERROR(IF(ISNUMBER(INDEX(Gemeinde_Kennzahlen!A:W,MATCH(B679,Gemeinde_Kennzahlen!B:B,),23)),INDEX(Gemeinde_Kennzahlen!A:W,MATCH(B679,Gemeinde_Kennzahlen!B:B,),23),0),0)</f>
        <v>180</v>
      </c>
    </row>
    <row r="680" spans="1:21" x14ac:dyDescent="0.2">
      <c r="A680">
        <v>2053</v>
      </c>
      <c r="B680" t="s">
        <v>1705</v>
      </c>
      <c r="C680" s="6">
        <v>0</v>
      </c>
      <c r="D680" s="6">
        <v>0</v>
      </c>
      <c r="E680" s="6">
        <v>1.2312238364934744</v>
      </c>
      <c r="F680" s="6">
        <v>2.4624476729869489</v>
      </c>
      <c r="G680" s="6">
        <v>0</v>
      </c>
      <c r="H680" s="6">
        <v>1.2312238364934744</v>
      </c>
      <c r="I680" s="6">
        <v>0</v>
      </c>
      <c r="J680" s="6">
        <v>2.4624476729869489</v>
      </c>
      <c r="K680" s="6">
        <v>0</v>
      </c>
      <c r="L680" s="6">
        <v>1.2312238364934744</v>
      </c>
      <c r="M680" s="6">
        <f t="shared" si="66"/>
        <v>0.86185668554543216</v>
      </c>
      <c r="N680" s="6">
        <f t="shared" si="67"/>
        <v>0.61561191824673722</v>
      </c>
      <c r="O680" s="6">
        <f t="shared" si="68"/>
        <v>0.73873430189608469</v>
      </c>
      <c r="P680" s="6">
        <f t="shared" si="69"/>
        <v>0.98497906919477951</v>
      </c>
      <c r="Q680" s="6">
        <f t="shared" si="70"/>
        <v>0.32053885233139012</v>
      </c>
      <c r="R680" s="6">
        <f t="shared" si="71"/>
        <v>0.12312238364934736</v>
      </c>
      <c r="S680" t="str" cm="1">
        <f t="array" ref="S680">_xlfn.IFS(R680&gt;Q680,"Zunahme",-1*Q680&gt;R680,"Abnahme",TRUE,"Konstant")</f>
        <v>Konstant</v>
      </c>
      <c r="T680">
        <f>IFERROR(INDEX(Gemeinde_Kennzahlen!A:C,MATCH(B680,Gemeinde_Kennzahlen!B:B,),3),0)</f>
        <v>5559</v>
      </c>
      <c r="U680">
        <f>IFERROR(IF(ISNUMBER(INDEX(Gemeinde_Kennzahlen!A:W,MATCH(B680,Gemeinde_Kennzahlen!B:B,),23)),INDEX(Gemeinde_Kennzahlen!A:W,MATCH(B680,Gemeinde_Kennzahlen!B:B,),23),0),0)</f>
        <v>2563</v>
      </c>
    </row>
    <row r="681" spans="1:21" x14ac:dyDescent="0.2">
      <c r="A681">
        <v>2054</v>
      </c>
      <c r="B681" t="s">
        <v>2432</v>
      </c>
      <c r="C681" s="6">
        <v>0.70368024769544713</v>
      </c>
      <c r="D681" s="6">
        <v>0.70368024769544713</v>
      </c>
      <c r="E681" s="6">
        <v>0.70368024769544713</v>
      </c>
      <c r="F681" s="6">
        <v>0.70368024769544713</v>
      </c>
      <c r="G681" s="6">
        <v>2.8147209907817885</v>
      </c>
      <c r="H681" s="6">
        <v>0</v>
      </c>
      <c r="I681" s="6">
        <v>1.4073604953908943</v>
      </c>
      <c r="J681" s="6">
        <v>4.2220814861726828</v>
      </c>
      <c r="K681" s="6">
        <v>1.4073604953908943</v>
      </c>
      <c r="L681" s="6">
        <v>2.1110407430863414</v>
      </c>
      <c r="M681" s="6">
        <f t="shared" si="66"/>
        <v>1.4777285201604389</v>
      </c>
      <c r="N681" s="6">
        <f t="shared" si="67"/>
        <v>1.0555203715431707</v>
      </c>
      <c r="O681" s="6">
        <f t="shared" si="68"/>
        <v>1.1258883963127153</v>
      </c>
      <c r="P681" s="6">
        <f t="shared" si="69"/>
        <v>1.8295686440081624</v>
      </c>
      <c r="Q681" s="6">
        <f t="shared" si="70"/>
        <v>0.39875214036075335</v>
      </c>
      <c r="R681" s="6">
        <f t="shared" si="71"/>
        <v>0.35184012384772356</v>
      </c>
      <c r="S681" t="str" cm="1">
        <f t="array" ref="S681">_xlfn.IFS(R681&gt;Q681,"Zunahme",-1*Q681&gt;R681,"Abnahme",TRUE,"Konstant")</f>
        <v>Konstant</v>
      </c>
      <c r="T681">
        <f>IFERROR(INDEX(Gemeinde_Kennzahlen!A:C,MATCH(B681,Gemeinde_Kennzahlen!B:B,),3),0)</f>
        <v>9762</v>
      </c>
      <c r="U681">
        <f>IFERROR(IF(ISNUMBER(INDEX(Gemeinde_Kennzahlen!A:W,MATCH(B681,Gemeinde_Kennzahlen!B:B,),23)),INDEX(Gemeinde_Kennzahlen!A:W,MATCH(B681,Gemeinde_Kennzahlen!B:B,),23),0),0)</f>
        <v>4449</v>
      </c>
    </row>
    <row r="682" spans="1:21" x14ac:dyDescent="0.2">
      <c r="A682">
        <v>2055</v>
      </c>
      <c r="B682" t="s">
        <v>2433</v>
      </c>
      <c r="C682" s="6">
        <v>0</v>
      </c>
      <c r="D682" s="6">
        <v>0</v>
      </c>
      <c r="E682" s="6">
        <v>3.773584905660377</v>
      </c>
      <c r="F682" s="6">
        <v>0</v>
      </c>
      <c r="G682" s="6">
        <v>0</v>
      </c>
      <c r="H682" s="6">
        <v>0</v>
      </c>
      <c r="I682" s="6">
        <v>0</v>
      </c>
      <c r="J682" s="6">
        <v>0</v>
      </c>
      <c r="K682" s="6">
        <v>0</v>
      </c>
      <c r="L682" s="6">
        <v>3.773584905660377</v>
      </c>
      <c r="M682" s="6">
        <f t="shared" si="66"/>
        <v>0.75471698113207542</v>
      </c>
      <c r="N682" s="6">
        <f t="shared" si="67"/>
        <v>0</v>
      </c>
      <c r="O682" s="6">
        <f t="shared" si="68"/>
        <v>0.75471698113207542</v>
      </c>
      <c r="P682" s="6">
        <f t="shared" si="69"/>
        <v>0.75471698113207542</v>
      </c>
      <c r="Q682" s="6">
        <f t="shared" si="70"/>
        <v>0.5031446540880502</v>
      </c>
      <c r="R682" s="6">
        <f t="shared" si="71"/>
        <v>0</v>
      </c>
      <c r="S682" t="str" cm="1">
        <f t="array" ref="S682">_xlfn.IFS(R682&gt;Q682,"Zunahme",-1*Q682&gt;R682,"Abnahme",TRUE,"Konstant")</f>
        <v>Konstant</v>
      </c>
      <c r="T682">
        <f>IFERROR(INDEX(Gemeinde_Kennzahlen!A:C,MATCH(B682,Gemeinde_Kennzahlen!B:B,),3),0)</f>
        <v>2317</v>
      </c>
      <c r="U682">
        <f>IFERROR(IF(ISNUMBER(INDEX(Gemeinde_Kennzahlen!A:W,MATCH(B682,Gemeinde_Kennzahlen!B:B,),23)),INDEX(Gemeinde_Kennzahlen!A:W,MATCH(B682,Gemeinde_Kennzahlen!B:B,),23),0),0)</f>
        <v>333</v>
      </c>
    </row>
    <row r="683" spans="1:21" x14ac:dyDescent="0.2">
      <c r="A683">
        <v>2061</v>
      </c>
      <c r="B683" t="s">
        <v>1704</v>
      </c>
      <c r="C683" s="6">
        <v>0</v>
      </c>
      <c r="D683" s="6">
        <v>0</v>
      </c>
      <c r="E683" s="6">
        <v>0</v>
      </c>
      <c r="F683" s="6">
        <v>0</v>
      </c>
      <c r="G683" s="6">
        <v>0</v>
      </c>
      <c r="H683" s="6">
        <v>0</v>
      </c>
      <c r="I683" s="6">
        <v>0</v>
      </c>
      <c r="J683" s="6">
        <v>0</v>
      </c>
      <c r="K683" s="6">
        <v>0</v>
      </c>
      <c r="L683" s="6">
        <v>0</v>
      </c>
      <c r="M683" s="6">
        <f t="shared" si="66"/>
        <v>0</v>
      </c>
      <c r="N683" s="6">
        <f t="shared" si="67"/>
        <v>0</v>
      </c>
      <c r="O683" s="6">
        <f t="shared" si="68"/>
        <v>0</v>
      </c>
      <c r="P683" s="6">
        <f t="shared" si="69"/>
        <v>0</v>
      </c>
      <c r="Q683" s="6">
        <f t="shared" si="70"/>
        <v>0</v>
      </c>
      <c r="R683" s="6">
        <f t="shared" si="71"/>
        <v>0</v>
      </c>
      <c r="S683" t="str" cm="1">
        <f t="array" ref="S683">_xlfn.IFS(R683&gt;Q683,"Zunahme",-1*Q683&gt;R683,"Abnahme",TRUE,"Konstant")</f>
        <v>Konstant</v>
      </c>
      <c r="T683">
        <f>IFERROR(INDEX(Gemeinde_Kennzahlen!A:C,MATCH(B683,Gemeinde_Kennzahlen!B:B,),3),0)</f>
        <v>282</v>
      </c>
      <c r="U683">
        <f>IFERROR(IF(ISNUMBER(INDEX(Gemeinde_Kennzahlen!A:W,MATCH(B683,Gemeinde_Kennzahlen!B:B,),23)),INDEX(Gemeinde_Kennzahlen!A:W,MATCH(B683,Gemeinde_Kennzahlen!B:B,),23),0),0)</f>
        <v>58</v>
      </c>
    </row>
    <row r="684" spans="1:21" x14ac:dyDescent="0.2">
      <c r="A684">
        <v>2063</v>
      </c>
      <c r="B684" t="s">
        <v>1703</v>
      </c>
      <c r="C684" s="6">
        <v>0</v>
      </c>
      <c r="D684" s="6">
        <v>0</v>
      </c>
      <c r="E684" s="6">
        <v>0</v>
      </c>
      <c r="F684" s="6">
        <v>0</v>
      </c>
      <c r="G684" s="6">
        <v>0</v>
      </c>
      <c r="H684" s="6">
        <v>0</v>
      </c>
      <c r="I684" s="6">
        <v>0</v>
      </c>
      <c r="J684" s="6">
        <v>0</v>
      </c>
      <c r="K684" s="6">
        <v>0</v>
      </c>
      <c r="L684" s="6">
        <v>0</v>
      </c>
      <c r="M684" s="6">
        <f t="shared" si="66"/>
        <v>0</v>
      </c>
      <c r="N684" s="6">
        <f t="shared" si="67"/>
        <v>0</v>
      </c>
      <c r="O684" s="6">
        <f t="shared" si="68"/>
        <v>0</v>
      </c>
      <c r="P684" s="6">
        <f t="shared" si="69"/>
        <v>0</v>
      </c>
      <c r="Q684" s="6">
        <f t="shared" si="70"/>
        <v>0</v>
      </c>
      <c r="R684" s="6">
        <f t="shared" si="71"/>
        <v>0</v>
      </c>
      <c r="S684" t="str" cm="1">
        <f t="array" ref="S684">_xlfn.IFS(R684&gt;Q684,"Zunahme",-1*Q684&gt;R684,"Abnahme",TRUE,"Konstant")</f>
        <v>Konstant</v>
      </c>
      <c r="T684">
        <f>IFERROR(INDEX(Gemeinde_Kennzahlen!A:C,MATCH(B684,Gemeinde_Kennzahlen!B:B,),3),0)</f>
        <v>786</v>
      </c>
      <c r="U684">
        <f>IFERROR(IF(ISNUMBER(INDEX(Gemeinde_Kennzahlen!A:W,MATCH(B684,Gemeinde_Kennzahlen!B:B,),23)),INDEX(Gemeinde_Kennzahlen!A:W,MATCH(B684,Gemeinde_Kennzahlen!B:B,),23),0),0)</f>
        <v>335</v>
      </c>
    </row>
    <row r="685" spans="1:21" x14ac:dyDescent="0.2">
      <c r="A685">
        <v>2066</v>
      </c>
      <c r="B685" t="s">
        <v>1702</v>
      </c>
      <c r="C685" s="6">
        <v>0</v>
      </c>
      <c r="D685" s="6">
        <v>0</v>
      </c>
      <c r="E685" s="6">
        <v>0</v>
      </c>
      <c r="F685" s="6">
        <v>0</v>
      </c>
      <c r="G685" s="6">
        <v>0</v>
      </c>
      <c r="H685" s="6">
        <v>0</v>
      </c>
      <c r="I685" s="6">
        <v>0</v>
      </c>
      <c r="J685" s="6">
        <v>0</v>
      </c>
      <c r="K685" s="6">
        <v>0</v>
      </c>
      <c r="L685" s="6">
        <v>0</v>
      </c>
      <c r="M685" s="6">
        <f t="shared" si="66"/>
        <v>0</v>
      </c>
      <c r="N685" s="6">
        <f t="shared" si="67"/>
        <v>0</v>
      </c>
      <c r="O685" s="6">
        <f t="shared" si="68"/>
        <v>0</v>
      </c>
      <c r="P685" s="6">
        <f t="shared" si="69"/>
        <v>0</v>
      </c>
      <c r="Q685" s="6">
        <f t="shared" si="70"/>
        <v>0</v>
      </c>
      <c r="R685" s="6">
        <f t="shared" si="71"/>
        <v>0</v>
      </c>
      <c r="S685" t="str" cm="1">
        <f t="array" ref="S685">_xlfn.IFS(R685&gt;Q685,"Zunahme",-1*Q685&gt;R685,"Abnahme",TRUE,"Konstant")</f>
        <v>Konstant</v>
      </c>
      <c r="T685">
        <f>IFERROR(INDEX(Gemeinde_Kennzahlen!A:C,MATCH(B685,Gemeinde_Kennzahlen!B:B,),3),0)</f>
        <v>302</v>
      </c>
      <c r="U685">
        <f>IFERROR(IF(ISNUMBER(INDEX(Gemeinde_Kennzahlen!A:W,MATCH(B685,Gemeinde_Kennzahlen!B:B,),23)),INDEX(Gemeinde_Kennzahlen!A:W,MATCH(B685,Gemeinde_Kennzahlen!B:B,),23),0),0)</f>
        <v>53</v>
      </c>
    </row>
    <row r="686" spans="1:21" x14ac:dyDescent="0.2">
      <c r="A686">
        <v>2067</v>
      </c>
      <c r="B686" t="s">
        <v>1701</v>
      </c>
      <c r="C686" s="6">
        <v>0</v>
      </c>
      <c r="D686" s="6">
        <v>0</v>
      </c>
      <c r="E686" s="6">
        <v>0</v>
      </c>
      <c r="F686" s="6">
        <v>0</v>
      </c>
      <c r="G686" s="6">
        <v>0</v>
      </c>
      <c r="H686" s="6">
        <v>0</v>
      </c>
      <c r="I686" s="6">
        <v>0</v>
      </c>
      <c r="J686" s="6">
        <v>0</v>
      </c>
      <c r="K686" s="6">
        <v>0</v>
      </c>
      <c r="L686" s="6">
        <v>0</v>
      </c>
      <c r="M686" s="6">
        <f t="shared" si="66"/>
        <v>0</v>
      </c>
      <c r="N686" s="6">
        <f t="shared" si="67"/>
        <v>0</v>
      </c>
      <c r="O686" s="6">
        <f t="shared" si="68"/>
        <v>0</v>
      </c>
      <c r="P686" s="6">
        <f t="shared" si="69"/>
        <v>0</v>
      </c>
      <c r="Q686" s="6">
        <f t="shared" si="70"/>
        <v>0</v>
      </c>
      <c r="R686" s="6">
        <f t="shared" si="71"/>
        <v>0</v>
      </c>
      <c r="S686" t="str" cm="1">
        <f t="array" ref="S686">_xlfn.IFS(R686&gt;Q686,"Zunahme",-1*Q686&gt;R686,"Abnahme",TRUE,"Konstant")</f>
        <v>Konstant</v>
      </c>
      <c r="T686">
        <f>IFERROR(INDEX(Gemeinde_Kennzahlen!A:C,MATCH(B686,Gemeinde_Kennzahlen!B:B,),3),0)</f>
        <v>364</v>
      </c>
      <c r="U686">
        <f>IFERROR(IF(ISNUMBER(INDEX(Gemeinde_Kennzahlen!A:W,MATCH(B686,Gemeinde_Kennzahlen!B:B,),23)),INDEX(Gemeinde_Kennzahlen!A:W,MATCH(B686,Gemeinde_Kennzahlen!B:B,),23),0),0)</f>
        <v>116</v>
      </c>
    </row>
    <row r="687" spans="1:21" x14ac:dyDescent="0.2">
      <c r="A687">
        <v>2068</v>
      </c>
      <c r="B687" t="s">
        <v>1700</v>
      </c>
      <c r="C687" s="6">
        <v>0</v>
      </c>
      <c r="D687" s="6">
        <v>0</v>
      </c>
      <c r="E687" s="6">
        <v>0</v>
      </c>
      <c r="F687" s="6">
        <v>0</v>
      </c>
      <c r="G687" s="6">
        <v>0</v>
      </c>
      <c r="H687" s="6">
        <v>0</v>
      </c>
      <c r="I687" s="6">
        <v>0</v>
      </c>
      <c r="J687" s="6">
        <v>0</v>
      </c>
      <c r="K687" s="6">
        <v>0</v>
      </c>
      <c r="L687" s="6">
        <v>0</v>
      </c>
      <c r="M687" s="6">
        <f t="shared" si="66"/>
        <v>0</v>
      </c>
      <c r="N687" s="6">
        <f t="shared" si="67"/>
        <v>0</v>
      </c>
      <c r="O687" s="6">
        <f t="shared" si="68"/>
        <v>0</v>
      </c>
      <c r="P687" s="6">
        <f t="shared" si="69"/>
        <v>0</v>
      </c>
      <c r="Q687" s="6">
        <f t="shared" si="70"/>
        <v>0</v>
      </c>
      <c r="R687" s="6">
        <f t="shared" si="71"/>
        <v>0</v>
      </c>
      <c r="S687" t="str" cm="1">
        <f t="array" ref="S687">_xlfn.IFS(R687&gt;Q687,"Zunahme",-1*Q687&gt;R687,"Abnahme",TRUE,"Konstant")</f>
        <v>Konstant</v>
      </c>
      <c r="T687">
        <f>IFERROR(INDEX(Gemeinde_Kennzahlen!A:C,MATCH(B687,Gemeinde_Kennzahlen!B:B,),3),0)</f>
        <v>830</v>
      </c>
      <c r="U687">
        <f>IFERROR(IF(ISNUMBER(INDEX(Gemeinde_Kennzahlen!A:W,MATCH(B687,Gemeinde_Kennzahlen!B:B,),23)),INDEX(Gemeinde_Kennzahlen!A:W,MATCH(B687,Gemeinde_Kennzahlen!B:B,),23),0),0)</f>
        <v>162</v>
      </c>
    </row>
    <row r="688" spans="1:21" x14ac:dyDescent="0.2">
      <c r="A688">
        <v>2072</v>
      </c>
      <c r="B688" t="s">
        <v>1699</v>
      </c>
      <c r="C688" s="6">
        <v>0</v>
      </c>
      <c r="D688" s="6">
        <v>0</v>
      </c>
      <c r="E688" s="6">
        <v>0</v>
      </c>
      <c r="F688" s="6">
        <v>0</v>
      </c>
      <c r="G688" s="6">
        <v>0</v>
      </c>
      <c r="H688" s="6">
        <v>0</v>
      </c>
      <c r="I688" s="6">
        <v>0</v>
      </c>
      <c r="J688" s="6">
        <v>0</v>
      </c>
      <c r="K688" s="6">
        <v>0</v>
      </c>
      <c r="L688" s="6">
        <v>0</v>
      </c>
      <c r="M688" s="6">
        <f t="shared" si="66"/>
        <v>0</v>
      </c>
      <c r="N688" s="6">
        <f t="shared" si="67"/>
        <v>0</v>
      </c>
      <c r="O688" s="6">
        <f t="shared" si="68"/>
        <v>0</v>
      </c>
      <c r="P688" s="6">
        <f t="shared" si="69"/>
        <v>0</v>
      </c>
      <c r="Q688" s="6">
        <f t="shared" si="70"/>
        <v>0</v>
      </c>
      <c r="R688" s="6">
        <f t="shared" si="71"/>
        <v>0</v>
      </c>
      <c r="S688" t="str" cm="1">
        <f t="array" ref="S688">_xlfn.IFS(R688&gt;Q688,"Zunahme",-1*Q688&gt;R688,"Abnahme",TRUE,"Konstant")</f>
        <v>Konstant</v>
      </c>
      <c r="T688">
        <f>IFERROR(INDEX(Gemeinde_Kennzahlen!A:C,MATCH(B688,Gemeinde_Kennzahlen!B:B,),3),0)</f>
        <v>335</v>
      </c>
      <c r="U688">
        <f>IFERROR(IF(ISNUMBER(INDEX(Gemeinde_Kennzahlen!A:W,MATCH(B688,Gemeinde_Kennzahlen!B:B,),23)),INDEX(Gemeinde_Kennzahlen!A:W,MATCH(B688,Gemeinde_Kennzahlen!B:B,),23),0),0)</f>
        <v>77</v>
      </c>
    </row>
    <row r="689" spans="1:21" x14ac:dyDescent="0.2">
      <c r="A689">
        <v>2079</v>
      </c>
      <c r="B689" t="s">
        <v>1698</v>
      </c>
      <c r="C689" s="6">
        <v>0</v>
      </c>
      <c r="D689" s="6">
        <v>0</v>
      </c>
      <c r="E689" s="6">
        <v>0</v>
      </c>
      <c r="F689" s="6">
        <v>0</v>
      </c>
      <c r="G689" s="6">
        <v>0</v>
      </c>
      <c r="H689" s="6">
        <v>0</v>
      </c>
      <c r="I689" s="6">
        <v>0</v>
      </c>
      <c r="J689" s="6">
        <v>0</v>
      </c>
      <c r="K689" s="6">
        <v>0</v>
      </c>
      <c r="L689" s="6">
        <v>0</v>
      </c>
      <c r="M689" s="6">
        <f t="shared" si="66"/>
        <v>0</v>
      </c>
      <c r="N689" s="6">
        <f t="shared" si="67"/>
        <v>0</v>
      </c>
      <c r="O689" s="6">
        <f t="shared" si="68"/>
        <v>0</v>
      </c>
      <c r="P689" s="6">
        <f t="shared" si="69"/>
        <v>0</v>
      </c>
      <c r="Q689" s="6">
        <f t="shared" si="70"/>
        <v>0</v>
      </c>
      <c r="R689" s="6">
        <f t="shared" si="71"/>
        <v>0</v>
      </c>
      <c r="S689" t="str" cm="1">
        <f t="array" ref="S689">_xlfn.IFS(R689&gt;Q689,"Zunahme",-1*Q689&gt;R689,"Abnahme",TRUE,"Konstant")</f>
        <v>Konstant</v>
      </c>
      <c r="T689">
        <f>IFERROR(INDEX(Gemeinde_Kennzahlen!A:C,MATCH(B689,Gemeinde_Kennzahlen!B:B,),3),0)</f>
        <v>222</v>
      </c>
      <c r="U689">
        <f>IFERROR(IF(ISNUMBER(INDEX(Gemeinde_Kennzahlen!A:W,MATCH(B689,Gemeinde_Kennzahlen!B:B,),23)),INDEX(Gemeinde_Kennzahlen!A:W,MATCH(B689,Gemeinde_Kennzahlen!B:B,),23),0),0)</f>
        <v>55</v>
      </c>
    </row>
    <row r="690" spans="1:21" x14ac:dyDescent="0.2">
      <c r="A690">
        <v>2086</v>
      </c>
      <c r="B690" t="s">
        <v>1697</v>
      </c>
      <c r="C690" s="6">
        <v>0</v>
      </c>
      <c r="D690" s="6">
        <v>0</v>
      </c>
      <c r="E690" s="6">
        <v>0</v>
      </c>
      <c r="F690" s="6">
        <v>0</v>
      </c>
      <c r="G690" s="6">
        <v>0</v>
      </c>
      <c r="H690" s="6">
        <v>0</v>
      </c>
      <c r="I690" s="6">
        <v>0</v>
      </c>
      <c r="J690" s="6">
        <v>0</v>
      </c>
      <c r="K690" s="6">
        <v>0</v>
      </c>
      <c r="L690" s="6">
        <v>0</v>
      </c>
      <c r="M690" s="6">
        <f t="shared" si="66"/>
        <v>0</v>
      </c>
      <c r="N690" s="6">
        <f t="shared" si="67"/>
        <v>0</v>
      </c>
      <c r="O690" s="6">
        <f t="shared" si="68"/>
        <v>0</v>
      </c>
      <c r="P690" s="6">
        <f t="shared" si="69"/>
        <v>0</v>
      </c>
      <c r="Q690" s="6">
        <f t="shared" si="70"/>
        <v>0</v>
      </c>
      <c r="R690" s="6">
        <f t="shared" si="71"/>
        <v>0</v>
      </c>
      <c r="S690" t="str" cm="1">
        <f t="array" ref="S690">_xlfn.IFS(R690&gt;Q690,"Zunahme",-1*Q690&gt;R690,"Abnahme",TRUE,"Konstant")</f>
        <v>Konstant</v>
      </c>
      <c r="T690">
        <f>IFERROR(INDEX(Gemeinde_Kennzahlen!A:C,MATCH(B690,Gemeinde_Kennzahlen!B:B,),3),0)</f>
        <v>533</v>
      </c>
      <c r="U690">
        <f>IFERROR(IF(ISNUMBER(INDEX(Gemeinde_Kennzahlen!A:W,MATCH(B690,Gemeinde_Kennzahlen!B:B,),23)),INDEX(Gemeinde_Kennzahlen!A:W,MATCH(B690,Gemeinde_Kennzahlen!B:B,),23),0),0)</f>
        <v>89</v>
      </c>
    </row>
    <row r="691" spans="1:21" x14ac:dyDescent="0.2">
      <c r="A691">
        <v>2087</v>
      </c>
      <c r="B691" t="s">
        <v>1696</v>
      </c>
      <c r="C691" s="6">
        <v>7.7760497667185078</v>
      </c>
      <c r="D691" s="6">
        <v>0</v>
      </c>
      <c r="E691" s="6">
        <v>0</v>
      </c>
      <c r="F691" s="6">
        <v>7.7760497667185078</v>
      </c>
      <c r="G691" s="6">
        <v>0</v>
      </c>
      <c r="H691" s="6">
        <v>0</v>
      </c>
      <c r="I691" s="6">
        <v>0</v>
      </c>
      <c r="J691" s="6">
        <v>0</v>
      </c>
      <c r="K691" s="6">
        <v>0</v>
      </c>
      <c r="L691" s="6">
        <v>0</v>
      </c>
      <c r="M691" s="6">
        <f t="shared" si="66"/>
        <v>1.5552099533437016</v>
      </c>
      <c r="N691" s="6">
        <f t="shared" si="67"/>
        <v>0</v>
      </c>
      <c r="O691" s="6">
        <f t="shared" si="68"/>
        <v>3.1104199066874032</v>
      </c>
      <c r="P691" s="6">
        <f t="shared" si="69"/>
        <v>0</v>
      </c>
      <c r="Q691" s="6">
        <f t="shared" si="70"/>
        <v>1.0368066355624677</v>
      </c>
      <c r="R691" s="6">
        <f t="shared" si="71"/>
        <v>-1.5552099533437016</v>
      </c>
      <c r="S691" t="str" cm="1">
        <f t="array" ref="S691">_xlfn.IFS(R691&gt;Q691,"Zunahme",-1*Q691&gt;R691,"Abnahme",TRUE,"Konstant")</f>
        <v>Abnahme</v>
      </c>
      <c r="T691">
        <f>IFERROR(INDEX(Gemeinde_Kennzahlen!A:C,MATCH(B691,Gemeinde_Kennzahlen!B:B,),3),0)</f>
        <v>1044</v>
      </c>
      <c r="U691">
        <f>IFERROR(IF(ISNUMBER(INDEX(Gemeinde_Kennzahlen!A:W,MATCH(B691,Gemeinde_Kennzahlen!B:B,),23)),INDEX(Gemeinde_Kennzahlen!A:W,MATCH(B691,Gemeinde_Kennzahlen!B:B,),23),0),0)</f>
        <v>242</v>
      </c>
    </row>
    <row r="692" spans="1:21" x14ac:dyDescent="0.2">
      <c r="A692">
        <v>2089</v>
      </c>
      <c r="B692" t="s">
        <v>1695</v>
      </c>
      <c r="C692" s="6">
        <v>0</v>
      </c>
      <c r="D692" s="6">
        <v>0</v>
      </c>
      <c r="E692" s="6">
        <v>0</v>
      </c>
      <c r="F692" s="6">
        <v>0</v>
      </c>
      <c r="G692" s="6">
        <v>0</v>
      </c>
      <c r="H692" s="6">
        <v>0</v>
      </c>
      <c r="I692" s="6">
        <v>0</v>
      </c>
      <c r="J692" s="6">
        <v>0</v>
      </c>
      <c r="K692" s="6">
        <v>0</v>
      </c>
      <c r="L692" s="6">
        <v>0</v>
      </c>
      <c r="M692" s="6">
        <f t="shared" si="66"/>
        <v>0</v>
      </c>
      <c r="N692" s="6">
        <f t="shared" si="67"/>
        <v>0</v>
      </c>
      <c r="O692" s="6">
        <f t="shared" si="68"/>
        <v>0</v>
      </c>
      <c r="P692" s="6">
        <f t="shared" si="69"/>
        <v>0</v>
      </c>
      <c r="Q692" s="6">
        <f t="shared" si="70"/>
        <v>0</v>
      </c>
      <c r="R692" s="6">
        <f t="shared" si="71"/>
        <v>0</v>
      </c>
      <c r="S692" t="str" cm="1">
        <f t="array" ref="S692">_xlfn.IFS(R692&gt;Q692,"Zunahme",-1*Q692&gt;R692,"Abnahme",TRUE,"Konstant")</f>
        <v>Konstant</v>
      </c>
      <c r="T692">
        <f>IFERROR(INDEX(Gemeinde_Kennzahlen!A:C,MATCH(B692,Gemeinde_Kennzahlen!B:B,),3),0)</f>
        <v>394</v>
      </c>
      <c r="U692">
        <f>IFERROR(IF(ISNUMBER(INDEX(Gemeinde_Kennzahlen!A:W,MATCH(B692,Gemeinde_Kennzahlen!B:B,),23)),INDEX(Gemeinde_Kennzahlen!A:W,MATCH(B692,Gemeinde_Kennzahlen!B:B,),23),0),0)</f>
        <v>39</v>
      </c>
    </row>
    <row r="693" spans="1:21" x14ac:dyDescent="0.2">
      <c r="A693">
        <v>2096</v>
      </c>
      <c r="B693" t="s">
        <v>1694</v>
      </c>
      <c r="C693" s="6">
        <v>6.5623974625396482</v>
      </c>
      <c r="D693" s="6">
        <v>1.0937329104232747</v>
      </c>
      <c r="E693" s="6">
        <v>3.2811987312698241</v>
      </c>
      <c r="F693" s="6">
        <v>3.2811987312698241</v>
      </c>
      <c r="G693" s="6">
        <v>1.0937329104232747</v>
      </c>
      <c r="H693" s="6">
        <v>2.1874658208465494</v>
      </c>
      <c r="I693" s="6">
        <v>1.0937329104232747</v>
      </c>
      <c r="J693" s="6">
        <v>1.0937329104232747</v>
      </c>
      <c r="K693" s="6">
        <v>1.0937329104232747</v>
      </c>
      <c r="L693" s="6">
        <v>2.1874658208465494</v>
      </c>
      <c r="M693" s="6">
        <f t="shared" si="66"/>
        <v>2.2968391118888767</v>
      </c>
      <c r="N693" s="6">
        <f t="shared" si="67"/>
        <v>1.640599365634912</v>
      </c>
      <c r="O693" s="6">
        <f t="shared" si="68"/>
        <v>3.0624521491851686</v>
      </c>
      <c r="P693" s="6">
        <f t="shared" si="69"/>
        <v>1.5312260745925845</v>
      </c>
      <c r="Q693" s="6">
        <f t="shared" si="70"/>
        <v>0.55170607570168639</v>
      </c>
      <c r="R693" s="6">
        <f t="shared" si="71"/>
        <v>-0.76561303729629215</v>
      </c>
      <c r="S693" t="str" cm="1">
        <f t="array" ref="S693">_xlfn.IFS(R693&gt;Q693,"Zunahme",-1*Q693&gt;R693,"Abnahme",TRUE,"Konstant")</f>
        <v>Abnahme</v>
      </c>
      <c r="T693">
        <f>IFERROR(INDEX(Gemeinde_Kennzahlen!A:C,MATCH(B693,Gemeinde_Kennzahlen!B:B,),3),0)</f>
        <v>5366</v>
      </c>
      <c r="U693">
        <f>IFERROR(IF(ISNUMBER(INDEX(Gemeinde_Kennzahlen!A:W,MATCH(B693,Gemeinde_Kennzahlen!B:B,),23)),INDEX(Gemeinde_Kennzahlen!A:W,MATCH(B693,Gemeinde_Kennzahlen!B:B,),23),0),0)</f>
        <v>3777</v>
      </c>
    </row>
    <row r="694" spans="1:21" x14ac:dyDescent="0.2">
      <c r="A694">
        <v>2097</v>
      </c>
      <c r="B694" t="s">
        <v>1693</v>
      </c>
      <c r="C694" s="6">
        <v>5.7077625570776256</v>
      </c>
      <c r="D694" s="6">
        <v>0</v>
      </c>
      <c r="E694" s="6">
        <v>0</v>
      </c>
      <c r="F694" s="6">
        <v>0</v>
      </c>
      <c r="G694" s="6">
        <v>5.7077625570776256</v>
      </c>
      <c r="H694" s="6">
        <v>0</v>
      </c>
      <c r="I694" s="6">
        <v>0</v>
      </c>
      <c r="J694" s="6">
        <v>0</v>
      </c>
      <c r="K694" s="6">
        <v>0</v>
      </c>
      <c r="L694" s="6">
        <v>0</v>
      </c>
      <c r="M694" s="6">
        <f t="shared" si="66"/>
        <v>1.1415525114155252</v>
      </c>
      <c r="N694" s="6">
        <f t="shared" si="67"/>
        <v>0</v>
      </c>
      <c r="O694" s="6">
        <f t="shared" si="68"/>
        <v>2.2831050228310503</v>
      </c>
      <c r="P694" s="6">
        <f t="shared" si="69"/>
        <v>0</v>
      </c>
      <c r="Q694" s="6">
        <f t="shared" si="70"/>
        <v>0.76103500761035003</v>
      </c>
      <c r="R694" s="6">
        <f t="shared" si="71"/>
        <v>-1.1415525114155252</v>
      </c>
      <c r="S694" t="str" cm="1">
        <f t="array" ref="S694">_xlfn.IFS(R694&gt;Q694,"Zunahme",-1*Q694&gt;R694,"Abnahme",TRUE,"Konstant")</f>
        <v>Abnahme</v>
      </c>
      <c r="T694">
        <f>IFERROR(INDEX(Gemeinde_Kennzahlen!A:C,MATCH(B694,Gemeinde_Kennzahlen!B:B,),3),0)</f>
        <v>1524</v>
      </c>
      <c r="U694">
        <f>IFERROR(IF(ISNUMBER(INDEX(Gemeinde_Kennzahlen!A:W,MATCH(B694,Gemeinde_Kennzahlen!B:B,),23)),INDEX(Gemeinde_Kennzahlen!A:W,MATCH(B694,Gemeinde_Kennzahlen!B:B,),23),0),0)</f>
        <v>228</v>
      </c>
    </row>
    <row r="695" spans="1:21" x14ac:dyDescent="0.2">
      <c r="A695">
        <v>2099</v>
      </c>
      <c r="B695" t="s">
        <v>1692</v>
      </c>
      <c r="C695" s="6">
        <v>0</v>
      </c>
      <c r="D695" s="6">
        <v>6.9228106611284188</v>
      </c>
      <c r="E695" s="6">
        <v>0</v>
      </c>
      <c r="F695" s="6">
        <v>0</v>
      </c>
      <c r="G695" s="6">
        <v>0</v>
      </c>
      <c r="H695" s="6">
        <v>3.4614053305642094</v>
      </c>
      <c r="I695" s="6">
        <v>0</v>
      </c>
      <c r="J695" s="6">
        <v>0</v>
      </c>
      <c r="K695" s="6">
        <v>0</v>
      </c>
      <c r="L695" s="6">
        <v>0</v>
      </c>
      <c r="M695" s="6">
        <f t="shared" si="66"/>
        <v>1.0384215991692627</v>
      </c>
      <c r="N695" s="6">
        <f t="shared" si="67"/>
        <v>0</v>
      </c>
      <c r="O695" s="6">
        <f t="shared" si="68"/>
        <v>1.3845621322256838</v>
      </c>
      <c r="P695" s="6">
        <f t="shared" si="69"/>
        <v>0.6922810661128419</v>
      </c>
      <c r="Q695" s="6">
        <f t="shared" si="70"/>
        <v>0.738793612257165</v>
      </c>
      <c r="R695" s="6">
        <f t="shared" si="71"/>
        <v>-0.34614053305642078</v>
      </c>
      <c r="S695" t="str" cm="1">
        <f t="array" ref="S695">_xlfn.IFS(R695&gt;Q695,"Zunahme",-1*Q695&gt;R695,"Abnahme",TRUE,"Konstant")</f>
        <v>Konstant</v>
      </c>
      <c r="T695">
        <f>IFERROR(INDEX(Gemeinde_Kennzahlen!A:C,MATCH(B695,Gemeinde_Kennzahlen!B:B,),3),0)</f>
        <v>2281</v>
      </c>
      <c r="U695">
        <f>IFERROR(IF(ISNUMBER(INDEX(Gemeinde_Kennzahlen!A:W,MATCH(B695,Gemeinde_Kennzahlen!B:B,),23)),INDEX(Gemeinde_Kennzahlen!A:W,MATCH(B695,Gemeinde_Kennzahlen!B:B,),23),0),0)</f>
        <v>608</v>
      </c>
    </row>
    <row r="696" spans="1:21" x14ac:dyDescent="0.2">
      <c r="A696">
        <v>2102</v>
      </c>
      <c r="B696" t="s">
        <v>1691</v>
      </c>
      <c r="C696" s="6">
        <v>0</v>
      </c>
      <c r="D696" s="6">
        <v>2.3174971031286211</v>
      </c>
      <c r="E696" s="6">
        <v>0</v>
      </c>
      <c r="F696" s="6">
        <v>0</v>
      </c>
      <c r="G696" s="6">
        <v>0</v>
      </c>
      <c r="H696" s="6">
        <v>2.3174971031286211</v>
      </c>
      <c r="I696" s="6">
        <v>0</v>
      </c>
      <c r="J696" s="6">
        <v>0</v>
      </c>
      <c r="K696" s="6">
        <v>0</v>
      </c>
      <c r="L696" s="6">
        <v>0</v>
      </c>
      <c r="M696" s="6">
        <f t="shared" si="66"/>
        <v>0.46349942062572425</v>
      </c>
      <c r="N696" s="6">
        <f t="shared" si="67"/>
        <v>0</v>
      </c>
      <c r="O696" s="6">
        <f t="shared" si="68"/>
        <v>0.46349942062572425</v>
      </c>
      <c r="P696" s="6">
        <f t="shared" si="69"/>
        <v>0.46349942062572425</v>
      </c>
      <c r="Q696" s="6">
        <f t="shared" si="70"/>
        <v>0.30899961375048279</v>
      </c>
      <c r="R696" s="6">
        <f t="shared" si="71"/>
        <v>0</v>
      </c>
      <c r="S696" t="str" cm="1">
        <f t="array" ref="S696">_xlfn.IFS(R696&gt;Q696,"Zunahme",-1*Q696&gt;R696,"Abnahme",TRUE,"Konstant")</f>
        <v>Konstant</v>
      </c>
      <c r="T696">
        <f>IFERROR(INDEX(Gemeinde_Kennzahlen!A:C,MATCH(B696,Gemeinde_Kennzahlen!B:B,),3),0)</f>
        <v>3271</v>
      </c>
      <c r="U696">
        <f>IFERROR(IF(ISNUMBER(INDEX(Gemeinde_Kennzahlen!A:W,MATCH(B696,Gemeinde_Kennzahlen!B:B,),23)),INDEX(Gemeinde_Kennzahlen!A:W,MATCH(B696,Gemeinde_Kennzahlen!B:B,),23),0),0)</f>
        <v>1044</v>
      </c>
    </row>
    <row r="697" spans="1:21" x14ac:dyDescent="0.2">
      <c r="A697">
        <v>2113</v>
      </c>
      <c r="B697" t="s">
        <v>1690</v>
      </c>
      <c r="C697" s="6">
        <v>0</v>
      </c>
      <c r="D697" s="6">
        <v>0</v>
      </c>
      <c r="E697" s="6">
        <v>3.2541490400260331</v>
      </c>
      <c r="F697" s="6">
        <v>0</v>
      </c>
      <c r="G697" s="6">
        <v>3.2541490400260331</v>
      </c>
      <c r="H697" s="6">
        <v>0</v>
      </c>
      <c r="I697" s="6">
        <v>0</v>
      </c>
      <c r="J697" s="6">
        <v>0</v>
      </c>
      <c r="K697" s="6">
        <v>0</v>
      </c>
      <c r="L697" s="6">
        <v>0</v>
      </c>
      <c r="M697" s="6">
        <f t="shared" si="66"/>
        <v>0.65082980800520662</v>
      </c>
      <c r="N697" s="6">
        <f t="shared" si="67"/>
        <v>0</v>
      </c>
      <c r="O697" s="6">
        <f t="shared" si="68"/>
        <v>1.3016596160104132</v>
      </c>
      <c r="P697" s="6">
        <f t="shared" si="69"/>
        <v>0</v>
      </c>
      <c r="Q697" s="6">
        <f t="shared" si="70"/>
        <v>0.43388653867013771</v>
      </c>
      <c r="R697" s="6">
        <f t="shared" si="71"/>
        <v>-0.65082980800520662</v>
      </c>
      <c r="S697" t="str" cm="1">
        <f t="array" ref="S697">_xlfn.IFS(R697&gt;Q697,"Zunahme",-1*Q697&gt;R697,"Abnahme",TRUE,"Konstant")</f>
        <v>Abnahme</v>
      </c>
      <c r="T697">
        <f>IFERROR(INDEX(Gemeinde_Kennzahlen!A:C,MATCH(B697,Gemeinde_Kennzahlen!B:B,),3),0)</f>
        <v>2330</v>
      </c>
      <c r="U697">
        <f>IFERROR(IF(ISNUMBER(INDEX(Gemeinde_Kennzahlen!A:W,MATCH(B697,Gemeinde_Kennzahlen!B:B,),23)),INDEX(Gemeinde_Kennzahlen!A:W,MATCH(B697,Gemeinde_Kennzahlen!B:B,),23),0),0)</f>
        <v>743</v>
      </c>
    </row>
    <row r="698" spans="1:21" x14ac:dyDescent="0.2">
      <c r="A698">
        <v>2114</v>
      </c>
      <c r="B698" t="s">
        <v>1689</v>
      </c>
      <c r="C698" s="6">
        <v>0</v>
      </c>
      <c r="D698" s="6">
        <v>0</v>
      </c>
      <c r="E698" s="6">
        <v>0</v>
      </c>
      <c r="F698" s="6">
        <v>0</v>
      </c>
      <c r="G698" s="6">
        <v>0</v>
      </c>
      <c r="H698" s="6">
        <v>0</v>
      </c>
      <c r="I698" s="6">
        <v>0</v>
      </c>
      <c r="J698" s="6">
        <v>0</v>
      </c>
      <c r="K698" s="6">
        <v>0</v>
      </c>
      <c r="L698" s="6">
        <v>0</v>
      </c>
      <c r="M698" s="6">
        <f t="shared" si="66"/>
        <v>0</v>
      </c>
      <c r="N698" s="6">
        <f t="shared" si="67"/>
        <v>0</v>
      </c>
      <c r="O698" s="6">
        <f t="shared" si="68"/>
        <v>0</v>
      </c>
      <c r="P698" s="6">
        <f t="shared" si="69"/>
        <v>0</v>
      </c>
      <c r="Q698" s="6">
        <f t="shared" si="70"/>
        <v>0</v>
      </c>
      <c r="R698" s="6">
        <f t="shared" si="71"/>
        <v>0</v>
      </c>
      <c r="S698" t="str" cm="1">
        <f t="array" ref="S698">_xlfn.IFS(R698&gt;Q698,"Zunahme",-1*Q698&gt;R698,"Abnahme",TRUE,"Konstant")</f>
        <v>Konstant</v>
      </c>
      <c r="T698">
        <f>IFERROR(INDEX(Gemeinde_Kennzahlen!A:C,MATCH(B698,Gemeinde_Kennzahlen!B:B,),3),0)</f>
        <v>1498</v>
      </c>
      <c r="U698">
        <f>IFERROR(IF(ISNUMBER(INDEX(Gemeinde_Kennzahlen!A:W,MATCH(B698,Gemeinde_Kennzahlen!B:B,),23)),INDEX(Gemeinde_Kennzahlen!A:W,MATCH(B698,Gemeinde_Kennzahlen!B:B,),23),0),0)</f>
        <v>370</v>
      </c>
    </row>
    <row r="699" spans="1:21" x14ac:dyDescent="0.2">
      <c r="A699">
        <v>2115</v>
      </c>
      <c r="B699" t="s">
        <v>1688</v>
      </c>
      <c r="C699" s="6">
        <v>0</v>
      </c>
      <c r="D699" s="6">
        <v>0</v>
      </c>
      <c r="E699" s="6">
        <v>0</v>
      </c>
      <c r="F699" s="6">
        <v>0</v>
      </c>
      <c r="G699" s="6">
        <v>0</v>
      </c>
      <c r="H699" s="6">
        <v>0</v>
      </c>
      <c r="I699" s="6">
        <v>0</v>
      </c>
      <c r="J699" s="6">
        <v>0</v>
      </c>
      <c r="K699" s="6">
        <v>0</v>
      </c>
      <c r="L699" s="6">
        <v>0</v>
      </c>
      <c r="M699" s="6">
        <f t="shared" si="66"/>
        <v>0</v>
      </c>
      <c r="N699" s="6">
        <f t="shared" si="67"/>
        <v>0</v>
      </c>
      <c r="O699" s="6">
        <f t="shared" si="68"/>
        <v>0</v>
      </c>
      <c r="P699" s="6">
        <f t="shared" si="69"/>
        <v>0</v>
      </c>
      <c r="Q699" s="6">
        <f t="shared" si="70"/>
        <v>0</v>
      </c>
      <c r="R699" s="6">
        <f t="shared" si="71"/>
        <v>0</v>
      </c>
      <c r="S699" t="str" cm="1">
        <f t="array" ref="S699">_xlfn.IFS(R699&gt;Q699,"Zunahme",-1*Q699&gt;R699,"Abnahme",TRUE,"Konstant")</f>
        <v>Konstant</v>
      </c>
      <c r="T699">
        <f>IFERROR(INDEX(Gemeinde_Kennzahlen!A:C,MATCH(B699,Gemeinde_Kennzahlen!B:B,),3),0)</f>
        <v>973</v>
      </c>
      <c r="U699">
        <f>IFERROR(IF(ISNUMBER(INDEX(Gemeinde_Kennzahlen!A:W,MATCH(B699,Gemeinde_Kennzahlen!B:B,),23)),INDEX(Gemeinde_Kennzahlen!A:W,MATCH(B699,Gemeinde_Kennzahlen!B:B,),23),0),0)</f>
        <v>150</v>
      </c>
    </row>
    <row r="700" spans="1:21" x14ac:dyDescent="0.2">
      <c r="A700">
        <v>2117</v>
      </c>
      <c r="B700" t="s">
        <v>2434</v>
      </c>
      <c r="C700" s="6">
        <v>0</v>
      </c>
      <c r="D700" s="6">
        <v>0</v>
      </c>
      <c r="E700" s="6">
        <v>0</v>
      </c>
      <c r="F700" s="6">
        <v>0</v>
      </c>
      <c r="G700" s="6">
        <v>0</v>
      </c>
      <c r="H700" s="6">
        <v>0</v>
      </c>
      <c r="I700" s="6">
        <v>0</v>
      </c>
      <c r="J700" s="6">
        <v>0</v>
      </c>
      <c r="K700" s="6">
        <v>0</v>
      </c>
      <c r="L700" s="6">
        <v>0</v>
      </c>
      <c r="M700" s="6">
        <f t="shared" si="66"/>
        <v>0</v>
      </c>
      <c r="N700" s="6">
        <f t="shared" si="67"/>
        <v>0</v>
      </c>
      <c r="O700" s="6">
        <f t="shared" si="68"/>
        <v>0</v>
      </c>
      <c r="P700" s="6">
        <f t="shared" si="69"/>
        <v>0</v>
      </c>
      <c r="Q700" s="6">
        <f t="shared" si="70"/>
        <v>0</v>
      </c>
      <c r="R700" s="6">
        <f t="shared" si="71"/>
        <v>0</v>
      </c>
      <c r="S700" t="str" cm="1">
        <f t="array" ref="S700">_xlfn.IFS(R700&gt;Q700,"Zunahme",-1*Q700&gt;R700,"Abnahme",TRUE,"Konstant")</f>
        <v>Konstant</v>
      </c>
      <c r="T700">
        <f>IFERROR(INDEX(Gemeinde_Kennzahlen!A:C,MATCH(B700,Gemeinde_Kennzahlen!B:B,),3),0)</f>
        <v>2303</v>
      </c>
      <c r="U700">
        <f>IFERROR(IF(ISNUMBER(INDEX(Gemeinde_Kennzahlen!A:W,MATCH(B700,Gemeinde_Kennzahlen!B:B,),23)),INDEX(Gemeinde_Kennzahlen!A:W,MATCH(B700,Gemeinde_Kennzahlen!B:B,),23),0),0)</f>
        <v>623</v>
      </c>
    </row>
    <row r="701" spans="1:21" x14ac:dyDescent="0.2">
      <c r="A701">
        <v>2121</v>
      </c>
      <c r="B701" t="s">
        <v>1687</v>
      </c>
      <c r="C701" s="6">
        <v>0</v>
      </c>
      <c r="D701" s="6">
        <v>5.186721991701245</v>
      </c>
      <c r="E701" s="6">
        <v>0</v>
      </c>
      <c r="F701" s="6">
        <v>0</v>
      </c>
      <c r="G701" s="6">
        <v>5.186721991701245</v>
      </c>
      <c r="H701" s="6">
        <v>0</v>
      </c>
      <c r="I701" s="6">
        <v>0</v>
      </c>
      <c r="J701" s="6">
        <v>0</v>
      </c>
      <c r="K701" s="6">
        <v>0</v>
      </c>
      <c r="L701" s="6">
        <v>0</v>
      </c>
      <c r="M701" s="6">
        <f t="shared" si="66"/>
        <v>1.0373443983402491</v>
      </c>
      <c r="N701" s="6">
        <f t="shared" si="67"/>
        <v>0</v>
      </c>
      <c r="O701" s="6">
        <f t="shared" si="68"/>
        <v>2.0746887966804981</v>
      </c>
      <c r="P701" s="6">
        <f t="shared" si="69"/>
        <v>0</v>
      </c>
      <c r="Q701" s="6">
        <f t="shared" si="70"/>
        <v>0.69156293222683263</v>
      </c>
      <c r="R701" s="6">
        <f t="shared" si="71"/>
        <v>-1.0373443983402491</v>
      </c>
      <c r="S701" t="str" cm="1">
        <f t="array" ref="S701">_xlfn.IFS(R701&gt;Q701,"Zunahme",-1*Q701&gt;R701,"Abnahme",TRUE,"Konstant")</f>
        <v>Abnahme</v>
      </c>
      <c r="T701">
        <f>IFERROR(INDEX(Gemeinde_Kennzahlen!A:C,MATCH(B701,Gemeinde_Kennzahlen!B:B,),3),0)</f>
        <v>1559</v>
      </c>
      <c r="U701">
        <f>IFERROR(IF(ISNUMBER(INDEX(Gemeinde_Kennzahlen!A:W,MATCH(B701,Gemeinde_Kennzahlen!B:B,),23)),INDEX(Gemeinde_Kennzahlen!A:W,MATCH(B701,Gemeinde_Kennzahlen!B:B,),23),0),0)</f>
        <v>369</v>
      </c>
    </row>
    <row r="702" spans="1:21" x14ac:dyDescent="0.2">
      <c r="A702">
        <v>2122</v>
      </c>
      <c r="B702" t="s">
        <v>1686</v>
      </c>
      <c r="C702" s="6">
        <v>0</v>
      </c>
      <c r="D702" s="6">
        <v>0</v>
      </c>
      <c r="E702" s="6">
        <v>0</v>
      </c>
      <c r="F702" s="6">
        <v>4.2863266180882986</v>
      </c>
      <c r="G702" s="6">
        <v>0</v>
      </c>
      <c r="H702" s="6">
        <v>4.2863266180882986</v>
      </c>
      <c r="I702" s="6">
        <v>4.2863266180882986</v>
      </c>
      <c r="J702" s="6">
        <v>4.2863266180882986</v>
      </c>
      <c r="K702" s="6">
        <v>0</v>
      </c>
      <c r="L702" s="6">
        <v>4.2863266180882986</v>
      </c>
      <c r="M702" s="6">
        <f t="shared" si="66"/>
        <v>2.1431633090441493</v>
      </c>
      <c r="N702" s="6">
        <f t="shared" si="67"/>
        <v>2.1431633090441493</v>
      </c>
      <c r="O702" s="6">
        <f t="shared" si="68"/>
        <v>0.85726532361765972</v>
      </c>
      <c r="P702" s="6">
        <f t="shared" si="69"/>
        <v>3.4290612944706389</v>
      </c>
      <c r="Q702" s="6">
        <f t="shared" si="70"/>
        <v>0.71438776968138307</v>
      </c>
      <c r="R702" s="6">
        <f t="shared" si="71"/>
        <v>1.2858979854264896</v>
      </c>
      <c r="S702" t="str" cm="1">
        <f t="array" ref="S702">_xlfn.IFS(R702&gt;Q702,"Zunahme",-1*Q702&gt;R702,"Abnahme",TRUE,"Konstant")</f>
        <v>Zunahme</v>
      </c>
      <c r="T702">
        <f>IFERROR(INDEX(Gemeinde_Kennzahlen!A:C,MATCH(B702,Gemeinde_Kennzahlen!B:B,),3),0)</f>
        <v>1920</v>
      </c>
      <c r="U702">
        <f>IFERROR(IF(ISNUMBER(INDEX(Gemeinde_Kennzahlen!A:W,MATCH(B702,Gemeinde_Kennzahlen!B:B,),23)),INDEX(Gemeinde_Kennzahlen!A:W,MATCH(B702,Gemeinde_Kennzahlen!B:B,),23),0),0)</f>
        <v>413</v>
      </c>
    </row>
    <row r="703" spans="1:21" x14ac:dyDescent="0.2">
      <c r="A703">
        <v>2123</v>
      </c>
      <c r="B703" t="s">
        <v>1685</v>
      </c>
      <c r="C703" s="6">
        <v>0</v>
      </c>
      <c r="D703" s="6">
        <v>0</v>
      </c>
      <c r="E703" s="6">
        <v>0</v>
      </c>
      <c r="F703" s="6">
        <v>0</v>
      </c>
      <c r="G703" s="6">
        <v>0</v>
      </c>
      <c r="H703" s="6">
        <v>0</v>
      </c>
      <c r="I703" s="6">
        <v>0</v>
      </c>
      <c r="J703" s="6">
        <v>0</v>
      </c>
      <c r="K703" s="6">
        <v>0</v>
      </c>
      <c r="L703" s="6">
        <v>0</v>
      </c>
      <c r="M703" s="6">
        <f t="shared" si="66"/>
        <v>0</v>
      </c>
      <c r="N703" s="6">
        <f t="shared" si="67"/>
        <v>0</v>
      </c>
      <c r="O703" s="6">
        <f t="shared" si="68"/>
        <v>0</v>
      </c>
      <c r="P703" s="6">
        <f t="shared" si="69"/>
        <v>0</v>
      </c>
      <c r="Q703" s="6">
        <f t="shared" si="70"/>
        <v>0</v>
      </c>
      <c r="R703" s="6">
        <f t="shared" si="71"/>
        <v>0</v>
      </c>
      <c r="S703" t="str" cm="1">
        <f t="array" ref="S703">_xlfn.IFS(R703&gt;Q703,"Zunahme",-1*Q703&gt;R703,"Abnahme",TRUE,"Konstant")</f>
        <v>Konstant</v>
      </c>
      <c r="T703">
        <f>IFERROR(INDEX(Gemeinde_Kennzahlen!A:C,MATCH(B703,Gemeinde_Kennzahlen!B:B,),3),0)</f>
        <v>616</v>
      </c>
      <c r="U703">
        <f>IFERROR(IF(ISNUMBER(INDEX(Gemeinde_Kennzahlen!A:W,MATCH(B703,Gemeinde_Kennzahlen!B:B,),23)),INDEX(Gemeinde_Kennzahlen!A:W,MATCH(B703,Gemeinde_Kennzahlen!B:B,),23),0),0)</f>
        <v>144</v>
      </c>
    </row>
    <row r="704" spans="1:21" x14ac:dyDescent="0.2">
      <c r="A704">
        <v>2124</v>
      </c>
      <c r="B704" t="s">
        <v>1684</v>
      </c>
      <c r="C704" s="6">
        <v>0</v>
      </c>
      <c r="D704" s="6">
        <v>0</v>
      </c>
      <c r="E704" s="6">
        <v>0</v>
      </c>
      <c r="F704" s="6">
        <v>2.8216704288939054</v>
      </c>
      <c r="G704" s="6">
        <v>0</v>
      </c>
      <c r="H704" s="6">
        <v>0</v>
      </c>
      <c r="I704" s="6">
        <v>2.8216704288939054</v>
      </c>
      <c r="J704" s="6">
        <v>0</v>
      </c>
      <c r="K704" s="6">
        <v>0</v>
      </c>
      <c r="L704" s="6">
        <v>0</v>
      </c>
      <c r="M704" s="6">
        <f t="shared" si="66"/>
        <v>0.56433408577878108</v>
      </c>
      <c r="N704" s="6">
        <f t="shared" si="67"/>
        <v>0</v>
      </c>
      <c r="O704" s="6">
        <f t="shared" si="68"/>
        <v>0.56433408577878108</v>
      </c>
      <c r="P704" s="6">
        <f t="shared" si="69"/>
        <v>0.56433408577878108</v>
      </c>
      <c r="Q704" s="6">
        <f t="shared" si="70"/>
        <v>0.37622272385252076</v>
      </c>
      <c r="R704" s="6">
        <f t="shared" si="71"/>
        <v>0</v>
      </c>
      <c r="S704" t="str" cm="1">
        <f t="array" ref="S704">_xlfn.IFS(R704&gt;Q704,"Zunahme",-1*Q704&gt;R704,"Abnahme",TRUE,"Konstant")</f>
        <v>Konstant</v>
      </c>
      <c r="T704">
        <f>IFERROR(INDEX(Gemeinde_Kennzahlen!A:C,MATCH(B704,Gemeinde_Kennzahlen!B:B,),3),0)</f>
        <v>2627</v>
      </c>
      <c r="U704">
        <f>IFERROR(IF(ISNUMBER(INDEX(Gemeinde_Kennzahlen!A:W,MATCH(B704,Gemeinde_Kennzahlen!B:B,),23)),INDEX(Gemeinde_Kennzahlen!A:W,MATCH(B704,Gemeinde_Kennzahlen!B:B,),23),0),0)</f>
        <v>917</v>
      </c>
    </row>
    <row r="705" spans="1:21" x14ac:dyDescent="0.2">
      <c r="A705">
        <v>2125</v>
      </c>
      <c r="B705" t="s">
        <v>1683</v>
      </c>
      <c r="C705" s="6">
        <v>2.0256754361532425</v>
      </c>
      <c r="D705" s="6">
        <v>1.5192565771149318</v>
      </c>
      <c r="E705" s="6">
        <v>0.75962828855746589</v>
      </c>
      <c r="F705" s="6">
        <v>1.7724660066340869</v>
      </c>
      <c r="G705" s="6">
        <v>2.5320942951915528</v>
      </c>
      <c r="H705" s="6">
        <v>2.2788848656723975</v>
      </c>
      <c r="I705" s="6">
        <v>1.5192565771149318</v>
      </c>
      <c r="J705" s="6">
        <v>1.7724660066340869</v>
      </c>
      <c r="K705" s="6">
        <v>1.5192565771149318</v>
      </c>
      <c r="L705" s="6">
        <v>1.0128377180766213</v>
      </c>
      <c r="M705" s="6">
        <f t="shared" si="66"/>
        <v>1.6711822348264249</v>
      </c>
      <c r="N705" s="6">
        <f t="shared" si="67"/>
        <v>1.6458612918745095</v>
      </c>
      <c r="O705" s="6">
        <f t="shared" si="68"/>
        <v>1.7218241207302563</v>
      </c>
      <c r="P705" s="6">
        <f t="shared" si="69"/>
        <v>1.620540348922594</v>
      </c>
      <c r="Q705" s="6">
        <f t="shared" si="70"/>
        <v>0.16964821818416576</v>
      </c>
      <c r="R705" s="6">
        <f t="shared" si="71"/>
        <v>-5.0641885903830897E-2</v>
      </c>
      <c r="S705" t="str" cm="1">
        <f t="array" ref="S705">_xlfn.IFS(R705&gt;Q705,"Zunahme",-1*Q705&gt;R705,"Abnahme",TRUE,"Konstant")</f>
        <v>Konstant</v>
      </c>
      <c r="T705">
        <f>IFERROR(INDEX(Gemeinde_Kennzahlen!A:C,MATCH(B705,Gemeinde_Kennzahlen!B:B,),3),0)</f>
        <v>23871</v>
      </c>
      <c r="U705">
        <f>IFERROR(IF(ISNUMBER(INDEX(Gemeinde_Kennzahlen!A:W,MATCH(B705,Gemeinde_Kennzahlen!B:B,),23)),INDEX(Gemeinde_Kennzahlen!A:W,MATCH(B705,Gemeinde_Kennzahlen!B:B,),23),0),0)</f>
        <v>15622</v>
      </c>
    </row>
    <row r="706" spans="1:21" x14ac:dyDescent="0.2">
      <c r="A706">
        <v>2128</v>
      </c>
      <c r="B706" t="s">
        <v>1682</v>
      </c>
      <c r="C706" s="6">
        <v>33.898305084745765</v>
      </c>
      <c r="D706" s="6">
        <v>0</v>
      </c>
      <c r="E706" s="6">
        <v>0</v>
      </c>
      <c r="F706" s="6">
        <v>0</v>
      </c>
      <c r="G706" s="6">
        <v>0</v>
      </c>
      <c r="H706" s="6">
        <v>0</v>
      </c>
      <c r="I706" s="6">
        <v>0</v>
      </c>
      <c r="J706" s="6">
        <v>0</v>
      </c>
      <c r="K706" s="6">
        <v>0</v>
      </c>
      <c r="L706" s="6">
        <v>0</v>
      </c>
      <c r="M706" s="6">
        <f t="shared" si="66"/>
        <v>3.3898305084745766</v>
      </c>
      <c r="N706" s="6">
        <f t="shared" si="67"/>
        <v>0</v>
      </c>
      <c r="O706" s="6">
        <f t="shared" si="68"/>
        <v>6.7796610169491531</v>
      </c>
      <c r="P706" s="6">
        <f t="shared" si="69"/>
        <v>0</v>
      </c>
      <c r="Q706" s="6">
        <f t="shared" si="70"/>
        <v>3.389830508474577</v>
      </c>
      <c r="R706" s="6">
        <f t="shared" si="71"/>
        <v>-3.3898305084745766</v>
      </c>
      <c r="S706" t="str" cm="1">
        <f t="array" ref="S706">_xlfn.IFS(R706&gt;Q706,"Zunahme",-1*Q706&gt;R706,"Abnahme",TRUE,"Konstant")</f>
        <v>Konstant</v>
      </c>
      <c r="T706">
        <f>IFERROR(INDEX(Gemeinde_Kennzahlen!A:C,MATCH(B706,Gemeinde_Kennzahlen!B:B,),3),0)</f>
        <v>295</v>
      </c>
      <c r="U706">
        <f>IFERROR(IF(ISNUMBER(INDEX(Gemeinde_Kennzahlen!A:W,MATCH(B706,Gemeinde_Kennzahlen!B:B,),23)),INDEX(Gemeinde_Kennzahlen!A:W,MATCH(B706,Gemeinde_Kennzahlen!B:B,),23),0),0)</f>
        <v>0</v>
      </c>
    </row>
    <row r="707" spans="1:21" x14ac:dyDescent="0.2">
      <c r="A707">
        <v>2129</v>
      </c>
      <c r="B707" t="s">
        <v>1681</v>
      </c>
      <c r="C707" s="6">
        <v>0</v>
      </c>
      <c r="D707" s="6">
        <v>0</v>
      </c>
      <c r="E707" s="6">
        <v>0</v>
      </c>
      <c r="F707" s="6">
        <v>0</v>
      </c>
      <c r="G707" s="6">
        <v>0</v>
      </c>
      <c r="H707" s="6">
        <v>0</v>
      </c>
      <c r="I707" s="6">
        <v>0</v>
      </c>
      <c r="J707" s="6">
        <v>0</v>
      </c>
      <c r="K707" s="6">
        <v>0</v>
      </c>
      <c r="L707" s="6">
        <v>0</v>
      </c>
      <c r="M707" s="6">
        <f t="shared" si="66"/>
        <v>0</v>
      </c>
      <c r="N707" s="6">
        <f t="shared" si="67"/>
        <v>0</v>
      </c>
      <c r="O707" s="6">
        <f t="shared" si="68"/>
        <v>0</v>
      </c>
      <c r="P707" s="6">
        <f t="shared" si="69"/>
        <v>0</v>
      </c>
      <c r="Q707" s="6">
        <f t="shared" si="70"/>
        <v>0</v>
      </c>
      <c r="R707" s="6">
        <f t="shared" si="71"/>
        <v>0</v>
      </c>
      <c r="S707" t="str" cm="1">
        <f t="array" ref="S707">_xlfn.IFS(R707&gt;Q707,"Zunahme",-1*Q707&gt;R707,"Abnahme",TRUE,"Konstant")</f>
        <v>Konstant</v>
      </c>
      <c r="T707">
        <f>IFERROR(INDEX(Gemeinde_Kennzahlen!A:C,MATCH(B707,Gemeinde_Kennzahlen!B:B,),3),0)</f>
        <v>908</v>
      </c>
      <c r="U707">
        <f>IFERROR(IF(ISNUMBER(INDEX(Gemeinde_Kennzahlen!A:W,MATCH(B707,Gemeinde_Kennzahlen!B:B,),23)),INDEX(Gemeinde_Kennzahlen!A:W,MATCH(B707,Gemeinde_Kennzahlen!B:B,),23),0),0)</f>
        <v>158</v>
      </c>
    </row>
    <row r="708" spans="1:21" x14ac:dyDescent="0.2">
      <c r="A708">
        <v>2130</v>
      </c>
      <c r="B708" t="s">
        <v>1680</v>
      </c>
      <c r="C708" s="6">
        <v>0</v>
      </c>
      <c r="D708" s="6">
        <v>0</v>
      </c>
      <c r="E708" s="6">
        <v>0</v>
      </c>
      <c r="F708" s="6">
        <v>0</v>
      </c>
      <c r="G708" s="6">
        <v>0</v>
      </c>
      <c r="H708" s="6">
        <v>0</v>
      </c>
      <c r="I708" s="6">
        <v>0</v>
      </c>
      <c r="J708" s="6">
        <v>0</v>
      </c>
      <c r="K708" s="6">
        <v>0</v>
      </c>
      <c r="L708" s="6">
        <v>0</v>
      </c>
      <c r="M708" s="6">
        <f t="shared" si="66"/>
        <v>0</v>
      </c>
      <c r="N708" s="6">
        <f t="shared" si="67"/>
        <v>0</v>
      </c>
      <c r="O708" s="6">
        <f t="shared" si="68"/>
        <v>0</v>
      </c>
      <c r="P708" s="6">
        <f t="shared" si="69"/>
        <v>0</v>
      </c>
      <c r="Q708" s="6">
        <f t="shared" si="70"/>
        <v>0</v>
      </c>
      <c r="R708" s="6">
        <f t="shared" si="71"/>
        <v>0</v>
      </c>
      <c r="S708" t="str" cm="1">
        <f t="array" ref="S708">_xlfn.IFS(R708&gt;Q708,"Zunahme",-1*Q708&gt;R708,"Abnahme",TRUE,"Konstant")</f>
        <v>Konstant</v>
      </c>
      <c r="T708">
        <f>IFERROR(INDEX(Gemeinde_Kennzahlen!A:C,MATCH(B708,Gemeinde_Kennzahlen!B:B,),3),0)</f>
        <v>398</v>
      </c>
      <c r="U708">
        <f>IFERROR(IF(ISNUMBER(INDEX(Gemeinde_Kennzahlen!A:W,MATCH(B708,Gemeinde_Kennzahlen!B:B,),23)),INDEX(Gemeinde_Kennzahlen!A:W,MATCH(B708,Gemeinde_Kennzahlen!B:B,),23),0),0)</f>
        <v>0</v>
      </c>
    </row>
    <row r="709" spans="1:21" x14ac:dyDescent="0.2">
      <c r="A709">
        <v>2131</v>
      </c>
      <c r="B709" t="s">
        <v>1679</v>
      </c>
      <c r="C709" s="6">
        <v>0</v>
      </c>
      <c r="D709" s="6">
        <v>0</v>
      </c>
      <c r="E709" s="6">
        <v>0</v>
      </c>
      <c r="F709" s="6">
        <v>0</v>
      </c>
      <c r="G709" s="6">
        <v>0</v>
      </c>
      <c r="H709" s="6">
        <v>10.438413361169102</v>
      </c>
      <c r="I709" s="6">
        <v>0</v>
      </c>
      <c r="J709" s="6">
        <v>0</v>
      </c>
      <c r="K709" s="6">
        <v>0</v>
      </c>
      <c r="L709" s="6">
        <v>0</v>
      </c>
      <c r="M709" s="6">
        <f t="shared" si="66"/>
        <v>1.0438413361169103</v>
      </c>
      <c r="N709" s="6">
        <f t="shared" si="67"/>
        <v>0</v>
      </c>
      <c r="O709" s="6">
        <f t="shared" si="68"/>
        <v>0</v>
      </c>
      <c r="P709" s="6">
        <f t="shared" si="69"/>
        <v>2.0876826722338206</v>
      </c>
      <c r="Q709" s="6">
        <f t="shared" si="70"/>
        <v>1.0438413361169101</v>
      </c>
      <c r="R709" s="6">
        <f t="shared" si="71"/>
        <v>1.0438413361169103</v>
      </c>
      <c r="S709" t="str" cm="1">
        <f t="array" ref="S709">_xlfn.IFS(R709&gt;Q709,"Zunahme",-1*Q709&gt;R709,"Abnahme",TRUE,"Konstant")</f>
        <v>Konstant</v>
      </c>
      <c r="T709">
        <f>IFERROR(INDEX(Gemeinde_Kennzahlen!A:C,MATCH(B709,Gemeinde_Kennzahlen!B:B,),3),0)</f>
        <v>829</v>
      </c>
      <c r="U709">
        <f>IFERROR(IF(ISNUMBER(INDEX(Gemeinde_Kennzahlen!A:W,MATCH(B709,Gemeinde_Kennzahlen!B:B,),23)),INDEX(Gemeinde_Kennzahlen!A:W,MATCH(B709,Gemeinde_Kennzahlen!B:B,),23),0),0)</f>
        <v>129</v>
      </c>
    </row>
    <row r="710" spans="1:21" x14ac:dyDescent="0.2">
      <c r="A710">
        <v>2134</v>
      </c>
      <c r="B710" t="s">
        <v>1678</v>
      </c>
      <c r="C710" s="6">
        <v>0</v>
      </c>
      <c r="D710" s="6">
        <v>0</v>
      </c>
      <c r="E710" s="6">
        <v>9.532888465204957</v>
      </c>
      <c r="F710" s="6">
        <v>0</v>
      </c>
      <c r="G710" s="6">
        <v>0</v>
      </c>
      <c r="H710" s="6">
        <v>9.532888465204957</v>
      </c>
      <c r="I710" s="6">
        <v>0</v>
      </c>
      <c r="J710" s="6">
        <v>0</v>
      </c>
      <c r="K710" s="6">
        <v>0</v>
      </c>
      <c r="L710" s="6">
        <v>0</v>
      </c>
      <c r="M710" s="6">
        <f t="shared" si="66"/>
        <v>1.9065776930409915</v>
      </c>
      <c r="N710" s="6">
        <f t="shared" si="67"/>
        <v>0</v>
      </c>
      <c r="O710" s="6">
        <f t="shared" si="68"/>
        <v>1.9065776930409915</v>
      </c>
      <c r="P710" s="6">
        <f t="shared" si="69"/>
        <v>1.9065776930409915</v>
      </c>
      <c r="Q710" s="6">
        <f t="shared" si="70"/>
        <v>1.2710517953606608</v>
      </c>
      <c r="R710" s="6">
        <f t="shared" si="71"/>
        <v>0</v>
      </c>
      <c r="S710" t="str" cm="1">
        <f t="array" ref="S710">_xlfn.IFS(R710&gt;Q710,"Zunahme",-1*Q710&gt;R710,"Abnahme",TRUE,"Konstant")</f>
        <v>Konstant</v>
      </c>
      <c r="T710">
        <f>IFERROR(INDEX(Gemeinde_Kennzahlen!A:C,MATCH(B710,Gemeinde_Kennzahlen!B:B,),3),0)</f>
        <v>847</v>
      </c>
      <c r="U710">
        <f>IFERROR(IF(ISNUMBER(INDEX(Gemeinde_Kennzahlen!A:W,MATCH(B710,Gemeinde_Kennzahlen!B:B,),23)),INDEX(Gemeinde_Kennzahlen!A:W,MATCH(B710,Gemeinde_Kennzahlen!B:B,),23),0),0)</f>
        <v>202</v>
      </c>
    </row>
    <row r="711" spans="1:21" x14ac:dyDescent="0.2">
      <c r="A711">
        <v>2135</v>
      </c>
      <c r="B711" t="s">
        <v>1677</v>
      </c>
      <c r="C711" s="6">
        <v>0</v>
      </c>
      <c r="D711" s="6">
        <v>5.8892815076560661</v>
      </c>
      <c r="E711" s="6">
        <v>0</v>
      </c>
      <c r="F711" s="6">
        <v>0</v>
      </c>
      <c r="G711" s="6">
        <v>0</v>
      </c>
      <c r="H711" s="6">
        <v>2.944640753828033</v>
      </c>
      <c r="I711" s="6">
        <v>2.944640753828033</v>
      </c>
      <c r="J711" s="6">
        <v>0</v>
      </c>
      <c r="K711" s="6">
        <v>0</v>
      </c>
      <c r="L711" s="6">
        <v>0</v>
      </c>
      <c r="M711" s="6">
        <f t="shared" si="66"/>
        <v>1.1778563015312131</v>
      </c>
      <c r="N711" s="6">
        <f t="shared" si="67"/>
        <v>0</v>
      </c>
      <c r="O711" s="6">
        <f t="shared" si="68"/>
        <v>1.1778563015312131</v>
      </c>
      <c r="P711" s="6">
        <f t="shared" si="69"/>
        <v>1.1778563015312131</v>
      </c>
      <c r="Q711" s="6">
        <f t="shared" si="70"/>
        <v>0.65108456818912452</v>
      </c>
      <c r="R711" s="6">
        <f t="shared" si="71"/>
        <v>0</v>
      </c>
      <c r="S711" t="str" cm="1">
        <f t="array" ref="S711">_xlfn.IFS(R711&gt;Q711,"Zunahme",-1*Q711&gt;R711,"Abnahme",TRUE,"Konstant")</f>
        <v>Konstant</v>
      </c>
      <c r="T711">
        <f>IFERROR(INDEX(Gemeinde_Kennzahlen!A:C,MATCH(B711,Gemeinde_Kennzahlen!B:B,),3),0)</f>
        <v>2212</v>
      </c>
      <c r="U711">
        <f>IFERROR(IF(ISNUMBER(INDEX(Gemeinde_Kennzahlen!A:W,MATCH(B711,Gemeinde_Kennzahlen!B:B,),23)),INDEX(Gemeinde_Kennzahlen!A:W,MATCH(B711,Gemeinde_Kennzahlen!B:B,),23),0),0)</f>
        <v>1184</v>
      </c>
    </row>
    <row r="712" spans="1:21" x14ac:dyDescent="0.2">
      <c r="A712">
        <v>2137</v>
      </c>
      <c r="B712" t="s">
        <v>1676</v>
      </c>
      <c r="C712" s="6">
        <v>0</v>
      </c>
      <c r="D712" s="6">
        <v>0</v>
      </c>
      <c r="E712" s="6">
        <v>0</v>
      </c>
      <c r="F712" s="6">
        <v>0</v>
      </c>
      <c r="G712" s="6">
        <v>0</v>
      </c>
      <c r="H712" s="6">
        <v>12.706480304955527</v>
      </c>
      <c r="I712" s="6">
        <v>0</v>
      </c>
      <c r="J712" s="6">
        <v>0</v>
      </c>
      <c r="K712" s="6">
        <v>0</v>
      </c>
      <c r="L712" s="6">
        <v>0</v>
      </c>
      <c r="M712" s="6">
        <f t="shared" si="66"/>
        <v>1.2706480304955527</v>
      </c>
      <c r="N712" s="6">
        <f t="shared" si="67"/>
        <v>0</v>
      </c>
      <c r="O712" s="6">
        <f t="shared" si="68"/>
        <v>0</v>
      </c>
      <c r="P712" s="6">
        <f t="shared" si="69"/>
        <v>2.5412960609911055</v>
      </c>
      <c r="Q712" s="6">
        <f t="shared" si="70"/>
        <v>1.2706480304955525</v>
      </c>
      <c r="R712" s="6">
        <f t="shared" si="71"/>
        <v>1.2706480304955527</v>
      </c>
      <c r="S712" t="str" cm="1">
        <f t="array" ref="S712">_xlfn.IFS(R712&gt;Q712,"Zunahme",-1*Q712&gt;R712,"Abnahme",TRUE,"Konstant")</f>
        <v>Konstant</v>
      </c>
      <c r="T712">
        <f>IFERROR(INDEX(Gemeinde_Kennzahlen!A:C,MATCH(B712,Gemeinde_Kennzahlen!B:B,),3),0)</f>
        <v>681</v>
      </c>
      <c r="U712">
        <f>IFERROR(IF(ISNUMBER(INDEX(Gemeinde_Kennzahlen!A:W,MATCH(B712,Gemeinde_Kennzahlen!B:B,),23)),INDEX(Gemeinde_Kennzahlen!A:W,MATCH(B712,Gemeinde_Kennzahlen!B:B,),23),0),0)</f>
        <v>106</v>
      </c>
    </row>
    <row r="713" spans="1:21" x14ac:dyDescent="0.2">
      <c r="A713">
        <v>2138</v>
      </c>
      <c r="B713" t="s">
        <v>1675</v>
      </c>
      <c r="C713" s="6">
        <v>0</v>
      </c>
      <c r="D713" s="6">
        <v>0</v>
      </c>
      <c r="E713" s="6">
        <v>0</v>
      </c>
      <c r="F713" s="6">
        <v>0</v>
      </c>
      <c r="G713" s="6">
        <v>0</v>
      </c>
      <c r="H713" s="6">
        <v>0</v>
      </c>
      <c r="I713" s="6">
        <v>0</v>
      </c>
      <c r="J713" s="6">
        <v>0</v>
      </c>
      <c r="K713" s="6">
        <v>0</v>
      </c>
      <c r="L713" s="6">
        <v>0</v>
      </c>
      <c r="M713" s="6">
        <f t="shared" si="66"/>
        <v>0</v>
      </c>
      <c r="N713" s="6">
        <f t="shared" si="67"/>
        <v>0</v>
      </c>
      <c r="O713" s="6">
        <f t="shared" si="68"/>
        <v>0</v>
      </c>
      <c r="P713" s="6">
        <f t="shared" si="69"/>
        <v>0</v>
      </c>
      <c r="Q713" s="6">
        <f t="shared" si="70"/>
        <v>0</v>
      </c>
      <c r="R713" s="6">
        <f t="shared" si="71"/>
        <v>0</v>
      </c>
      <c r="S713" t="str" cm="1">
        <f t="array" ref="S713">_xlfn.IFS(R713&gt;Q713,"Zunahme",-1*Q713&gt;R713,"Abnahme",TRUE,"Konstant")</f>
        <v>Konstant</v>
      </c>
      <c r="T713">
        <f>IFERROR(INDEX(Gemeinde_Kennzahlen!A:C,MATCH(B713,Gemeinde_Kennzahlen!B:B,),3),0)</f>
        <v>643</v>
      </c>
      <c r="U713">
        <f>IFERROR(IF(ISNUMBER(INDEX(Gemeinde_Kennzahlen!A:W,MATCH(B713,Gemeinde_Kennzahlen!B:B,),23)),INDEX(Gemeinde_Kennzahlen!A:W,MATCH(B713,Gemeinde_Kennzahlen!B:B,),23),0),0)</f>
        <v>251</v>
      </c>
    </row>
    <row r="714" spans="1:21" x14ac:dyDescent="0.2">
      <c r="A714">
        <v>2140</v>
      </c>
      <c r="B714" t="s">
        <v>1674</v>
      </c>
      <c r="C714" s="6">
        <v>3.3738191632928474</v>
      </c>
      <c r="D714" s="6">
        <v>0</v>
      </c>
      <c r="E714" s="6">
        <v>0</v>
      </c>
      <c r="F714" s="6">
        <v>0</v>
      </c>
      <c r="G714" s="6">
        <v>3.3738191632928474</v>
      </c>
      <c r="H714" s="6">
        <v>0</v>
      </c>
      <c r="I714" s="6">
        <v>0</v>
      </c>
      <c r="J714" s="6">
        <v>3.3738191632928474</v>
      </c>
      <c r="K714" s="6">
        <v>3.3738191632928474</v>
      </c>
      <c r="L714" s="6">
        <v>0</v>
      </c>
      <c r="M714" s="6">
        <f t="shared" si="66"/>
        <v>1.3495276653171389</v>
      </c>
      <c r="N714" s="6">
        <f t="shared" si="67"/>
        <v>0</v>
      </c>
      <c r="O714" s="6">
        <f t="shared" si="68"/>
        <v>1.3495276653171389</v>
      </c>
      <c r="P714" s="6">
        <f t="shared" si="69"/>
        <v>1.3495276653171389</v>
      </c>
      <c r="Q714" s="6">
        <f t="shared" si="70"/>
        <v>0.55094236229941029</v>
      </c>
      <c r="R714" s="6">
        <f t="shared" si="71"/>
        <v>0</v>
      </c>
      <c r="S714" t="str" cm="1">
        <f t="array" ref="S714">_xlfn.IFS(R714&gt;Q714,"Zunahme",-1*Q714&gt;R714,"Abnahme",TRUE,"Konstant")</f>
        <v>Konstant</v>
      </c>
      <c r="T714">
        <f>IFERROR(INDEX(Gemeinde_Kennzahlen!A:C,MATCH(B714,Gemeinde_Kennzahlen!B:B,),3),0)</f>
        <v>1959</v>
      </c>
      <c r="U714">
        <f>IFERROR(IF(ISNUMBER(INDEX(Gemeinde_Kennzahlen!A:W,MATCH(B714,Gemeinde_Kennzahlen!B:B,),23)),INDEX(Gemeinde_Kennzahlen!A:W,MATCH(B714,Gemeinde_Kennzahlen!B:B,),23),0),0)</f>
        <v>1005</v>
      </c>
    </row>
    <row r="715" spans="1:21" x14ac:dyDescent="0.2">
      <c r="A715">
        <v>2143</v>
      </c>
      <c r="B715" t="s">
        <v>1673</v>
      </c>
      <c r="C715" s="6">
        <v>0</v>
      </c>
      <c r="D715" s="6">
        <v>0</v>
      </c>
      <c r="E715" s="6">
        <v>0</v>
      </c>
      <c r="F715" s="6">
        <v>0</v>
      </c>
      <c r="G715" s="6">
        <v>0</v>
      </c>
      <c r="H715" s="6">
        <v>0</v>
      </c>
      <c r="I715" s="6">
        <v>0</v>
      </c>
      <c r="J715" s="6">
        <v>0</v>
      </c>
      <c r="K715" s="6">
        <v>0</v>
      </c>
      <c r="L715" s="6">
        <v>0</v>
      </c>
      <c r="M715" s="6">
        <f t="shared" si="66"/>
        <v>0</v>
      </c>
      <c r="N715" s="6">
        <f t="shared" si="67"/>
        <v>0</v>
      </c>
      <c r="O715" s="6">
        <f t="shared" si="68"/>
        <v>0</v>
      </c>
      <c r="P715" s="6">
        <f t="shared" si="69"/>
        <v>0</v>
      </c>
      <c r="Q715" s="6">
        <f t="shared" si="70"/>
        <v>0</v>
      </c>
      <c r="R715" s="6">
        <f t="shared" si="71"/>
        <v>0</v>
      </c>
      <c r="S715" t="str" cm="1">
        <f t="array" ref="S715">_xlfn.IFS(R715&gt;Q715,"Zunahme",-1*Q715&gt;R715,"Abnahme",TRUE,"Konstant")</f>
        <v>Konstant</v>
      </c>
      <c r="T715">
        <f>IFERROR(INDEX(Gemeinde_Kennzahlen!A:C,MATCH(B715,Gemeinde_Kennzahlen!B:B,),3),0)</f>
        <v>638</v>
      </c>
      <c r="U715">
        <f>IFERROR(IF(ISNUMBER(INDEX(Gemeinde_Kennzahlen!A:W,MATCH(B715,Gemeinde_Kennzahlen!B:B,),23)),INDEX(Gemeinde_Kennzahlen!A:W,MATCH(B715,Gemeinde_Kennzahlen!B:B,),23),0),0)</f>
        <v>122</v>
      </c>
    </row>
    <row r="716" spans="1:21" x14ac:dyDescent="0.2">
      <c r="A716">
        <v>2145</v>
      </c>
      <c r="B716" t="s">
        <v>1672</v>
      </c>
      <c r="C716" s="6">
        <v>0</v>
      </c>
      <c r="D716" s="6">
        <v>0</v>
      </c>
      <c r="E716" s="6">
        <v>0</v>
      </c>
      <c r="F716" s="6">
        <v>0</v>
      </c>
      <c r="G716" s="6">
        <v>0</v>
      </c>
      <c r="H716" s="6">
        <v>0</v>
      </c>
      <c r="I716" s="6">
        <v>0</v>
      </c>
      <c r="J716" s="6">
        <v>0</v>
      </c>
      <c r="K716" s="6">
        <v>0</v>
      </c>
      <c r="L716" s="6">
        <v>0</v>
      </c>
      <c r="M716" s="6">
        <f t="shared" si="66"/>
        <v>0</v>
      </c>
      <c r="N716" s="6">
        <f t="shared" si="67"/>
        <v>0</v>
      </c>
      <c r="O716" s="6">
        <f t="shared" si="68"/>
        <v>0</v>
      </c>
      <c r="P716" s="6">
        <f t="shared" si="69"/>
        <v>0</v>
      </c>
      <c r="Q716" s="6">
        <f t="shared" si="70"/>
        <v>0</v>
      </c>
      <c r="R716" s="6">
        <f t="shared" si="71"/>
        <v>0</v>
      </c>
      <c r="S716" t="str" cm="1">
        <f t="array" ref="S716">_xlfn.IFS(R716&gt;Q716,"Zunahme",-1*Q716&gt;R716,"Abnahme",TRUE,"Konstant")</f>
        <v>Konstant</v>
      </c>
      <c r="T716">
        <f>IFERROR(INDEX(Gemeinde_Kennzahlen!A:C,MATCH(B716,Gemeinde_Kennzahlen!B:B,),3),0)</f>
        <v>1336</v>
      </c>
      <c r="U716">
        <f>IFERROR(IF(ISNUMBER(INDEX(Gemeinde_Kennzahlen!A:W,MATCH(B716,Gemeinde_Kennzahlen!B:B,),23)),INDEX(Gemeinde_Kennzahlen!A:W,MATCH(B716,Gemeinde_Kennzahlen!B:B,),23),0),0)</f>
        <v>230</v>
      </c>
    </row>
    <row r="717" spans="1:21" x14ac:dyDescent="0.2">
      <c r="A717">
        <v>2147</v>
      </c>
      <c r="B717" t="s">
        <v>1671</v>
      </c>
      <c r="C717" s="6">
        <v>0</v>
      </c>
      <c r="D717" s="6">
        <v>13.966480446927374</v>
      </c>
      <c r="E717" s="6">
        <v>13.966480446927374</v>
      </c>
      <c r="F717" s="6">
        <v>0</v>
      </c>
      <c r="G717" s="6">
        <v>0</v>
      </c>
      <c r="H717" s="6">
        <v>0</v>
      </c>
      <c r="I717" s="6">
        <v>0</v>
      </c>
      <c r="J717" s="6">
        <v>0</v>
      </c>
      <c r="K717" s="6">
        <v>0</v>
      </c>
      <c r="L717" s="6">
        <v>0</v>
      </c>
      <c r="M717" s="6">
        <f t="shared" si="66"/>
        <v>2.7932960893854748</v>
      </c>
      <c r="N717" s="6">
        <f t="shared" si="67"/>
        <v>0</v>
      </c>
      <c r="O717" s="6">
        <f t="shared" si="68"/>
        <v>5.5865921787709496</v>
      </c>
      <c r="P717" s="6">
        <f t="shared" si="69"/>
        <v>0</v>
      </c>
      <c r="Q717" s="6">
        <f t="shared" si="70"/>
        <v>1.8621973929236497</v>
      </c>
      <c r="R717" s="6">
        <f t="shared" si="71"/>
        <v>-2.7932960893854748</v>
      </c>
      <c r="S717" t="str" cm="1">
        <f t="array" ref="S717">_xlfn.IFS(R717&gt;Q717,"Zunahme",-1*Q717&gt;R717,"Abnahme",TRUE,"Konstant")</f>
        <v>Abnahme</v>
      </c>
      <c r="T717">
        <f>IFERROR(INDEX(Gemeinde_Kennzahlen!A:C,MATCH(B717,Gemeinde_Kennzahlen!B:B,),3),0)</f>
        <v>595</v>
      </c>
      <c r="U717">
        <f>IFERROR(IF(ISNUMBER(INDEX(Gemeinde_Kennzahlen!A:W,MATCH(B717,Gemeinde_Kennzahlen!B:B,),23)),INDEX(Gemeinde_Kennzahlen!A:W,MATCH(B717,Gemeinde_Kennzahlen!B:B,),23),0),0)</f>
        <v>121</v>
      </c>
    </row>
    <row r="718" spans="1:21" x14ac:dyDescent="0.2">
      <c r="A718">
        <v>2148</v>
      </c>
      <c r="B718" t="s">
        <v>1670</v>
      </c>
      <c r="C718" s="6">
        <v>0</v>
      </c>
      <c r="D718" s="6">
        <v>4.9788399302962407</v>
      </c>
      <c r="E718" s="6">
        <v>4.9788399302962407</v>
      </c>
      <c r="F718" s="6">
        <v>0</v>
      </c>
      <c r="G718" s="6">
        <v>0</v>
      </c>
      <c r="H718" s="6">
        <v>4.9788399302962407</v>
      </c>
      <c r="I718" s="6">
        <v>0</v>
      </c>
      <c r="J718" s="6">
        <v>2.4894199651481204</v>
      </c>
      <c r="K718" s="6">
        <v>0</v>
      </c>
      <c r="L718" s="6">
        <v>0</v>
      </c>
      <c r="M718" s="6">
        <f t="shared" si="66"/>
        <v>1.7425939756036843</v>
      </c>
      <c r="N718" s="6">
        <f t="shared" si="67"/>
        <v>0</v>
      </c>
      <c r="O718" s="6">
        <f t="shared" si="68"/>
        <v>1.9915359721184962</v>
      </c>
      <c r="P718" s="6">
        <f t="shared" si="69"/>
        <v>1.4936519790888723</v>
      </c>
      <c r="Q718" s="6">
        <f t="shared" si="70"/>
        <v>0.74682598954443602</v>
      </c>
      <c r="R718" s="6">
        <f t="shared" si="71"/>
        <v>-0.24894199651481208</v>
      </c>
      <c r="S718" t="str" cm="1">
        <f t="array" ref="S718">_xlfn.IFS(R718&gt;Q718,"Zunahme",-1*Q718&gt;R718,"Abnahme",TRUE,"Konstant")</f>
        <v>Konstant</v>
      </c>
      <c r="T718">
        <f>IFERROR(INDEX(Gemeinde_Kennzahlen!A:C,MATCH(B718,Gemeinde_Kennzahlen!B:B,),3),0)</f>
        <v>2791</v>
      </c>
      <c r="U718">
        <f>IFERROR(IF(ISNUMBER(INDEX(Gemeinde_Kennzahlen!A:W,MATCH(B718,Gemeinde_Kennzahlen!B:B,),23)),INDEX(Gemeinde_Kennzahlen!A:W,MATCH(B718,Gemeinde_Kennzahlen!B:B,),23),0),0)</f>
        <v>1226</v>
      </c>
    </row>
    <row r="719" spans="1:21" x14ac:dyDescent="0.2">
      <c r="A719">
        <v>2149</v>
      </c>
      <c r="B719" t="s">
        <v>1669</v>
      </c>
      <c r="C719" s="6">
        <v>0</v>
      </c>
      <c r="D719" s="6">
        <v>0</v>
      </c>
      <c r="E719" s="6">
        <v>0</v>
      </c>
      <c r="F719" s="6">
        <v>0</v>
      </c>
      <c r="G719" s="6">
        <v>0</v>
      </c>
      <c r="H719" s="6">
        <v>0</v>
      </c>
      <c r="I719" s="6">
        <v>0</v>
      </c>
      <c r="J719" s="6">
        <v>0</v>
      </c>
      <c r="K719" s="6">
        <v>0</v>
      </c>
      <c r="L719" s="6">
        <v>0</v>
      </c>
      <c r="M719" s="6">
        <f t="shared" si="66"/>
        <v>0</v>
      </c>
      <c r="N719" s="6">
        <f t="shared" si="67"/>
        <v>0</v>
      </c>
      <c r="O719" s="6">
        <f t="shared" si="68"/>
        <v>0</v>
      </c>
      <c r="P719" s="6">
        <f t="shared" si="69"/>
        <v>0</v>
      </c>
      <c r="Q719" s="6">
        <f t="shared" si="70"/>
        <v>0</v>
      </c>
      <c r="R719" s="6">
        <f t="shared" si="71"/>
        <v>0</v>
      </c>
      <c r="S719" t="str" cm="1">
        <f t="array" ref="S719">_xlfn.IFS(R719&gt;Q719,"Zunahme",-1*Q719&gt;R719,"Abnahme",TRUE,"Konstant")</f>
        <v>Konstant</v>
      </c>
      <c r="T719">
        <f>IFERROR(INDEX(Gemeinde_Kennzahlen!A:C,MATCH(B719,Gemeinde_Kennzahlen!B:B,),3),0)</f>
        <v>1744</v>
      </c>
      <c r="U719">
        <f>IFERROR(IF(ISNUMBER(INDEX(Gemeinde_Kennzahlen!A:W,MATCH(B719,Gemeinde_Kennzahlen!B:B,),23)),INDEX(Gemeinde_Kennzahlen!A:W,MATCH(B719,Gemeinde_Kennzahlen!B:B,),23),0),0)</f>
        <v>667</v>
      </c>
    </row>
    <row r="720" spans="1:21" x14ac:dyDescent="0.2">
      <c r="A720">
        <v>2152</v>
      </c>
      <c r="B720" t="s">
        <v>1668</v>
      </c>
      <c r="C720" s="6">
        <v>0</v>
      </c>
      <c r="D720" s="6">
        <v>4.9950049950049955</v>
      </c>
      <c r="E720" s="6">
        <v>0</v>
      </c>
      <c r="F720" s="6">
        <v>0</v>
      </c>
      <c r="G720" s="6">
        <v>0</v>
      </c>
      <c r="H720" s="6">
        <v>0</v>
      </c>
      <c r="I720" s="6">
        <v>4.9950049950049955</v>
      </c>
      <c r="J720" s="6">
        <v>0</v>
      </c>
      <c r="K720" s="6">
        <v>0</v>
      </c>
      <c r="L720" s="6">
        <v>4.9950049950049955</v>
      </c>
      <c r="M720" s="6">
        <f t="shared" si="66"/>
        <v>1.4985014985014986</v>
      </c>
      <c r="N720" s="6">
        <f t="shared" si="67"/>
        <v>0</v>
      </c>
      <c r="O720" s="6">
        <f t="shared" si="68"/>
        <v>0.99900099900099915</v>
      </c>
      <c r="P720" s="6">
        <f t="shared" si="69"/>
        <v>1.9980019980019983</v>
      </c>
      <c r="Q720" s="6">
        <f t="shared" si="70"/>
        <v>0.76299961620976342</v>
      </c>
      <c r="R720" s="6">
        <f t="shared" si="71"/>
        <v>0.49950049950049968</v>
      </c>
      <c r="S720" t="str" cm="1">
        <f t="array" ref="S720">_xlfn.IFS(R720&gt;Q720,"Zunahme",-1*Q720&gt;R720,"Abnahme",TRUE,"Konstant")</f>
        <v>Konstant</v>
      </c>
      <c r="T720">
        <f>IFERROR(INDEX(Gemeinde_Kennzahlen!A:C,MATCH(B720,Gemeinde_Kennzahlen!B:B,),3),0)</f>
        <v>1441</v>
      </c>
      <c r="U720">
        <f>IFERROR(IF(ISNUMBER(INDEX(Gemeinde_Kennzahlen!A:W,MATCH(B720,Gemeinde_Kennzahlen!B:B,),23)),INDEX(Gemeinde_Kennzahlen!A:W,MATCH(B720,Gemeinde_Kennzahlen!B:B,),23),0),0)</f>
        <v>561</v>
      </c>
    </row>
    <row r="721" spans="1:21" x14ac:dyDescent="0.2">
      <c r="A721">
        <v>2153</v>
      </c>
      <c r="B721" t="s">
        <v>1667</v>
      </c>
      <c r="C721" s="6">
        <v>0</v>
      </c>
      <c r="D721" s="6">
        <v>0</v>
      </c>
      <c r="E721" s="6">
        <v>0</v>
      </c>
      <c r="F721" s="6">
        <v>0</v>
      </c>
      <c r="G721" s="6">
        <v>0</v>
      </c>
      <c r="H721" s="6">
        <v>0</v>
      </c>
      <c r="I721" s="6">
        <v>0</v>
      </c>
      <c r="J721" s="6">
        <v>0</v>
      </c>
      <c r="K721" s="6">
        <v>6.8965517241379315</v>
      </c>
      <c r="L721" s="6">
        <v>0</v>
      </c>
      <c r="M721" s="6">
        <f t="shared" si="66"/>
        <v>0.68965517241379315</v>
      </c>
      <c r="N721" s="6">
        <f t="shared" si="67"/>
        <v>0</v>
      </c>
      <c r="O721" s="6">
        <f t="shared" si="68"/>
        <v>0</v>
      </c>
      <c r="P721" s="6">
        <f t="shared" si="69"/>
        <v>1.3793103448275863</v>
      </c>
      <c r="Q721" s="6">
        <f t="shared" si="70"/>
        <v>0.68965517241379315</v>
      </c>
      <c r="R721" s="6">
        <f t="shared" si="71"/>
        <v>0.68965517241379315</v>
      </c>
      <c r="S721" t="str" cm="1">
        <f t="array" ref="S721">_xlfn.IFS(R721&gt;Q721,"Zunahme",-1*Q721&gt;R721,"Abnahme",TRUE,"Konstant")</f>
        <v>Konstant</v>
      </c>
      <c r="T721">
        <f>IFERROR(INDEX(Gemeinde_Kennzahlen!A:C,MATCH(B721,Gemeinde_Kennzahlen!B:B,),3),0)</f>
        <v>1119</v>
      </c>
      <c r="U721">
        <f>IFERROR(IF(ISNUMBER(INDEX(Gemeinde_Kennzahlen!A:W,MATCH(B721,Gemeinde_Kennzahlen!B:B,),23)),INDEX(Gemeinde_Kennzahlen!A:W,MATCH(B721,Gemeinde_Kennzahlen!B:B,),23),0),0)</f>
        <v>331</v>
      </c>
    </row>
    <row r="722" spans="1:21" x14ac:dyDescent="0.2">
      <c r="A722">
        <v>2155</v>
      </c>
      <c r="B722" t="s">
        <v>1666</v>
      </c>
      <c r="C722" s="6">
        <v>0</v>
      </c>
      <c r="D722" s="6">
        <v>6.009615384615385</v>
      </c>
      <c r="E722" s="6">
        <v>0</v>
      </c>
      <c r="F722" s="6">
        <v>0</v>
      </c>
      <c r="G722" s="6">
        <v>0</v>
      </c>
      <c r="H722" s="6">
        <v>6.009615384615385</v>
      </c>
      <c r="I722" s="6">
        <v>0</v>
      </c>
      <c r="J722" s="6">
        <v>0</v>
      </c>
      <c r="K722" s="6">
        <v>6.009615384615385</v>
      </c>
      <c r="L722" s="6">
        <v>0</v>
      </c>
      <c r="M722" s="6">
        <f t="shared" si="66"/>
        <v>1.8028846153846154</v>
      </c>
      <c r="N722" s="6">
        <f t="shared" si="67"/>
        <v>0</v>
      </c>
      <c r="O722" s="6">
        <f t="shared" si="68"/>
        <v>1.2019230769230771</v>
      </c>
      <c r="P722" s="6">
        <f t="shared" si="69"/>
        <v>2.4038461538461542</v>
      </c>
      <c r="Q722" s="6">
        <f t="shared" si="70"/>
        <v>0.91798391325237161</v>
      </c>
      <c r="R722" s="6">
        <f t="shared" si="71"/>
        <v>0.60096153846153877</v>
      </c>
      <c r="S722" t="str" cm="1">
        <f t="array" ref="S722">_xlfn.IFS(R722&gt;Q722,"Zunahme",-1*Q722&gt;R722,"Abnahme",TRUE,"Konstant")</f>
        <v>Konstant</v>
      </c>
      <c r="T722">
        <f>IFERROR(INDEX(Gemeinde_Kennzahlen!A:C,MATCH(B722,Gemeinde_Kennzahlen!B:B,),3),0)</f>
        <v>1071</v>
      </c>
      <c r="U722">
        <f>IFERROR(IF(ISNUMBER(INDEX(Gemeinde_Kennzahlen!A:W,MATCH(B722,Gemeinde_Kennzahlen!B:B,),23)),INDEX(Gemeinde_Kennzahlen!A:W,MATCH(B722,Gemeinde_Kennzahlen!B:B,),23),0),0)</f>
        <v>593</v>
      </c>
    </row>
    <row r="723" spans="1:21" x14ac:dyDescent="0.2">
      <c r="A723">
        <v>2160</v>
      </c>
      <c r="B723" t="s">
        <v>1665</v>
      </c>
      <c r="C723" s="6">
        <v>2.7070925825663239</v>
      </c>
      <c r="D723" s="6">
        <v>0</v>
      </c>
      <c r="E723" s="6">
        <v>0</v>
      </c>
      <c r="F723" s="6">
        <v>0</v>
      </c>
      <c r="G723" s="6">
        <v>0</v>
      </c>
      <c r="H723" s="6">
        <v>0</v>
      </c>
      <c r="I723" s="6">
        <v>2.7070925825663239</v>
      </c>
      <c r="J723" s="6">
        <v>0</v>
      </c>
      <c r="K723" s="6">
        <v>0</v>
      </c>
      <c r="L723" s="6">
        <v>0</v>
      </c>
      <c r="M723" s="6">
        <f t="shared" ref="M723:M786" si="72">AVERAGE(C723:L723)</f>
        <v>0.54141851651326478</v>
      </c>
      <c r="N723" s="6">
        <f t="shared" ref="N723:N786" si="73">MEDIAN(C723:L723)</f>
        <v>0</v>
      </c>
      <c r="O723" s="6">
        <f t="shared" ref="O723:O786" si="74">AVERAGE((C723:G723))</f>
        <v>0.54141851651326478</v>
      </c>
      <c r="P723" s="6">
        <f t="shared" ref="P723:P786" si="75">AVERAGE(H723:L723)</f>
        <v>0.54141851651326478</v>
      </c>
      <c r="Q723" s="6">
        <f t="shared" ref="Q723:Q786" si="76">STDEVA(C723:L723)/SQRT(COUNT(C723:L723))</f>
        <v>0.36094567767550978</v>
      </c>
      <c r="R723" s="6">
        <f t="shared" ref="R723:R786" si="77">P723-M723</f>
        <v>0</v>
      </c>
      <c r="S723" t="str" cm="1">
        <f t="array" ref="S723">_xlfn.IFS(R723&gt;Q723,"Zunahme",-1*Q723&gt;R723,"Abnahme",TRUE,"Konstant")</f>
        <v>Konstant</v>
      </c>
      <c r="T723">
        <f>IFERROR(INDEX(Gemeinde_Kennzahlen!A:C,MATCH(B723,Gemeinde_Kennzahlen!B:B,),3),0)</f>
        <v>2435</v>
      </c>
      <c r="U723">
        <f>IFERROR(IF(ISNUMBER(INDEX(Gemeinde_Kennzahlen!A:W,MATCH(B723,Gemeinde_Kennzahlen!B:B,),23)),INDEX(Gemeinde_Kennzahlen!A:W,MATCH(B723,Gemeinde_Kennzahlen!B:B,),23),0),0)</f>
        <v>1259</v>
      </c>
    </row>
    <row r="724" spans="1:21" x14ac:dyDescent="0.2">
      <c r="A724">
        <v>2162</v>
      </c>
      <c r="B724" t="s">
        <v>1664</v>
      </c>
      <c r="C724" s="6">
        <v>0</v>
      </c>
      <c r="D724" s="6">
        <v>0</v>
      </c>
      <c r="E724" s="6">
        <v>0</v>
      </c>
      <c r="F724" s="6">
        <v>0</v>
      </c>
      <c r="G724" s="6">
        <v>0</v>
      </c>
      <c r="H724" s="6">
        <v>0</v>
      </c>
      <c r="I724" s="6">
        <v>0</v>
      </c>
      <c r="J724" s="6">
        <v>0</v>
      </c>
      <c r="K724" s="6">
        <v>0</v>
      </c>
      <c r="L724" s="6">
        <v>0</v>
      </c>
      <c r="M724" s="6">
        <f t="shared" si="72"/>
        <v>0</v>
      </c>
      <c r="N724" s="6">
        <f t="shared" si="73"/>
        <v>0</v>
      </c>
      <c r="O724" s="6">
        <f t="shared" si="74"/>
        <v>0</v>
      </c>
      <c r="P724" s="6">
        <f t="shared" si="75"/>
        <v>0</v>
      </c>
      <c r="Q724" s="6">
        <f t="shared" si="76"/>
        <v>0</v>
      </c>
      <c r="R724" s="6">
        <f t="shared" si="77"/>
        <v>0</v>
      </c>
      <c r="S724" t="str" cm="1">
        <f t="array" ref="S724">_xlfn.IFS(R724&gt;Q724,"Zunahme",-1*Q724&gt;R724,"Abnahme",TRUE,"Konstant")</f>
        <v>Konstant</v>
      </c>
      <c r="T724">
        <f>IFERROR(INDEX(Gemeinde_Kennzahlen!A:C,MATCH(B724,Gemeinde_Kennzahlen!B:B,),3),0)</f>
        <v>1549</v>
      </c>
      <c r="U724">
        <f>IFERROR(IF(ISNUMBER(INDEX(Gemeinde_Kennzahlen!A:W,MATCH(B724,Gemeinde_Kennzahlen!B:B,),23)),INDEX(Gemeinde_Kennzahlen!A:W,MATCH(B724,Gemeinde_Kennzahlen!B:B,),23),0),0)</f>
        <v>716</v>
      </c>
    </row>
    <row r="725" spans="1:21" x14ac:dyDescent="0.2">
      <c r="A725">
        <v>2163</v>
      </c>
      <c r="B725" t="s">
        <v>1663</v>
      </c>
      <c r="C725" s="6">
        <v>0</v>
      </c>
      <c r="D725" s="6">
        <v>0</v>
      </c>
      <c r="E725" s="6">
        <v>0</v>
      </c>
      <c r="F725" s="6">
        <v>2.7464982147761607</v>
      </c>
      <c r="G725" s="6">
        <v>0</v>
      </c>
      <c r="H725" s="6">
        <v>0</v>
      </c>
      <c r="I725" s="6">
        <v>0</v>
      </c>
      <c r="J725" s="6">
        <v>0</v>
      </c>
      <c r="K725" s="6">
        <v>0</v>
      </c>
      <c r="L725" s="6">
        <v>2.7464982147761607</v>
      </c>
      <c r="M725" s="6">
        <f t="shared" si="72"/>
        <v>0.54929964295523215</v>
      </c>
      <c r="N725" s="6">
        <f t="shared" si="73"/>
        <v>0</v>
      </c>
      <c r="O725" s="6">
        <f t="shared" si="74"/>
        <v>0.54929964295523215</v>
      </c>
      <c r="P725" s="6">
        <f t="shared" si="75"/>
        <v>0.54929964295523215</v>
      </c>
      <c r="Q725" s="6">
        <f t="shared" si="76"/>
        <v>0.36619976197015475</v>
      </c>
      <c r="R725" s="6">
        <f t="shared" si="77"/>
        <v>0</v>
      </c>
      <c r="S725" t="str" cm="1">
        <f t="array" ref="S725">_xlfn.IFS(R725&gt;Q725,"Zunahme",-1*Q725&gt;R725,"Abnahme",TRUE,"Konstant")</f>
        <v>Konstant</v>
      </c>
      <c r="T725">
        <f>IFERROR(INDEX(Gemeinde_Kennzahlen!A:C,MATCH(B725,Gemeinde_Kennzahlen!B:B,),3),0)</f>
        <v>2538</v>
      </c>
      <c r="U725">
        <f>IFERROR(IF(ISNUMBER(INDEX(Gemeinde_Kennzahlen!A:W,MATCH(B725,Gemeinde_Kennzahlen!B:B,),23)),INDEX(Gemeinde_Kennzahlen!A:W,MATCH(B725,Gemeinde_Kennzahlen!B:B,),23),0),0)</f>
        <v>1103</v>
      </c>
    </row>
    <row r="726" spans="1:21" x14ac:dyDescent="0.2">
      <c r="A726">
        <v>2173</v>
      </c>
      <c r="B726" t="s">
        <v>1662</v>
      </c>
      <c r="C726" s="6">
        <v>0</v>
      </c>
      <c r="D726" s="6">
        <v>0</v>
      </c>
      <c r="E726" s="6">
        <v>0</v>
      </c>
      <c r="F726" s="6">
        <v>0</v>
      </c>
      <c r="G726" s="6">
        <v>0</v>
      </c>
      <c r="H726" s="6">
        <v>0</v>
      </c>
      <c r="I726" s="6">
        <v>0</v>
      </c>
      <c r="J726" s="6">
        <v>0</v>
      </c>
      <c r="K726" s="6">
        <v>0</v>
      </c>
      <c r="L726" s="6">
        <v>0</v>
      </c>
      <c r="M726" s="6">
        <f t="shared" si="72"/>
        <v>0</v>
      </c>
      <c r="N726" s="6">
        <f t="shared" si="73"/>
        <v>0</v>
      </c>
      <c r="O726" s="6">
        <f t="shared" si="74"/>
        <v>0</v>
      </c>
      <c r="P726" s="6">
        <f t="shared" si="75"/>
        <v>0</v>
      </c>
      <c r="Q726" s="6">
        <f t="shared" si="76"/>
        <v>0</v>
      </c>
      <c r="R726" s="6">
        <f t="shared" si="77"/>
        <v>0</v>
      </c>
      <c r="S726" t="str" cm="1">
        <f t="array" ref="S726">_xlfn.IFS(R726&gt;Q726,"Zunahme",-1*Q726&gt;R726,"Abnahme",TRUE,"Konstant")</f>
        <v>Konstant</v>
      </c>
      <c r="T726">
        <f>IFERROR(INDEX(Gemeinde_Kennzahlen!A:C,MATCH(B726,Gemeinde_Kennzahlen!B:B,),3),0)</f>
        <v>796</v>
      </c>
      <c r="U726">
        <f>IFERROR(IF(ISNUMBER(INDEX(Gemeinde_Kennzahlen!A:W,MATCH(B726,Gemeinde_Kennzahlen!B:B,),23)),INDEX(Gemeinde_Kennzahlen!A:W,MATCH(B726,Gemeinde_Kennzahlen!B:B,),23),0),0)</f>
        <v>126</v>
      </c>
    </row>
    <row r="727" spans="1:21" x14ac:dyDescent="0.2">
      <c r="A727">
        <v>2174</v>
      </c>
      <c r="B727" t="s">
        <v>1661</v>
      </c>
      <c r="C727" s="6">
        <v>0</v>
      </c>
      <c r="D727" s="6">
        <v>9.316770186335404</v>
      </c>
      <c r="E727" s="6">
        <v>3.1055900621118013</v>
      </c>
      <c r="F727" s="6">
        <v>6.2111801242236027</v>
      </c>
      <c r="G727" s="6">
        <v>3.1055900621118013</v>
      </c>
      <c r="H727" s="6">
        <v>3.1055900621118013</v>
      </c>
      <c r="I727" s="6">
        <v>0</v>
      </c>
      <c r="J727" s="6">
        <v>0</v>
      </c>
      <c r="K727" s="6">
        <v>3.1055900621118013</v>
      </c>
      <c r="L727" s="6">
        <v>3.1055900621118013</v>
      </c>
      <c r="M727" s="6">
        <f t="shared" si="72"/>
        <v>3.1055900621118013</v>
      </c>
      <c r="N727" s="6">
        <f t="shared" si="73"/>
        <v>3.1055900621118013</v>
      </c>
      <c r="O727" s="6">
        <f t="shared" si="74"/>
        <v>4.3478260869565215</v>
      </c>
      <c r="P727" s="6">
        <f t="shared" si="75"/>
        <v>1.8633540372670807</v>
      </c>
      <c r="Q727" s="6">
        <f t="shared" si="76"/>
        <v>0.92590806521730451</v>
      </c>
      <c r="R727" s="6">
        <f t="shared" si="77"/>
        <v>-1.2422360248447206</v>
      </c>
      <c r="S727" t="str" cm="1">
        <f t="array" ref="S727">_xlfn.IFS(R727&gt;Q727,"Zunahme",-1*Q727&gt;R727,"Abnahme",TRUE,"Konstant")</f>
        <v>Abnahme</v>
      </c>
      <c r="T727">
        <f>IFERROR(INDEX(Gemeinde_Kennzahlen!A:C,MATCH(B727,Gemeinde_Kennzahlen!B:B,),3),0)</f>
        <v>1925</v>
      </c>
      <c r="U727">
        <f>IFERROR(IF(ISNUMBER(INDEX(Gemeinde_Kennzahlen!A:W,MATCH(B727,Gemeinde_Kennzahlen!B:B,),23)),INDEX(Gemeinde_Kennzahlen!A:W,MATCH(B727,Gemeinde_Kennzahlen!B:B,),23),0),0)</f>
        <v>1295</v>
      </c>
    </row>
    <row r="728" spans="1:21" x14ac:dyDescent="0.2">
      <c r="A728">
        <v>2175</v>
      </c>
      <c r="B728" t="s">
        <v>1660</v>
      </c>
      <c r="C728" s="6">
        <v>2.4727992087042532</v>
      </c>
      <c r="D728" s="6">
        <v>0</v>
      </c>
      <c r="E728" s="6">
        <v>0</v>
      </c>
      <c r="F728" s="6">
        <v>0</v>
      </c>
      <c r="G728" s="6">
        <v>9.8911968348170127</v>
      </c>
      <c r="H728" s="6">
        <v>0</v>
      </c>
      <c r="I728" s="6">
        <v>2.4727992087042532</v>
      </c>
      <c r="J728" s="6">
        <v>7.4183976261127595</v>
      </c>
      <c r="K728" s="6">
        <v>2.4727992087042532</v>
      </c>
      <c r="L728" s="6">
        <v>0</v>
      </c>
      <c r="M728" s="6">
        <f t="shared" si="72"/>
        <v>2.4727992087042532</v>
      </c>
      <c r="N728" s="6">
        <f t="shared" si="73"/>
        <v>1.2363996043521266</v>
      </c>
      <c r="O728" s="6">
        <f t="shared" si="74"/>
        <v>2.4727992087042532</v>
      </c>
      <c r="P728" s="6">
        <f t="shared" si="75"/>
        <v>2.4727992087042532</v>
      </c>
      <c r="Q728" s="6">
        <f t="shared" si="76"/>
        <v>1.1058694250740799</v>
      </c>
      <c r="R728" s="6">
        <f t="shared" si="77"/>
        <v>0</v>
      </c>
      <c r="S728" t="str" cm="1">
        <f t="array" ref="S728">_xlfn.IFS(R728&gt;Q728,"Zunahme",-1*Q728&gt;R728,"Abnahme",TRUE,"Konstant")</f>
        <v>Konstant</v>
      </c>
      <c r="T728">
        <f>IFERROR(INDEX(Gemeinde_Kennzahlen!A:C,MATCH(B728,Gemeinde_Kennzahlen!B:B,),3),0)</f>
        <v>3280</v>
      </c>
      <c r="U728">
        <f>IFERROR(IF(ISNUMBER(INDEX(Gemeinde_Kennzahlen!A:W,MATCH(B728,Gemeinde_Kennzahlen!B:B,),23)),INDEX(Gemeinde_Kennzahlen!A:W,MATCH(B728,Gemeinde_Kennzahlen!B:B,),23),0),0)</f>
        <v>764</v>
      </c>
    </row>
    <row r="729" spans="1:21" x14ac:dyDescent="0.2">
      <c r="A729">
        <v>2177</v>
      </c>
      <c r="B729" t="s">
        <v>1659</v>
      </c>
      <c r="C729" s="6">
        <v>18.850141376060321</v>
      </c>
      <c r="D729" s="6">
        <v>0</v>
      </c>
      <c r="E729" s="6">
        <v>0</v>
      </c>
      <c r="F729" s="6">
        <v>0</v>
      </c>
      <c r="G729" s="6">
        <v>0</v>
      </c>
      <c r="H729" s="6">
        <v>0</v>
      </c>
      <c r="I729" s="6">
        <v>0</v>
      </c>
      <c r="J729" s="6">
        <v>0</v>
      </c>
      <c r="K729" s="6">
        <v>0</v>
      </c>
      <c r="L729" s="6">
        <v>0</v>
      </c>
      <c r="M729" s="6">
        <f t="shared" si="72"/>
        <v>1.8850141376060321</v>
      </c>
      <c r="N729" s="6">
        <f t="shared" si="73"/>
        <v>0</v>
      </c>
      <c r="O729" s="6">
        <f t="shared" si="74"/>
        <v>3.7700282752120642</v>
      </c>
      <c r="P729" s="6">
        <f t="shared" si="75"/>
        <v>0</v>
      </c>
      <c r="Q729" s="6">
        <f t="shared" si="76"/>
        <v>1.8850141376060321</v>
      </c>
      <c r="R729" s="6">
        <f t="shared" si="77"/>
        <v>-1.8850141376060321</v>
      </c>
      <c r="S729" t="str" cm="1">
        <f t="array" ref="S729">_xlfn.IFS(R729&gt;Q729,"Zunahme",-1*Q729&gt;R729,"Abnahme",TRUE,"Konstant")</f>
        <v>Konstant</v>
      </c>
      <c r="T729">
        <f>IFERROR(INDEX(Gemeinde_Kennzahlen!A:C,MATCH(B729,Gemeinde_Kennzahlen!B:B,),3),0)</f>
        <v>842</v>
      </c>
      <c r="U729">
        <f>IFERROR(IF(ISNUMBER(INDEX(Gemeinde_Kennzahlen!A:W,MATCH(B729,Gemeinde_Kennzahlen!B:B,),23)),INDEX(Gemeinde_Kennzahlen!A:W,MATCH(B729,Gemeinde_Kennzahlen!B:B,),23),0),0)</f>
        <v>219</v>
      </c>
    </row>
    <row r="730" spans="1:21" x14ac:dyDescent="0.2">
      <c r="A730">
        <v>2183</v>
      </c>
      <c r="B730" t="s">
        <v>1658</v>
      </c>
      <c r="C730" s="6">
        <v>2.6089225150013045</v>
      </c>
      <c r="D730" s="6">
        <v>2.6089225150013045</v>
      </c>
      <c r="E730" s="6">
        <v>0</v>
      </c>
      <c r="F730" s="6">
        <v>0</v>
      </c>
      <c r="G730" s="6">
        <v>0</v>
      </c>
      <c r="H730" s="6">
        <v>0</v>
      </c>
      <c r="I730" s="6">
        <v>0</v>
      </c>
      <c r="J730" s="6">
        <v>0</v>
      </c>
      <c r="K730" s="6">
        <v>0</v>
      </c>
      <c r="L730" s="6">
        <v>0</v>
      </c>
      <c r="M730" s="6">
        <f t="shared" si="72"/>
        <v>0.52178450300026091</v>
      </c>
      <c r="N730" s="6">
        <f t="shared" si="73"/>
        <v>0</v>
      </c>
      <c r="O730" s="6">
        <f t="shared" si="74"/>
        <v>1.0435690060005218</v>
      </c>
      <c r="P730" s="6">
        <f t="shared" si="75"/>
        <v>0</v>
      </c>
      <c r="Q730" s="6">
        <f t="shared" si="76"/>
        <v>0.34785633533350724</v>
      </c>
      <c r="R730" s="6">
        <f t="shared" si="77"/>
        <v>-0.52178450300026091</v>
      </c>
      <c r="S730" t="str" cm="1">
        <f t="array" ref="S730">_xlfn.IFS(R730&gt;Q730,"Zunahme",-1*Q730&gt;R730,"Abnahme",TRUE,"Konstant")</f>
        <v>Abnahme</v>
      </c>
      <c r="T730">
        <f>IFERROR(INDEX(Gemeinde_Kennzahlen!A:C,MATCH(B730,Gemeinde_Kennzahlen!B:B,),3),0)</f>
        <v>2717</v>
      </c>
      <c r="U730">
        <f>IFERROR(IF(ISNUMBER(INDEX(Gemeinde_Kennzahlen!A:W,MATCH(B730,Gemeinde_Kennzahlen!B:B,),23)),INDEX(Gemeinde_Kennzahlen!A:W,MATCH(B730,Gemeinde_Kennzahlen!B:B,),23),0),0)</f>
        <v>1116</v>
      </c>
    </row>
    <row r="731" spans="1:21" x14ac:dyDescent="0.2">
      <c r="A731">
        <v>2186</v>
      </c>
      <c r="B731" t="s">
        <v>1657</v>
      </c>
      <c r="C731" s="6">
        <v>0</v>
      </c>
      <c r="D731" s="6">
        <v>5.3276505061267976</v>
      </c>
      <c r="E731" s="6">
        <v>0</v>
      </c>
      <c r="F731" s="6">
        <v>0</v>
      </c>
      <c r="G731" s="6">
        <v>0</v>
      </c>
      <c r="H731" s="6">
        <v>0</v>
      </c>
      <c r="I731" s="6">
        <v>5.3276505061267976</v>
      </c>
      <c r="J731" s="6">
        <v>5.3276505061267976</v>
      </c>
      <c r="K731" s="6">
        <v>0</v>
      </c>
      <c r="L731" s="6">
        <v>0</v>
      </c>
      <c r="M731" s="6">
        <f t="shared" si="72"/>
        <v>1.5982951518380393</v>
      </c>
      <c r="N731" s="6">
        <f t="shared" si="73"/>
        <v>0</v>
      </c>
      <c r="O731" s="6">
        <f t="shared" si="74"/>
        <v>1.0655301012253595</v>
      </c>
      <c r="P731" s="6">
        <f t="shared" si="75"/>
        <v>2.131060202450719</v>
      </c>
      <c r="Q731" s="6">
        <f t="shared" si="76"/>
        <v>0.81381205735319473</v>
      </c>
      <c r="R731" s="6">
        <f t="shared" si="77"/>
        <v>0.53276505061267976</v>
      </c>
      <c r="S731" t="str" cm="1">
        <f t="array" ref="S731">_xlfn.IFS(R731&gt;Q731,"Zunahme",-1*Q731&gt;R731,"Abnahme",TRUE,"Konstant")</f>
        <v>Konstant</v>
      </c>
      <c r="T731">
        <f>IFERROR(INDEX(Gemeinde_Kennzahlen!A:C,MATCH(B731,Gemeinde_Kennzahlen!B:B,),3),0)</f>
        <v>1504</v>
      </c>
      <c r="U731">
        <f>IFERROR(IF(ISNUMBER(INDEX(Gemeinde_Kennzahlen!A:W,MATCH(B731,Gemeinde_Kennzahlen!B:B,),23)),INDEX(Gemeinde_Kennzahlen!A:W,MATCH(B731,Gemeinde_Kennzahlen!B:B,),23),0),0)</f>
        <v>373</v>
      </c>
    </row>
    <row r="732" spans="1:21" x14ac:dyDescent="0.2">
      <c r="A732">
        <v>2194</v>
      </c>
      <c r="B732" t="s">
        <v>1656</v>
      </c>
      <c r="C732" s="6">
        <v>25.38071065989848</v>
      </c>
      <c r="D732" s="6">
        <v>0</v>
      </c>
      <c r="E732" s="6">
        <v>0</v>
      </c>
      <c r="F732" s="6">
        <v>0</v>
      </c>
      <c r="G732" s="6">
        <v>0</v>
      </c>
      <c r="H732" s="6">
        <v>25.38071065989848</v>
      </c>
      <c r="I732" s="6">
        <v>0</v>
      </c>
      <c r="J732" s="6">
        <v>0</v>
      </c>
      <c r="K732" s="6">
        <v>0</v>
      </c>
      <c r="L732" s="6">
        <v>0</v>
      </c>
      <c r="M732" s="6">
        <f t="shared" si="72"/>
        <v>5.0761421319796955</v>
      </c>
      <c r="N732" s="6">
        <f t="shared" si="73"/>
        <v>0</v>
      </c>
      <c r="O732" s="6">
        <f t="shared" si="74"/>
        <v>5.0761421319796955</v>
      </c>
      <c r="P732" s="6">
        <f t="shared" si="75"/>
        <v>5.0761421319796955</v>
      </c>
      <c r="Q732" s="6">
        <f t="shared" si="76"/>
        <v>3.3840947546531304</v>
      </c>
      <c r="R732" s="6">
        <f t="shared" si="77"/>
        <v>0</v>
      </c>
      <c r="S732" t="str" cm="1">
        <f t="array" ref="S732">_xlfn.IFS(R732&gt;Q732,"Zunahme",-1*Q732&gt;R732,"Abnahme",TRUE,"Konstant")</f>
        <v>Konstant</v>
      </c>
      <c r="T732">
        <f>IFERROR(INDEX(Gemeinde_Kennzahlen!A:C,MATCH(B732,Gemeinde_Kennzahlen!B:B,),3),0)</f>
        <v>266</v>
      </c>
      <c r="U732">
        <f>IFERROR(IF(ISNUMBER(INDEX(Gemeinde_Kennzahlen!A:W,MATCH(B732,Gemeinde_Kennzahlen!B:B,),23)),INDEX(Gemeinde_Kennzahlen!A:W,MATCH(B732,Gemeinde_Kennzahlen!B:B,),23),0),0)</f>
        <v>128</v>
      </c>
    </row>
    <row r="733" spans="1:21" x14ac:dyDescent="0.2">
      <c r="A733">
        <v>2196</v>
      </c>
      <c r="B733" t="s">
        <v>1655</v>
      </c>
      <c r="C733" s="6">
        <v>3.4918151852058772</v>
      </c>
      <c r="D733" s="6">
        <v>2.6537795407564668</v>
      </c>
      <c r="E733" s="6">
        <v>1.3967260740823508</v>
      </c>
      <c r="F733" s="6">
        <v>2.7934521481647017</v>
      </c>
      <c r="G733" s="6">
        <v>3.4918151852058772</v>
      </c>
      <c r="H733" s="6">
        <v>2.9331247555729369</v>
      </c>
      <c r="I733" s="6">
        <v>1.9554165037152913</v>
      </c>
      <c r="J733" s="6">
        <v>1.8157438963070562</v>
      </c>
      <c r="K733" s="6">
        <v>1.9554165037152913</v>
      </c>
      <c r="L733" s="6">
        <v>2.6537795407564668</v>
      </c>
      <c r="M733" s="6">
        <f t="shared" si="72"/>
        <v>2.5141069333482315</v>
      </c>
      <c r="N733" s="6">
        <f t="shared" si="73"/>
        <v>2.6537795407564668</v>
      </c>
      <c r="O733" s="6">
        <f t="shared" si="74"/>
        <v>2.7655176266830543</v>
      </c>
      <c r="P733" s="6">
        <f t="shared" si="75"/>
        <v>2.2626962400134087</v>
      </c>
      <c r="Q733" s="6">
        <f t="shared" si="76"/>
        <v>0.22521531226042141</v>
      </c>
      <c r="R733" s="6">
        <f t="shared" si="77"/>
        <v>-0.2514106933348228</v>
      </c>
      <c r="S733" t="str" cm="1">
        <f t="array" ref="S733">_xlfn.IFS(R733&gt;Q733,"Zunahme",-1*Q733&gt;R733,"Abnahme",TRUE,"Konstant")</f>
        <v>Abnahme</v>
      </c>
      <c r="T733">
        <f>IFERROR(INDEX(Gemeinde_Kennzahlen!A:C,MATCH(B733,Gemeinde_Kennzahlen!B:B,),3),0)</f>
        <v>38197</v>
      </c>
      <c r="U733">
        <f>IFERROR(IF(ISNUMBER(INDEX(Gemeinde_Kennzahlen!A:W,MATCH(B733,Gemeinde_Kennzahlen!B:B,),23)),INDEX(Gemeinde_Kennzahlen!A:W,MATCH(B733,Gemeinde_Kennzahlen!B:B,),23),0),0)</f>
        <v>33399</v>
      </c>
    </row>
    <row r="734" spans="1:21" x14ac:dyDescent="0.2">
      <c r="A734">
        <v>2197</v>
      </c>
      <c r="B734" t="s">
        <v>1654</v>
      </c>
      <c r="C734" s="6">
        <v>1.2330456226880393</v>
      </c>
      <c r="D734" s="6">
        <v>1.2330456226880393</v>
      </c>
      <c r="E734" s="6">
        <v>0</v>
      </c>
      <c r="F734" s="6">
        <v>2.4660912453760786</v>
      </c>
      <c r="G734" s="6">
        <v>0</v>
      </c>
      <c r="H734" s="6">
        <v>0</v>
      </c>
      <c r="I734" s="6">
        <v>1.2330456226880393</v>
      </c>
      <c r="J734" s="6">
        <v>4.9321824907521572</v>
      </c>
      <c r="K734" s="6">
        <v>0</v>
      </c>
      <c r="L734" s="6">
        <v>0</v>
      </c>
      <c r="M734" s="6">
        <f t="shared" si="72"/>
        <v>1.1097410604192355</v>
      </c>
      <c r="N734" s="6">
        <f t="shared" si="73"/>
        <v>0.61652281134401965</v>
      </c>
      <c r="O734" s="6">
        <f t="shared" si="74"/>
        <v>0.98643649815043144</v>
      </c>
      <c r="P734" s="6">
        <f t="shared" si="75"/>
        <v>1.2330456226880393</v>
      </c>
      <c r="Q734" s="6">
        <f t="shared" si="76"/>
        <v>0.50170799900261809</v>
      </c>
      <c r="R734" s="6">
        <f t="shared" si="77"/>
        <v>0.12330456226880382</v>
      </c>
      <c r="S734" t="str" cm="1">
        <f t="array" ref="S734">_xlfn.IFS(R734&gt;Q734,"Zunahme",-1*Q734&gt;R734,"Abnahme",TRUE,"Konstant")</f>
        <v>Konstant</v>
      </c>
      <c r="T734">
        <f>IFERROR(INDEX(Gemeinde_Kennzahlen!A:C,MATCH(B734,Gemeinde_Kennzahlen!B:B,),3),0)</f>
        <v>3177</v>
      </c>
      <c r="U734">
        <f>IFERROR(IF(ISNUMBER(INDEX(Gemeinde_Kennzahlen!A:W,MATCH(B734,Gemeinde_Kennzahlen!B:B,),23)),INDEX(Gemeinde_Kennzahlen!A:W,MATCH(B734,Gemeinde_Kennzahlen!B:B,),23),0),0)</f>
        <v>4933</v>
      </c>
    </row>
    <row r="735" spans="1:21" x14ac:dyDescent="0.2">
      <c r="A735">
        <v>2198</v>
      </c>
      <c r="B735" t="s">
        <v>1653</v>
      </c>
      <c r="C735" s="6">
        <v>1.3679890560875514</v>
      </c>
      <c r="D735" s="6">
        <v>0</v>
      </c>
      <c r="E735" s="6">
        <v>1.3679890560875514</v>
      </c>
      <c r="F735" s="6">
        <v>0</v>
      </c>
      <c r="G735" s="6">
        <v>2.7359781121751028</v>
      </c>
      <c r="H735" s="6">
        <v>0</v>
      </c>
      <c r="I735" s="6">
        <v>0</v>
      </c>
      <c r="J735" s="6">
        <v>1.3679890560875514</v>
      </c>
      <c r="K735" s="6">
        <v>1.3679890560875514</v>
      </c>
      <c r="L735" s="6">
        <v>1.3679890560875514</v>
      </c>
      <c r="M735" s="6">
        <f t="shared" si="72"/>
        <v>0.95759233926128606</v>
      </c>
      <c r="N735" s="6">
        <f t="shared" si="73"/>
        <v>1.3679890560875514</v>
      </c>
      <c r="O735" s="6">
        <f t="shared" si="74"/>
        <v>1.094391244870041</v>
      </c>
      <c r="P735" s="6">
        <f t="shared" si="75"/>
        <v>0.82079343365253088</v>
      </c>
      <c r="Q735" s="6">
        <f t="shared" si="76"/>
        <v>0.29198012938590279</v>
      </c>
      <c r="R735" s="6">
        <f t="shared" si="77"/>
        <v>-0.13679890560875518</v>
      </c>
      <c r="S735" t="str" cm="1">
        <f t="array" ref="S735">_xlfn.IFS(R735&gt;Q735,"Zunahme",-1*Q735&gt;R735,"Abnahme",TRUE,"Konstant")</f>
        <v>Konstant</v>
      </c>
      <c r="T735">
        <f>IFERROR(INDEX(Gemeinde_Kennzahlen!A:C,MATCH(B735,Gemeinde_Kennzahlen!B:B,),3),0)</f>
        <v>3773</v>
      </c>
      <c r="U735">
        <f>IFERROR(IF(ISNUMBER(INDEX(Gemeinde_Kennzahlen!A:W,MATCH(B735,Gemeinde_Kennzahlen!B:B,),23)),INDEX(Gemeinde_Kennzahlen!A:W,MATCH(B735,Gemeinde_Kennzahlen!B:B,),23),0),0)</f>
        <v>3537</v>
      </c>
    </row>
    <row r="736" spans="1:21" x14ac:dyDescent="0.2">
      <c r="A736">
        <v>2200</v>
      </c>
      <c r="B736" t="s">
        <v>1652</v>
      </c>
      <c r="C736" s="6">
        <v>0</v>
      </c>
      <c r="D736" s="6">
        <v>0</v>
      </c>
      <c r="E736" s="6">
        <v>0</v>
      </c>
      <c r="F736" s="6">
        <v>0</v>
      </c>
      <c r="G736" s="6">
        <v>0</v>
      </c>
      <c r="H736" s="6">
        <v>0</v>
      </c>
      <c r="I736" s="6">
        <v>3.6271309394269133</v>
      </c>
      <c r="J736" s="6">
        <v>7.2542618788538267</v>
      </c>
      <c r="K736" s="6">
        <v>3.6271309394269133</v>
      </c>
      <c r="L736" s="6">
        <v>0</v>
      </c>
      <c r="M736" s="6">
        <f t="shared" si="72"/>
        <v>1.4508523757707654</v>
      </c>
      <c r="N736" s="6">
        <f t="shared" si="73"/>
        <v>0</v>
      </c>
      <c r="O736" s="6">
        <f t="shared" si="74"/>
        <v>0</v>
      </c>
      <c r="P736" s="6">
        <f t="shared" si="75"/>
        <v>2.9017047515415308</v>
      </c>
      <c r="Q736" s="6">
        <f t="shared" si="76"/>
        <v>0.80198882610455802</v>
      </c>
      <c r="R736" s="6">
        <f t="shared" si="77"/>
        <v>1.4508523757707654</v>
      </c>
      <c r="S736" t="str" cm="1">
        <f t="array" ref="S736">_xlfn.IFS(R736&gt;Q736,"Zunahme",-1*Q736&gt;R736,"Abnahme",TRUE,"Konstant")</f>
        <v>Zunahme</v>
      </c>
      <c r="T736">
        <f>IFERROR(INDEX(Gemeinde_Kennzahlen!A:C,MATCH(B736,Gemeinde_Kennzahlen!B:B,),3),0)</f>
        <v>1972</v>
      </c>
      <c r="U736">
        <f>IFERROR(IF(ISNUMBER(INDEX(Gemeinde_Kennzahlen!A:W,MATCH(B736,Gemeinde_Kennzahlen!B:B,),23)),INDEX(Gemeinde_Kennzahlen!A:W,MATCH(B736,Gemeinde_Kennzahlen!B:B,),23),0),0)</f>
        <v>785</v>
      </c>
    </row>
    <row r="737" spans="1:21" x14ac:dyDescent="0.2">
      <c r="A737">
        <v>2206</v>
      </c>
      <c r="B737" t="s">
        <v>1651</v>
      </c>
      <c r="C737" s="6">
        <v>1.809790969143064</v>
      </c>
      <c r="D737" s="6">
        <v>2.714686453714596</v>
      </c>
      <c r="E737" s="6">
        <v>2.714686453714596</v>
      </c>
      <c r="F737" s="6">
        <v>0.90489548457153202</v>
      </c>
      <c r="G737" s="6">
        <v>0.90489548457153202</v>
      </c>
      <c r="H737" s="6">
        <v>0</v>
      </c>
      <c r="I737" s="6">
        <v>1.809790969143064</v>
      </c>
      <c r="J737" s="6">
        <v>0.90489548457153202</v>
      </c>
      <c r="K737" s="6">
        <v>1.809790969143064</v>
      </c>
      <c r="L737" s="6">
        <v>2.714686453714596</v>
      </c>
      <c r="M737" s="6">
        <f t="shared" si="72"/>
        <v>1.6288118722287579</v>
      </c>
      <c r="N737" s="6">
        <f t="shared" si="73"/>
        <v>1.809790969143064</v>
      </c>
      <c r="O737" s="6">
        <f t="shared" si="74"/>
        <v>1.8097909691430645</v>
      </c>
      <c r="P737" s="6">
        <f t="shared" si="75"/>
        <v>1.4478327753144513</v>
      </c>
      <c r="Q737" s="6">
        <f t="shared" si="76"/>
        <v>0.29553762769983732</v>
      </c>
      <c r="R737" s="6">
        <f t="shared" si="77"/>
        <v>-0.18097909691430658</v>
      </c>
      <c r="S737" t="str" cm="1">
        <f t="array" ref="S737">_xlfn.IFS(R737&gt;Q737,"Zunahme",-1*Q737&gt;R737,"Abnahme",TRUE,"Konstant")</f>
        <v>Konstant</v>
      </c>
      <c r="T737">
        <f>IFERROR(INDEX(Gemeinde_Kennzahlen!A:C,MATCH(B737,Gemeinde_Kennzahlen!B:B,),3),0)</f>
        <v>8138</v>
      </c>
      <c r="U737">
        <f>IFERROR(IF(ISNUMBER(INDEX(Gemeinde_Kennzahlen!A:W,MATCH(B737,Gemeinde_Kennzahlen!B:B,),23)),INDEX(Gemeinde_Kennzahlen!A:W,MATCH(B737,Gemeinde_Kennzahlen!B:B,),23),0),0)</f>
        <v>2913</v>
      </c>
    </row>
    <row r="738" spans="1:21" x14ac:dyDescent="0.2">
      <c r="A738">
        <v>2208</v>
      </c>
      <c r="B738" t="s">
        <v>1650</v>
      </c>
      <c r="C738" s="6">
        <v>0</v>
      </c>
      <c r="D738" s="6">
        <v>0</v>
      </c>
      <c r="E738" s="6">
        <v>0</v>
      </c>
      <c r="F738" s="6">
        <v>0</v>
      </c>
      <c r="G738" s="6">
        <v>6.4787819889860714</v>
      </c>
      <c r="H738" s="6">
        <v>0</v>
      </c>
      <c r="I738" s="6">
        <v>6.4787819889860714</v>
      </c>
      <c r="J738" s="6">
        <v>3.2393909944930357</v>
      </c>
      <c r="K738" s="6">
        <v>0</v>
      </c>
      <c r="L738" s="6">
        <v>3.2393909944930357</v>
      </c>
      <c r="M738" s="6">
        <f t="shared" si="72"/>
        <v>1.9436345966958215</v>
      </c>
      <c r="N738" s="6">
        <f t="shared" si="73"/>
        <v>0</v>
      </c>
      <c r="O738" s="6">
        <f t="shared" si="74"/>
        <v>1.2957563977972142</v>
      </c>
      <c r="P738" s="6">
        <f t="shared" si="75"/>
        <v>2.5915127955944284</v>
      </c>
      <c r="Q738" s="6">
        <f t="shared" si="76"/>
        <v>0.86383759853147601</v>
      </c>
      <c r="R738" s="6">
        <f t="shared" si="77"/>
        <v>0.64787819889860687</v>
      </c>
      <c r="S738" t="str" cm="1">
        <f t="array" ref="S738">_xlfn.IFS(R738&gt;Q738,"Zunahme",-1*Q738&gt;R738,"Abnahme",TRUE,"Konstant")</f>
        <v>Konstant</v>
      </c>
      <c r="T738">
        <f>IFERROR(INDEX(Gemeinde_Kennzahlen!A:C,MATCH(B738,Gemeinde_Kennzahlen!B:B,),3),0)</f>
        <v>1543</v>
      </c>
      <c r="U738">
        <f>IFERROR(IF(ISNUMBER(INDEX(Gemeinde_Kennzahlen!A:W,MATCH(B738,Gemeinde_Kennzahlen!B:B,),23)),INDEX(Gemeinde_Kennzahlen!A:W,MATCH(B738,Gemeinde_Kennzahlen!B:B,),23),0),0)</f>
        <v>1544</v>
      </c>
    </row>
    <row r="739" spans="1:21" x14ac:dyDescent="0.2">
      <c r="A739">
        <v>2211</v>
      </c>
      <c r="B739" t="s">
        <v>1649</v>
      </c>
      <c r="C739" s="6">
        <v>0</v>
      </c>
      <c r="D739" s="6">
        <v>0</v>
      </c>
      <c r="E739" s="6">
        <v>0</v>
      </c>
      <c r="F739" s="6">
        <v>0</v>
      </c>
      <c r="G739" s="6">
        <v>0</v>
      </c>
      <c r="H739" s="6">
        <v>0</v>
      </c>
      <c r="I739" s="6">
        <v>0</v>
      </c>
      <c r="J739" s="6">
        <v>0</v>
      </c>
      <c r="K739" s="6">
        <v>3.4223134839151266</v>
      </c>
      <c r="L739" s="6">
        <v>3.4223134839151266</v>
      </c>
      <c r="M739" s="6">
        <f t="shared" si="72"/>
        <v>0.68446269678302529</v>
      </c>
      <c r="N739" s="6">
        <f t="shared" si="73"/>
        <v>0</v>
      </c>
      <c r="O739" s="6">
        <f t="shared" si="74"/>
        <v>0</v>
      </c>
      <c r="P739" s="6">
        <f t="shared" si="75"/>
        <v>1.3689253935660506</v>
      </c>
      <c r="Q739" s="6">
        <f t="shared" si="76"/>
        <v>0.45630846452201684</v>
      </c>
      <c r="R739" s="6">
        <f t="shared" si="77"/>
        <v>0.68446269678302529</v>
      </c>
      <c r="S739" t="str" cm="1">
        <f t="array" ref="S739">_xlfn.IFS(R739&gt;Q739,"Zunahme",-1*Q739&gt;R739,"Abnahme",TRUE,"Konstant")</f>
        <v>Zunahme</v>
      </c>
      <c r="T739">
        <f>IFERROR(INDEX(Gemeinde_Kennzahlen!A:C,MATCH(B739,Gemeinde_Kennzahlen!B:B,),3),0)</f>
        <v>2664</v>
      </c>
      <c r="U739">
        <f>IFERROR(IF(ISNUMBER(INDEX(Gemeinde_Kennzahlen!A:W,MATCH(B739,Gemeinde_Kennzahlen!B:B,),23)),INDEX(Gemeinde_Kennzahlen!A:W,MATCH(B739,Gemeinde_Kennzahlen!B:B,),23),0),0)</f>
        <v>258</v>
      </c>
    </row>
    <row r="740" spans="1:21" x14ac:dyDescent="0.2">
      <c r="A740">
        <v>2216</v>
      </c>
      <c r="B740" t="s">
        <v>1648</v>
      </c>
      <c r="C740" s="6">
        <v>0</v>
      </c>
      <c r="D740" s="6">
        <v>0</v>
      </c>
      <c r="E740" s="6">
        <v>0</v>
      </c>
      <c r="F740" s="6">
        <v>0</v>
      </c>
      <c r="G740" s="6">
        <v>0</v>
      </c>
      <c r="H740" s="6">
        <v>0</v>
      </c>
      <c r="I740" s="6">
        <v>0</v>
      </c>
      <c r="J740" s="6">
        <v>0</v>
      </c>
      <c r="K740" s="6">
        <v>0</v>
      </c>
      <c r="L740" s="6">
        <v>0</v>
      </c>
      <c r="M740" s="6">
        <f t="shared" si="72"/>
        <v>0</v>
      </c>
      <c r="N740" s="6">
        <f t="shared" si="73"/>
        <v>0</v>
      </c>
      <c r="O740" s="6">
        <f t="shared" si="74"/>
        <v>0</v>
      </c>
      <c r="P740" s="6">
        <f t="shared" si="75"/>
        <v>0</v>
      </c>
      <c r="Q740" s="6">
        <f t="shared" si="76"/>
        <v>0</v>
      </c>
      <c r="R740" s="6">
        <f t="shared" si="77"/>
        <v>0</v>
      </c>
      <c r="S740" t="str" cm="1">
        <f t="array" ref="S740">_xlfn.IFS(R740&gt;Q740,"Zunahme",-1*Q740&gt;R740,"Abnahme",TRUE,"Konstant")</f>
        <v>Konstant</v>
      </c>
      <c r="T740">
        <f>IFERROR(INDEX(Gemeinde_Kennzahlen!A:C,MATCH(B740,Gemeinde_Kennzahlen!B:B,),3),0)</f>
        <v>160</v>
      </c>
      <c r="U740">
        <f>IFERROR(IF(ISNUMBER(INDEX(Gemeinde_Kennzahlen!A:W,MATCH(B740,Gemeinde_Kennzahlen!B:B,),23)),INDEX(Gemeinde_Kennzahlen!A:W,MATCH(B740,Gemeinde_Kennzahlen!B:B,),23),0),0)</f>
        <v>44</v>
      </c>
    </row>
    <row r="741" spans="1:21" x14ac:dyDescent="0.2">
      <c r="A741">
        <v>2217</v>
      </c>
      <c r="B741" t="s">
        <v>1647</v>
      </c>
      <c r="C741" s="6">
        <v>0</v>
      </c>
      <c r="D741" s="6">
        <v>0</v>
      </c>
      <c r="E741" s="6">
        <v>0</v>
      </c>
      <c r="F741" s="6">
        <v>0</v>
      </c>
      <c r="G741" s="6">
        <v>0</v>
      </c>
      <c r="H741" s="6">
        <v>0</v>
      </c>
      <c r="I741" s="6">
        <v>0</v>
      </c>
      <c r="J741" s="6">
        <v>0</v>
      </c>
      <c r="K741" s="6">
        <v>0</v>
      </c>
      <c r="L741" s="6">
        <v>0</v>
      </c>
      <c r="M741" s="6">
        <f t="shared" si="72"/>
        <v>0</v>
      </c>
      <c r="N741" s="6">
        <f t="shared" si="73"/>
        <v>0</v>
      </c>
      <c r="O741" s="6">
        <f t="shared" si="74"/>
        <v>0</v>
      </c>
      <c r="P741" s="6">
        <f t="shared" si="75"/>
        <v>0</v>
      </c>
      <c r="Q741" s="6">
        <f t="shared" si="76"/>
        <v>0</v>
      </c>
      <c r="R741" s="6">
        <f t="shared" si="77"/>
        <v>0</v>
      </c>
      <c r="S741" t="str" cm="1">
        <f t="array" ref="S741">_xlfn.IFS(R741&gt;Q741,"Zunahme",-1*Q741&gt;R741,"Abnahme",TRUE,"Konstant")</f>
        <v>Konstant</v>
      </c>
      <c r="T741">
        <f>IFERROR(INDEX(Gemeinde_Kennzahlen!A:C,MATCH(B741,Gemeinde_Kennzahlen!B:B,),3),0)</f>
        <v>750</v>
      </c>
      <c r="U741">
        <f>IFERROR(IF(ISNUMBER(INDEX(Gemeinde_Kennzahlen!A:W,MATCH(B741,Gemeinde_Kennzahlen!B:B,),23)),INDEX(Gemeinde_Kennzahlen!A:W,MATCH(B741,Gemeinde_Kennzahlen!B:B,),23),0),0)</f>
        <v>145</v>
      </c>
    </row>
    <row r="742" spans="1:21" x14ac:dyDescent="0.2">
      <c r="A742">
        <v>2220</v>
      </c>
      <c r="B742" t="s">
        <v>1646</v>
      </c>
      <c r="C742" s="6">
        <v>0</v>
      </c>
      <c r="D742" s="6">
        <v>2.5265285497726127</v>
      </c>
      <c r="E742" s="6">
        <v>0</v>
      </c>
      <c r="F742" s="6">
        <v>0</v>
      </c>
      <c r="G742" s="6">
        <v>0</v>
      </c>
      <c r="H742" s="6">
        <v>0</v>
      </c>
      <c r="I742" s="6">
        <v>0</v>
      </c>
      <c r="J742" s="6">
        <v>0</v>
      </c>
      <c r="K742" s="6">
        <v>0</v>
      </c>
      <c r="L742" s="6">
        <v>0</v>
      </c>
      <c r="M742" s="6">
        <f t="shared" si="72"/>
        <v>0.25265285497726125</v>
      </c>
      <c r="N742" s="6">
        <f t="shared" si="73"/>
        <v>0</v>
      </c>
      <c r="O742" s="6">
        <f t="shared" si="74"/>
        <v>0.50530570995452251</v>
      </c>
      <c r="P742" s="6">
        <f t="shared" si="75"/>
        <v>0</v>
      </c>
      <c r="Q742" s="6">
        <f t="shared" si="76"/>
        <v>0.25265285497726125</v>
      </c>
      <c r="R742" s="6">
        <f t="shared" si="77"/>
        <v>-0.25265285497726125</v>
      </c>
      <c r="S742" t="str" cm="1">
        <f t="array" ref="S742">_xlfn.IFS(R742&gt;Q742,"Zunahme",-1*Q742&gt;R742,"Abnahme",TRUE,"Konstant")</f>
        <v>Konstant</v>
      </c>
      <c r="T742">
        <f>IFERROR(INDEX(Gemeinde_Kennzahlen!A:C,MATCH(B742,Gemeinde_Kennzahlen!B:B,),3),0)</f>
        <v>3135</v>
      </c>
      <c r="U742">
        <f>IFERROR(IF(ISNUMBER(INDEX(Gemeinde_Kennzahlen!A:W,MATCH(B742,Gemeinde_Kennzahlen!B:B,),23)),INDEX(Gemeinde_Kennzahlen!A:W,MATCH(B742,Gemeinde_Kennzahlen!B:B,),23),0),0)</f>
        <v>823</v>
      </c>
    </row>
    <row r="743" spans="1:21" x14ac:dyDescent="0.2">
      <c r="A743">
        <v>2226</v>
      </c>
      <c r="B743" t="s">
        <v>1645</v>
      </c>
      <c r="C743" s="6">
        <v>0</v>
      </c>
      <c r="D743" s="6">
        <v>0</v>
      </c>
      <c r="E743" s="6">
        <v>0</v>
      </c>
      <c r="F743" s="6">
        <v>0</v>
      </c>
      <c r="G743" s="6">
        <v>0</v>
      </c>
      <c r="H743" s="6">
        <v>0</v>
      </c>
      <c r="I743" s="6">
        <v>0</v>
      </c>
      <c r="J743" s="6">
        <v>0</v>
      </c>
      <c r="K743" s="6">
        <v>0</v>
      </c>
      <c r="L743" s="6">
        <v>0</v>
      </c>
      <c r="M743" s="6">
        <f t="shared" si="72"/>
        <v>0</v>
      </c>
      <c r="N743" s="6">
        <f t="shared" si="73"/>
        <v>0</v>
      </c>
      <c r="O743" s="6">
        <f t="shared" si="74"/>
        <v>0</v>
      </c>
      <c r="P743" s="6">
        <f t="shared" si="75"/>
        <v>0</v>
      </c>
      <c r="Q743" s="6">
        <f t="shared" si="76"/>
        <v>0</v>
      </c>
      <c r="R743" s="6">
        <f t="shared" si="77"/>
        <v>0</v>
      </c>
      <c r="S743" t="str" cm="1">
        <f t="array" ref="S743">_xlfn.IFS(R743&gt;Q743,"Zunahme",-1*Q743&gt;R743,"Abnahme",TRUE,"Konstant")</f>
        <v>Konstant</v>
      </c>
      <c r="T743">
        <f>IFERROR(INDEX(Gemeinde_Kennzahlen!A:C,MATCH(B743,Gemeinde_Kennzahlen!B:B,),3),0)</f>
        <v>1483</v>
      </c>
      <c r="U743">
        <f>IFERROR(IF(ISNUMBER(INDEX(Gemeinde_Kennzahlen!A:W,MATCH(B743,Gemeinde_Kennzahlen!B:B,),23)),INDEX(Gemeinde_Kennzahlen!A:W,MATCH(B743,Gemeinde_Kennzahlen!B:B,),23),0),0)</f>
        <v>377</v>
      </c>
    </row>
    <row r="744" spans="1:21" x14ac:dyDescent="0.2">
      <c r="A744">
        <v>2228</v>
      </c>
      <c r="B744" t="s">
        <v>1644</v>
      </c>
      <c r="C744" s="6">
        <v>3.6566413748971565</v>
      </c>
      <c r="D744" s="6">
        <v>0.91416034372428912</v>
      </c>
      <c r="E744" s="6">
        <v>0.91416034372428912</v>
      </c>
      <c r="F744" s="6">
        <v>2.2854008593107231</v>
      </c>
      <c r="G744" s="6">
        <v>1.3712405155864338</v>
      </c>
      <c r="H744" s="6">
        <v>2.7424810311728676</v>
      </c>
      <c r="I744" s="6">
        <v>0.45708017186214456</v>
      </c>
      <c r="J744" s="6">
        <v>1.8283206874485782</v>
      </c>
      <c r="K744" s="6">
        <v>1.3712405155864338</v>
      </c>
      <c r="L744" s="6">
        <v>0.45708017186214456</v>
      </c>
      <c r="M744" s="6">
        <f t="shared" si="72"/>
        <v>1.599780601517506</v>
      </c>
      <c r="N744" s="6">
        <f t="shared" si="73"/>
        <v>1.3712405155864338</v>
      </c>
      <c r="O744" s="6">
        <f t="shared" si="74"/>
        <v>1.8283206874485782</v>
      </c>
      <c r="P744" s="6">
        <f t="shared" si="75"/>
        <v>1.3712405155864338</v>
      </c>
      <c r="Q744" s="6">
        <f t="shared" si="76"/>
        <v>0.3285470739684892</v>
      </c>
      <c r="R744" s="6">
        <f t="shared" si="77"/>
        <v>-0.22854008593107222</v>
      </c>
      <c r="S744" t="str" cm="1">
        <f t="array" ref="S744">_xlfn.IFS(R744&gt;Q744,"Zunahme",-1*Q744&gt;R744,"Abnahme",TRUE,"Konstant")</f>
        <v>Konstant</v>
      </c>
      <c r="T744">
        <f>IFERROR(INDEX(Gemeinde_Kennzahlen!A:C,MATCH(B744,Gemeinde_Kennzahlen!B:B,),3),0)</f>
        <v>12228</v>
      </c>
      <c r="U744">
        <f>IFERROR(IF(ISNUMBER(INDEX(Gemeinde_Kennzahlen!A:W,MATCH(B744,Gemeinde_Kennzahlen!B:B,),23)),INDEX(Gemeinde_Kennzahlen!A:W,MATCH(B744,Gemeinde_Kennzahlen!B:B,),23),0),0)</f>
        <v>9650</v>
      </c>
    </row>
    <row r="745" spans="1:21" x14ac:dyDescent="0.2">
      <c r="A745">
        <v>2230</v>
      </c>
      <c r="B745" t="s">
        <v>1643</v>
      </c>
      <c r="C745" s="6">
        <v>0</v>
      </c>
      <c r="D745" s="6">
        <v>0</v>
      </c>
      <c r="E745" s="6">
        <v>0</v>
      </c>
      <c r="F745" s="6">
        <v>0</v>
      </c>
      <c r="G745" s="6">
        <v>0</v>
      </c>
      <c r="H745" s="6">
        <v>0</v>
      </c>
      <c r="I745" s="6">
        <v>0</v>
      </c>
      <c r="J745" s="6">
        <v>0</v>
      </c>
      <c r="K745" s="6">
        <v>0</v>
      </c>
      <c r="L745" s="6">
        <v>0</v>
      </c>
      <c r="M745" s="6">
        <f t="shared" si="72"/>
        <v>0</v>
      </c>
      <c r="N745" s="6">
        <f t="shared" si="73"/>
        <v>0</v>
      </c>
      <c r="O745" s="6">
        <f t="shared" si="74"/>
        <v>0</v>
      </c>
      <c r="P745" s="6">
        <f t="shared" si="75"/>
        <v>0</v>
      </c>
      <c r="Q745" s="6">
        <f t="shared" si="76"/>
        <v>0</v>
      </c>
      <c r="R745" s="6">
        <f t="shared" si="77"/>
        <v>0</v>
      </c>
      <c r="S745" t="str" cm="1">
        <f t="array" ref="S745">_xlfn.IFS(R745&gt;Q745,"Zunahme",-1*Q745&gt;R745,"Abnahme",TRUE,"Konstant")</f>
        <v>Konstant</v>
      </c>
      <c r="T745">
        <f>IFERROR(INDEX(Gemeinde_Kennzahlen!A:C,MATCH(B745,Gemeinde_Kennzahlen!B:B,),3),0)</f>
        <v>72</v>
      </c>
      <c r="U745">
        <f>IFERROR(IF(ISNUMBER(INDEX(Gemeinde_Kennzahlen!A:W,MATCH(B745,Gemeinde_Kennzahlen!B:B,),23)),INDEX(Gemeinde_Kennzahlen!A:W,MATCH(B745,Gemeinde_Kennzahlen!B:B,),23),0),0)</f>
        <v>0</v>
      </c>
    </row>
    <row r="746" spans="1:21" x14ac:dyDescent="0.2">
      <c r="A746">
        <v>2233</v>
      </c>
      <c r="B746" t="s">
        <v>1642</v>
      </c>
      <c r="C746" s="6">
        <v>0</v>
      </c>
      <c r="D746" s="6">
        <v>0</v>
      </c>
      <c r="E746" s="6">
        <v>2.6780931976432778</v>
      </c>
      <c r="F746" s="6">
        <v>0</v>
      </c>
      <c r="G746" s="6">
        <v>0</v>
      </c>
      <c r="H746" s="6">
        <v>0</v>
      </c>
      <c r="I746" s="6">
        <v>0</v>
      </c>
      <c r="J746" s="6">
        <v>0</v>
      </c>
      <c r="K746" s="6">
        <v>0</v>
      </c>
      <c r="L746" s="6">
        <v>0</v>
      </c>
      <c r="M746" s="6">
        <f t="shared" si="72"/>
        <v>0.26780931976432776</v>
      </c>
      <c r="N746" s="6">
        <f t="shared" si="73"/>
        <v>0</v>
      </c>
      <c r="O746" s="6">
        <f t="shared" si="74"/>
        <v>0.53561863952865552</v>
      </c>
      <c r="P746" s="6">
        <f t="shared" si="75"/>
        <v>0</v>
      </c>
      <c r="Q746" s="6">
        <f t="shared" si="76"/>
        <v>0.26780931976432776</v>
      </c>
      <c r="R746" s="6">
        <f t="shared" si="77"/>
        <v>-0.26780931976432776</v>
      </c>
      <c r="S746" t="str" cm="1">
        <f t="array" ref="S746">_xlfn.IFS(R746&gt;Q746,"Zunahme",-1*Q746&gt;R746,"Abnahme",TRUE,"Konstant")</f>
        <v>Konstant</v>
      </c>
      <c r="T746">
        <f>IFERROR(INDEX(Gemeinde_Kennzahlen!A:C,MATCH(B746,Gemeinde_Kennzahlen!B:B,),3),0)</f>
        <v>2531</v>
      </c>
      <c r="U746">
        <f>IFERROR(IF(ISNUMBER(INDEX(Gemeinde_Kennzahlen!A:W,MATCH(B746,Gemeinde_Kennzahlen!B:B,),23)),INDEX(Gemeinde_Kennzahlen!A:W,MATCH(B746,Gemeinde_Kennzahlen!B:B,),23),0),0)</f>
        <v>1203</v>
      </c>
    </row>
    <row r="747" spans="1:21" x14ac:dyDescent="0.2">
      <c r="A747">
        <v>2234</v>
      </c>
      <c r="B747" t="s">
        <v>1641</v>
      </c>
      <c r="C747" s="6">
        <v>4.4111160123511244</v>
      </c>
      <c r="D747" s="6">
        <v>0</v>
      </c>
      <c r="E747" s="6">
        <v>0</v>
      </c>
      <c r="F747" s="6">
        <v>4.4111160123511244</v>
      </c>
      <c r="G747" s="6">
        <v>0</v>
      </c>
      <c r="H747" s="6">
        <v>4.4111160123511244</v>
      </c>
      <c r="I747" s="6">
        <v>0</v>
      </c>
      <c r="J747" s="6">
        <v>0</v>
      </c>
      <c r="K747" s="6">
        <v>0</v>
      </c>
      <c r="L747" s="6">
        <v>0</v>
      </c>
      <c r="M747" s="6">
        <f t="shared" si="72"/>
        <v>1.3233348037053374</v>
      </c>
      <c r="N747" s="6">
        <f t="shared" si="73"/>
        <v>0</v>
      </c>
      <c r="O747" s="6">
        <f t="shared" si="74"/>
        <v>1.7644464049404498</v>
      </c>
      <c r="P747" s="6">
        <f t="shared" si="75"/>
        <v>0.8822232024702249</v>
      </c>
      <c r="Q747" s="6">
        <f t="shared" si="76"/>
        <v>0.67380910086102619</v>
      </c>
      <c r="R747" s="6">
        <f t="shared" si="77"/>
        <v>-0.4411116012351125</v>
      </c>
      <c r="S747" t="str" cm="1">
        <f t="array" ref="S747">_xlfn.IFS(R747&gt;Q747,"Zunahme",-1*Q747&gt;R747,"Abnahme",TRUE,"Konstant")</f>
        <v>Konstant</v>
      </c>
      <c r="T747">
        <f>IFERROR(INDEX(Gemeinde_Kennzahlen!A:C,MATCH(B747,Gemeinde_Kennzahlen!B:B,),3),0)</f>
        <v>2052</v>
      </c>
      <c r="U747">
        <f>IFERROR(IF(ISNUMBER(INDEX(Gemeinde_Kennzahlen!A:W,MATCH(B747,Gemeinde_Kennzahlen!B:B,),23)),INDEX(Gemeinde_Kennzahlen!A:W,MATCH(B747,Gemeinde_Kennzahlen!B:B,),23),0),0)</f>
        <v>215</v>
      </c>
    </row>
    <row r="748" spans="1:21" x14ac:dyDescent="0.2">
      <c r="A748">
        <v>2235</v>
      </c>
      <c r="B748" t="s">
        <v>1640</v>
      </c>
      <c r="C748" s="6">
        <v>0</v>
      </c>
      <c r="D748" s="6">
        <v>0</v>
      </c>
      <c r="E748" s="6">
        <v>0</v>
      </c>
      <c r="F748" s="6">
        <v>0</v>
      </c>
      <c r="G748" s="6">
        <v>0</v>
      </c>
      <c r="H748" s="6">
        <v>0</v>
      </c>
      <c r="I748" s="6">
        <v>0</v>
      </c>
      <c r="J748" s="6">
        <v>7.1174377224199281</v>
      </c>
      <c r="K748" s="6">
        <v>0</v>
      </c>
      <c r="L748" s="6">
        <v>0</v>
      </c>
      <c r="M748" s="6">
        <f t="shared" si="72"/>
        <v>0.71174377224199281</v>
      </c>
      <c r="N748" s="6">
        <f t="shared" si="73"/>
        <v>0</v>
      </c>
      <c r="O748" s="6">
        <f t="shared" si="74"/>
        <v>0</v>
      </c>
      <c r="P748" s="6">
        <f t="shared" si="75"/>
        <v>1.4234875444839856</v>
      </c>
      <c r="Q748" s="6">
        <f t="shared" si="76"/>
        <v>0.71174377224199281</v>
      </c>
      <c r="R748" s="6">
        <f t="shared" si="77"/>
        <v>0.71174377224199281</v>
      </c>
      <c r="S748" t="str" cm="1">
        <f t="array" ref="S748">_xlfn.IFS(R748&gt;Q748,"Zunahme",-1*Q748&gt;R748,"Abnahme",TRUE,"Konstant")</f>
        <v>Konstant</v>
      </c>
      <c r="T748">
        <f>IFERROR(INDEX(Gemeinde_Kennzahlen!A:C,MATCH(B748,Gemeinde_Kennzahlen!B:B,),3),0)</f>
        <v>1173</v>
      </c>
      <c r="U748">
        <f>IFERROR(IF(ISNUMBER(INDEX(Gemeinde_Kennzahlen!A:W,MATCH(B748,Gemeinde_Kennzahlen!B:B,),23)),INDEX(Gemeinde_Kennzahlen!A:W,MATCH(B748,Gemeinde_Kennzahlen!B:B,),23),0),0)</f>
        <v>232</v>
      </c>
    </row>
    <row r="749" spans="1:21" x14ac:dyDescent="0.2">
      <c r="A749">
        <v>2236</v>
      </c>
      <c r="B749" t="s">
        <v>1639</v>
      </c>
      <c r="C749" s="6">
        <v>0</v>
      </c>
      <c r="D749" s="6">
        <v>1.9149751053236308</v>
      </c>
      <c r="E749" s="6">
        <v>1.9149751053236308</v>
      </c>
      <c r="F749" s="6">
        <v>0</v>
      </c>
      <c r="G749" s="6">
        <v>1.9149751053236308</v>
      </c>
      <c r="H749" s="6">
        <v>0</v>
      </c>
      <c r="I749" s="6">
        <v>0</v>
      </c>
      <c r="J749" s="6">
        <v>1.9149751053236308</v>
      </c>
      <c r="K749" s="6">
        <v>0</v>
      </c>
      <c r="L749" s="6">
        <v>0.9574875526618154</v>
      </c>
      <c r="M749" s="6">
        <f t="shared" si="72"/>
        <v>0.86173879739563386</v>
      </c>
      <c r="N749" s="6">
        <f t="shared" si="73"/>
        <v>0.4787437763309077</v>
      </c>
      <c r="O749" s="6">
        <f t="shared" si="74"/>
        <v>1.1489850631941785</v>
      </c>
      <c r="P749" s="6">
        <f t="shared" si="75"/>
        <v>0.57449253159708924</v>
      </c>
      <c r="Q749" s="6">
        <f t="shared" si="76"/>
        <v>0.30109731686635399</v>
      </c>
      <c r="R749" s="6">
        <f t="shared" si="77"/>
        <v>-0.28724626579854462</v>
      </c>
      <c r="S749" t="str" cm="1">
        <f t="array" ref="S749">_xlfn.IFS(R749&gt;Q749,"Zunahme",-1*Q749&gt;R749,"Abnahme",TRUE,"Konstant")</f>
        <v>Konstant</v>
      </c>
      <c r="T749">
        <f>IFERROR(INDEX(Gemeinde_Kennzahlen!A:C,MATCH(B749,Gemeinde_Kennzahlen!B:B,),3),0)</f>
        <v>7606</v>
      </c>
      <c r="U749">
        <f>IFERROR(IF(ISNUMBER(INDEX(Gemeinde_Kennzahlen!A:W,MATCH(B749,Gemeinde_Kennzahlen!B:B,),23)),INDEX(Gemeinde_Kennzahlen!A:W,MATCH(B749,Gemeinde_Kennzahlen!B:B,),23),0),0)</f>
        <v>2838</v>
      </c>
    </row>
    <row r="750" spans="1:21" x14ac:dyDescent="0.2">
      <c r="A750">
        <v>2237</v>
      </c>
      <c r="B750" t="s">
        <v>2435</v>
      </c>
      <c r="C750" s="6">
        <v>3.696857670979667</v>
      </c>
      <c r="D750" s="6">
        <v>3.696857670979667</v>
      </c>
      <c r="E750" s="6">
        <v>3.696857670979667</v>
      </c>
      <c r="F750" s="6">
        <v>7.393715341959334</v>
      </c>
      <c r="G750" s="6">
        <v>0</v>
      </c>
      <c r="H750" s="6">
        <v>0</v>
      </c>
      <c r="I750" s="6">
        <v>0</v>
      </c>
      <c r="J750" s="6">
        <v>3.696857670979667</v>
      </c>
      <c r="K750" s="6">
        <v>0</v>
      </c>
      <c r="L750" s="6">
        <v>0</v>
      </c>
      <c r="M750" s="6">
        <f t="shared" si="72"/>
        <v>2.2181146025878</v>
      </c>
      <c r="N750" s="6">
        <f t="shared" si="73"/>
        <v>1.8484288354898335</v>
      </c>
      <c r="O750" s="6">
        <f t="shared" si="74"/>
        <v>3.6968576709796666</v>
      </c>
      <c r="P750" s="6">
        <f t="shared" si="75"/>
        <v>0.73937153419593338</v>
      </c>
      <c r="Q750" s="6">
        <f t="shared" si="76"/>
        <v>0.81740598653244601</v>
      </c>
      <c r="R750" s="6">
        <f t="shared" si="77"/>
        <v>-1.4787430683918665</v>
      </c>
      <c r="S750" t="str" cm="1">
        <f t="array" ref="S750">_xlfn.IFS(R750&gt;Q750,"Zunahme",-1*Q750&gt;R750,"Abnahme",TRUE,"Konstant")</f>
        <v>Abnahme</v>
      </c>
      <c r="T750">
        <f>IFERROR(INDEX(Gemeinde_Kennzahlen!A:C,MATCH(B750,Gemeinde_Kennzahlen!B:B,),3),0)</f>
        <v>2246</v>
      </c>
      <c r="U750">
        <f>IFERROR(IF(ISNUMBER(INDEX(Gemeinde_Kennzahlen!A:W,MATCH(B750,Gemeinde_Kennzahlen!B:B,),23)),INDEX(Gemeinde_Kennzahlen!A:W,MATCH(B750,Gemeinde_Kennzahlen!B:B,),23),0),0)</f>
        <v>459</v>
      </c>
    </row>
    <row r="751" spans="1:21" x14ac:dyDescent="0.2">
      <c r="A751">
        <v>2238</v>
      </c>
      <c r="B751" t="s">
        <v>3385</v>
      </c>
      <c r="C751" s="6">
        <v>0</v>
      </c>
      <c r="D751" s="6">
        <v>0</v>
      </c>
      <c r="E751" s="6">
        <v>0</v>
      </c>
      <c r="F751" s="6">
        <v>3.796507213363705</v>
      </c>
      <c r="G751" s="6">
        <v>0</v>
      </c>
      <c r="H751" s="6">
        <v>0</v>
      </c>
      <c r="I751" s="6">
        <v>0</v>
      </c>
      <c r="J751" s="6">
        <v>0</v>
      </c>
      <c r="K751" s="6">
        <v>3.796507213363705</v>
      </c>
      <c r="L751" s="6">
        <v>0</v>
      </c>
      <c r="M751" s="6">
        <f t="shared" si="72"/>
        <v>0.75930144267274102</v>
      </c>
      <c r="N751" s="6">
        <f t="shared" si="73"/>
        <v>0</v>
      </c>
      <c r="O751" s="6">
        <f t="shared" si="74"/>
        <v>0.75930144267274102</v>
      </c>
      <c r="P751" s="6">
        <f t="shared" si="75"/>
        <v>0.75930144267274102</v>
      </c>
      <c r="Q751" s="6">
        <f t="shared" si="76"/>
        <v>0.50620096178182727</v>
      </c>
      <c r="R751" s="6">
        <f t="shared" si="77"/>
        <v>0</v>
      </c>
      <c r="S751" t="str" cm="1">
        <f t="array" ref="S751">_xlfn.IFS(R751&gt;Q751,"Zunahme",-1*Q751&gt;R751,"Abnahme",TRUE,"Konstant")</f>
        <v>Konstant</v>
      </c>
      <c r="T751">
        <f>IFERROR(INDEX(Gemeinde_Kennzahlen!A:C,MATCH(B751,Gemeinde_Kennzahlen!B:B,),3),0)</f>
        <v>2273</v>
      </c>
      <c r="U751">
        <f>IFERROR(IF(ISNUMBER(INDEX(Gemeinde_Kennzahlen!A:W,MATCH(B751,Gemeinde_Kennzahlen!B:B,),23)),INDEX(Gemeinde_Kennzahlen!A:W,MATCH(B751,Gemeinde_Kennzahlen!B:B,),23),0),0)</f>
        <v>361</v>
      </c>
    </row>
    <row r="752" spans="1:21" x14ac:dyDescent="0.2">
      <c r="A752">
        <v>2250</v>
      </c>
      <c r="B752" t="s">
        <v>1638</v>
      </c>
      <c r="C752" s="6">
        <v>0</v>
      </c>
      <c r="D752" s="6">
        <v>0</v>
      </c>
      <c r="E752" s="6">
        <v>0</v>
      </c>
      <c r="F752" s="6">
        <v>4.8661800486618008</v>
      </c>
      <c r="G752" s="6">
        <v>4.8661800486618008</v>
      </c>
      <c r="H752" s="6">
        <v>4.8661800486618008</v>
      </c>
      <c r="I752" s="6">
        <v>0</v>
      </c>
      <c r="J752" s="6">
        <v>9.7323600973236015</v>
      </c>
      <c r="K752" s="6">
        <v>0</v>
      </c>
      <c r="L752" s="6">
        <v>0</v>
      </c>
      <c r="M752" s="6">
        <f t="shared" si="72"/>
        <v>2.4330900243309004</v>
      </c>
      <c r="N752" s="6">
        <f t="shared" si="73"/>
        <v>0</v>
      </c>
      <c r="O752" s="6">
        <f t="shared" si="74"/>
        <v>1.9464720194647203</v>
      </c>
      <c r="P752" s="6">
        <f t="shared" si="75"/>
        <v>2.9197080291970807</v>
      </c>
      <c r="Q752" s="6">
        <f t="shared" si="76"/>
        <v>1.088110937956102</v>
      </c>
      <c r="R752" s="6">
        <f t="shared" si="77"/>
        <v>0.48661800486618034</v>
      </c>
      <c r="S752" t="str" cm="1">
        <f t="array" ref="S752">_xlfn.IFS(R752&gt;Q752,"Zunahme",-1*Q752&gt;R752,"Abnahme",TRUE,"Konstant")</f>
        <v>Konstant</v>
      </c>
      <c r="T752">
        <f>IFERROR(INDEX(Gemeinde_Kennzahlen!A:C,MATCH(B752,Gemeinde_Kennzahlen!B:B,),3),0)</f>
        <v>1428</v>
      </c>
      <c r="U752">
        <f>IFERROR(IF(ISNUMBER(INDEX(Gemeinde_Kennzahlen!A:W,MATCH(B752,Gemeinde_Kennzahlen!B:B,),23)),INDEX(Gemeinde_Kennzahlen!A:W,MATCH(B752,Gemeinde_Kennzahlen!B:B,),23),0),0)</f>
        <v>627</v>
      </c>
    </row>
    <row r="753" spans="1:21" x14ac:dyDescent="0.2">
      <c r="A753">
        <v>2254</v>
      </c>
      <c r="B753" t="s">
        <v>1637</v>
      </c>
      <c r="C753" s="6">
        <v>0</v>
      </c>
      <c r="D753" s="6">
        <v>0</v>
      </c>
      <c r="E753" s="6">
        <v>1.2321340561853129</v>
      </c>
      <c r="F753" s="6">
        <v>1.2321340561853129</v>
      </c>
      <c r="G753" s="6">
        <v>1.2321340561853129</v>
      </c>
      <c r="H753" s="6">
        <v>0</v>
      </c>
      <c r="I753" s="6">
        <v>2.4642681123706258</v>
      </c>
      <c r="J753" s="6">
        <v>0</v>
      </c>
      <c r="K753" s="6">
        <v>1.2321340561853129</v>
      </c>
      <c r="L753" s="6">
        <v>0</v>
      </c>
      <c r="M753" s="6">
        <f t="shared" si="72"/>
        <v>0.73928043371118779</v>
      </c>
      <c r="N753" s="6">
        <f t="shared" si="73"/>
        <v>0.61606702809265645</v>
      </c>
      <c r="O753" s="6">
        <f t="shared" si="74"/>
        <v>0.73928043371118779</v>
      </c>
      <c r="P753" s="6">
        <f t="shared" si="75"/>
        <v>0.73928043371118779</v>
      </c>
      <c r="Q753" s="6">
        <f t="shared" si="76"/>
        <v>0.2724350903856908</v>
      </c>
      <c r="R753" s="6">
        <f t="shared" si="77"/>
        <v>0</v>
      </c>
      <c r="S753" t="str" cm="1">
        <f t="array" ref="S753">_xlfn.IFS(R753&gt;Q753,"Zunahme",-1*Q753&gt;R753,"Abnahme",TRUE,"Konstant")</f>
        <v>Konstant</v>
      </c>
      <c r="T753">
        <f>IFERROR(INDEX(Gemeinde_Kennzahlen!A:C,MATCH(B753,Gemeinde_Kennzahlen!B:B,),3),0)</f>
        <v>5468</v>
      </c>
      <c r="U753">
        <f>IFERROR(IF(ISNUMBER(INDEX(Gemeinde_Kennzahlen!A:W,MATCH(B753,Gemeinde_Kennzahlen!B:B,),23)),INDEX(Gemeinde_Kennzahlen!A:W,MATCH(B753,Gemeinde_Kennzahlen!B:B,),23),0),0)</f>
        <v>2648</v>
      </c>
    </row>
    <row r="754" spans="1:21" x14ac:dyDescent="0.2">
      <c r="A754">
        <v>2257</v>
      </c>
      <c r="B754" t="s">
        <v>1636</v>
      </c>
      <c r="C754" s="6">
        <v>5.8275058275058278</v>
      </c>
      <c r="D754" s="6">
        <v>0</v>
      </c>
      <c r="E754" s="6">
        <v>0</v>
      </c>
      <c r="F754" s="6">
        <v>0</v>
      </c>
      <c r="G754" s="6">
        <v>0</v>
      </c>
      <c r="H754" s="6">
        <v>5.8275058275058278</v>
      </c>
      <c r="I754" s="6">
        <v>0</v>
      </c>
      <c r="J754" s="6">
        <v>0</v>
      </c>
      <c r="K754" s="6">
        <v>0</v>
      </c>
      <c r="L754" s="6">
        <v>0</v>
      </c>
      <c r="M754" s="6">
        <f t="shared" si="72"/>
        <v>1.1655011655011656</v>
      </c>
      <c r="N754" s="6">
        <f t="shared" si="73"/>
        <v>0</v>
      </c>
      <c r="O754" s="6">
        <f t="shared" si="74"/>
        <v>1.1655011655011656</v>
      </c>
      <c r="P754" s="6">
        <f t="shared" si="75"/>
        <v>1.1655011655011656</v>
      </c>
      <c r="Q754" s="6">
        <f t="shared" si="76"/>
        <v>0.77700077700077697</v>
      </c>
      <c r="R754" s="6">
        <f t="shared" si="77"/>
        <v>0</v>
      </c>
      <c r="S754" t="str" cm="1">
        <f t="array" ref="S754">_xlfn.IFS(R754&gt;Q754,"Zunahme",-1*Q754&gt;R754,"Abnahme",TRUE,"Konstant")</f>
        <v>Konstant</v>
      </c>
      <c r="T754">
        <f>IFERROR(INDEX(Gemeinde_Kennzahlen!A:C,MATCH(B754,Gemeinde_Kennzahlen!B:B,),3),0)</f>
        <v>1003</v>
      </c>
      <c r="U754">
        <f>IFERROR(IF(ISNUMBER(INDEX(Gemeinde_Kennzahlen!A:W,MATCH(B754,Gemeinde_Kennzahlen!B:B,),23)),INDEX(Gemeinde_Kennzahlen!A:W,MATCH(B754,Gemeinde_Kennzahlen!B:B,),23),0),0)</f>
        <v>713</v>
      </c>
    </row>
    <row r="755" spans="1:21" x14ac:dyDescent="0.2">
      <c r="A755">
        <v>2258</v>
      </c>
      <c r="B755" t="s">
        <v>1635</v>
      </c>
      <c r="C755" s="6">
        <v>0</v>
      </c>
      <c r="D755" s="6">
        <v>0</v>
      </c>
      <c r="E755" s="6">
        <v>0</v>
      </c>
      <c r="F755" s="6">
        <v>0</v>
      </c>
      <c r="G755" s="6">
        <v>0</v>
      </c>
      <c r="H755" s="6">
        <v>0</v>
      </c>
      <c r="I755" s="6">
        <v>0</v>
      </c>
      <c r="J755" s="6">
        <v>0</v>
      </c>
      <c r="K755" s="6">
        <v>0</v>
      </c>
      <c r="L755" s="6">
        <v>0</v>
      </c>
      <c r="M755" s="6">
        <f t="shared" si="72"/>
        <v>0</v>
      </c>
      <c r="N755" s="6">
        <f t="shared" si="73"/>
        <v>0</v>
      </c>
      <c r="O755" s="6">
        <f t="shared" si="74"/>
        <v>0</v>
      </c>
      <c r="P755" s="6">
        <f t="shared" si="75"/>
        <v>0</v>
      </c>
      <c r="Q755" s="6">
        <f t="shared" si="76"/>
        <v>0</v>
      </c>
      <c r="R755" s="6">
        <f t="shared" si="77"/>
        <v>0</v>
      </c>
      <c r="S755" t="str" cm="1">
        <f t="array" ref="S755">_xlfn.IFS(R755&gt;Q755,"Zunahme",-1*Q755&gt;R755,"Abnahme",TRUE,"Konstant")</f>
        <v>Konstant</v>
      </c>
      <c r="T755">
        <f>IFERROR(INDEX(Gemeinde_Kennzahlen!A:C,MATCH(B755,Gemeinde_Kennzahlen!B:B,),3),0)</f>
        <v>454</v>
      </c>
      <c r="U755">
        <f>IFERROR(IF(ISNUMBER(INDEX(Gemeinde_Kennzahlen!A:W,MATCH(B755,Gemeinde_Kennzahlen!B:B,),23)),INDEX(Gemeinde_Kennzahlen!A:W,MATCH(B755,Gemeinde_Kennzahlen!B:B,),23),0),0)</f>
        <v>110</v>
      </c>
    </row>
    <row r="756" spans="1:21" x14ac:dyDescent="0.2">
      <c r="A756">
        <v>2259</v>
      </c>
      <c r="B756" t="s">
        <v>1634</v>
      </c>
      <c r="C756" s="6">
        <v>0</v>
      </c>
      <c r="D756" s="6">
        <v>0</v>
      </c>
      <c r="E756" s="6">
        <v>0</v>
      </c>
      <c r="F756" s="6">
        <v>0</v>
      </c>
      <c r="G756" s="6">
        <v>0</v>
      </c>
      <c r="H756" s="6">
        <v>0</v>
      </c>
      <c r="I756" s="6">
        <v>11.312217194570135</v>
      </c>
      <c r="J756" s="6">
        <v>0</v>
      </c>
      <c r="K756" s="6">
        <v>0</v>
      </c>
      <c r="L756" s="6">
        <v>0</v>
      </c>
      <c r="M756" s="6">
        <f t="shared" si="72"/>
        <v>1.1312217194570136</v>
      </c>
      <c r="N756" s="6">
        <f t="shared" si="73"/>
        <v>0</v>
      </c>
      <c r="O756" s="6">
        <f t="shared" si="74"/>
        <v>0</v>
      </c>
      <c r="P756" s="6">
        <f t="shared" si="75"/>
        <v>2.2624434389140271</v>
      </c>
      <c r="Q756" s="6">
        <f t="shared" si="76"/>
        <v>1.1312217194570133</v>
      </c>
      <c r="R756" s="6">
        <f t="shared" si="77"/>
        <v>1.1312217194570136</v>
      </c>
      <c r="S756" t="str" cm="1">
        <f t="array" ref="S756">_xlfn.IFS(R756&gt;Q756,"Zunahme",-1*Q756&gt;R756,"Abnahme",TRUE,"Konstant")</f>
        <v>Konstant</v>
      </c>
      <c r="T756">
        <f>IFERROR(INDEX(Gemeinde_Kennzahlen!A:C,MATCH(B756,Gemeinde_Kennzahlen!B:B,),3),0)</f>
        <v>727</v>
      </c>
      <c r="U756">
        <f>IFERROR(IF(ISNUMBER(INDEX(Gemeinde_Kennzahlen!A:W,MATCH(B756,Gemeinde_Kennzahlen!B:B,),23)),INDEX(Gemeinde_Kennzahlen!A:W,MATCH(B756,Gemeinde_Kennzahlen!B:B,),23),0),0)</f>
        <v>157</v>
      </c>
    </row>
    <row r="757" spans="1:21" x14ac:dyDescent="0.2">
      <c r="A757">
        <v>2260</v>
      </c>
      <c r="B757" t="s">
        <v>1633</v>
      </c>
      <c r="C757" s="6">
        <v>0</v>
      </c>
      <c r="D757" s="6">
        <v>0</v>
      </c>
      <c r="E757" s="6">
        <v>0</v>
      </c>
      <c r="F757" s="6">
        <v>0</v>
      </c>
      <c r="G757" s="6">
        <v>0</v>
      </c>
      <c r="H757" s="6">
        <v>0</v>
      </c>
      <c r="I757" s="6">
        <v>0</v>
      </c>
      <c r="J757" s="6">
        <v>0</v>
      </c>
      <c r="K757" s="6">
        <v>0</v>
      </c>
      <c r="L757" s="6">
        <v>0</v>
      </c>
      <c r="M757" s="6">
        <f t="shared" si="72"/>
        <v>0</v>
      </c>
      <c r="N757" s="6">
        <f t="shared" si="73"/>
        <v>0</v>
      </c>
      <c r="O757" s="6">
        <f t="shared" si="74"/>
        <v>0</v>
      </c>
      <c r="P757" s="6">
        <f t="shared" si="75"/>
        <v>0</v>
      </c>
      <c r="Q757" s="6">
        <f t="shared" si="76"/>
        <v>0</v>
      </c>
      <c r="R757" s="6">
        <f t="shared" si="77"/>
        <v>0</v>
      </c>
      <c r="S757" t="str" cm="1">
        <f t="array" ref="S757">_xlfn.IFS(R757&gt;Q757,"Zunahme",-1*Q757&gt;R757,"Abnahme",TRUE,"Konstant")</f>
        <v>Konstant</v>
      </c>
      <c r="T757">
        <f>IFERROR(INDEX(Gemeinde_Kennzahlen!A:C,MATCH(B757,Gemeinde_Kennzahlen!B:B,),3),0)</f>
        <v>313</v>
      </c>
      <c r="U757">
        <f>IFERROR(IF(ISNUMBER(INDEX(Gemeinde_Kennzahlen!A:W,MATCH(B757,Gemeinde_Kennzahlen!B:B,),23)),INDEX(Gemeinde_Kennzahlen!A:W,MATCH(B757,Gemeinde_Kennzahlen!B:B,),23),0),0)</f>
        <v>103</v>
      </c>
    </row>
    <row r="758" spans="1:21" x14ac:dyDescent="0.2">
      <c r="A758">
        <v>2261</v>
      </c>
      <c r="B758" t="s">
        <v>1632</v>
      </c>
      <c r="C758" s="6">
        <v>0</v>
      </c>
      <c r="D758" s="6">
        <v>0</v>
      </c>
      <c r="E758" s="6">
        <v>0</v>
      </c>
      <c r="F758" s="6">
        <v>0</v>
      </c>
      <c r="G758" s="6">
        <v>0</v>
      </c>
      <c r="H758" s="6">
        <v>0</v>
      </c>
      <c r="I758" s="6">
        <v>0</v>
      </c>
      <c r="J758" s="6">
        <v>0</v>
      </c>
      <c r="K758" s="6">
        <v>0</v>
      </c>
      <c r="L758" s="6">
        <v>0</v>
      </c>
      <c r="M758" s="6">
        <f t="shared" si="72"/>
        <v>0</v>
      </c>
      <c r="N758" s="6">
        <f t="shared" si="73"/>
        <v>0</v>
      </c>
      <c r="O758" s="6">
        <f t="shared" si="74"/>
        <v>0</v>
      </c>
      <c r="P758" s="6">
        <f t="shared" si="75"/>
        <v>0</v>
      </c>
      <c r="Q758" s="6">
        <f t="shared" si="76"/>
        <v>0</v>
      </c>
      <c r="R758" s="6">
        <f t="shared" si="77"/>
        <v>0</v>
      </c>
      <c r="S758" t="str" cm="1">
        <f t="array" ref="S758">_xlfn.IFS(R758&gt;Q758,"Zunahme",-1*Q758&gt;R758,"Abnahme",TRUE,"Konstant")</f>
        <v>Konstant</v>
      </c>
      <c r="T758">
        <f>IFERROR(INDEX(Gemeinde_Kennzahlen!A:C,MATCH(B758,Gemeinde_Kennzahlen!B:B,),3),0)</f>
        <v>173</v>
      </c>
      <c r="U758">
        <f>IFERROR(IF(ISNUMBER(INDEX(Gemeinde_Kennzahlen!A:W,MATCH(B758,Gemeinde_Kennzahlen!B:B,),23)),INDEX(Gemeinde_Kennzahlen!A:W,MATCH(B758,Gemeinde_Kennzahlen!B:B,),23),0),0)</f>
        <v>96</v>
      </c>
    </row>
    <row r="759" spans="1:21" x14ac:dyDescent="0.2">
      <c r="A759">
        <v>2262</v>
      </c>
      <c r="B759" t="s">
        <v>1631</v>
      </c>
      <c r="C759" s="6">
        <v>0</v>
      </c>
      <c r="D759" s="6">
        <v>1.8960940462646949</v>
      </c>
      <c r="E759" s="6">
        <v>0</v>
      </c>
      <c r="F759" s="6">
        <v>0</v>
      </c>
      <c r="G759" s="6">
        <v>0</v>
      </c>
      <c r="H759" s="6">
        <v>0</v>
      </c>
      <c r="I759" s="6">
        <v>1.8960940462646949</v>
      </c>
      <c r="J759" s="6">
        <v>0</v>
      </c>
      <c r="K759" s="6">
        <v>0</v>
      </c>
      <c r="L759" s="6">
        <v>0</v>
      </c>
      <c r="M759" s="6">
        <f t="shared" si="72"/>
        <v>0.37921880925293899</v>
      </c>
      <c r="N759" s="6">
        <f t="shared" si="73"/>
        <v>0</v>
      </c>
      <c r="O759" s="6">
        <f t="shared" si="74"/>
        <v>0.37921880925293899</v>
      </c>
      <c r="P759" s="6">
        <f t="shared" si="75"/>
        <v>0.37921880925293899</v>
      </c>
      <c r="Q759" s="6">
        <f t="shared" si="76"/>
        <v>0.25281253950195931</v>
      </c>
      <c r="R759" s="6">
        <f t="shared" si="77"/>
        <v>0</v>
      </c>
      <c r="S759" t="str" cm="1">
        <f t="array" ref="S759">_xlfn.IFS(R759&gt;Q759,"Zunahme",-1*Q759&gt;R759,"Abnahme",TRUE,"Konstant")</f>
        <v>Konstant</v>
      </c>
      <c r="T759">
        <f>IFERROR(INDEX(Gemeinde_Kennzahlen!A:C,MATCH(B759,Gemeinde_Kennzahlen!B:B,),3),0)</f>
        <v>4404</v>
      </c>
      <c r="U759">
        <f>IFERROR(IF(ISNUMBER(INDEX(Gemeinde_Kennzahlen!A:W,MATCH(B759,Gemeinde_Kennzahlen!B:B,),23)),INDEX(Gemeinde_Kennzahlen!A:W,MATCH(B759,Gemeinde_Kennzahlen!B:B,),23),0),0)</f>
        <v>870</v>
      </c>
    </row>
    <row r="760" spans="1:21" x14ac:dyDescent="0.2">
      <c r="A760">
        <v>2265</v>
      </c>
      <c r="B760" t="s">
        <v>1630</v>
      </c>
      <c r="C760" s="6">
        <v>2.6867275658248255</v>
      </c>
      <c r="D760" s="6">
        <v>4.0300913487372387</v>
      </c>
      <c r="E760" s="6">
        <v>6.7168189145620643</v>
      </c>
      <c r="F760" s="6">
        <v>0</v>
      </c>
      <c r="G760" s="6">
        <v>1.3433637829124128</v>
      </c>
      <c r="H760" s="6">
        <v>1.3433637829124128</v>
      </c>
      <c r="I760" s="6">
        <v>1.3433637829124128</v>
      </c>
      <c r="J760" s="6">
        <v>2.6867275658248255</v>
      </c>
      <c r="K760" s="6">
        <v>0</v>
      </c>
      <c r="L760" s="6">
        <v>1.3433637829124128</v>
      </c>
      <c r="M760" s="6">
        <f t="shared" si="72"/>
        <v>2.1493820526598606</v>
      </c>
      <c r="N760" s="6">
        <f t="shared" si="73"/>
        <v>1.3433637829124128</v>
      </c>
      <c r="O760" s="6">
        <f t="shared" si="74"/>
        <v>2.955400322407308</v>
      </c>
      <c r="P760" s="6">
        <f t="shared" si="75"/>
        <v>1.3433637829124128</v>
      </c>
      <c r="Q760" s="6">
        <f t="shared" si="76"/>
        <v>0.63956908727770434</v>
      </c>
      <c r="R760" s="6">
        <f t="shared" si="77"/>
        <v>-0.80601826974744784</v>
      </c>
      <c r="S760" t="str" cm="1">
        <f t="array" ref="S760">_xlfn.IFS(R760&gt;Q760,"Zunahme",-1*Q760&gt;R760,"Abnahme",TRUE,"Konstant")</f>
        <v>Abnahme</v>
      </c>
      <c r="T760">
        <f>IFERROR(INDEX(Gemeinde_Kennzahlen!A:C,MATCH(B760,Gemeinde_Kennzahlen!B:B,),3),0)</f>
        <v>5029</v>
      </c>
      <c r="U760">
        <f>IFERROR(IF(ISNUMBER(INDEX(Gemeinde_Kennzahlen!A:W,MATCH(B760,Gemeinde_Kennzahlen!B:B,),23)),INDEX(Gemeinde_Kennzahlen!A:W,MATCH(B760,Gemeinde_Kennzahlen!B:B,),23),0),0)</f>
        <v>2415</v>
      </c>
    </row>
    <row r="761" spans="1:21" x14ac:dyDescent="0.2">
      <c r="A761">
        <v>2266</v>
      </c>
      <c r="B761" t="s">
        <v>1629</v>
      </c>
      <c r="C761" s="6">
        <v>0</v>
      </c>
      <c r="D761" s="6">
        <v>0</v>
      </c>
      <c r="E761" s="6">
        <v>0</v>
      </c>
      <c r="F761" s="6">
        <v>0</v>
      </c>
      <c r="G761" s="6">
        <v>0</v>
      </c>
      <c r="H761" s="6">
        <v>0</v>
      </c>
      <c r="I761" s="6">
        <v>0</v>
      </c>
      <c r="J761" s="6">
        <v>0</v>
      </c>
      <c r="K761" s="6">
        <v>0</v>
      </c>
      <c r="L761" s="6">
        <v>0</v>
      </c>
      <c r="M761" s="6">
        <f t="shared" si="72"/>
        <v>0</v>
      </c>
      <c r="N761" s="6">
        <f t="shared" si="73"/>
        <v>0</v>
      </c>
      <c r="O761" s="6">
        <f t="shared" si="74"/>
        <v>0</v>
      </c>
      <c r="P761" s="6">
        <f t="shared" si="75"/>
        <v>0</v>
      </c>
      <c r="Q761" s="6">
        <f t="shared" si="76"/>
        <v>0</v>
      </c>
      <c r="R761" s="6">
        <f t="shared" si="77"/>
        <v>0</v>
      </c>
      <c r="S761" t="str" cm="1">
        <f t="array" ref="S761">_xlfn.IFS(R761&gt;Q761,"Zunahme",-1*Q761&gt;R761,"Abnahme",TRUE,"Konstant")</f>
        <v>Konstant</v>
      </c>
      <c r="T761">
        <f>IFERROR(INDEX(Gemeinde_Kennzahlen!A:C,MATCH(B761,Gemeinde_Kennzahlen!B:B,),3),0)</f>
        <v>702</v>
      </c>
      <c r="U761">
        <f>IFERROR(IF(ISNUMBER(INDEX(Gemeinde_Kennzahlen!A:W,MATCH(B761,Gemeinde_Kennzahlen!B:B,),23)),INDEX(Gemeinde_Kennzahlen!A:W,MATCH(B761,Gemeinde_Kennzahlen!B:B,),23),0),0)</f>
        <v>126</v>
      </c>
    </row>
    <row r="762" spans="1:21" x14ac:dyDescent="0.2">
      <c r="A762">
        <v>2271</v>
      </c>
      <c r="B762" t="s">
        <v>1628</v>
      </c>
      <c r="C762" s="6">
        <v>0</v>
      </c>
      <c r="D762" s="6">
        <v>0</v>
      </c>
      <c r="E762" s="6">
        <v>0</v>
      </c>
      <c r="F762" s="6">
        <v>0</v>
      </c>
      <c r="G762" s="6">
        <v>0</v>
      </c>
      <c r="H762" s="6">
        <v>0</v>
      </c>
      <c r="I762" s="6">
        <v>0</v>
      </c>
      <c r="J762" s="6">
        <v>0</v>
      </c>
      <c r="K762" s="6">
        <v>0</v>
      </c>
      <c r="L762" s="6">
        <v>0</v>
      </c>
      <c r="M762" s="6">
        <f t="shared" si="72"/>
        <v>0</v>
      </c>
      <c r="N762" s="6">
        <f t="shared" si="73"/>
        <v>0</v>
      </c>
      <c r="O762" s="6">
        <f t="shared" si="74"/>
        <v>0</v>
      </c>
      <c r="P762" s="6">
        <f t="shared" si="75"/>
        <v>0</v>
      </c>
      <c r="Q762" s="6">
        <f t="shared" si="76"/>
        <v>0</v>
      </c>
      <c r="R762" s="6">
        <f t="shared" si="77"/>
        <v>0</v>
      </c>
      <c r="S762" t="str" cm="1">
        <f t="array" ref="S762">_xlfn.IFS(R762&gt;Q762,"Zunahme",-1*Q762&gt;R762,"Abnahme",TRUE,"Konstant")</f>
        <v>Konstant</v>
      </c>
      <c r="T762">
        <f>IFERROR(INDEX(Gemeinde_Kennzahlen!A:C,MATCH(B762,Gemeinde_Kennzahlen!B:B,),3),0)</f>
        <v>573</v>
      </c>
      <c r="U762">
        <f>IFERROR(IF(ISNUMBER(INDEX(Gemeinde_Kennzahlen!A:W,MATCH(B762,Gemeinde_Kennzahlen!B:B,),23)),INDEX(Gemeinde_Kennzahlen!A:W,MATCH(B762,Gemeinde_Kennzahlen!B:B,),23),0),0)</f>
        <v>323</v>
      </c>
    </row>
    <row r="763" spans="1:21" x14ac:dyDescent="0.2">
      <c r="A763">
        <v>2272</v>
      </c>
      <c r="B763" t="s">
        <v>1627</v>
      </c>
      <c r="C763" s="6">
        <v>0</v>
      </c>
      <c r="D763" s="6">
        <v>0</v>
      </c>
      <c r="E763" s="6">
        <v>0</v>
      </c>
      <c r="F763" s="6">
        <v>0</v>
      </c>
      <c r="G763" s="6">
        <v>0</v>
      </c>
      <c r="H763" s="6">
        <v>0</v>
      </c>
      <c r="I763" s="6">
        <v>0</v>
      </c>
      <c r="J763" s="6">
        <v>0</v>
      </c>
      <c r="K763" s="6">
        <v>0</v>
      </c>
      <c r="L763" s="6">
        <v>0</v>
      </c>
      <c r="M763" s="6">
        <f t="shared" si="72"/>
        <v>0</v>
      </c>
      <c r="N763" s="6">
        <f t="shared" si="73"/>
        <v>0</v>
      </c>
      <c r="O763" s="6">
        <f t="shared" si="74"/>
        <v>0</v>
      </c>
      <c r="P763" s="6">
        <f t="shared" si="75"/>
        <v>0</v>
      </c>
      <c r="Q763" s="6">
        <f t="shared" si="76"/>
        <v>0</v>
      </c>
      <c r="R763" s="6">
        <f t="shared" si="77"/>
        <v>0</v>
      </c>
      <c r="S763" t="str" cm="1">
        <f t="array" ref="S763">_xlfn.IFS(R763&gt;Q763,"Zunahme",-1*Q763&gt;R763,"Abnahme",TRUE,"Konstant")</f>
        <v>Konstant</v>
      </c>
      <c r="T763">
        <f>IFERROR(INDEX(Gemeinde_Kennzahlen!A:C,MATCH(B763,Gemeinde_Kennzahlen!B:B,),3),0)</f>
        <v>2116</v>
      </c>
      <c r="U763">
        <f>IFERROR(IF(ISNUMBER(INDEX(Gemeinde_Kennzahlen!A:W,MATCH(B763,Gemeinde_Kennzahlen!B:B,),23)),INDEX(Gemeinde_Kennzahlen!A:W,MATCH(B763,Gemeinde_Kennzahlen!B:B,),23),0),0)</f>
        <v>423</v>
      </c>
    </row>
    <row r="764" spans="1:21" x14ac:dyDescent="0.2">
      <c r="A764">
        <v>2274</v>
      </c>
      <c r="B764" t="s">
        <v>1626</v>
      </c>
      <c r="C764" s="6">
        <v>0</v>
      </c>
      <c r="D764" s="6">
        <v>0</v>
      </c>
      <c r="E764" s="6">
        <v>0</v>
      </c>
      <c r="F764" s="6">
        <v>0</v>
      </c>
      <c r="G764" s="6">
        <v>0</v>
      </c>
      <c r="H764" s="6">
        <v>0</v>
      </c>
      <c r="I764" s="6">
        <v>0</v>
      </c>
      <c r="J764" s="6">
        <v>0</v>
      </c>
      <c r="K764" s="6">
        <v>0</v>
      </c>
      <c r="L764" s="6">
        <v>0</v>
      </c>
      <c r="M764" s="6">
        <f t="shared" si="72"/>
        <v>0</v>
      </c>
      <c r="N764" s="6">
        <f t="shared" si="73"/>
        <v>0</v>
      </c>
      <c r="O764" s="6">
        <f t="shared" si="74"/>
        <v>0</v>
      </c>
      <c r="P764" s="6">
        <f t="shared" si="75"/>
        <v>0</v>
      </c>
      <c r="Q764" s="6">
        <f t="shared" si="76"/>
        <v>0</v>
      </c>
      <c r="R764" s="6">
        <f t="shared" si="77"/>
        <v>0</v>
      </c>
      <c r="S764" t="str" cm="1">
        <f t="array" ref="S764">_xlfn.IFS(R764&gt;Q764,"Zunahme",-1*Q764&gt;R764,"Abnahme",TRUE,"Konstant")</f>
        <v>Konstant</v>
      </c>
      <c r="T764">
        <f>IFERROR(INDEX(Gemeinde_Kennzahlen!A:C,MATCH(B764,Gemeinde_Kennzahlen!B:B,),3),0)</f>
        <v>954</v>
      </c>
      <c r="U764">
        <f>IFERROR(IF(ISNUMBER(INDEX(Gemeinde_Kennzahlen!A:W,MATCH(B764,Gemeinde_Kennzahlen!B:B,),23)),INDEX(Gemeinde_Kennzahlen!A:W,MATCH(B764,Gemeinde_Kennzahlen!B:B,),23),0),0)</f>
        <v>436</v>
      </c>
    </row>
    <row r="765" spans="1:21" x14ac:dyDescent="0.2">
      <c r="A765">
        <v>2275</v>
      </c>
      <c r="B765" t="s">
        <v>1625</v>
      </c>
      <c r="C765" s="6">
        <v>2.3082249749942294</v>
      </c>
      <c r="D765" s="6">
        <v>0.76940832499807643</v>
      </c>
      <c r="E765" s="6">
        <v>1.5388166499961529</v>
      </c>
      <c r="F765" s="6">
        <v>1.5388166499961529</v>
      </c>
      <c r="G765" s="6">
        <v>0.76940832499807643</v>
      </c>
      <c r="H765" s="6">
        <v>0.76940832499807643</v>
      </c>
      <c r="I765" s="6">
        <v>3.847041624990382</v>
      </c>
      <c r="J765" s="6">
        <v>2.3082249749942294</v>
      </c>
      <c r="K765" s="6">
        <v>2.3082249749942294</v>
      </c>
      <c r="L765" s="6">
        <v>0.76940832499807643</v>
      </c>
      <c r="M765" s="6">
        <f t="shared" si="72"/>
        <v>1.6926983149957677</v>
      </c>
      <c r="N765" s="6">
        <f t="shared" si="73"/>
        <v>1.5388166499961529</v>
      </c>
      <c r="O765" s="6">
        <f t="shared" si="74"/>
        <v>1.3849349849965376</v>
      </c>
      <c r="P765" s="6">
        <f t="shared" si="75"/>
        <v>2.0004616449949988</v>
      </c>
      <c r="Q765" s="6">
        <f t="shared" si="76"/>
        <v>0.32033022997093696</v>
      </c>
      <c r="R765" s="6">
        <f t="shared" si="77"/>
        <v>0.30776332999923106</v>
      </c>
      <c r="S765" t="str" cm="1">
        <f t="array" ref="S765">_xlfn.IFS(R765&gt;Q765,"Zunahme",-1*Q765&gt;R765,"Abnahme",TRUE,"Konstant")</f>
        <v>Konstant</v>
      </c>
      <c r="T765">
        <f>IFERROR(INDEX(Gemeinde_Kennzahlen!A:C,MATCH(B765,Gemeinde_Kennzahlen!B:B,),3),0)</f>
        <v>8259</v>
      </c>
      <c r="U765">
        <f>IFERROR(IF(ISNUMBER(INDEX(Gemeinde_Kennzahlen!A:W,MATCH(B765,Gemeinde_Kennzahlen!B:B,),23)),INDEX(Gemeinde_Kennzahlen!A:W,MATCH(B765,Gemeinde_Kennzahlen!B:B,),23),0),0)</f>
        <v>4738</v>
      </c>
    </row>
    <row r="766" spans="1:21" x14ac:dyDescent="0.2">
      <c r="A766">
        <v>2276</v>
      </c>
      <c r="B766" t="s">
        <v>1624</v>
      </c>
      <c r="C766" s="6">
        <v>5.296610169491526</v>
      </c>
      <c r="D766" s="6">
        <v>5.296610169491526</v>
      </c>
      <c r="E766" s="6">
        <v>0</v>
      </c>
      <c r="F766" s="6">
        <v>0</v>
      </c>
      <c r="G766" s="6">
        <v>0</v>
      </c>
      <c r="H766" s="6">
        <v>0</v>
      </c>
      <c r="I766" s="6">
        <v>5.296610169491526</v>
      </c>
      <c r="J766" s="6">
        <v>5.296610169491526</v>
      </c>
      <c r="K766" s="6">
        <v>0</v>
      </c>
      <c r="L766" s="6">
        <v>0</v>
      </c>
      <c r="M766" s="6">
        <f t="shared" si="72"/>
        <v>2.1186440677966103</v>
      </c>
      <c r="N766" s="6">
        <f t="shared" si="73"/>
        <v>0</v>
      </c>
      <c r="O766" s="6">
        <f t="shared" si="74"/>
        <v>2.1186440677966103</v>
      </c>
      <c r="P766" s="6">
        <f t="shared" si="75"/>
        <v>2.1186440677966103</v>
      </c>
      <c r="Q766" s="6">
        <f t="shared" si="76"/>
        <v>0.86493281877937078</v>
      </c>
      <c r="R766" s="6">
        <f t="shared" si="77"/>
        <v>0</v>
      </c>
      <c r="S766" t="str" cm="1">
        <f t="array" ref="S766">_xlfn.IFS(R766&gt;Q766,"Zunahme",-1*Q766&gt;R766,"Abnahme",TRUE,"Konstant")</f>
        <v>Konstant</v>
      </c>
      <c r="T766">
        <f>IFERROR(INDEX(Gemeinde_Kennzahlen!A:C,MATCH(B766,Gemeinde_Kennzahlen!B:B,),3),0)</f>
        <v>1160</v>
      </c>
      <c r="U766">
        <f>IFERROR(IF(ISNUMBER(INDEX(Gemeinde_Kennzahlen!A:W,MATCH(B766,Gemeinde_Kennzahlen!B:B,),23)),INDEX(Gemeinde_Kennzahlen!A:W,MATCH(B766,Gemeinde_Kennzahlen!B:B,),23),0),0)</f>
        <v>728</v>
      </c>
    </row>
    <row r="767" spans="1:21" x14ac:dyDescent="0.2">
      <c r="A767">
        <v>2278</v>
      </c>
      <c r="B767" t="s">
        <v>1623</v>
      </c>
      <c r="C767" s="6">
        <v>0</v>
      </c>
      <c r="D767" s="6">
        <v>0</v>
      </c>
      <c r="E767" s="6">
        <v>0</v>
      </c>
      <c r="F767" s="6">
        <v>0</v>
      </c>
      <c r="G767" s="6">
        <v>0</v>
      </c>
      <c r="H767" s="6">
        <v>0</v>
      </c>
      <c r="I767" s="6">
        <v>0</v>
      </c>
      <c r="J767" s="6">
        <v>0</v>
      </c>
      <c r="K767" s="6">
        <v>0</v>
      </c>
      <c r="L767" s="6">
        <v>0</v>
      </c>
      <c r="M767" s="6">
        <f t="shared" si="72"/>
        <v>0</v>
      </c>
      <c r="N767" s="6">
        <f t="shared" si="73"/>
        <v>0</v>
      </c>
      <c r="O767" s="6">
        <f t="shared" si="74"/>
        <v>0</v>
      </c>
      <c r="P767" s="6">
        <f t="shared" si="75"/>
        <v>0</v>
      </c>
      <c r="Q767" s="6">
        <f t="shared" si="76"/>
        <v>0</v>
      </c>
      <c r="R767" s="6">
        <f t="shared" si="77"/>
        <v>0</v>
      </c>
      <c r="S767" t="str" cm="1">
        <f t="array" ref="S767">_xlfn.IFS(R767&gt;Q767,"Zunahme",-1*Q767&gt;R767,"Abnahme",TRUE,"Konstant")</f>
        <v>Konstant</v>
      </c>
      <c r="T767">
        <f>IFERROR(INDEX(Gemeinde_Kennzahlen!A:C,MATCH(B767,Gemeinde_Kennzahlen!B:B,),3),0)</f>
        <v>449</v>
      </c>
      <c r="U767">
        <f>IFERROR(IF(ISNUMBER(INDEX(Gemeinde_Kennzahlen!A:W,MATCH(B767,Gemeinde_Kennzahlen!B:B,),23)),INDEX(Gemeinde_Kennzahlen!A:W,MATCH(B767,Gemeinde_Kennzahlen!B:B,),23),0),0)</f>
        <v>0</v>
      </c>
    </row>
    <row r="768" spans="1:21" x14ac:dyDescent="0.2">
      <c r="A768">
        <v>2284</v>
      </c>
      <c r="B768" t="s">
        <v>1622</v>
      </c>
      <c r="C768" s="6">
        <v>0</v>
      </c>
      <c r="D768" s="6">
        <v>0</v>
      </c>
      <c r="E768" s="6">
        <v>0</v>
      </c>
      <c r="F768" s="6">
        <v>0</v>
      </c>
      <c r="G768" s="6">
        <v>0</v>
      </c>
      <c r="H768" s="6">
        <v>3.8624951718810348</v>
      </c>
      <c r="I768" s="6">
        <v>1.9312475859405174</v>
      </c>
      <c r="J768" s="6">
        <v>0</v>
      </c>
      <c r="K768" s="6">
        <v>0</v>
      </c>
      <c r="L768" s="6">
        <v>0</v>
      </c>
      <c r="M768" s="6">
        <f t="shared" si="72"/>
        <v>0.57937427578215517</v>
      </c>
      <c r="N768" s="6">
        <f t="shared" si="73"/>
        <v>0</v>
      </c>
      <c r="O768" s="6">
        <f t="shared" si="74"/>
        <v>0</v>
      </c>
      <c r="P768" s="6">
        <f t="shared" si="75"/>
        <v>1.1587485515643103</v>
      </c>
      <c r="Q768" s="6">
        <f t="shared" si="76"/>
        <v>0.41220060753398019</v>
      </c>
      <c r="R768" s="6">
        <f t="shared" si="77"/>
        <v>0.57937427578215517</v>
      </c>
      <c r="S768" t="str" cm="1">
        <f t="array" ref="S768">_xlfn.IFS(R768&gt;Q768,"Zunahme",-1*Q768&gt;R768,"Abnahme",TRUE,"Konstant")</f>
        <v>Zunahme</v>
      </c>
      <c r="T768">
        <f>IFERROR(INDEX(Gemeinde_Kennzahlen!A:C,MATCH(B768,Gemeinde_Kennzahlen!B:B,),3),0)</f>
        <v>4015</v>
      </c>
      <c r="U768">
        <f>IFERROR(IF(ISNUMBER(INDEX(Gemeinde_Kennzahlen!A:W,MATCH(B768,Gemeinde_Kennzahlen!B:B,),23)),INDEX(Gemeinde_Kennzahlen!A:W,MATCH(B768,Gemeinde_Kennzahlen!B:B,),23),0),0)</f>
        <v>1163</v>
      </c>
    </row>
    <row r="769" spans="1:21" x14ac:dyDescent="0.2">
      <c r="A769">
        <v>2292</v>
      </c>
      <c r="B769" t="s">
        <v>1621</v>
      </c>
      <c r="C769" s="6">
        <v>0</v>
      </c>
      <c r="D769" s="6">
        <v>0</v>
      </c>
      <c r="E769" s="6">
        <v>13.550135501355014</v>
      </c>
      <c r="F769" s="6">
        <v>0</v>
      </c>
      <c r="G769" s="6">
        <v>0</v>
      </c>
      <c r="H769" s="6">
        <v>0</v>
      </c>
      <c r="I769" s="6">
        <v>0</v>
      </c>
      <c r="J769" s="6">
        <v>0</v>
      </c>
      <c r="K769" s="6">
        <v>0</v>
      </c>
      <c r="L769" s="6">
        <v>0</v>
      </c>
      <c r="M769" s="6">
        <f t="shared" si="72"/>
        <v>1.3550135501355014</v>
      </c>
      <c r="N769" s="6">
        <f t="shared" si="73"/>
        <v>0</v>
      </c>
      <c r="O769" s="6">
        <f t="shared" si="74"/>
        <v>2.7100271002710028</v>
      </c>
      <c r="P769" s="6">
        <f t="shared" si="75"/>
        <v>0</v>
      </c>
      <c r="Q769" s="6">
        <f t="shared" si="76"/>
        <v>1.3550135501355014</v>
      </c>
      <c r="R769" s="6">
        <f t="shared" si="77"/>
        <v>-1.3550135501355014</v>
      </c>
      <c r="S769" t="str" cm="1">
        <f t="array" ref="S769">_xlfn.IFS(R769&gt;Q769,"Zunahme",-1*Q769&gt;R769,"Abnahme",TRUE,"Konstant")</f>
        <v>Konstant</v>
      </c>
      <c r="T769">
        <f>IFERROR(INDEX(Gemeinde_Kennzahlen!A:C,MATCH(B769,Gemeinde_Kennzahlen!B:B,),3),0)</f>
        <v>653</v>
      </c>
      <c r="U769">
        <f>IFERROR(IF(ISNUMBER(INDEX(Gemeinde_Kennzahlen!A:W,MATCH(B769,Gemeinde_Kennzahlen!B:B,),23)),INDEX(Gemeinde_Kennzahlen!A:W,MATCH(B769,Gemeinde_Kennzahlen!B:B,),23),0),0)</f>
        <v>85</v>
      </c>
    </row>
    <row r="770" spans="1:21" x14ac:dyDescent="0.2">
      <c r="A770">
        <v>2293</v>
      </c>
      <c r="B770" t="s">
        <v>1620</v>
      </c>
      <c r="C770" s="6">
        <v>0.8221655841486476</v>
      </c>
      <c r="D770" s="6">
        <v>0</v>
      </c>
      <c r="E770" s="6">
        <v>2.4664967524459427</v>
      </c>
      <c r="F770" s="6">
        <v>2.4664967524459427</v>
      </c>
      <c r="G770" s="6">
        <v>3.2886623365945904</v>
      </c>
      <c r="H770" s="6">
        <v>1.6443311682972952</v>
      </c>
      <c r="I770" s="6">
        <v>0.8221655841486476</v>
      </c>
      <c r="J770" s="6">
        <v>5.7551590890405331</v>
      </c>
      <c r="K770" s="6">
        <v>0</v>
      </c>
      <c r="L770" s="6">
        <v>3.2886623365945904</v>
      </c>
      <c r="M770" s="6">
        <f t="shared" si="72"/>
        <v>2.0554139603716193</v>
      </c>
      <c r="N770" s="6">
        <f t="shared" si="73"/>
        <v>2.0554139603716188</v>
      </c>
      <c r="O770" s="6">
        <f t="shared" si="74"/>
        <v>1.8087642851270247</v>
      </c>
      <c r="P770" s="6">
        <f t="shared" si="75"/>
        <v>2.3020636356162134</v>
      </c>
      <c r="Q770" s="6">
        <f t="shared" si="76"/>
        <v>0.56497925753208633</v>
      </c>
      <c r="R770" s="6">
        <f t="shared" si="77"/>
        <v>0.24664967524459414</v>
      </c>
      <c r="S770" t="str" cm="1">
        <f t="array" ref="S770">_xlfn.IFS(R770&gt;Q770,"Zunahme",-1*Q770&gt;R770,"Abnahme",TRUE,"Konstant")</f>
        <v>Konstant</v>
      </c>
      <c r="T770">
        <f>IFERROR(INDEX(Gemeinde_Kennzahlen!A:C,MATCH(B770,Gemeinde_Kennzahlen!B:B,),3),0)</f>
        <v>8181</v>
      </c>
      <c r="U770">
        <f>IFERROR(IF(ISNUMBER(INDEX(Gemeinde_Kennzahlen!A:W,MATCH(B770,Gemeinde_Kennzahlen!B:B,),23)),INDEX(Gemeinde_Kennzahlen!A:W,MATCH(B770,Gemeinde_Kennzahlen!B:B,),23),0),0)</f>
        <v>3982</v>
      </c>
    </row>
    <row r="771" spans="1:21" x14ac:dyDescent="0.2">
      <c r="A771">
        <v>2294</v>
      </c>
      <c r="B771" t="s">
        <v>1619</v>
      </c>
      <c r="C771" s="6">
        <v>4.8851978505129461</v>
      </c>
      <c r="D771" s="6">
        <v>0</v>
      </c>
      <c r="E771" s="6">
        <v>0</v>
      </c>
      <c r="F771" s="6">
        <v>4.8851978505129461</v>
      </c>
      <c r="G771" s="6">
        <v>4.8851978505129461</v>
      </c>
      <c r="H771" s="6">
        <v>4.8851978505129461</v>
      </c>
      <c r="I771" s="6">
        <v>0</v>
      </c>
      <c r="J771" s="6">
        <v>0</v>
      </c>
      <c r="K771" s="6">
        <v>0</v>
      </c>
      <c r="L771" s="6">
        <v>0</v>
      </c>
      <c r="M771" s="6">
        <f t="shared" si="72"/>
        <v>1.9540791402051785</v>
      </c>
      <c r="N771" s="6">
        <f t="shared" si="73"/>
        <v>0</v>
      </c>
      <c r="O771" s="6">
        <f t="shared" si="74"/>
        <v>2.9311187103077678</v>
      </c>
      <c r="P771" s="6">
        <f t="shared" si="75"/>
        <v>0.97703957010258924</v>
      </c>
      <c r="Q771" s="6">
        <f t="shared" si="76"/>
        <v>0.79774946841985928</v>
      </c>
      <c r="R771" s="6">
        <f t="shared" si="77"/>
        <v>-0.97703957010258924</v>
      </c>
      <c r="S771" t="str" cm="1">
        <f t="array" ref="S771">_xlfn.IFS(R771&gt;Q771,"Zunahme",-1*Q771&gt;R771,"Abnahme",TRUE,"Konstant")</f>
        <v>Abnahme</v>
      </c>
      <c r="T771">
        <f>IFERROR(INDEX(Gemeinde_Kennzahlen!A:C,MATCH(B771,Gemeinde_Kennzahlen!B:B,),3),0)</f>
        <v>1638</v>
      </c>
      <c r="U771">
        <f>IFERROR(IF(ISNUMBER(INDEX(Gemeinde_Kennzahlen!A:W,MATCH(B771,Gemeinde_Kennzahlen!B:B,),23)),INDEX(Gemeinde_Kennzahlen!A:W,MATCH(B771,Gemeinde_Kennzahlen!B:B,),23),0),0)</f>
        <v>409</v>
      </c>
    </row>
    <row r="772" spans="1:21" x14ac:dyDescent="0.2">
      <c r="A772">
        <v>2295</v>
      </c>
      <c r="B772" t="s">
        <v>1618</v>
      </c>
      <c r="C772" s="6">
        <v>2.2558087074216107</v>
      </c>
      <c r="D772" s="6">
        <v>0</v>
      </c>
      <c r="E772" s="6">
        <v>0</v>
      </c>
      <c r="F772" s="6">
        <v>2.2558087074216107</v>
      </c>
      <c r="G772" s="6">
        <v>4.5116174148432213</v>
      </c>
      <c r="H772" s="6">
        <v>0</v>
      </c>
      <c r="I772" s="6">
        <v>0</v>
      </c>
      <c r="J772" s="6">
        <v>0</v>
      </c>
      <c r="K772" s="6">
        <v>0</v>
      </c>
      <c r="L772" s="6">
        <v>0</v>
      </c>
      <c r="M772" s="6">
        <f t="shared" si="72"/>
        <v>0.90232348296864429</v>
      </c>
      <c r="N772" s="6">
        <f t="shared" si="73"/>
        <v>0</v>
      </c>
      <c r="O772" s="6">
        <f t="shared" si="74"/>
        <v>1.8046469659372886</v>
      </c>
      <c r="P772" s="6">
        <f t="shared" si="75"/>
        <v>0</v>
      </c>
      <c r="Q772" s="6">
        <f t="shared" si="76"/>
        <v>0.49877807208893893</v>
      </c>
      <c r="R772" s="6">
        <f t="shared" si="77"/>
        <v>-0.90232348296864429</v>
      </c>
      <c r="S772" t="str" cm="1">
        <f t="array" ref="S772">_xlfn.IFS(R772&gt;Q772,"Zunahme",-1*Q772&gt;R772,"Abnahme",TRUE,"Konstant")</f>
        <v>Abnahme</v>
      </c>
      <c r="T772">
        <f>IFERROR(INDEX(Gemeinde_Kennzahlen!A:C,MATCH(B772,Gemeinde_Kennzahlen!B:B,),3),0)</f>
        <v>3409</v>
      </c>
      <c r="U772">
        <f>IFERROR(IF(ISNUMBER(INDEX(Gemeinde_Kennzahlen!A:W,MATCH(B772,Gemeinde_Kennzahlen!B:B,),23)),INDEX(Gemeinde_Kennzahlen!A:W,MATCH(B772,Gemeinde_Kennzahlen!B:B,),23),0),0)</f>
        <v>1024</v>
      </c>
    </row>
    <row r="773" spans="1:21" x14ac:dyDescent="0.2">
      <c r="A773">
        <v>2296</v>
      </c>
      <c r="B773" t="s">
        <v>1617</v>
      </c>
      <c r="C773" s="6">
        <v>0</v>
      </c>
      <c r="D773" s="6">
        <v>5.8651026392961869</v>
      </c>
      <c r="E773" s="6">
        <v>0</v>
      </c>
      <c r="F773" s="6">
        <v>0</v>
      </c>
      <c r="G773" s="6">
        <v>0</v>
      </c>
      <c r="H773" s="6">
        <v>0</v>
      </c>
      <c r="I773" s="6">
        <v>0</v>
      </c>
      <c r="J773" s="6">
        <v>0</v>
      </c>
      <c r="K773" s="6">
        <v>0</v>
      </c>
      <c r="L773" s="6">
        <v>0</v>
      </c>
      <c r="M773" s="6">
        <f t="shared" si="72"/>
        <v>0.58651026392961869</v>
      </c>
      <c r="N773" s="6">
        <f t="shared" si="73"/>
        <v>0</v>
      </c>
      <c r="O773" s="6">
        <f t="shared" si="74"/>
        <v>1.1730205278592374</v>
      </c>
      <c r="P773" s="6">
        <f t="shared" si="75"/>
        <v>0</v>
      </c>
      <c r="Q773" s="6">
        <f t="shared" si="76"/>
        <v>0.58651026392961869</v>
      </c>
      <c r="R773" s="6">
        <f t="shared" si="77"/>
        <v>-0.58651026392961869</v>
      </c>
      <c r="S773" t="str" cm="1">
        <f t="array" ref="S773">_xlfn.IFS(R773&gt;Q773,"Zunahme",-1*Q773&gt;R773,"Abnahme",TRUE,"Konstant")</f>
        <v>Konstant</v>
      </c>
      <c r="T773">
        <f>IFERROR(INDEX(Gemeinde_Kennzahlen!A:C,MATCH(B773,Gemeinde_Kennzahlen!B:B,),3),0)</f>
        <v>1402</v>
      </c>
      <c r="U773">
        <f>IFERROR(IF(ISNUMBER(INDEX(Gemeinde_Kennzahlen!A:W,MATCH(B773,Gemeinde_Kennzahlen!B:B,),23)),INDEX(Gemeinde_Kennzahlen!A:W,MATCH(B773,Gemeinde_Kennzahlen!B:B,),23),0),0)</f>
        <v>303</v>
      </c>
    </row>
    <row r="774" spans="1:21" x14ac:dyDescent="0.2">
      <c r="A774">
        <v>2299</v>
      </c>
      <c r="B774" t="s">
        <v>1616</v>
      </c>
      <c r="C774" s="6">
        <v>0</v>
      </c>
      <c r="D774" s="6">
        <v>0</v>
      </c>
      <c r="E774" s="6">
        <v>0</v>
      </c>
      <c r="F774" s="6">
        <v>1.9116803670426303</v>
      </c>
      <c r="G774" s="6">
        <v>3.8233607340852607</v>
      </c>
      <c r="H774" s="6">
        <v>0</v>
      </c>
      <c r="I774" s="6">
        <v>0</v>
      </c>
      <c r="J774" s="6">
        <v>0</v>
      </c>
      <c r="K774" s="6">
        <v>0</v>
      </c>
      <c r="L774" s="6">
        <v>0</v>
      </c>
      <c r="M774" s="6">
        <f t="shared" si="72"/>
        <v>0.57350411011278912</v>
      </c>
      <c r="N774" s="6">
        <f t="shared" si="73"/>
        <v>0</v>
      </c>
      <c r="O774" s="6">
        <f t="shared" si="74"/>
        <v>1.1470082202255782</v>
      </c>
      <c r="P774" s="6">
        <f t="shared" si="75"/>
        <v>0</v>
      </c>
      <c r="Q774" s="6">
        <f t="shared" si="76"/>
        <v>0.4080242297478397</v>
      </c>
      <c r="R774" s="6">
        <f t="shared" si="77"/>
        <v>-0.57350411011278912</v>
      </c>
      <c r="S774" t="str" cm="1">
        <f t="array" ref="S774">_xlfn.IFS(R774&gt;Q774,"Zunahme",-1*Q774&gt;R774,"Abnahme",TRUE,"Konstant")</f>
        <v>Abnahme</v>
      </c>
      <c r="T774">
        <f>IFERROR(INDEX(Gemeinde_Kennzahlen!A:C,MATCH(B774,Gemeinde_Kennzahlen!B:B,),3),0)</f>
        <v>3621</v>
      </c>
      <c r="U774">
        <f>IFERROR(IF(ISNUMBER(INDEX(Gemeinde_Kennzahlen!A:W,MATCH(B774,Gemeinde_Kennzahlen!B:B,),23)),INDEX(Gemeinde_Kennzahlen!A:W,MATCH(B774,Gemeinde_Kennzahlen!B:B,),23),0),0)</f>
        <v>1610</v>
      </c>
    </row>
    <row r="775" spans="1:21" x14ac:dyDescent="0.2">
      <c r="A775">
        <v>2300</v>
      </c>
      <c r="B775" t="s">
        <v>1615</v>
      </c>
      <c r="C775" s="6">
        <v>0</v>
      </c>
      <c r="D775" s="6">
        <v>0</v>
      </c>
      <c r="E775" s="6">
        <v>0</v>
      </c>
      <c r="F775" s="6">
        <v>0</v>
      </c>
      <c r="G775" s="6">
        <v>0</v>
      </c>
      <c r="H775" s="6">
        <v>0</v>
      </c>
      <c r="I775" s="6">
        <v>0</v>
      </c>
      <c r="J775" s="6">
        <v>0</v>
      </c>
      <c r="K775" s="6">
        <v>0</v>
      </c>
      <c r="L775" s="6">
        <v>0</v>
      </c>
      <c r="M775" s="6">
        <f t="shared" si="72"/>
        <v>0</v>
      </c>
      <c r="N775" s="6">
        <f t="shared" si="73"/>
        <v>0</v>
      </c>
      <c r="O775" s="6">
        <f t="shared" si="74"/>
        <v>0</v>
      </c>
      <c r="P775" s="6">
        <f t="shared" si="75"/>
        <v>0</v>
      </c>
      <c r="Q775" s="6">
        <f t="shared" si="76"/>
        <v>0</v>
      </c>
      <c r="R775" s="6">
        <f t="shared" si="77"/>
        <v>0</v>
      </c>
      <c r="S775" t="str" cm="1">
        <f t="array" ref="S775">_xlfn.IFS(R775&gt;Q775,"Zunahme",-1*Q775&gt;R775,"Abnahme",TRUE,"Konstant")</f>
        <v>Konstant</v>
      </c>
      <c r="T775">
        <f>IFERROR(INDEX(Gemeinde_Kennzahlen!A:C,MATCH(B775,Gemeinde_Kennzahlen!B:B,),3),0)</f>
        <v>1013</v>
      </c>
      <c r="U775">
        <f>IFERROR(IF(ISNUMBER(INDEX(Gemeinde_Kennzahlen!A:W,MATCH(B775,Gemeinde_Kennzahlen!B:B,),23)),INDEX(Gemeinde_Kennzahlen!A:W,MATCH(B775,Gemeinde_Kennzahlen!B:B,),23),0),0)</f>
        <v>167</v>
      </c>
    </row>
    <row r="776" spans="1:21" x14ac:dyDescent="0.2">
      <c r="A776">
        <v>2301</v>
      </c>
      <c r="B776" t="s">
        <v>1614</v>
      </c>
      <c r="C776" s="6">
        <v>0</v>
      </c>
      <c r="D776" s="6">
        <v>0</v>
      </c>
      <c r="E776" s="6">
        <v>0</v>
      </c>
      <c r="F776" s="6">
        <v>0</v>
      </c>
      <c r="G776" s="6">
        <v>0</v>
      </c>
      <c r="H776" s="6">
        <v>0</v>
      </c>
      <c r="I776" s="6">
        <v>0</v>
      </c>
      <c r="J776" s="6">
        <v>0</v>
      </c>
      <c r="K776" s="6">
        <v>0</v>
      </c>
      <c r="L776" s="6">
        <v>0</v>
      </c>
      <c r="M776" s="6">
        <f t="shared" si="72"/>
        <v>0</v>
      </c>
      <c r="N776" s="6">
        <f t="shared" si="73"/>
        <v>0</v>
      </c>
      <c r="O776" s="6">
        <f t="shared" si="74"/>
        <v>0</v>
      </c>
      <c r="P776" s="6">
        <f t="shared" si="75"/>
        <v>0</v>
      </c>
      <c r="Q776" s="6">
        <f t="shared" si="76"/>
        <v>0</v>
      </c>
      <c r="R776" s="6">
        <f t="shared" si="77"/>
        <v>0</v>
      </c>
      <c r="S776" t="str" cm="1">
        <f t="array" ref="S776">_xlfn.IFS(R776&gt;Q776,"Zunahme",-1*Q776&gt;R776,"Abnahme",TRUE,"Konstant")</f>
        <v>Konstant</v>
      </c>
      <c r="T776">
        <f>IFERROR(INDEX(Gemeinde_Kennzahlen!A:C,MATCH(B776,Gemeinde_Kennzahlen!B:B,),3),0)</f>
        <v>1108</v>
      </c>
      <c r="U776">
        <f>IFERROR(IF(ISNUMBER(INDEX(Gemeinde_Kennzahlen!A:W,MATCH(B776,Gemeinde_Kennzahlen!B:B,),23)),INDEX(Gemeinde_Kennzahlen!A:W,MATCH(B776,Gemeinde_Kennzahlen!B:B,),23),0),0)</f>
        <v>204</v>
      </c>
    </row>
    <row r="777" spans="1:21" x14ac:dyDescent="0.2">
      <c r="A777">
        <v>2303</v>
      </c>
      <c r="B777" t="s">
        <v>1613</v>
      </c>
      <c r="C777" s="6">
        <v>0</v>
      </c>
      <c r="D777" s="6">
        <v>0</v>
      </c>
      <c r="E777" s="6">
        <v>0</v>
      </c>
      <c r="F777" s="6">
        <v>0</v>
      </c>
      <c r="G777" s="6">
        <v>0</v>
      </c>
      <c r="H777" s="6">
        <v>0</v>
      </c>
      <c r="I777" s="6">
        <v>0</v>
      </c>
      <c r="J777" s="6">
        <v>0</v>
      </c>
      <c r="K777" s="6">
        <v>0</v>
      </c>
      <c r="L777" s="6">
        <v>0</v>
      </c>
      <c r="M777" s="6">
        <f t="shared" si="72"/>
        <v>0</v>
      </c>
      <c r="N777" s="6">
        <f t="shared" si="73"/>
        <v>0</v>
      </c>
      <c r="O777" s="6">
        <f t="shared" si="74"/>
        <v>0</v>
      </c>
      <c r="P777" s="6">
        <f t="shared" si="75"/>
        <v>0</v>
      </c>
      <c r="Q777" s="6">
        <f t="shared" si="76"/>
        <v>0</v>
      </c>
      <c r="R777" s="6">
        <f t="shared" si="77"/>
        <v>0</v>
      </c>
      <c r="S777" t="str" cm="1">
        <f t="array" ref="S777">_xlfn.IFS(R777&gt;Q777,"Zunahme",-1*Q777&gt;R777,"Abnahme",TRUE,"Konstant")</f>
        <v>Konstant</v>
      </c>
      <c r="T777">
        <f>IFERROR(INDEX(Gemeinde_Kennzahlen!A:C,MATCH(B777,Gemeinde_Kennzahlen!B:B,),3),0)</f>
        <v>971</v>
      </c>
      <c r="U777">
        <f>IFERROR(IF(ISNUMBER(INDEX(Gemeinde_Kennzahlen!A:W,MATCH(B777,Gemeinde_Kennzahlen!B:B,),23)),INDEX(Gemeinde_Kennzahlen!A:W,MATCH(B777,Gemeinde_Kennzahlen!B:B,),23),0),0)</f>
        <v>167</v>
      </c>
    </row>
    <row r="778" spans="1:21" x14ac:dyDescent="0.2">
      <c r="A778">
        <v>2304</v>
      </c>
      <c r="B778" t="s">
        <v>1612</v>
      </c>
      <c r="C778" s="6">
        <v>5.7603686635944698</v>
      </c>
      <c r="D778" s="6">
        <v>0</v>
      </c>
      <c r="E778" s="6">
        <v>0</v>
      </c>
      <c r="F778" s="6">
        <v>0</v>
      </c>
      <c r="G778" s="6">
        <v>0</v>
      </c>
      <c r="H778" s="6">
        <v>0</v>
      </c>
      <c r="I778" s="6">
        <v>0</v>
      </c>
      <c r="J778" s="6">
        <v>5.7603686635944698</v>
      </c>
      <c r="K778" s="6">
        <v>0</v>
      </c>
      <c r="L778" s="6">
        <v>0</v>
      </c>
      <c r="M778" s="6">
        <f t="shared" si="72"/>
        <v>1.1520737327188939</v>
      </c>
      <c r="N778" s="6">
        <f t="shared" si="73"/>
        <v>0</v>
      </c>
      <c r="O778" s="6">
        <f t="shared" si="74"/>
        <v>1.1520737327188939</v>
      </c>
      <c r="P778" s="6">
        <f t="shared" si="75"/>
        <v>1.1520737327188939</v>
      </c>
      <c r="Q778" s="6">
        <f t="shared" si="76"/>
        <v>0.7680491551459292</v>
      </c>
      <c r="R778" s="6">
        <f t="shared" si="77"/>
        <v>0</v>
      </c>
      <c r="S778" t="str" cm="1">
        <f t="array" ref="S778">_xlfn.IFS(R778&gt;Q778,"Zunahme",-1*Q778&gt;R778,"Abnahme",TRUE,"Konstant")</f>
        <v>Konstant</v>
      </c>
      <c r="T778">
        <f>IFERROR(INDEX(Gemeinde_Kennzahlen!A:C,MATCH(B778,Gemeinde_Kennzahlen!B:B,),3),0)</f>
        <v>1345</v>
      </c>
      <c r="U778">
        <f>IFERROR(IF(ISNUMBER(INDEX(Gemeinde_Kennzahlen!A:W,MATCH(B778,Gemeinde_Kennzahlen!B:B,),23)),INDEX(Gemeinde_Kennzahlen!A:W,MATCH(B778,Gemeinde_Kennzahlen!B:B,),23),0),0)</f>
        <v>391</v>
      </c>
    </row>
    <row r="779" spans="1:21" x14ac:dyDescent="0.2">
      <c r="A779">
        <v>2305</v>
      </c>
      <c r="B779" t="s">
        <v>1611</v>
      </c>
      <c r="C779" s="6">
        <v>0</v>
      </c>
      <c r="D779" s="6">
        <v>0</v>
      </c>
      <c r="E779" s="6">
        <v>0</v>
      </c>
      <c r="F779" s="6">
        <v>1.7838030681412773</v>
      </c>
      <c r="G779" s="6">
        <v>1.7838030681412773</v>
      </c>
      <c r="H779" s="6">
        <v>0</v>
      </c>
      <c r="I779" s="6">
        <v>1.7838030681412773</v>
      </c>
      <c r="J779" s="6">
        <v>0</v>
      </c>
      <c r="K779" s="6">
        <v>0</v>
      </c>
      <c r="L779" s="6">
        <v>1.7838030681412773</v>
      </c>
      <c r="M779" s="6">
        <f t="shared" si="72"/>
        <v>0.7135212272565109</v>
      </c>
      <c r="N779" s="6">
        <f t="shared" si="73"/>
        <v>0</v>
      </c>
      <c r="O779" s="6">
        <f t="shared" si="74"/>
        <v>0.7135212272565109</v>
      </c>
      <c r="P779" s="6">
        <f t="shared" si="75"/>
        <v>0.7135212272565109</v>
      </c>
      <c r="Q779" s="6">
        <f t="shared" si="76"/>
        <v>0.29129382123714809</v>
      </c>
      <c r="R779" s="6">
        <f t="shared" si="77"/>
        <v>0</v>
      </c>
      <c r="S779" t="str" cm="1">
        <f t="array" ref="S779">_xlfn.IFS(R779&gt;Q779,"Zunahme",-1*Q779&gt;R779,"Abnahme",TRUE,"Konstant")</f>
        <v>Konstant</v>
      </c>
      <c r="T779">
        <f>IFERROR(INDEX(Gemeinde_Kennzahlen!A:C,MATCH(B779,Gemeinde_Kennzahlen!B:B,),3),0)</f>
        <v>4037</v>
      </c>
      <c r="U779">
        <f>IFERROR(IF(ISNUMBER(INDEX(Gemeinde_Kennzahlen!A:W,MATCH(B779,Gemeinde_Kennzahlen!B:B,),23)),INDEX(Gemeinde_Kennzahlen!A:W,MATCH(B779,Gemeinde_Kennzahlen!B:B,),23),0),0)</f>
        <v>1569</v>
      </c>
    </row>
    <row r="780" spans="1:21" x14ac:dyDescent="0.2">
      <c r="A780">
        <v>2306</v>
      </c>
      <c r="B780" t="s">
        <v>1610</v>
      </c>
      <c r="C780" s="6">
        <v>0</v>
      </c>
      <c r="D780" s="6">
        <v>0</v>
      </c>
      <c r="E780" s="6">
        <v>0.93327111525898288</v>
      </c>
      <c r="F780" s="6">
        <v>1.8665422305179658</v>
      </c>
      <c r="G780" s="6">
        <v>0.93327111525898288</v>
      </c>
      <c r="H780" s="6">
        <v>0.93327111525898288</v>
      </c>
      <c r="I780" s="6">
        <v>0</v>
      </c>
      <c r="J780" s="6">
        <v>1.8665422305179658</v>
      </c>
      <c r="K780" s="6">
        <v>0.93327111525898288</v>
      </c>
      <c r="L780" s="6">
        <v>0</v>
      </c>
      <c r="M780" s="6">
        <f t="shared" si="72"/>
        <v>0.7466168922071863</v>
      </c>
      <c r="N780" s="6">
        <f t="shared" si="73"/>
        <v>0.93327111525898288</v>
      </c>
      <c r="O780" s="6">
        <f t="shared" si="74"/>
        <v>0.7466168922071863</v>
      </c>
      <c r="P780" s="6">
        <f t="shared" si="75"/>
        <v>0.7466168922071863</v>
      </c>
      <c r="Q780" s="6">
        <f t="shared" si="76"/>
        <v>0.23279871748476852</v>
      </c>
      <c r="R780" s="6">
        <f t="shared" si="77"/>
        <v>0</v>
      </c>
      <c r="S780" t="str" cm="1">
        <f t="array" ref="S780">_xlfn.IFS(R780&gt;Q780,"Zunahme",-1*Q780&gt;R780,"Abnahme",TRUE,"Konstant")</f>
        <v>Konstant</v>
      </c>
      <c r="T780">
        <f>IFERROR(INDEX(Gemeinde_Kennzahlen!A:C,MATCH(B780,Gemeinde_Kennzahlen!B:B,),3),0)</f>
        <v>7639</v>
      </c>
      <c r="U780">
        <f>IFERROR(IF(ISNUMBER(INDEX(Gemeinde_Kennzahlen!A:W,MATCH(B780,Gemeinde_Kennzahlen!B:B,),23)),INDEX(Gemeinde_Kennzahlen!A:W,MATCH(B780,Gemeinde_Kennzahlen!B:B,),23),0),0)</f>
        <v>3076</v>
      </c>
    </row>
    <row r="781" spans="1:21" x14ac:dyDescent="0.2">
      <c r="A781">
        <v>2307</v>
      </c>
      <c r="B781" t="s">
        <v>1609</v>
      </c>
      <c r="C781" s="6">
        <v>0</v>
      </c>
      <c r="D781" s="6">
        <v>0</v>
      </c>
      <c r="E781" s="6">
        <v>0</v>
      </c>
      <c r="F781" s="6">
        <v>0</v>
      </c>
      <c r="G781" s="6">
        <v>0</v>
      </c>
      <c r="H781" s="6">
        <v>0</v>
      </c>
      <c r="I781" s="6">
        <v>0</v>
      </c>
      <c r="J781" s="6">
        <v>0</v>
      </c>
      <c r="K781" s="6">
        <v>0</v>
      </c>
      <c r="L781" s="6">
        <v>0</v>
      </c>
      <c r="M781" s="6">
        <f t="shared" si="72"/>
        <v>0</v>
      </c>
      <c r="N781" s="6">
        <f t="shared" si="73"/>
        <v>0</v>
      </c>
      <c r="O781" s="6">
        <f t="shared" si="74"/>
        <v>0</v>
      </c>
      <c r="P781" s="6">
        <f t="shared" si="75"/>
        <v>0</v>
      </c>
      <c r="Q781" s="6">
        <f t="shared" si="76"/>
        <v>0</v>
      </c>
      <c r="R781" s="6">
        <f t="shared" si="77"/>
        <v>0</v>
      </c>
      <c r="S781" t="str" cm="1">
        <f t="array" ref="S781">_xlfn.IFS(R781&gt;Q781,"Zunahme",-1*Q781&gt;R781,"Abnahme",TRUE,"Konstant")</f>
        <v>Konstant</v>
      </c>
      <c r="T781">
        <f>IFERROR(INDEX(Gemeinde_Kennzahlen!A:C,MATCH(B781,Gemeinde_Kennzahlen!B:B,),3),0)</f>
        <v>1338</v>
      </c>
      <c r="U781">
        <f>IFERROR(IF(ISNUMBER(INDEX(Gemeinde_Kennzahlen!A:W,MATCH(B781,Gemeinde_Kennzahlen!B:B,),23)),INDEX(Gemeinde_Kennzahlen!A:W,MATCH(B781,Gemeinde_Kennzahlen!B:B,),23),0),0)</f>
        <v>350</v>
      </c>
    </row>
    <row r="782" spans="1:21" x14ac:dyDescent="0.2">
      <c r="A782">
        <v>2308</v>
      </c>
      <c r="B782" t="s">
        <v>1608</v>
      </c>
      <c r="C782" s="6">
        <v>0</v>
      </c>
      <c r="D782" s="6">
        <v>0</v>
      </c>
      <c r="E782" s="6">
        <v>0</v>
      </c>
      <c r="F782" s="6">
        <v>0</v>
      </c>
      <c r="G782" s="6">
        <v>0</v>
      </c>
      <c r="H782" s="6">
        <v>0</v>
      </c>
      <c r="I782" s="6">
        <v>0</v>
      </c>
      <c r="J782" s="6">
        <v>0</v>
      </c>
      <c r="K782" s="6">
        <v>0</v>
      </c>
      <c r="L782" s="6">
        <v>0</v>
      </c>
      <c r="M782" s="6">
        <f t="shared" si="72"/>
        <v>0</v>
      </c>
      <c r="N782" s="6">
        <f t="shared" si="73"/>
        <v>0</v>
      </c>
      <c r="O782" s="6">
        <f t="shared" si="74"/>
        <v>0</v>
      </c>
      <c r="P782" s="6">
        <f t="shared" si="75"/>
        <v>0</v>
      </c>
      <c r="Q782" s="6">
        <f t="shared" si="76"/>
        <v>0</v>
      </c>
      <c r="R782" s="6">
        <f t="shared" si="77"/>
        <v>0</v>
      </c>
      <c r="S782" t="str" cm="1">
        <f t="array" ref="S782">_xlfn.IFS(R782&gt;Q782,"Zunahme",-1*Q782&gt;R782,"Abnahme",TRUE,"Konstant")</f>
        <v>Konstant</v>
      </c>
      <c r="T782">
        <f>IFERROR(INDEX(Gemeinde_Kennzahlen!A:C,MATCH(B782,Gemeinde_Kennzahlen!B:B,),3),0)</f>
        <v>2379</v>
      </c>
      <c r="U782">
        <f>IFERROR(IF(ISNUMBER(INDEX(Gemeinde_Kennzahlen!A:W,MATCH(B782,Gemeinde_Kennzahlen!B:B,),23)),INDEX(Gemeinde_Kennzahlen!A:W,MATCH(B782,Gemeinde_Kennzahlen!B:B,),23),0),0)</f>
        <v>493</v>
      </c>
    </row>
    <row r="783" spans="1:21" x14ac:dyDescent="0.2">
      <c r="A783">
        <v>2309</v>
      </c>
      <c r="B783" t="s">
        <v>1607</v>
      </c>
      <c r="C783" s="6">
        <v>2.4515812699190977</v>
      </c>
      <c r="D783" s="6">
        <v>1.2257906349595489</v>
      </c>
      <c r="E783" s="6">
        <v>1.2257906349595489</v>
      </c>
      <c r="F783" s="6">
        <v>0</v>
      </c>
      <c r="G783" s="6">
        <v>0</v>
      </c>
      <c r="H783" s="6">
        <v>0</v>
      </c>
      <c r="I783" s="6">
        <v>3.6773719048786471</v>
      </c>
      <c r="J783" s="6">
        <v>2.4515812699190977</v>
      </c>
      <c r="K783" s="6">
        <v>1.2257906349595489</v>
      </c>
      <c r="L783" s="6">
        <v>1.2257906349595489</v>
      </c>
      <c r="M783" s="6">
        <f t="shared" si="72"/>
        <v>1.3483696984555038</v>
      </c>
      <c r="N783" s="6">
        <f t="shared" si="73"/>
        <v>1.2257906349595489</v>
      </c>
      <c r="O783" s="6">
        <f t="shared" si="74"/>
        <v>0.98063250796763912</v>
      </c>
      <c r="P783" s="6">
        <f t="shared" si="75"/>
        <v>1.7161068889433686</v>
      </c>
      <c r="Q783" s="6">
        <f t="shared" si="76"/>
        <v>0.38546952406866886</v>
      </c>
      <c r="R783" s="6">
        <f t="shared" si="77"/>
        <v>0.3677371904878648</v>
      </c>
      <c r="S783" t="str" cm="1">
        <f t="array" ref="S783">_xlfn.IFS(R783&gt;Q783,"Zunahme",-1*Q783&gt;R783,"Abnahme",TRUE,"Konstant")</f>
        <v>Konstant</v>
      </c>
      <c r="T783">
        <f>IFERROR(INDEX(Gemeinde_Kennzahlen!A:C,MATCH(B783,Gemeinde_Kennzahlen!B:B,),3),0)</f>
        <v>5569</v>
      </c>
      <c r="U783">
        <f>IFERROR(IF(ISNUMBER(INDEX(Gemeinde_Kennzahlen!A:W,MATCH(B783,Gemeinde_Kennzahlen!B:B,),23)),INDEX(Gemeinde_Kennzahlen!A:W,MATCH(B783,Gemeinde_Kennzahlen!B:B,),23),0),0)</f>
        <v>2589</v>
      </c>
    </row>
    <row r="784" spans="1:21" x14ac:dyDescent="0.2">
      <c r="A784">
        <v>2321</v>
      </c>
      <c r="B784" t="s">
        <v>1606</v>
      </c>
      <c r="C784" s="6">
        <v>0</v>
      </c>
      <c r="D784" s="6">
        <v>0</v>
      </c>
      <c r="E784" s="6">
        <v>2.3250406882120438</v>
      </c>
      <c r="F784" s="6">
        <v>0</v>
      </c>
      <c r="G784" s="6">
        <v>0</v>
      </c>
      <c r="H784" s="6">
        <v>0</v>
      </c>
      <c r="I784" s="6">
        <v>2.3250406882120438</v>
      </c>
      <c r="J784" s="6">
        <v>2.3250406882120438</v>
      </c>
      <c r="K784" s="6">
        <v>0</v>
      </c>
      <c r="L784" s="6">
        <v>0</v>
      </c>
      <c r="M784" s="6">
        <f t="shared" si="72"/>
        <v>0.69751220646361323</v>
      </c>
      <c r="N784" s="6">
        <f t="shared" si="73"/>
        <v>0</v>
      </c>
      <c r="O784" s="6">
        <f t="shared" si="74"/>
        <v>0.46500813764240878</v>
      </c>
      <c r="P784" s="6">
        <f t="shared" si="75"/>
        <v>0.93001627528481756</v>
      </c>
      <c r="Q784" s="6">
        <f t="shared" si="76"/>
        <v>0.35515583158613034</v>
      </c>
      <c r="R784" s="6">
        <f t="shared" si="77"/>
        <v>0.23250406882120433</v>
      </c>
      <c r="S784" t="str" cm="1">
        <f t="array" ref="S784">_xlfn.IFS(R784&gt;Q784,"Zunahme",-1*Q784&gt;R784,"Abnahme",TRUE,"Konstant")</f>
        <v>Konstant</v>
      </c>
      <c r="T784">
        <f>IFERROR(INDEX(Gemeinde_Kennzahlen!A:C,MATCH(B784,Gemeinde_Kennzahlen!B:B,),3),0)</f>
        <v>3562</v>
      </c>
      <c r="U784">
        <f>IFERROR(IF(ISNUMBER(INDEX(Gemeinde_Kennzahlen!A:W,MATCH(B784,Gemeinde_Kennzahlen!B:B,),23)),INDEX(Gemeinde_Kennzahlen!A:W,MATCH(B784,Gemeinde_Kennzahlen!B:B,),23),0),0)</f>
        <v>739</v>
      </c>
    </row>
    <row r="785" spans="1:21" x14ac:dyDescent="0.2">
      <c r="A785">
        <v>2323</v>
      </c>
      <c r="B785" t="s">
        <v>1605</v>
      </c>
      <c r="C785" s="6">
        <v>0</v>
      </c>
      <c r="D785" s="6">
        <v>0</v>
      </c>
      <c r="E785" s="6">
        <v>0</v>
      </c>
      <c r="F785" s="6">
        <v>0</v>
      </c>
      <c r="G785" s="6">
        <v>0</v>
      </c>
      <c r="H785" s="6">
        <v>0</v>
      </c>
      <c r="I785" s="6">
        <v>4.9800796812749004</v>
      </c>
      <c r="J785" s="6">
        <v>0</v>
      </c>
      <c r="K785" s="6">
        <v>0</v>
      </c>
      <c r="L785" s="6">
        <v>4.9800796812749004</v>
      </c>
      <c r="M785" s="6">
        <f t="shared" si="72"/>
        <v>0.99601593625498008</v>
      </c>
      <c r="N785" s="6">
        <f t="shared" si="73"/>
        <v>0</v>
      </c>
      <c r="O785" s="6">
        <f t="shared" si="74"/>
        <v>0</v>
      </c>
      <c r="P785" s="6">
        <f t="shared" si="75"/>
        <v>1.9920318725099602</v>
      </c>
      <c r="Q785" s="6">
        <f t="shared" si="76"/>
        <v>0.66401062416998669</v>
      </c>
      <c r="R785" s="6">
        <f t="shared" si="77"/>
        <v>0.99601593625498008</v>
      </c>
      <c r="S785" t="str" cm="1">
        <f t="array" ref="S785">_xlfn.IFS(R785&gt;Q785,"Zunahme",-1*Q785&gt;R785,"Abnahme",TRUE,"Konstant")</f>
        <v>Zunahme</v>
      </c>
      <c r="T785">
        <f>IFERROR(INDEX(Gemeinde_Kennzahlen!A:C,MATCH(B785,Gemeinde_Kennzahlen!B:B,),3),0)</f>
        <v>1512</v>
      </c>
      <c r="U785">
        <f>IFERROR(IF(ISNUMBER(INDEX(Gemeinde_Kennzahlen!A:W,MATCH(B785,Gemeinde_Kennzahlen!B:B,),23)),INDEX(Gemeinde_Kennzahlen!A:W,MATCH(B785,Gemeinde_Kennzahlen!B:B,),23),0),0)</f>
        <v>496</v>
      </c>
    </row>
    <row r="786" spans="1:21" x14ac:dyDescent="0.2">
      <c r="A786">
        <v>2325</v>
      </c>
      <c r="B786" t="s">
        <v>1604</v>
      </c>
      <c r="C786" s="6">
        <v>0.91449474165523559</v>
      </c>
      <c r="D786" s="6">
        <v>0.91449474165523559</v>
      </c>
      <c r="E786" s="6">
        <v>2.7434842249657065</v>
      </c>
      <c r="F786" s="6">
        <v>0</v>
      </c>
      <c r="G786" s="6">
        <v>1.8289894833104712</v>
      </c>
      <c r="H786" s="6">
        <v>0.91449474165523559</v>
      </c>
      <c r="I786" s="6">
        <v>2.7434842249657065</v>
      </c>
      <c r="J786" s="6">
        <v>3.6579789666209424</v>
      </c>
      <c r="K786" s="6">
        <v>0.91449474165523559</v>
      </c>
      <c r="L786" s="6">
        <v>3.6579789666209424</v>
      </c>
      <c r="M786" s="6">
        <f t="shared" si="72"/>
        <v>1.8289894833104712</v>
      </c>
      <c r="N786" s="6">
        <f t="shared" si="73"/>
        <v>1.3717421124828535</v>
      </c>
      <c r="O786" s="6">
        <f t="shared" si="74"/>
        <v>1.2802926383173296</v>
      </c>
      <c r="P786" s="6">
        <f t="shared" si="75"/>
        <v>2.3776863283036129</v>
      </c>
      <c r="Q786" s="6">
        <f t="shared" si="76"/>
        <v>0.408974481481443</v>
      </c>
      <c r="R786" s="6">
        <f t="shared" si="77"/>
        <v>0.54869684499314175</v>
      </c>
      <c r="S786" t="str" cm="1">
        <f t="array" ref="S786">_xlfn.IFS(R786&gt;Q786,"Zunahme",-1*Q786&gt;R786,"Abnahme",TRUE,"Konstant")</f>
        <v>Zunahme</v>
      </c>
      <c r="T786">
        <f>IFERROR(INDEX(Gemeinde_Kennzahlen!A:C,MATCH(B786,Gemeinde_Kennzahlen!B:B,),3),0)</f>
        <v>7216</v>
      </c>
      <c r="U786">
        <f>IFERROR(IF(ISNUMBER(INDEX(Gemeinde_Kennzahlen!A:W,MATCH(B786,Gemeinde_Kennzahlen!B:B,),23)),INDEX(Gemeinde_Kennzahlen!A:W,MATCH(B786,Gemeinde_Kennzahlen!B:B,),23),0),0)</f>
        <v>3719</v>
      </c>
    </row>
    <row r="787" spans="1:21" x14ac:dyDescent="0.2">
      <c r="A787">
        <v>2328</v>
      </c>
      <c r="B787" t="s">
        <v>1603</v>
      </c>
      <c r="C787" s="6">
        <v>0</v>
      </c>
      <c r="D787" s="6">
        <v>0</v>
      </c>
      <c r="E787" s="6">
        <v>0</v>
      </c>
      <c r="F787" s="6">
        <v>0</v>
      </c>
      <c r="G787" s="6">
        <v>0</v>
      </c>
      <c r="H787" s="6">
        <v>0</v>
      </c>
      <c r="I787" s="6">
        <v>0</v>
      </c>
      <c r="J787" s="6">
        <v>0</v>
      </c>
      <c r="K787" s="6">
        <v>0</v>
      </c>
      <c r="L787" s="6">
        <v>0</v>
      </c>
      <c r="M787" s="6">
        <f t="shared" ref="M787:M850" si="78">AVERAGE(C787:L787)</f>
        <v>0</v>
      </c>
      <c r="N787" s="6">
        <f t="shared" ref="N787:N850" si="79">MEDIAN(C787:L787)</f>
        <v>0</v>
      </c>
      <c r="O787" s="6">
        <f t="shared" ref="O787:O850" si="80">AVERAGE((C787:G787))</f>
        <v>0</v>
      </c>
      <c r="P787" s="6">
        <f t="shared" ref="P787:P850" si="81">AVERAGE(H787:L787)</f>
        <v>0</v>
      </c>
      <c r="Q787" s="6">
        <f t="shared" ref="Q787:Q850" si="82">STDEVA(C787:L787)/SQRT(COUNT(C787:L787))</f>
        <v>0</v>
      </c>
      <c r="R787" s="6">
        <f t="shared" ref="R787:R850" si="83">P787-M787</f>
        <v>0</v>
      </c>
      <c r="S787" t="str" cm="1">
        <f t="array" ref="S787">_xlfn.IFS(R787&gt;Q787,"Zunahme",-1*Q787&gt;R787,"Abnahme",TRUE,"Konstant")</f>
        <v>Konstant</v>
      </c>
      <c r="T787">
        <f>IFERROR(INDEX(Gemeinde_Kennzahlen!A:C,MATCH(B787,Gemeinde_Kennzahlen!B:B,),3),0)</f>
        <v>864</v>
      </c>
      <c r="U787">
        <f>IFERROR(IF(ISNUMBER(INDEX(Gemeinde_Kennzahlen!A:W,MATCH(B787,Gemeinde_Kennzahlen!B:B,),23)),INDEX(Gemeinde_Kennzahlen!A:W,MATCH(B787,Gemeinde_Kennzahlen!B:B,),23),0),0)</f>
        <v>193</v>
      </c>
    </row>
    <row r="788" spans="1:21" x14ac:dyDescent="0.2">
      <c r="A788">
        <v>2333</v>
      </c>
      <c r="B788" t="s">
        <v>1602</v>
      </c>
      <c r="C788" s="6">
        <v>7.2358900144717806</v>
      </c>
      <c r="D788" s="6">
        <v>0</v>
      </c>
      <c r="E788" s="6">
        <v>0</v>
      </c>
      <c r="F788" s="6">
        <v>0</v>
      </c>
      <c r="G788" s="6">
        <v>7.2358900144717806</v>
      </c>
      <c r="H788" s="6">
        <v>0</v>
      </c>
      <c r="I788" s="6">
        <v>0</v>
      </c>
      <c r="J788" s="6">
        <v>7.2358900144717806</v>
      </c>
      <c r="K788" s="6">
        <v>0</v>
      </c>
      <c r="L788" s="6">
        <v>0</v>
      </c>
      <c r="M788" s="6">
        <f t="shared" si="78"/>
        <v>2.1707670043415339</v>
      </c>
      <c r="N788" s="6">
        <f t="shared" si="79"/>
        <v>0</v>
      </c>
      <c r="O788" s="6">
        <f t="shared" si="80"/>
        <v>2.8943560057887123</v>
      </c>
      <c r="P788" s="6">
        <f t="shared" si="81"/>
        <v>1.4471780028943562</v>
      </c>
      <c r="Q788" s="6">
        <f t="shared" si="82"/>
        <v>1.1053004570564013</v>
      </c>
      <c r="R788" s="6">
        <f t="shared" si="83"/>
        <v>-0.72358900144717775</v>
      </c>
      <c r="S788" t="str" cm="1">
        <f t="array" ref="S788">_xlfn.IFS(R788&gt;Q788,"Zunahme",-1*Q788&gt;R788,"Abnahme",TRUE,"Konstant")</f>
        <v>Konstant</v>
      </c>
      <c r="T788">
        <f>IFERROR(INDEX(Gemeinde_Kennzahlen!A:C,MATCH(B788,Gemeinde_Kennzahlen!B:B,),3),0)</f>
        <v>1152</v>
      </c>
      <c r="U788">
        <f>IFERROR(IF(ISNUMBER(INDEX(Gemeinde_Kennzahlen!A:W,MATCH(B788,Gemeinde_Kennzahlen!B:B,),23)),INDEX(Gemeinde_Kennzahlen!A:W,MATCH(B788,Gemeinde_Kennzahlen!B:B,),23),0),0)</f>
        <v>230</v>
      </c>
    </row>
    <row r="789" spans="1:21" x14ac:dyDescent="0.2">
      <c r="A789">
        <v>2335</v>
      </c>
      <c r="B789" t="s">
        <v>1601</v>
      </c>
      <c r="C789" s="6">
        <v>0</v>
      </c>
      <c r="D789" s="6">
        <v>0</v>
      </c>
      <c r="E789" s="6">
        <v>0</v>
      </c>
      <c r="F789" s="6">
        <v>8.0385852090032159</v>
      </c>
      <c r="G789" s="6">
        <v>0</v>
      </c>
      <c r="H789" s="6">
        <v>0</v>
      </c>
      <c r="I789" s="6">
        <v>0</v>
      </c>
      <c r="J789" s="6">
        <v>8.0385852090032159</v>
      </c>
      <c r="K789" s="6">
        <v>0</v>
      </c>
      <c r="L789" s="6">
        <v>0</v>
      </c>
      <c r="M789" s="6">
        <f t="shared" si="78"/>
        <v>1.6077170418006432</v>
      </c>
      <c r="N789" s="6">
        <f t="shared" si="79"/>
        <v>0</v>
      </c>
      <c r="O789" s="6">
        <f t="shared" si="80"/>
        <v>1.6077170418006432</v>
      </c>
      <c r="P789" s="6">
        <f t="shared" si="81"/>
        <v>1.6077170418006432</v>
      </c>
      <c r="Q789" s="6">
        <f t="shared" si="82"/>
        <v>1.0718113612004287</v>
      </c>
      <c r="R789" s="6">
        <f t="shared" si="83"/>
        <v>0</v>
      </c>
      <c r="S789" t="str" cm="1">
        <f t="array" ref="S789">_xlfn.IFS(R789&gt;Q789,"Zunahme",-1*Q789&gt;R789,"Abnahme",TRUE,"Konstant")</f>
        <v>Konstant</v>
      </c>
      <c r="T789">
        <f>IFERROR(INDEX(Gemeinde_Kennzahlen!A:C,MATCH(B789,Gemeinde_Kennzahlen!B:B,),3),0)</f>
        <v>1028</v>
      </c>
      <c r="U789">
        <f>IFERROR(IF(ISNUMBER(INDEX(Gemeinde_Kennzahlen!A:W,MATCH(B789,Gemeinde_Kennzahlen!B:B,),23)),INDEX(Gemeinde_Kennzahlen!A:W,MATCH(B789,Gemeinde_Kennzahlen!B:B,),23),0),0)</f>
        <v>216</v>
      </c>
    </row>
    <row r="790" spans="1:21" x14ac:dyDescent="0.2">
      <c r="A790">
        <v>2336</v>
      </c>
      <c r="B790" t="s">
        <v>1600</v>
      </c>
      <c r="C790" s="6">
        <v>0</v>
      </c>
      <c r="D790" s="6">
        <v>0</v>
      </c>
      <c r="E790" s="6">
        <v>0</v>
      </c>
      <c r="F790" s="6">
        <v>0</v>
      </c>
      <c r="G790" s="6">
        <v>5.2246603970741905</v>
      </c>
      <c r="H790" s="6">
        <v>0</v>
      </c>
      <c r="I790" s="6">
        <v>0</v>
      </c>
      <c r="J790" s="6">
        <v>0</v>
      </c>
      <c r="K790" s="6">
        <v>0</v>
      </c>
      <c r="L790" s="6">
        <v>0</v>
      </c>
      <c r="M790" s="6">
        <f t="shared" si="78"/>
        <v>0.52246603970741901</v>
      </c>
      <c r="N790" s="6">
        <f t="shared" si="79"/>
        <v>0</v>
      </c>
      <c r="O790" s="6">
        <f t="shared" si="80"/>
        <v>1.044932079414838</v>
      </c>
      <c r="P790" s="6">
        <f t="shared" si="81"/>
        <v>0</v>
      </c>
      <c r="Q790" s="6">
        <f t="shared" si="82"/>
        <v>0.52246603970741901</v>
      </c>
      <c r="R790" s="6">
        <f t="shared" si="83"/>
        <v>-0.52246603970741901</v>
      </c>
      <c r="S790" t="str" cm="1">
        <f t="array" ref="S790">_xlfn.IFS(R790&gt;Q790,"Zunahme",-1*Q790&gt;R790,"Abnahme",TRUE,"Konstant")</f>
        <v>Konstant</v>
      </c>
      <c r="T790">
        <f>IFERROR(INDEX(Gemeinde_Kennzahlen!A:C,MATCH(B790,Gemeinde_Kennzahlen!B:B,),3),0)</f>
        <v>1435</v>
      </c>
      <c r="U790">
        <f>IFERROR(IF(ISNUMBER(INDEX(Gemeinde_Kennzahlen!A:W,MATCH(B790,Gemeinde_Kennzahlen!B:B,),23)),INDEX(Gemeinde_Kennzahlen!A:W,MATCH(B790,Gemeinde_Kennzahlen!B:B,),23),0),0)</f>
        <v>479</v>
      </c>
    </row>
    <row r="791" spans="1:21" x14ac:dyDescent="0.2">
      <c r="A791">
        <v>2337</v>
      </c>
      <c r="B791" t="s">
        <v>1599</v>
      </c>
      <c r="C791" s="6">
        <v>7.2886297376093303</v>
      </c>
      <c r="D791" s="6">
        <v>0</v>
      </c>
      <c r="E791" s="6">
        <v>0</v>
      </c>
      <c r="F791" s="6">
        <v>0</v>
      </c>
      <c r="G791" s="6">
        <v>0</v>
      </c>
      <c r="H791" s="6">
        <v>0</v>
      </c>
      <c r="I791" s="6">
        <v>0</v>
      </c>
      <c r="J791" s="6">
        <v>0</v>
      </c>
      <c r="K791" s="6">
        <v>0</v>
      </c>
      <c r="L791" s="6">
        <v>0</v>
      </c>
      <c r="M791" s="6">
        <f t="shared" si="78"/>
        <v>0.72886297376093301</v>
      </c>
      <c r="N791" s="6">
        <f t="shared" si="79"/>
        <v>0</v>
      </c>
      <c r="O791" s="6">
        <f t="shared" si="80"/>
        <v>1.457725947521866</v>
      </c>
      <c r="P791" s="6">
        <f t="shared" si="81"/>
        <v>0</v>
      </c>
      <c r="Q791" s="6">
        <f t="shared" si="82"/>
        <v>0.7288629737609329</v>
      </c>
      <c r="R791" s="6">
        <f t="shared" si="83"/>
        <v>-0.72886297376093301</v>
      </c>
      <c r="S791" t="str" cm="1">
        <f t="array" ref="S791">_xlfn.IFS(R791&gt;Q791,"Zunahme",-1*Q791&gt;R791,"Abnahme",TRUE,"Konstant")</f>
        <v>Konstant</v>
      </c>
      <c r="T791">
        <f>IFERROR(INDEX(Gemeinde_Kennzahlen!A:C,MATCH(B791,Gemeinde_Kennzahlen!B:B,),3),0)</f>
        <v>1201</v>
      </c>
      <c r="U791">
        <f>IFERROR(IF(ISNUMBER(INDEX(Gemeinde_Kennzahlen!A:W,MATCH(B791,Gemeinde_Kennzahlen!B:B,),23)),INDEX(Gemeinde_Kennzahlen!A:W,MATCH(B791,Gemeinde_Kennzahlen!B:B,),23),0),0)</f>
        <v>171</v>
      </c>
    </row>
    <row r="792" spans="1:21" x14ac:dyDescent="0.2">
      <c r="A792">
        <v>2338</v>
      </c>
      <c r="B792" t="s">
        <v>1598</v>
      </c>
      <c r="C792" s="6">
        <v>0</v>
      </c>
      <c r="D792" s="6">
        <v>0</v>
      </c>
      <c r="E792" s="6">
        <v>0</v>
      </c>
      <c r="F792" s="6">
        <v>0</v>
      </c>
      <c r="G792" s="6">
        <v>0</v>
      </c>
      <c r="H792" s="6">
        <v>0</v>
      </c>
      <c r="I792" s="6">
        <v>0</v>
      </c>
      <c r="J792" s="6">
        <v>0</v>
      </c>
      <c r="K792" s="6">
        <v>0</v>
      </c>
      <c r="L792" s="6">
        <v>0</v>
      </c>
      <c r="M792" s="6">
        <f t="shared" si="78"/>
        <v>0</v>
      </c>
      <c r="N792" s="6">
        <f t="shared" si="79"/>
        <v>0</v>
      </c>
      <c r="O792" s="6">
        <f t="shared" si="80"/>
        <v>0</v>
      </c>
      <c r="P792" s="6">
        <f t="shared" si="81"/>
        <v>0</v>
      </c>
      <c r="Q792" s="6">
        <f t="shared" si="82"/>
        <v>0</v>
      </c>
      <c r="R792" s="6">
        <f t="shared" si="83"/>
        <v>0</v>
      </c>
      <c r="S792" t="str" cm="1">
        <f t="array" ref="S792">_xlfn.IFS(R792&gt;Q792,"Zunahme",-1*Q792&gt;R792,"Abnahme",TRUE,"Konstant")</f>
        <v>Konstant</v>
      </c>
      <c r="T792">
        <f>IFERROR(INDEX(Gemeinde_Kennzahlen!A:C,MATCH(B792,Gemeinde_Kennzahlen!B:B,),3),0)</f>
        <v>1254</v>
      </c>
      <c r="U792">
        <f>IFERROR(IF(ISNUMBER(INDEX(Gemeinde_Kennzahlen!A:W,MATCH(B792,Gemeinde_Kennzahlen!B:B,),23)),INDEX(Gemeinde_Kennzahlen!A:W,MATCH(B792,Gemeinde_Kennzahlen!B:B,),23),0),0)</f>
        <v>272</v>
      </c>
    </row>
    <row r="793" spans="1:21" x14ac:dyDescent="0.2">
      <c r="A793">
        <v>2401</v>
      </c>
      <c r="B793" t="s">
        <v>1596</v>
      </c>
      <c r="C793" s="6">
        <v>2.664535038635758</v>
      </c>
      <c r="D793" s="6">
        <v>2.664535038635758</v>
      </c>
      <c r="E793" s="6">
        <v>1.332267519317879</v>
      </c>
      <c r="F793" s="6">
        <v>0</v>
      </c>
      <c r="G793" s="6">
        <v>1.332267519317879</v>
      </c>
      <c r="H793" s="6">
        <v>3.9968025579536368</v>
      </c>
      <c r="I793" s="6">
        <v>5.329070077271516</v>
      </c>
      <c r="J793" s="6">
        <v>1.332267519317879</v>
      </c>
      <c r="K793" s="6">
        <v>0</v>
      </c>
      <c r="L793" s="6">
        <v>1.332267519317879</v>
      </c>
      <c r="M793" s="6">
        <f t="shared" si="78"/>
        <v>1.9984012789768184</v>
      </c>
      <c r="N793" s="6">
        <f t="shared" si="79"/>
        <v>1.332267519317879</v>
      </c>
      <c r="O793" s="6">
        <f t="shared" si="80"/>
        <v>1.5987210231814548</v>
      </c>
      <c r="P793" s="6">
        <f t="shared" si="81"/>
        <v>2.3980815347721824</v>
      </c>
      <c r="Q793" s="6">
        <f t="shared" si="82"/>
        <v>0.53475417793730784</v>
      </c>
      <c r="R793" s="6">
        <f t="shared" si="83"/>
        <v>0.39968025579536404</v>
      </c>
      <c r="S793" t="str" cm="1">
        <f t="array" ref="S793">_xlfn.IFS(R793&gt;Q793,"Zunahme",-1*Q793&gt;R793,"Abnahme",TRUE,"Konstant")</f>
        <v>Konstant</v>
      </c>
      <c r="T793">
        <f>IFERROR(INDEX(Gemeinde_Kennzahlen!A:C,MATCH(B793,Gemeinde_Kennzahlen!B:B,),3),0)</f>
        <v>3793</v>
      </c>
      <c r="U793">
        <f>IFERROR(IF(ISNUMBER(INDEX(Gemeinde_Kennzahlen!A:W,MATCH(B793,Gemeinde_Kennzahlen!B:B,),23)),INDEX(Gemeinde_Kennzahlen!A:W,MATCH(B793,Gemeinde_Kennzahlen!B:B,),23),0),0)</f>
        <v>3713</v>
      </c>
    </row>
    <row r="794" spans="1:21" x14ac:dyDescent="0.2">
      <c r="A794">
        <v>2402</v>
      </c>
      <c r="B794" t="s">
        <v>1595</v>
      </c>
      <c r="C794" s="6">
        <v>0</v>
      </c>
      <c r="D794" s="6">
        <v>0</v>
      </c>
      <c r="E794" s="6">
        <v>0</v>
      </c>
      <c r="F794" s="6">
        <v>2.0383204239706481</v>
      </c>
      <c r="G794" s="6">
        <v>2.0383204239706481</v>
      </c>
      <c r="H794" s="6">
        <v>0</v>
      </c>
      <c r="I794" s="6">
        <v>2.0383204239706481</v>
      </c>
      <c r="J794" s="6">
        <v>0</v>
      </c>
      <c r="K794" s="6">
        <v>0</v>
      </c>
      <c r="L794" s="6">
        <v>0</v>
      </c>
      <c r="M794" s="6">
        <f t="shared" si="78"/>
        <v>0.61149612719119451</v>
      </c>
      <c r="N794" s="6">
        <f t="shared" si="79"/>
        <v>0</v>
      </c>
      <c r="O794" s="6">
        <f t="shared" si="80"/>
        <v>0.81532816958825927</v>
      </c>
      <c r="P794" s="6">
        <f t="shared" si="81"/>
        <v>0.40766408479412963</v>
      </c>
      <c r="Q794" s="6">
        <f t="shared" si="82"/>
        <v>0.31135858778066577</v>
      </c>
      <c r="R794" s="6">
        <f t="shared" si="83"/>
        <v>-0.20383204239706487</v>
      </c>
      <c r="S794" t="str" cm="1">
        <f t="array" ref="S794">_xlfn.IFS(R794&gt;Q794,"Zunahme",-1*Q794&gt;R794,"Abnahme",TRUE,"Konstant")</f>
        <v>Konstant</v>
      </c>
      <c r="T794">
        <f>IFERROR(INDEX(Gemeinde_Kennzahlen!A:C,MATCH(B794,Gemeinde_Kennzahlen!B:B,),3),0)</f>
        <v>1638</v>
      </c>
      <c r="U794">
        <f>IFERROR(IF(ISNUMBER(INDEX(Gemeinde_Kennzahlen!A:W,MATCH(B794,Gemeinde_Kennzahlen!B:B,),23)),INDEX(Gemeinde_Kennzahlen!A:W,MATCH(B794,Gemeinde_Kennzahlen!B:B,),23),0),0)</f>
        <v>3268</v>
      </c>
    </row>
    <row r="795" spans="1:21" x14ac:dyDescent="0.2">
      <c r="A795">
        <v>2403</v>
      </c>
      <c r="B795" t="s">
        <v>1594</v>
      </c>
      <c r="C795" s="6">
        <v>0</v>
      </c>
      <c r="D795" s="6">
        <v>0</v>
      </c>
      <c r="E795" s="6">
        <v>0</v>
      </c>
      <c r="F795" s="6">
        <v>0</v>
      </c>
      <c r="G795" s="6">
        <v>0</v>
      </c>
      <c r="H795" s="6">
        <v>0</v>
      </c>
      <c r="I795" s="6">
        <v>0</v>
      </c>
      <c r="J795" s="6">
        <v>0</v>
      </c>
      <c r="K795" s="6">
        <v>0</v>
      </c>
      <c r="L795" s="6">
        <v>0</v>
      </c>
      <c r="M795" s="6">
        <f t="shared" si="78"/>
        <v>0</v>
      </c>
      <c r="N795" s="6">
        <f t="shared" si="79"/>
        <v>0</v>
      </c>
      <c r="O795" s="6">
        <f t="shared" si="80"/>
        <v>0</v>
      </c>
      <c r="P795" s="6">
        <f t="shared" si="81"/>
        <v>0</v>
      </c>
      <c r="Q795" s="6">
        <f t="shared" si="82"/>
        <v>0</v>
      </c>
      <c r="R795" s="6">
        <f t="shared" si="83"/>
        <v>0</v>
      </c>
      <c r="S795" t="str" cm="1">
        <f t="array" ref="S795">_xlfn.IFS(R795&gt;Q795,"Zunahme",-1*Q795&gt;R795,"Abnahme",TRUE,"Konstant")</f>
        <v>Konstant</v>
      </c>
      <c r="T795">
        <f>IFERROR(INDEX(Gemeinde_Kennzahlen!A:C,MATCH(B795,Gemeinde_Kennzahlen!B:B,),3),0)</f>
        <v>1829</v>
      </c>
      <c r="U795">
        <f>IFERROR(IF(ISNUMBER(INDEX(Gemeinde_Kennzahlen!A:W,MATCH(B795,Gemeinde_Kennzahlen!B:B,),23)),INDEX(Gemeinde_Kennzahlen!A:W,MATCH(B795,Gemeinde_Kennzahlen!B:B,),23),0),0)</f>
        <v>633</v>
      </c>
    </row>
    <row r="796" spans="1:21" x14ac:dyDescent="0.2">
      <c r="A796">
        <v>2404</v>
      </c>
      <c r="B796" t="s">
        <v>1593</v>
      </c>
      <c r="C796" s="6">
        <v>0</v>
      </c>
      <c r="D796" s="6">
        <v>0</v>
      </c>
      <c r="E796" s="6">
        <v>0</v>
      </c>
      <c r="F796" s="6">
        <v>0</v>
      </c>
      <c r="G796" s="6">
        <v>0</v>
      </c>
      <c r="H796" s="6">
        <v>0</v>
      </c>
      <c r="I796" s="6">
        <v>0</v>
      </c>
      <c r="J796" s="6">
        <v>0</v>
      </c>
      <c r="K796" s="6">
        <v>0</v>
      </c>
      <c r="L796" s="6">
        <v>0</v>
      </c>
      <c r="M796" s="6">
        <f t="shared" si="78"/>
        <v>0</v>
      </c>
      <c r="N796" s="6">
        <f t="shared" si="79"/>
        <v>0</v>
      </c>
      <c r="O796" s="6">
        <f t="shared" si="80"/>
        <v>0</v>
      </c>
      <c r="P796" s="6">
        <f t="shared" si="81"/>
        <v>0</v>
      </c>
      <c r="Q796" s="6">
        <f t="shared" si="82"/>
        <v>0</v>
      </c>
      <c r="R796" s="6">
        <f t="shared" si="83"/>
        <v>0</v>
      </c>
      <c r="S796" t="str" cm="1">
        <f t="array" ref="S796">_xlfn.IFS(R796&gt;Q796,"Zunahme",-1*Q796&gt;R796,"Abnahme",TRUE,"Konstant")</f>
        <v>Konstant</v>
      </c>
      <c r="T796">
        <f>IFERROR(INDEX(Gemeinde_Kennzahlen!A:C,MATCH(B796,Gemeinde_Kennzahlen!B:B,),3),0)</f>
        <v>2246</v>
      </c>
      <c r="U796">
        <f>IFERROR(IF(ISNUMBER(INDEX(Gemeinde_Kennzahlen!A:W,MATCH(B796,Gemeinde_Kennzahlen!B:B,),23)),INDEX(Gemeinde_Kennzahlen!A:W,MATCH(B796,Gemeinde_Kennzahlen!B:B,),23),0),0)</f>
        <v>2112</v>
      </c>
    </row>
    <row r="797" spans="1:21" x14ac:dyDescent="0.2">
      <c r="A797">
        <v>2405</v>
      </c>
      <c r="B797" t="s">
        <v>1592</v>
      </c>
      <c r="C797" s="6">
        <v>5.2882072977260712</v>
      </c>
      <c r="D797" s="6">
        <v>0</v>
      </c>
      <c r="E797" s="6">
        <v>0</v>
      </c>
      <c r="F797" s="6">
        <v>0</v>
      </c>
      <c r="G797" s="6">
        <v>0</v>
      </c>
      <c r="H797" s="6">
        <v>0</v>
      </c>
      <c r="I797" s="6">
        <v>0</v>
      </c>
      <c r="J797" s="6">
        <v>0</v>
      </c>
      <c r="K797" s="6">
        <v>0</v>
      </c>
      <c r="L797" s="6">
        <v>0</v>
      </c>
      <c r="M797" s="6">
        <f t="shared" si="78"/>
        <v>0.52882072977260708</v>
      </c>
      <c r="N797" s="6">
        <f t="shared" si="79"/>
        <v>0</v>
      </c>
      <c r="O797" s="6">
        <f t="shared" si="80"/>
        <v>1.0576414595452142</v>
      </c>
      <c r="P797" s="6">
        <f t="shared" si="81"/>
        <v>0</v>
      </c>
      <c r="Q797" s="6">
        <f t="shared" si="82"/>
        <v>0.52882072977260708</v>
      </c>
      <c r="R797" s="6">
        <f t="shared" si="83"/>
        <v>-0.52882072977260708</v>
      </c>
      <c r="S797" t="str" cm="1">
        <f t="array" ref="S797">_xlfn.IFS(R797&gt;Q797,"Zunahme",-1*Q797&gt;R797,"Abnahme",TRUE,"Konstant")</f>
        <v>Konstant</v>
      </c>
      <c r="T797">
        <f>IFERROR(INDEX(Gemeinde_Kennzahlen!A:C,MATCH(B797,Gemeinde_Kennzahlen!B:B,),3),0)</f>
        <v>1246</v>
      </c>
      <c r="U797">
        <f>IFERROR(IF(ISNUMBER(INDEX(Gemeinde_Kennzahlen!A:W,MATCH(B797,Gemeinde_Kennzahlen!B:B,),23)),INDEX(Gemeinde_Kennzahlen!A:W,MATCH(B797,Gemeinde_Kennzahlen!B:B,),23),0),0)</f>
        <v>645</v>
      </c>
    </row>
    <row r="798" spans="1:21" x14ac:dyDescent="0.2">
      <c r="A798">
        <v>2406</v>
      </c>
      <c r="B798" t="s">
        <v>1591</v>
      </c>
      <c r="C798" s="6">
        <v>0</v>
      </c>
      <c r="D798" s="6">
        <v>0</v>
      </c>
      <c r="E798" s="6">
        <v>3.4758428919012858</v>
      </c>
      <c r="F798" s="6">
        <v>3.4758428919012858</v>
      </c>
      <c r="G798" s="6">
        <v>3.4758428919012858</v>
      </c>
      <c r="H798" s="6">
        <v>0</v>
      </c>
      <c r="I798" s="6">
        <v>0</v>
      </c>
      <c r="J798" s="6">
        <v>0</v>
      </c>
      <c r="K798" s="6">
        <v>0</v>
      </c>
      <c r="L798" s="6">
        <v>0</v>
      </c>
      <c r="M798" s="6">
        <f t="shared" si="78"/>
        <v>1.0427528675703859</v>
      </c>
      <c r="N798" s="6">
        <f t="shared" si="79"/>
        <v>0</v>
      </c>
      <c r="O798" s="6">
        <f t="shared" si="80"/>
        <v>2.0855057351407718</v>
      </c>
      <c r="P798" s="6">
        <f t="shared" si="81"/>
        <v>0</v>
      </c>
      <c r="Q798" s="6">
        <f t="shared" si="82"/>
        <v>0.53094377186372843</v>
      </c>
      <c r="R798" s="6">
        <f t="shared" si="83"/>
        <v>-1.0427528675703859</v>
      </c>
      <c r="S798" t="str" cm="1">
        <f t="array" ref="S798">_xlfn.IFS(R798&gt;Q798,"Zunahme",-1*Q798&gt;R798,"Abnahme",TRUE,"Konstant")</f>
        <v>Abnahme</v>
      </c>
      <c r="T798">
        <f>IFERROR(INDEX(Gemeinde_Kennzahlen!A:C,MATCH(B798,Gemeinde_Kennzahlen!B:B,),3),0)</f>
        <v>2282</v>
      </c>
      <c r="U798">
        <f>IFERROR(IF(ISNUMBER(INDEX(Gemeinde_Kennzahlen!A:W,MATCH(B798,Gemeinde_Kennzahlen!B:B,),23)),INDEX(Gemeinde_Kennzahlen!A:W,MATCH(B798,Gemeinde_Kennzahlen!B:B,),23),0),0)</f>
        <v>595</v>
      </c>
    </row>
    <row r="799" spans="1:21" x14ac:dyDescent="0.2">
      <c r="A799">
        <v>2407</v>
      </c>
      <c r="B799" t="s">
        <v>1590</v>
      </c>
      <c r="C799" s="6">
        <v>6.0272085414155327</v>
      </c>
      <c r="D799" s="6">
        <v>0.86102979163079041</v>
      </c>
      <c r="E799" s="6">
        <v>3.4441191665231616</v>
      </c>
      <c r="F799" s="6">
        <v>1.7220595832615808</v>
      </c>
      <c r="G799" s="6">
        <v>0.86102979163079041</v>
      </c>
      <c r="H799" s="6">
        <v>0.86102979163079041</v>
      </c>
      <c r="I799" s="6">
        <v>2.5830893748923711</v>
      </c>
      <c r="J799" s="6">
        <v>1.7220595832615808</v>
      </c>
      <c r="K799" s="6">
        <v>2.5830893748923711</v>
      </c>
      <c r="L799" s="6">
        <v>2.5830893748923711</v>
      </c>
      <c r="M799" s="6">
        <f t="shared" si="78"/>
        <v>2.3247804374031338</v>
      </c>
      <c r="N799" s="6">
        <f t="shared" si="79"/>
        <v>2.1525744790769759</v>
      </c>
      <c r="O799" s="6">
        <f t="shared" si="80"/>
        <v>2.5830893748923711</v>
      </c>
      <c r="P799" s="6">
        <f t="shared" si="81"/>
        <v>2.0664714999138969</v>
      </c>
      <c r="Q799" s="6">
        <f t="shared" si="82"/>
        <v>0.49794361899137463</v>
      </c>
      <c r="R799" s="6">
        <f t="shared" si="83"/>
        <v>-0.25830893748923689</v>
      </c>
      <c r="S799" t="str" cm="1">
        <f t="array" ref="S799">_xlfn.IFS(R799&gt;Q799,"Zunahme",-1*Q799&gt;R799,"Abnahme",TRUE,"Konstant")</f>
        <v>Konstant</v>
      </c>
      <c r="T799">
        <f>IFERROR(INDEX(Gemeinde_Kennzahlen!A:C,MATCH(B799,Gemeinde_Kennzahlen!B:B,),3),0)</f>
        <v>6264</v>
      </c>
      <c r="U799">
        <f>IFERROR(IF(ISNUMBER(INDEX(Gemeinde_Kennzahlen!A:W,MATCH(B799,Gemeinde_Kennzahlen!B:B,),23)),INDEX(Gemeinde_Kennzahlen!A:W,MATCH(B799,Gemeinde_Kennzahlen!B:B,),23),0),0)</f>
        <v>5350</v>
      </c>
    </row>
    <row r="800" spans="1:21" x14ac:dyDescent="0.2">
      <c r="A800">
        <v>2408</v>
      </c>
      <c r="B800" t="s">
        <v>1589</v>
      </c>
      <c r="C800" s="6">
        <v>3.3568311513930849</v>
      </c>
      <c r="D800" s="6">
        <v>0</v>
      </c>
      <c r="E800" s="6">
        <v>0</v>
      </c>
      <c r="F800" s="6">
        <v>0</v>
      </c>
      <c r="G800" s="6">
        <v>0</v>
      </c>
      <c r="H800" s="6">
        <v>3.3568311513930849</v>
      </c>
      <c r="I800" s="6">
        <v>3.3568311513930849</v>
      </c>
      <c r="J800" s="6">
        <v>0</v>
      </c>
      <c r="K800" s="6">
        <v>0</v>
      </c>
      <c r="L800" s="6">
        <v>0</v>
      </c>
      <c r="M800" s="6">
        <f t="shared" si="78"/>
        <v>1.0070493454179255</v>
      </c>
      <c r="N800" s="6">
        <f t="shared" si="79"/>
        <v>0</v>
      </c>
      <c r="O800" s="6">
        <f t="shared" si="80"/>
        <v>0.67136623027861697</v>
      </c>
      <c r="P800" s="6">
        <f t="shared" si="81"/>
        <v>1.3427324605572339</v>
      </c>
      <c r="Q800" s="6">
        <f t="shared" si="82"/>
        <v>0.51276442821481916</v>
      </c>
      <c r="R800" s="6">
        <f t="shared" si="83"/>
        <v>0.33568311513930849</v>
      </c>
      <c r="S800" t="str" cm="1">
        <f t="array" ref="S800">_xlfn.IFS(R800&gt;Q800,"Zunahme",-1*Q800&gt;R800,"Abnahme",TRUE,"Konstant")</f>
        <v>Konstant</v>
      </c>
      <c r="T800">
        <f>IFERROR(INDEX(Gemeinde_Kennzahlen!A:C,MATCH(B800,Gemeinde_Kennzahlen!B:B,),3),0)</f>
        <v>2307</v>
      </c>
      <c r="U800">
        <f>IFERROR(IF(ISNUMBER(INDEX(Gemeinde_Kennzahlen!A:W,MATCH(B800,Gemeinde_Kennzahlen!B:B,),23)),INDEX(Gemeinde_Kennzahlen!A:W,MATCH(B800,Gemeinde_Kennzahlen!B:B,),23),0),0)</f>
        <v>672</v>
      </c>
    </row>
    <row r="801" spans="1:21" x14ac:dyDescent="0.2">
      <c r="A801">
        <v>2421</v>
      </c>
      <c r="B801" t="s">
        <v>1588</v>
      </c>
      <c r="C801" s="6">
        <v>0</v>
      </c>
      <c r="D801" s="6">
        <v>0</v>
      </c>
      <c r="E801" s="6">
        <v>0</v>
      </c>
      <c r="F801" s="6">
        <v>0</v>
      </c>
      <c r="G801" s="6">
        <v>0</v>
      </c>
      <c r="H801" s="6">
        <v>0</v>
      </c>
      <c r="I801" s="6">
        <v>0</v>
      </c>
      <c r="J801" s="6">
        <v>0</v>
      </c>
      <c r="K801" s="6">
        <v>0</v>
      </c>
      <c r="L801" s="6">
        <v>0</v>
      </c>
      <c r="M801" s="6">
        <f t="shared" si="78"/>
        <v>0</v>
      </c>
      <c r="N801" s="6">
        <f t="shared" si="79"/>
        <v>0</v>
      </c>
      <c r="O801" s="6">
        <f t="shared" si="80"/>
        <v>0</v>
      </c>
      <c r="P801" s="6">
        <f t="shared" si="81"/>
        <v>0</v>
      </c>
      <c r="Q801" s="6">
        <f t="shared" si="82"/>
        <v>0</v>
      </c>
      <c r="R801" s="6">
        <f t="shared" si="83"/>
        <v>0</v>
      </c>
      <c r="S801" t="str" cm="1">
        <f t="array" ref="S801">_xlfn.IFS(R801&gt;Q801,"Zunahme",-1*Q801&gt;R801,"Abnahme",TRUE,"Konstant")</f>
        <v>Konstant</v>
      </c>
      <c r="T801">
        <f>IFERROR(INDEX(Gemeinde_Kennzahlen!A:C,MATCH(B801,Gemeinde_Kennzahlen!B:B,),3),0)</f>
        <v>579</v>
      </c>
      <c r="U801">
        <f>IFERROR(IF(ISNUMBER(INDEX(Gemeinde_Kennzahlen!A:W,MATCH(B801,Gemeinde_Kennzahlen!B:B,),23)),INDEX(Gemeinde_Kennzahlen!A:W,MATCH(B801,Gemeinde_Kennzahlen!B:B,),23),0),0)</f>
        <v>177</v>
      </c>
    </row>
    <row r="802" spans="1:21" x14ac:dyDescent="0.2">
      <c r="A802">
        <v>2422</v>
      </c>
      <c r="B802" t="s">
        <v>1587</v>
      </c>
      <c r="C802" s="6">
        <v>1.1208249271463797</v>
      </c>
      <c r="D802" s="6">
        <v>3.3624747814391394</v>
      </c>
      <c r="E802" s="6">
        <v>4.4832997085855189</v>
      </c>
      <c r="F802" s="6">
        <v>2.2416498542927594</v>
      </c>
      <c r="G802" s="6">
        <v>1.1208249271463797</v>
      </c>
      <c r="H802" s="6">
        <v>1.1208249271463797</v>
      </c>
      <c r="I802" s="6">
        <v>0</v>
      </c>
      <c r="J802" s="6">
        <v>1.1208249271463797</v>
      </c>
      <c r="K802" s="6">
        <v>1.1208249271463797</v>
      </c>
      <c r="L802" s="6">
        <v>0</v>
      </c>
      <c r="M802" s="6">
        <f t="shared" si="78"/>
        <v>1.5691548980049317</v>
      </c>
      <c r="N802" s="6">
        <f t="shared" si="79"/>
        <v>1.1208249271463797</v>
      </c>
      <c r="O802" s="6">
        <f t="shared" si="80"/>
        <v>2.4658148397220354</v>
      </c>
      <c r="P802" s="6">
        <f t="shared" si="81"/>
        <v>0.67249495628782774</v>
      </c>
      <c r="Q802" s="6">
        <f t="shared" si="82"/>
        <v>0.44832997085855181</v>
      </c>
      <c r="R802" s="6">
        <f t="shared" si="83"/>
        <v>-0.89665994171710395</v>
      </c>
      <c r="S802" t="str" cm="1">
        <f t="array" ref="S802">_xlfn.IFS(R802&gt;Q802,"Zunahme",-1*Q802&gt;R802,"Abnahme",TRUE,"Konstant")</f>
        <v>Abnahme</v>
      </c>
      <c r="T802">
        <f>IFERROR(INDEX(Gemeinde_Kennzahlen!A:C,MATCH(B802,Gemeinde_Kennzahlen!B:B,),3),0)</f>
        <v>6239</v>
      </c>
      <c r="U802">
        <f>IFERROR(IF(ISNUMBER(INDEX(Gemeinde_Kennzahlen!A:W,MATCH(B802,Gemeinde_Kennzahlen!B:B,),23)),INDEX(Gemeinde_Kennzahlen!A:W,MATCH(B802,Gemeinde_Kennzahlen!B:B,),23),0),0)</f>
        <v>2683</v>
      </c>
    </row>
    <row r="803" spans="1:21" x14ac:dyDescent="0.2">
      <c r="A803">
        <v>2424</v>
      </c>
      <c r="B803" t="s">
        <v>1586</v>
      </c>
      <c r="C803" s="6">
        <v>0</v>
      </c>
      <c r="D803" s="6">
        <v>0</v>
      </c>
      <c r="E803" s="6">
        <v>0</v>
      </c>
      <c r="F803" s="6">
        <v>14.184397163120568</v>
      </c>
      <c r="G803" s="6">
        <v>0</v>
      </c>
      <c r="H803" s="6">
        <v>0</v>
      </c>
      <c r="I803" s="6">
        <v>0</v>
      </c>
      <c r="J803" s="6">
        <v>0</v>
      </c>
      <c r="K803" s="6">
        <v>0</v>
      </c>
      <c r="L803" s="6">
        <v>0</v>
      </c>
      <c r="M803" s="6">
        <f t="shared" si="78"/>
        <v>1.4184397163120568</v>
      </c>
      <c r="N803" s="6">
        <f t="shared" si="79"/>
        <v>0</v>
      </c>
      <c r="O803" s="6">
        <f t="shared" si="80"/>
        <v>2.8368794326241136</v>
      </c>
      <c r="P803" s="6">
        <f t="shared" si="81"/>
        <v>0</v>
      </c>
      <c r="Q803" s="6">
        <f t="shared" si="82"/>
        <v>1.4184397163120568</v>
      </c>
      <c r="R803" s="6">
        <f t="shared" si="83"/>
        <v>-1.4184397163120568</v>
      </c>
      <c r="S803" t="str" cm="1">
        <f t="array" ref="S803">_xlfn.IFS(R803&gt;Q803,"Zunahme",-1*Q803&gt;R803,"Abnahme",TRUE,"Konstant")</f>
        <v>Konstant</v>
      </c>
      <c r="T803">
        <f>IFERROR(INDEX(Gemeinde_Kennzahlen!A:C,MATCH(B803,Gemeinde_Kennzahlen!B:B,),3),0)</f>
        <v>565</v>
      </c>
      <c r="U803">
        <f>IFERROR(IF(ISNUMBER(INDEX(Gemeinde_Kennzahlen!A:W,MATCH(B803,Gemeinde_Kennzahlen!B:B,),23)),INDEX(Gemeinde_Kennzahlen!A:W,MATCH(B803,Gemeinde_Kennzahlen!B:B,),23),0),0)</f>
        <v>140</v>
      </c>
    </row>
    <row r="804" spans="1:21" x14ac:dyDescent="0.2">
      <c r="A804">
        <v>2425</v>
      </c>
      <c r="B804" t="s">
        <v>1585</v>
      </c>
      <c r="C804" s="6">
        <v>10.482180293501049</v>
      </c>
      <c r="D804" s="6">
        <v>0</v>
      </c>
      <c r="E804" s="6">
        <v>0</v>
      </c>
      <c r="F804" s="6">
        <v>0</v>
      </c>
      <c r="G804" s="6">
        <v>0</v>
      </c>
      <c r="H804" s="6">
        <v>0</v>
      </c>
      <c r="I804" s="6">
        <v>0</v>
      </c>
      <c r="J804" s="6">
        <v>0</v>
      </c>
      <c r="K804" s="6">
        <v>0</v>
      </c>
      <c r="L804" s="6">
        <v>0</v>
      </c>
      <c r="M804" s="6">
        <f t="shared" si="78"/>
        <v>1.0482180293501049</v>
      </c>
      <c r="N804" s="6">
        <f t="shared" si="79"/>
        <v>0</v>
      </c>
      <c r="O804" s="6">
        <f t="shared" si="80"/>
        <v>2.0964360587002098</v>
      </c>
      <c r="P804" s="6">
        <f t="shared" si="81"/>
        <v>0</v>
      </c>
      <c r="Q804" s="6">
        <f t="shared" si="82"/>
        <v>1.0482180293501049</v>
      </c>
      <c r="R804" s="6">
        <f t="shared" si="83"/>
        <v>-1.0482180293501049</v>
      </c>
      <c r="S804" t="str" cm="1">
        <f t="array" ref="S804">_xlfn.IFS(R804&gt;Q804,"Zunahme",-1*Q804&gt;R804,"Abnahme",TRUE,"Konstant")</f>
        <v>Konstant</v>
      </c>
      <c r="T804">
        <f>IFERROR(INDEX(Gemeinde_Kennzahlen!A:C,MATCH(B804,Gemeinde_Kennzahlen!B:B,),3),0)</f>
        <v>692</v>
      </c>
      <c r="U804">
        <f>IFERROR(IF(ISNUMBER(INDEX(Gemeinde_Kennzahlen!A:W,MATCH(B804,Gemeinde_Kennzahlen!B:B,),23)),INDEX(Gemeinde_Kennzahlen!A:W,MATCH(B804,Gemeinde_Kennzahlen!B:B,),23),0),0)</f>
        <v>262</v>
      </c>
    </row>
    <row r="805" spans="1:21" x14ac:dyDescent="0.2">
      <c r="A805">
        <v>2426</v>
      </c>
      <c r="B805" t="s">
        <v>1584</v>
      </c>
      <c r="C805" s="6">
        <v>4.4424700133274104</v>
      </c>
      <c r="D805" s="6">
        <v>0</v>
      </c>
      <c r="E805" s="6">
        <v>0</v>
      </c>
      <c r="F805" s="6">
        <v>0</v>
      </c>
      <c r="G805" s="6">
        <v>0</v>
      </c>
      <c r="H805" s="6">
        <v>0</v>
      </c>
      <c r="I805" s="6">
        <v>4.4424700133274104</v>
      </c>
      <c r="J805" s="6">
        <v>0</v>
      </c>
      <c r="K805" s="6">
        <v>0</v>
      </c>
      <c r="L805" s="6">
        <v>0</v>
      </c>
      <c r="M805" s="6">
        <f t="shared" si="78"/>
        <v>0.88849400266548206</v>
      </c>
      <c r="N805" s="6">
        <f t="shared" si="79"/>
        <v>0</v>
      </c>
      <c r="O805" s="6">
        <f t="shared" si="80"/>
        <v>0.88849400266548206</v>
      </c>
      <c r="P805" s="6">
        <f t="shared" si="81"/>
        <v>0.88849400266548206</v>
      </c>
      <c r="Q805" s="6">
        <f t="shared" si="82"/>
        <v>0.59232933511032138</v>
      </c>
      <c r="R805" s="6">
        <f t="shared" si="83"/>
        <v>0</v>
      </c>
      <c r="S805" t="str" cm="1">
        <f t="array" ref="S805">_xlfn.IFS(R805&gt;Q805,"Zunahme",-1*Q805&gt;R805,"Abnahme",TRUE,"Konstant")</f>
        <v>Konstant</v>
      </c>
      <c r="T805">
        <f>IFERROR(INDEX(Gemeinde_Kennzahlen!A:C,MATCH(B805,Gemeinde_Kennzahlen!B:B,),3),0)</f>
        <v>1808</v>
      </c>
      <c r="U805">
        <f>IFERROR(IF(ISNUMBER(INDEX(Gemeinde_Kennzahlen!A:W,MATCH(B805,Gemeinde_Kennzahlen!B:B,),23)),INDEX(Gemeinde_Kennzahlen!A:W,MATCH(B805,Gemeinde_Kennzahlen!B:B,),23),0),0)</f>
        <v>443</v>
      </c>
    </row>
    <row r="806" spans="1:21" x14ac:dyDescent="0.2">
      <c r="A806">
        <v>2427</v>
      </c>
      <c r="B806" t="s">
        <v>1583</v>
      </c>
      <c r="C806" s="6">
        <v>0</v>
      </c>
      <c r="D806" s="6">
        <v>0</v>
      </c>
      <c r="E806" s="6">
        <v>0</v>
      </c>
      <c r="F806" s="6">
        <v>0</v>
      </c>
      <c r="G806" s="6">
        <v>0</v>
      </c>
      <c r="H806" s="6">
        <v>0</v>
      </c>
      <c r="I806" s="6">
        <v>0</v>
      </c>
      <c r="J806" s="6">
        <v>0</v>
      </c>
      <c r="K806" s="6">
        <v>0</v>
      </c>
      <c r="L806" s="6">
        <v>0</v>
      </c>
      <c r="M806" s="6">
        <f t="shared" si="78"/>
        <v>0</v>
      </c>
      <c r="N806" s="6">
        <f t="shared" si="79"/>
        <v>0</v>
      </c>
      <c r="O806" s="6">
        <f t="shared" si="80"/>
        <v>0</v>
      </c>
      <c r="P806" s="6">
        <f t="shared" si="81"/>
        <v>0</v>
      </c>
      <c r="Q806" s="6">
        <f t="shared" si="82"/>
        <v>0</v>
      </c>
      <c r="R806" s="6">
        <f t="shared" si="83"/>
        <v>0</v>
      </c>
      <c r="S806" t="str" cm="1">
        <f t="array" ref="S806">_xlfn.IFS(R806&gt;Q806,"Zunahme",-1*Q806&gt;R806,"Abnahme",TRUE,"Konstant")</f>
        <v>Konstant</v>
      </c>
      <c r="T806">
        <f>IFERROR(INDEX(Gemeinde_Kennzahlen!A:C,MATCH(B806,Gemeinde_Kennzahlen!B:B,),3),0)</f>
        <v>1340</v>
      </c>
      <c r="U806">
        <f>IFERROR(IF(ISNUMBER(INDEX(Gemeinde_Kennzahlen!A:W,MATCH(B806,Gemeinde_Kennzahlen!B:B,),23)),INDEX(Gemeinde_Kennzahlen!A:W,MATCH(B806,Gemeinde_Kennzahlen!B:B,),23),0),0)</f>
        <v>434</v>
      </c>
    </row>
    <row r="807" spans="1:21" x14ac:dyDescent="0.2">
      <c r="A807">
        <v>2428</v>
      </c>
      <c r="B807" t="s">
        <v>1582</v>
      </c>
      <c r="C807" s="6">
        <v>3.1269543464665417</v>
      </c>
      <c r="D807" s="6">
        <v>0</v>
      </c>
      <c r="E807" s="6">
        <v>0</v>
      </c>
      <c r="F807" s="6">
        <v>0</v>
      </c>
      <c r="G807" s="6">
        <v>3.1269543464665417</v>
      </c>
      <c r="H807" s="6">
        <v>0</v>
      </c>
      <c r="I807" s="6">
        <v>3.1269543464665417</v>
      </c>
      <c r="J807" s="6">
        <v>3.1269543464665417</v>
      </c>
      <c r="K807" s="6">
        <v>0</v>
      </c>
      <c r="L807" s="6">
        <v>0</v>
      </c>
      <c r="M807" s="6">
        <f t="shared" si="78"/>
        <v>1.2507817385866167</v>
      </c>
      <c r="N807" s="6">
        <f t="shared" si="79"/>
        <v>0</v>
      </c>
      <c r="O807" s="6">
        <f t="shared" si="80"/>
        <v>1.2507817385866167</v>
      </c>
      <c r="P807" s="6">
        <f t="shared" si="81"/>
        <v>1.2507817385866167</v>
      </c>
      <c r="Q807" s="6">
        <f t="shared" si="82"/>
        <v>0.5106295065214046</v>
      </c>
      <c r="R807" s="6">
        <f t="shared" si="83"/>
        <v>0</v>
      </c>
      <c r="S807" t="str" cm="1">
        <f t="array" ref="S807">_xlfn.IFS(R807&gt;Q807,"Zunahme",-1*Q807&gt;R807,"Abnahme",TRUE,"Konstant")</f>
        <v>Konstant</v>
      </c>
      <c r="T807">
        <f>IFERROR(INDEX(Gemeinde_Kennzahlen!A:C,MATCH(B807,Gemeinde_Kennzahlen!B:B,),3),0)</f>
        <v>2404</v>
      </c>
      <c r="U807">
        <f>IFERROR(IF(ISNUMBER(INDEX(Gemeinde_Kennzahlen!A:W,MATCH(B807,Gemeinde_Kennzahlen!B:B,),23)),INDEX(Gemeinde_Kennzahlen!A:W,MATCH(B807,Gemeinde_Kennzahlen!B:B,),23),0),0)</f>
        <v>794</v>
      </c>
    </row>
    <row r="808" spans="1:21" x14ac:dyDescent="0.2">
      <c r="A808">
        <v>2430</v>
      </c>
      <c r="B808" t="s">
        <v>3386</v>
      </c>
      <c r="C808" s="6">
        <v>0</v>
      </c>
      <c r="D808" s="6">
        <v>0</v>
      </c>
      <c r="E808" s="6">
        <v>0</v>
      </c>
      <c r="F808" s="6">
        <v>0</v>
      </c>
      <c r="G808" s="6">
        <v>0</v>
      </c>
      <c r="H808" s="6">
        <v>0</v>
      </c>
      <c r="I808" s="6">
        <v>0</v>
      </c>
      <c r="J808" s="6">
        <v>0</v>
      </c>
      <c r="K808" s="6">
        <v>0</v>
      </c>
      <c r="L808" s="6">
        <v>0</v>
      </c>
      <c r="M808" s="6">
        <f t="shared" si="78"/>
        <v>0</v>
      </c>
      <c r="N808" s="6">
        <f t="shared" si="79"/>
        <v>0</v>
      </c>
      <c r="O808" s="6">
        <f t="shared" si="80"/>
        <v>0</v>
      </c>
      <c r="P808" s="6">
        <f t="shared" si="81"/>
        <v>0</v>
      </c>
      <c r="Q808" s="6">
        <f t="shared" si="82"/>
        <v>0</v>
      </c>
      <c r="R808" s="6">
        <f t="shared" si="83"/>
        <v>0</v>
      </c>
      <c r="S808" t="str" cm="1">
        <f t="array" ref="S808">_xlfn.IFS(R808&gt;Q808,"Zunahme",-1*Q808&gt;R808,"Abnahme",TRUE,"Konstant")</f>
        <v>Konstant</v>
      </c>
      <c r="T808">
        <f>IFERROR(INDEX(Gemeinde_Kennzahlen!A:C,MATCH(B808,Gemeinde_Kennzahlen!B:B,),3),0)</f>
        <v>1158</v>
      </c>
      <c r="U808">
        <f>IFERROR(IF(ISNUMBER(INDEX(Gemeinde_Kennzahlen!A:W,MATCH(B808,Gemeinde_Kennzahlen!B:B,),23)),INDEX(Gemeinde_Kennzahlen!A:W,MATCH(B808,Gemeinde_Kennzahlen!B:B,),23),0),0)</f>
        <v>312</v>
      </c>
    </row>
    <row r="809" spans="1:21" x14ac:dyDescent="0.2">
      <c r="A809">
        <v>2445</v>
      </c>
      <c r="B809" t="s">
        <v>1581</v>
      </c>
      <c r="C809" s="6">
        <v>0</v>
      </c>
      <c r="D809" s="6">
        <v>0</v>
      </c>
      <c r="E809" s="6">
        <v>0</v>
      </c>
      <c r="F809" s="6">
        <v>0</v>
      </c>
      <c r="G809" s="6">
        <v>0</v>
      </c>
      <c r="H809" s="6">
        <v>0</v>
      </c>
      <c r="I809" s="6">
        <v>0</v>
      </c>
      <c r="J809" s="6">
        <v>0</v>
      </c>
      <c r="K809" s="6">
        <v>0</v>
      </c>
      <c r="L809" s="6">
        <v>0</v>
      </c>
      <c r="M809" s="6">
        <f t="shared" si="78"/>
        <v>0</v>
      </c>
      <c r="N809" s="6">
        <f t="shared" si="79"/>
        <v>0</v>
      </c>
      <c r="O809" s="6">
        <f t="shared" si="80"/>
        <v>0</v>
      </c>
      <c r="P809" s="6">
        <f t="shared" si="81"/>
        <v>0</v>
      </c>
      <c r="Q809" s="6">
        <f t="shared" si="82"/>
        <v>0</v>
      </c>
      <c r="R809" s="6">
        <f t="shared" si="83"/>
        <v>0</v>
      </c>
      <c r="S809" t="str" cm="1">
        <f t="array" ref="S809">_xlfn.IFS(R809&gt;Q809,"Zunahme",-1*Q809&gt;R809,"Abnahme",TRUE,"Konstant")</f>
        <v>Konstant</v>
      </c>
      <c r="T809">
        <f>IFERROR(INDEX(Gemeinde_Kennzahlen!A:C,MATCH(B809,Gemeinde_Kennzahlen!B:B,),3),0)</f>
        <v>327</v>
      </c>
      <c r="U809">
        <f>IFERROR(IF(ISNUMBER(INDEX(Gemeinde_Kennzahlen!A:W,MATCH(B809,Gemeinde_Kennzahlen!B:B,),23)),INDEX(Gemeinde_Kennzahlen!A:W,MATCH(B809,Gemeinde_Kennzahlen!B:B,),23),0),0)</f>
        <v>82</v>
      </c>
    </row>
    <row r="810" spans="1:21" x14ac:dyDescent="0.2">
      <c r="A810">
        <v>2455</v>
      </c>
      <c r="B810" t="s">
        <v>1580</v>
      </c>
      <c r="C810" s="6">
        <v>0</v>
      </c>
      <c r="D810" s="6">
        <v>0</v>
      </c>
      <c r="E810" s="6">
        <v>0</v>
      </c>
      <c r="F810" s="6">
        <v>0</v>
      </c>
      <c r="G810" s="6">
        <v>0</v>
      </c>
      <c r="H810" s="6">
        <v>0</v>
      </c>
      <c r="I810" s="6">
        <v>0</v>
      </c>
      <c r="J810" s="6">
        <v>0</v>
      </c>
      <c r="K810" s="6">
        <v>0</v>
      </c>
      <c r="L810" s="6">
        <v>0</v>
      </c>
      <c r="M810" s="6">
        <f t="shared" si="78"/>
        <v>0</v>
      </c>
      <c r="N810" s="6">
        <f t="shared" si="79"/>
        <v>0</v>
      </c>
      <c r="O810" s="6">
        <f t="shared" si="80"/>
        <v>0</v>
      </c>
      <c r="P810" s="6">
        <f t="shared" si="81"/>
        <v>0</v>
      </c>
      <c r="Q810" s="6">
        <f t="shared" si="82"/>
        <v>0</v>
      </c>
      <c r="R810" s="6">
        <f t="shared" si="83"/>
        <v>0</v>
      </c>
      <c r="S810" t="str" cm="1">
        <f t="array" ref="S810">_xlfn.IFS(R810&gt;Q810,"Zunahme",-1*Q810&gt;R810,"Abnahme",TRUE,"Konstant")</f>
        <v>Konstant</v>
      </c>
      <c r="T810">
        <f>IFERROR(INDEX(Gemeinde_Kennzahlen!A:C,MATCH(B810,Gemeinde_Kennzahlen!B:B,),3),0)</f>
        <v>829</v>
      </c>
      <c r="U810">
        <f>IFERROR(IF(ISNUMBER(INDEX(Gemeinde_Kennzahlen!A:W,MATCH(B810,Gemeinde_Kennzahlen!B:B,),23)),INDEX(Gemeinde_Kennzahlen!A:W,MATCH(B810,Gemeinde_Kennzahlen!B:B,),23),0),0)</f>
        <v>172</v>
      </c>
    </row>
    <row r="811" spans="1:21" x14ac:dyDescent="0.2">
      <c r="A811">
        <v>2456</v>
      </c>
      <c r="B811" t="s">
        <v>1579</v>
      </c>
      <c r="C811" s="6">
        <v>0</v>
      </c>
      <c r="D811" s="6">
        <v>0</v>
      </c>
      <c r="E811" s="6">
        <v>0</v>
      </c>
      <c r="F811" s="6">
        <v>0</v>
      </c>
      <c r="G811" s="6">
        <v>0</v>
      </c>
      <c r="H811" s="6">
        <v>0</v>
      </c>
      <c r="I811" s="6">
        <v>0</v>
      </c>
      <c r="J811" s="6">
        <v>19.880715705765407</v>
      </c>
      <c r="K811" s="6">
        <v>0</v>
      </c>
      <c r="L811" s="6">
        <v>0</v>
      </c>
      <c r="M811" s="6">
        <f t="shared" si="78"/>
        <v>1.9880715705765408</v>
      </c>
      <c r="N811" s="6">
        <f t="shared" si="79"/>
        <v>0</v>
      </c>
      <c r="O811" s="6">
        <f t="shared" si="80"/>
        <v>0</v>
      </c>
      <c r="P811" s="6">
        <f t="shared" si="81"/>
        <v>3.9761431411530817</v>
      </c>
      <c r="Q811" s="6">
        <f t="shared" si="82"/>
        <v>1.9880715705765408</v>
      </c>
      <c r="R811" s="6">
        <f t="shared" si="83"/>
        <v>1.9880715705765408</v>
      </c>
      <c r="S811" t="str" cm="1">
        <f t="array" ref="S811">_xlfn.IFS(R811&gt;Q811,"Zunahme",-1*Q811&gt;R811,"Abnahme",TRUE,"Konstant")</f>
        <v>Konstant</v>
      </c>
      <c r="T811">
        <f>IFERROR(INDEX(Gemeinde_Kennzahlen!A:C,MATCH(B811,Gemeinde_Kennzahlen!B:B,),3),0)</f>
        <v>320</v>
      </c>
      <c r="U811">
        <f>IFERROR(IF(ISNUMBER(INDEX(Gemeinde_Kennzahlen!A:W,MATCH(B811,Gemeinde_Kennzahlen!B:B,),23)),INDEX(Gemeinde_Kennzahlen!A:W,MATCH(B811,Gemeinde_Kennzahlen!B:B,),23),0),0)</f>
        <v>183</v>
      </c>
    </row>
    <row r="812" spans="1:21" x14ac:dyDescent="0.2">
      <c r="A812">
        <v>2457</v>
      </c>
      <c r="B812" t="s">
        <v>1578</v>
      </c>
      <c r="C812" s="6">
        <v>0</v>
      </c>
      <c r="D812" s="6">
        <v>0</v>
      </c>
      <c r="E812" s="6">
        <v>0</v>
      </c>
      <c r="F812" s="6">
        <v>0</v>
      </c>
      <c r="G812" s="6">
        <v>0</v>
      </c>
      <c r="H812" s="6">
        <v>0</v>
      </c>
      <c r="I812" s="6">
        <v>0</v>
      </c>
      <c r="J812" s="6">
        <v>0</v>
      </c>
      <c r="K812" s="6">
        <v>0</v>
      </c>
      <c r="L812" s="6">
        <v>5.3276505061267976</v>
      </c>
      <c r="M812" s="6">
        <f t="shared" si="78"/>
        <v>0.53276505061267976</v>
      </c>
      <c r="N812" s="6">
        <f t="shared" si="79"/>
        <v>0</v>
      </c>
      <c r="O812" s="6">
        <f t="shared" si="80"/>
        <v>0</v>
      </c>
      <c r="P812" s="6">
        <f t="shared" si="81"/>
        <v>1.0655301012253595</v>
      </c>
      <c r="Q812" s="6">
        <f t="shared" si="82"/>
        <v>0.53276505061267976</v>
      </c>
      <c r="R812" s="6">
        <f t="shared" si="83"/>
        <v>0.53276505061267976</v>
      </c>
      <c r="S812" t="str" cm="1">
        <f t="array" ref="S812">_xlfn.IFS(R812&gt;Q812,"Zunahme",-1*Q812&gt;R812,"Abnahme",TRUE,"Konstant")</f>
        <v>Konstant</v>
      </c>
      <c r="T812">
        <f>IFERROR(INDEX(Gemeinde_Kennzahlen!A:C,MATCH(B812,Gemeinde_Kennzahlen!B:B,),3),0)</f>
        <v>1476</v>
      </c>
      <c r="U812">
        <f>IFERROR(IF(ISNUMBER(INDEX(Gemeinde_Kennzahlen!A:W,MATCH(B812,Gemeinde_Kennzahlen!B:B,),23)),INDEX(Gemeinde_Kennzahlen!A:W,MATCH(B812,Gemeinde_Kennzahlen!B:B,),23),0),0)</f>
        <v>401</v>
      </c>
    </row>
    <row r="813" spans="1:21" x14ac:dyDescent="0.2">
      <c r="A813">
        <v>2461</v>
      </c>
      <c r="B813" t="s">
        <v>1577</v>
      </c>
      <c r="C813" s="6">
        <v>0</v>
      </c>
      <c r="D813" s="6">
        <v>0</v>
      </c>
      <c r="E813" s="6">
        <v>0</v>
      </c>
      <c r="F813" s="6">
        <v>0</v>
      </c>
      <c r="G813" s="6">
        <v>0</v>
      </c>
      <c r="H813" s="6">
        <v>0</v>
      </c>
      <c r="I813" s="6">
        <v>0</v>
      </c>
      <c r="J813" s="6">
        <v>6.7796610169491531</v>
      </c>
      <c r="K813" s="6">
        <v>0</v>
      </c>
      <c r="L813" s="6">
        <v>0</v>
      </c>
      <c r="M813" s="6">
        <f t="shared" si="78"/>
        <v>0.67796610169491534</v>
      </c>
      <c r="N813" s="6">
        <f t="shared" si="79"/>
        <v>0</v>
      </c>
      <c r="O813" s="6">
        <f t="shared" si="80"/>
        <v>0</v>
      </c>
      <c r="P813" s="6">
        <f t="shared" si="81"/>
        <v>1.3559322033898307</v>
      </c>
      <c r="Q813" s="6">
        <f t="shared" si="82"/>
        <v>0.67796610169491534</v>
      </c>
      <c r="R813" s="6">
        <f t="shared" si="83"/>
        <v>0.67796610169491534</v>
      </c>
      <c r="S813" t="str" cm="1">
        <f t="array" ref="S813">_xlfn.IFS(R813&gt;Q813,"Zunahme",-1*Q813&gt;R813,"Abnahme",TRUE,"Konstant")</f>
        <v>Konstant</v>
      </c>
      <c r="T813">
        <f>IFERROR(INDEX(Gemeinde_Kennzahlen!A:C,MATCH(B813,Gemeinde_Kennzahlen!B:B,),3),0)</f>
        <v>1140</v>
      </c>
      <c r="U813">
        <f>IFERROR(IF(ISNUMBER(INDEX(Gemeinde_Kennzahlen!A:W,MATCH(B813,Gemeinde_Kennzahlen!B:B,),23)),INDEX(Gemeinde_Kennzahlen!A:W,MATCH(B813,Gemeinde_Kennzahlen!B:B,),23),0),0)</f>
        <v>335</v>
      </c>
    </row>
    <row r="814" spans="1:21" x14ac:dyDescent="0.2">
      <c r="A814">
        <v>2463</v>
      </c>
      <c r="B814" t="s">
        <v>1576</v>
      </c>
      <c r="C814" s="6">
        <v>0</v>
      </c>
      <c r="D814" s="6">
        <v>0</v>
      </c>
      <c r="E814" s="6">
        <v>0</v>
      </c>
      <c r="F814" s="6">
        <v>0</v>
      </c>
      <c r="G814" s="6">
        <v>0</v>
      </c>
      <c r="H814" s="6">
        <v>0</v>
      </c>
      <c r="I814" s="6">
        <v>0</v>
      </c>
      <c r="J814" s="6">
        <v>0</v>
      </c>
      <c r="K814" s="6">
        <v>0</v>
      </c>
      <c r="L814" s="6">
        <v>0</v>
      </c>
      <c r="M814" s="6">
        <f t="shared" si="78"/>
        <v>0</v>
      </c>
      <c r="N814" s="6">
        <f t="shared" si="79"/>
        <v>0</v>
      </c>
      <c r="O814" s="6">
        <f t="shared" si="80"/>
        <v>0</v>
      </c>
      <c r="P814" s="6">
        <f t="shared" si="81"/>
        <v>0</v>
      </c>
      <c r="Q814" s="6">
        <f t="shared" si="82"/>
        <v>0</v>
      </c>
      <c r="R814" s="6">
        <f t="shared" si="83"/>
        <v>0</v>
      </c>
      <c r="S814" t="str" cm="1">
        <f t="array" ref="S814">_xlfn.IFS(R814&gt;Q814,"Zunahme",-1*Q814&gt;R814,"Abnahme",TRUE,"Konstant")</f>
        <v>Konstant</v>
      </c>
      <c r="T814">
        <f>IFERROR(INDEX(Gemeinde_Kennzahlen!A:C,MATCH(B814,Gemeinde_Kennzahlen!B:B,),3),0)</f>
        <v>218</v>
      </c>
      <c r="U814">
        <f>IFERROR(IF(ISNUMBER(INDEX(Gemeinde_Kennzahlen!A:W,MATCH(B814,Gemeinde_Kennzahlen!B:B,),23)),INDEX(Gemeinde_Kennzahlen!A:W,MATCH(B814,Gemeinde_Kennzahlen!B:B,),23),0),0)</f>
        <v>71</v>
      </c>
    </row>
    <row r="815" spans="1:21" x14ac:dyDescent="0.2">
      <c r="A815">
        <v>2464</v>
      </c>
      <c r="B815" t="s">
        <v>1575</v>
      </c>
      <c r="C815" s="6">
        <v>0</v>
      </c>
      <c r="D815" s="6">
        <v>0</v>
      </c>
      <c r="E815" s="6">
        <v>0</v>
      </c>
      <c r="F815" s="6">
        <v>0</v>
      </c>
      <c r="G815" s="6">
        <v>6.2266500622665006</v>
      </c>
      <c r="H815" s="6">
        <v>0</v>
      </c>
      <c r="I815" s="6">
        <v>0</v>
      </c>
      <c r="J815" s="6">
        <v>0</v>
      </c>
      <c r="K815" s="6">
        <v>0</v>
      </c>
      <c r="L815" s="6">
        <v>0</v>
      </c>
      <c r="M815" s="6">
        <f t="shared" si="78"/>
        <v>0.62266500622665011</v>
      </c>
      <c r="N815" s="6">
        <f t="shared" si="79"/>
        <v>0</v>
      </c>
      <c r="O815" s="6">
        <f t="shared" si="80"/>
        <v>1.2453300124533002</v>
      </c>
      <c r="P815" s="6">
        <f t="shared" si="81"/>
        <v>0</v>
      </c>
      <c r="Q815" s="6">
        <f t="shared" si="82"/>
        <v>0.62266500622665</v>
      </c>
      <c r="R815" s="6">
        <f t="shared" si="83"/>
        <v>-0.62266500622665011</v>
      </c>
      <c r="S815" t="str" cm="1">
        <f t="array" ref="S815">_xlfn.IFS(R815&gt;Q815,"Zunahme",-1*Q815&gt;R815,"Abnahme",TRUE,"Konstant")</f>
        <v>Konstant</v>
      </c>
      <c r="T815">
        <f>IFERROR(INDEX(Gemeinde_Kennzahlen!A:C,MATCH(B815,Gemeinde_Kennzahlen!B:B,),3),0)</f>
        <v>1084</v>
      </c>
      <c r="U815">
        <f>IFERROR(IF(ISNUMBER(INDEX(Gemeinde_Kennzahlen!A:W,MATCH(B815,Gemeinde_Kennzahlen!B:B,),23)),INDEX(Gemeinde_Kennzahlen!A:W,MATCH(B815,Gemeinde_Kennzahlen!B:B,),23),0),0)</f>
        <v>522</v>
      </c>
    </row>
    <row r="816" spans="1:21" x14ac:dyDescent="0.2">
      <c r="A816">
        <v>2465</v>
      </c>
      <c r="B816" t="s">
        <v>1574</v>
      </c>
      <c r="C816" s="6">
        <v>0</v>
      </c>
      <c r="D816" s="6">
        <v>0</v>
      </c>
      <c r="E816" s="6">
        <v>0</v>
      </c>
      <c r="F816" s="6">
        <v>0</v>
      </c>
      <c r="G816" s="6">
        <v>0</v>
      </c>
      <c r="H816" s="6">
        <v>0</v>
      </c>
      <c r="I816" s="6">
        <v>0</v>
      </c>
      <c r="J816" s="6">
        <v>0</v>
      </c>
      <c r="K816" s="6">
        <v>0</v>
      </c>
      <c r="L816" s="6">
        <v>0</v>
      </c>
      <c r="M816" s="6">
        <f t="shared" si="78"/>
        <v>0</v>
      </c>
      <c r="N816" s="6">
        <f t="shared" si="79"/>
        <v>0</v>
      </c>
      <c r="O816" s="6">
        <f t="shared" si="80"/>
        <v>0</v>
      </c>
      <c r="P816" s="6">
        <f t="shared" si="81"/>
        <v>0</v>
      </c>
      <c r="Q816" s="6">
        <f t="shared" si="82"/>
        <v>0</v>
      </c>
      <c r="R816" s="6">
        <f t="shared" si="83"/>
        <v>0</v>
      </c>
      <c r="S816" t="str" cm="1">
        <f t="array" ref="S816">_xlfn.IFS(R816&gt;Q816,"Zunahme",-1*Q816&gt;R816,"Abnahme",TRUE,"Konstant")</f>
        <v>Konstant</v>
      </c>
      <c r="T816">
        <f>IFERROR(INDEX(Gemeinde_Kennzahlen!A:C,MATCH(B816,Gemeinde_Kennzahlen!B:B,),3),0)</f>
        <v>2560</v>
      </c>
      <c r="U816">
        <f>IFERROR(IF(ISNUMBER(INDEX(Gemeinde_Kennzahlen!A:W,MATCH(B816,Gemeinde_Kennzahlen!B:B,),23)),INDEX(Gemeinde_Kennzahlen!A:W,MATCH(B816,Gemeinde_Kennzahlen!B:B,),23),0),0)</f>
        <v>1018</v>
      </c>
    </row>
    <row r="817" spans="1:21" x14ac:dyDescent="0.2">
      <c r="A817">
        <v>2471</v>
      </c>
      <c r="B817" t="s">
        <v>1573</v>
      </c>
      <c r="C817" s="6">
        <v>6.0532687651331711</v>
      </c>
      <c r="D817" s="6">
        <v>0</v>
      </c>
      <c r="E817" s="6">
        <v>0</v>
      </c>
      <c r="F817" s="6">
        <v>0</v>
      </c>
      <c r="G817" s="6">
        <v>0</v>
      </c>
      <c r="H817" s="6">
        <v>0</v>
      </c>
      <c r="I817" s="6">
        <v>0</v>
      </c>
      <c r="J817" s="6">
        <v>0</v>
      </c>
      <c r="K817" s="6">
        <v>0</v>
      </c>
      <c r="L817" s="6">
        <v>6.0532687651331711</v>
      </c>
      <c r="M817" s="6">
        <f t="shared" si="78"/>
        <v>1.2106537530266341</v>
      </c>
      <c r="N817" s="6">
        <f t="shared" si="79"/>
        <v>0</v>
      </c>
      <c r="O817" s="6">
        <f t="shared" si="80"/>
        <v>1.2106537530266341</v>
      </c>
      <c r="P817" s="6">
        <f t="shared" si="81"/>
        <v>1.2106537530266341</v>
      </c>
      <c r="Q817" s="6">
        <f t="shared" si="82"/>
        <v>0.80710250201775613</v>
      </c>
      <c r="R817" s="6">
        <f t="shared" si="83"/>
        <v>0</v>
      </c>
      <c r="S817" t="str" cm="1">
        <f t="array" ref="S817">_xlfn.IFS(R817&gt;Q817,"Zunahme",-1*Q817&gt;R817,"Abnahme",TRUE,"Konstant")</f>
        <v>Konstant</v>
      </c>
      <c r="T817">
        <f>IFERROR(INDEX(Gemeinde_Kennzahlen!A:C,MATCH(B817,Gemeinde_Kennzahlen!B:B,),3),0)</f>
        <v>1166</v>
      </c>
      <c r="U817">
        <f>IFERROR(IF(ISNUMBER(INDEX(Gemeinde_Kennzahlen!A:W,MATCH(B817,Gemeinde_Kennzahlen!B:B,),23)),INDEX(Gemeinde_Kennzahlen!A:W,MATCH(B817,Gemeinde_Kennzahlen!B:B,),23),0),0)</f>
        <v>486</v>
      </c>
    </row>
    <row r="818" spans="1:21" x14ac:dyDescent="0.2">
      <c r="A818">
        <v>2472</v>
      </c>
      <c r="B818" t="s">
        <v>1572</v>
      </c>
      <c r="C818" s="6">
        <v>0</v>
      </c>
      <c r="D818" s="6">
        <v>0</v>
      </c>
      <c r="E818" s="6">
        <v>0</v>
      </c>
      <c r="F818" s="6">
        <v>0</v>
      </c>
      <c r="G818" s="6">
        <v>8.064516129032258</v>
      </c>
      <c r="H818" s="6">
        <v>0</v>
      </c>
      <c r="I818" s="6">
        <v>0</v>
      </c>
      <c r="J818" s="6">
        <v>0</v>
      </c>
      <c r="K818" s="6">
        <v>0</v>
      </c>
      <c r="L818" s="6">
        <v>0</v>
      </c>
      <c r="M818" s="6">
        <f t="shared" si="78"/>
        <v>0.80645161290322576</v>
      </c>
      <c r="N818" s="6">
        <f t="shared" si="79"/>
        <v>0</v>
      </c>
      <c r="O818" s="6">
        <f t="shared" si="80"/>
        <v>1.6129032258064515</v>
      </c>
      <c r="P818" s="6">
        <f t="shared" si="81"/>
        <v>0</v>
      </c>
      <c r="Q818" s="6">
        <f t="shared" si="82"/>
        <v>0.80645161290322576</v>
      </c>
      <c r="R818" s="6">
        <f t="shared" si="83"/>
        <v>-0.80645161290322576</v>
      </c>
      <c r="S818" t="str" cm="1">
        <f t="array" ref="S818">_xlfn.IFS(R818&gt;Q818,"Zunahme",-1*Q818&gt;R818,"Abnahme",TRUE,"Konstant")</f>
        <v>Konstant</v>
      </c>
      <c r="T818">
        <f>IFERROR(INDEX(Gemeinde_Kennzahlen!A:C,MATCH(B818,Gemeinde_Kennzahlen!B:B,),3),0)</f>
        <v>1059</v>
      </c>
      <c r="U818">
        <f>IFERROR(IF(ISNUMBER(INDEX(Gemeinde_Kennzahlen!A:W,MATCH(B818,Gemeinde_Kennzahlen!B:B,),23)),INDEX(Gemeinde_Kennzahlen!A:W,MATCH(B818,Gemeinde_Kennzahlen!B:B,),23),0),0)</f>
        <v>181</v>
      </c>
    </row>
    <row r="819" spans="1:21" x14ac:dyDescent="0.2">
      <c r="A819">
        <v>2473</v>
      </c>
      <c r="B819" t="s">
        <v>1571</v>
      </c>
      <c r="C819" s="6">
        <v>1.0344470880314471</v>
      </c>
      <c r="D819" s="6">
        <v>0</v>
      </c>
      <c r="E819" s="6">
        <v>3.1033412640943414</v>
      </c>
      <c r="F819" s="6">
        <v>2.0688941760628943</v>
      </c>
      <c r="G819" s="6">
        <v>0</v>
      </c>
      <c r="H819" s="6">
        <v>1.0344470880314471</v>
      </c>
      <c r="I819" s="6">
        <v>2.0688941760628943</v>
      </c>
      <c r="J819" s="6">
        <v>2.0688941760628943</v>
      </c>
      <c r="K819" s="6">
        <v>1.0344470880314471</v>
      </c>
      <c r="L819" s="6">
        <v>1.0344470880314471</v>
      </c>
      <c r="M819" s="6">
        <f t="shared" si="78"/>
        <v>1.3447812144408813</v>
      </c>
      <c r="N819" s="6">
        <f t="shared" si="79"/>
        <v>1.0344470880314471</v>
      </c>
      <c r="O819" s="6">
        <f t="shared" si="80"/>
        <v>1.2413365056377366</v>
      </c>
      <c r="P819" s="6">
        <f t="shared" si="81"/>
        <v>1.448225923244026</v>
      </c>
      <c r="Q819" s="6">
        <f t="shared" si="82"/>
        <v>0.3103341264094342</v>
      </c>
      <c r="R819" s="6">
        <f t="shared" si="83"/>
        <v>0.10344470880314471</v>
      </c>
      <c r="S819" t="str" cm="1">
        <f t="array" ref="S819">_xlfn.IFS(R819&gt;Q819,"Zunahme",-1*Q819&gt;R819,"Abnahme",TRUE,"Konstant")</f>
        <v>Konstant</v>
      </c>
      <c r="T819">
        <f>IFERROR(INDEX(Gemeinde_Kennzahlen!A:C,MATCH(B819,Gemeinde_Kennzahlen!B:B,),3),0)</f>
        <v>6849</v>
      </c>
      <c r="U819">
        <f>IFERROR(IF(ISNUMBER(INDEX(Gemeinde_Kennzahlen!A:W,MATCH(B819,Gemeinde_Kennzahlen!B:B,),23)),INDEX(Gemeinde_Kennzahlen!A:W,MATCH(B819,Gemeinde_Kennzahlen!B:B,),23),0),0)</f>
        <v>2818</v>
      </c>
    </row>
    <row r="820" spans="1:21" x14ac:dyDescent="0.2">
      <c r="A820">
        <v>2474</v>
      </c>
      <c r="B820" t="s">
        <v>1570</v>
      </c>
      <c r="C820" s="6">
        <v>0</v>
      </c>
      <c r="D820" s="6">
        <v>0</v>
      </c>
      <c r="E820" s="6">
        <v>0</v>
      </c>
      <c r="F820" s="6">
        <v>0</v>
      </c>
      <c r="G820" s="6">
        <v>0</v>
      </c>
      <c r="H820" s="6">
        <v>0</v>
      </c>
      <c r="I820" s="6">
        <v>7.5642965204235999</v>
      </c>
      <c r="J820" s="6">
        <v>7.5642965204235999</v>
      </c>
      <c r="K820" s="6">
        <v>0</v>
      </c>
      <c r="L820" s="6">
        <v>0</v>
      </c>
      <c r="M820" s="6">
        <f t="shared" si="78"/>
        <v>1.51285930408472</v>
      </c>
      <c r="N820" s="6">
        <f t="shared" si="79"/>
        <v>0</v>
      </c>
      <c r="O820" s="6">
        <f t="shared" si="80"/>
        <v>0</v>
      </c>
      <c r="P820" s="6">
        <f t="shared" si="81"/>
        <v>3.02571860816944</v>
      </c>
      <c r="Q820" s="6">
        <f t="shared" si="82"/>
        <v>1.0085728693898133</v>
      </c>
      <c r="R820" s="6">
        <f t="shared" si="83"/>
        <v>1.51285930408472</v>
      </c>
      <c r="S820" t="str" cm="1">
        <f t="array" ref="S820">_xlfn.IFS(R820&gt;Q820,"Zunahme",-1*Q820&gt;R820,"Abnahme",TRUE,"Konstant")</f>
        <v>Zunahme</v>
      </c>
      <c r="T820">
        <f>IFERROR(INDEX(Gemeinde_Kennzahlen!A:C,MATCH(B820,Gemeinde_Kennzahlen!B:B,),3),0)</f>
        <v>901</v>
      </c>
      <c r="U820">
        <f>IFERROR(IF(ISNUMBER(INDEX(Gemeinde_Kennzahlen!A:W,MATCH(B820,Gemeinde_Kennzahlen!B:B,),23)),INDEX(Gemeinde_Kennzahlen!A:W,MATCH(B820,Gemeinde_Kennzahlen!B:B,),23),0),0)</f>
        <v>421</v>
      </c>
    </row>
    <row r="821" spans="1:21" x14ac:dyDescent="0.2">
      <c r="A821">
        <v>2475</v>
      </c>
      <c r="B821" t="s">
        <v>1569</v>
      </c>
      <c r="C821" s="6">
        <v>6.5487884741322855</v>
      </c>
      <c r="D821" s="6">
        <v>0</v>
      </c>
      <c r="E821" s="6">
        <v>0</v>
      </c>
      <c r="F821" s="6">
        <v>13.097576948264571</v>
      </c>
      <c r="G821" s="6">
        <v>0</v>
      </c>
      <c r="H821" s="6">
        <v>0</v>
      </c>
      <c r="I821" s="6">
        <v>0</v>
      </c>
      <c r="J821" s="6">
        <v>0</v>
      </c>
      <c r="K821" s="6">
        <v>0</v>
      </c>
      <c r="L821" s="6">
        <v>0</v>
      </c>
      <c r="M821" s="6">
        <f t="shared" si="78"/>
        <v>1.9646365422396854</v>
      </c>
      <c r="N821" s="6">
        <f t="shared" si="79"/>
        <v>0</v>
      </c>
      <c r="O821" s="6">
        <f t="shared" si="80"/>
        <v>3.9292730844793708</v>
      </c>
      <c r="P821" s="6">
        <f t="shared" si="81"/>
        <v>0</v>
      </c>
      <c r="Q821" s="6">
        <f t="shared" si="82"/>
        <v>1.3977568734845773</v>
      </c>
      <c r="R821" s="6">
        <f t="shared" si="83"/>
        <v>-1.9646365422396854</v>
      </c>
      <c r="S821" t="str" cm="1">
        <f t="array" ref="S821">_xlfn.IFS(R821&gt;Q821,"Zunahme",-1*Q821&gt;R821,"Abnahme",TRUE,"Konstant")</f>
        <v>Abnahme</v>
      </c>
      <c r="T821">
        <f>IFERROR(INDEX(Gemeinde_Kennzahlen!A:C,MATCH(B821,Gemeinde_Kennzahlen!B:B,),3),0)</f>
        <v>1290</v>
      </c>
      <c r="U821">
        <f>IFERROR(IF(ISNUMBER(INDEX(Gemeinde_Kennzahlen!A:W,MATCH(B821,Gemeinde_Kennzahlen!B:B,),23)),INDEX(Gemeinde_Kennzahlen!A:W,MATCH(B821,Gemeinde_Kennzahlen!B:B,),23),0),0)</f>
        <v>237</v>
      </c>
    </row>
    <row r="822" spans="1:21" x14ac:dyDescent="0.2">
      <c r="A822">
        <v>2476</v>
      </c>
      <c r="B822" t="s">
        <v>1568</v>
      </c>
      <c r="C822" s="6">
        <v>0</v>
      </c>
      <c r="D822" s="6">
        <v>0</v>
      </c>
      <c r="E822" s="6">
        <v>0</v>
      </c>
      <c r="F822" s="6">
        <v>0</v>
      </c>
      <c r="G822" s="6">
        <v>0</v>
      </c>
      <c r="H822" s="6">
        <v>0</v>
      </c>
      <c r="I822" s="6">
        <v>0</v>
      </c>
      <c r="J822" s="6">
        <v>0</v>
      </c>
      <c r="K822" s="6">
        <v>0</v>
      </c>
      <c r="L822" s="6">
        <v>0</v>
      </c>
      <c r="M822" s="6">
        <f t="shared" si="78"/>
        <v>0</v>
      </c>
      <c r="N822" s="6">
        <f t="shared" si="79"/>
        <v>0</v>
      </c>
      <c r="O822" s="6">
        <f t="shared" si="80"/>
        <v>0</v>
      </c>
      <c r="P822" s="6">
        <f t="shared" si="81"/>
        <v>0</v>
      </c>
      <c r="Q822" s="6">
        <f t="shared" si="82"/>
        <v>0</v>
      </c>
      <c r="R822" s="6">
        <f t="shared" si="83"/>
        <v>0</v>
      </c>
      <c r="S822" t="str" cm="1">
        <f t="array" ref="S822">_xlfn.IFS(R822&gt;Q822,"Zunahme",-1*Q822&gt;R822,"Abnahme",TRUE,"Konstant")</f>
        <v>Konstant</v>
      </c>
      <c r="T822">
        <f>IFERROR(INDEX(Gemeinde_Kennzahlen!A:C,MATCH(B822,Gemeinde_Kennzahlen!B:B,),3),0)</f>
        <v>3209</v>
      </c>
      <c r="U822">
        <f>IFERROR(IF(ISNUMBER(INDEX(Gemeinde_Kennzahlen!A:W,MATCH(B822,Gemeinde_Kennzahlen!B:B,),23)),INDEX(Gemeinde_Kennzahlen!A:W,MATCH(B822,Gemeinde_Kennzahlen!B:B,),23),0),0)</f>
        <v>523</v>
      </c>
    </row>
    <row r="823" spans="1:21" x14ac:dyDescent="0.2">
      <c r="A823">
        <v>2477</v>
      </c>
      <c r="B823" t="s">
        <v>1567</v>
      </c>
      <c r="C823" s="6">
        <v>0</v>
      </c>
      <c r="D823" s="6">
        <v>0</v>
      </c>
      <c r="E823" s="6">
        <v>0</v>
      </c>
      <c r="F823" s="6">
        <v>0</v>
      </c>
      <c r="G823" s="6">
        <v>0</v>
      </c>
      <c r="H823" s="6">
        <v>0</v>
      </c>
      <c r="I823" s="6">
        <v>0</v>
      </c>
      <c r="J823" s="6">
        <v>0</v>
      </c>
      <c r="K823" s="6">
        <v>0</v>
      </c>
      <c r="L823" s="6">
        <v>8.4530853761622993</v>
      </c>
      <c r="M823" s="6">
        <f t="shared" si="78"/>
        <v>0.84530853761622993</v>
      </c>
      <c r="N823" s="6">
        <f t="shared" si="79"/>
        <v>0</v>
      </c>
      <c r="O823" s="6">
        <f t="shared" si="80"/>
        <v>0</v>
      </c>
      <c r="P823" s="6">
        <f t="shared" si="81"/>
        <v>1.6906170752324599</v>
      </c>
      <c r="Q823" s="6">
        <f t="shared" si="82"/>
        <v>0.84530853761622993</v>
      </c>
      <c r="R823" s="6">
        <f t="shared" si="83"/>
        <v>0.84530853761622993</v>
      </c>
      <c r="S823" t="str" cm="1">
        <f t="array" ref="S823">_xlfn.IFS(R823&gt;Q823,"Zunahme",-1*Q823&gt;R823,"Abnahme",TRUE,"Konstant")</f>
        <v>Konstant</v>
      </c>
      <c r="T823">
        <f>IFERROR(INDEX(Gemeinde_Kennzahlen!A:C,MATCH(B823,Gemeinde_Kennzahlen!B:B,),3),0)</f>
        <v>925</v>
      </c>
      <c r="U823">
        <f>IFERROR(IF(ISNUMBER(INDEX(Gemeinde_Kennzahlen!A:W,MATCH(B823,Gemeinde_Kennzahlen!B:B,),23)),INDEX(Gemeinde_Kennzahlen!A:W,MATCH(B823,Gemeinde_Kennzahlen!B:B,),23),0),0)</f>
        <v>258</v>
      </c>
    </row>
    <row r="824" spans="1:21" x14ac:dyDescent="0.2">
      <c r="A824">
        <v>2478</v>
      </c>
      <c r="B824" t="s">
        <v>1566</v>
      </c>
      <c r="C824" s="6">
        <v>0</v>
      </c>
      <c r="D824" s="6">
        <v>0</v>
      </c>
      <c r="E824" s="6">
        <v>0</v>
      </c>
      <c r="F824" s="6">
        <v>0</v>
      </c>
      <c r="G824" s="6">
        <v>5.9171597633136095</v>
      </c>
      <c r="H824" s="6">
        <v>0</v>
      </c>
      <c r="I824" s="6">
        <v>0</v>
      </c>
      <c r="J824" s="6">
        <v>0</v>
      </c>
      <c r="K824" s="6">
        <v>0</v>
      </c>
      <c r="L824" s="6">
        <v>0</v>
      </c>
      <c r="M824" s="6">
        <f t="shared" si="78"/>
        <v>0.59171597633136097</v>
      </c>
      <c r="N824" s="6">
        <f t="shared" si="79"/>
        <v>0</v>
      </c>
      <c r="O824" s="6">
        <f t="shared" si="80"/>
        <v>1.1834319526627219</v>
      </c>
      <c r="P824" s="6">
        <f t="shared" si="81"/>
        <v>0</v>
      </c>
      <c r="Q824" s="6">
        <f t="shared" si="82"/>
        <v>0.59171597633136086</v>
      </c>
      <c r="R824" s="6">
        <f t="shared" si="83"/>
        <v>-0.59171597633136097</v>
      </c>
      <c r="S824" t="str" cm="1">
        <f t="array" ref="S824">_xlfn.IFS(R824&gt;Q824,"Zunahme",-1*Q824&gt;R824,"Abnahme",TRUE,"Konstant")</f>
        <v>Konstant</v>
      </c>
      <c r="T824">
        <f>IFERROR(INDEX(Gemeinde_Kennzahlen!A:C,MATCH(B824,Gemeinde_Kennzahlen!B:B,),3),0)</f>
        <v>1488</v>
      </c>
      <c r="U824">
        <f>IFERROR(IF(ISNUMBER(INDEX(Gemeinde_Kennzahlen!A:W,MATCH(B824,Gemeinde_Kennzahlen!B:B,),23)),INDEX(Gemeinde_Kennzahlen!A:W,MATCH(B824,Gemeinde_Kennzahlen!B:B,),23),0),0)</f>
        <v>202</v>
      </c>
    </row>
    <row r="825" spans="1:21" x14ac:dyDescent="0.2">
      <c r="A825">
        <v>2479</v>
      </c>
      <c r="B825" t="s">
        <v>1565</v>
      </c>
      <c r="C825" s="6">
        <v>0</v>
      </c>
      <c r="D825" s="6">
        <v>0</v>
      </c>
      <c r="E825" s="6">
        <v>0</v>
      </c>
      <c r="F825" s="6">
        <v>0</v>
      </c>
      <c r="G825" s="6">
        <v>0</v>
      </c>
      <c r="H825" s="6">
        <v>0</v>
      </c>
      <c r="I825" s="6">
        <v>0</v>
      </c>
      <c r="J825" s="6">
        <v>0</v>
      </c>
      <c r="K825" s="6">
        <v>0</v>
      </c>
      <c r="L825" s="6">
        <v>0</v>
      </c>
      <c r="M825" s="6">
        <f t="shared" si="78"/>
        <v>0</v>
      </c>
      <c r="N825" s="6">
        <f t="shared" si="79"/>
        <v>0</v>
      </c>
      <c r="O825" s="6">
        <f t="shared" si="80"/>
        <v>0</v>
      </c>
      <c r="P825" s="6">
        <f t="shared" si="81"/>
        <v>0</v>
      </c>
      <c r="Q825" s="6">
        <f t="shared" si="82"/>
        <v>0</v>
      </c>
      <c r="R825" s="6">
        <f t="shared" si="83"/>
        <v>0</v>
      </c>
      <c r="S825" t="str" cm="1">
        <f t="array" ref="S825">_xlfn.IFS(R825&gt;Q825,"Zunahme",-1*Q825&gt;R825,"Abnahme",TRUE,"Konstant")</f>
        <v>Konstant</v>
      </c>
      <c r="T825">
        <f>IFERROR(INDEX(Gemeinde_Kennzahlen!A:C,MATCH(B825,Gemeinde_Kennzahlen!B:B,),3),0)</f>
        <v>1336</v>
      </c>
      <c r="U825">
        <f>IFERROR(IF(ISNUMBER(INDEX(Gemeinde_Kennzahlen!A:W,MATCH(B825,Gemeinde_Kennzahlen!B:B,),23)),INDEX(Gemeinde_Kennzahlen!A:W,MATCH(B825,Gemeinde_Kennzahlen!B:B,),23),0),0)</f>
        <v>183</v>
      </c>
    </row>
    <row r="826" spans="1:21" x14ac:dyDescent="0.2">
      <c r="A826">
        <v>2480</v>
      </c>
      <c r="B826" t="s">
        <v>1564</v>
      </c>
      <c r="C826" s="6">
        <v>0</v>
      </c>
      <c r="D826" s="6">
        <v>0</v>
      </c>
      <c r="E826" s="6">
        <v>0</v>
      </c>
      <c r="F826" s="6">
        <v>0</v>
      </c>
      <c r="G826" s="6">
        <v>0</v>
      </c>
      <c r="H826" s="6">
        <v>0</v>
      </c>
      <c r="I826" s="6">
        <v>0</v>
      </c>
      <c r="J826" s="6">
        <v>0</v>
      </c>
      <c r="K826" s="6">
        <v>0</v>
      </c>
      <c r="L826" s="6">
        <v>0</v>
      </c>
      <c r="M826" s="6">
        <f t="shared" si="78"/>
        <v>0</v>
      </c>
      <c r="N826" s="6">
        <f t="shared" si="79"/>
        <v>0</v>
      </c>
      <c r="O826" s="6">
        <f t="shared" si="80"/>
        <v>0</v>
      </c>
      <c r="P826" s="6">
        <f t="shared" si="81"/>
        <v>0</v>
      </c>
      <c r="Q826" s="6">
        <f t="shared" si="82"/>
        <v>0</v>
      </c>
      <c r="R826" s="6">
        <f t="shared" si="83"/>
        <v>0</v>
      </c>
      <c r="S826" t="str" cm="1">
        <f t="array" ref="S826">_xlfn.IFS(R826&gt;Q826,"Zunahme",-1*Q826&gt;R826,"Abnahme",TRUE,"Konstant")</f>
        <v>Konstant</v>
      </c>
      <c r="T826">
        <f>IFERROR(INDEX(Gemeinde_Kennzahlen!A:C,MATCH(B826,Gemeinde_Kennzahlen!B:B,),3),0)</f>
        <v>1003</v>
      </c>
      <c r="U826">
        <f>IFERROR(IF(ISNUMBER(INDEX(Gemeinde_Kennzahlen!A:W,MATCH(B826,Gemeinde_Kennzahlen!B:B,),23)),INDEX(Gemeinde_Kennzahlen!A:W,MATCH(B826,Gemeinde_Kennzahlen!B:B,),23),0),0)</f>
        <v>263</v>
      </c>
    </row>
    <row r="827" spans="1:21" x14ac:dyDescent="0.2">
      <c r="A827">
        <v>2481</v>
      </c>
      <c r="B827" t="s">
        <v>1563</v>
      </c>
      <c r="C827" s="6">
        <v>0</v>
      </c>
      <c r="D827" s="6">
        <v>0</v>
      </c>
      <c r="E827" s="6">
        <v>5.0479555779909138</v>
      </c>
      <c r="F827" s="6">
        <v>0</v>
      </c>
      <c r="G827" s="6">
        <v>5.0479555779909138</v>
      </c>
      <c r="H827" s="6">
        <v>0</v>
      </c>
      <c r="I827" s="6">
        <v>5.0479555779909138</v>
      </c>
      <c r="J827" s="6">
        <v>0</v>
      </c>
      <c r="K827" s="6">
        <v>0</v>
      </c>
      <c r="L827" s="6">
        <v>0</v>
      </c>
      <c r="M827" s="6">
        <f t="shared" si="78"/>
        <v>1.5143866733972742</v>
      </c>
      <c r="N827" s="6">
        <f t="shared" si="79"/>
        <v>0</v>
      </c>
      <c r="O827" s="6">
        <f t="shared" si="80"/>
        <v>2.0191822311963654</v>
      </c>
      <c r="P827" s="6">
        <f t="shared" si="81"/>
        <v>1.0095911155981827</v>
      </c>
      <c r="Q827" s="6">
        <f t="shared" si="82"/>
        <v>0.7710879513639306</v>
      </c>
      <c r="R827" s="6">
        <f t="shared" si="83"/>
        <v>-0.50479555779909147</v>
      </c>
      <c r="S827" t="str" cm="1">
        <f t="array" ref="S827">_xlfn.IFS(R827&gt;Q827,"Zunahme",-1*Q827&gt;R827,"Abnahme",TRUE,"Konstant")</f>
        <v>Konstant</v>
      </c>
      <c r="T827">
        <f>IFERROR(INDEX(Gemeinde_Kennzahlen!A:C,MATCH(B827,Gemeinde_Kennzahlen!B:B,),3),0)</f>
        <v>1452</v>
      </c>
      <c r="U827">
        <f>IFERROR(IF(ISNUMBER(INDEX(Gemeinde_Kennzahlen!A:W,MATCH(B827,Gemeinde_Kennzahlen!B:B,),23)),INDEX(Gemeinde_Kennzahlen!A:W,MATCH(B827,Gemeinde_Kennzahlen!B:B,),23),0),0)</f>
        <v>529</v>
      </c>
    </row>
    <row r="828" spans="1:21" x14ac:dyDescent="0.2">
      <c r="A828">
        <v>2491</v>
      </c>
      <c r="B828" t="s">
        <v>1562</v>
      </c>
      <c r="C828" s="6">
        <v>0</v>
      </c>
      <c r="D828" s="6">
        <v>0</v>
      </c>
      <c r="E828" s="6">
        <v>0</v>
      </c>
      <c r="F828" s="6">
        <v>0</v>
      </c>
      <c r="G828" s="6">
        <v>0</v>
      </c>
      <c r="H828" s="6">
        <v>0</v>
      </c>
      <c r="I828" s="6">
        <v>0</v>
      </c>
      <c r="J828" s="6">
        <v>0</v>
      </c>
      <c r="K828" s="6">
        <v>0</v>
      </c>
      <c r="L828" s="6">
        <v>0</v>
      </c>
      <c r="M828" s="6">
        <f t="shared" si="78"/>
        <v>0</v>
      </c>
      <c r="N828" s="6">
        <f t="shared" si="79"/>
        <v>0</v>
      </c>
      <c r="O828" s="6">
        <f t="shared" si="80"/>
        <v>0</v>
      </c>
      <c r="P828" s="6">
        <f t="shared" si="81"/>
        <v>0</v>
      </c>
      <c r="Q828" s="6">
        <f t="shared" si="82"/>
        <v>0</v>
      </c>
      <c r="R828" s="6">
        <f t="shared" si="83"/>
        <v>0</v>
      </c>
      <c r="S828" t="str" cm="1">
        <f t="array" ref="S828">_xlfn.IFS(R828&gt;Q828,"Zunahme",-1*Q828&gt;R828,"Abnahme",TRUE,"Konstant")</f>
        <v>Konstant</v>
      </c>
      <c r="T828">
        <f>IFERROR(INDEX(Gemeinde_Kennzahlen!A:C,MATCH(B828,Gemeinde_Kennzahlen!B:B,),3),0)</f>
        <v>308</v>
      </c>
      <c r="U828">
        <f>IFERROR(IF(ISNUMBER(INDEX(Gemeinde_Kennzahlen!A:W,MATCH(B828,Gemeinde_Kennzahlen!B:B,),23)),INDEX(Gemeinde_Kennzahlen!A:W,MATCH(B828,Gemeinde_Kennzahlen!B:B,),23),0),0)</f>
        <v>88</v>
      </c>
    </row>
    <row r="829" spans="1:21" x14ac:dyDescent="0.2">
      <c r="A829">
        <v>2492</v>
      </c>
      <c r="B829" t="s">
        <v>1561</v>
      </c>
      <c r="C829" s="6">
        <v>0</v>
      </c>
      <c r="D829" s="6">
        <v>0</v>
      </c>
      <c r="E829" s="6">
        <v>0</v>
      </c>
      <c r="F829" s="6">
        <v>0</v>
      </c>
      <c r="G829" s="6">
        <v>0</v>
      </c>
      <c r="H829" s="6">
        <v>16.077170418006432</v>
      </c>
      <c r="I829" s="6">
        <v>16.077170418006432</v>
      </c>
      <c r="J829" s="6">
        <v>0</v>
      </c>
      <c r="K829" s="6">
        <v>0</v>
      </c>
      <c r="L829" s="6">
        <v>0</v>
      </c>
      <c r="M829" s="6">
        <f t="shared" si="78"/>
        <v>3.2154340836012865</v>
      </c>
      <c r="N829" s="6">
        <f t="shared" si="79"/>
        <v>0</v>
      </c>
      <c r="O829" s="6">
        <f t="shared" si="80"/>
        <v>0</v>
      </c>
      <c r="P829" s="6">
        <f t="shared" si="81"/>
        <v>6.4308681672025729</v>
      </c>
      <c r="Q829" s="6">
        <f t="shared" si="82"/>
        <v>2.1436227224008575</v>
      </c>
      <c r="R829" s="6">
        <f t="shared" si="83"/>
        <v>3.2154340836012865</v>
      </c>
      <c r="S829" t="str" cm="1">
        <f t="array" ref="S829">_xlfn.IFS(R829&gt;Q829,"Zunahme",-1*Q829&gt;R829,"Abnahme",TRUE,"Konstant")</f>
        <v>Zunahme</v>
      </c>
      <c r="T829">
        <f>IFERROR(INDEX(Gemeinde_Kennzahlen!A:C,MATCH(B829,Gemeinde_Kennzahlen!B:B,),3),0)</f>
        <v>504</v>
      </c>
      <c r="U829">
        <f>IFERROR(IF(ISNUMBER(INDEX(Gemeinde_Kennzahlen!A:W,MATCH(B829,Gemeinde_Kennzahlen!B:B,),23)),INDEX(Gemeinde_Kennzahlen!A:W,MATCH(B829,Gemeinde_Kennzahlen!B:B,),23),0),0)</f>
        <v>118</v>
      </c>
    </row>
    <row r="830" spans="1:21" x14ac:dyDescent="0.2">
      <c r="A830">
        <v>2493</v>
      </c>
      <c r="B830" t="s">
        <v>1560</v>
      </c>
      <c r="C830" s="6">
        <v>2.0329335230737953</v>
      </c>
      <c r="D830" s="6">
        <v>2.0329335230737953</v>
      </c>
      <c r="E830" s="6">
        <v>0</v>
      </c>
      <c r="F830" s="6">
        <v>2.0329335230737953</v>
      </c>
      <c r="G830" s="6">
        <v>2.0329335230737953</v>
      </c>
      <c r="H830" s="6">
        <v>0</v>
      </c>
      <c r="I830" s="6">
        <v>0</v>
      </c>
      <c r="J830" s="6">
        <v>2.0329335230737953</v>
      </c>
      <c r="K830" s="6">
        <v>0</v>
      </c>
      <c r="L830" s="6">
        <v>0</v>
      </c>
      <c r="M830" s="6">
        <f t="shared" si="78"/>
        <v>1.0164667615368976</v>
      </c>
      <c r="N830" s="6">
        <f t="shared" si="79"/>
        <v>1.0164667615368976</v>
      </c>
      <c r="O830" s="6">
        <f t="shared" si="80"/>
        <v>1.6263468184590362</v>
      </c>
      <c r="P830" s="6">
        <f t="shared" si="81"/>
        <v>0.40658670461475904</v>
      </c>
      <c r="Q830" s="6">
        <f t="shared" si="82"/>
        <v>0.33882225384563253</v>
      </c>
      <c r="R830" s="6">
        <f t="shared" si="83"/>
        <v>-0.60988005692213854</v>
      </c>
      <c r="S830" t="str" cm="1">
        <f t="array" ref="S830">_xlfn.IFS(R830&gt;Q830,"Zunahme",-1*Q830&gt;R830,"Abnahme",TRUE,"Konstant")</f>
        <v>Abnahme</v>
      </c>
      <c r="T830">
        <f>IFERROR(INDEX(Gemeinde_Kennzahlen!A:C,MATCH(B830,Gemeinde_Kennzahlen!B:B,),3),0)</f>
        <v>3942</v>
      </c>
      <c r="U830">
        <f>IFERROR(IF(ISNUMBER(INDEX(Gemeinde_Kennzahlen!A:W,MATCH(B830,Gemeinde_Kennzahlen!B:B,),23)),INDEX(Gemeinde_Kennzahlen!A:W,MATCH(B830,Gemeinde_Kennzahlen!B:B,),23),0),0)</f>
        <v>977</v>
      </c>
    </row>
    <row r="831" spans="1:21" x14ac:dyDescent="0.2">
      <c r="A831">
        <v>2495</v>
      </c>
      <c r="B831" t="s">
        <v>1559</v>
      </c>
      <c r="C831" s="6">
        <v>0</v>
      </c>
      <c r="D831" s="6">
        <v>1.9681165124975399</v>
      </c>
      <c r="E831" s="6">
        <v>0</v>
      </c>
      <c r="F831" s="6">
        <v>1.9681165124975399</v>
      </c>
      <c r="G831" s="6">
        <v>1.9681165124975399</v>
      </c>
      <c r="H831" s="6">
        <v>0</v>
      </c>
      <c r="I831" s="6">
        <v>3.9362330249950799</v>
      </c>
      <c r="J831" s="6">
        <v>3.9362330249950799</v>
      </c>
      <c r="K831" s="6">
        <v>1.9681165124975399</v>
      </c>
      <c r="L831" s="6">
        <v>1.9681165124975399</v>
      </c>
      <c r="M831" s="6">
        <f t="shared" si="78"/>
        <v>1.771304861247786</v>
      </c>
      <c r="N831" s="6">
        <f t="shared" si="79"/>
        <v>1.9681165124975399</v>
      </c>
      <c r="O831" s="6">
        <f t="shared" si="80"/>
        <v>1.1808699074985241</v>
      </c>
      <c r="P831" s="6">
        <f t="shared" si="81"/>
        <v>2.3617398149970481</v>
      </c>
      <c r="Q831" s="6">
        <f t="shared" si="82"/>
        <v>0.45922718624942593</v>
      </c>
      <c r="R831" s="6">
        <f t="shared" si="83"/>
        <v>0.59043495374926214</v>
      </c>
      <c r="S831" t="str" cm="1">
        <f t="array" ref="S831">_xlfn.IFS(R831&gt;Q831,"Zunahme",-1*Q831&gt;R831,"Abnahme",TRUE,"Konstant")</f>
        <v>Zunahme</v>
      </c>
      <c r="T831">
        <f>IFERROR(INDEX(Gemeinde_Kennzahlen!A:C,MATCH(B831,Gemeinde_Kennzahlen!B:B,),3),0)</f>
        <v>3830</v>
      </c>
      <c r="U831">
        <f>IFERROR(IF(ISNUMBER(INDEX(Gemeinde_Kennzahlen!A:W,MATCH(B831,Gemeinde_Kennzahlen!B:B,),23)),INDEX(Gemeinde_Kennzahlen!A:W,MATCH(B831,Gemeinde_Kennzahlen!B:B,),23),0),0)</f>
        <v>1251</v>
      </c>
    </row>
    <row r="832" spans="1:21" x14ac:dyDescent="0.2">
      <c r="A832">
        <v>2497</v>
      </c>
      <c r="B832" t="s">
        <v>1558</v>
      </c>
      <c r="C832" s="6">
        <v>7.2332730560578655</v>
      </c>
      <c r="D832" s="6">
        <v>0</v>
      </c>
      <c r="E832" s="6">
        <v>0</v>
      </c>
      <c r="F832" s="6">
        <v>0</v>
      </c>
      <c r="G832" s="6">
        <v>0</v>
      </c>
      <c r="H832" s="6">
        <v>0</v>
      </c>
      <c r="I832" s="6">
        <v>7.2332730560578655</v>
      </c>
      <c r="J832" s="6">
        <v>3.6166365280289328</v>
      </c>
      <c r="K832" s="6">
        <v>0</v>
      </c>
      <c r="L832" s="6">
        <v>0</v>
      </c>
      <c r="M832" s="6">
        <f t="shared" si="78"/>
        <v>1.8083182640144664</v>
      </c>
      <c r="N832" s="6">
        <f t="shared" si="79"/>
        <v>0</v>
      </c>
      <c r="O832" s="6">
        <f t="shared" si="80"/>
        <v>1.446654611211573</v>
      </c>
      <c r="P832" s="6">
        <f t="shared" si="81"/>
        <v>2.1699819168173597</v>
      </c>
      <c r="Q832" s="6">
        <f t="shared" si="82"/>
        <v>0.97194186236269409</v>
      </c>
      <c r="R832" s="6">
        <f t="shared" si="83"/>
        <v>0.36166365280289337</v>
      </c>
      <c r="S832" t="str" cm="1">
        <f t="array" ref="S832">_xlfn.IFS(R832&gt;Q832,"Zunahme",-1*Q832&gt;R832,"Abnahme",TRUE,"Konstant")</f>
        <v>Konstant</v>
      </c>
      <c r="T832">
        <f>IFERROR(INDEX(Gemeinde_Kennzahlen!A:C,MATCH(B832,Gemeinde_Kennzahlen!B:B,),3),0)</f>
        <v>2271</v>
      </c>
      <c r="U832">
        <f>IFERROR(IF(ISNUMBER(INDEX(Gemeinde_Kennzahlen!A:W,MATCH(B832,Gemeinde_Kennzahlen!B:B,),23)),INDEX(Gemeinde_Kennzahlen!A:W,MATCH(B832,Gemeinde_Kennzahlen!B:B,),23),0),0)</f>
        <v>494</v>
      </c>
    </row>
    <row r="833" spans="1:21" x14ac:dyDescent="0.2">
      <c r="A833">
        <v>2499</v>
      </c>
      <c r="B833" t="s">
        <v>1557</v>
      </c>
      <c r="C833" s="6">
        <v>7.0671378091872796</v>
      </c>
      <c r="D833" s="6">
        <v>0</v>
      </c>
      <c r="E833" s="6">
        <v>0</v>
      </c>
      <c r="F833" s="6">
        <v>0</v>
      </c>
      <c r="G833" s="6">
        <v>7.0671378091872796</v>
      </c>
      <c r="H833" s="6">
        <v>0</v>
      </c>
      <c r="I833" s="6">
        <v>0</v>
      </c>
      <c r="J833" s="6">
        <v>7.0671378091872796</v>
      </c>
      <c r="K833" s="6">
        <v>0</v>
      </c>
      <c r="L833" s="6">
        <v>0</v>
      </c>
      <c r="M833" s="6">
        <f t="shared" si="78"/>
        <v>2.1201413427561837</v>
      </c>
      <c r="N833" s="6">
        <f t="shared" si="79"/>
        <v>0</v>
      </c>
      <c r="O833" s="6">
        <f t="shared" si="80"/>
        <v>2.8268551236749118</v>
      </c>
      <c r="P833" s="6">
        <f t="shared" si="81"/>
        <v>1.4134275618374559</v>
      </c>
      <c r="Q833" s="6">
        <f t="shared" si="82"/>
        <v>1.0795231319095031</v>
      </c>
      <c r="R833" s="6">
        <f t="shared" si="83"/>
        <v>-0.70671378091872783</v>
      </c>
      <c r="S833" t="str" cm="1">
        <f t="array" ref="S833">_xlfn.IFS(R833&gt;Q833,"Zunahme",-1*Q833&gt;R833,"Abnahme",TRUE,"Konstant")</f>
        <v>Konstant</v>
      </c>
      <c r="T833">
        <f>IFERROR(INDEX(Gemeinde_Kennzahlen!A:C,MATCH(B833,Gemeinde_Kennzahlen!B:B,),3),0)</f>
        <v>1196</v>
      </c>
      <c r="U833">
        <f>IFERROR(IF(ISNUMBER(INDEX(Gemeinde_Kennzahlen!A:W,MATCH(B833,Gemeinde_Kennzahlen!B:B,),23)),INDEX(Gemeinde_Kennzahlen!A:W,MATCH(B833,Gemeinde_Kennzahlen!B:B,),23),0),0)</f>
        <v>219</v>
      </c>
    </row>
    <row r="834" spans="1:21" x14ac:dyDescent="0.2">
      <c r="A834">
        <v>2500</v>
      </c>
      <c r="B834" t="s">
        <v>1556</v>
      </c>
      <c r="C834" s="6">
        <v>1.1963153487259242</v>
      </c>
      <c r="D834" s="6">
        <v>0</v>
      </c>
      <c r="E834" s="6">
        <v>1.1963153487259242</v>
      </c>
      <c r="F834" s="6">
        <v>1.1963153487259242</v>
      </c>
      <c r="G834" s="6">
        <v>0</v>
      </c>
      <c r="H834" s="6">
        <v>1.1963153487259242</v>
      </c>
      <c r="I834" s="6">
        <v>0</v>
      </c>
      <c r="J834" s="6">
        <v>0</v>
      </c>
      <c r="K834" s="6">
        <v>0</v>
      </c>
      <c r="L834" s="6">
        <v>1.1963153487259242</v>
      </c>
      <c r="M834" s="6">
        <f t="shared" si="78"/>
        <v>0.59815767436296208</v>
      </c>
      <c r="N834" s="6">
        <f t="shared" si="79"/>
        <v>0.59815767436296208</v>
      </c>
      <c r="O834" s="6">
        <f t="shared" si="80"/>
        <v>0.71778920923555456</v>
      </c>
      <c r="P834" s="6">
        <f t="shared" si="81"/>
        <v>0.47852613949036965</v>
      </c>
      <c r="Q834" s="6">
        <f t="shared" si="82"/>
        <v>0.19938589145432067</v>
      </c>
      <c r="R834" s="6">
        <f t="shared" si="83"/>
        <v>-0.11963153487259243</v>
      </c>
      <c r="S834" t="str" cm="1">
        <f t="array" ref="S834">_xlfn.IFS(R834&gt;Q834,"Zunahme",-1*Q834&gt;R834,"Abnahme",TRUE,"Konstant")</f>
        <v>Konstant</v>
      </c>
      <c r="T834">
        <f>IFERROR(INDEX(Gemeinde_Kennzahlen!A:C,MATCH(B834,Gemeinde_Kennzahlen!B:B,),3),0)</f>
        <v>6595</v>
      </c>
      <c r="U834">
        <f>IFERROR(IF(ISNUMBER(INDEX(Gemeinde_Kennzahlen!A:W,MATCH(B834,Gemeinde_Kennzahlen!B:B,),23)),INDEX(Gemeinde_Kennzahlen!A:W,MATCH(B834,Gemeinde_Kennzahlen!B:B,),23),0),0)</f>
        <v>1764</v>
      </c>
    </row>
    <row r="835" spans="1:21" x14ac:dyDescent="0.2">
      <c r="A835">
        <v>2501</v>
      </c>
      <c r="B835" t="s">
        <v>1555</v>
      </c>
      <c r="C835" s="6">
        <v>0</v>
      </c>
      <c r="D835" s="6">
        <v>0</v>
      </c>
      <c r="E835" s="6">
        <v>4.5641259698767689</v>
      </c>
      <c r="F835" s="6">
        <v>0</v>
      </c>
      <c r="G835" s="6">
        <v>4.5641259698767689</v>
      </c>
      <c r="H835" s="6">
        <v>0</v>
      </c>
      <c r="I835" s="6">
        <v>0</v>
      </c>
      <c r="J835" s="6">
        <v>0</v>
      </c>
      <c r="K835" s="6">
        <v>4.5641259698767689</v>
      </c>
      <c r="L835" s="6">
        <v>4.5641259698767689</v>
      </c>
      <c r="M835" s="6">
        <f t="shared" si="78"/>
        <v>1.8256503879507076</v>
      </c>
      <c r="N835" s="6">
        <f t="shared" si="79"/>
        <v>0</v>
      </c>
      <c r="O835" s="6">
        <f t="shared" si="80"/>
        <v>1.8256503879507076</v>
      </c>
      <c r="P835" s="6">
        <f t="shared" si="81"/>
        <v>1.8256503879507076</v>
      </c>
      <c r="Q835" s="6">
        <f t="shared" si="82"/>
        <v>0.74531864986556462</v>
      </c>
      <c r="R835" s="6">
        <f t="shared" si="83"/>
        <v>0</v>
      </c>
      <c r="S835" t="str" cm="1">
        <f t="array" ref="S835">_xlfn.IFS(R835&gt;Q835,"Zunahme",-1*Q835&gt;R835,"Abnahme",TRUE,"Konstant")</f>
        <v>Konstant</v>
      </c>
      <c r="T835">
        <f>IFERROR(INDEX(Gemeinde_Kennzahlen!A:C,MATCH(B835,Gemeinde_Kennzahlen!B:B,),3),0)</f>
        <v>1902</v>
      </c>
      <c r="U835">
        <f>IFERROR(IF(ISNUMBER(INDEX(Gemeinde_Kennzahlen!A:W,MATCH(B835,Gemeinde_Kennzahlen!B:B,),23)),INDEX(Gemeinde_Kennzahlen!A:W,MATCH(B835,Gemeinde_Kennzahlen!B:B,),23),0),0)</f>
        <v>289</v>
      </c>
    </row>
    <row r="836" spans="1:21" x14ac:dyDescent="0.2">
      <c r="A836">
        <v>2502</v>
      </c>
      <c r="B836" t="s">
        <v>1554</v>
      </c>
      <c r="C836" s="6">
        <v>0</v>
      </c>
      <c r="D836" s="6">
        <v>0</v>
      </c>
      <c r="E836" s="6">
        <v>0</v>
      </c>
      <c r="F836" s="6">
        <v>0</v>
      </c>
      <c r="G836" s="6">
        <v>0</v>
      </c>
      <c r="H836" s="6">
        <v>0</v>
      </c>
      <c r="I836" s="6">
        <v>0</v>
      </c>
      <c r="J836" s="6">
        <v>0</v>
      </c>
      <c r="K836" s="6">
        <v>0</v>
      </c>
      <c r="L836" s="6">
        <v>0</v>
      </c>
      <c r="M836" s="6">
        <f t="shared" si="78"/>
        <v>0</v>
      </c>
      <c r="N836" s="6">
        <f t="shared" si="79"/>
        <v>0</v>
      </c>
      <c r="O836" s="6">
        <f t="shared" si="80"/>
        <v>0</v>
      </c>
      <c r="P836" s="6">
        <f t="shared" si="81"/>
        <v>0</v>
      </c>
      <c r="Q836" s="6">
        <f t="shared" si="82"/>
        <v>0</v>
      </c>
      <c r="R836" s="6">
        <f t="shared" si="83"/>
        <v>0</v>
      </c>
      <c r="S836" t="str" cm="1">
        <f t="array" ref="S836">_xlfn.IFS(R836&gt;Q836,"Zunahme",-1*Q836&gt;R836,"Abnahme",TRUE,"Konstant")</f>
        <v>Konstant</v>
      </c>
      <c r="T836">
        <f>IFERROR(INDEX(Gemeinde_Kennzahlen!A:C,MATCH(B836,Gemeinde_Kennzahlen!B:B,),3),0)</f>
        <v>433</v>
      </c>
      <c r="U836">
        <f>IFERROR(IF(ISNUMBER(INDEX(Gemeinde_Kennzahlen!A:W,MATCH(B836,Gemeinde_Kennzahlen!B:B,),23)),INDEX(Gemeinde_Kennzahlen!A:W,MATCH(B836,Gemeinde_Kennzahlen!B:B,),23),0),0)</f>
        <v>89</v>
      </c>
    </row>
    <row r="837" spans="1:21" x14ac:dyDescent="0.2">
      <c r="A837">
        <v>2503</v>
      </c>
      <c r="B837" t="s">
        <v>1553</v>
      </c>
      <c r="C837" s="6">
        <v>2.3397285914833881</v>
      </c>
      <c r="D837" s="6">
        <v>0</v>
      </c>
      <c r="E837" s="6">
        <v>0</v>
      </c>
      <c r="F837" s="6">
        <v>0</v>
      </c>
      <c r="G837" s="6">
        <v>2.3397285914833881</v>
      </c>
      <c r="H837" s="6">
        <v>2.3397285914833881</v>
      </c>
      <c r="I837" s="6">
        <v>2.3397285914833881</v>
      </c>
      <c r="J837" s="6">
        <v>0</v>
      </c>
      <c r="K837" s="6">
        <v>0</v>
      </c>
      <c r="L837" s="6">
        <v>0</v>
      </c>
      <c r="M837" s="6">
        <f t="shared" si="78"/>
        <v>0.93589143659335527</v>
      </c>
      <c r="N837" s="6">
        <f t="shared" si="79"/>
        <v>0</v>
      </c>
      <c r="O837" s="6">
        <f t="shared" si="80"/>
        <v>0.93589143659335527</v>
      </c>
      <c r="P837" s="6">
        <f t="shared" si="81"/>
        <v>0.93589143659335527</v>
      </c>
      <c r="Q837" s="6">
        <f t="shared" si="82"/>
        <v>0.38207607904900615</v>
      </c>
      <c r="R837" s="6">
        <f t="shared" si="83"/>
        <v>0</v>
      </c>
      <c r="S837" t="str" cm="1">
        <f t="array" ref="S837">_xlfn.IFS(R837&gt;Q837,"Zunahme",-1*Q837&gt;R837,"Abnahme",TRUE,"Konstant")</f>
        <v>Konstant</v>
      </c>
      <c r="T837">
        <f>IFERROR(INDEX(Gemeinde_Kennzahlen!A:C,MATCH(B837,Gemeinde_Kennzahlen!B:B,),3),0)</f>
        <v>3555</v>
      </c>
      <c r="U837">
        <f>IFERROR(IF(ISNUMBER(INDEX(Gemeinde_Kennzahlen!A:W,MATCH(B837,Gemeinde_Kennzahlen!B:B,),23)),INDEX(Gemeinde_Kennzahlen!A:W,MATCH(B837,Gemeinde_Kennzahlen!B:B,),23),0),0)</f>
        <v>719</v>
      </c>
    </row>
    <row r="838" spans="1:21" x14ac:dyDescent="0.2">
      <c r="A838">
        <v>2511</v>
      </c>
      <c r="B838" t="s">
        <v>1552</v>
      </c>
      <c r="C838" s="6">
        <v>0</v>
      </c>
      <c r="D838" s="6">
        <v>0</v>
      </c>
      <c r="E838" s="6">
        <v>0</v>
      </c>
      <c r="F838" s="6">
        <v>0</v>
      </c>
      <c r="G838" s="6">
        <v>0</v>
      </c>
      <c r="H838" s="6">
        <v>6.7249495628782787</v>
      </c>
      <c r="I838" s="6">
        <v>6.7249495628782787</v>
      </c>
      <c r="J838" s="6">
        <v>0</v>
      </c>
      <c r="K838" s="6">
        <v>0</v>
      </c>
      <c r="L838" s="6">
        <v>0</v>
      </c>
      <c r="M838" s="6">
        <f t="shared" si="78"/>
        <v>1.3449899125756557</v>
      </c>
      <c r="N838" s="6">
        <f t="shared" si="79"/>
        <v>0</v>
      </c>
      <c r="O838" s="6">
        <f t="shared" si="80"/>
        <v>0</v>
      </c>
      <c r="P838" s="6">
        <f t="shared" si="81"/>
        <v>2.6899798251513114</v>
      </c>
      <c r="Q838" s="6">
        <f t="shared" si="82"/>
        <v>0.89665994171710373</v>
      </c>
      <c r="R838" s="6">
        <f t="shared" si="83"/>
        <v>1.3449899125756557</v>
      </c>
      <c r="S838" t="str" cm="1">
        <f t="array" ref="S838">_xlfn.IFS(R838&gt;Q838,"Zunahme",-1*Q838&gt;R838,"Abnahme",TRUE,"Konstant")</f>
        <v>Zunahme</v>
      </c>
      <c r="T838">
        <f>IFERROR(INDEX(Gemeinde_Kennzahlen!A:C,MATCH(B838,Gemeinde_Kennzahlen!B:B,),3),0)</f>
        <v>1257</v>
      </c>
      <c r="U838">
        <f>IFERROR(IF(ISNUMBER(INDEX(Gemeinde_Kennzahlen!A:W,MATCH(B838,Gemeinde_Kennzahlen!B:B,),23)),INDEX(Gemeinde_Kennzahlen!A:W,MATCH(B838,Gemeinde_Kennzahlen!B:B,),23),0),0)</f>
        <v>230</v>
      </c>
    </row>
    <row r="839" spans="1:21" x14ac:dyDescent="0.2">
      <c r="A839">
        <v>2513</v>
      </c>
      <c r="B839" t="s">
        <v>1551</v>
      </c>
      <c r="C839" s="6">
        <v>2.4703557312252964</v>
      </c>
      <c r="D839" s="6">
        <v>0</v>
      </c>
      <c r="E839" s="6">
        <v>0.82345191040843224</v>
      </c>
      <c r="F839" s="6">
        <v>1.6469038208168645</v>
      </c>
      <c r="G839" s="6">
        <v>2.4703557312252964</v>
      </c>
      <c r="H839" s="6">
        <v>0.82345191040843224</v>
      </c>
      <c r="I839" s="6">
        <v>0</v>
      </c>
      <c r="J839" s="6">
        <v>2.4703557312252964</v>
      </c>
      <c r="K839" s="6">
        <v>1.6469038208168645</v>
      </c>
      <c r="L839" s="6">
        <v>3.293807641633729</v>
      </c>
      <c r="M839" s="6">
        <f t="shared" si="78"/>
        <v>1.564558629776021</v>
      </c>
      <c r="N839" s="6">
        <f t="shared" si="79"/>
        <v>1.6469038208168645</v>
      </c>
      <c r="O839" s="6">
        <f t="shared" si="80"/>
        <v>1.4822134387351777</v>
      </c>
      <c r="P839" s="6">
        <f t="shared" si="81"/>
        <v>1.6469038208168645</v>
      </c>
      <c r="Q839" s="6">
        <f t="shared" si="82"/>
        <v>0.35682916117698738</v>
      </c>
      <c r="R839" s="6">
        <f t="shared" si="83"/>
        <v>8.234519104084348E-2</v>
      </c>
      <c r="S839" t="str" cm="1">
        <f t="array" ref="S839">_xlfn.IFS(R839&gt;Q839,"Zunahme",-1*Q839&gt;R839,"Abnahme",TRUE,"Konstant")</f>
        <v>Konstant</v>
      </c>
      <c r="T839">
        <f>IFERROR(INDEX(Gemeinde_Kennzahlen!A:C,MATCH(B839,Gemeinde_Kennzahlen!B:B,),3),0)</f>
        <v>8766</v>
      </c>
      <c r="U839">
        <f>IFERROR(IF(ISNUMBER(INDEX(Gemeinde_Kennzahlen!A:W,MATCH(B839,Gemeinde_Kennzahlen!B:B,),23)),INDEX(Gemeinde_Kennzahlen!A:W,MATCH(B839,Gemeinde_Kennzahlen!B:B,),23),0),0)</f>
        <v>3378</v>
      </c>
    </row>
    <row r="840" spans="1:21" x14ac:dyDescent="0.2">
      <c r="A840">
        <v>2514</v>
      </c>
      <c r="B840" t="s">
        <v>1550</v>
      </c>
      <c r="C840" s="6">
        <v>0</v>
      </c>
      <c r="D840" s="6">
        <v>0</v>
      </c>
      <c r="E840" s="6">
        <v>0</v>
      </c>
      <c r="F840" s="6">
        <v>0</v>
      </c>
      <c r="G840" s="6">
        <v>0</v>
      </c>
      <c r="H840" s="6">
        <v>0</v>
      </c>
      <c r="I840" s="6">
        <v>0</v>
      </c>
      <c r="J840" s="6">
        <v>0</v>
      </c>
      <c r="K840" s="6">
        <v>0</v>
      </c>
      <c r="L840" s="6">
        <v>16.806722689075631</v>
      </c>
      <c r="M840" s="6">
        <f t="shared" si="78"/>
        <v>1.680672268907563</v>
      </c>
      <c r="N840" s="6">
        <f t="shared" si="79"/>
        <v>0</v>
      </c>
      <c r="O840" s="6">
        <f t="shared" si="80"/>
        <v>0</v>
      </c>
      <c r="P840" s="6">
        <f t="shared" si="81"/>
        <v>3.3613445378151261</v>
      </c>
      <c r="Q840" s="6">
        <f t="shared" si="82"/>
        <v>1.680672268907563</v>
      </c>
      <c r="R840" s="6">
        <f t="shared" si="83"/>
        <v>1.680672268907563</v>
      </c>
      <c r="S840" t="str" cm="1">
        <f t="array" ref="S840">_xlfn.IFS(R840&gt;Q840,"Zunahme",-1*Q840&gt;R840,"Abnahme",TRUE,"Konstant")</f>
        <v>Konstant</v>
      </c>
      <c r="T840">
        <f>IFERROR(INDEX(Gemeinde_Kennzahlen!A:C,MATCH(B840,Gemeinde_Kennzahlen!B:B,),3),0)</f>
        <v>595</v>
      </c>
      <c r="U840">
        <f>IFERROR(IF(ISNUMBER(INDEX(Gemeinde_Kennzahlen!A:W,MATCH(B840,Gemeinde_Kennzahlen!B:B,),23)),INDEX(Gemeinde_Kennzahlen!A:W,MATCH(B840,Gemeinde_Kennzahlen!B:B,),23),0),0)</f>
        <v>0</v>
      </c>
    </row>
    <row r="841" spans="1:21" x14ac:dyDescent="0.2">
      <c r="A841">
        <v>2516</v>
      </c>
      <c r="B841" t="s">
        <v>1549</v>
      </c>
      <c r="C841" s="6">
        <v>0</v>
      </c>
      <c r="D841" s="6">
        <v>0</v>
      </c>
      <c r="E841" s="6">
        <v>0</v>
      </c>
      <c r="F841" s="6">
        <v>0</v>
      </c>
      <c r="G841" s="6">
        <v>3.1685678073510775</v>
      </c>
      <c r="H841" s="6">
        <v>0</v>
      </c>
      <c r="I841" s="6">
        <v>0</v>
      </c>
      <c r="J841" s="6">
        <v>6.3371356147021549</v>
      </c>
      <c r="K841" s="6">
        <v>0</v>
      </c>
      <c r="L841" s="6">
        <v>3.1685678073510775</v>
      </c>
      <c r="M841" s="6">
        <f t="shared" si="78"/>
        <v>1.267427122940431</v>
      </c>
      <c r="N841" s="6">
        <f t="shared" si="79"/>
        <v>0</v>
      </c>
      <c r="O841" s="6">
        <f t="shared" si="80"/>
        <v>0.63371356147021551</v>
      </c>
      <c r="P841" s="6">
        <f t="shared" si="81"/>
        <v>1.9011406844106464</v>
      </c>
      <c r="Q841" s="6">
        <f t="shared" si="82"/>
        <v>0.70059670265217566</v>
      </c>
      <c r="R841" s="6">
        <f t="shared" si="83"/>
        <v>0.6337135614702154</v>
      </c>
      <c r="S841" t="str" cm="1">
        <f t="array" ref="S841">_xlfn.IFS(R841&gt;Q841,"Zunahme",-1*Q841&gt;R841,"Abnahme",TRUE,"Konstant")</f>
        <v>Konstant</v>
      </c>
      <c r="T841">
        <f>IFERROR(INDEX(Gemeinde_Kennzahlen!A:C,MATCH(B841,Gemeinde_Kennzahlen!B:B,),3),0)</f>
        <v>2220</v>
      </c>
      <c r="U841">
        <f>IFERROR(IF(ISNUMBER(INDEX(Gemeinde_Kennzahlen!A:W,MATCH(B841,Gemeinde_Kennzahlen!B:B,),23)),INDEX(Gemeinde_Kennzahlen!A:W,MATCH(B841,Gemeinde_Kennzahlen!B:B,),23),0),0)</f>
        <v>936</v>
      </c>
    </row>
    <row r="842" spans="1:21" x14ac:dyDescent="0.2">
      <c r="A842">
        <v>2517</v>
      </c>
      <c r="B842" t="s">
        <v>1548</v>
      </c>
      <c r="C842" s="6">
        <v>1.1799410029498525</v>
      </c>
      <c r="D842" s="6">
        <v>1.1799410029498525</v>
      </c>
      <c r="E842" s="6">
        <v>1.1799410029498525</v>
      </c>
      <c r="F842" s="6">
        <v>3.5398230088495573</v>
      </c>
      <c r="G842" s="6">
        <v>4.71976401179941</v>
      </c>
      <c r="H842" s="6">
        <v>1.1799410029498525</v>
      </c>
      <c r="I842" s="6">
        <v>0</v>
      </c>
      <c r="J842" s="6">
        <v>4.71976401179941</v>
      </c>
      <c r="K842" s="6">
        <v>3.5398230088495573</v>
      </c>
      <c r="L842" s="6">
        <v>2.359882005899705</v>
      </c>
      <c r="M842" s="6">
        <f t="shared" si="78"/>
        <v>2.359882005899705</v>
      </c>
      <c r="N842" s="6">
        <f t="shared" si="79"/>
        <v>1.7699115044247788</v>
      </c>
      <c r="O842" s="6">
        <f t="shared" si="80"/>
        <v>2.359882005899705</v>
      </c>
      <c r="P842" s="6">
        <f t="shared" si="81"/>
        <v>2.359882005899705</v>
      </c>
      <c r="Q842" s="6">
        <f t="shared" si="82"/>
        <v>0.52768565840702997</v>
      </c>
      <c r="R842" s="6">
        <f t="shared" si="83"/>
        <v>0</v>
      </c>
      <c r="S842" t="str" cm="1">
        <f t="array" ref="S842">_xlfn.IFS(R842&gt;Q842,"Zunahme",-1*Q842&gt;R842,"Abnahme",TRUE,"Konstant")</f>
        <v>Konstant</v>
      </c>
      <c r="T842">
        <f>IFERROR(INDEX(Gemeinde_Kennzahlen!A:C,MATCH(B842,Gemeinde_Kennzahlen!B:B,),3),0)</f>
        <v>6520</v>
      </c>
      <c r="U842">
        <f>IFERROR(IF(ISNUMBER(INDEX(Gemeinde_Kennzahlen!A:W,MATCH(B842,Gemeinde_Kennzahlen!B:B,),23)),INDEX(Gemeinde_Kennzahlen!A:W,MATCH(B842,Gemeinde_Kennzahlen!B:B,),23),0),0)</f>
        <v>1955</v>
      </c>
    </row>
    <row r="843" spans="1:21" x14ac:dyDescent="0.2">
      <c r="A843">
        <v>2518</v>
      </c>
      <c r="B843" t="s">
        <v>1547</v>
      </c>
      <c r="C843" s="6">
        <v>0</v>
      </c>
      <c r="D843" s="6">
        <v>0</v>
      </c>
      <c r="E843" s="6">
        <v>0</v>
      </c>
      <c r="F843" s="6">
        <v>7.3964497041420127</v>
      </c>
      <c r="G843" s="6">
        <v>0</v>
      </c>
      <c r="H843" s="6">
        <v>0</v>
      </c>
      <c r="I843" s="6">
        <v>0</v>
      </c>
      <c r="J843" s="6">
        <v>0</v>
      </c>
      <c r="K843" s="6">
        <v>7.3964497041420127</v>
      </c>
      <c r="L843" s="6">
        <v>0</v>
      </c>
      <c r="M843" s="6">
        <f t="shared" si="78"/>
        <v>1.4792899408284026</v>
      </c>
      <c r="N843" s="6">
        <f t="shared" si="79"/>
        <v>0</v>
      </c>
      <c r="O843" s="6">
        <f t="shared" si="80"/>
        <v>1.4792899408284026</v>
      </c>
      <c r="P843" s="6">
        <f t="shared" si="81"/>
        <v>1.4792899408284026</v>
      </c>
      <c r="Q843" s="6">
        <f t="shared" si="82"/>
        <v>0.98619329388560162</v>
      </c>
      <c r="R843" s="6">
        <f t="shared" si="83"/>
        <v>0</v>
      </c>
      <c r="S843" t="str" cm="1">
        <f t="array" ref="S843">_xlfn.IFS(R843&gt;Q843,"Zunahme",-1*Q843&gt;R843,"Abnahme",TRUE,"Konstant")</f>
        <v>Konstant</v>
      </c>
      <c r="T843">
        <f>IFERROR(INDEX(Gemeinde_Kennzahlen!A:C,MATCH(B843,Gemeinde_Kennzahlen!B:B,),3),0)</f>
        <v>917</v>
      </c>
      <c r="U843">
        <f>IFERROR(IF(ISNUMBER(INDEX(Gemeinde_Kennzahlen!A:W,MATCH(B843,Gemeinde_Kennzahlen!B:B,),23)),INDEX(Gemeinde_Kennzahlen!A:W,MATCH(B843,Gemeinde_Kennzahlen!B:B,),23),0),0)</f>
        <v>435</v>
      </c>
    </row>
    <row r="844" spans="1:21" x14ac:dyDescent="0.2">
      <c r="A844">
        <v>2519</v>
      </c>
      <c r="B844" t="s">
        <v>1546</v>
      </c>
      <c r="C844" s="6">
        <v>0</v>
      </c>
      <c r="D844" s="6">
        <v>3.7481259370314843</v>
      </c>
      <c r="E844" s="6">
        <v>0</v>
      </c>
      <c r="F844" s="6">
        <v>3.7481259370314843</v>
      </c>
      <c r="G844" s="6">
        <v>1.8740629685157422</v>
      </c>
      <c r="H844" s="6">
        <v>1.8740629685157422</v>
      </c>
      <c r="I844" s="6">
        <v>0</v>
      </c>
      <c r="J844" s="6">
        <v>5.6221889055472269</v>
      </c>
      <c r="K844" s="6">
        <v>0</v>
      </c>
      <c r="L844" s="6">
        <v>0</v>
      </c>
      <c r="M844" s="6">
        <f t="shared" si="78"/>
        <v>1.6866566716641682</v>
      </c>
      <c r="N844" s="6">
        <f t="shared" si="79"/>
        <v>0.93703148425787108</v>
      </c>
      <c r="O844" s="6">
        <f t="shared" si="80"/>
        <v>1.8740629685157422</v>
      </c>
      <c r="P844" s="6">
        <f t="shared" si="81"/>
        <v>1.4992503748125938</v>
      </c>
      <c r="Q844" s="6">
        <f t="shared" si="82"/>
        <v>0.65219306027677093</v>
      </c>
      <c r="R844" s="6">
        <f t="shared" si="83"/>
        <v>-0.18740629685157439</v>
      </c>
      <c r="S844" t="str" cm="1">
        <f t="array" ref="S844">_xlfn.IFS(R844&gt;Q844,"Zunahme",-1*Q844&gt;R844,"Abnahme",TRUE,"Konstant")</f>
        <v>Konstant</v>
      </c>
      <c r="T844">
        <f>IFERROR(INDEX(Gemeinde_Kennzahlen!A:C,MATCH(B844,Gemeinde_Kennzahlen!B:B,),3),0)</f>
        <v>5336</v>
      </c>
      <c r="U844">
        <f>IFERROR(IF(ISNUMBER(INDEX(Gemeinde_Kennzahlen!A:W,MATCH(B844,Gemeinde_Kennzahlen!B:B,),23)),INDEX(Gemeinde_Kennzahlen!A:W,MATCH(B844,Gemeinde_Kennzahlen!B:B,),23),0),0)</f>
        <v>0</v>
      </c>
    </row>
    <row r="845" spans="1:21" x14ac:dyDescent="0.2">
      <c r="A845">
        <v>2520</v>
      </c>
      <c r="B845" t="s">
        <v>1545</v>
      </c>
      <c r="C845" s="6">
        <v>0</v>
      </c>
      <c r="D845" s="6">
        <v>0</v>
      </c>
      <c r="E845" s="6">
        <v>0</v>
      </c>
      <c r="F845" s="6">
        <v>0</v>
      </c>
      <c r="G845" s="6">
        <v>0</v>
      </c>
      <c r="H845" s="6">
        <v>0</v>
      </c>
      <c r="I845" s="6">
        <v>0</v>
      </c>
      <c r="J845" s="6">
        <v>0</v>
      </c>
      <c r="K845" s="6">
        <v>0</v>
      </c>
      <c r="L845" s="6">
        <v>0</v>
      </c>
      <c r="M845" s="6">
        <f t="shared" si="78"/>
        <v>0</v>
      </c>
      <c r="N845" s="6">
        <f t="shared" si="79"/>
        <v>0</v>
      </c>
      <c r="O845" s="6">
        <f t="shared" si="80"/>
        <v>0</v>
      </c>
      <c r="P845" s="6">
        <f t="shared" si="81"/>
        <v>0</v>
      </c>
      <c r="Q845" s="6">
        <f t="shared" si="82"/>
        <v>0</v>
      </c>
      <c r="R845" s="6">
        <f t="shared" si="83"/>
        <v>0</v>
      </c>
      <c r="S845" t="str" cm="1">
        <f t="array" ref="S845">_xlfn.IFS(R845&gt;Q845,"Zunahme",-1*Q845&gt;R845,"Abnahme",TRUE,"Konstant")</f>
        <v>Konstant</v>
      </c>
      <c r="T845">
        <f>IFERROR(INDEX(Gemeinde_Kennzahlen!A:C,MATCH(B845,Gemeinde_Kennzahlen!B:B,),3),0)</f>
        <v>836</v>
      </c>
      <c r="U845">
        <f>IFERROR(IF(ISNUMBER(INDEX(Gemeinde_Kennzahlen!A:W,MATCH(B845,Gemeinde_Kennzahlen!B:B,),23)),INDEX(Gemeinde_Kennzahlen!A:W,MATCH(B845,Gemeinde_Kennzahlen!B:B,),23),0),0)</f>
        <v>137</v>
      </c>
    </row>
    <row r="846" spans="1:21" x14ac:dyDescent="0.2">
      <c r="A846">
        <v>2523</v>
      </c>
      <c r="B846" t="s">
        <v>1544</v>
      </c>
      <c r="C846" s="6">
        <v>0</v>
      </c>
      <c r="D846" s="6">
        <v>0</v>
      </c>
      <c r="E846" s="6">
        <v>0</v>
      </c>
      <c r="F846" s="6">
        <v>0</v>
      </c>
      <c r="G846" s="6">
        <v>0</v>
      </c>
      <c r="H846" s="6">
        <v>0</v>
      </c>
      <c r="I846" s="6">
        <v>0</v>
      </c>
      <c r="J846" s="6">
        <v>0</v>
      </c>
      <c r="K846" s="6">
        <v>0</v>
      </c>
      <c r="L846" s="6">
        <v>0</v>
      </c>
      <c r="M846" s="6">
        <f t="shared" si="78"/>
        <v>0</v>
      </c>
      <c r="N846" s="6">
        <f t="shared" si="79"/>
        <v>0</v>
      </c>
      <c r="O846" s="6">
        <f t="shared" si="80"/>
        <v>0</v>
      </c>
      <c r="P846" s="6">
        <f t="shared" si="81"/>
        <v>0</v>
      </c>
      <c r="Q846" s="6">
        <f t="shared" si="82"/>
        <v>0</v>
      </c>
      <c r="R846" s="6">
        <f t="shared" si="83"/>
        <v>0</v>
      </c>
      <c r="S846" t="str" cm="1">
        <f t="array" ref="S846">_xlfn.IFS(R846&gt;Q846,"Zunahme",-1*Q846&gt;R846,"Abnahme",TRUE,"Konstant")</f>
        <v>Konstant</v>
      </c>
      <c r="T846">
        <f>IFERROR(INDEX(Gemeinde_Kennzahlen!A:C,MATCH(B846,Gemeinde_Kennzahlen!B:B,),3),0)</f>
        <v>830</v>
      </c>
      <c r="U846">
        <f>IFERROR(IF(ISNUMBER(INDEX(Gemeinde_Kennzahlen!A:W,MATCH(B846,Gemeinde_Kennzahlen!B:B,),23)),INDEX(Gemeinde_Kennzahlen!A:W,MATCH(B846,Gemeinde_Kennzahlen!B:B,),23),0),0)</f>
        <v>207</v>
      </c>
    </row>
    <row r="847" spans="1:21" x14ac:dyDescent="0.2">
      <c r="A847">
        <v>2524</v>
      </c>
      <c r="B847" t="s">
        <v>1543</v>
      </c>
      <c r="C847" s="6">
        <v>0</v>
      </c>
      <c r="D847" s="6">
        <v>0</v>
      </c>
      <c r="E847" s="6">
        <v>0</v>
      </c>
      <c r="F847" s="6">
        <v>0</v>
      </c>
      <c r="G847" s="6">
        <v>0</v>
      </c>
      <c r="H847" s="6">
        <v>0</v>
      </c>
      <c r="I847" s="6">
        <v>0</v>
      </c>
      <c r="J847" s="6">
        <v>0</v>
      </c>
      <c r="K847" s="6">
        <v>0</v>
      </c>
      <c r="L847" s="6">
        <v>0</v>
      </c>
      <c r="M847" s="6">
        <f t="shared" si="78"/>
        <v>0</v>
      </c>
      <c r="N847" s="6">
        <f t="shared" si="79"/>
        <v>0</v>
      </c>
      <c r="O847" s="6">
        <f t="shared" si="80"/>
        <v>0</v>
      </c>
      <c r="P847" s="6">
        <f t="shared" si="81"/>
        <v>0</v>
      </c>
      <c r="Q847" s="6">
        <f t="shared" si="82"/>
        <v>0</v>
      </c>
      <c r="R847" s="6">
        <f t="shared" si="83"/>
        <v>0</v>
      </c>
      <c r="S847" t="str" cm="1">
        <f t="array" ref="S847">_xlfn.IFS(R847&gt;Q847,"Zunahme",-1*Q847&gt;R847,"Abnahme",TRUE,"Konstant")</f>
        <v>Konstant</v>
      </c>
      <c r="T847">
        <f>IFERROR(INDEX(Gemeinde_Kennzahlen!A:C,MATCH(B847,Gemeinde_Kennzahlen!B:B,),3),0)</f>
        <v>153</v>
      </c>
      <c r="U847">
        <f>IFERROR(IF(ISNUMBER(INDEX(Gemeinde_Kennzahlen!A:W,MATCH(B847,Gemeinde_Kennzahlen!B:B,),23)),INDEX(Gemeinde_Kennzahlen!A:W,MATCH(B847,Gemeinde_Kennzahlen!B:B,),23),0),0)</f>
        <v>0</v>
      </c>
    </row>
    <row r="848" spans="1:21" x14ac:dyDescent="0.2">
      <c r="A848">
        <v>2525</v>
      </c>
      <c r="B848" t="s">
        <v>1542</v>
      </c>
      <c r="C848" s="6">
        <v>0</v>
      </c>
      <c r="D848" s="6">
        <v>0</v>
      </c>
      <c r="E848" s="6">
        <v>0</v>
      </c>
      <c r="F848" s="6">
        <v>5.6785917092561045</v>
      </c>
      <c r="G848" s="6">
        <v>0</v>
      </c>
      <c r="H848" s="6">
        <v>0</v>
      </c>
      <c r="I848" s="6">
        <v>0</v>
      </c>
      <c r="J848" s="6">
        <v>17.035775127768314</v>
      </c>
      <c r="K848" s="6">
        <v>0</v>
      </c>
      <c r="L848" s="6">
        <v>0</v>
      </c>
      <c r="M848" s="6">
        <f t="shared" si="78"/>
        <v>2.2714366837024418</v>
      </c>
      <c r="N848" s="6">
        <f t="shared" si="79"/>
        <v>0</v>
      </c>
      <c r="O848" s="6">
        <f t="shared" si="80"/>
        <v>1.1357183418512209</v>
      </c>
      <c r="P848" s="6">
        <f t="shared" si="81"/>
        <v>3.4071550255536627</v>
      </c>
      <c r="Q848" s="6">
        <f t="shared" si="82"/>
        <v>1.734838423227651</v>
      </c>
      <c r="R848" s="6">
        <f t="shared" si="83"/>
        <v>1.1357183418512209</v>
      </c>
      <c r="S848" t="str" cm="1">
        <f t="array" ref="S848">_xlfn.IFS(R848&gt;Q848,"Zunahme",-1*Q848&gt;R848,"Abnahme",TRUE,"Konstant")</f>
        <v>Konstant</v>
      </c>
      <c r="T848">
        <f>IFERROR(INDEX(Gemeinde_Kennzahlen!A:C,MATCH(B848,Gemeinde_Kennzahlen!B:B,),3),0)</f>
        <v>1304</v>
      </c>
      <c r="U848">
        <f>IFERROR(IF(ISNUMBER(INDEX(Gemeinde_Kennzahlen!A:W,MATCH(B848,Gemeinde_Kennzahlen!B:B,),23)),INDEX(Gemeinde_Kennzahlen!A:W,MATCH(B848,Gemeinde_Kennzahlen!B:B,),23),0),0)</f>
        <v>457</v>
      </c>
    </row>
    <row r="849" spans="1:21" x14ac:dyDescent="0.2">
      <c r="A849">
        <v>2526</v>
      </c>
      <c r="B849" t="s">
        <v>1541</v>
      </c>
      <c r="C849" s="6">
        <v>0</v>
      </c>
      <c r="D849" s="6">
        <v>0</v>
      </c>
      <c r="E849" s="6">
        <v>0</v>
      </c>
      <c r="F849" s="6">
        <v>2.5766555011594949</v>
      </c>
      <c r="G849" s="6">
        <v>0</v>
      </c>
      <c r="H849" s="6">
        <v>0</v>
      </c>
      <c r="I849" s="6">
        <v>0</v>
      </c>
      <c r="J849" s="6">
        <v>0</v>
      </c>
      <c r="K849" s="6">
        <v>0</v>
      </c>
      <c r="L849" s="6">
        <v>0</v>
      </c>
      <c r="M849" s="6">
        <f t="shared" si="78"/>
        <v>0.25766555011594949</v>
      </c>
      <c r="N849" s="6">
        <f t="shared" si="79"/>
        <v>0</v>
      </c>
      <c r="O849" s="6">
        <f t="shared" si="80"/>
        <v>0.51533110023189899</v>
      </c>
      <c r="P849" s="6">
        <f t="shared" si="81"/>
        <v>0</v>
      </c>
      <c r="Q849" s="6">
        <f t="shared" si="82"/>
        <v>0.25766555011594944</v>
      </c>
      <c r="R849" s="6">
        <f t="shared" si="83"/>
        <v>-0.25766555011594949</v>
      </c>
      <c r="S849" t="str" cm="1">
        <f t="array" ref="S849">_xlfn.IFS(R849&gt;Q849,"Zunahme",-1*Q849&gt;R849,"Abnahme",TRUE,"Konstant")</f>
        <v>Konstant</v>
      </c>
      <c r="T849">
        <f>IFERROR(INDEX(Gemeinde_Kennzahlen!A:C,MATCH(B849,Gemeinde_Kennzahlen!B:B,),3),0)</f>
        <v>2844</v>
      </c>
      <c r="U849">
        <f>IFERROR(IF(ISNUMBER(INDEX(Gemeinde_Kennzahlen!A:W,MATCH(B849,Gemeinde_Kennzahlen!B:B,),23)),INDEX(Gemeinde_Kennzahlen!A:W,MATCH(B849,Gemeinde_Kennzahlen!B:B,),23),0),0)</f>
        <v>1037</v>
      </c>
    </row>
    <row r="850" spans="1:21" x14ac:dyDescent="0.2">
      <c r="A850">
        <v>2527</v>
      </c>
      <c r="B850" t="s">
        <v>1540</v>
      </c>
      <c r="C850" s="6">
        <v>0</v>
      </c>
      <c r="D850" s="6">
        <v>0</v>
      </c>
      <c r="E850" s="6">
        <v>0</v>
      </c>
      <c r="F850" s="6">
        <v>0</v>
      </c>
      <c r="G850" s="6">
        <v>0</v>
      </c>
      <c r="H850" s="6">
        <v>0</v>
      </c>
      <c r="I850" s="6">
        <v>0</v>
      </c>
      <c r="J850" s="6">
        <v>0</v>
      </c>
      <c r="K850" s="6">
        <v>0</v>
      </c>
      <c r="L850" s="6">
        <v>0</v>
      </c>
      <c r="M850" s="6">
        <f t="shared" si="78"/>
        <v>0</v>
      </c>
      <c r="N850" s="6">
        <f t="shared" si="79"/>
        <v>0</v>
      </c>
      <c r="O850" s="6">
        <f t="shared" si="80"/>
        <v>0</v>
      </c>
      <c r="P850" s="6">
        <f t="shared" si="81"/>
        <v>0</v>
      </c>
      <c r="Q850" s="6">
        <f t="shared" si="82"/>
        <v>0</v>
      </c>
      <c r="R850" s="6">
        <f t="shared" si="83"/>
        <v>0</v>
      </c>
      <c r="S850" t="str" cm="1">
        <f t="array" ref="S850">_xlfn.IFS(R850&gt;Q850,"Zunahme",-1*Q850&gt;R850,"Abnahme",TRUE,"Konstant")</f>
        <v>Konstant</v>
      </c>
      <c r="T850">
        <f>IFERROR(INDEX(Gemeinde_Kennzahlen!A:C,MATCH(B850,Gemeinde_Kennzahlen!B:B,),3),0)</f>
        <v>3488</v>
      </c>
      <c r="U850">
        <f>IFERROR(IF(ISNUMBER(INDEX(Gemeinde_Kennzahlen!A:W,MATCH(B850,Gemeinde_Kennzahlen!B:B,),23)),INDEX(Gemeinde_Kennzahlen!A:W,MATCH(B850,Gemeinde_Kennzahlen!B:B,),23),0),0)</f>
        <v>1270</v>
      </c>
    </row>
    <row r="851" spans="1:21" x14ac:dyDescent="0.2">
      <c r="A851">
        <v>2528</v>
      </c>
      <c r="B851" t="s">
        <v>1539</v>
      </c>
      <c r="C851" s="6">
        <v>0</v>
      </c>
      <c r="D851" s="6">
        <v>0</v>
      </c>
      <c r="E851" s="6">
        <v>0</v>
      </c>
      <c r="F851" s="6">
        <v>0</v>
      </c>
      <c r="G851" s="6">
        <v>0</v>
      </c>
      <c r="H851" s="6">
        <v>0</v>
      </c>
      <c r="I851" s="6">
        <v>0</v>
      </c>
      <c r="J851" s="6">
        <v>0</v>
      </c>
      <c r="K851" s="6">
        <v>0</v>
      </c>
      <c r="L851" s="6">
        <v>0</v>
      </c>
      <c r="M851" s="6">
        <f t="shared" ref="M851:M914" si="84">AVERAGE(C851:L851)</f>
        <v>0</v>
      </c>
      <c r="N851" s="6">
        <f t="shared" ref="N851:N914" si="85">MEDIAN(C851:L851)</f>
        <v>0</v>
      </c>
      <c r="O851" s="6">
        <f t="shared" ref="O851:O914" si="86">AVERAGE((C851:G851))</f>
        <v>0</v>
      </c>
      <c r="P851" s="6">
        <f t="shared" ref="P851:P914" si="87">AVERAGE(H851:L851)</f>
        <v>0</v>
      </c>
      <c r="Q851" s="6">
        <f t="shared" ref="Q851:Q914" si="88">STDEVA(C851:L851)/SQRT(COUNT(C851:L851))</f>
        <v>0</v>
      </c>
      <c r="R851" s="6">
        <f t="shared" ref="R851:R914" si="89">P851-M851</f>
        <v>0</v>
      </c>
      <c r="S851" t="str" cm="1">
        <f t="array" ref="S851">_xlfn.IFS(R851&gt;Q851,"Zunahme",-1*Q851&gt;R851,"Abnahme",TRUE,"Konstant")</f>
        <v>Konstant</v>
      </c>
      <c r="T851">
        <f>IFERROR(INDEX(Gemeinde_Kennzahlen!A:C,MATCH(B851,Gemeinde_Kennzahlen!B:B,),3),0)</f>
        <v>1225</v>
      </c>
      <c r="U851">
        <f>IFERROR(IF(ISNUMBER(INDEX(Gemeinde_Kennzahlen!A:W,MATCH(B851,Gemeinde_Kennzahlen!B:B,),23)),INDEX(Gemeinde_Kennzahlen!A:W,MATCH(B851,Gemeinde_Kennzahlen!B:B,),23),0),0)</f>
        <v>575</v>
      </c>
    </row>
    <row r="852" spans="1:21" x14ac:dyDescent="0.2">
      <c r="A852">
        <v>2529</v>
      </c>
      <c r="B852" t="s">
        <v>1538</v>
      </c>
      <c r="C852" s="6">
        <v>0</v>
      </c>
      <c r="D852" s="6">
        <v>0</v>
      </c>
      <c r="E852" s="6">
        <v>0</v>
      </c>
      <c r="F852" s="6">
        <v>0</v>
      </c>
      <c r="G852" s="6">
        <v>0</v>
      </c>
      <c r="H852" s="6">
        <v>0</v>
      </c>
      <c r="I852" s="6">
        <v>0</v>
      </c>
      <c r="J852" s="6">
        <v>0</v>
      </c>
      <c r="K852" s="6">
        <v>0</v>
      </c>
      <c r="L852" s="6">
        <v>0</v>
      </c>
      <c r="M852" s="6">
        <f t="shared" si="84"/>
        <v>0</v>
      </c>
      <c r="N852" s="6">
        <f t="shared" si="85"/>
        <v>0</v>
      </c>
      <c r="O852" s="6">
        <f t="shared" si="86"/>
        <v>0</v>
      </c>
      <c r="P852" s="6">
        <f t="shared" si="87"/>
        <v>0</v>
      </c>
      <c r="Q852" s="6">
        <f t="shared" si="88"/>
        <v>0</v>
      </c>
      <c r="R852" s="6">
        <f t="shared" si="89"/>
        <v>0</v>
      </c>
      <c r="S852" t="str" cm="1">
        <f t="array" ref="S852">_xlfn.IFS(R852&gt;Q852,"Zunahme",-1*Q852&gt;R852,"Abnahme",TRUE,"Konstant")</f>
        <v>Konstant</v>
      </c>
      <c r="T852">
        <f>IFERROR(INDEX(Gemeinde_Kennzahlen!A:C,MATCH(B852,Gemeinde_Kennzahlen!B:B,),3),0)</f>
        <v>872</v>
      </c>
      <c r="U852">
        <f>IFERROR(IF(ISNUMBER(INDEX(Gemeinde_Kennzahlen!A:W,MATCH(B852,Gemeinde_Kennzahlen!B:B,),23)),INDEX(Gemeinde_Kennzahlen!A:W,MATCH(B852,Gemeinde_Kennzahlen!B:B,),23),0),0)</f>
        <v>98</v>
      </c>
    </row>
    <row r="853" spans="1:21" x14ac:dyDescent="0.2">
      <c r="A853">
        <v>2530</v>
      </c>
      <c r="B853" t="s">
        <v>1537</v>
      </c>
      <c r="C853" s="6">
        <v>0</v>
      </c>
      <c r="D853" s="6">
        <v>0</v>
      </c>
      <c r="E853" s="6">
        <v>0</v>
      </c>
      <c r="F853" s="6">
        <v>0</v>
      </c>
      <c r="G853" s="6">
        <v>3.9761431411530817</v>
      </c>
      <c r="H853" s="6">
        <v>3.9761431411530817</v>
      </c>
      <c r="I853" s="6">
        <v>0</v>
      </c>
      <c r="J853" s="6">
        <v>3.9761431411530817</v>
      </c>
      <c r="K853" s="6">
        <v>0</v>
      </c>
      <c r="L853" s="6">
        <v>0</v>
      </c>
      <c r="M853" s="6">
        <f t="shared" si="84"/>
        <v>1.1928429423459246</v>
      </c>
      <c r="N853" s="6">
        <f t="shared" si="85"/>
        <v>0</v>
      </c>
      <c r="O853" s="6">
        <f t="shared" si="86"/>
        <v>0.79522862823061635</v>
      </c>
      <c r="P853" s="6">
        <f t="shared" si="87"/>
        <v>1.5904572564612327</v>
      </c>
      <c r="Q853" s="6">
        <f t="shared" si="88"/>
        <v>0.60736589727711587</v>
      </c>
      <c r="R853" s="6">
        <f t="shared" si="89"/>
        <v>0.39761431411530812</v>
      </c>
      <c r="S853" t="str" cm="1">
        <f t="array" ref="S853">_xlfn.IFS(R853&gt;Q853,"Zunahme",-1*Q853&gt;R853,"Abnahme",TRUE,"Konstant")</f>
        <v>Konstant</v>
      </c>
      <c r="T853">
        <f>IFERROR(INDEX(Gemeinde_Kennzahlen!A:C,MATCH(B853,Gemeinde_Kennzahlen!B:B,),3),0)</f>
        <v>2017</v>
      </c>
      <c r="U853">
        <f>IFERROR(IF(ISNUMBER(INDEX(Gemeinde_Kennzahlen!A:W,MATCH(B853,Gemeinde_Kennzahlen!B:B,),23)),INDEX(Gemeinde_Kennzahlen!A:W,MATCH(B853,Gemeinde_Kennzahlen!B:B,),23),0),0)</f>
        <v>498</v>
      </c>
    </row>
    <row r="854" spans="1:21" x14ac:dyDescent="0.2">
      <c r="A854">
        <v>2532</v>
      </c>
      <c r="B854" t="s">
        <v>1536</v>
      </c>
      <c r="C854" s="6">
        <v>1.737619461337967</v>
      </c>
      <c r="D854" s="6">
        <v>0</v>
      </c>
      <c r="E854" s="6">
        <v>1.737619461337967</v>
      </c>
      <c r="F854" s="6">
        <v>0</v>
      </c>
      <c r="G854" s="6">
        <v>1.737619461337967</v>
      </c>
      <c r="H854" s="6">
        <v>0</v>
      </c>
      <c r="I854" s="6">
        <v>0</v>
      </c>
      <c r="J854" s="6">
        <v>3.4752389226759339</v>
      </c>
      <c r="K854" s="6">
        <v>0</v>
      </c>
      <c r="L854" s="6">
        <v>0</v>
      </c>
      <c r="M854" s="6">
        <f t="shared" si="84"/>
        <v>0.86880973066898337</v>
      </c>
      <c r="N854" s="6">
        <f t="shared" si="85"/>
        <v>0</v>
      </c>
      <c r="O854" s="6">
        <f t="shared" si="86"/>
        <v>1.0425716768027802</v>
      </c>
      <c r="P854" s="6">
        <f t="shared" si="87"/>
        <v>0.69504778453518679</v>
      </c>
      <c r="Q854" s="6">
        <f t="shared" si="88"/>
        <v>0.38854352345782617</v>
      </c>
      <c r="R854" s="6">
        <f t="shared" si="89"/>
        <v>-0.17376194613379659</v>
      </c>
      <c r="S854" t="str" cm="1">
        <f t="array" ref="S854">_xlfn.IFS(R854&gt;Q854,"Zunahme",-1*Q854&gt;R854,"Abnahme",TRUE,"Konstant")</f>
        <v>Konstant</v>
      </c>
      <c r="T854">
        <f>IFERROR(INDEX(Gemeinde_Kennzahlen!A:C,MATCH(B854,Gemeinde_Kennzahlen!B:B,),3),0)</f>
        <v>3173</v>
      </c>
      <c r="U854">
        <f>IFERROR(IF(ISNUMBER(INDEX(Gemeinde_Kennzahlen!A:W,MATCH(B854,Gemeinde_Kennzahlen!B:B,),23)),INDEX(Gemeinde_Kennzahlen!A:W,MATCH(B854,Gemeinde_Kennzahlen!B:B,),23),0),0)</f>
        <v>2582</v>
      </c>
    </row>
    <row r="855" spans="1:21" x14ac:dyDescent="0.2">
      <c r="A855">
        <v>2534</v>
      </c>
      <c r="B855" t="s">
        <v>1535</v>
      </c>
      <c r="C855" s="6">
        <v>0</v>
      </c>
      <c r="D855" s="6">
        <v>2.7264671801513187</v>
      </c>
      <c r="E855" s="6">
        <v>0.68161679503782968</v>
      </c>
      <c r="F855" s="6">
        <v>2.0448503851134889</v>
      </c>
      <c r="G855" s="6">
        <v>1.3632335900756594</v>
      </c>
      <c r="H855" s="6">
        <v>0</v>
      </c>
      <c r="I855" s="6">
        <v>4.0897007702269779</v>
      </c>
      <c r="J855" s="6">
        <v>1.3632335900756594</v>
      </c>
      <c r="K855" s="6">
        <v>2.0448503851134889</v>
      </c>
      <c r="L855" s="6">
        <v>1.3632335900756594</v>
      </c>
      <c r="M855" s="6">
        <f t="shared" si="84"/>
        <v>1.5677186285870082</v>
      </c>
      <c r="N855" s="6">
        <f t="shared" si="85"/>
        <v>1.3632335900756594</v>
      </c>
      <c r="O855" s="6">
        <f t="shared" si="86"/>
        <v>1.3632335900756594</v>
      </c>
      <c r="P855" s="6">
        <f t="shared" si="87"/>
        <v>1.772203667098357</v>
      </c>
      <c r="Q855" s="6">
        <f t="shared" si="88"/>
        <v>0.39418698050343015</v>
      </c>
      <c r="R855" s="6">
        <f t="shared" si="89"/>
        <v>0.2044850385113488</v>
      </c>
      <c r="S855" t="str" cm="1">
        <f t="array" ref="S855">_xlfn.IFS(R855&gt;Q855,"Zunahme",-1*Q855&gt;R855,"Abnahme",TRUE,"Konstant")</f>
        <v>Konstant</v>
      </c>
      <c r="T855">
        <f>IFERROR(INDEX(Gemeinde_Kennzahlen!A:C,MATCH(B855,Gemeinde_Kennzahlen!B:B,),3),0)</f>
        <v>9041</v>
      </c>
      <c r="U855">
        <f>IFERROR(IF(ISNUMBER(INDEX(Gemeinde_Kennzahlen!A:W,MATCH(B855,Gemeinde_Kennzahlen!B:B,),23)),INDEX(Gemeinde_Kennzahlen!A:W,MATCH(B855,Gemeinde_Kennzahlen!B:B,),23),0),0)</f>
        <v>5630</v>
      </c>
    </row>
    <row r="856" spans="1:21" x14ac:dyDescent="0.2">
      <c r="A856">
        <v>2535</v>
      </c>
      <c r="B856" t="s">
        <v>1534</v>
      </c>
      <c r="C856" s="6">
        <v>0</v>
      </c>
      <c r="D856" s="6">
        <v>0</v>
      </c>
      <c r="E856" s="6">
        <v>0</v>
      </c>
      <c r="F856" s="6">
        <v>0</v>
      </c>
      <c r="G856" s="6">
        <v>0</v>
      </c>
      <c r="H856" s="6">
        <v>0</v>
      </c>
      <c r="I856" s="6">
        <v>0</v>
      </c>
      <c r="J856" s="6">
        <v>0</v>
      </c>
      <c r="K856" s="6">
        <v>0</v>
      </c>
      <c r="L856" s="6">
        <v>0</v>
      </c>
      <c r="M856" s="6">
        <f t="shared" si="84"/>
        <v>0</v>
      </c>
      <c r="N856" s="6">
        <f t="shared" si="85"/>
        <v>0</v>
      </c>
      <c r="O856" s="6">
        <f t="shared" si="86"/>
        <v>0</v>
      </c>
      <c r="P856" s="6">
        <f t="shared" si="87"/>
        <v>0</v>
      </c>
      <c r="Q856" s="6">
        <f t="shared" si="88"/>
        <v>0</v>
      </c>
      <c r="R856" s="6">
        <f t="shared" si="89"/>
        <v>0</v>
      </c>
      <c r="S856" t="str" cm="1">
        <f t="array" ref="S856">_xlfn.IFS(R856&gt;Q856,"Zunahme",-1*Q856&gt;R856,"Abnahme",TRUE,"Konstant")</f>
        <v>Konstant</v>
      </c>
      <c r="T856">
        <f>IFERROR(INDEX(Gemeinde_Kennzahlen!A:C,MATCH(B856,Gemeinde_Kennzahlen!B:B,),3),0)</f>
        <v>740</v>
      </c>
      <c r="U856">
        <f>IFERROR(IF(ISNUMBER(INDEX(Gemeinde_Kennzahlen!A:W,MATCH(B856,Gemeinde_Kennzahlen!B:B,),23)),INDEX(Gemeinde_Kennzahlen!A:W,MATCH(B856,Gemeinde_Kennzahlen!B:B,),23),0),0)</f>
        <v>79</v>
      </c>
    </row>
    <row r="857" spans="1:21" x14ac:dyDescent="0.2">
      <c r="A857">
        <v>2541</v>
      </c>
      <c r="B857" t="s">
        <v>1533</v>
      </c>
      <c r="C857" s="6">
        <v>0</v>
      </c>
      <c r="D857" s="6">
        <v>0</v>
      </c>
      <c r="E857" s="6">
        <v>0</v>
      </c>
      <c r="F857" s="6">
        <v>0</v>
      </c>
      <c r="G857" s="6">
        <v>0</v>
      </c>
      <c r="H857" s="6">
        <v>0</v>
      </c>
      <c r="I857" s="6">
        <v>0</v>
      </c>
      <c r="J857" s="6">
        <v>0</v>
      </c>
      <c r="K857" s="6">
        <v>0</v>
      </c>
      <c r="L857" s="6">
        <v>0</v>
      </c>
      <c r="M857" s="6">
        <f t="shared" si="84"/>
        <v>0</v>
      </c>
      <c r="N857" s="6">
        <f t="shared" si="85"/>
        <v>0</v>
      </c>
      <c r="O857" s="6">
        <f t="shared" si="86"/>
        <v>0</v>
      </c>
      <c r="P857" s="6">
        <f t="shared" si="87"/>
        <v>0</v>
      </c>
      <c r="Q857" s="6">
        <f t="shared" si="88"/>
        <v>0</v>
      </c>
      <c r="R857" s="6">
        <f t="shared" si="89"/>
        <v>0</v>
      </c>
      <c r="S857" t="str" cm="1">
        <f t="array" ref="S857">_xlfn.IFS(R857&gt;Q857,"Zunahme",-1*Q857&gt;R857,"Abnahme",TRUE,"Konstant")</f>
        <v>Konstant</v>
      </c>
      <c r="T857">
        <f>IFERROR(INDEX(Gemeinde_Kennzahlen!A:C,MATCH(B857,Gemeinde_Kennzahlen!B:B,),3),0)</f>
        <v>209</v>
      </c>
      <c r="U857">
        <f>IFERROR(IF(ISNUMBER(INDEX(Gemeinde_Kennzahlen!A:W,MATCH(B857,Gemeinde_Kennzahlen!B:B,),23)),INDEX(Gemeinde_Kennzahlen!A:W,MATCH(B857,Gemeinde_Kennzahlen!B:B,),23),0),0)</f>
        <v>103</v>
      </c>
    </row>
    <row r="858" spans="1:21" x14ac:dyDescent="0.2">
      <c r="A858">
        <v>2542</v>
      </c>
      <c r="B858" t="s">
        <v>1532</v>
      </c>
      <c r="C858" s="6">
        <v>3.9447731755424065</v>
      </c>
      <c r="D858" s="6">
        <v>0</v>
      </c>
      <c r="E858" s="6">
        <v>0</v>
      </c>
      <c r="F858" s="6">
        <v>0</v>
      </c>
      <c r="G858" s="6">
        <v>0</v>
      </c>
      <c r="H858" s="6">
        <v>0</v>
      </c>
      <c r="I858" s="6">
        <v>0</v>
      </c>
      <c r="J858" s="6">
        <v>0</v>
      </c>
      <c r="K858" s="6">
        <v>1.3149243918474689</v>
      </c>
      <c r="L858" s="6">
        <v>2.6298487836949378</v>
      </c>
      <c r="M858" s="6">
        <f t="shared" si="84"/>
        <v>0.78895463510848141</v>
      </c>
      <c r="N858" s="6">
        <f t="shared" si="85"/>
        <v>0</v>
      </c>
      <c r="O858" s="6">
        <f t="shared" si="86"/>
        <v>0.78895463510848129</v>
      </c>
      <c r="P858" s="6">
        <f t="shared" si="87"/>
        <v>0.78895463510848141</v>
      </c>
      <c r="Q858" s="6">
        <f t="shared" si="88"/>
        <v>0.44698834219529121</v>
      </c>
      <c r="R858" s="6">
        <f t="shared" si="89"/>
        <v>0</v>
      </c>
      <c r="S858" t="str" cm="1">
        <f t="array" ref="S858">_xlfn.IFS(R858&gt;Q858,"Zunahme",-1*Q858&gt;R858,"Abnahme",TRUE,"Konstant")</f>
        <v>Konstant</v>
      </c>
      <c r="T858">
        <f>IFERROR(INDEX(Gemeinde_Kennzahlen!A:C,MATCH(B858,Gemeinde_Kennzahlen!B:B,),3),0)</f>
        <v>5284</v>
      </c>
      <c r="U858">
        <f>IFERROR(IF(ISNUMBER(INDEX(Gemeinde_Kennzahlen!A:W,MATCH(B858,Gemeinde_Kennzahlen!B:B,),23)),INDEX(Gemeinde_Kennzahlen!A:W,MATCH(B858,Gemeinde_Kennzahlen!B:B,),23),0),0)</f>
        <v>2321</v>
      </c>
    </row>
    <row r="859" spans="1:21" x14ac:dyDescent="0.2">
      <c r="A859">
        <v>2543</v>
      </c>
      <c r="B859" t="s">
        <v>1531</v>
      </c>
      <c r="C859" s="6">
        <v>1.4130281192595733</v>
      </c>
      <c r="D859" s="6">
        <v>1.4130281192595733</v>
      </c>
      <c r="E859" s="6">
        <v>1.4130281192595733</v>
      </c>
      <c r="F859" s="6">
        <v>0</v>
      </c>
      <c r="G859" s="6">
        <v>0</v>
      </c>
      <c r="H859" s="6">
        <v>0</v>
      </c>
      <c r="I859" s="6">
        <v>1.4130281192595733</v>
      </c>
      <c r="J859" s="6">
        <v>2.8260562385191466</v>
      </c>
      <c r="K859" s="6">
        <v>0</v>
      </c>
      <c r="L859" s="6">
        <v>0</v>
      </c>
      <c r="M859" s="6">
        <f t="shared" si="84"/>
        <v>0.84781687155574392</v>
      </c>
      <c r="N859" s="6">
        <f t="shared" si="85"/>
        <v>0.70651405962978664</v>
      </c>
      <c r="O859" s="6">
        <f t="shared" si="86"/>
        <v>0.84781687155574392</v>
      </c>
      <c r="P859" s="6">
        <f t="shared" si="87"/>
        <v>0.84781687155574392</v>
      </c>
      <c r="Q859" s="6">
        <f t="shared" si="88"/>
        <v>0.31243227265370449</v>
      </c>
      <c r="R859" s="6">
        <f t="shared" si="89"/>
        <v>0</v>
      </c>
      <c r="S859" t="str" cm="1">
        <f t="array" ref="S859">_xlfn.IFS(R859&gt;Q859,"Zunahme",-1*Q859&gt;R859,"Abnahme",TRUE,"Konstant")</f>
        <v>Konstant</v>
      </c>
      <c r="T859">
        <f>IFERROR(INDEX(Gemeinde_Kennzahlen!A:C,MATCH(B859,Gemeinde_Kennzahlen!B:B,),3),0)</f>
        <v>4971</v>
      </c>
      <c r="U859">
        <f>IFERROR(IF(ISNUMBER(INDEX(Gemeinde_Kennzahlen!A:W,MATCH(B859,Gemeinde_Kennzahlen!B:B,),23)),INDEX(Gemeinde_Kennzahlen!A:W,MATCH(B859,Gemeinde_Kennzahlen!B:B,),23),0),0)</f>
        <v>2106</v>
      </c>
    </row>
    <row r="860" spans="1:21" x14ac:dyDescent="0.2">
      <c r="A860">
        <v>2544</v>
      </c>
      <c r="B860" t="s">
        <v>1530</v>
      </c>
      <c r="C860" s="6">
        <v>0</v>
      </c>
      <c r="D860" s="6">
        <v>0</v>
      </c>
      <c r="E860" s="6">
        <v>0</v>
      </c>
      <c r="F860" s="6">
        <v>0</v>
      </c>
      <c r="G860" s="6">
        <v>0</v>
      </c>
      <c r="H860" s="6">
        <v>0</v>
      </c>
      <c r="I860" s="6">
        <v>0</v>
      </c>
      <c r="J860" s="6">
        <v>0</v>
      </c>
      <c r="K860" s="6">
        <v>0</v>
      </c>
      <c r="L860" s="6">
        <v>7.6394194041252872</v>
      </c>
      <c r="M860" s="6">
        <f t="shared" si="84"/>
        <v>0.76394194041252872</v>
      </c>
      <c r="N860" s="6">
        <f t="shared" si="85"/>
        <v>0</v>
      </c>
      <c r="O860" s="6">
        <f t="shared" si="86"/>
        <v>0</v>
      </c>
      <c r="P860" s="6">
        <f t="shared" si="87"/>
        <v>1.5278838808250574</v>
      </c>
      <c r="Q860" s="6">
        <f t="shared" si="88"/>
        <v>0.76394194041252872</v>
      </c>
      <c r="R860" s="6">
        <f t="shared" si="89"/>
        <v>0.76394194041252872</v>
      </c>
      <c r="S860" t="str" cm="1">
        <f t="array" ref="S860">_xlfn.IFS(R860&gt;Q860,"Zunahme",-1*Q860&gt;R860,"Abnahme",TRUE,"Konstant")</f>
        <v>Konstant</v>
      </c>
      <c r="T860">
        <f>IFERROR(INDEX(Gemeinde_Kennzahlen!A:C,MATCH(B860,Gemeinde_Kennzahlen!B:B,),3),0)</f>
        <v>991</v>
      </c>
      <c r="U860">
        <f>IFERROR(IF(ISNUMBER(INDEX(Gemeinde_Kennzahlen!A:W,MATCH(B860,Gemeinde_Kennzahlen!B:B,),23)),INDEX(Gemeinde_Kennzahlen!A:W,MATCH(B860,Gemeinde_Kennzahlen!B:B,),23),0),0)</f>
        <v>318</v>
      </c>
    </row>
    <row r="861" spans="1:21" x14ac:dyDescent="0.2">
      <c r="A861">
        <v>2545</v>
      </c>
      <c r="B861" t="s">
        <v>1529</v>
      </c>
      <c r="C861" s="6">
        <v>0</v>
      </c>
      <c r="D861" s="6">
        <v>0</v>
      </c>
      <c r="E861" s="6">
        <v>0</v>
      </c>
      <c r="F861" s="6">
        <v>0</v>
      </c>
      <c r="G861" s="6">
        <v>0</v>
      </c>
      <c r="H861" s="6">
        <v>0</v>
      </c>
      <c r="I861" s="6">
        <v>0</v>
      </c>
      <c r="J861" s="6">
        <v>0</v>
      </c>
      <c r="K861" s="6">
        <v>0</v>
      </c>
      <c r="L861" s="6">
        <v>7.2254335260115612</v>
      </c>
      <c r="M861" s="6">
        <f t="shared" si="84"/>
        <v>0.7225433526011561</v>
      </c>
      <c r="N861" s="6">
        <f t="shared" si="85"/>
        <v>0</v>
      </c>
      <c r="O861" s="6">
        <f t="shared" si="86"/>
        <v>0</v>
      </c>
      <c r="P861" s="6">
        <f t="shared" si="87"/>
        <v>1.4450867052023122</v>
      </c>
      <c r="Q861" s="6">
        <f t="shared" si="88"/>
        <v>0.72254335260115599</v>
      </c>
      <c r="R861" s="6">
        <f t="shared" si="89"/>
        <v>0.7225433526011561</v>
      </c>
      <c r="S861" t="str" cm="1">
        <f t="array" ref="S861">_xlfn.IFS(R861&gt;Q861,"Zunahme",-1*Q861&gt;R861,"Abnahme",TRUE,"Konstant")</f>
        <v>Konstant</v>
      </c>
      <c r="T861">
        <f>IFERROR(INDEX(Gemeinde_Kennzahlen!A:C,MATCH(B861,Gemeinde_Kennzahlen!B:B,),3),0)</f>
        <v>1004</v>
      </c>
      <c r="U861">
        <f>IFERROR(IF(ISNUMBER(INDEX(Gemeinde_Kennzahlen!A:W,MATCH(B861,Gemeinde_Kennzahlen!B:B,),23)),INDEX(Gemeinde_Kennzahlen!A:W,MATCH(B861,Gemeinde_Kennzahlen!B:B,),23),0),0)</f>
        <v>380</v>
      </c>
    </row>
    <row r="862" spans="1:21" x14ac:dyDescent="0.2">
      <c r="A862">
        <v>2546</v>
      </c>
      <c r="B862" t="s">
        <v>1528</v>
      </c>
      <c r="C862" s="6">
        <v>1.394846043867908</v>
      </c>
      <c r="D862" s="6">
        <v>2.0922690658018621</v>
      </c>
      <c r="E862" s="6">
        <v>1.7435575548348849</v>
      </c>
      <c r="F862" s="6">
        <v>2.4409805767688391</v>
      </c>
      <c r="G862" s="6">
        <v>1.7435575548348849</v>
      </c>
      <c r="H862" s="6">
        <v>2.0922690658018621</v>
      </c>
      <c r="I862" s="6">
        <v>2.0922690658018621</v>
      </c>
      <c r="J862" s="6">
        <v>2.4409805767688391</v>
      </c>
      <c r="K862" s="6">
        <v>1.394846043867908</v>
      </c>
      <c r="L862" s="6">
        <v>2.0922690658018621</v>
      </c>
      <c r="M862" s="6">
        <f t="shared" si="84"/>
        <v>1.9527844614150713</v>
      </c>
      <c r="N862" s="6">
        <f t="shared" si="85"/>
        <v>2.0922690658018621</v>
      </c>
      <c r="O862" s="6">
        <f t="shared" si="86"/>
        <v>1.8830421592216759</v>
      </c>
      <c r="P862" s="6">
        <f t="shared" si="87"/>
        <v>2.0225267636084667</v>
      </c>
      <c r="Q862" s="6">
        <f t="shared" si="88"/>
        <v>0.11853911993566957</v>
      </c>
      <c r="R862" s="6">
        <f t="shared" si="89"/>
        <v>6.9742302193395389E-2</v>
      </c>
      <c r="S862" t="str" cm="1">
        <f t="array" ref="S862">_xlfn.IFS(R862&gt;Q862,"Zunahme",-1*Q862&gt;R862,"Abnahme",TRUE,"Konstant")</f>
        <v>Konstant</v>
      </c>
      <c r="T862">
        <f>IFERROR(INDEX(Gemeinde_Kennzahlen!A:C,MATCH(B862,Gemeinde_Kennzahlen!B:B,),3),0)</f>
        <v>17468</v>
      </c>
      <c r="U862">
        <f>IFERROR(IF(ISNUMBER(INDEX(Gemeinde_Kennzahlen!A:W,MATCH(B862,Gemeinde_Kennzahlen!B:B,),23)),INDEX(Gemeinde_Kennzahlen!A:W,MATCH(B862,Gemeinde_Kennzahlen!B:B,),23),0),0)</f>
        <v>11209</v>
      </c>
    </row>
    <row r="863" spans="1:21" x14ac:dyDescent="0.2">
      <c r="A863">
        <v>2547</v>
      </c>
      <c r="B863" t="s">
        <v>1527</v>
      </c>
      <c r="C863" s="6">
        <v>0</v>
      </c>
      <c r="D863" s="6">
        <v>0</v>
      </c>
      <c r="E863" s="6">
        <v>0</v>
      </c>
      <c r="F863" s="6">
        <v>0</v>
      </c>
      <c r="G863" s="6">
        <v>0</v>
      </c>
      <c r="H863" s="6">
        <v>0</v>
      </c>
      <c r="I863" s="6">
        <v>0</v>
      </c>
      <c r="J863" s="6">
        <v>0</v>
      </c>
      <c r="K863" s="6">
        <v>0</v>
      </c>
      <c r="L863" s="6">
        <v>0</v>
      </c>
      <c r="M863" s="6">
        <f t="shared" si="84"/>
        <v>0</v>
      </c>
      <c r="N863" s="6">
        <f t="shared" si="85"/>
        <v>0</v>
      </c>
      <c r="O863" s="6">
        <f t="shared" si="86"/>
        <v>0</v>
      </c>
      <c r="P863" s="6">
        <f t="shared" si="87"/>
        <v>0</v>
      </c>
      <c r="Q863" s="6">
        <f t="shared" si="88"/>
        <v>0</v>
      </c>
      <c r="R863" s="6">
        <f t="shared" si="89"/>
        <v>0</v>
      </c>
      <c r="S863" t="str" cm="1">
        <f t="array" ref="S863">_xlfn.IFS(R863&gt;Q863,"Zunahme",-1*Q863&gt;R863,"Abnahme",TRUE,"Konstant")</f>
        <v>Konstant</v>
      </c>
      <c r="T863">
        <f>IFERROR(INDEX(Gemeinde_Kennzahlen!A:C,MATCH(B863,Gemeinde_Kennzahlen!B:B,),3),0)</f>
        <v>1176</v>
      </c>
      <c r="U863">
        <f>IFERROR(IF(ISNUMBER(INDEX(Gemeinde_Kennzahlen!A:W,MATCH(B863,Gemeinde_Kennzahlen!B:B,),23)),INDEX(Gemeinde_Kennzahlen!A:W,MATCH(B863,Gemeinde_Kennzahlen!B:B,),23),0),0)</f>
        <v>205</v>
      </c>
    </row>
    <row r="864" spans="1:21" x14ac:dyDescent="0.2">
      <c r="A864">
        <v>2548</v>
      </c>
      <c r="B864" t="s">
        <v>1526</v>
      </c>
      <c r="C864" s="6">
        <v>0</v>
      </c>
      <c r="D864" s="6">
        <v>0</v>
      </c>
      <c r="E864" s="6">
        <v>0</v>
      </c>
      <c r="F864" s="6">
        <v>0</v>
      </c>
      <c r="G864" s="6">
        <v>0</v>
      </c>
      <c r="H864" s="6">
        <v>11.600928074245941</v>
      </c>
      <c r="I864" s="6">
        <v>0</v>
      </c>
      <c r="J864" s="6">
        <v>0</v>
      </c>
      <c r="K864" s="6">
        <v>0</v>
      </c>
      <c r="L864" s="6">
        <v>0</v>
      </c>
      <c r="M864" s="6">
        <f t="shared" si="84"/>
        <v>1.160092807424594</v>
      </c>
      <c r="N864" s="6">
        <f t="shared" si="85"/>
        <v>0</v>
      </c>
      <c r="O864" s="6">
        <f t="shared" si="86"/>
        <v>0</v>
      </c>
      <c r="P864" s="6">
        <f t="shared" si="87"/>
        <v>2.3201856148491879</v>
      </c>
      <c r="Q864" s="6">
        <f t="shared" si="88"/>
        <v>1.160092807424594</v>
      </c>
      <c r="R864" s="6">
        <f t="shared" si="89"/>
        <v>1.160092807424594</v>
      </c>
      <c r="S864" t="str" cm="1">
        <f t="array" ref="S864">_xlfn.IFS(R864&gt;Q864,"Zunahme",-1*Q864&gt;R864,"Abnahme",TRUE,"Konstant")</f>
        <v>Konstant</v>
      </c>
      <c r="T864">
        <f>IFERROR(INDEX(Gemeinde_Kennzahlen!A:C,MATCH(B864,Gemeinde_Kennzahlen!B:B,),3),0)</f>
        <v>737</v>
      </c>
      <c r="U864">
        <f>IFERROR(IF(ISNUMBER(INDEX(Gemeinde_Kennzahlen!A:W,MATCH(B864,Gemeinde_Kennzahlen!B:B,),23)),INDEX(Gemeinde_Kennzahlen!A:W,MATCH(B864,Gemeinde_Kennzahlen!B:B,),23),0),0)</f>
        <v>125</v>
      </c>
    </row>
    <row r="865" spans="1:21" x14ac:dyDescent="0.2">
      <c r="A865">
        <v>2549</v>
      </c>
      <c r="B865" t="s">
        <v>1525</v>
      </c>
      <c r="C865" s="6">
        <v>0</v>
      </c>
      <c r="D865" s="6">
        <v>0</v>
      </c>
      <c r="E865" s="6">
        <v>0</v>
      </c>
      <c r="F865" s="6">
        <v>0</v>
      </c>
      <c r="G865" s="6">
        <v>0</v>
      </c>
      <c r="H865" s="6">
        <v>0</v>
      </c>
      <c r="I865" s="6">
        <v>0</v>
      </c>
      <c r="J865" s="6">
        <v>0</v>
      </c>
      <c r="K865" s="6">
        <v>0</v>
      </c>
      <c r="L865" s="6">
        <v>0</v>
      </c>
      <c r="M865" s="6">
        <f t="shared" si="84"/>
        <v>0</v>
      </c>
      <c r="N865" s="6">
        <f t="shared" si="85"/>
        <v>0</v>
      </c>
      <c r="O865" s="6">
        <f t="shared" si="86"/>
        <v>0</v>
      </c>
      <c r="P865" s="6">
        <f t="shared" si="87"/>
        <v>0</v>
      </c>
      <c r="Q865" s="6">
        <f t="shared" si="88"/>
        <v>0</v>
      </c>
      <c r="R865" s="6">
        <f t="shared" si="89"/>
        <v>0</v>
      </c>
      <c r="S865" t="str" cm="1">
        <f t="array" ref="S865">_xlfn.IFS(R865&gt;Q865,"Zunahme",-1*Q865&gt;R865,"Abnahme",TRUE,"Konstant")</f>
        <v>Konstant</v>
      </c>
      <c r="T865">
        <f>IFERROR(INDEX(Gemeinde_Kennzahlen!A:C,MATCH(B865,Gemeinde_Kennzahlen!B:B,),3),0)</f>
        <v>32</v>
      </c>
      <c r="U865">
        <f>IFERROR(IF(ISNUMBER(INDEX(Gemeinde_Kennzahlen!A:W,MATCH(B865,Gemeinde_Kennzahlen!B:B,),23)),INDEX(Gemeinde_Kennzahlen!A:W,MATCH(B865,Gemeinde_Kennzahlen!B:B,),23),0),0)</f>
        <v>15</v>
      </c>
    </row>
    <row r="866" spans="1:21" x14ac:dyDescent="0.2">
      <c r="A866">
        <v>2550</v>
      </c>
      <c r="B866" t="s">
        <v>1524</v>
      </c>
      <c r="C866" s="6">
        <v>1.8939393939393938</v>
      </c>
      <c r="D866" s="6">
        <v>1.8939393939393938</v>
      </c>
      <c r="E866" s="6">
        <v>1.8939393939393938</v>
      </c>
      <c r="F866" s="6">
        <v>0</v>
      </c>
      <c r="G866" s="6">
        <v>3.7878787878787876</v>
      </c>
      <c r="H866" s="6">
        <v>0</v>
      </c>
      <c r="I866" s="6">
        <v>0</v>
      </c>
      <c r="J866" s="6">
        <v>1.8939393939393938</v>
      </c>
      <c r="K866" s="6">
        <v>0</v>
      </c>
      <c r="L866" s="6">
        <v>0</v>
      </c>
      <c r="M866" s="6">
        <f t="shared" si="84"/>
        <v>1.1363636363636362</v>
      </c>
      <c r="N866" s="6">
        <f t="shared" si="85"/>
        <v>0.94696969696969691</v>
      </c>
      <c r="O866" s="6">
        <f t="shared" si="86"/>
        <v>1.8939393939393938</v>
      </c>
      <c r="P866" s="6">
        <f t="shared" si="87"/>
        <v>0.37878787878787878</v>
      </c>
      <c r="Q866" s="6">
        <f t="shared" si="88"/>
        <v>0.41876575635800495</v>
      </c>
      <c r="R866" s="6">
        <f t="shared" si="89"/>
        <v>-0.75757575757575746</v>
      </c>
      <c r="S866" t="str" cm="1">
        <f t="array" ref="S866">_xlfn.IFS(R866&gt;Q866,"Zunahme",-1*Q866&gt;R866,"Abnahme",TRUE,"Konstant")</f>
        <v>Abnahme</v>
      </c>
      <c r="T866">
        <f>IFERROR(INDEX(Gemeinde_Kennzahlen!A:C,MATCH(B866,Gemeinde_Kennzahlen!B:B,),3),0)</f>
        <v>3806</v>
      </c>
      <c r="U866">
        <f>IFERROR(IF(ISNUMBER(INDEX(Gemeinde_Kennzahlen!A:W,MATCH(B866,Gemeinde_Kennzahlen!B:B,),23)),INDEX(Gemeinde_Kennzahlen!A:W,MATCH(B866,Gemeinde_Kennzahlen!B:B,),23),0),0)</f>
        <v>1474</v>
      </c>
    </row>
    <row r="867" spans="1:21" x14ac:dyDescent="0.2">
      <c r="A867">
        <v>2551</v>
      </c>
      <c r="B867" t="s">
        <v>1523</v>
      </c>
      <c r="C867" s="6">
        <v>0</v>
      </c>
      <c r="D867" s="6">
        <v>0</v>
      </c>
      <c r="E867" s="6">
        <v>0</v>
      </c>
      <c r="F867" s="6">
        <v>0</v>
      </c>
      <c r="G867" s="6">
        <v>0</v>
      </c>
      <c r="H867" s="6">
        <v>0</v>
      </c>
      <c r="I867" s="6">
        <v>0</v>
      </c>
      <c r="J867" s="6">
        <v>0</v>
      </c>
      <c r="K867" s="6">
        <v>0</v>
      </c>
      <c r="L867" s="6">
        <v>0</v>
      </c>
      <c r="M867" s="6">
        <f t="shared" si="84"/>
        <v>0</v>
      </c>
      <c r="N867" s="6">
        <f t="shared" si="85"/>
        <v>0</v>
      </c>
      <c r="O867" s="6">
        <f t="shared" si="86"/>
        <v>0</v>
      </c>
      <c r="P867" s="6">
        <f t="shared" si="87"/>
        <v>0</v>
      </c>
      <c r="Q867" s="6">
        <f t="shared" si="88"/>
        <v>0</v>
      </c>
      <c r="R867" s="6">
        <f t="shared" si="89"/>
        <v>0</v>
      </c>
      <c r="S867" t="str" cm="1">
        <f t="array" ref="S867">_xlfn.IFS(R867&gt;Q867,"Zunahme",-1*Q867&gt;R867,"Abnahme",TRUE,"Konstant")</f>
        <v>Konstant</v>
      </c>
      <c r="T867">
        <f>IFERROR(INDEX(Gemeinde_Kennzahlen!A:C,MATCH(B867,Gemeinde_Kennzahlen!B:B,),3),0)</f>
        <v>1540</v>
      </c>
      <c r="U867">
        <f>IFERROR(IF(ISNUMBER(INDEX(Gemeinde_Kennzahlen!A:W,MATCH(B867,Gemeinde_Kennzahlen!B:B,),23)),INDEX(Gemeinde_Kennzahlen!A:W,MATCH(B867,Gemeinde_Kennzahlen!B:B,),23),0),0)</f>
        <v>167</v>
      </c>
    </row>
    <row r="868" spans="1:21" x14ac:dyDescent="0.2">
      <c r="A868">
        <v>2553</v>
      </c>
      <c r="B868" t="s">
        <v>1522</v>
      </c>
      <c r="C868" s="6">
        <v>0</v>
      </c>
      <c r="D868" s="6">
        <v>0</v>
      </c>
      <c r="E868" s="6">
        <v>0</v>
      </c>
      <c r="F868" s="6">
        <v>0</v>
      </c>
      <c r="G868" s="6">
        <v>0</v>
      </c>
      <c r="H868" s="6">
        <v>0</v>
      </c>
      <c r="I868" s="6">
        <v>0</v>
      </c>
      <c r="J868" s="6">
        <v>0</v>
      </c>
      <c r="K868" s="6">
        <v>0</v>
      </c>
      <c r="L868" s="6">
        <v>0</v>
      </c>
      <c r="M868" s="6">
        <f t="shared" si="84"/>
        <v>0</v>
      </c>
      <c r="N868" s="6">
        <f t="shared" si="85"/>
        <v>0</v>
      </c>
      <c r="O868" s="6">
        <f t="shared" si="86"/>
        <v>0</v>
      </c>
      <c r="P868" s="6">
        <f t="shared" si="87"/>
        <v>0</v>
      </c>
      <c r="Q868" s="6">
        <f t="shared" si="88"/>
        <v>0</v>
      </c>
      <c r="R868" s="6">
        <f t="shared" si="89"/>
        <v>0</v>
      </c>
      <c r="S868" t="str" cm="1">
        <f t="array" ref="S868">_xlfn.IFS(R868&gt;Q868,"Zunahme",-1*Q868&gt;R868,"Abnahme",TRUE,"Konstant")</f>
        <v>Konstant</v>
      </c>
      <c r="T868">
        <f>IFERROR(INDEX(Gemeinde_Kennzahlen!A:C,MATCH(B868,Gemeinde_Kennzahlen!B:B,),3),0)</f>
        <v>1749</v>
      </c>
      <c r="U868">
        <f>IFERROR(IF(ISNUMBER(INDEX(Gemeinde_Kennzahlen!A:W,MATCH(B868,Gemeinde_Kennzahlen!B:B,),23)),INDEX(Gemeinde_Kennzahlen!A:W,MATCH(B868,Gemeinde_Kennzahlen!B:B,),23),0),0)</f>
        <v>482</v>
      </c>
    </row>
    <row r="869" spans="1:21" x14ac:dyDescent="0.2">
      <c r="A869">
        <v>2554</v>
      </c>
      <c r="B869" t="s">
        <v>1521</v>
      </c>
      <c r="C869" s="6">
        <v>0</v>
      </c>
      <c r="D869" s="6">
        <v>0</v>
      </c>
      <c r="E869" s="6">
        <v>0</v>
      </c>
      <c r="F869" s="6">
        <v>3.6258158085569256</v>
      </c>
      <c r="G869" s="6">
        <v>3.6258158085569256</v>
      </c>
      <c r="H869" s="6">
        <v>0</v>
      </c>
      <c r="I869" s="6">
        <v>0</v>
      </c>
      <c r="J869" s="6">
        <v>0</v>
      </c>
      <c r="K869" s="6">
        <v>3.6258158085569256</v>
      </c>
      <c r="L869" s="6">
        <v>3.6258158085569256</v>
      </c>
      <c r="M869" s="6">
        <f t="shared" si="84"/>
        <v>1.4503263234227703</v>
      </c>
      <c r="N869" s="6">
        <f t="shared" si="85"/>
        <v>0</v>
      </c>
      <c r="O869" s="6">
        <f t="shared" si="86"/>
        <v>1.4503263234227703</v>
      </c>
      <c r="P869" s="6">
        <f t="shared" si="87"/>
        <v>1.4503263234227703</v>
      </c>
      <c r="Q869" s="6">
        <f t="shared" si="88"/>
        <v>0.59209324215208559</v>
      </c>
      <c r="R869" s="6">
        <f t="shared" si="89"/>
        <v>0</v>
      </c>
      <c r="S869" t="str" cm="1">
        <f t="array" ref="S869">_xlfn.IFS(R869&gt;Q869,"Zunahme",-1*Q869&gt;R869,"Abnahme",TRUE,"Konstant")</f>
        <v>Konstant</v>
      </c>
      <c r="T869">
        <f>IFERROR(INDEX(Gemeinde_Kennzahlen!A:C,MATCH(B869,Gemeinde_Kennzahlen!B:B,),3),0)</f>
        <v>2323</v>
      </c>
      <c r="U869">
        <f>IFERROR(IF(ISNUMBER(INDEX(Gemeinde_Kennzahlen!A:W,MATCH(B869,Gemeinde_Kennzahlen!B:B,),23)),INDEX(Gemeinde_Kennzahlen!A:W,MATCH(B869,Gemeinde_Kennzahlen!B:B,),23),0),0)</f>
        <v>435</v>
      </c>
    </row>
    <row r="870" spans="1:21" x14ac:dyDescent="0.2">
      <c r="A870">
        <v>2555</v>
      </c>
      <c r="B870" t="s">
        <v>1520</v>
      </c>
      <c r="C870" s="6">
        <v>0</v>
      </c>
      <c r="D870" s="6">
        <v>0</v>
      </c>
      <c r="E870" s="6">
        <v>0</v>
      </c>
      <c r="F870" s="6">
        <v>0</v>
      </c>
      <c r="G870" s="6">
        <v>0</v>
      </c>
      <c r="H870" s="6">
        <v>0</v>
      </c>
      <c r="I870" s="6">
        <v>0</v>
      </c>
      <c r="J870" s="6">
        <v>11.068068622025457</v>
      </c>
      <c r="K870" s="6">
        <v>0</v>
      </c>
      <c r="L870" s="6">
        <v>5.5340343110127286</v>
      </c>
      <c r="M870" s="6">
        <f t="shared" si="84"/>
        <v>1.6602102933038185</v>
      </c>
      <c r="N870" s="6">
        <f t="shared" si="85"/>
        <v>0</v>
      </c>
      <c r="O870" s="6">
        <f t="shared" si="86"/>
        <v>0</v>
      </c>
      <c r="P870" s="6">
        <f t="shared" si="87"/>
        <v>3.3204205866076371</v>
      </c>
      <c r="Q870" s="6">
        <f t="shared" si="88"/>
        <v>1.1811703075876865</v>
      </c>
      <c r="R870" s="6">
        <f t="shared" si="89"/>
        <v>1.6602102933038185</v>
      </c>
      <c r="S870" t="str" cm="1">
        <f t="array" ref="S870">_xlfn.IFS(R870&gt;Q870,"Zunahme",-1*Q870&gt;R870,"Abnahme",TRUE,"Konstant")</f>
        <v>Zunahme</v>
      </c>
      <c r="T870">
        <f>IFERROR(INDEX(Gemeinde_Kennzahlen!A:C,MATCH(B870,Gemeinde_Kennzahlen!B:B,),3),0)</f>
        <v>1465</v>
      </c>
      <c r="U870">
        <f>IFERROR(IF(ISNUMBER(INDEX(Gemeinde_Kennzahlen!A:W,MATCH(B870,Gemeinde_Kennzahlen!B:B,),23)),INDEX(Gemeinde_Kennzahlen!A:W,MATCH(B870,Gemeinde_Kennzahlen!B:B,),23),0),0)</f>
        <v>342</v>
      </c>
    </row>
    <row r="871" spans="1:21" x14ac:dyDescent="0.2">
      <c r="A871">
        <v>2556</v>
      </c>
      <c r="B871" t="s">
        <v>1519</v>
      </c>
      <c r="C871" s="6">
        <v>1.8751171948246765</v>
      </c>
      <c r="D871" s="6">
        <v>1.8751171948246765</v>
      </c>
      <c r="E871" s="6">
        <v>0</v>
      </c>
      <c r="F871" s="6">
        <v>0</v>
      </c>
      <c r="G871" s="6">
        <v>0</v>
      </c>
      <c r="H871" s="6">
        <v>1.8751171948246765</v>
      </c>
      <c r="I871" s="6">
        <v>0</v>
      </c>
      <c r="J871" s="6">
        <v>1.8751171948246765</v>
      </c>
      <c r="K871" s="6">
        <v>0</v>
      </c>
      <c r="L871" s="6">
        <v>0</v>
      </c>
      <c r="M871" s="6">
        <f t="shared" si="84"/>
        <v>0.75004687792987057</v>
      </c>
      <c r="N871" s="6">
        <f t="shared" si="85"/>
        <v>0</v>
      </c>
      <c r="O871" s="6">
        <f t="shared" si="86"/>
        <v>0.75004687792987057</v>
      </c>
      <c r="P871" s="6">
        <f t="shared" si="87"/>
        <v>0.75004687792987057</v>
      </c>
      <c r="Q871" s="6">
        <f t="shared" si="88"/>
        <v>0.30620535568262741</v>
      </c>
      <c r="R871" s="6">
        <f t="shared" si="89"/>
        <v>0</v>
      </c>
      <c r="S871" t="str" cm="1">
        <f t="array" ref="S871">_xlfn.IFS(R871&gt;Q871,"Zunahme",-1*Q871&gt;R871,"Abnahme",TRUE,"Konstant")</f>
        <v>Konstant</v>
      </c>
      <c r="T871">
        <f>IFERROR(INDEX(Gemeinde_Kennzahlen!A:C,MATCH(B871,Gemeinde_Kennzahlen!B:B,),3),0)</f>
        <v>3434</v>
      </c>
      <c r="U871">
        <f>IFERROR(IF(ISNUMBER(INDEX(Gemeinde_Kennzahlen!A:W,MATCH(B871,Gemeinde_Kennzahlen!B:B,),23)),INDEX(Gemeinde_Kennzahlen!A:W,MATCH(B871,Gemeinde_Kennzahlen!B:B,),23),0),0)</f>
        <v>1899</v>
      </c>
    </row>
    <row r="872" spans="1:21" x14ac:dyDescent="0.2">
      <c r="A872">
        <v>2571</v>
      </c>
      <c r="B872" t="s">
        <v>1518</v>
      </c>
      <c r="C872" s="6">
        <v>0</v>
      </c>
      <c r="D872" s="6">
        <v>0</v>
      </c>
      <c r="E872" s="6">
        <v>0</v>
      </c>
      <c r="F872" s="6">
        <v>0</v>
      </c>
      <c r="G872" s="6">
        <v>0</v>
      </c>
      <c r="H872" s="6">
        <v>9.8231827111984273</v>
      </c>
      <c r="I872" s="6">
        <v>0</v>
      </c>
      <c r="J872" s="6">
        <v>0</v>
      </c>
      <c r="K872" s="6">
        <v>0</v>
      </c>
      <c r="L872" s="6">
        <v>0</v>
      </c>
      <c r="M872" s="6">
        <f t="shared" si="84"/>
        <v>0.98231827111984271</v>
      </c>
      <c r="N872" s="6">
        <f t="shared" si="85"/>
        <v>0</v>
      </c>
      <c r="O872" s="6">
        <f t="shared" si="86"/>
        <v>0</v>
      </c>
      <c r="P872" s="6">
        <f t="shared" si="87"/>
        <v>1.9646365422396854</v>
      </c>
      <c r="Q872" s="6">
        <f t="shared" si="88"/>
        <v>0.9823182711198426</v>
      </c>
      <c r="R872" s="6">
        <f t="shared" si="89"/>
        <v>0.98231827111984271</v>
      </c>
      <c r="S872" t="str" cm="1">
        <f t="array" ref="S872">_xlfn.IFS(R872&gt;Q872,"Zunahme",-1*Q872&gt;R872,"Abnahme",TRUE,"Konstant")</f>
        <v>Konstant</v>
      </c>
      <c r="T872">
        <f>IFERROR(INDEX(Gemeinde_Kennzahlen!A:C,MATCH(B872,Gemeinde_Kennzahlen!B:B,),3),0)</f>
        <v>769</v>
      </c>
      <c r="U872">
        <f>IFERROR(IF(ISNUMBER(INDEX(Gemeinde_Kennzahlen!A:W,MATCH(B872,Gemeinde_Kennzahlen!B:B,),23)),INDEX(Gemeinde_Kennzahlen!A:W,MATCH(B872,Gemeinde_Kennzahlen!B:B,),23),0),0)</f>
        <v>249</v>
      </c>
    </row>
    <row r="873" spans="1:21" x14ac:dyDescent="0.2">
      <c r="A873">
        <v>2572</v>
      </c>
      <c r="B873" t="s">
        <v>1517</v>
      </c>
      <c r="C873" s="6">
        <v>0</v>
      </c>
      <c r="D873" s="6">
        <v>1.8389113644722326</v>
      </c>
      <c r="E873" s="6">
        <v>1.8389113644722326</v>
      </c>
      <c r="F873" s="6">
        <v>0</v>
      </c>
      <c r="G873" s="6">
        <v>1.8389113644722326</v>
      </c>
      <c r="H873" s="6">
        <v>0</v>
      </c>
      <c r="I873" s="6">
        <v>0</v>
      </c>
      <c r="J873" s="6">
        <v>0</v>
      </c>
      <c r="K873" s="6">
        <v>0</v>
      </c>
      <c r="L873" s="6">
        <v>1.8389113644722326</v>
      </c>
      <c r="M873" s="6">
        <f t="shared" si="84"/>
        <v>0.73556454578889308</v>
      </c>
      <c r="N873" s="6">
        <f t="shared" si="85"/>
        <v>0</v>
      </c>
      <c r="O873" s="6">
        <f t="shared" si="86"/>
        <v>1.1033468186833395</v>
      </c>
      <c r="P873" s="6">
        <f t="shared" si="87"/>
        <v>0.36778227289444654</v>
      </c>
      <c r="Q873" s="6">
        <f t="shared" si="88"/>
        <v>0.30029296834414343</v>
      </c>
      <c r="R873" s="6">
        <f t="shared" si="89"/>
        <v>-0.36778227289444654</v>
      </c>
      <c r="S873" t="str" cm="1">
        <f t="array" ref="S873">_xlfn.IFS(R873&gt;Q873,"Zunahme",-1*Q873&gt;R873,"Abnahme",TRUE,"Konstant")</f>
        <v>Abnahme</v>
      </c>
      <c r="T873">
        <f>IFERROR(INDEX(Gemeinde_Kennzahlen!A:C,MATCH(B873,Gemeinde_Kennzahlen!B:B,),3),0)</f>
        <v>2914</v>
      </c>
      <c r="U873">
        <f>IFERROR(IF(ISNUMBER(INDEX(Gemeinde_Kennzahlen!A:W,MATCH(B873,Gemeinde_Kennzahlen!B:B,),23)),INDEX(Gemeinde_Kennzahlen!A:W,MATCH(B873,Gemeinde_Kennzahlen!B:B,),23),0),0)</f>
        <v>2524</v>
      </c>
    </row>
    <row r="874" spans="1:21" x14ac:dyDescent="0.2">
      <c r="A874">
        <v>2573</v>
      </c>
      <c r="B874" t="s">
        <v>1516</v>
      </c>
      <c r="C874" s="6">
        <v>0</v>
      </c>
      <c r="D874" s="6">
        <v>1.5436863229391786</v>
      </c>
      <c r="E874" s="6">
        <v>3.0873726458783572</v>
      </c>
      <c r="F874" s="6">
        <v>1.5436863229391786</v>
      </c>
      <c r="G874" s="6">
        <v>0</v>
      </c>
      <c r="H874" s="6">
        <v>1.5436863229391786</v>
      </c>
      <c r="I874" s="6">
        <v>0</v>
      </c>
      <c r="J874" s="6">
        <v>1.5436863229391786</v>
      </c>
      <c r="K874" s="6">
        <v>3.0873726458783572</v>
      </c>
      <c r="L874" s="6">
        <v>1.5436863229391786</v>
      </c>
      <c r="M874" s="6">
        <f t="shared" si="84"/>
        <v>1.3893176906452607</v>
      </c>
      <c r="N874" s="6">
        <f t="shared" si="85"/>
        <v>1.5436863229391786</v>
      </c>
      <c r="O874" s="6">
        <f t="shared" si="86"/>
        <v>1.2349490583513429</v>
      </c>
      <c r="P874" s="6">
        <f t="shared" si="87"/>
        <v>1.5436863229391786</v>
      </c>
      <c r="Q874" s="6">
        <f t="shared" si="88"/>
        <v>0.36019347535247503</v>
      </c>
      <c r="R874" s="6">
        <f t="shared" si="89"/>
        <v>0.15436863229391795</v>
      </c>
      <c r="S874" t="str" cm="1">
        <f t="array" ref="S874">_xlfn.IFS(R874&gt;Q874,"Zunahme",-1*Q874&gt;R874,"Abnahme",TRUE,"Konstant")</f>
        <v>Konstant</v>
      </c>
      <c r="T874">
        <f>IFERROR(INDEX(Gemeinde_Kennzahlen!A:C,MATCH(B874,Gemeinde_Kennzahlen!B:B,),3),0)</f>
        <v>5082</v>
      </c>
      <c r="U874">
        <f>IFERROR(IF(ISNUMBER(INDEX(Gemeinde_Kennzahlen!A:W,MATCH(B874,Gemeinde_Kennzahlen!B:B,),23)),INDEX(Gemeinde_Kennzahlen!A:W,MATCH(B874,Gemeinde_Kennzahlen!B:B,),23),0),0)</f>
        <v>1396</v>
      </c>
    </row>
    <row r="875" spans="1:21" x14ac:dyDescent="0.2">
      <c r="A875">
        <v>2574</v>
      </c>
      <c r="B875" t="s">
        <v>1515</v>
      </c>
      <c r="C875" s="6">
        <v>0</v>
      </c>
      <c r="D875" s="6">
        <v>16.233766233766232</v>
      </c>
      <c r="E875" s="6">
        <v>0</v>
      </c>
      <c r="F875" s="6">
        <v>0</v>
      </c>
      <c r="G875" s="6">
        <v>16.233766233766232</v>
      </c>
      <c r="H875" s="6">
        <v>16.233766233766232</v>
      </c>
      <c r="I875" s="6">
        <v>0</v>
      </c>
      <c r="J875" s="6">
        <v>0</v>
      </c>
      <c r="K875" s="6">
        <v>0</v>
      </c>
      <c r="L875" s="6">
        <v>0</v>
      </c>
      <c r="M875" s="6">
        <f t="shared" si="84"/>
        <v>4.8701298701298699</v>
      </c>
      <c r="N875" s="6">
        <f t="shared" si="85"/>
        <v>0</v>
      </c>
      <c r="O875" s="6">
        <f t="shared" si="86"/>
        <v>6.4935064935064926</v>
      </c>
      <c r="P875" s="6">
        <f t="shared" si="87"/>
        <v>3.2467532467532463</v>
      </c>
      <c r="Q875" s="6">
        <f t="shared" si="88"/>
        <v>2.479748752681731</v>
      </c>
      <c r="R875" s="6">
        <f t="shared" si="89"/>
        <v>-1.6233766233766236</v>
      </c>
      <c r="S875" t="str" cm="1">
        <f t="array" ref="S875">_xlfn.IFS(R875&gt;Q875,"Zunahme",-1*Q875&gt;R875,"Abnahme",TRUE,"Konstant")</f>
        <v>Konstant</v>
      </c>
      <c r="T875">
        <f>IFERROR(INDEX(Gemeinde_Kennzahlen!A:C,MATCH(B875,Gemeinde_Kennzahlen!B:B,),3),0)</f>
        <v>327</v>
      </c>
      <c r="U875">
        <f>IFERROR(IF(ISNUMBER(INDEX(Gemeinde_Kennzahlen!A:W,MATCH(B875,Gemeinde_Kennzahlen!B:B,),23)),INDEX(Gemeinde_Kennzahlen!A:W,MATCH(B875,Gemeinde_Kennzahlen!B:B,),23),0),0)</f>
        <v>289</v>
      </c>
    </row>
    <row r="876" spans="1:21" x14ac:dyDescent="0.2">
      <c r="A876">
        <v>2575</v>
      </c>
      <c r="B876" t="s">
        <v>1514</v>
      </c>
      <c r="C876" s="6">
        <v>0</v>
      </c>
      <c r="D876" s="6">
        <v>0</v>
      </c>
      <c r="E876" s="6">
        <v>0</v>
      </c>
      <c r="F876" s="6">
        <v>0</v>
      </c>
      <c r="G876" s="6">
        <v>7.8094494338149163</v>
      </c>
      <c r="H876" s="6">
        <v>0</v>
      </c>
      <c r="I876" s="6">
        <v>0</v>
      </c>
      <c r="J876" s="6">
        <v>0</v>
      </c>
      <c r="K876" s="6">
        <v>0</v>
      </c>
      <c r="L876" s="6">
        <v>0</v>
      </c>
      <c r="M876" s="6">
        <f t="shared" si="84"/>
        <v>0.78094494338149167</v>
      </c>
      <c r="N876" s="6">
        <f t="shared" si="85"/>
        <v>0</v>
      </c>
      <c r="O876" s="6">
        <f t="shared" si="86"/>
        <v>1.5618898867629833</v>
      </c>
      <c r="P876" s="6">
        <f t="shared" si="87"/>
        <v>0</v>
      </c>
      <c r="Q876" s="6">
        <f t="shared" si="88"/>
        <v>0.78094494338149156</v>
      </c>
      <c r="R876" s="6">
        <f t="shared" si="89"/>
        <v>-0.78094494338149167</v>
      </c>
      <c r="S876" t="str" cm="1">
        <f t="array" ref="S876">_xlfn.IFS(R876&gt;Q876,"Zunahme",-1*Q876&gt;R876,"Abnahme",TRUE,"Konstant")</f>
        <v>Konstant</v>
      </c>
      <c r="T876">
        <f>IFERROR(INDEX(Gemeinde_Kennzahlen!A:C,MATCH(B876,Gemeinde_Kennzahlen!B:B,),3),0)</f>
        <v>1785</v>
      </c>
      <c r="U876">
        <f>IFERROR(IF(ISNUMBER(INDEX(Gemeinde_Kennzahlen!A:W,MATCH(B876,Gemeinde_Kennzahlen!B:B,),23)),INDEX(Gemeinde_Kennzahlen!A:W,MATCH(B876,Gemeinde_Kennzahlen!B:B,),23),0),0)</f>
        <v>776</v>
      </c>
    </row>
    <row r="877" spans="1:21" x14ac:dyDescent="0.2">
      <c r="A877">
        <v>2576</v>
      </c>
      <c r="B877" t="s">
        <v>1513</v>
      </c>
      <c r="C877" s="6">
        <v>0</v>
      </c>
      <c r="D877" s="6">
        <v>2.7367268746579092</v>
      </c>
      <c r="E877" s="6">
        <v>0</v>
      </c>
      <c r="F877" s="6">
        <v>0</v>
      </c>
      <c r="G877" s="6">
        <v>0</v>
      </c>
      <c r="H877" s="6">
        <v>0</v>
      </c>
      <c r="I877" s="6">
        <v>0</v>
      </c>
      <c r="J877" s="6">
        <v>0</v>
      </c>
      <c r="K877" s="6">
        <v>0</v>
      </c>
      <c r="L877" s="6">
        <v>0</v>
      </c>
      <c r="M877" s="6">
        <f t="shared" si="84"/>
        <v>0.27367268746579093</v>
      </c>
      <c r="N877" s="6">
        <f t="shared" si="85"/>
        <v>0</v>
      </c>
      <c r="O877" s="6">
        <f t="shared" si="86"/>
        <v>0.54734537493158186</v>
      </c>
      <c r="P877" s="6">
        <f t="shared" si="87"/>
        <v>0</v>
      </c>
      <c r="Q877" s="6">
        <f t="shared" si="88"/>
        <v>0.27367268746579088</v>
      </c>
      <c r="R877" s="6">
        <f t="shared" si="89"/>
        <v>-0.27367268746579093</v>
      </c>
      <c r="S877" t="str" cm="1">
        <f t="array" ref="S877">_xlfn.IFS(R877&gt;Q877,"Zunahme",-1*Q877&gt;R877,"Abnahme",TRUE,"Konstant")</f>
        <v>Konstant</v>
      </c>
      <c r="T877">
        <f>IFERROR(INDEX(Gemeinde_Kennzahlen!A:C,MATCH(B877,Gemeinde_Kennzahlen!B:B,),3),0)</f>
        <v>2779</v>
      </c>
      <c r="U877">
        <f>IFERROR(IF(ISNUMBER(INDEX(Gemeinde_Kennzahlen!A:W,MATCH(B877,Gemeinde_Kennzahlen!B:B,),23)),INDEX(Gemeinde_Kennzahlen!A:W,MATCH(B877,Gemeinde_Kennzahlen!B:B,),23),0),0)</f>
        <v>875</v>
      </c>
    </row>
    <row r="878" spans="1:21" x14ac:dyDescent="0.2">
      <c r="A878">
        <v>2578</v>
      </c>
      <c r="B878" t="s">
        <v>1512</v>
      </c>
      <c r="C878" s="6">
        <v>4.1684035014589416</v>
      </c>
      <c r="D878" s="6">
        <v>0</v>
      </c>
      <c r="E878" s="6">
        <v>4.1684035014589416</v>
      </c>
      <c r="F878" s="6">
        <v>0</v>
      </c>
      <c r="G878" s="6">
        <v>0</v>
      </c>
      <c r="H878" s="6">
        <v>0</v>
      </c>
      <c r="I878" s="6">
        <v>4.1684035014589416</v>
      </c>
      <c r="J878" s="6">
        <v>0</v>
      </c>
      <c r="K878" s="6">
        <v>0</v>
      </c>
      <c r="L878" s="6">
        <v>0</v>
      </c>
      <c r="M878" s="6">
        <f t="shared" si="84"/>
        <v>1.2505210504376825</v>
      </c>
      <c r="N878" s="6">
        <f t="shared" si="85"/>
        <v>0</v>
      </c>
      <c r="O878" s="6">
        <f t="shared" si="86"/>
        <v>1.6673614005835766</v>
      </c>
      <c r="P878" s="6">
        <f t="shared" si="87"/>
        <v>0.83368070029178831</v>
      </c>
      <c r="Q878" s="6">
        <f t="shared" si="88"/>
        <v>0.63673415241848541</v>
      </c>
      <c r="R878" s="6">
        <f t="shared" si="89"/>
        <v>-0.41684035014589416</v>
      </c>
      <c r="S878" t="str" cm="1">
        <f t="array" ref="S878">_xlfn.IFS(R878&gt;Q878,"Zunahme",-1*Q878&gt;R878,"Abnahme",TRUE,"Konstant")</f>
        <v>Konstant</v>
      </c>
      <c r="T878">
        <f>IFERROR(INDEX(Gemeinde_Kennzahlen!A:C,MATCH(B878,Gemeinde_Kennzahlen!B:B,),3),0)</f>
        <v>1654</v>
      </c>
      <c r="U878">
        <f>IFERROR(IF(ISNUMBER(INDEX(Gemeinde_Kennzahlen!A:W,MATCH(B878,Gemeinde_Kennzahlen!B:B,),23)),INDEX(Gemeinde_Kennzahlen!A:W,MATCH(B878,Gemeinde_Kennzahlen!B:B,),23),0),0)</f>
        <v>745</v>
      </c>
    </row>
    <row r="879" spans="1:21" x14ac:dyDescent="0.2">
      <c r="A879">
        <v>2579</v>
      </c>
      <c r="B879" t="s">
        <v>1511</v>
      </c>
      <c r="C879" s="6">
        <v>1.2071463061323031</v>
      </c>
      <c r="D879" s="6">
        <v>3.6214389183969096</v>
      </c>
      <c r="E879" s="6">
        <v>1.2071463061323031</v>
      </c>
      <c r="F879" s="6">
        <v>2.4142926122646062</v>
      </c>
      <c r="G879" s="6">
        <v>1.2071463061323031</v>
      </c>
      <c r="H879" s="6">
        <v>3.6214389183969096</v>
      </c>
      <c r="I879" s="6">
        <v>2.4142926122646062</v>
      </c>
      <c r="J879" s="6">
        <v>1.2071463061323031</v>
      </c>
      <c r="K879" s="6">
        <v>2.4142926122646062</v>
      </c>
      <c r="L879" s="6">
        <v>1.2071463061323031</v>
      </c>
      <c r="M879" s="6">
        <f t="shared" si="84"/>
        <v>2.0521487204249151</v>
      </c>
      <c r="N879" s="6">
        <f t="shared" si="85"/>
        <v>1.8107194591984546</v>
      </c>
      <c r="O879" s="6">
        <f t="shared" si="86"/>
        <v>1.9314340898116851</v>
      </c>
      <c r="P879" s="6">
        <f t="shared" si="87"/>
        <v>2.1728633510381457</v>
      </c>
      <c r="Q879" s="6">
        <f t="shared" si="88"/>
        <v>0.31427046820805798</v>
      </c>
      <c r="R879" s="6">
        <f t="shared" si="89"/>
        <v>0.12071463061323051</v>
      </c>
      <c r="S879" t="str" cm="1">
        <f t="array" ref="S879">_xlfn.IFS(R879&gt;Q879,"Zunahme",-1*Q879&gt;R879,"Abnahme",TRUE,"Konstant")</f>
        <v>Konstant</v>
      </c>
      <c r="T879">
        <f>IFERROR(INDEX(Gemeinde_Kennzahlen!A:C,MATCH(B879,Gemeinde_Kennzahlen!B:B,),3),0)</f>
        <v>5140</v>
      </c>
      <c r="U879">
        <f>IFERROR(IF(ISNUMBER(INDEX(Gemeinde_Kennzahlen!A:W,MATCH(B879,Gemeinde_Kennzahlen!B:B,),23)),INDEX(Gemeinde_Kennzahlen!A:W,MATCH(B879,Gemeinde_Kennzahlen!B:B,),23),0),0)</f>
        <v>3144</v>
      </c>
    </row>
    <row r="880" spans="1:21" x14ac:dyDescent="0.2">
      <c r="A880">
        <v>2580</v>
      </c>
      <c r="B880" t="s">
        <v>1510</v>
      </c>
      <c r="C880" s="6">
        <v>5.2042674993494673</v>
      </c>
      <c r="D880" s="6">
        <v>0</v>
      </c>
      <c r="E880" s="6">
        <v>0</v>
      </c>
      <c r="F880" s="6">
        <v>0</v>
      </c>
      <c r="G880" s="6">
        <v>0</v>
      </c>
      <c r="H880" s="6">
        <v>0</v>
      </c>
      <c r="I880" s="6">
        <v>0</v>
      </c>
      <c r="J880" s="6">
        <v>0</v>
      </c>
      <c r="K880" s="6">
        <v>0</v>
      </c>
      <c r="L880" s="6">
        <v>0</v>
      </c>
      <c r="M880" s="6">
        <f t="shared" si="84"/>
        <v>0.52042674993494675</v>
      </c>
      <c r="N880" s="6">
        <f t="shared" si="85"/>
        <v>0</v>
      </c>
      <c r="O880" s="6">
        <f t="shared" si="86"/>
        <v>1.0408534998698935</v>
      </c>
      <c r="P880" s="6">
        <f t="shared" si="87"/>
        <v>0</v>
      </c>
      <c r="Q880" s="6">
        <f t="shared" si="88"/>
        <v>0.52042674993494675</v>
      </c>
      <c r="R880" s="6">
        <f t="shared" si="89"/>
        <v>-0.52042674993494675</v>
      </c>
      <c r="S880" t="str" cm="1">
        <f t="array" ref="S880">_xlfn.IFS(R880&gt;Q880,"Zunahme",-1*Q880&gt;R880,"Abnahme",TRUE,"Konstant")</f>
        <v>Konstant</v>
      </c>
      <c r="T880">
        <f>IFERROR(INDEX(Gemeinde_Kennzahlen!A:C,MATCH(B880,Gemeinde_Kennzahlen!B:B,),3),0)</f>
        <v>3265</v>
      </c>
      <c r="U880">
        <f>IFERROR(IF(ISNUMBER(INDEX(Gemeinde_Kennzahlen!A:W,MATCH(B880,Gemeinde_Kennzahlen!B:B,),23)),INDEX(Gemeinde_Kennzahlen!A:W,MATCH(B880,Gemeinde_Kennzahlen!B:B,),23),0),0)</f>
        <v>578</v>
      </c>
    </row>
    <row r="881" spans="1:21" x14ac:dyDescent="0.2">
      <c r="A881">
        <v>2581</v>
      </c>
      <c r="B881" t="s">
        <v>1509</v>
      </c>
      <c r="C881" s="6">
        <v>1.9794630706420884</v>
      </c>
      <c r="D881" s="6">
        <v>3.2166274897933933</v>
      </c>
      <c r="E881" s="6">
        <v>0.74229865149078311</v>
      </c>
      <c r="F881" s="6">
        <v>1.4845973029815662</v>
      </c>
      <c r="G881" s="6">
        <v>1.9794630706420884</v>
      </c>
      <c r="H881" s="6">
        <v>2.2268959544723494</v>
      </c>
      <c r="I881" s="6">
        <v>0.98973153532104419</v>
      </c>
      <c r="J881" s="6">
        <v>0.98973153532104419</v>
      </c>
      <c r="K881" s="6">
        <v>1.7320301868118273</v>
      </c>
      <c r="L881" s="6">
        <v>1.2371644191513052</v>
      </c>
      <c r="M881" s="6">
        <f t="shared" si="84"/>
        <v>1.6578003216627486</v>
      </c>
      <c r="N881" s="6">
        <f t="shared" si="85"/>
        <v>1.6083137448966967</v>
      </c>
      <c r="O881" s="6">
        <f t="shared" si="86"/>
        <v>1.8804899171099838</v>
      </c>
      <c r="P881" s="6">
        <f t="shared" si="87"/>
        <v>1.4351107262155138</v>
      </c>
      <c r="Q881" s="6">
        <f t="shared" si="88"/>
        <v>0.23342771575050394</v>
      </c>
      <c r="R881" s="6">
        <f t="shared" si="89"/>
        <v>-0.22268959544723477</v>
      </c>
      <c r="S881" t="str" cm="1">
        <f t="array" ref="S881">_xlfn.IFS(R881&gt;Q881,"Zunahme",-1*Q881&gt;R881,"Abnahme",TRUE,"Konstant")</f>
        <v>Konstant</v>
      </c>
      <c r="T881">
        <f>IFERROR(INDEX(Gemeinde_Kennzahlen!A:C,MATCH(B881,Gemeinde_Kennzahlen!B:B,),3),0)</f>
        <v>18399</v>
      </c>
      <c r="U881">
        <f>IFERROR(IF(ISNUMBER(INDEX(Gemeinde_Kennzahlen!A:W,MATCH(B881,Gemeinde_Kennzahlen!B:B,),23)),INDEX(Gemeinde_Kennzahlen!A:W,MATCH(B881,Gemeinde_Kennzahlen!B:B,),23),0),0)</f>
        <v>22016</v>
      </c>
    </row>
    <row r="882" spans="1:21" x14ac:dyDescent="0.2">
      <c r="A882">
        <v>2582</v>
      </c>
      <c r="B882" t="s">
        <v>1508</v>
      </c>
      <c r="C882" s="6">
        <v>0</v>
      </c>
      <c r="D882" s="6">
        <v>0</v>
      </c>
      <c r="E882" s="6">
        <v>0</v>
      </c>
      <c r="F882" s="6">
        <v>0</v>
      </c>
      <c r="G882" s="6">
        <v>0</v>
      </c>
      <c r="H882" s="6">
        <v>5.4259359739555073</v>
      </c>
      <c r="I882" s="6">
        <v>0</v>
      </c>
      <c r="J882" s="6">
        <v>0</v>
      </c>
      <c r="K882" s="6">
        <v>5.4259359739555073</v>
      </c>
      <c r="L882" s="6">
        <v>5.4259359739555073</v>
      </c>
      <c r="M882" s="6">
        <f t="shared" si="84"/>
        <v>1.6277807921866523</v>
      </c>
      <c r="N882" s="6">
        <f t="shared" si="85"/>
        <v>0</v>
      </c>
      <c r="O882" s="6">
        <f t="shared" si="86"/>
        <v>0</v>
      </c>
      <c r="P882" s="6">
        <f t="shared" si="87"/>
        <v>3.2555615843733046</v>
      </c>
      <c r="Q882" s="6">
        <f t="shared" si="88"/>
        <v>0.82882541055450154</v>
      </c>
      <c r="R882" s="6">
        <f t="shared" si="89"/>
        <v>1.6277807921866523</v>
      </c>
      <c r="S882" t="str" cm="1">
        <f t="array" ref="S882">_xlfn.IFS(R882&gt;Q882,"Zunahme",-1*Q882&gt;R882,"Abnahme",TRUE,"Konstant")</f>
        <v>Zunahme</v>
      </c>
      <c r="T882">
        <f>IFERROR(INDEX(Gemeinde_Kennzahlen!A:C,MATCH(B882,Gemeinde_Kennzahlen!B:B,),3),0)</f>
        <v>1038</v>
      </c>
      <c r="U882">
        <f>IFERROR(IF(ISNUMBER(INDEX(Gemeinde_Kennzahlen!A:W,MATCH(B882,Gemeinde_Kennzahlen!B:B,),23)),INDEX(Gemeinde_Kennzahlen!A:W,MATCH(B882,Gemeinde_Kennzahlen!B:B,),23),0),0)</f>
        <v>805</v>
      </c>
    </row>
    <row r="883" spans="1:21" x14ac:dyDescent="0.2">
      <c r="A883">
        <v>2583</v>
      </c>
      <c r="B883" t="s">
        <v>1507</v>
      </c>
      <c r="C883" s="6">
        <v>0</v>
      </c>
      <c r="D883" s="6">
        <v>5.5663790704146949</v>
      </c>
      <c r="E883" s="6">
        <v>0</v>
      </c>
      <c r="F883" s="6">
        <v>1.3915947676036737</v>
      </c>
      <c r="G883" s="6">
        <v>1.3915947676036737</v>
      </c>
      <c r="H883" s="6">
        <v>0</v>
      </c>
      <c r="I883" s="6">
        <v>1.3915947676036737</v>
      </c>
      <c r="J883" s="6">
        <v>1.3915947676036737</v>
      </c>
      <c r="K883" s="6">
        <v>0</v>
      </c>
      <c r="L883" s="6">
        <v>0</v>
      </c>
      <c r="M883" s="6">
        <f t="shared" si="84"/>
        <v>1.1132758140829391</v>
      </c>
      <c r="N883" s="6">
        <f t="shared" si="85"/>
        <v>0.69579738380183687</v>
      </c>
      <c r="O883" s="6">
        <f t="shared" si="86"/>
        <v>1.6699137211244086</v>
      </c>
      <c r="P883" s="6">
        <f t="shared" si="87"/>
        <v>0.55663790704146954</v>
      </c>
      <c r="Q883" s="6">
        <f t="shared" si="88"/>
        <v>0.54095480980102972</v>
      </c>
      <c r="R883" s="6">
        <f t="shared" si="89"/>
        <v>-0.55663790704146954</v>
      </c>
      <c r="S883" t="str" cm="1">
        <f t="array" ref="S883">_xlfn.IFS(R883&gt;Q883,"Zunahme",-1*Q883&gt;R883,"Abnahme",TRUE,"Konstant")</f>
        <v>Abnahme</v>
      </c>
      <c r="T883">
        <f>IFERROR(INDEX(Gemeinde_Kennzahlen!A:C,MATCH(B883,Gemeinde_Kennzahlen!B:B,),3),0)</f>
        <v>4966</v>
      </c>
      <c r="U883">
        <f>IFERROR(IF(ISNUMBER(INDEX(Gemeinde_Kennzahlen!A:W,MATCH(B883,Gemeinde_Kennzahlen!B:B,),23)),INDEX(Gemeinde_Kennzahlen!A:W,MATCH(B883,Gemeinde_Kennzahlen!B:B,),23),0),0)</f>
        <v>2220</v>
      </c>
    </row>
    <row r="884" spans="1:21" x14ac:dyDescent="0.2">
      <c r="A884">
        <v>2584</v>
      </c>
      <c r="B884" t="s">
        <v>1506</v>
      </c>
      <c r="C884" s="6">
        <v>4.9236829148202856</v>
      </c>
      <c r="D884" s="6">
        <v>0</v>
      </c>
      <c r="E884" s="6">
        <v>0</v>
      </c>
      <c r="F884" s="6">
        <v>4.9236829148202856</v>
      </c>
      <c r="G884" s="6">
        <v>0</v>
      </c>
      <c r="H884" s="6">
        <v>4.9236829148202856</v>
      </c>
      <c r="I884" s="6">
        <v>4.9236829148202856</v>
      </c>
      <c r="J884" s="6">
        <v>0</v>
      </c>
      <c r="K884" s="6">
        <v>0</v>
      </c>
      <c r="L884" s="6">
        <v>0</v>
      </c>
      <c r="M884" s="6">
        <f t="shared" si="84"/>
        <v>1.9694731659281142</v>
      </c>
      <c r="N884" s="6">
        <f t="shared" si="85"/>
        <v>0</v>
      </c>
      <c r="O884" s="6">
        <f t="shared" si="86"/>
        <v>1.9694731659281142</v>
      </c>
      <c r="P884" s="6">
        <f t="shared" si="87"/>
        <v>1.9694731659281142</v>
      </c>
      <c r="Q884" s="6">
        <f t="shared" si="88"/>
        <v>0.80403405310460463</v>
      </c>
      <c r="R884" s="6">
        <f t="shared" si="89"/>
        <v>0</v>
      </c>
      <c r="S884" t="str" cm="1">
        <f t="array" ref="S884">_xlfn.IFS(R884&gt;Q884,"Zunahme",-1*Q884&gt;R884,"Abnahme",TRUE,"Konstant")</f>
        <v>Konstant</v>
      </c>
      <c r="T884">
        <f>IFERROR(INDEX(Gemeinde_Kennzahlen!A:C,MATCH(B884,Gemeinde_Kennzahlen!B:B,),3),0)</f>
        <v>1710</v>
      </c>
      <c r="U884">
        <f>IFERROR(IF(ISNUMBER(INDEX(Gemeinde_Kennzahlen!A:W,MATCH(B884,Gemeinde_Kennzahlen!B:B,),23)),INDEX(Gemeinde_Kennzahlen!A:W,MATCH(B884,Gemeinde_Kennzahlen!B:B,),23),0),0)</f>
        <v>321</v>
      </c>
    </row>
    <row r="885" spans="1:21" x14ac:dyDescent="0.2">
      <c r="A885">
        <v>2585</v>
      </c>
      <c r="B885" t="s">
        <v>1505</v>
      </c>
      <c r="C885" s="6">
        <v>0</v>
      </c>
      <c r="D885" s="6">
        <v>22.346368715083798</v>
      </c>
      <c r="E885" s="6">
        <v>0</v>
      </c>
      <c r="F885" s="6">
        <v>0</v>
      </c>
      <c r="G885" s="6">
        <v>0</v>
      </c>
      <c r="H885" s="6">
        <v>0</v>
      </c>
      <c r="I885" s="6">
        <v>11.173184357541899</v>
      </c>
      <c r="J885" s="6">
        <v>0</v>
      </c>
      <c r="K885" s="6">
        <v>0</v>
      </c>
      <c r="L885" s="6">
        <v>0</v>
      </c>
      <c r="M885" s="6">
        <f t="shared" si="84"/>
        <v>3.3519553072625698</v>
      </c>
      <c r="N885" s="6">
        <f t="shared" si="85"/>
        <v>0</v>
      </c>
      <c r="O885" s="6">
        <f t="shared" si="86"/>
        <v>4.4692737430167595</v>
      </c>
      <c r="P885" s="6">
        <f t="shared" si="87"/>
        <v>2.2346368715083798</v>
      </c>
      <c r="Q885" s="6">
        <f t="shared" si="88"/>
        <v>2.3847762523027369</v>
      </c>
      <c r="R885" s="6">
        <f t="shared" si="89"/>
        <v>-1.1173184357541901</v>
      </c>
      <c r="S885" t="str" cm="1">
        <f t="array" ref="S885">_xlfn.IFS(R885&gt;Q885,"Zunahme",-1*Q885&gt;R885,"Abnahme",TRUE,"Konstant")</f>
        <v>Konstant</v>
      </c>
      <c r="T885">
        <f>IFERROR(INDEX(Gemeinde_Kennzahlen!A:C,MATCH(B885,Gemeinde_Kennzahlen!B:B,),3),0)</f>
        <v>724</v>
      </c>
      <c r="U885">
        <f>IFERROR(IF(ISNUMBER(INDEX(Gemeinde_Kennzahlen!A:W,MATCH(B885,Gemeinde_Kennzahlen!B:B,),23)),INDEX(Gemeinde_Kennzahlen!A:W,MATCH(B885,Gemeinde_Kennzahlen!B:B,),23),0),0)</f>
        <v>171</v>
      </c>
    </row>
    <row r="886" spans="1:21" x14ac:dyDescent="0.2">
      <c r="A886">
        <v>2586</v>
      </c>
      <c r="B886" t="s">
        <v>1504</v>
      </c>
      <c r="C886" s="6">
        <v>1.2904890953671442</v>
      </c>
      <c r="D886" s="6">
        <v>0</v>
      </c>
      <c r="E886" s="6">
        <v>1.2904890953671442</v>
      </c>
      <c r="F886" s="6">
        <v>1.2904890953671442</v>
      </c>
      <c r="G886" s="6">
        <v>0</v>
      </c>
      <c r="H886" s="6">
        <v>1.2904890953671442</v>
      </c>
      <c r="I886" s="6">
        <v>0</v>
      </c>
      <c r="J886" s="6">
        <v>0</v>
      </c>
      <c r="K886" s="6">
        <v>0</v>
      </c>
      <c r="L886" s="6">
        <v>1.2904890953671442</v>
      </c>
      <c r="M886" s="6">
        <f t="shared" si="84"/>
        <v>0.64524454768357209</v>
      </c>
      <c r="N886" s="6">
        <f t="shared" si="85"/>
        <v>0.64524454768357209</v>
      </c>
      <c r="O886" s="6">
        <f t="shared" si="86"/>
        <v>0.77429345722028642</v>
      </c>
      <c r="P886" s="6">
        <f t="shared" si="87"/>
        <v>0.51619563814685765</v>
      </c>
      <c r="Q886" s="6">
        <f t="shared" si="88"/>
        <v>0.21508151589452401</v>
      </c>
      <c r="R886" s="6">
        <f t="shared" si="89"/>
        <v>-0.12904890953671444</v>
      </c>
      <c r="S886" t="str" cm="1">
        <f t="array" ref="S886">_xlfn.IFS(R886&gt;Q886,"Zunahme",-1*Q886&gt;R886,"Abnahme",TRUE,"Konstant")</f>
        <v>Konstant</v>
      </c>
      <c r="T886">
        <f>IFERROR(INDEX(Gemeinde_Kennzahlen!A:C,MATCH(B886,Gemeinde_Kennzahlen!B:B,),3),0)</f>
        <v>5134</v>
      </c>
      <c r="U886">
        <f>IFERROR(IF(ISNUMBER(INDEX(Gemeinde_Kennzahlen!A:W,MATCH(B886,Gemeinde_Kennzahlen!B:B,),23)),INDEX(Gemeinde_Kennzahlen!A:W,MATCH(B886,Gemeinde_Kennzahlen!B:B,),23),0),0)</f>
        <v>2615</v>
      </c>
    </row>
    <row r="887" spans="1:21" x14ac:dyDescent="0.2">
      <c r="A887">
        <v>2601</v>
      </c>
      <c r="B887" t="s">
        <v>1503</v>
      </c>
      <c r="C887" s="6">
        <v>1.5574302401038287</v>
      </c>
      <c r="D887" s="6">
        <v>2.5957170668397143</v>
      </c>
      <c r="E887" s="6">
        <v>1.8170019467878</v>
      </c>
      <c r="F887" s="6">
        <v>2.5957170668397143</v>
      </c>
      <c r="G887" s="6">
        <v>1.2978585334198571</v>
      </c>
      <c r="H887" s="6">
        <v>2.0765736534717716</v>
      </c>
      <c r="I887" s="6">
        <v>1.8170019467878</v>
      </c>
      <c r="J887" s="6">
        <v>3.6340038935756001</v>
      </c>
      <c r="K887" s="6">
        <v>1.2978585334198571</v>
      </c>
      <c r="L887" s="6">
        <v>1.0382868267358858</v>
      </c>
      <c r="M887" s="6">
        <f t="shared" si="84"/>
        <v>1.9727449707981826</v>
      </c>
      <c r="N887" s="6">
        <f t="shared" si="85"/>
        <v>1.8170019467878</v>
      </c>
      <c r="O887" s="6">
        <f t="shared" si="86"/>
        <v>1.972744970798183</v>
      </c>
      <c r="P887" s="6">
        <f t="shared" si="87"/>
        <v>1.972744970798183</v>
      </c>
      <c r="Q887" s="6">
        <f t="shared" si="88"/>
        <v>0.24837032393523409</v>
      </c>
      <c r="R887" s="6">
        <f t="shared" si="89"/>
        <v>0</v>
      </c>
      <c r="S887" t="str" cm="1">
        <f t="array" ref="S887">_xlfn.IFS(R887&gt;Q887,"Zunahme",-1*Q887&gt;R887,"Abnahme",TRUE,"Konstant")</f>
        <v>Konstant</v>
      </c>
      <c r="T887">
        <f>IFERROR(INDEX(Gemeinde_Kennzahlen!A:C,MATCH(B887,Gemeinde_Kennzahlen!B:B,),3),0)</f>
        <v>16933</v>
      </c>
      <c r="U887">
        <f>IFERROR(IF(ISNUMBER(INDEX(Gemeinde_Kennzahlen!A:W,MATCH(B887,Gemeinde_Kennzahlen!B:B,),23)),INDEX(Gemeinde_Kennzahlen!A:W,MATCH(B887,Gemeinde_Kennzahlen!B:B,),23),0),0)</f>
        <v>21592</v>
      </c>
    </row>
    <row r="888" spans="1:21" x14ac:dyDescent="0.2">
      <c r="A888">
        <v>2611</v>
      </c>
      <c r="B888" t="s">
        <v>1502</v>
      </c>
      <c r="C888" s="6">
        <v>0</v>
      </c>
      <c r="D888" s="6">
        <v>0</v>
      </c>
      <c r="E888" s="6">
        <v>0</v>
      </c>
      <c r="F888" s="6">
        <v>0</v>
      </c>
      <c r="G888" s="6">
        <v>0</v>
      </c>
      <c r="H888" s="6">
        <v>0</v>
      </c>
      <c r="I888" s="6">
        <v>0</v>
      </c>
      <c r="J888" s="6">
        <v>0</v>
      </c>
      <c r="K888" s="6">
        <v>0</v>
      </c>
      <c r="L888" s="6">
        <v>0</v>
      </c>
      <c r="M888" s="6">
        <f t="shared" si="84"/>
        <v>0</v>
      </c>
      <c r="N888" s="6">
        <f t="shared" si="85"/>
        <v>0</v>
      </c>
      <c r="O888" s="6">
        <f t="shared" si="86"/>
        <v>0</v>
      </c>
      <c r="P888" s="6">
        <f t="shared" si="87"/>
        <v>0</v>
      </c>
      <c r="Q888" s="6">
        <f t="shared" si="88"/>
        <v>0</v>
      </c>
      <c r="R888" s="6">
        <f t="shared" si="89"/>
        <v>0</v>
      </c>
      <c r="S888" t="str" cm="1">
        <f t="array" ref="S888">_xlfn.IFS(R888&gt;Q888,"Zunahme",-1*Q888&gt;R888,"Abnahme",TRUE,"Konstant")</f>
        <v>Konstant</v>
      </c>
      <c r="T888">
        <f>IFERROR(INDEX(Gemeinde_Kennzahlen!A:C,MATCH(B888,Gemeinde_Kennzahlen!B:B,),3),0)</f>
        <v>801</v>
      </c>
      <c r="U888">
        <f>IFERROR(IF(ISNUMBER(INDEX(Gemeinde_Kennzahlen!A:W,MATCH(B888,Gemeinde_Kennzahlen!B:B,),23)),INDEX(Gemeinde_Kennzahlen!A:W,MATCH(B888,Gemeinde_Kennzahlen!B:B,),23),0),0)</f>
        <v>113</v>
      </c>
    </row>
    <row r="889" spans="1:21" x14ac:dyDescent="0.2">
      <c r="A889">
        <v>2612</v>
      </c>
      <c r="B889" t="s">
        <v>1501</v>
      </c>
      <c r="C889" s="6">
        <v>0</v>
      </c>
      <c r="D889" s="6">
        <v>0</v>
      </c>
      <c r="E889" s="6">
        <v>0</v>
      </c>
      <c r="F889" s="6">
        <v>24.752475247524753</v>
      </c>
      <c r="G889" s="6">
        <v>0</v>
      </c>
      <c r="H889" s="6">
        <v>0</v>
      </c>
      <c r="I889" s="6">
        <v>24.752475247524753</v>
      </c>
      <c r="J889" s="6">
        <v>0</v>
      </c>
      <c r="K889" s="6">
        <v>0</v>
      </c>
      <c r="L889" s="6">
        <v>24.752475247524753</v>
      </c>
      <c r="M889" s="6">
        <f t="shared" si="84"/>
        <v>7.4257425742574252</v>
      </c>
      <c r="N889" s="6">
        <f t="shared" si="85"/>
        <v>0</v>
      </c>
      <c r="O889" s="6">
        <f t="shared" si="86"/>
        <v>4.9504950495049505</v>
      </c>
      <c r="P889" s="6">
        <f t="shared" si="87"/>
        <v>9.9009900990099009</v>
      </c>
      <c r="Q889" s="6">
        <f t="shared" si="88"/>
        <v>3.7810030486434325</v>
      </c>
      <c r="R889" s="6">
        <f t="shared" si="89"/>
        <v>2.4752475247524757</v>
      </c>
      <c r="S889" t="str" cm="1">
        <f t="array" ref="S889">_xlfn.IFS(R889&gt;Q889,"Zunahme",-1*Q889&gt;R889,"Abnahme",TRUE,"Konstant")</f>
        <v>Konstant</v>
      </c>
      <c r="T889">
        <f>IFERROR(INDEX(Gemeinde_Kennzahlen!A:C,MATCH(B889,Gemeinde_Kennzahlen!B:B,),3),0)</f>
        <v>275</v>
      </c>
      <c r="U889">
        <f>IFERROR(IF(ISNUMBER(INDEX(Gemeinde_Kennzahlen!A:W,MATCH(B889,Gemeinde_Kennzahlen!B:B,),23)),INDEX(Gemeinde_Kennzahlen!A:W,MATCH(B889,Gemeinde_Kennzahlen!B:B,),23),0),0)</f>
        <v>129</v>
      </c>
    </row>
    <row r="890" spans="1:21" x14ac:dyDescent="0.2">
      <c r="A890">
        <v>2613</v>
      </c>
      <c r="B890" t="s">
        <v>1500</v>
      </c>
      <c r="C890" s="6">
        <v>0</v>
      </c>
      <c r="D890" s="6">
        <v>1.7565431231336728</v>
      </c>
      <c r="E890" s="6">
        <v>1.7565431231336728</v>
      </c>
      <c r="F890" s="6">
        <v>3.5130862462673456</v>
      </c>
      <c r="G890" s="6">
        <v>5.2696293694010183</v>
      </c>
      <c r="H890" s="6">
        <v>1.7565431231336728</v>
      </c>
      <c r="I890" s="6">
        <v>3.5130862462673456</v>
      </c>
      <c r="J890" s="6">
        <v>7.0261724925346911</v>
      </c>
      <c r="K890" s="6">
        <v>1.7565431231336728</v>
      </c>
      <c r="L890" s="6">
        <v>1.7565431231336728</v>
      </c>
      <c r="M890" s="6">
        <f t="shared" si="84"/>
        <v>2.8104689970138765</v>
      </c>
      <c r="N890" s="6">
        <f t="shared" si="85"/>
        <v>1.7565431231336728</v>
      </c>
      <c r="O890" s="6">
        <f t="shared" si="86"/>
        <v>2.4591603723871418</v>
      </c>
      <c r="P890" s="6">
        <f t="shared" si="87"/>
        <v>3.1617776216406108</v>
      </c>
      <c r="Q890" s="6">
        <f t="shared" si="88"/>
        <v>0.65200121351718743</v>
      </c>
      <c r="R890" s="6">
        <f t="shared" si="89"/>
        <v>0.35130862462673429</v>
      </c>
      <c r="S890" t="str" cm="1">
        <f t="array" ref="S890">_xlfn.IFS(R890&gt;Q890,"Zunahme",-1*Q890&gt;R890,"Abnahme",TRUE,"Konstant")</f>
        <v>Konstant</v>
      </c>
      <c r="T890">
        <f>IFERROR(INDEX(Gemeinde_Kennzahlen!A:C,MATCH(B890,Gemeinde_Kennzahlen!B:B,),3),0)</f>
        <v>3914</v>
      </c>
      <c r="U890">
        <f>IFERROR(IF(ISNUMBER(INDEX(Gemeinde_Kennzahlen!A:W,MATCH(B890,Gemeinde_Kennzahlen!B:B,),23)),INDEX(Gemeinde_Kennzahlen!A:W,MATCH(B890,Gemeinde_Kennzahlen!B:B,),23),0),0)</f>
        <v>1779</v>
      </c>
    </row>
    <row r="891" spans="1:21" x14ac:dyDescent="0.2">
      <c r="A891">
        <v>2614</v>
      </c>
      <c r="B891" t="s">
        <v>1499</v>
      </c>
      <c r="C891" s="6">
        <v>0</v>
      </c>
      <c r="D891" s="6">
        <v>0</v>
      </c>
      <c r="E891" s="6">
        <v>0</v>
      </c>
      <c r="F891" s="6">
        <v>0</v>
      </c>
      <c r="G891" s="6">
        <v>0</v>
      </c>
      <c r="H891" s="6">
        <v>0</v>
      </c>
      <c r="I891" s="6">
        <v>0</v>
      </c>
      <c r="J891" s="6">
        <v>0</v>
      </c>
      <c r="K891" s="6">
        <v>3.3288948069241013</v>
      </c>
      <c r="L891" s="6">
        <v>0</v>
      </c>
      <c r="M891" s="6">
        <f t="shared" si="84"/>
        <v>0.33288948069241014</v>
      </c>
      <c r="N891" s="6">
        <f t="shared" si="85"/>
        <v>0</v>
      </c>
      <c r="O891" s="6">
        <f t="shared" si="86"/>
        <v>0</v>
      </c>
      <c r="P891" s="6">
        <f t="shared" si="87"/>
        <v>0.66577896138482029</v>
      </c>
      <c r="Q891" s="6">
        <f t="shared" si="88"/>
        <v>0.33288948069241009</v>
      </c>
      <c r="R891" s="6">
        <f t="shared" si="89"/>
        <v>0.33288948069241014</v>
      </c>
      <c r="S891" t="str" cm="1">
        <f t="array" ref="S891">_xlfn.IFS(R891&gt;Q891,"Zunahme",-1*Q891&gt;R891,"Abnahme",TRUE,"Konstant")</f>
        <v>Konstant</v>
      </c>
      <c r="T891">
        <f>IFERROR(INDEX(Gemeinde_Kennzahlen!A:C,MATCH(B891,Gemeinde_Kennzahlen!B:B,),3),0)</f>
        <v>2298</v>
      </c>
      <c r="U891">
        <f>IFERROR(IF(ISNUMBER(INDEX(Gemeinde_Kennzahlen!A:W,MATCH(B891,Gemeinde_Kennzahlen!B:B,),23)),INDEX(Gemeinde_Kennzahlen!A:W,MATCH(B891,Gemeinde_Kennzahlen!B:B,),23),0),0)</f>
        <v>706</v>
      </c>
    </row>
    <row r="892" spans="1:21" x14ac:dyDescent="0.2">
      <c r="A892">
        <v>2615</v>
      </c>
      <c r="B892" t="s">
        <v>1498</v>
      </c>
      <c r="C892" s="6">
        <v>0</v>
      </c>
      <c r="D892" s="6">
        <v>0</v>
      </c>
      <c r="E892" s="6">
        <v>0</v>
      </c>
      <c r="F892" s="6">
        <v>0</v>
      </c>
      <c r="G892" s="6">
        <v>7.468259895444362</v>
      </c>
      <c r="H892" s="6">
        <v>0</v>
      </c>
      <c r="I892" s="6">
        <v>0</v>
      </c>
      <c r="J892" s="6">
        <v>0</v>
      </c>
      <c r="K892" s="6">
        <v>0</v>
      </c>
      <c r="L892" s="6">
        <v>0</v>
      </c>
      <c r="M892" s="6">
        <f t="shared" si="84"/>
        <v>0.74682598954443624</v>
      </c>
      <c r="N892" s="6">
        <f t="shared" si="85"/>
        <v>0</v>
      </c>
      <c r="O892" s="6">
        <f t="shared" si="86"/>
        <v>1.4936519790888725</v>
      </c>
      <c r="P892" s="6">
        <f t="shared" si="87"/>
        <v>0</v>
      </c>
      <c r="Q892" s="6">
        <f t="shared" si="88"/>
        <v>0.74682598954443613</v>
      </c>
      <c r="R892" s="6">
        <f t="shared" si="89"/>
        <v>-0.74682598954443624</v>
      </c>
      <c r="S892" t="str" cm="1">
        <f t="array" ref="S892">_xlfn.IFS(R892&gt;Q892,"Zunahme",-1*Q892&gt;R892,"Abnahme",TRUE,"Konstant")</f>
        <v>Konstant</v>
      </c>
      <c r="T892">
        <f>IFERROR(INDEX(Gemeinde_Kennzahlen!A:C,MATCH(B892,Gemeinde_Kennzahlen!B:B,),3),0)</f>
        <v>935</v>
      </c>
      <c r="U892">
        <f>IFERROR(IF(ISNUMBER(INDEX(Gemeinde_Kennzahlen!A:W,MATCH(B892,Gemeinde_Kennzahlen!B:B,),23)),INDEX(Gemeinde_Kennzahlen!A:W,MATCH(B892,Gemeinde_Kennzahlen!B:B,),23),0),0)</f>
        <v>404</v>
      </c>
    </row>
    <row r="893" spans="1:21" x14ac:dyDescent="0.2">
      <c r="A893">
        <v>2616</v>
      </c>
      <c r="B893" t="s">
        <v>1497</v>
      </c>
      <c r="C893" s="6">
        <v>0</v>
      </c>
      <c r="D893" s="6">
        <v>0</v>
      </c>
      <c r="E893" s="6">
        <v>0</v>
      </c>
      <c r="F893" s="6">
        <v>0</v>
      </c>
      <c r="G893" s="6">
        <v>0</v>
      </c>
      <c r="H893" s="6">
        <v>0</v>
      </c>
      <c r="I893" s="6">
        <v>0</v>
      </c>
      <c r="J893" s="6">
        <v>0</v>
      </c>
      <c r="K893" s="6">
        <v>0</v>
      </c>
      <c r="L893" s="6">
        <v>0</v>
      </c>
      <c r="M893" s="6">
        <f t="shared" si="84"/>
        <v>0</v>
      </c>
      <c r="N893" s="6">
        <f t="shared" si="85"/>
        <v>0</v>
      </c>
      <c r="O893" s="6">
        <f t="shared" si="86"/>
        <v>0</v>
      </c>
      <c r="P893" s="6">
        <f t="shared" si="87"/>
        <v>0</v>
      </c>
      <c r="Q893" s="6">
        <f t="shared" si="88"/>
        <v>0</v>
      </c>
      <c r="R893" s="6">
        <f t="shared" si="89"/>
        <v>0</v>
      </c>
      <c r="S893" t="str" cm="1">
        <f t="array" ref="S893">_xlfn.IFS(R893&gt;Q893,"Zunahme",-1*Q893&gt;R893,"Abnahme",TRUE,"Konstant")</f>
        <v>Konstant</v>
      </c>
      <c r="T893">
        <f>IFERROR(INDEX(Gemeinde_Kennzahlen!A:C,MATCH(B893,Gemeinde_Kennzahlen!B:B,),3),0)</f>
        <v>608</v>
      </c>
      <c r="U893">
        <f>IFERROR(IF(ISNUMBER(INDEX(Gemeinde_Kennzahlen!A:W,MATCH(B893,Gemeinde_Kennzahlen!B:B,),23)),INDEX(Gemeinde_Kennzahlen!A:W,MATCH(B893,Gemeinde_Kennzahlen!B:B,),23),0),0)</f>
        <v>82</v>
      </c>
    </row>
    <row r="894" spans="1:21" x14ac:dyDescent="0.2">
      <c r="A894">
        <v>2617</v>
      </c>
      <c r="B894" t="s">
        <v>1496</v>
      </c>
      <c r="C894" s="6">
        <v>0</v>
      </c>
      <c r="D894" s="6">
        <v>0</v>
      </c>
      <c r="E894" s="6">
        <v>0</v>
      </c>
      <c r="F894" s="6">
        <v>0</v>
      </c>
      <c r="G894" s="6">
        <v>0</v>
      </c>
      <c r="H894" s="6">
        <v>0</v>
      </c>
      <c r="I894" s="6">
        <v>0</v>
      </c>
      <c r="J894" s="6">
        <v>0</v>
      </c>
      <c r="K894" s="6">
        <v>0</v>
      </c>
      <c r="L894" s="6">
        <v>0</v>
      </c>
      <c r="M894" s="6">
        <f t="shared" si="84"/>
        <v>0</v>
      </c>
      <c r="N894" s="6">
        <f t="shared" si="85"/>
        <v>0</v>
      </c>
      <c r="O894" s="6">
        <f t="shared" si="86"/>
        <v>0</v>
      </c>
      <c r="P894" s="6">
        <f t="shared" si="87"/>
        <v>0</v>
      </c>
      <c r="Q894" s="6">
        <f t="shared" si="88"/>
        <v>0</v>
      </c>
      <c r="R894" s="6">
        <f t="shared" si="89"/>
        <v>0</v>
      </c>
      <c r="S894" t="str" cm="1">
        <f t="array" ref="S894">_xlfn.IFS(R894&gt;Q894,"Zunahme",-1*Q894&gt;R894,"Abnahme",TRUE,"Konstant")</f>
        <v>Konstant</v>
      </c>
      <c r="T894">
        <f>IFERROR(INDEX(Gemeinde_Kennzahlen!A:C,MATCH(B894,Gemeinde_Kennzahlen!B:B,),3),0)</f>
        <v>520</v>
      </c>
      <c r="U894">
        <f>IFERROR(IF(ISNUMBER(INDEX(Gemeinde_Kennzahlen!A:W,MATCH(B894,Gemeinde_Kennzahlen!B:B,),23)),INDEX(Gemeinde_Kennzahlen!A:W,MATCH(B894,Gemeinde_Kennzahlen!B:B,),23),0),0)</f>
        <v>51</v>
      </c>
    </row>
    <row r="895" spans="1:21" x14ac:dyDescent="0.2">
      <c r="A895">
        <v>2618</v>
      </c>
      <c r="B895" t="s">
        <v>1495</v>
      </c>
      <c r="C895" s="6">
        <v>0</v>
      </c>
      <c r="D895" s="6">
        <v>0</v>
      </c>
      <c r="E895" s="6">
        <v>0</v>
      </c>
      <c r="F895" s="6">
        <v>0</v>
      </c>
      <c r="G895" s="6">
        <v>0</v>
      </c>
      <c r="H895" s="6">
        <v>0</v>
      </c>
      <c r="I895" s="6">
        <v>0</v>
      </c>
      <c r="J895" s="6">
        <v>0</v>
      </c>
      <c r="K895" s="6">
        <v>0</v>
      </c>
      <c r="L895" s="6">
        <v>0</v>
      </c>
      <c r="M895" s="6">
        <f t="shared" si="84"/>
        <v>0</v>
      </c>
      <c r="N895" s="6">
        <f t="shared" si="85"/>
        <v>0</v>
      </c>
      <c r="O895" s="6">
        <f t="shared" si="86"/>
        <v>0</v>
      </c>
      <c r="P895" s="6">
        <f t="shared" si="87"/>
        <v>0</v>
      </c>
      <c r="Q895" s="6">
        <f t="shared" si="88"/>
        <v>0</v>
      </c>
      <c r="R895" s="6">
        <f t="shared" si="89"/>
        <v>0</v>
      </c>
      <c r="S895" t="str" cm="1">
        <f t="array" ref="S895">_xlfn.IFS(R895&gt;Q895,"Zunahme",-1*Q895&gt;R895,"Abnahme",TRUE,"Konstant")</f>
        <v>Konstant</v>
      </c>
      <c r="T895">
        <f>IFERROR(INDEX(Gemeinde_Kennzahlen!A:C,MATCH(B895,Gemeinde_Kennzahlen!B:B,),3),0)</f>
        <v>947</v>
      </c>
      <c r="U895">
        <f>IFERROR(IF(ISNUMBER(INDEX(Gemeinde_Kennzahlen!A:W,MATCH(B895,Gemeinde_Kennzahlen!B:B,),23)),INDEX(Gemeinde_Kennzahlen!A:W,MATCH(B895,Gemeinde_Kennzahlen!B:B,),23),0),0)</f>
        <v>133</v>
      </c>
    </row>
    <row r="896" spans="1:21" x14ac:dyDescent="0.2">
      <c r="A896">
        <v>2619</v>
      </c>
      <c r="B896" t="s">
        <v>1494</v>
      </c>
      <c r="C896" s="6">
        <v>0</v>
      </c>
      <c r="D896" s="6">
        <v>0</v>
      </c>
      <c r="E896" s="6">
        <v>6.2073246430788336</v>
      </c>
      <c r="F896" s="6">
        <v>0</v>
      </c>
      <c r="G896" s="6">
        <v>0</v>
      </c>
      <c r="H896" s="6">
        <v>0</v>
      </c>
      <c r="I896" s="6">
        <v>0</v>
      </c>
      <c r="J896" s="6">
        <v>0</v>
      </c>
      <c r="K896" s="6">
        <v>0</v>
      </c>
      <c r="L896" s="6">
        <v>0</v>
      </c>
      <c r="M896" s="6">
        <f t="shared" si="84"/>
        <v>0.62073246430788331</v>
      </c>
      <c r="N896" s="6">
        <f t="shared" si="85"/>
        <v>0</v>
      </c>
      <c r="O896" s="6">
        <f t="shared" si="86"/>
        <v>1.2414649286157666</v>
      </c>
      <c r="P896" s="6">
        <f t="shared" si="87"/>
        <v>0</v>
      </c>
      <c r="Q896" s="6">
        <f t="shared" si="88"/>
        <v>0.62073246430788331</v>
      </c>
      <c r="R896" s="6">
        <f t="shared" si="89"/>
        <v>-0.62073246430788331</v>
      </c>
      <c r="S896" t="str" cm="1">
        <f t="array" ref="S896">_xlfn.IFS(R896&gt;Q896,"Zunahme",-1*Q896&gt;R896,"Abnahme",TRUE,"Konstant")</f>
        <v>Konstant</v>
      </c>
      <c r="T896">
        <f>IFERROR(INDEX(Gemeinde_Kennzahlen!A:C,MATCH(B896,Gemeinde_Kennzahlen!B:B,),3),0)</f>
        <v>1238</v>
      </c>
      <c r="U896">
        <f>IFERROR(IF(ISNUMBER(INDEX(Gemeinde_Kennzahlen!A:W,MATCH(B896,Gemeinde_Kennzahlen!B:B,),23)),INDEX(Gemeinde_Kennzahlen!A:W,MATCH(B896,Gemeinde_Kennzahlen!B:B,),23),0),0)</f>
        <v>373</v>
      </c>
    </row>
    <row r="897" spans="1:21" x14ac:dyDescent="0.2">
      <c r="A897">
        <v>2620</v>
      </c>
      <c r="B897" t="s">
        <v>1493</v>
      </c>
      <c r="C897" s="6">
        <v>0</v>
      </c>
      <c r="D897" s="6">
        <v>0</v>
      </c>
      <c r="E897" s="6">
        <v>0</v>
      </c>
      <c r="F897" s="6">
        <v>0</v>
      </c>
      <c r="G897" s="6">
        <v>0</v>
      </c>
      <c r="H897" s="6">
        <v>0</v>
      </c>
      <c r="I897" s="6">
        <v>0</v>
      </c>
      <c r="J897" s="6">
        <v>0</v>
      </c>
      <c r="K897" s="6">
        <v>0</v>
      </c>
      <c r="L897" s="6">
        <v>0</v>
      </c>
      <c r="M897" s="6">
        <f t="shared" si="84"/>
        <v>0</v>
      </c>
      <c r="N897" s="6">
        <f t="shared" si="85"/>
        <v>0</v>
      </c>
      <c r="O897" s="6">
        <f t="shared" si="86"/>
        <v>0</v>
      </c>
      <c r="P897" s="6">
        <f t="shared" si="87"/>
        <v>0</v>
      </c>
      <c r="Q897" s="6">
        <f t="shared" si="88"/>
        <v>0</v>
      </c>
      <c r="R897" s="6">
        <f t="shared" si="89"/>
        <v>0</v>
      </c>
      <c r="S897" t="str" cm="1">
        <f t="array" ref="S897">_xlfn.IFS(R897&gt;Q897,"Zunahme",-1*Q897&gt;R897,"Abnahme",TRUE,"Konstant")</f>
        <v>Konstant</v>
      </c>
      <c r="T897">
        <f>IFERROR(INDEX(Gemeinde_Kennzahlen!A:C,MATCH(B897,Gemeinde_Kennzahlen!B:B,),3),0)</f>
        <v>668</v>
      </c>
      <c r="U897">
        <f>IFERROR(IF(ISNUMBER(INDEX(Gemeinde_Kennzahlen!A:W,MATCH(B897,Gemeinde_Kennzahlen!B:B,),23)),INDEX(Gemeinde_Kennzahlen!A:W,MATCH(B897,Gemeinde_Kennzahlen!B:B,),23),0),0)</f>
        <v>132</v>
      </c>
    </row>
    <row r="898" spans="1:21" x14ac:dyDescent="0.2">
      <c r="A898">
        <v>2621</v>
      </c>
      <c r="B898" t="s">
        <v>1492</v>
      </c>
      <c r="C898" s="6">
        <v>0</v>
      </c>
      <c r="D898" s="6">
        <v>0</v>
      </c>
      <c r="E898" s="6">
        <v>0</v>
      </c>
      <c r="F898" s="6">
        <v>0</v>
      </c>
      <c r="G898" s="6">
        <v>0</v>
      </c>
      <c r="H898" s="6">
        <v>0</v>
      </c>
      <c r="I898" s="6">
        <v>7.8369905956112857</v>
      </c>
      <c r="J898" s="6">
        <v>3.9184952978056429</v>
      </c>
      <c r="K898" s="6">
        <v>0</v>
      </c>
      <c r="L898" s="6">
        <v>3.9184952978056429</v>
      </c>
      <c r="M898" s="6">
        <f t="shared" si="84"/>
        <v>1.5673981191222572</v>
      </c>
      <c r="N898" s="6">
        <f t="shared" si="85"/>
        <v>0</v>
      </c>
      <c r="O898" s="6">
        <f t="shared" si="86"/>
        <v>0</v>
      </c>
      <c r="P898" s="6">
        <f t="shared" si="87"/>
        <v>3.1347962382445145</v>
      </c>
      <c r="Q898" s="6">
        <f t="shared" si="88"/>
        <v>0.8664119097062174</v>
      </c>
      <c r="R898" s="6">
        <f t="shared" si="89"/>
        <v>1.5673981191222572</v>
      </c>
      <c r="S898" t="str" cm="1">
        <f t="array" ref="S898">_xlfn.IFS(R898&gt;Q898,"Zunahme",-1*Q898&gt;R898,"Abnahme",TRUE,"Konstant")</f>
        <v>Zunahme</v>
      </c>
      <c r="T898">
        <f>IFERROR(INDEX(Gemeinde_Kennzahlen!A:C,MATCH(B898,Gemeinde_Kennzahlen!B:B,),3),0)</f>
        <v>1897</v>
      </c>
      <c r="U898">
        <f>IFERROR(IF(ISNUMBER(INDEX(Gemeinde_Kennzahlen!A:W,MATCH(B898,Gemeinde_Kennzahlen!B:B,),23)),INDEX(Gemeinde_Kennzahlen!A:W,MATCH(B898,Gemeinde_Kennzahlen!B:B,),23),0),0)</f>
        <v>655</v>
      </c>
    </row>
    <row r="899" spans="1:21" x14ac:dyDescent="0.2">
      <c r="A899">
        <v>2622</v>
      </c>
      <c r="B899" t="s">
        <v>1491</v>
      </c>
      <c r="C899" s="6">
        <v>0</v>
      </c>
      <c r="D899" s="6">
        <v>0</v>
      </c>
      <c r="E899" s="6">
        <v>0</v>
      </c>
      <c r="F899" s="6">
        <v>0</v>
      </c>
      <c r="G899" s="6">
        <v>0</v>
      </c>
      <c r="H899" s="6">
        <v>0</v>
      </c>
      <c r="I899" s="6">
        <v>0</v>
      </c>
      <c r="J899" s="6">
        <v>0</v>
      </c>
      <c r="K899" s="6">
        <v>12.919896640826874</v>
      </c>
      <c r="L899" s="6">
        <v>0</v>
      </c>
      <c r="M899" s="6">
        <f t="shared" si="84"/>
        <v>1.2919896640826873</v>
      </c>
      <c r="N899" s="6">
        <f t="shared" si="85"/>
        <v>0</v>
      </c>
      <c r="O899" s="6">
        <f t="shared" si="86"/>
        <v>0</v>
      </c>
      <c r="P899" s="6">
        <f t="shared" si="87"/>
        <v>2.5839793281653747</v>
      </c>
      <c r="Q899" s="6">
        <f t="shared" si="88"/>
        <v>1.2919896640826873</v>
      </c>
      <c r="R899" s="6">
        <f t="shared" si="89"/>
        <v>1.2919896640826873</v>
      </c>
      <c r="S899" t="str" cm="1">
        <f t="array" ref="S899">_xlfn.IFS(R899&gt;Q899,"Zunahme",-1*Q899&gt;R899,"Abnahme",TRUE,"Konstant")</f>
        <v>Konstant</v>
      </c>
      <c r="T899">
        <f>IFERROR(INDEX(Gemeinde_Kennzahlen!A:C,MATCH(B899,Gemeinde_Kennzahlen!B:B,),3),0)</f>
        <v>646</v>
      </c>
      <c r="U899">
        <f>IFERROR(IF(ISNUMBER(INDEX(Gemeinde_Kennzahlen!A:W,MATCH(B899,Gemeinde_Kennzahlen!B:B,),23)),INDEX(Gemeinde_Kennzahlen!A:W,MATCH(B899,Gemeinde_Kennzahlen!B:B,),23),0),0)</f>
        <v>128</v>
      </c>
    </row>
    <row r="900" spans="1:21" x14ac:dyDescent="0.2">
      <c r="A900">
        <v>2701</v>
      </c>
      <c r="B900" t="s">
        <v>1490</v>
      </c>
      <c r="C900" s="6">
        <v>1.6449936430754133</v>
      </c>
      <c r="D900" s="6">
        <v>1.9238061249526019</v>
      </c>
      <c r="E900" s="6">
        <v>2.0353311177034774</v>
      </c>
      <c r="F900" s="6">
        <v>1.700756139450851</v>
      </c>
      <c r="G900" s="6">
        <v>2.3699060959561038</v>
      </c>
      <c r="H900" s="6">
        <v>1.6449936430754133</v>
      </c>
      <c r="I900" s="6">
        <v>1.5613498985122567</v>
      </c>
      <c r="J900" s="6">
        <v>1.6728748912631322</v>
      </c>
      <c r="K900" s="6">
        <v>1.0316061829455982</v>
      </c>
      <c r="L900" s="6">
        <v>1.282537416635068</v>
      </c>
      <c r="M900" s="6">
        <f t="shared" si="84"/>
        <v>1.6868155153569915</v>
      </c>
      <c r="N900" s="6">
        <f t="shared" si="85"/>
        <v>1.6589342671692728</v>
      </c>
      <c r="O900" s="6">
        <f t="shared" si="86"/>
        <v>1.9349586242276895</v>
      </c>
      <c r="P900" s="6">
        <f t="shared" si="87"/>
        <v>1.4386724064862937</v>
      </c>
      <c r="Q900" s="6">
        <f t="shared" si="88"/>
        <v>0.11816226634104177</v>
      </c>
      <c r="R900" s="6">
        <f t="shared" si="89"/>
        <v>-0.24814310887069779</v>
      </c>
      <c r="S900" t="str" cm="1">
        <f t="array" ref="S900">_xlfn.IFS(R900&gt;Q900,"Zunahme",-1*Q900&gt;R900,"Abnahme",TRUE,"Konstant")</f>
        <v>Abnahme</v>
      </c>
      <c r="T900">
        <f>IFERROR(INDEX(Gemeinde_Kennzahlen!A:C,MATCH(B900,Gemeinde_Kennzahlen!B:B,),3),0)</f>
        <v>173232</v>
      </c>
      <c r="U900">
        <f>IFERROR(IF(ISNUMBER(INDEX(Gemeinde_Kennzahlen!A:W,MATCH(B900,Gemeinde_Kennzahlen!B:B,),23)),INDEX(Gemeinde_Kennzahlen!A:W,MATCH(B900,Gemeinde_Kennzahlen!B:B,),23),0),0)</f>
        <v>185432</v>
      </c>
    </row>
    <row r="901" spans="1:21" x14ac:dyDescent="0.2">
      <c r="A901">
        <v>2702</v>
      </c>
      <c r="B901" t="s">
        <v>1489</v>
      </c>
      <c r="C901" s="6">
        <v>0</v>
      </c>
      <c r="D901" s="6">
        <v>0</v>
      </c>
      <c r="E901" s="6">
        <v>0</v>
      </c>
      <c r="F901" s="6">
        <v>0</v>
      </c>
      <c r="G901" s="6">
        <v>0</v>
      </c>
      <c r="H901" s="6">
        <v>6.0569351907934585</v>
      </c>
      <c r="I901" s="6">
        <v>0</v>
      </c>
      <c r="J901" s="6">
        <v>0</v>
      </c>
      <c r="K901" s="6">
        <v>0</v>
      </c>
      <c r="L901" s="6">
        <v>6.0569351907934585</v>
      </c>
      <c r="M901" s="6">
        <f t="shared" si="84"/>
        <v>1.2113870381586918</v>
      </c>
      <c r="N901" s="6">
        <f t="shared" si="85"/>
        <v>0</v>
      </c>
      <c r="O901" s="6">
        <f t="shared" si="86"/>
        <v>0</v>
      </c>
      <c r="P901" s="6">
        <f t="shared" si="87"/>
        <v>2.4227740763173835</v>
      </c>
      <c r="Q901" s="6">
        <f t="shared" si="88"/>
        <v>0.80759135877246113</v>
      </c>
      <c r="R901" s="6">
        <f t="shared" si="89"/>
        <v>1.2113870381586918</v>
      </c>
      <c r="S901" t="str" cm="1">
        <f t="array" ref="S901">_xlfn.IFS(R901&gt;Q901,"Zunahme",-1*Q901&gt;R901,"Abnahme",TRUE,"Konstant")</f>
        <v>Zunahme</v>
      </c>
      <c r="T901">
        <f>IFERROR(INDEX(Gemeinde_Kennzahlen!A:C,MATCH(B901,Gemeinde_Kennzahlen!B:B,),3),0)</f>
        <v>1163</v>
      </c>
      <c r="U901">
        <f>IFERROR(IF(ISNUMBER(INDEX(Gemeinde_Kennzahlen!A:W,MATCH(B901,Gemeinde_Kennzahlen!B:B,),23)),INDEX(Gemeinde_Kennzahlen!A:W,MATCH(B901,Gemeinde_Kennzahlen!B:B,),23),0),0)</f>
        <v>488</v>
      </c>
    </row>
    <row r="902" spans="1:21" x14ac:dyDescent="0.2">
      <c r="A902">
        <v>2703</v>
      </c>
      <c r="B902" t="s">
        <v>1488</v>
      </c>
      <c r="C902" s="6">
        <v>1.5217804831653035</v>
      </c>
      <c r="D902" s="6">
        <v>2.6631158455392812</v>
      </c>
      <c r="E902" s="6">
        <v>2.2826707247479554</v>
      </c>
      <c r="F902" s="6">
        <v>1.5217804831653035</v>
      </c>
      <c r="G902" s="6">
        <v>1.5217804831653035</v>
      </c>
      <c r="H902" s="6">
        <v>2.6631158455392812</v>
      </c>
      <c r="I902" s="6">
        <v>1.9022256039566294</v>
      </c>
      <c r="J902" s="6">
        <v>1.9022256039566294</v>
      </c>
      <c r="K902" s="6">
        <v>1.1413353623739777</v>
      </c>
      <c r="L902" s="6">
        <v>0.38044512079132586</v>
      </c>
      <c r="M902" s="6">
        <f t="shared" si="84"/>
        <v>1.750047555640099</v>
      </c>
      <c r="N902" s="6">
        <f t="shared" si="85"/>
        <v>1.7120030435609666</v>
      </c>
      <c r="O902" s="6">
        <f t="shared" si="86"/>
        <v>1.9022256039566294</v>
      </c>
      <c r="P902" s="6">
        <f t="shared" si="87"/>
        <v>1.5978695073235687</v>
      </c>
      <c r="Q902" s="6">
        <f t="shared" si="88"/>
        <v>0.22110957801233544</v>
      </c>
      <c r="R902" s="6">
        <f t="shared" si="89"/>
        <v>-0.15217804831653026</v>
      </c>
      <c r="S902" t="str" cm="1">
        <f t="array" ref="S902">_xlfn.IFS(R902&gt;Q902,"Zunahme",-1*Q902&gt;R902,"Abnahme",TRUE,"Konstant")</f>
        <v>Konstant</v>
      </c>
      <c r="T902">
        <f>IFERROR(INDEX(Gemeinde_Kennzahlen!A:C,MATCH(B902,Gemeinde_Kennzahlen!B:B,),3),0)</f>
        <v>21449</v>
      </c>
      <c r="U902">
        <f>IFERROR(IF(ISNUMBER(INDEX(Gemeinde_Kennzahlen!A:W,MATCH(B902,Gemeinde_Kennzahlen!B:B,),23)),INDEX(Gemeinde_Kennzahlen!A:W,MATCH(B902,Gemeinde_Kennzahlen!B:B,),23),0),0)</f>
        <v>4836</v>
      </c>
    </row>
    <row r="903" spans="1:21" x14ac:dyDescent="0.2">
      <c r="A903">
        <v>2761</v>
      </c>
      <c r="B903" t="s">
        <v>1487</v>
      </c>
      <c r="C903" s="6">
        <v>1.2437810945273631</v>
      </c>
      <c r="D903" s="6">
        <v>0.62189054726368154</v>
      </c>
      <c r="E903" s="6">
        <v>0.62189054726368154</v>
      </c>
      <c r="F903" s="6">
        <v>0</v>
      </c>
      <c r="G903" s="6">
        <v>1.2437810945273631</v>
      </c>
      <c r="H903" s="6">
        <v>0.62189054726368154</v>
      </c>
      <c r="I903" s="6">
        <v>1.2437810945273631</v>
      </c>
      <c r="J903" s="6">
        <v>1.2437810945273631</v>
      </c>
      <c r="K903" s="6">
        <v>0</v>
      </c>
      <c r="L903" s="6">
        <v>1.2437810945273631</v>
      </c>
      <c r="M903" s="6">
        <f t="shared" si="84"/>
        <v>0.80845771144278589</v>
      </c>
      <c r="N903" s="6">
        <f t="shared" si="85"/>
        <v>0.93283582089552231</v>
      </c>
      <c r="O903" s="6">
        <f t="shared" si="86"/>
        <v>0.74626865671641784</v>
      </c>
      <c r="P903" s="6">
        <f t="shared" si="87"/>
        <v>0.87064676616915404</v>
      </c>
      <c r="Q903" s="6">
        <f t="shared" si="88"/>
        <v>0.16190401484051947</v>
      </c>
      <c r="R903" s="6">
        <f t="shared" si="89"/>
        <v>6.2189054726368154E-2</v>
      </c>
      <c r="S903" t="str" cm="1">
        <f t="array" ref="S903">_xlfn.IFS(R903&gt;Q903,"Zunahme",-1*Q903&gt;R903,"Abnahme",TRUE,"Konstant")</f>
        <v>Konstant</v>
      </c>
      <c r="T903">
        <f>IFERROR(INDEX(Gemeinde_Kennzahlen!A:C,MATCH(B903,Gemeinde_Kennzahlen!B:B,),3),0)</f>
        <v>10356</v>
      </c>
      <c r="U903">
        <f>IFERROR(IF(ISNUMBER(INDEX(Gemeinde_Kennzahlen!A:W,MATCH(B903,Gemeinde_Kennzahlen!B:B,),23)),INDEX(Gemeinde_Kennzahlen!A:W,MATCH(B903,Gemeinde_Kennzahlen!B:B,),23),0),0)</f>
        <v>5724</v>
      </c>
    </row>
    <row r="904" spans="1:21" x14ac:dyDescent="0.2">
      <c r="A904">
        <v>2762</v>
      </c>
      <c r="B904" t="s">
        <v>1486</v>
      </c>
      <c r="C904" s="6">
        <v>1.8650337260265457</v>
      </c>
      <c r="D904" s="6">
        <v>0.6216779086755152</v>
      </c>
      <c r="E904" s="6">
        <v>2.4867116347020608</v>
      </c>
      <c r="F904" s="6">
        <v>1.2433558173510304</v>
      </c>
      <c r="G904" s="6">
        <v>2.4867116347020608</v>
      </c>
      <c r="H904" s="6">
        <v>0.93251686301327286</v>
      </c>
      <c r="I904" s="6">
        <v>2.7975505890398185</v>
      </c>
      <c r="J904" s="6">
        <v>1.5541947716887881</v>
      </c>
      <c r="K904" s="6">
        <v>0.3108389543377576</v>
      </c>
      <c r="L904" s="6">
        <v>1.8650337260265457</v>
      </c>
      <c r="M904" s="6">
        <f t="shared" si="84"/>
        <v>1.6163625625563394</v>
      </c>
      <c r="N904" s="6">
        <f t="shared" si="85"/>
        <v>1.7096142488576669</v>
      </c>
      <c r="O904" s="6">
        <f t="shared" si="86"/>
        <v>1.7406981442914424</v>
      </c>
      <c r="P904" s="6">
        <f t="shared" si="87"/>
        <v>1.4920269808212365</v>
      </c>
      <c r="Q904" s="6">
        <f t="shared" si="88"/>
        <v>0.26537872566111709</v>
      </c>
      <c r="R904" s="6">
        <f t="shared" si="89"/>
        <v>-0.12433558173510284</v>
      </c>
      <c r="S904" t="str" cm="1">
        <f t="array" ref="S904">_xlfn.IFS(R904&gt;Q904,"Zunahme",-1*Q904&gt;R904,"Abnahme",TRUE,"Konstant")</f>
        <v>Konstant</v>
      </c>
      <c r="T904">
        <f>IFERROR(INDEX(Gemeinde_Kennzahlen!A:C,MATCH(B904,Gemeinde_Kennzahlen!B:B,),3),0)</f>
        <v>21090</v>
      </c>
      <c r="U904">
        <f>IFERROR(IF(ISNUMBER(INDEX(Gemeinde_Kennzahlen!A:W,MATCH(B904,Gemeinde_Kennzahlen!B:B,),23)),INDEX(Gemeinde_Kennzahlen!A:W,MATCH(B904,Gemeinde_Kennzahlen!B:B,),23),0),0)</f>
        <v>11081</v>
      </c>
    </row>
    <row r="905" spans="1:21" x14ac:dyDescent="0.2">
      <c r="A905">
        <v>2763</v>
      </c>
      <c r="B905" t="s">
        <v>1485</v>
      </c>
      <c r="C905" s="6">
        <v>1.3155298296388871</v>
      </c>
      <c r="D905" s="6">
        <v>0</v>
      </c>
      <c r="E905" s="6">
        <v>1.3155298296388871</v>
      </c>
      <c r="F905" s="6">
        <v>1.3155298296388871</v>
      </c>
      <c r="G905" s="6">
        <v>0.65776491481944355</v>
      </c>
      <c r="H905" s="6">
        <v>0</v>
      </c>
      <c r="I905" s="6">
        <v>0.65776491481944355</v>
      </c>
      <c r="J905" s="6">
        <v>1.3155298296388871</v>
      </c>
      <c r="K905" s="6">
        <v>1.3155298296388871</v>
      </c>
      <c r="L905" s="6">
        <v>0</v>
      </c>
      <c r="M905" s="6">
        <f t="shared" si="84"/>
        <v>0.78931789778333228</v>
      </c>
      <c r="N905" s="6">
        <f t="shared" si="85"/>
        <v>0.98664737222916532</v>
      </c>
      <c r="O905" s="6">
        <f t="shared" si="86"/>
        <v>0.92087088074722101</v>
      </c>
      <c r="P905" s="6">
        <f t="shared" si="87"/>
        <v>0.65776491481944355</v>
      </c>
      <c r="Q905" s="6">
        <f t="shared" si="88"/>
        <v>0.19114205282030619</v>
      </c>
      <c r="R905" s="6">
        <f t="shared" si="89"/>
        <v>-0.13155298296388873</v>
      </c>
      <c r="S905" t="str" cm="1">
        <f t="array" ref="S905">_xlfn.IFS(R905&gt;Q905,"Zunahme",-1*Q905&gt;R905,"Abnahme",TRUE,"Konstant")</f>
        <v>Konstant</v>
      </c>
      <c r="T905">
        <f>IFERROR(INDEX(Gemeinde_Kennzahlen!A:C,MATCH(B905,Gemeinde_Kennzahlen!B:B,),3),0)</f>
        <v>9158</v>
      </c>
      <c r="U905">
        <f>IFERROR(IF(ISNUMBER(INDEX(Gemeinde_Kennzahlen!A:W,MATCH(B905,Gemeinde_Kennzahlen!B:B,),23)),INDEX(Gemeinde_Kennzahlen!A:W,MATCH(B905,Gemeinde_Kennzahlen!B:B,),23),0),0)</f>
        <v>6045</v>
      </c>
    </row>
    <row r="906" spans="1:21" x14ac:dyDescent="0.2">
      <c r="A906">
        <v>2764</v>
      </c>
      <c r="B906" t="s">
        <v>1484</v>
      </c>
      <c r="C906" s="6">
        <v>0</v>
      </c>
      <c r="D906" s="6">
        <v>4.4062568847763819</v>
      </c>
      <c r="E906" s="6">
        <v>2.2031284423881909</v>
      </c>
      <c r="F906" s="6">
        <v>0</v>
      </c>
      <c r="G906" s="6">
        <v>0</v>
      </c>
      <c r="H906" s="6">
        <v>0</v>
      </c>
      <c r="I906" s="6">
        <v>0</v>
      </c>
      <c r="J906" s="6">
        <v>0</v>
      </c>
      <c r="K906" s="6">
        <v>0</v>
      </c>
      <c r="L906" s="6">
        <v>2.2031284423881909</v>
      </c>
      <c r="M906" s="6">
        <f t="shared" si="84"/>
        <v>0.88125137695527633</v>
      </c>
      <c r="N906" s="6">
        <f t="shared" si="85"/>
        <v>0</v>
      </c>
      <c r="O906" s="6">
        <f t="shared" si="86"/>
        <v>1.3218770654329144</v>
      </c>
      <c r="P906" s="6">
        <f t="shared" si="87"/>
        <v>0.44062568847763817</v>
      </c>
      <c r="Q906" s="6">
        <f t="shared" si="88"/>
        <v>0.4871300272241168</v>
      </c>
      <c r="R906" s="6">
        <f t="shared" si="89"/>
        <v>-0.44062568847763817</v>
      </c>
      <c r="S906" t="str" cm="1">
        <f t="array" ref="S906">_xlfn.IFS(R906&gt;Q906,"Zunahme",-1*Q906&gt;R906,"Abnahme",TRUE,"Konstant")</f>
        <v>Konstant</v>
      </c>
      <c r="T906">
        <f>IFERROR(INDEX(Gemeinde_Kennzahlen!A:C,MATCH(B906,Gemeinde_Kennzahlen!B:B,),3),0)</f>
        <v>3476</v>
      </c>
      <c r="U906">
        <f>IFERROR(IF(ISNUMBER(INDEX(Gemeinde_Kennzahlen!A:W,MATCH(B906,Gemeinde_Kennzahlen!B:B,),23)),INDEX(Gemeinde_Kennzahlen!A:W,MATCH(B906,Gemeinde_Kennzahlen!B:B,),23),0),0)</f>
        <v>1063</v>
      </c>
    </row>
    <row r="907" spans="1:21" x14ac:dyDescent="0.2">
      <c r="A907">
        <v>2765</v>
      </c>
      <c r="B907" t="s">
        <v>1483</v>
      </c>
      <c r="C907" s="6">
        <v>1.8384887622374408</v>
      </c>
      <c r="D907" s="6">
        <v>0.91924438111872042</v>
      </c>
      <c r="E907" s="6">
        <v>1.3788665716780806</v>
      </c>
      <c r="F907" s="6">
        <v>2.2981109527968009</v>
      </c>
      <c r="G907" s="6">
        <v>0.91924438111872042</v>
      </c>
      <c r="H907" s="6">
        <v>1.8384887622374408</v>
      </c>
      <c r="I907" s="6">
        <v>0.91924438111872042</v>
      </c>
      <c r="J907" s="6">
        <v>0.45962219055936021</v>
      </c>
      <c r="K907" s="6">
        <v>1.3788665716780806</v>
      </c>
      <c r="L907" s="6">
        <v>2.7577331433561612</v>
      </c>
      <c r="M907" s="6">
        <f t="shared" si="84"/>
        <v>1.4707910097899526</v>
      </c>
      <c r="N907" s="6">
        <f t="shared" si="85"/>
        <v>1.3788665716780806</v>
      </c>
      <c r="O907" s="6">
        <f t="shared" si="86"/>
        <v>1.4707910097899526</v>
      </c>
      <c r="P907" s="6">
        <f t="shared" si="87"/>
        <v>1.4707910097899526</v>
      </c>
      <c r="Q907" s="6">
        <f t="shared" si="88"/>
        <v>0.22516796826613772</v>
      </c>
      <c r="R907" s="6">
        <f t="shared" si="89"/>
        <v>0</v>
      </c>
      <c r="S907" t="str" cm="1">
        <f t="array" ref="S907">_xlfn.IFS(R907&gt;Q907,"Zunahme",-1*Q907&gt;R907,"Abnahme",TRUE,"Konstant")</f>
        <v>Konstant</v>
      </c>
      <c r="T907">
        <f>IFERROR(INDEX(Gemeinde_Kennzahlen!A:C,MATCH(B907,Gemeinde_Kennzahlen!B:B,),3),0)</f>
        <v>15793</v>
      </c>
      <c r="U907">
        <f>IFERROR(IF(ISNUMBER(INDEX(Gemeinde_Kennzahlen!A:W,MATCH(B907,Gemeinde_Kennzahlen!B:B,),23)),INDEX(Gemeinde_Kennzahlen!A:W,MATCH(B907,Gemeinde_Kennzahlen!B:B,),23),0),0)</f>
        <v>5964</v>
      </c>
    </row>
    <row r="908" spans="1:21" x14ac:dyDescent="0.2">
      <c r="A908">
        <v>2766</v>
      </c>
      <c r="B908" t="s">
        <v>1482</v>
      </c>
      <c r="C908" s="6">
        <v>0.68050357264375638</v>
      </c>
      <c r="D908" s="6">
        <v>0</v>
      </c>
      <c r="E908" s="6">
        <v>2.0415107179312693</v>
      </c>
      <c r="F908" s="6">
        <v>2.0415107179312693</v>
      </c>
      <c r="G908" s="6">
        <v>0.68050357264375638</v>
      </c>
      <c r="H908" s="6">
        <v>2.0415107179312693</v>
      </c>
      <c r="I908" s="6">
        <v>1.3610071452875128</v>
      </c>
      <c r="J908" s="6">
        <v>1.3610071452875128</v>
      </c>
      <c r="K908" s="6">
        <v>0.68050357264375638</v>
      </c>
      <c r="L908" s="6">
        <v>0</v>
      </c>
      <c r="M908" s="6">
        <f t="shared" si="84"/>
        <v>1.0888057162300102</v>
      </c>
      <c r="N908" s="6">
        <f t="shared" si="85"/>
        <v>1.0207553589656346</v>
      </c>
      <c r="O908" s="6">
        <f t="shared" si="86"/>
        <v>1.0888057162300102</v>
      </c>
      <c r="P908" s="6">
        <f t="shared" si="87"/>
        <v>1.0888057162300102</v>
      </c>
      <c r="Q908" s="6">
        <f t="shared" si="88"/>
        <v>0.25259223603629455</v>
      </c>
      <c r="R908" s="6">
        <f t="shared" si="89"/>
        <v>0</v>
      </c>
      <c r="S908" t="str" cm="1">
        <f t="array" ref="S908">_xlfn.IFS(R908&gt;Q908,"Zunahme",-1*Q908&gt;R908,"Abnahme",TRUE,"Konstant")</f>
        <v>Konstant</v>
      </c>
      <c r="T908">
        <f>IFERROR(INDEX(Gemeinde_Kennzahlen!A:C,MATCH(B908,Gemeinde_Kennzahlen!B:B,),3),0)</f>
        <v>10432</v>
      </c>
      <c r="U908">
        <f>IFERROR(IF(ISNUMBER(INDEX(Gemeinde_Kennzahlen!A:W,MATCH(B908,Gemeinde_Kennzahlen!B:B,),23)),INDEX(Gemeinde_Kennzahlen!A:W,MATCH(B908,Gemeinde_Kennzahlen!B:B,),23),0),0)</f>
        <v>4263</v>
      </c>
    </row>
    <row r="909" spans="1:21" x14ac:dyDescent="0.2">
      <c r="A909">
        <v>2767</v>
      </c>
      <c r="B909" t="s">
        <v>1481</v>
      </c>
      <c r="C909" s="6">
        <v>0</v>
      </c>
      <c r="D909" s="6">
        <v>2.4271844660194177</v>
      </c>
      <c r="E909" s="6">
        <v>2.4271844660194177</v>
      </c>
      <c r="F909" s="6">
        <v>2.4271844660194177</v>
      </c>
      <c r="G909" s="6">
        <v>3.6407766990291264</v>
      </c>
      <c r="H909" s="6">
        <v>2.4271844660194177</v>
      </c>
      <c r="I909" s="6">
        <v>1.2135922330097089</v>
      </c>
      <c r="J909" s="6">
        <v>6.0679611650485441</v>
      </c>
      <c r="K909" s="6">
        <v>2.4271844660194177</v>
      </c>
      <c r="L909" s="6">
        <v>0</v>
      </c>
      <c r="M909" s="6">
        <f t="shared" si="84"/>
        <v>2.3058252427184471</v>
      </c>
      <c r="N909" s="6">
        <f t="shared" si="85"/>
        <v>2.4271844660194177</v>
      </c>
      <c r="O909" s="6">
        <f t="shared" si="86"/>
        <v>2.1844660194174761</v>
      </c>
      <c r="P909" s="6">
        <f t="shared" si="87"/>
        <v>2.4271844660194177</v>
      </c>
      <c r="Q909" s="6">
        <f t="shared" si="88"/>
        <v>0.5561378270577475</v>
      </c>
      <c r="R909" s="6">
        <f t="shared" si="89"/>
        <v>0.1213592233009706</v>
      </c>
      <c r="S909" t="str" cm="1">
        <f t="array" ref="S909">_xlfn.IFS(R909&gt;Q909,"Zunahme",-1*Q909&gt;R909,"Abnahme",TRUE,"Konstant")</f>
        <v>Konstant</v>
      </c>
      <c r="T909">
        <f>IFERROR(INDEX(Gemeinde_Kennzahlen!A:C,MATCH(B909,Gemeinde_Kennzahlen!B:B,),3),0)</f>
        <v>6783</v>
      </c>
      <c r="U909">
        <f>IFERROR(IF(ISNUMBER(INDEX(Gemeinde_Kennzahlen!A:W,MATCH(B909,Gemeinde_Kennzahlen!B:B,),23)),INDEX(Gemeinde_Kennzahlen!A:W,MATCH(B909,Gemeinde_Kennzahlen!B:B,),23),0),0)</f>
        <v>1457</v>
      </c>
    </row>
    <row r="910" spans="1:21" x14ac:dyDescent="0.2">
      <c r="A910">
        <v>2768</v>
      </c>
      <c r="B910" t="s">
        <v>1480</v>
      </c>
      <c r="C910" s="6">
        <v>1.5146925174189638</v>
      </c>
      <c r="D910" s="6">
        <v>1.5146925174189638</v>
      </c>
      <c r="E910" s="6">
        <v>1.5146925174189638</v>
      </c>
      <c r="F910" s="6">
        <v>3.0293850348379276</v>
      </c>
      <c r="G910" s="6">
        <v>0</v>
      </c>
      <c r="H910" s="6">
        <v>0</v>
      </c>
      <c r="I910" s="6">
        <v>0</v>
      </c>
      <c r="J910" s="6">
        <v>1.5146925174189638</v>
      </c>
      <c r="K910" s="6">
        <v>1.5146925174189638</v>
      </c>
      <c r="L910" s="6">
        <v>0</v>
      </c>
      <c r="M910" s="6">
        <f t="shared" si="84"/>
        <v>1.0602847621932745</v>
      </c>
      <c r="N910" s="6">
        <f t="shared" si="85"/>
        <v>1.5146925174189638</v>
      </c>
      <c r="O910" s="6">
        <f t="shared" si="86"/>
        <v>1.5146925174189638</v>
      </c>
      <c r="P910" s="6">
        <f t="shared" si="87"/>
        <v>0.60587700696758551</v>
      </c>
      <c r="Q910" s="6">
        <f t="shared" si="88"/>
        <v>0.32329214568478482</v>
      </c>
      <c r="R910" s="6">
        <f t="shared" si="89"/>
        <v>-0.45440775522568899</v>
      </c>
      <c r="S910" t="str" cm="1">
        <f t="array" ref="S910">_xlfn.IFS(R910&gt;Q910,"Zunahme",-1*Q910&gt;R910,"Abnahme",TRUE,"Konstant")</f>
        <v>Abnahme</v>
      </c>
      <c r="T910">
        <f>IFERROR(INDEX(Gemeinde_Kennzahlen!A:C,MATCH(B910,Gemeinde_Kennzahlen!B:B,),3),0)</f>
        <v>5354</v>
      </c>
      <c r="U910">
        <f>IFERROR(IF(ISNUMBER(INDEX(Gemeinde_Kennzahlen!A:W,MATCH(B910,Gemeinde_Kennzahlen!B:B,),23)),INDEX(Gemeinde_Kennzahlen!A:W,MATCH(B910,Gemeinde_Kennzahlen!B:B,),23),0),0)</f>
        <v>1248</v>
      </c>
    </row>
    <row r="911" spans="1:21" x14ac:dyDescent="0.2">
      <c r="A911">
        <v>2769</v>
      </c>
      <c r="B911" t="s">
        <v>1479</v>
      </c>
      <c r="C911" s="6">
        <v>0.42360316855170077</v>
      </c>
      <c r="D911" s="6">
        <v>0.84720633710340154</v>
      </c>
      <c r="E911" s="6">
        <v>2.1180158427585036</v>
      </c>
      <c r="F911" s="6">
        <v>0.84720633710340154</v>
      </c>
      <c r="G911" s="6">
        <v>1.6944126742068031</v>
      </c>
      <c r="H911" s="6">
        <v>1.2708095056551023</v>
      </c>
      <c r="I911" s="6">
        <v>2.5416190113102046</v>
      </c>
      <c r="J911" s="6">
        <v>1.6944126742068031</v>
      </c>
      <c r="K911" s="6">
        <v>0.42360316855170077</v>
      </c>
      <c r="L911" s="6">
        <v>0.84720633710340154</v>
      </c>
      <c r="M911" s="6">
        <f t="shared" si="84"/>
        <v>1.2708095056551023</v>
      </c>
      <c r="N911" s="6">
        <f t="shared" si="85"/>
        <v>1.0590079213792518</v>
      </c>
      <c r="O911" s="6">
        <f t="shared" si="86"/>
        <v>1.186088871944762</v>
      </c>
      <c r="P911" s="6">
        <f t="shared" si="87"/>
        <v>1.3555301393654424</v>
      </c>
      <c r="Q911" s="6">
        <f t="shared" si="88"/>
        <v>0.22767986185731764</v>
      </c>
      <c r="R911" s="6">
        <f t="shared" si="89"/>
        <v>8.472063371034011E-2</v>
      </c>
      <c r="S911" t="str" cm="1">
        <f t="array" ref="S911">_xlfn.IFS(R911&gt;Q911,"Zunahme",-1*Q911&gt;R911,"Abnahme",TRUE,"Konstant")</f>
        <v>Konstant</v>
      </c>
      <c r="T911">
        <f>IFERROR(INDEX(Gemeinde_Kennzahlen!A:C,MATCH(B911,Gemeinde_Kennzahlen!B:B,),3),0)</f>
        <v>12104</v>
      </c>
      <c r="U911">
        <f>IFERROR(IF(ISNUMBER(INDEX(Gemeinde_Kennzahlen!A:W,MATCH(B911,Gemeinde_Kennzahlen!B:B,),23)),INDEX(Gemeinde_Kennzahlen!A:W,MATCH(B911,Gemeinde_Kennzahlen!B:B,),23),0),0)</f>
        <v>11503</v>
      </c>
    </row>
    <row r="912" spans="1:21" x14ac:dyDescent="0.2">
      <c r="A912">
        <v>2770</v>
      </c>
      <c r="B912" t="s">
        <v>1478</v>
      </c>
      <c r="C912" s="6">
        <v>0.96033803898972436</v>
      </c>
      <c r="D912" s="6">
        <v>1.2804507186529659</v>
      </c>
      <c r="E912" s="6">
        <v>1.6005633983162073</v>
      </c>
      <c r="F912" s="6">
        <v>1.2804507186529659</v>
      </c>
      <c r="G912" s="6">
        <v>1.2804507186529659</v>
      </c>
      <c r="H912" s="6">
        <v>2.5609014373059318</v>
      </c>
      <c r="I912" s="6">
        <v>2.5609014373059318</v>
      </c>
      <c r="J912" s="6">
        <v>0.64022535932648295</v>
      </c>
      <c r="K912" s="6">
        <v>0.64022535932648295</v>
      </c>
      <c r="L912" s="6">
        <v>1.9206760779794487</v>
      </c>
      <c r="M912" s="6">
        <f t="shared" si="84"/>
        <v>1.4725183264509105</v>
      </c>
      <c r="N912" s="6">
        <f t="shared" si="85"/>
        <v>1.2804507186529659</v>
      </c>
      <c r="O912" s="6">
        <f t="shared" si="86"/>
        <v>1.2804507186529659</v>
      </c>
      <c r="P912" s="6">
        <f t="shared" si="87"/>
        <v>1.6645859342488556</v>
      </c>
      <c r="Q912" s="6">
        <f t="shared" si="88"/>
        <v>0.21971745021686581</v>
      </c>
      <c r="R912" s="6">
        <f t="shared" si="89"/>
        <v>0.19206760779794507</v>
      </c>
      <c r="S912" t="str" cm="1">
        <f t="array" ref="S912">_xlfn.IFS(R912&gt;Q912,"Zunahme",-1*Q912&gt;R912,"Abnahme",TRUE,"Konstant")</f>
        <v>Konstant</v>
      </c>
      <c r="T912">
        <f>IFERROR(INDEX(Gemeinde_Kennzahlen!A:C,MATCH(B912,Gemeinde_Kennzahlen!B:B,),3),0)</f>
        <v>17910</v>
      </c>
      <c r="U912">
        <f>IFERROR(IF(ISNUMBER(INDEX(Gemeinde_Kennzahlen!A:W,MATCH(B912,Gemeinde_Kennzahlen!B:B,),23)),INDEX(Gemeinde_Kennzahlen!A:W,MATCH(B912,Gemeinde_Kennzahlen!B:B,),23),0),0)</f>
        <v>13329</v>
      </c>
    </row>
    <row r="913" spans="1:21" x14ac:dyDescent="0.2">
      <c r="A913">
        <v>2771</v>
      </c>
      <c r="B913" t="s">
        <v>1477</v>
      </c>
      <c r="C913" s="6">
        <v>1.9990671020190578</v>
      </c>
      <c r="D913" s="6">
        <v>2.6654228026920772</v>
      </c>
      <c r="E913" s="6">
        <v>1.9990671020190578</v>
      </c>
      <c r="F913" s="6">
        <v>1.3327114013460386</v>
      </c>
      <c r="G913" s="6">
        <v>0.6663557006730193</v>
      </c>
      <c r="H913" s="6">
        <v>1.3327114013460386</v>
      </c>
      <c r="I913" s="6">
        <v>1.3327114013460386</v>
      </c>
      <c r="J913" s="6">
        <v>2.6654228026920772</v>
      </c>
      <c r="K913" s="6">
        <v>0</v>
      </c>
      <c r="L913" s="6">
        <v>1.9990671020190578</v>
      </c>
      <c r="M913" s="6">
        <f t="shared" si="84"/>
        <v>1.5992536816152465</v>
      </c>
      <c r="N913" s="6">
        <f t="shared" si="85"/>
        <v>1.6658892516825481</v>
      </c>
      <c r="O913" s="6">
        <f t="shared" si="86"/>
        <v>1.7325248217498501</v>
      </c>
      <c r="P913" s="6">
        <f t="shared" si="87"/>
        <v>1.4659825414806424</v>
      </c>
      <c r="Q913" s="6">
        <f t="shared" si="88"/>
        <v>0.26654228026920773</v>
      </c>
      <c r="R913" s="6">
        <f t="shared" si="89"/>
        <v>-0.13327114013460406</v>
      </c>
      <c r="S913" t="str" cm="1">
        <f t="array" ref="S913">_xlfn.IFS(R913&gt;Q913,"Zunahme",-1*Q913&gt;R913,"Abnahme",TRUE,"Konstant")</f>
        <v>Konstant</v>
      </c>
      <c r="T913">
        <f>IFERROR(INDEX(Gemeinde_Kennzahlen!A:C,MATCH(B913,Gemeinde_Kennzahlen!B:B,),3),0)</f>
        <v>11221</v>
      </c>
      <c r="U913">
        <f>IFERROR(IF(ISNUMBER(INDEX(Gemeinde_Kennzahlen!A:W,MATCH(B913,Gemeinde_Kennzahlen!B:B,),23)),INDEX(Gemeinde_Kennzahlen!A:W,MATCH(B913,Gemeinde_Kennzahlen!B:B,),23),0),0)</f>
        <v>3786</v>
      </c>
    </row>
    <row r="914" spans="1:21" x14ac:dyDescent="0.2">
      <c r="A914">
        <v>2772</v>
      </c>
      <c r="B914" t="s">
        <v>1476</v>
      </c>
      <c r="C914" s="6">
        <v>3.6630036630036629</v>
      </c>
      <c r="D914" s="6">
        <v>0</v>
      </c>
      <c r="E914" s="6">
        <v>0</v>
      </c>
      <c r="F914" s="6">
        <v>0</v>
      </c>
      <c r="G914" s="6">
        <v>3.6630036630036629</v>
      </c>
      <c r="H914" s="6">
        <v>0</v>
      </c>
      <c r="I914" s="6">
        <v>0</v>
      </c>
      <c r="J914" s="6">
        <v>0</v>
      </c>
      <c r="K914" s="6">
        <v>3.6630036630036629</v>
      </c>
      <c r="L914" s="6">
        <v>0</v>
      </c>
      <c r="M914" s="6">
        <f t="shared" si="84"/>
        <v>1.098901098901099</v>
      </c>
      <c r="N914" s="6">
        <f t="shared" si="85"/>
        <v>0</v>
      </c>
      <c r="O914" s="6">
        <f t="shared" si="86"/>
        <v>1.4652014652014651</v>
      </c>
      <c r="P914" s="6">
        <f t="shared" si="87"/>
        <v>0.73260073260073255</v>
      </c>
      <c r="Q914" s="6">
        <f t="shared" si="88"/>
        <v>0.55953305188715996</v>
      </c>
      <c r="R914" s="6">
        <f t="shared" si="89"/>
        <v>-0.36630036630036644</v>
      </c>
      <c r="S914" t="str" cm="1">
        <f t="array" ref="S914">_xlfn.IFS(R914&gt;Q914,"Zunahme",-1*Q914&gt;R914,"Abnahme",TRUE,"Konstant")</f>
        <v>Konstant</v>
      </c>
      <c r="T914">
        <f>IFERROR(INDEX(Gemeinde_Kennzahlen!A:C,MATCH(B914,Gemeinde_Kennzahlen!B:B,),3),0)</f>
        <v>2369</v>
      </c>
      <c r="U914">
        <f>IFERROR(IF(ISNUMBER(INDEX(Gemeinde_Kennzahlen!A:W,MATCH(B914,Gemeinde_Kennzahlen!B:B,),23)),INDEX(Gemeinde_Kennzahlen!A:W,MATCH(B914,Gemeinde_Kennzahlen!B:B,),23),0),0)</f>
        <v>361</v>
      </c>
    </row>
    <row r="915" spans="1:21" x14ac:dyDescent="0.2">
      <c r="A915">
        <v>2773</v>
      </c>
      <c r="B915" t="s">
        <v>1475</v>
      </c>
      <c r="C915" s="6">
        <v>0.64036885245901631</v>
      </c>
      <c r="D915" s="6">
        <v>1.6009221311475408</v>
      </c>
      <c r="E915" s="6">
        <v>1.6009221311475408</v>
      </c>
      <c r="F915" s="6">
        <v>1.2807377049180326</v>
      </c>
      <c r="G915" s="6">
        <v>1.6009221311475408</v>
      </c>
      <c r="H915" s="6">
        <v>0.64036885245901631</v>
      </c>
      <c r="I915" s="6">
        <v>1.2807377049180326</v>
      </c>
      <c r="J915" s="6">
        <v>0.96055327868852458</v>
      </c>
      <c r="K915" s="6">
        <v>1.2807377049180326</v>
      </c>
      <c r="L915" s="6">
        <v>0.32018442622950816</v>
      </c>
      <c r="M915" s="6">
        <f t="shared" ref="M915:M978" si="90">AVERAGE(C915:L915)</f>
        <v>1.1206454918032784</v>
      </c>
      <c r="N915" s="6">
        <f t="shared" ref="N915:N978" si="91">MEDIAN(C915:L915)</f>
        <v>1.2807377049180326</v>
      </c>
      <c r="O915" s="6">
        <f t="shared" ref="O915:O978" si="92">AVERAGE((C915:G915))</f>
        <v>1.3447745901639343</v>
      </c>
      <c r="P915" s="6">
        <f t="shared" ref="P915:P978" si="93">AVERAGE(H915:L915)</f>
        <v>0.89651639344262291</v>
      </c>
      <c r="Q915" s="6">
        <f t="shared" ref="Q915:Q978" si="94">STDEVA(C915:L915)/SQRT(COUNT(C915:L915))</f>
        <v>0.14516596769056794</v>
      </c>
      <c r="R915" s="6">
        <f t="shared" ref="R915:R978" si="95">P915-M915</f>
        <v>-0.22412909836065553</v>
      </c>
      <c r="S915" t="str" cm="1">
        <f t="array" ref="S915">_xlfn.IFS(R915&gt;Q915,"Zunahme",-1*Q915&gt;R915,"Abnahme",TRUE,"Konstant")</f>
        <v>Abnahme</v>
      </c>
      <c r="T915">
        <f>IFERROR(INDEX(Gemeinde_Kennzahlen!A:C,MATCH(B915,Gemeinde_Kennzahlen!B:B,),3),0)</f>
        <v>19181</v>
      </c>
      <c r="U915">
        <f>IFERROR(IF(ISNUMBER(INDEX(Gemeinde_Kennzahlen!A:W,MATCH(B915,Gemeinde_Kennzahlen!B:B,),23)),INDEX(Gemeinde_Kennzahlen!A:W,MATCH(B915,Gemeinde_Kennzahlen!B:B,),23),0),0)</f>
        <v>12051</v>
      </c>
    </row>
    <row r="916" spans="1:21" x14ac:dyDescent="0.2">
      <c r="A916">
        <v>2774</v>
      </c>
      <c r="B916" t="s">
        <v>1474</v>
      </c>
      <c r="C916" s="6">
        <v>0</v>
      </c>
      <c r="D916" s="6">
        <v>0</v>
      </c>
      <c r="E916" s="6">
        <v>0</v>
      </c>
      <c r="F916" s="6">
        <v>5.6785917092561045</v>
      </c>
      <c r="G916" s="6">
        <v>0</v>
      </c>
      <c r="H916" s="6">
        <v>0</v>
      </c>
      <c r="I916" s="6">
        <v>0</v>
      </c>
      <c r="J916" s="6">
        <v>0</v>
      </c>
      <c r="K916" s="6">
        <v>0</v>
      </c>
      <c r="L916" s="6">
        <v>0</v>
      </c>
      <c r="M916" s="6">
        <f t="shared" si="90"/>
        <v>0.56785917092561045</v>
      </c>
      <c r="N916" s="6">
        <f t="shared" si="91"/>
        <v>0</v>
      </c>
      <c r="O916" s="6">
        <f t="shared" si="92"/>
        <v>1.1357183418512209</v>
      </c>
      <c r="P916" s="6">
        <f t="shared" si="93"/>
        <v>0</v>
      </c>
      <c r="Q916" s="6">
        <f t="shared" si="94"/>
        <v>0.56785917092561045</v>
      </c>
      <c r="R916" s="6">
        <f t="shared" si="95"/>
        <v>-0.56785917092561045</v>
      </c>
      <c r="S916" t="str" cm="1">
        <f t="array" ref="S916">_xlfn.IFS(R916&gt;Q916,"Zunahme",-1*Q916&gt;R916,"Abnahme",TRUE,"Konstant")</f>
        <v>Konstant</v>
      </c>
      <c r="T916">
        <f>IFERROR(INDEX(Gemeinde_Kennzahlen!A:C,MATCH(B916,Gemeinde_Kennzahlen!B:B,),3),0)</f>
        <v>1409</v>
      </c>
      <c r="U916">
        <f>IFERROR(IF(ISNUMBER(INDEX(Gemeinde_Kennzahlen!A:W,MATCH(B916,Gemeinde_Kennzahlen!B:B,),23)),INDEX(Gemeinde_Kennzahlen!A:W,MATCH(B916,Gemeinde_Kennzahlen!B:B,),23),0),0)</f>
        <v>352</v>
      </c>
    </row>
    <row r="917" spans="1:21" x14ac:dyDescent="0.2">
      <c r="A917">
        <v>2775</v>
      </c>
      <c r="B917" t="s">
        <v>1473</v>
      </c>
      <c r="C917" s="6">
        <v>1.5316281206922959</v>
      </c>
      <c r="D917" s="6">
        <v>2.2974421810384436</v>
      </c>
      <c r="E917" s="6">
        <v>0.76581406034614796</v>
      </c>
      <c r="F917" s="6">
        <v>1.5316281206922959</v>
      </c>
      <c r="G917" s="6">
        <v>2.2974421810384436</v>
      </c>
      <c r="H917" s="6">
        <v>3.0632562413845918</v>
      </c>
      <c r="I917" s="6">
        <v>1.5316281206922959</v>
      </c>
      <c r="J917" s="6">
        <v>0.76581406034614796</v>
      </c>
      <c r="K917" s="6">
        <v>3.0632562413845918</v>
      </c>
      <c r="L917" s="6">
        <v>2.2974421810384436</v>
      </c>
      <c r="M917" s="6">
        <f t="shared" si="90"/>
        <v>1.9145351508653701</v>
      </c>
      <c r="N917" s="6">
        <f t="shared" si="91"/>
        <v>1.9145351508653699</v>
      </c>
      <c r="O917" s="6">
        <f t="shared" si="92"/>
        <v>1.6847909327615256</v>
      </c>
      <c r="P917" s="6">
        <f t="shared" si="93"/>
        <v>2.1442793689692143</v>
      </c>
      <c r="Q917" s="6">
        <f t="shared" si="94"/>
        <v>0.26157529907488625</v>
      </c>
      <c r="R917" s="6">
        <f t="shared" si="95"/>
        <v>0.22974421810384427</v>
      </c>
      <c r="S917" t="str" cm="1">
        <f t="array" ref="S917">_xlfn.IFS(R917&gt;Q917,"Zunahme",-1*Q917&gt;R917,"Abnahme",TRUE,"Konstant")</f>
        <v>Konstant</v>
      </c>
      <c r="T917">
        <f>IFERROR(INDEX(Gemeinde_Kennzahlen!A:C,MATCH(B917,Gemeinde_Kennzahlen!B:B,),3),0)</f>
        <v>9918</v>
      </c>
      <c r="U917">
        <f>IFERROR(IF(ISNUMBER(INDEX(Gemeinde_Kennzahlen!A:W,MATCH(B917,Gemeinde_Kennzahlen!B:B,),23)),INDEX(Gemeinde_Kennzahlen!A:W,MATCH(B917,Gemeinde_Kennzahlen!B:B,),23),0),0)</f>
        <v>3140</v>
      </c>
    </row>
    <row r="918" spans="1:21" x14ac:dyDescent="0.2">
      <c r="A918">
        <v>2781</v>
      </c>
      <c r="B918" t="s">
        <v>1472</v>
      </c>
      <c r="C918" s="6">
        <v>0</v>
      </c>
      <c r="D918" s="6">
        <v>0</v>
      </c>
      <c r="E918" s="6">
        <v>0</v>
      </c>
      <c r="F918" s="6">
        <v>0</v>
      </c>
      <c r="G918" s="6">
        <v>0</v>
      </c>
      <c r="H918" s="6">
        <v>0</v>
      </c>
      <c r="I918" s="6">
        <v>0</v>
      </c>
      <c r="J918" s="6">
        <v>0</v>
      </c>
      <c r="K918" s="6">
        <v>0</v>
      </c>
      <c r="L918" s="6">
        <v>0</v>
      </c>
      <c r="M918" s="6">
        <f t="shared" si="90"/>
        <v>0</v>
      </c>
      <c r="N918" s="6">
        <f t="shared" si="91"/>
        <v>0</v>
      </c>
      <c r="O918" s="6">
        <f t="shared" si="92"/>
        <v>0</v>
      </c>
      <c r="P918" s="6">
        <f t="shared" si="93"/>
        <v>0</v>
      </c>
      <c r="Q918" s="6">
        <f t="shared" si="94"/>
        <v>0</v>
      </c>
      <c r="R918" s="6">
        <f t="shared" si="95"/>
        <v>0</v>
      </c>
      <c r="S918" t="str" cm="1">
        <f t="array" ref="S918">_xlfn.IFS(R918&gt;Q918,"Zunahme",-1*Q918&gt;R918,"Abnahme",TRUE,"Konstant")</f>
        <v>Konstant</v>
      </c>
      <c r="T918">
        <f>IFERROR(INDEX(Gemeinde_Kennzahlen!A:C,MATCH(B918,Gemeinde_Kennzahlen!B:B,),3),0)</f>
        <v>699</v>
      </c>
      <c r="U918">
        <f>IFERROR(IF(ISNUMBER(INDEX(Gemeinde_Kennzahlen!A:W,MATCH(B918,Gemeinde_Kennzahlen!B:B,),23)),INDEX(Gemeinde_Kennzahlen!A:W,MATCH(B918,Gemeinde_Kennzahlen!B:B,),23),0),0)</f>
        <v>100</v>
      </c>
    </row>
    <row r="919" spans="1:21" x14ac:dyDescent="0.2">
      <c r="A919">
        <v>2782</v>
      </c>
      <c r="B919" t="s">
        <v>1471</v>
      </c>
      <c r="C919" s="6">
        <v>14.888337468982629</v>
      </c>
      <c r="D919" s="6">
        <v>0</v>
      </c>
      <c r="E919" s="6">
        <v>0</v>
      </c>
      <c r="F919" s="6">
        <v>0</v>
      </c>
      <c r="G919" s="6">
        <v>0</v>
      </c>
      <c r="H919" s="6">
        <v>0</v>
      </c>
      <c r="I919" s="6">
        <v>0</v>
      </c>
      <c r="J919" s="6">
        <v>0</v>
      </c>
      <c r="K919" s="6">
        <v>0</v>
      </c>
      <c r="L919" s="6">
        <v>0</v>
      </c>
      <c r="M919" s="6">
        <f t="shared" si="90"/>
        <v>1.4888337468982629</v>
      </c>
      <c r="N919" s="6">
        <f t="shared" si="91"/>
        <v>0</v>
      </c>
      <c r="O919" s="6">
        <f t="shared" si="92"/>
        <v>2.9776674937965257</v>
      </c>
      <c r="P919" s="6">
        <f t="shared" si="93"/>
        <v>0</v>
      </c>
      <c r="Q919" s="6">
        <f t="shared" si="94"/>
        <v>1.4888337468982626</v>
      </c>
      <c r="R919" s="6">
        <f t="shared" si="95"/>
        <v>-1.4888337468982629</v>
      </c>
      <c r="S919" t="str" cm="1">
        <f t="array" ref="S919">_xlfn.IFS(R919&gt;Q919,"Zunahme",-1*Q919&gt;R919,"Abnahme",TRUE,"Konstant")</f>
        <v>Konstant</v>
      </c>
      <c r="T919">
        <f>IFERROR(INDEX(Gemeinde_Kennzahlen!A:C,MATCH(B919,Gemeinde_Kennzahlen!B:B,),3),0)</f>
        <v>1656</v>
      </c>
      <c r="U919">
        <f>IFERROR(IF(ISNUMBER(INDEX(Gemeinde_Kennzahlen!A:W,MATCH(B919,Gemeinde_Kennzahlen!B:B,),23)),INDEX(Gemeinde_Kennzahlen!A:W,MATCH(B919,Gemeinde_Kennzahlen!B:B,),23),0),0)</f>
        <v>359</v>
      </c>
    </row>
    <row r="920" spans="1:21" x14ac:dyDescent="0.2">
      <c r="A920">
        <v>2783</v>
      </c>
      <c r="B920" t="s">
        <v>1470</v>
      </c>
      <c r="C920" s="6">
        <v>0</v>
      </c>
      <c r="D920" s="6">
        <v>0</v>
      </c>
      <c r="E920" s="6">
        <v>0</v>
      </c>
      <c r="F920" s="6">
        <v>0</v>
      </c>
      <c r="G920" s="6">
        <v>0</v>
      </c>
      <c r="H920" s="6">
        <v>0</v>
      </c>
      <c r="I920" s="6">
        <v>0</v>
      </c>
      <c r="J920" s="6">
        <v>0</v>
      </c>
      <c r="K920" s="6">
        <v>0</v>
      </c>
      <c r="L920" s="6">
        <v>0</v>
      </c>
      <c r="M920" s="6">
        <f t="shared" si="90"/>
        <v>0</v>
      </c>
      <c r="N920" s="6">
        <f t="shared" si="91"/>
        <v>0</v>
      </c>
      <c r="O920" s="6">
        <f t="shared" si="92"/>
        <v>0</v>
      </c>
      <c r="P920" s="6">
        <f t="shared" si="93"/>
        <v>0</v>
      </c>
      <c r="Q920" s="6">
        <f t="shared" si="94"/>
        <v>0</v>
      </c>
      <c r="R920" s="6">
        <f t="shared" si="95"/>
        <v>0</v>
      </c>
      <c r="S920" t="str" cm="1">
        <f t="array" ref="S920">_xlfn.IFS(R920&gt;Q920,"Zunahme",-1*Q920&gt;R920,"Abnahme",TRUE,"Konstant")</f>
        <v>Konstant</v>
      </c>
      <c r="T920">
        <f>IFERROR(INDEX(Gemeinde_Kennzahlen!A:C,MATCH(B920,Gemeinde_Kennzahlen!B:B,),3),0)</f>
        <v>276</v>
      </c>
      <c r="U920">
        <f>IFERROR(IF(ISNUMBER(INDEX(Gemeinde_Kennzahlen!A:W,MATCH(B920,Gemeinde_Kennzahlen!B:B,),23)),INDEX(Gemeinde_Kennzahlen!A:W,MATCH(B920,Gemeinde_Kennzahlen!B:B,),23),0),0)</f>
        <v>28</v>
      </c>
    </row>
    <row r="921" spans="1:21" x14ac:dyDescent="0.2">
      <c r="A921">
        <v>2784</v>
      </c>
      <c r="B921" t="s">
        <v>1469</v>
      </c>
      <c r="C921" s="6">
        <v>0</v>
      </c>
      <c r="D921" s="6">
        <v>0</v>
      </c>
      <c r="E921" s="6">
        <v>10.810810810810811</v>
      </c>
      <c r="F921" s="6">
        <v>0</v>
      </c>
      <c r="G921" s="6">
        <v>0</v>
      </c>
      <c r="H921" s="6">
        <v>0</v>
      </c>
      <c r="I921" s="6">
        <v>0</v>
      </c>
      <c r="J921" s="6">
        <v>0</v>
      </c>
      <c r="K921" s="6">
        <v>0</v>
      </c>
      <c r="L921" s="6">
        <v>0</v>
      </c>
      <c r="M921" s="6">
        <f t="shared" si="90"/>
        <v>1.0810810810810811</v>
      </c>
      <c r="N921" s="6">
        <f t="shared" si="91"/>
        <v>0</v>
      </c>
      <c r="O921" s="6">
        <f t="shared" si="92"/>
        <v>2.1621621621621623</v>
      </c>
      <c r="P921" s="6">
        <f t="shared" si="93"/>
        <v>0</v>
      </c>
      <c r="Q921" s="6">
        <f t="shared" si="94"/>
        <v>1.0810810810810809</v>
      </c>
      <c r="R921" s="6">
        <f t="shared" si="95"/>
        <v>-1.0810810810810811</v>
      </c>
      <c r="S921" t="str" cm="1">
        <f t="array" ref="S921">_xlfn.IFS(R921&gt;Q921,"Zunahme",-1*Q921&gt;R921,"Abnahme",TRUE,"Konstant")</f>
        <v>Konstant</v>
      </c>
      <c r="T921">
        <f>IFERROR(INDEX(Gemeinde_Kennzahlen!A:C,MATCH(B921,Gemeinde_Kennzahlen!B:B,),3),0)</f>
        <v>708</v>
      </c>
      <c r="U921">
        <f>IFERROR(IF(ISNUMBER(INDEX(Gemeinde_Kennzahlen!A:W,MATCH(B921,Gemeinde_Kennzahlen!B:B,),23)),INDEX(Gemeinde_Kennzahlen!A:W,MATCH(B921,Gemeinde_Kennzahlen!B:B,),23),0),0)</f>
        <v>217</v>
      </c>
    </row>
    <row r="922" spans="1:21" x14ac:dyDescent="0.2">
      <c r="A922">
        <v>2785</v>
      </c>
      <c r="B922" t="s">
        <v>1468</v>
      </c>
      <c r="C922" s="6">
        <v>0</v>
      </c>
      <c r="D922" s="6">
        <v>0</v>
      </c>
      <c r="E922" s="6">
        <v>0</v>
      </c>
      <c r="F922" s="6">
        <v>0</v>
      </c>
      <c r="G922" s="6">
        <v>0</v>
      </c>
      <c r="H922" s="6">
        <v>0</v>
      </c>
      <c r="I922" s="6">
        <v>0</v>
      </c>
      <c r="J922" s="6">
        <v>0</v>
      </c>
      <c r="K922" s="6">
        <v>0</v>
      </c>
      <c r="L922" s="6">
        <v>0</v>
      </c>
      <c r="M922" s="6">
        <f t="shared" si="90"/>
        <v>0</v>
      </c>
      <c r="N922" s="6">
        <f t="shared" si="91"/>
        <v>0</v>
      </c>
      <c r="O922" s="6">
        <f t="shared" si="92"/>
        <v>0</v>
      </c>
      <c r="P922" s="6">
        <f t="shared" si="93"/>
        <v>0</v>
      </c>
      <c r="Q922" s="6">
        <f t="shared" si="94"/>
        <v>0</v>
      </c>
      <c r="R922" s="6">
        <f t="shared" si="95"/>
        <v>0</v>
      </c>
      <c r="S922" t="str" cm="1">
        <f t="array" ref="S922">_xlfn.IFS(R922&gt;Q922,"Zunahme",-1*Q922&gt;R922,"Abnahme",TRUE,"Konstant")</f>
        <v>Konstant</v>
      </c>
      <c r="T922">
        <f>IFERROR(INDEX(Gemeinde_Kennzahlen!A:C,MATCH(B922,Gemeinde_Kennzahlen!B:B,),3),0)</f>
        <v>1547</v>
      </c>
      <c r="U922">
        <f>IFERROR(IF(ISNUMBER(INDEX(Gemeinde_Kennzahlen!A:W,MATCH(B922,Gemeinde_Kennzahlen!B:B,),23)),INDEX(Gemeinde_Kennzahlen!A:W,MATCH(B922,Gemeinde_Kennzahlen!B:B,),23),0),0)</f>
        <v>661</v>
      </c>
    </row>
    <row r="923" spans="1:21" x14ac:dyDescent="0.2">
      <c r="A923">
        <v>2786</v>
      </c>
      <c r="B923" t="s">
        <v>1467</v>
      </c>
      <c r="C923" s="6">
        <v>4.5787545787545785</v>
      </c>
      <c r="D923" s="6">
        <v>9.1575091575091569</v>
      </c>
      <c r="E923" s="6">
        <v>0</v>
      </c>
      <c r="F923" s="6">
        <v>0</v>
      </c>
      <c r="G923" s="6">
        <v>0</v>
      </c>
      <c r="H923" s="6">
        <v>0</v>
      </c>
      <c r="I923" s="6">
        <v>0</v>
      </c>
      <c r="J923" s="6">
        <v>0</v>
      </c>
      <c r="K923" s="6">
        <v>0</v>
      </c>
      <c r="L923" s="6">
        <v>0</v>
      </c>
      <c r="M923" s="6">
        <f t="shared" si="90"/>
        <v>1.3736263736263736</v>
      </c>
      <c r="N923" s="6">
        <f t="shared" si="91"/>
        <v>0</v>
      </c>
      <c r="O923" s="6">
        <f t="shared" si="92"/>
        <v>2.7472527472527473</v>
      </c>
      <c r="P923" s="6">
        <f t="shared" si="93"/>
        <v>0</v>
      </c>
      <c r="Q923" s="6">
        <f t="shared" si="94"/>
        <v>0.97727781401600244</v>
      </c>
      <c r="R923" s="6">
        <f t="shared" si="95"/>
        <v>-1.3736263736263736</v>
      </c>
      <c r="S923" t="str" cm="1">
        <f t="array" ref="S923">_xlfn.IFS(R923&gt;Q923,"Zunahme",-1*Q923&gt;R923,"Abnahme",TRUE,"Konstant")</f>
        <v>Abnahme</v>
      </c>
      <c r="T923">
        <f>IFERROR(INDEX(Gemeinde_Kennzahlen!A:C,MATCH(B923,Gemeinde_Kennzahlen!B:B,),3),0)</f>
        <v>1871</v>
      </c>
      <c r="U923">
        <f>IFERROR(IF(ISNUMBER(INDEX(Gemeinde_Kennzahlen!A:W,MATCH(B923,Gemeinde_Kennzahlen!B:B,),23)),INDEX(Gemeinde_Kennzahlen!A:W,MATCH(B923,Gemeinde_Kennzahlen!B:B,),23),0),0)</f>
        <v>313</v>
      </c>
    </row>
    <row r="924" spans="1:21" x14ac:dyDescent="0.2">
      <c r="A924">
        <v>2787</v>
      </c>
      <c r="B924" t="s">
        <v>1466</v>
      </c>
      <c r="C924" s="6">
        <v>3.1100974497200911</v>
      </c>
      <c r="D924" s="6">
        <v>2.0733982998133942</v>
      </c>
      <c r="E924" s="6">
        <v>3.1100974497200911</v>
      </c>
      <c r="F924" s="6">
        <v>2.0733982998133942</v>
      </c>
      <c r="G924" s="6">
        <v>2.0733982998133942</v>
      </c>
      <c r="H924" s="6">
        <v>1.0366991499066971</v>
      </c>
      <c r="I924" s="6">
        <v>1.0366991499066971</v>
      </c>
      <c r="J924" s="6">
        <v>2.0733982998133942</v>
      </c>
      <c r="K924" s="6">
        <v>0</v>
      </c>
      <c r="L924" s="6">
        <v>3.1100974497200911</v>
      </c>
      <c r="M924" s="6">
        <f t="shared" si="90"/>
        <v>1.9697283848227243</v>
      </c>
      <c r="N924" s="6">
        <f t="shared" si="91"/>
        <v>2.0733982998133942</v>
      </c>
      <c r="O924" s="6">
        <f t="shared" si="92"/>
        <v>2.4880779597760729</v>
      </c>
      <c r="P924" s="6">
        <f t="shared" si="93"/>
        <v>1.4513788098693758</v>
      </c>
      <c r="Q924" s="6">
        <f t="shared" si="94"/>
        <v>0.32600667399462996</v>
      </c>
      <c r="R924" s="6">
        <f t="shared" si="95"/>
        <v>-0.51834957495334844</v>
      </c>
      <c r="S924" t="str" cm="1">
        <f t="array" ref="S924">_xlfn.IFS(R924&gt;Q924,"Zunahme",-1*Q924&gt;R924,"Abnahme",TRUE,"Konstant")</f>
        <v>Abnahme</v>
      </c>
      <c r="T924">
        <f>IFERROR(INDEX(Gemeinde_Kennzahlen!A:C,MATCH(B924,Gemeinde_Kennzahlen!B:B,),3),0)</f>
        <v>5643</v>
      </c>
      <c r="U924">
        <f>IFERROR(IF(ISNUMBER(INDEX(Gemeinde_Kennzahlen!A:W,MATCH(B924,Gemeinde_Kennzahlen!B:B,),23)),INDEX(Gemeinde_Kennzahlen!A:W,MATCH(B924,Gemeinde_Kennzahlen!B:B,),23),0),0)</f>
        <v>4003</v>
      </c>
    </row>
    <row r="925" spans="1:21" x14ac:dyDescent="0.2">
      <c r="A925">
        <v>2788</v>
      </c>
      <c r="B925" t="s">
        <v>1465</v>
      </c>
      <c r="C925" s="6">
        <v>0</v>
      </c>
      <c r="D925" s="6">
        <v>0</v>
      </c>
      <c r="E925" s="6">
        <v>0</v>
      </c>
      <c r="F925" s="6">
        <v>0</v>
      </c>
      <c r="G925" s="6">
        <v>0</v>
      </c>
      <c r="H925" s="6">
        <v>0</v>
      </c>
      <c r="I925" s="6">
        <v>0</v>
      </c>
      <c r="J925" s="6">
        <v>0</v>
      </c>
      <c r="K925" s="6">
        <v>0</v>
      </c>
      <c r="L925" s="6">
        <v>0</v>
      </c>
      <c r="M925" s="6">
        <f t="shared" si="90"/>
        <v>0</v>
      </c>
      <c r="N925" s="6">
        <f t="shared" si="91"/>
        <v>0</v>
      </c>
      <c r="O925" s="6">
        <f t="shared" si="92"/>
        <v>0</v>
      </c>
      <c r="P925" s="6">
        <f t="shared" si="93"/>
        <v>0</v>
      </c>
      <c r="Q925" s="6">
        <f t="shared" si="94"/>
        <v>0</v>
      </c>
      <c r="R925" s="6">
        <f t="shared" si="95"/>
        <v>0</v>
      </c>
      <c r="S925" t="str" cm="1">
        <f t="array" ref="S925">_xlfn.IFS(R925&gt;Q925,"Zunahme",-1*Q925&gt;R925,"Abnahme",TRUE,"Konstant")</f>
        <v>Konstant</v>
      </c>
      <c r="T925">
        <f>IFERROR(INDEX(Gemeinde_Kennzahlen!A:C,MATCH(B925,Gemeinde_Kennzahlen!B:B,),3),0)</f>
        <v>1102</v>
      </c>
      <c r="U925">
        <f>IFERROR(IF(ISNUMBER(INDEX(Gemeinde_Kennzahlen!A:W,MATCH(B925,Gemeinde_Kennzahlen!B:B,),23)),INDEX(Gemeinde_Kennzahlen!A:W,MATCH(B925,Gemeinde_Kennzahlen!B:B,),23),0),0)</f>
        <v>630</v>
      </c>
    </row>
    <row r="926" spans="1:21" x14ac:dyDescent="0.2">
      <c r="A926">
        <v>2789</v>
      </c>
      <c r="B926" t="s">
        <v>1464</v>
      </c>
      <c r="C926" s="6">
        <v>0</v>
      </c>
      <c r="D926" s="6">
        <v>0</v>
      </c>
      <c r="E926" s="6">
        <v>0</v>
      </c>
      <c r="F926" s="6">
        <v>0</v>
      </c>
      <c r="G926" s="6">
        <v>0</v>
      </c>
      <c r="H926" s="6">
        <v>0</v>
      </c>
      <c r="I926" s="6">
        <v>0</v>
      </c>
      <c r="J926" s="6">
        <v>0</v>
      </c>
      <c r="K926" s="6">
        <v>0</v>
      </c>
      <c r="L926" s="6">
        <v>0</v>
      </c>
      <c r="M926" s="6">
        <f t="shared" si="90"/>
        <v>0</v>
      </c>
      <c r="N926" s="6">
        <f t="shared" si="91"/>
        <v>0</v>
      </c>
      <c r="O926" s="6">
        <f t="shared" si="92"/>
        <v>0</v>
      </c>
      <c r="P926" s="6">
        <f t="shared" si="93"/>
        <v>0</v>
      </c>
      <c r="Q926" s="6">
        <f t="shared" si="94"/>
        <v>0</v>
      </c>
      <c r="R926" s="6">
        <f t="shared" si="95"/>
        <v>0</v>
      </c>
      <c r="S926" t="str" cm="1">
        <f t="array" ref="S926">_xlfn.IFS(R926&gt;Q926,"Zunahme",-1*Q926&gt;R926,"Abnahme",TRUE,"Konstant")</f>
        <v>Konstant</v>
      </c>
      <c r="T926">
        <f>IFERROR(INDEX(Gemeinde_Kennzahlen!A:C,MATCH(B926,Gemeinde_Kennzahlen!B:B,),3),0)</f>
        <v>455</v>
      </c>
      <c r="U926">
        <f>IFERROR(IF(ISNUMBER(INDEX(Gemeinde_Kennzahlen!A:W,MATCH(B926,Gemeinde_Kennzahlen!B:B,),23)),INDEX(Gemeinde_Kennzahlen!A:W,MATCH(B926,Gemeinde_Kennzahlen!B:B,),23),0),0)</f>
        <v>78</v>
      </c>
    </row>
    <row r="927" spans="1:21" x14ac:dyDescent="0.2">
      <c r="A927">
        <v>2790</v>
      </c>
      <c r="B927" t="s">
        <v>1463</v>
      </c>
      <c r="C927" s="6">
        <v>0</v>
      </c>
      <c r="D927" s="6">
        <v>0</v>
      </c>
      <c r="E927" s="6">
        <v>0</v>
      </c>
      <c r="F927" s="6">
        <v>0</v>
      </c>
      <c r="G927" s="6">
        <v>0</v>
      </c>
      <c r="H927" s="6">
        <v>0</v>
      </c>
      <c r="I927" s="6">
        <v>0</v>
      </c>
      <c r="J927" s="6">
        <v>0</v>
      </c>
      <c r="K927" s="6">
        <v>0</v>
      </c>
      <c r="L927" s="6">
        <v>0</v>
      </c>
      <c r="M927" s="6">
        <f t="shared" si="90"/>
        <v>0</v>
      </c>
      <c r="N927" s="6">
        <f t="shared" si="91"/>
        <v>0</v>
      </c>
      <c r="O927" s="6">
        <f t="shared" si="92"/>
        <v>0</v>
      </c>
      <c r="P927" s="6">
        <f t="shared" si="93"/>
        <v>0</v>
      </c>
      <c r="Q927" s="6">
        <f t="shared" si="94"/>
        <v>0</v>
      </c>
      <c r="R927" s="6">
        <f t="shared" si="95"/>
        <v>0</v>
      </c>
      <c r="S927" t="str" cm="1">
        <f t="array" ref="S927">_xlfn.IFS(R927&gt;Q927,"Zunahme",-1*Q927&gt;R927,"Abnahme",TRUE,"Konstant")</f>
        <v>Konstant</v>
      </c>
      <c r="T927">
        <f>IFERROR(INDEX(Gemeinde_Kennzahlen!A:C,MATCH(B927,Gemeinde_Kennzahlen!B:B,),3),0)</f>
        <v>279</v>
      </c>
      <c r="U927">
        <f>IFERROR(IF(ISNUMBER(INDEX(Gemeinde_Kennzahlen!A:W,MATCH(B927,Gemeinde_Kennzahlen!B:B,),23)),INDEX(Gemeinde_Kennzahlen!A:W,MATCH(B927,Gemeinde_Kennzahlen!B:B,),23),0),0)</f>
        <v>60</v>
      </c>
    </row>
    <row r="928" spans="1:21" x14ac:dyDescent="0.2">
      <c r="A928">
        <v>2791</v>
      </c>
      <c r="B928" t="s">
        <v>1462</v>
      </c>
      <c r="C928" s="6">
        <v>0</v>
      </c>
      <c r="D928" s="6">
        <v>4.6794571829667762</v>
      </c>
      <c r="E928" s="6">
        <v>0</v>
      </c>
      <c r="F928" s="6">
        <v>0</v>
      </c>
      <c r="G928" s="6">
        <v>0</v>
      </c>
      <c r="H928" s="6">
        <v>0</v>
      </c>
      <c r="I928" s="6">
        <v>0</v>
      </c>
      <c r="J928" s="6">
        <v>0</v>
      </c>
      <c r="K928" s="6">
        <v>0</v>
      </c>
      <c r="L928" s="6">
        <v>0</v>
      </c>
      <c r="M928" s="6">
        <f t="shared" si="90"/>
        <v>0.46794571829667764</v>
      </c>
      <c r="N928" s="6">
        <f t="shared" si="91"/>
        <v>0</v>
      </c>
      <c r="O928" s="6">
        <f t="shared" si="92"/>
        <v>0.93589143659335527</v>
      </c>
      <c r="P928" s="6">
        <f t="shared" si="93"/>
        <v>0</v>
      </c>
      <c r="Q928" s="6">
        <f t="shared" si="94"/>
        <v>0.46794571829667758</v>
      </c>
      <c r="R928" s="6">
        <f t="shared" si="95"/>
        <v>-0.46794571829667764</v>
      </c>
      <c r="S928" t="str" cm="1">
        <f t="array" ref="S928">_xlfn.IFS(R928&gt;Q928,"Zunahme",-1*Q928&gt;R928,"Abnahme",TRUE,"Konstant")</f>
        <v>Konstant</v>
      </c>
      <c r="T928">
        <f>IFERROR(INDEX(Gemeinde_Kennzahlen!A:C,MATCH(B928,Gemeinde_Kennzahlen!B:B,),3),0)</f>
        <v>1897</v>
      </c>
      <c r="U928">
        <f>IFERROR(IF(ISNUMBER(INDEX(Gemeinde_Kennzahlen!A:W,MATCH(B928,Gemeinde_Kennzahlen!B:B,),23)),INDEX(Gemeinde_Kennzahlen!A:W,MATCH(B928,Gemeinde_Kennzahlen!B:B,),23),0),0)</f>
        <v>240</v>
      </c>
    </row>
    <row r="929" spans="1:21" x14ac:dyDescent="0.2">
      <c r="A929">
        <v>2792</v>
      </c>
      <c r="B929" t="s">
        <v>1461</v>
      </c>
      <c r="C929" s="6">
        <v>0</v>
      </c>
      <c r="D929" s="6">
        <v>0</v>
      </c>
      <c r="E929" s="6">
        <v>0</v>
      </c>
      <c r="F929" s="6">
        <v>0</v>
      </c>
      <c r="G929" s="6">
        <v>6.0204695966285371</v>
      </c>
      <c r="H929" s="6">
        <v>0</v>
      </c>
      <c r="I929" s="6">
        <v>0</v>
      </c>
      <c r="J929" s="6">
        <v>0</v>
      </c>
      <c r="K929" s="6">
        <v>0</v>
      </c>
      <c r="L929" s="6">
        <v>0</v>
      </c>
      <c r="M929" s="6">
        <f t="shared" si="90"/>
        <v>0.60204695966285371</v>
      </c>
      <c r="N929" s="6">
        <f t="shared" si="91"/>
        <v>0</v>
      </c>
      <c r="O929" s="6">
        <f t="shared" si="92"/>
        <v>1.2040939193257074</v>
      </c>
      <c r="P929" s="6">
        <f t="shared" si="93"/>
        <v>0</v>
      </c>
      <c r="Q929" s="6">
        <f t="shared" si="94"/>
        <v>0.60204695966285371</v>
      </c>
      <c r="R929" s="6">
        <f t="shared" si="95"/>
        <v>-0.60204695966285371</v>
      </c>
      <c r="S929" t="str" cm="1">
        <f t="array" ref="S929">_xlfn.IFS(R929&gt;Q929,"Zunahme",-1*Q929&gt;R929,"Abnahme",TRUE,"Konstant")</f>
        <v>Konstant</v>
      </c>
      <c r="T929">
        <f>IFERROR(INDEX(Gemeinde_Kennzahlen!A:C,MATCH(B929,Gemeinde_Kennzahlen!B:B,),3),0)</f>
        <v>1466</v>
      </c>
      <c r="U929">
        <f>IFERROR(IF(ISNUMBER(INDEX(Gemeinde_Kennzahlen!A:W,MATCH(B929,Gemeinde_Kennzahlen!B:B,),23)),INDEX(Gemeinde_Kennzahlen!A:W,MATCH(B929,Gemeinde_Kennzahlen!B:B,),23),0),0)</f>
        <v>195</v>
      </c>
    </row>
    <row r="930" spans="1:21" x14ac:dyDescent="0.2">
      <c r="A930">
        <v>2793</v>
      </c>
      <c r="B930" t="s">
        <v>1460</v>
      </c>
      <c r="C930" s="6">
        <v>2.8248587570621471</v>
      </c>
      <c r="D930" s="6">
        <v>0</v>
      </c>
      <c r="E930" s="6">
        <v>0</v>
      </c>
      <c r="F930" s="6">
        <v>0</v>
      </c>
      <c r="G930" s="6">
        <v>2.8248587570621471</v>
      </c>
      <c r="H930" s="6">
        <v>5.6497175141242941</v>
      </c>
      <c r="I930" s="6">
        <v>2.8248587570621471</v>
      </c>
      <c r="J930" s="6">
        <v>0</v>
      </c>
      <c r="K930" s="6">
        <v>0</v>
      </c>
      <c r="L930" s="6">
        <v>2.8248587570621471</v>
      </c>
      <c r="M930" s="6">
        <f t="shared" si="90"/>
        <v>1.6949152542372883</v>
      </c>
      <c r="N930" s="6">
        <f t="shared" si="91"/>
        <v>1.4124293785310735</v>
      </c>
      <c r="O930" s="6">
        <f t="shared" si="92"/>
        <v>1.1299435028248588</v>
      </c>
      <c r="P930" s="6">
        <f t="shared" si="93"/>
        <v>2.2598870056497176</v>
      </c>
      <c r="Q930" s="6">
        <f t="shared" si="94"/>
        <v>0.62459977219499052</v>
      </c>
      <c r="R930" s="6">
        <f t="shared" si="95"/>
        <v>0.56497175141242928</v>
      </c>
      <c r="S930" t="str" cm="1">
        <f t="array" ref="S930">_xlfn.IFS(R930&gt;Q930,"Zunahme",-1*Q930&gt;R930,"Abnahme",TRUE,"Konstant")</f>
        <v>Konstant</v>
      </c>
      <c r="T930">
        <f>IFERROR(INDEX(Gemeinde_Kennzahlen!A:C,MATCH(B930,Gemeinde_Kennzahlen!B:B,),3),0)</f>
        <v>2453</v>
      </c>
      <c r="U930">
        <f>IFERROR(IF(ISNUMBER(INDEX(Gemeinde_Kennzahlen!A:W,MATCH(B930,Gemeinde_Kennzahlen!B:B,),23)),INDEX(Gemeinde_Kennzahlen!A:W,MATCH(B930,Gemeinde_Kennzahlen!B:B,),23),0),0)</f>
        <v>1087</v>
      </c>
    </row>
    <row r="931" spans="1:21" x14ac:dyDescent="0.2">
      <c r="A931">
        <v>2821</v>
      </c>
      <c r="B931" t="s">
        <v>1459</v>
      </c>
      <c r="C931" s="6">
        <v>0</v>
      </c>
      <c r="D931" s="6">
        <v>0</v>
      </c>
      <c r="E931" s="6">
        <v>0</v>
      </c>
      <c r="F931" s="6">
        <v>0</v>
      </c>
      <c r="G931" s="6">
        <v>0</v>
      </c>
      <c r="H931" s="6">
        <v>0</v>
      </c>
      <c r="I931" s="6">
        <v>0</v>
      </c>
      <c r="J931" s="6">
        <v>4.6253469010175765</v>
      </c>
      <c r="K931" s="6">
        <v>0</v>
      </c>
      <c r="L931" s="6">
        <v>0</v>
      </c>
      <c r="M931" s="6">
        <f t="shared" si="90"/>
        <v>0.46253469010175763</v>
      </c>
      <c r="N931" s="6">
        <f t="shared" si="91"/>
        <v>0</v>
      </c>
      <c r="O931" s="6">
        <f t="shared" si="92"/>
        <v>0</v>
      </c>
      <c r="P931" s="6">
        <f t="shared" si="93"/>
        <v>0.92506938020351526</v>
      </c>
      <c r="Q931" s="6">
        <f t="shared" si="94"/>
        <v>0.46253469010175768</v>
      </c>
      <c r="R931" s="6">
        <f t="shared" si="95"/>
        <v>0.46253469010175763</v>
      </c>
      <c r="S931" t="str" cm="1">
        <f t="array" ref="S931">_xlfn.IFS(R931&gt;Q931,"Zunahme",-1*Q931&gt;R931,"Abnahme",TRUE,"Konstant")</f>
        <v>Konstant</v>
      </c>
      <c r="T931">
        <f>IFERROR(INDEX(Gemeinde_Kennzahlen!A:C,MATCH(B931,Gemeinde_Kennzahlen!B:B,),3),0)</f>
        <v>1653</v>
      </c>
      <c r="U931">
        <f>IFERROR(IF(ISNUMBER(INDEX(Gemeinde_Kennzahlen!A:W,MATCH(B931,Gemeinde_Kennzahlen!B:B,),23)),INDEX(Gemeinde_Kennzahlen!A:W,MATCH(B931,Gemeinde_Kennzahlen!B:B,),23),0),0)</f>
        <v>509</v>
      </c>
    </row>
    <row r="932" spans="1:21" x14ac:dyDescent="0.2">
      <c r="A932">
        <v>2822</v>
      </c>
      <c r="B932" t="s">
        <v>1458</v>
      </c>
      <c r="C932" s="6">
        <v>0</v>
      </c>
      <c r="D932" s="6">
        <v>0</v>
      </c>
      <c r="E932" s="6">
        <v>0</v>
      </c>
      <c r="F932" s="6">
        <v>5.4764512595837891</v>
      </c>
      <c r="G932" s="6">
        <v>0</v>
      </c>
      <c r="H932" s="6">
        <v>0</v>
      </c>
      <c r="I932" s="6">
        <v>0</v>
      </c>
      <c r="J932" s="6">
        <v>5.4764512595837891</v>
      </c>
      <c r="K932" s="6">
        <v>0</v>
      </c>
      <c r="L932" s="6">
        <v>0</v>
      </c>
      <c r="M932" s="6">
        <f t="shared" si="90"/>
        <v>1.0952902519167578</v>
      </c>
      <c r="N932" s="6">
        <f t="shared" si="91"/>
        <v>0</v>
      </c>
      <c r="O932" s="6">
        <f t="shared" si="92"/>
        <v>1.0952902519167578</v>
      </c>
      <c r="P932" s="6">
        <f t="shared" si="93"/>
        <v>1.0952902519167578</v>
      </c>
      <c r="Q932" s="6">
        <f t="shared" si="94"/>
        <v>0.73019350127783844</v>
      </c>
      <c r="R932" s="6">
        <f t="shared" si="95"/>
        <v>0</v>
      </c>
      <c r="S932" t="str" cm="1">
        <f t="array" ref="S932">_xlfn.IFS(R932&gt;Q932,"Zunahme",-1*Q932&gt;R932,"Abnahme",TRUE,"Konstant")</f>
        <v>Konstant</v>
      </c>
      <c r="T932">
        <f>IFERROR(INDEX(Gemeinde_Kennzahlen!A:C,MATCH(B932,Gemeinde_Kennzahlen!B:B,),3),0)</f>
        <v>1042</v>
      </c>
      <c r="U932">
        <f>IFERROR(IF(ISNUMBER(INDEX(Gemeinde_Kennzahlen!A:W,MATCH(B932,Gemeinde_Kennzahlen!B:B,),23)),INDEX(Gemeinde_Kennzahlen!A:W,MATCH(B932,Gemeinde_Kennzahlen!B:B,),23),0),0)</f>
        <v>784</v>
      </c>
    </row>
    <row r="933" spans="1:21" x14ac:dyDescent="0.2">
      <c r="A933">
        <v>2823</v>
      </c>
      <c r="B933" t="s">
        <v>1457</v>
      </c>
      <c r="C933" s="6">
        <v>0</v>
      </c>
      <c r="D933" s="6">
        <v>1.3964530093562353</v>
      </c>
      <c r="E933" s="6">
        <v>0</v>
      </c>
      <c r="F933" s="6">
        <v>0</v>
      </c>
      <c r="G933" s="6">
        <v>1.3964530093562353</v>
      </c>
      <c r="H933" s="6">
        <v>0</v>
      </c>
      <c r="I933" s="6">
        <v>2.7929060187124706</v>
      </c>
      <c r="J933" s="6">
        <v>0</v>
      </c>
      <c r="K933" s="6">
        <v>1.3964530093562353</v>
      </c>
      <c r="L933" s="6">
        <v>1.3964530093562353</v>
      </c>
      <c r="M933" s="6">
        <f t="shared" si="90"/>
        <v>0.83787180561374119</v>
      </c>
      <c r="N933" s="6">
        <f t="shared" si="91"/>
        <v>0.69822650467811764</v>
      </c>
      <c r="O933" s="6">
        <f t="shared" si="92"/>
        <v>0.55858120374249409</v>
      </c>
      <c r="P933" s="6">
        <f t="shared" si="93"/>
        <v>1.1171624074849882</v>
      </c>
      <c r="Q933" s="6">
        <f t="shared" si="94"/>
        <v>0.3087673779598194</v>
      </c>
      <c r="R933" s="6">
        <f t="shared" si="95"/>
        <v>0.27929060187124699</v>
      </c>
      <c r="S933" t="str" cm="1">
        <f t="array" ref="S933">_xlfn.IFS(R933&gt;Q933,"Zunahme",-1*Q933&gt;R933,"Abnahme",TRUE,"Konstant")</f>
        <v>Konstant</v>
      </c>
      <c r="T933">
        <f>IFERROR(INDEX(Gemeinde_Kennzahlen!A:C,MATCH(B933,Gemeinde_Kennzahlen!B:B,),3),0)</f>
        <v>4402</v>
      </c>
      <c r="U933">
        <f>IFERROR(IF(ISNUMBER(INDEX(Gemeinde_Kennzahlen!A:W,MATCH(B933,Gemeinde_Kennzahlen!B:B,),23)),INDEX(Gemeinde_Kennzahlen!A:W,MATCH(B933,Gemeinde_Kennzahlen!B:B,),23),0),0)</f>
        <v>2759</v>
      </c>
    </row>
    <row r="934" spans="1:21" x14ac:dyDescent="0.2">
      <c r="A934">
        <v>2824</v>
      </c>
      <c r="B934" t="s">
        <v>1456</v>
      </c>
      <c r="C934" s="6">
        <v>2.3044129508007836</v>
      </c>
      <c r="D934" s="6">
        <v>2.3044129508007836</v>
      </c>
      <c r="E934" s="6">
        <v>0</v>
      </c>
      <c r="F934" s="6">
        <v>0</v>
      </c>
      <c r="G934" s="6">
        <v>1.1522064754003918</v>
      </c>
      <c r="H934" s="6">
        <v>3.4566194262011751</v>
      </c>
      <c r="I934" s="6">
        <v>0</v>
      </c>
      <c r="J934" s="6">
        <v>0</v>
      </c>
      <c r="K934" s="6">
        <v>1.1522064754003918</v>
      </c>
      <c r="L934" s="6">
        <v>3.4566194262011751</v>
      </c>
      <c r="M934" s="6">
        <f t="shared" si="90"/>
        <v>1.3826477704804703</v>
      </c>
      <c r="N934" s="6">
        <f t="shared" si="91"/>
        <v>1.1522064754003918</v>
      </c>
      <c r="O934" s="6">
        <f t="shared" si="92"/>
        <v>1.1522064754003918</v>
      </c>
      <c r="P934" s="6">
        <f t="shared" si="93"/>
        <v>1.6130890655605483</v>
      </c>
      <c r="Q934" s="6">
        <f t="shared" si="94"/>
        <v>0.44789736873259589</v>
      </c>
      <c r="R934" s="6">
        <f t="shared" si="95"/>
        <v>0.23044129508007805</v>
      </c>
      <c r="S934" t="str" cm="1">
        <f t="array" ref="S934">_xlfn.IFS(R934&gt;Q934,"Zunahme",-1*Q934&gt;R934,"Abnahme",TRUE,"Konstant")</f>
        <v>Konstant</v>
      </c>
      <c r="T934">
        <f>IFERROR(INDEX(Gemeinde_Kennzahlen!A:C,MATCH(B934,Gemeinde_Kennzahlen!B:B,),3),0)</f>
        <v>6454</v>
      </c>
      <c r="U934">
        <f>IFERROR(IF(ISNUMBER(INDEX(Gemeinde_Kennzahlen!A:W,MATCH(B934,Gemeinde_Kennzahlen!B:B,),23)),INDEX(Gemeinde_Kennzahlen!A:W,MATCH(B934,Gemeinde_Kennzahlen!B:B,),23),0),0)</f>
        <v>2225</v>
      </c>
    </row>
    <row r="935" spans="1:21" x14ac:dyDescent="0.2">
      <c r="A935">
        <v>2825</v>
      </c>
      <c r="B935" t="s">
        <v>1455</v>
      </c>
      <c r="C935" s="6">
        <v>1.5017269860339388</v>
      </c>
      <c r="D935" s="6">
        <v>0</v>
      </c>
      <c r="E935" s="6">
        <v>0</v>
      </c>
      <c r="F935" s="6">
        <v>1.5017269860339388</v>
      </c>
      <c r="G935" s="6">
        <v>0</v>
      </c>
      <c r="H935" s="6">
        <v>3.0034539720678777</v>
      </c>
      <c r="I935" s="6">
        <v>0</v>
      </c>
      <c r="J935" s="6">
        <v>3.0034539720678777</v>
      </c>
      <c r="K935" s="6">
        <v>1.5017269860339388</v>
      </c>
      <c r="L935" s="6">
        <v>1.5017269860339388</v>
      </c>
      <c r="M935" s="6">
        <f t="shared" si="90"/>
        <v>1.2013815888271511</v>
      </c>
      <c r="N935" s="6">
        <f t="shared" si="91"/>
        <v>1.5017269860339388</v>
      </c>
      <c r="O935" s="6">
        <f t="shared" si="92"/>
        <v>0.60069079441357554</v>
      </c>
      <c r="P935" s="6">
        <f t="shared" si="93"/>
        <v>1.8020723832407266</v>
      </c>
      <c r="Q935" s="6">
        <f t="shared" si="94"/>
        <v>0.37459652468077698</v>
      </c>
      <c r="R935" s="6">
        <f t="shared" si="95"/>
        <v>0.60069079441357554</v>
      </c>
      <c r="S935" t="str" cm="1">
        <f t="array" ref="S935">_xlfn.IFS(R935&gt;Q935,"Zunahme",-1*Q935&gt;R935,"Abnahme",TRUE,"Konstant")</f>
        <v>Zunahme</v>
      </c>
      <c r="T935">
        <f>IFERROR(INDEX(Gemeinde_Kennzahlen!A:C,MATCH(B935,Gemeinde_Kennzahlen!B:B,),3),0)</f>
        <v>4588</v>
      </c>
      <c r="U935">
        <f>IFERROR(IF(ISNUMBER(INDEX(Gemeinde_Kennzahlen!A:W,MATCH(B935,Gemeinde_Kennzahlen!B:B,),23)),INDEX(Gemeinde_Kennzahlen!A:W,MATCH(B935,Gemeinde_Kennzahlen!B:B,),23),0),0)</f>
        <v>2071</v>
      </c>
    </row>
    <row r="936" spans="1:21" x14ac:dyDescent="0.2">
      <c r="A936">
        <v>2826</v>
      </c>
      <c r="B936" t="s">
        <v>1454</v>
      </c>
      <c r="C936" s="6">
        <v>0</v>
      </c>
      <c r="D936" s="6">
        <v>0</v>
      </c>
      <c r="E936" s="6">
        <v>7.9239302694136287</v>
      </c>
      <c r="F936" s="6">
        <v>0</v>
      </c>
      <c r="G936" s="6">
        <v>0</v>
      </c>
      <c r="H936" s="6">
        <v>0</v>
      </c>
      <c r="I936" s="6">
        <v>0</v>
      </c>
      <c r="J936" s="6">
        <v>0</v>
      </c>
      <c r="K936" s="6">
        <v>0</v>
      </c>
      <c r="L936" s="6">
        <v>0</v>
      </c>
      <c r="M936" s="6">
        <f t="shared" si="90"/>
        <v>0.79239302694136282</v>
      </c>
      <c r="N936" s="6">
        <f t="shared" si="91"/>
        <v>0</v>
      </c>
      <c r="O936" s="6">
        <f t="shared" si="92"/>
        <v>1.5847860538827256</v>
      </c>
      <c r="P936" s="6">
        <f t="shared" si="93"/>
        <v>0</v>
      </c>
      <c r="Q936" s="6">
        <f t="shared" si="94"/>
        <v>0.79239302694136282</v>
      </c>
      <c r="R936" s="6">
        <f t="shared" si="95"/>
        <v>-0.79239302694136282</v>
      </c>
      <c r="S936" t="str" cm="1">
        <f t="array" ref="S936">_xlfn.IFS(R936&gt;Q936,"Zunahme",-1*Q936&gt;R936,"Abnahme",TRUE,"Konstant")</f>
        <v>Konstant</v>
      </c>
      <c r="T936">
        <f>IFERROR(INDEX(Gemeinde_Kennzahlen!A:C,MATCH(B936,Gemeinde_Kennzahlen!B:B,),3),0)</f>
        <v>1051</v>
      </c>
      <c r="U936">
        <f>IFERROR(IF(ISNUMBER(INDEX(Gemeinde_Kennzahlen!A:W,MATCH(B936,Gemeinde_Kennzahlen!B:B,),23)),INDEX(Gemeinde_Kennzahlen!A:W,MATCH(B936,Gemeinde_Kennzahlen!B:B,),23),0),0)</f>
        <v>211</v>
      </c>
    </row>
    <row r="937" spans="1:21" x14ac:dyDescent="0.2">
      <c r="A937">
        <v>2827</v>
      </c>
      <c r="B937" t="s">
        <v>1453</v>
      </c>
      <c r="C937" s="6">
        <v>0</v>
      </c>
      <c r="D937" s="6">
        <v>0</v>
      </c>
      <c r="E937" s="6">
        <v>0</v>
      </c>
      <c r="F937" s="6">
        <v>0</v>
      </c>
      <c r="G937" s="6">
        <v>0</v>
      </c>
      <c r="H937" s="6">
        <v>0</v>
      </c>
      <c r="I937" s="6">
        <v>0</v>
      </c>
      <c r="J937" s="6">
        <v>0</v>
      </c>
      <c r="K937" s="6">
        <v>0</v>
      </c>
      <c r="L937" s="6">
        <v>0</v>
      </c>
      <c r="M937" s="6">
        <f t="shared" si="90"/>
        <v>0</v>
      </c>
      <c r="N937" s="6">
        <f t="shared" si="91"/>
        <v>0</v>
      </c>
      <c r="O937" s="6">
        <f t="shared" si="92"/>
        <v>0</v>
      </c>
      <c r="P937" s="6">
        <f t="shared" si="93"/>
        <v>0</v>
      </c>
      <c r="Q937" s="6">
        <f t="shared" si="94"/>
        <v>0</v>
      </c>
      <c r="R937" s="6">
        <f t="shared" si="95"/>
        <v>0</v>
      </c>
      <c r="S937" t="str" cm="1">
        <f t="array" ref="S937">_xlfn.IFS(R937&gt;Q937,"Zunahme",-1*Q937&gt;R937,"Abnahme",TRUE,"Konstant")</f>
        <v>Konstant</v>
      </c>
      <c r="T937">
        <f>IFERROR(INDEX(Gemeinde_Kennzahlen!A:C,MATCH(B937,Gemeinde_Kennzahlen!B:B,),3),0)</f>
        <v>330</v>
      </c>
      <c r="U937">
        <f>IFERROR(IF(ISNUMBER(INDEX(Gemeinde_Kennzahlen!A:W,MATCH(B937,Gemeinde_Kennzahlen!B:B,),23)),INDEX(Gemeinde_Kennzahlen!A:W,MATCH(B937,Gemeinde_Kennzahlen!B:B,),23),0),0)</f>
        <v>39</v>
      </c>
    </row>
    <row r="938" spans="1:21" x14ac:dyDescent="0.2">
      <c r="A938">
        <v>2828</v>
      </c>
      <c r="B938" t="s">
        <v>1452</v>
      </c>
      <c r="C938" s="6">
        <v>1.4206563432305725</v>
      </c>
      <c r="D938" s="6">
        <v>0</v>
      </c>
      <c r="E938" s="6">
        <v>0</v>
      </c>
      <c r="F938" s="6">
        <v>1.4206563432305725</v>
      </c>
      <c r="G938" s="6">
        <v>2.8413126864611451</v>
      </c>
      <c r="H938" s="6">
        <v>1.4206563432305725</v>
      </c>
      <c r="I938" s="6">
        <v>1.4206563432305725</v>
      </c>
      <c r="J938" s="6">
        <v>0</v>
      </c>
      <c r="K938" s="6">
        <v>0</v>
      </c>
      <c r="L938" s="6">
        <v>0</v>
      </c>
      <c r="M938" s="6">
        <f t="shared" si="90"/>
        <v>0.85239380593834346</v>
      </c>
      <c r="N938" s="6">
        <f t="shared" si="91"/>
        <v>0.71032817161528627</v>
      </c>
      <c r="O938" s="6">
        <f t="shared" si="92"/>
        <v>1.136525074584458</v>
      </c>
      <c r="P938" s="6">
        <f t="shared" si="93"/>
        <v>0.56826253729222898</v>
      </c>
      <c r="Q938" s="6">
        <f t="shared" si="94"/>
        <v>0.31411893643561112</v>
      </c>
      <c r="R938" s="6">
        <f t="shared" si="95"/>
        <v>-0.28413126864611449</v>
      </c>
      <c r="S938" t="str" cm="1">
        <f t="array" ref="S938">_xlfn.IFS(R938&gt;Q938,"Zunahme",-1*Q938&gt;R938,"Abnahme",TRUE,"Konstant")</f>
        <v>Konstant</v>
      </c>
      <c r="T938">
        <f>IFERROR(INDEX(Gemeinde_Kennzahlen!A:C,MATCH(B938,Gemeinde_Kennzahlen!B:B,),3),0)</f>
        <v>5320</v>
      </c>
      <c r="U938">
        <f>IFERROR(IF(ISNUMBER(INDEX(Gemeinde_Kennzahlen!A:W,MATCH(B938,Gemeinde_Kennzahlen!B:B,),23)),INDEX(Gemeinde_Kennzahlen!A:W,MATCH(B938,Gemeinde_Kennzahlen!B:B,),23),0),0)</f>
        <v>1719</v>
      </c>
    </row>
    <row r="939" spans="1:21" x14ac:dyDescent="0.2">
      <c r="A939">
        <v>2829</v>
      </c>
      <c r="B939" t="s">
        <v>1451</v>
      </c>
      <c r="C939" s="6">
        <v>1.2846452773227992</v>
      </c>
      <c r="D939" s="6">
        <v>1.9269679159841988</v>
      </c>
      <c r="E939" s="6">
        <v>1.6058065966534989</v>
      </c>
      <c r="F939" s="6">
        <v>2.2481292353148987</v>
      </c>
      <c r="G939" s="6">
        <v>0.9634839579920994</v>
      </c>
      <c r="H939" s="6">
        <v>2.2481292353148987</v>
      </c>
      <c r="I939" s="6">
        <v>1.2846452773227992</v>
      </c>
      <c r="J939" s="6">
        <v>0.3211613193306998</v>
      </c>
      <c r="K939" s="6">
        <v>1.6058065966534989</v>
      </c>
      <c r="L939" s="6">
        <v>1.6058065966534989</v>
      </c>
      <c r="M939" s="6">
        <f t="shared" si="90"/>
        <v>1.5094582008542892</v>
      </c>
      <c r="N939" s="6">
        <f t="shared" si="91"/>
        <v>1.6058065966534989</v>
      </c>
      <c r="O939" s="6">
        <f t="shared" si="92"/>
        <v>1.6058065966534989</v>
      </c>
      <c r="P939" s="6">
        <f t="shared" si="93"/>
        <v>1.413109805055079</v>
      </c>
      <c r="Q939" s="6">
        <f t="shared" si="94"/>
        <v>0.1857313546894637</v>
      </c>
      <c r="R939" s="6">
        <f t="shared" si="95"/>
        <v>-9.6348395799210174E-2</v>
      </c>
      <c r="S939" t="str" cm="1">
        <f t="array" ref="S939">_xlfn.IFS(R939&gt;Q939,"Zunahme",-1*Q939&gt;R939,"Abnahme",TRUE,"Konstant")</f>
        <v>Konstant</v>
      </c>
      <c r="T939">
        <f>IFERROR(INDEX(Gemeinde_Kennzahlen!A:C,MATCH(B939,Gemeinde_Kennzahlen!B:B,),3),0)</f>
        <v>14391</v>
      </c>
      <c r="U939">
        <f>IFERROR(IF(ISNUMBER(INDEX(Gemeinde_Kennzahlen!A:W,MATCH(B939,Gemeinde_Kennzahlen!B:B,),23)),INDEX(Gemeinde_Kennzahlen!A:W,MATCH(B939,Gemeinde_Kennzahlen!B:B,),23),0),0)</f>
        <v>16746</v>
      </c>
    </row>
    <row r="940" spans="1:21" x14ac:dyDescent="0.2">
      <c r="A940">
        <v>2830</v>
      </c>
      <c r="B940" t="s">
        <v>1450</v>
      </c>
      <c r="C940" s="6">
        <v>0</v>
      </c>
      <c r="D940" s="6">
        <v>0</v>
      </c>
      <c r="E940" s="6">
        <v>0</v>
      </c>
      <c r="F940" s="6">
        <v>0</v>
      </c>
      <c r="G940" s="6">
        <v>0</v>
      </c>
      <c r="H940" s="6">
        <v>0</v>
      </c>
      <c r="I940" s="6">
        <v>0</v>
      </c>
      <c r="J940" s="6">
        <v>0</v>
      </c>
      <c r="K940" s="6">
        <v>0</v>
      </c>
      <c r="L940" s="6">
        <v>6.2344139650872821</v>
      </c>
      <c r="M940" s="6">
        <f t="shared" si="90"/>
        <v>0.62344139650872821</v>
      </c>
      <c r="N940" s="6">
        <f t="shared" si="91"/>
        <v>0</v>
      </c>
      <c r="O940" s="6">
        <f t="shared" si="92"/>
        <v>0</v>
      </c>
      <c r="P940" s="6">
        <f t="shared" si="93"/>
        <v>1.2468827930174564</v>
      </c>
      <c r="Q940" s="6">
        <f t="shared" si="94"/>
        <v>0.62344139650872821</v>
      </c>
      <c r="R940" s="6">
        <f t="shared" si="95"/>
        <v>0.62344139650872821</v>
      </c>
      <c r="S940" t="str" cm="1">
        <f t="array" ref="S940">_xlfn.IFS(R940&gt;Q940,"Zunahme",-1*Q940&gt;R940,"Abnahme",TRUE,"Konstant")</f>
        <v>Konstant</v>
      </c>
      <c r="T940">
        <f>IFERROR(INDEX(Gemeinde_Kennzahlen!A:C,MATCH(B940,Gemeinde_Kennzahlen!B:B,),3),0)</f>
        <v>1450</v>
      </c>
      <c r="U940">
        <f>IFERROR(IF(ISNUMBER(INDEX(Gemeinde_Kennzahlen!A:W,MATCH(B940,Gemeinde_Kennzahlen!B:B,),23)),INDEX(Gemeinde_Kennzahlen!A:W,MATCH(B940,Gemeinde_Kennzahlen!B:B,),23),0),0)</f>
        <v>154</v>
      </c>
    </row>
    <row r="941" spans="1:21" x14ac:dyDescent="0.2">
      <c r="A941">
        <v>2831</v>
      </c>
      <c r="B941" t="s">
        <v>1449</v>
      </c>
      <c r="C941" s="6">
        <v>2.2299385174094484</v>
      </c>
      <c r="D941" s="6">
        <v>2.5485011627536553</v>
      </c>
      <c r="E941" s="6">
        <v>2.8670638080978623</v>
      </c>
      <c r="F941" s="6">
        <v>1.5928132267210346</v>
      </c>
      <c r="G941" s="6">
        <v>1.2742505813768277</v>
      </c>
      <c r="H941" s="6">
        <v>2.2299385174094484</v>
      </c>
      <c r="I941" s="6">
        <v>1.9113758720652416</v>
      </c>
      <c r="J941" s="6">
        <v>1.9113758720652416</v>
      </c>
      <c r="K941" s="6">
        <v>1.5928132267210346</v>
      </c>
      <c r="L941" s="6">
        <v>0.95568793603262081</v>
      </c>
      <c r="M941" s="6">
        <f t="shared" si="90"/>
        <v>1.9113758720652414</v>
      </c>
      <c r="N941" s="6">
        <f t="shared" si="91"/>
        <v>1.9113758720652416</v>
      </c>
      <c r="O941" s="6">
        <f t="shared" si="92"/>
        <v>2.1025134592717656</v>
      </c>
      <c r="P941" s="6">
        <f t="shared" si="93"/>
        <v>1.7202382848587174</v>
      </c>
      <c r="Q941" s="6">
        <f t="shared" si="94"/>
        <v>0.18392222904323746</v>
      </c>
      <c r="R941" s="6">
        <f t="shared" si="95"/>
        <v>-0.19113758720652396</v>
      </c>
      <c r="S941" t="str" cm="1">
        <f t="array" ref="S941">_xlfn.IFS(R941&gt;Q941,"Zunahme",-1*Q941&gt;R941,"Abnahme",TRUE,"Konstant")</f>
        <v>Abnahme</v>
      </c>
      <c r="T941">
        <f>IFERROR(INDEX(Gemeinde_Kennzahlen!A:C,MATCH(B941,Gemeinde_Kennzahlen!B:B,),3),0)</f>
        <v>16650</v>
      </c>
      <c r="U941">
        <f>IFERROR(IF(ISNUMBER(INDEX(Gemeinde_Kennzahlen!A:W,MATCH(B941,Gemeinde_Kennzahlen!B:B,),23)),INDEX(Gemeinde_Kennzahlen!A:W,MATCH(B941,Gemeinde_Kennzahlen!B:B,),23),0),0)</f>
        <v>14741</v>
      </c>
    </row>
    <row r="942" spans="1:21" x14ac:dyDescent="0.2">
      <c r="A942">
        <v>2832</v>
      </c>
      <c r="B942" t="s">
        <v>1448</v>
      </c>
      <c r="C942" s="6">
        <v>0</v>
      </c>
      <c r="D942" s="6">
        <v>0</v>
      </c>
      <c r="E942" s="6">
        <v>0</v>
      </c>
      <c r="F942" s="6">
        <v>0</v>
      </c>
      <c r="G942" s="6">
        <v>0</v>
      </c>
      <c r="H942" s="6">
        <v>0</v>
      </c>
      <c r="I942" s="6">
        <v>0</v>
      </c>
      <c r="J942" s="6">
        <v>0</v>
      </c>
      <c r="K942" s="6">
        <v>0</v>
      </c>
      <c r="L942" s="6">
        <v>0</v>
      </c>
      <c r="M942" s="6">
        <f t="shared" si="90"/>
        <v>0</v>
      </c>
      <c r="N942" s="6">
        <f t="shared" si="91"/>
        <v>0</v>
      </c>
      <c r="O942" s="6">
        <f t="shared" si="92"/>
        <v>0</v>
      </c>
      <c r="P942" s="6">
        <f t="shared" si="93"/>
        <v>0</v>
      </c>
      <c r="Q942" s="6">
        <f t="shared" si="94"/>
        <v>0</v>
      </c>
      <c r="R942" s="6">
        <f t="shared" si="95"/>
        <v>0</v>
      </c>
      <c r="S942" t="str" cm="1">
        <f t="array" ref="S942">_xlfn.IFS(R942&gt;Q942,"Zunahme",-1*Q942&gt;R942,"Abnahme",TRUE,"Konstant")</f>
        <v>Konstant</v>
      </c>
      <c r="T942">
        <f>IFERROR(INDEX(Gemeinde_Kennzahlen!A:C,MATCH(B942,Gemeinde_Kennzahlen!B:B,),3),0)</f>
        <v>708</v>
      </c>
      <c r="U942">
        <f>IFERROR(IF(ISNUMBER(INDEX(Gemeinde_Kennzahlen!A:W,MATCH(B942,Gemeinde_Kennzahlen!B:B,),23)),INDEX(Gemeinde_Kennzahlen!A:W,MATCH(B942,Gemeinde_Kennzahlen!B:B,),23),0),0)</f>
        <v>0</v>
      </c>
    </row>
    <row r="943" spans="1:21" x14ac:dyDescent="0.2">
      <c r="A943">
        <v>2833</v>
      </c>
      <c r="B943" t="s">
        <v>1447</v>
      </c>
      <c r="C943" s="6">
        <v>6.6050198150594452</v>
      </c>
      <c r="D943" s="6">
        <v>0</v>
      </c>
      <c r="E943" s="6">
        <v>0</v>
      </c>
      <c r="F943" s="6">
        <v>0</v>
      </c>
      <c r="G943" s="6">
        <v>0</v>
      </c>
      <c r="H943" s="6">
        <v>6.6050198150594452</v>
      </c>
      <c r="I943" s="6">
        <v>0</v>
      </c>
      <c r="J943" s="6">
        <v>0</v>
      </c>
      <c r="K943" s="6">
        <v>0</v>
      </c>
      <c r="L943" s="6">
        <v>0</v>
      </c>
      <c r="M943" s="6">
        <f t="shared" si="90"/>
        <v>1.321003963011889</v>
      </c>
      <c r="N943" s="6">
        <f t="shared" si="91"/>
        <v>0</v>
      </c>
      <c r="O943" s="6">
        <f t="shared" si="92"/>
        <v>1.321003963011889</v>
      </c>
      <c r="P943" s="6">
        <f t="shared" si="93"/>
        <v>1.321003963011889</v>
      </c>
      <c r="Q943" s="6">
        <f t="shared" si="94"/>
        <v>0.8806693086745927</v>
      </c>
      <c r="R943" s="6">
        <f t="shared" si="95"/>
        <v>0</v>
      </c>
      <c r="S943" t="str" cm="1">
        <f t="array" ref="S943">_xlfn.IFS(R943&gt;Q943,"Zunahme",-1*Q943&gt;R943,"Abnahme",TRUE,"Konstant")</f>
        <v>Konstant</v>
      </c>
      <c r="T943">
        <f>IFERROR(INDEX(Gemeinde_Kennzahlen!A:C,MATCH(B943,Gemeinde_Kennzahlen!B:B,),3),0)</f>
        <v>1290</v>
      </c>
      <c r="U943">
        <f>IFERROR(IF(ISNUMBER(INDEX(Gemeinde_Kennzahlen!A:W,MATCH(B943,Gemeinde_Kennzahlen!B:B,),23)),INDEX(Gemeinde_Kennzahlen!A:W,MATCH(B943,Gemeinde_Kennzahlen!B:B,),23),0),0)</f>
        <v>224</v>
      </c>
    </row>
    <row r="944" spans="1:21" x14ac:dyDescent="0.2">
      <c r="A944">
        <v>2834</v>
      </c>
      <c r="B944" t="s">
        <v>1446</v>
      </c>
      <c r="C944" s="6">
        <v>0</v>
      </c>
      <c r="D944" s="6">
        <v>0</v>
      </c>
      <c r="E944" s="6">
        <v>0</v>
      </c>
      <c r="F944" s="6">
        <v>0</v>
      </c>
      <c r="G944" s="6">
        <v>0</v>
      </c>
      <c r="H944" s="6">
        <v>0</v>
      </c>
      <c r="I944" s="6">
        <v>0</v>
      </c>
      <c r="J944" s="6">
        <v>4.9925112331502746</v>
      </c>
      <c r="K944" s="6">
        <v>0</v>
      </c>
      <c r="L944" s="6">
        <v>4.9925112331502746</v>
      </c>
      <c r="M944" s="6">
        <f t="shared" si="90"/>
        <v>0.99850224663005493</v>
      </c>
      <c r="N944" s="6">
        <f t="shared" si="91"/>
        <v>0</v>
      </c>
      <c r="O944" s="6">
        <f t="shared" si="92"/>
        <v>0</v>
      </c>
      <c r="P944" s="6">
        <f t="shared" si="93"/>
        <v>1.9970044932601099</v>
      </c>
      <c r="Q944" s="6">
        <f t="shared" si="94"/>
        <v>0.66566816442003662</v>
      </c>
      <c r="R944" s="6">
        <f t="shared" si="95"/>
        <v>0.99850224663005493</v>
      </c>
      <c r="S944" t="str" cm="1">
        <f t="array" ref="S944">_xlfn.IFS(R944&gt;Q944,"Zunahme",-1*Q944&gt;R944,"Abnahme",TRUE,"Konstant")</f>
        <v>Zunahme</v>
      </c>
      <c r="T944">
        <f>IFERROR(INDEX(Gemeinde_Kennzahlen!A:C,MATCH(B944,Gemeinde_Kennzahlen!B:B,),3),0)</f>
        <v>1561</v>
      </c>
      <c r="U944">
        <f>IFERROR(IF(ISNUMBER(INDEX(Gemeinde_Kennzahlen!A:W,MATCH(B944,Gemeinde_Kennzahlen!B:B,),23)),INDEX(Gemeinde_Kennzahlen!A:W,MATCH(B944,Gemeinde_Kennzahlen!B:B,),23),0),0)</f>
        <v>442</v>
      </c>
    </row>
    <row r="945" spans="1:21" x14ac:dyDescent="0.2">
      <c r="A945">
        <v>2841</v>
      </c>
      <c r="B945" t="s">
        <v>1445</v>
      </c>
      <c r="C945" s="6">
        <v>14.925373134328357</v>
      </c>
      <c r="D945" s="6">
        <v>0</v>
      </c>
      <c r="E945" s="6">
        <v>0</v>
      </c>
      <c r="F945" s="6">
        <v>0</v>
      </c>
      <c r="G945" s="6">
        <v>0</v>
      </c>
      <c r="H945" s="6">
        <v>0</v>
      </c>
      <c r="I945" s="6">
        <v>0</v>
      </c>
      <c r="J945" s="6">
        <v>0</v>
      </c>
      <c r="K945" s="6">
        <v>0</v>
      </c>
      <c r="L945" s="6">
        <v>0</v>
      </c>
      <c r="M945" s="6">
        <f t="shared" si="90"/>
        <v>1.4925373134328357</v>
      </c>
      <c r="N945" s="6">
        <f t="shared" si="91"/>
        <v>0</v>
      </c>
      <c r="O945" s="6">
        <f t="shared" si="92"/>
        <v>2.9850746268656714</v>
      </c>
      <c r="P945" s="6">
        <f t="shared" si="93"/>
        <v>0</v>
      </c>
      <c r="Q945" s="6">
        <f t="shared" si="94"/>
        <v>1.4925373134328359</v>
      </c>
      <c r="R945" s="6">
        <f t="shared" si="95"/>
        <v>-1.4925373134328357</v>
      </c>
      <c r="S945" t="str" cm="1">
        <f t="array" ref="S945">_xlfn.IFS(R945&gt;Q945,"Zunahme",-1*Q945&gt;R945,"Abnahme",TRUE,"Konstant")</f>
        <v>Konstant</v>
      </c>
      <c r="T945">
        <f>IFERROR(INDEX(Gemeinde_Kennzahlen!A:C,MATCH(B945,Gemeinde_Kennzahlen!B:B,),3),0)</f>
        <v>553</v>
      </c>
      <c r="U945">
        <f>IFERROR(IF(ISNUMBER(INDEX(Gemeinde_Kennzahlen!A:W,MATCH(B945,Gemeinde_Kennzahlen!B:B,),23)),INDEX(Gemeinde_Kennzahlen!A:W,MATCH(B945,Gemeinde_Kennzahlen!B:B,),23),0),0)</f>
        <v>117</v>
      </c>
    </row>
    <row r="946" spans="1:21" x14ac:dyDescent="0.2">
      <c r="A946">
        <v>2842</v>
      </c>
      <c r="B946" t="s">
        <v>1444</v>
      </c>
      <c r="C946" s="6">
        <v>0</v>
      </c>
      <c r="D946" s="6">
        <v>0</v>
      </c>
      <c r="E946" s="6">
        <v>0</v>
      </c>
      <c r="F946" s="6">
        <v>0</v>
      </c>
      <c r="G946" s="6">
        <v>0</v>
      </c>
      <c r="H946" s="6">
        <v>0</v>
      </c>
      <c r="I946" s="6">
        <v>0</v>
      </c>
      <c r="J946" s="6">
        <v>7.1581961345740881</v>
      </c>
      <c r="K946" s="6">
        <v>0</v>
      </c>
      <c r="L946" s="6">
        <v>0</v>
      </c>
      <c r="M946" s="6">
        <f t="shared" si="90"/>
        <v>0.71581961345740885</v>
      </c>
      <c r="N946" s="6">
        <f t="shared" si="91"/>
        <v>0</v>
      </c>
      <c r="O946" s="6">
        <f t="shared" si="92"/>
        <v>0</v>
      </c>
      <c r="P946" s="6">
        <f t="shared" si="93"/>
        <v>1.4316392269148177</v>
      </c>
      <c r="Q946" s="6">
        <f t="shared" si="94"/>
        <v>0.71581961345740874</v>
      </c>
      <c r="R946" s="6">
        <f t="shared" si="95"/>
        <v>0.71581961345740885</v>
      </c>
      <c r="S946" t="str" cm="1">
        <f t="array" ref="S946">_xlfn.IFS(R946&gt;Q946,"Zunahme",-1*Q946&gt;R946,"Abnahme",TRUE,"Konstant")</f>
        <v>Konstant</v>
      </c>
      <c r="T946">
        <f>IFERROR(INDEX(Gemeinde_Kennzahlen!A:C,MATCH(B946,Gemeinde_Kennzahlen!B:B,),3),0)</f>
        <v>825</v>
      </c>
      <c r="U946">
        <f>IFERROR(IF(ISNUMBER(INDEX(Gemeinde_Kennzahlen!A:W,MATCH(B946,Gemeinde_Kennzahlen!B:B,),23)),INDEX(Gemeinde_Kennzahlen!A:W,MATCH(B946,Gemeinde_Kennzahlen!B:B,),23),0),0)</f>
        <v>572</v>
      </c>
    </row>
    <row r="947" spans="1:21" x14ac:dyDescent="0.2">
      <c r="A947">
        <v>2843</v>
      </c>
      <c r="B947" t="s">
        <v>1443</v>
      </c>
      <c r="C947" s="6">
        <v>0</v>
      </c>
      <c r="D947" s="6">
        <v>0</v>
      </c>
      <c r="E947" s="6">
        <v>0</v>
      </c>
      <c r="F947" s="6">
        <v>0</v>
      </c>
      <c r="G947" s="6">
        <v>0</v>
      </c>
      <c r="H947" s="6">
        <v>0</v>
      </c>
      <c r="I947" s="6">
        <v>0</v>
      </c>
      <c r="J947" s="6">
        <v>0</v>
      </c>
      <c r="K947" s="6">
        <v>0</v>
      </c>
      <c r="L947" s="6">
        <v>0</v>
      </c>
      <c r="M947" s="6">
        <f t="shared" si="90"/>
        <v>0</v>
      </c>
      <c r="N947" s="6">
        <f t="shared" si="91"/>
        <v>0</v>
      </c>
      <c r="O947" s="6">
        <f t="shared" si="92"/>
        <v>0</v>
      </c>
      <c r="P947" s="6">
        <f t="shared" si="93"/>
        <v>0</v>
      </c>
      <c r="Q947" s="6">
        <f t="shared" si="94"/>
        <v>0</v>
      </c>
      <c r="R947" s="6">
        <f t="shared" si="95"/>
        <v>0</v>
      </c>
      <c r="S947" t="str" cm="1">
        <f t="array" ref="S947">_xlfn.IFS(R947&gt;Q947,"Zunahme",-1*Q947&gt;R947,"Abnahme",TRUE,"Konstant")</f>
        <v>Konstant</v>
      </c>
      <c r="T947">
        <f>IFERROR(INDEX(Gemeinde_Kennzahlen!A:C,MATCH(B947,Gemeinde_Kennzahlen!B:B,),3),0)</f>
        <v>689</v>
      </c>
      <c r="U947">
        <f>IFERROR(IF(ISNUMBER(INDEX(Gemeinde_Kennzahlen!A:W,MATCH(B947,Gemeinde_Kennzahlen!B:B,),23)),INDEX(Gemeinde_Kennzahlen!A:W,MATCH(B947,Gemeinde_Kennzahlen!B:B,),23),0),0)</f>
        <v>259</v>
      </c>
    </row>
    <row r="948" spans="1:21" x14ac:dyDescent="0.2">
      <c r="A948">
        <v>2844</v>
      </c>
      <c r="B948" t="s">
        <v>1442</v>
      </c>
      <c r="C948" s="6">
        <v>0</v>
      </c>
      <c r="D948" s="6">
        <v>7.6804915514592924</v>
      </c>
      <c r="E948" s="6">
        <v>0</v>
      </c>
      <c r="F948" s="6">
        <v>0</v>
      </c>
      <c r="G948" s="6">
        <v>0</v>
      </c>
      <c r="H948" s="6">
        <v>0</v>
      </c>
      <c r="I948" s="6">
        <v>0</v>
      </c>
      <c r="J948" s="6">
        <v>0</v>
      </c>
      <c r="K948" s="6">
        <v>0</v>
      </c>
      <c r="L948" s="6">
        <v>0</v>
      </c>
      <c r="M948" s="6">
        <f t="shared" si="90"/>
        <v>0.7680491551459292</v>
      </c>
      <c r="N948" s="6">
        <f t="shared" si="91"/>
        <v>0</v>
      </c>
      <c r="O948" s="6">
        <f t="shared" si="92"/>
        <v>1.5360983102918584</v>
      </c>
      <c r="P948" s="6">
        <f t="shared" si="93"/>
        <v>0</v>
      </c>
      <c r="Q948" s="6">
        <f t="shared" si="94"/>
        <v>0.7680491551459292</v>
      </c>
      <c r="R948" s="6">
        <f t="shared" si="95"/>
        <v>-0.7680491551459292</v>
      </c>
      <c r="S948" t="str" cm="1">
        <f t="array" ref="S948">_xlfn.IFS(R948&gt;Q948,"Zunahme",-1*Q948&gt;R948,"Abnahme",TRUE,"Konstant")</f>
        <v>Konstant</v>
      </c>
      <c r="T948">
        <f>IFERROR(INDEX(Gemeinde_Kennzahlen!A:C,MATCH(B948,Gemeinde_Kennzahlen!B:B,),3),0)</f>
        <v>1069</v>
      </c>
      <c r="U948">
        <f>IFERROR(IF(ISNUMBER(INDEX(Gemeinde_Kennzahlen!A:W,MATCH(B948,Gemeinde_Kennzahlen!B:B,),23)),INDEX(Gemeinde_Kennzahlen!A:W,MATCH(B948,Gemeinde_Kennzahlen!B:B,),23),0),0)</f>
        <v>233</v>
      </c>
    </row>
    <row r="949" spans="1:21" x14ac:dyDescent="0.2">
      <c r="A949">
        <v>2845</v>
      </c>
      <c r="B949" t="s">
        <v>1441</v>
      </c>
      <c r="C949" s="6">
        <v>0</v>
      </c>
      <c r="D949" s="6">
        <v>0</v>
      </c>
      <c r="E949" s="6">
        <v>0</v>
      </c>
      <c r="F949" s="6">
        <v>0</v>
      </c>
      <c r="G949" s="6">
        <v>0</v>
      </c>
      <c r="H949" s="6">
        <v>0</v>
      </c>
      <c r="I949" s="6">
        <v>0</v>
      </c>
      <c r="J949" s="6">
        <v>0</v>
      </c>
      <c r="K949" s="6">
        <v>0</v>
      </c>
      <c r="L949" s="6">
        <v>0</v>
      </c>
      <c r="M949" s="6">
        <f t="shared" si="90"/>
        <v>0</v>
      </c>
      <c r="N949" s="6">
        <f t="shared" si="91"/>
        <v>0</v>
      </c>
      <c r="O949" s="6">
        <f t="shared" si="92"/>
        <v>0</v>
      </c>
      <c r="P949" s="6">
        <f t="shared" si="93"/>
        <v>0</v>
      </c>
      <c r="Q949" s="6">
        <f t="shared" si="94"/>
        <v>0</v>
      </c>
      <c r="R949" s="6">
        <f t="shared" si="95"/>
        <v>0</v>
      </c>
      <c r="S949" t="str" cm="1">
        <f t="array" ref="S949">_xlfn.IFS(R949&gt;Q949,"Zunahme",-1*Q949&gt;R949,"Abnahme",TRUE,"Konstant")</f>
        <v>Konstant</v>
      </c>
      <c r="T949">
        <f>IFERROR(INDEX(Gemeinde_Kennzahlen!A:C,MATCH(B949,Gemeinde_Kennzahlen!B:B,),3),0)</f>
        <v>777</v>
      </c>
      <c r="U949">
        <f>IFERROR(IF(ISNUMBER(INDEX(Gemeinde_Kennzahlen!A:W,MATCH(B949,Gemeinde_Kennzahlen!B:B,),23)),INDEX(Gemeinde_Kennzahlen!A:W,MATCH(B949,Gemeinde_Kennzahlen!B:B,),23),0),0)</f>
        <v>193</v>
      </c>
    </row>
    <row r="950" spans="1:21" x14ac:dyDescent="0.2">
      <c r="A950">
        <v>2846</v>
      </c>
      <c r="B950" t="s">
        <v>1440</v>
      </c>
      <c r="C950" s="6">
        <v>5.7676779328642285</v>
      </c>
      <c r="D950" s="6">
        <v>4.6141423462913833</v>
      </c>
      <c r="E950" s="6">
        <v>0</v>
      </c>
      <c r="F950" s="6">
        <v>0</v>
      </c>
      <c r="G950" s="6">
        <v>2.3070711731456917</v>
      </c>
      <c r="H950" s="6">
        <v>3.4606067597185373</v>
      </c>
      <c r="I950" s="6">
        <v>2.3070711731456917</v>
      </c>
      <c r="J950" s="6">
        <v>0</v>
      </c>
      <c r="K950" s="6">
        <v>2.3070711731456917</v>
      </c>
      <c r="L950" s="6">
        <v>0</v>
      </c>
      <c r="M950" s="6">
        <f t="shared" si="90"/>
        <v>2.0763640558311223</v>
      </c>
      <c r="N950" s="6">
        <f t="shared" si="91"/>
        <v>2.3070711731456917</v>
      </c>
      <c r="O950" s="6">
        <f t="shared" si="92"/>
        <v>2.5377782904602606</v>
      </c>
      <c r="P950" s="6">
        <f t="shared" si="93"/>
        <v>1.6149498212019844</v>
      </c>
      <c r="Q950" s="6">
        <f t="shared" si="94"/>
        <v>0.66153922152056177</v>
      </c>
      <c r="R950" s="6">
        <f t="shared" si="95"/>
        <v>-0.46141423462913789</v>
      </c>
      <c r="S950" t="str" cm="1">
        <f t="array" ref="S950">_xlfn.IFS(R950&gt;Q950,"Zunahme",-1*Q950&gt;R950,"Abnahme",TRUE,"Konstant")</f>
        <v>Konstant</v>
      </c>
      <c r="T950">
        <f>IFERROR(INDEX(Gemeinde_Kennzahlen!A:C,MATCH(B950,Gemeinde_Kennzahlen!B:B,),3),0)</f>
        <v>6268</v>
      </c>
      <c r="U950">
        <f>IFERROR(IF(ISNUMBER(INDEX(Gemeinde_Kennzahlen!A:W,MATCH(B950,Gemeinde_Kennzahlen!B:B,),23)),INDEX(Gemeinde_Kennzahlen!A:W,MATCH(B950,Gemeinde_Kennzahlen!B:B,),23),0),0)</f>
        <v>2401</v>
      </c>
    </row>
    <row r="951" spans="1:21" x14ac:dyDescent="0.2">
      <c r="A951">
        <v>2847</v>
      </c>
      <c r="B951" t="s">
        <v>1439</v>
      </c>
      <c r="C951" s="6">
        <v>0</v>
      </c>
      <c r="D951" s="6">
        <v>0</v>
      </c>
      <c r="E951" s="6">
        <v>0</v>
      </c>
      <c r="F951" s="6">
        <v>0</v>
      </c>
      <c r="G951" s="6">
        <v>0</v>
      </c>
      <c r="H951" s="6">
        <v>0</v>
      </c>
      <c r="I951" s="6">
        <v>0</v>
      </c>
      <c r="J951" s="6">
        <v>0</v>
      </c>
      <c r="K951" s="6">
        <v>0</v>
      </c>
      <c r="L951" s="6">
        <v>0</v>
      </c>
      <c r="M951" s="6">
        <f t="shared" si="90"/>
        <v>0</v>
      </c>
      <c r="N951" s="6">
        <f t="shared" si="91"/>
        <v>0</v>
      </c>
      <c r="O951" s="6">
        <f t="shared" si="92"/>
        <v>0</v>
      </c>
      <c r="P951" s="6">
        <f t="shared" si="93"/>
        <v>0</v>
      </c>
      <c r="Q951" s="6">
        <f t="shared" si="94"/>
        <v>0</v>
      </c>
      <c r="R951" s="6">
        <f t="shared" si="95"/>
        <v>0</v>
      </c>
      <c r="S951" t="str" cm="1">
        <f t="array" ref="S951">_xlfn.IFS(R951&gt;Q951,"Zunahme",-1*Q951&gt;R951,"Abnahme",TRUE,"Konstant")</f>
        <v>Konstant</v>
      </c>
      <c r="T951">
        <f>IFERROR(INDEX(Gemeinde_Kennzahlen!A:C,MATCH(B951,Gemeinde_Kennzahlen!B:B,),3),0)</f>
        <v>243</v>
      </c>
      <c r="U951">
        <f>IFERROR(IF(ISNUMBER(INDEX(Gemeinde_Kennzahlen!A:W,MATCH(B951,Gemeinde_Kennzahlen!B:B,),23)),INDEX(Gemeinde_Kennzahlen!A:W,MATCH(B951,Gemeinde_Kennzahlen!B:B,),23),0),0)</f>
        <v>109</v>
      </c>
    </row>
    <row r="952" spans="1:21" x14ac:dyDescent="0.2">
      <c r="A952">
        <v>2848</v>
      </c>
      <c r="B952" t="s">
        <v>1438</v>
      </c>
      <c r="C952" s="6">
        <v>0</v>
      </c>
      <c r="D952" s="6">
        <v>0</v>
      </c>
      <c r="E952" s="6">
        <v>0</v>
      </c>
      <c r="F952" s="6">
        <v>0</v>
      </c>
      <c r="G952" s="6">
        <v>0</v>
      </c>
      <c r="H952" s="6">
        <v>0</v>
      </c>
      <c r="I952" s="6">
        <v>0</v>
      </c>
      <c r="J952" s="6">
        <v>0</v>
      </c>
      <c r="K952" s="6">
        <v>0</v>
      </c>
      <c r="L952" s="6">
        <v>0</v>
      </c>
      <c r="M952" s="6">
        <f t="shared" si="90"/>
        <v>0</v>
      </c>
      <c r="N952" s="6">
        <f t="shared" si="91"/>
        <v>0</v>
      </c>
      <c r="O952" s="6">
        <f t="shared" si="92"/>
        <v>0</v>
      </c>
      <c r="P952" s="6">
        <f t="shared" si="93"/>
        <v>0</v>
      </c>
      <c r="Q952" s="6">
        <f t="shared" si="94"/>
        <v>0</v>
      </c>
      <c r="R952" s="6">
        <f t="shared" si="95"/>
        <v>0</v>
      </c>
      <c r="S952" t="str" cm="1">
        <f t="array" ref="S952">_xlfn.IFS(R952&gt;Q952,"Zunahme",-1*Q952&gt;R952,"Abnahme",TRUE,"Konstant")</f>
        <v>Konstant</v>
      </c>
      <c r="T952">
        <f>IFERROR(INDEX(Gemeinde_Kennzahlen!A:C,MATCH(B952,Gemeinde_Kennzahlen!B:B,),3),0)</f>
        <v>255</v>
      </c>
      <c r="U952">
        <f>IFERROR(IF(ISNUMBER(INDEX(Gemeinde_Kennzahlen!A:W,MATCH(B952,Gemeinde_Kennzahlen!B:B,),23)),INDEX(Gemeinde_Kennzahlen!A:W,MATCH(B952,Gemeinde_Kennzahlen!B:B,),23),0),0)</f>
        <v>49</v>
      </c>
    </row>
    <row r="953" spans="1:21" x14ac:dyDescent="0.2">
      <c r="A953">
        <v>2849</v>
      </c>
      <c r="B953" t="s">
        <v>1437</v>
      </c>
      <c r="C953" s="6">
        <v>0</v>
      </c>
      <c r="D953" s="6">
        <v>0</v>
      </c>
      <c r="E953" s="6">
        <v>3.2873109796186717</v>
      </c>
      <c r="F953" s="6">
        <v>0</v>
      </c>
      <c r="G953" s="6">
        <v>0</v>
      </c>
      <c r="H953" s="6">
        <v>0</v>
      </c>
      <c r="I953" s="6">
        <v>0</v>
      </c>
      <c r="J953" s="6">
        <v>0</v>
      </c>
      <c r="K953" s="6">
        <v>0</v>
      </c>
      <c r="L953" s="6">
        <v>0</v>
      </c>
      <c r="M953" s="6">
        <f t="shared" si="90"/>
        <v>0.32873109796186717</v>
      </c>
      <c r="N953" s="6">
        <f t="shared" si="91"/>
        <v>0</v>
      </c>
      <c r="O953" s="6">
        <f t="shared" si="92"/>
        <v>0.65746219592373434</v>
      </c>
      <c r="P953" s="6">
        <f t="shared" si="93"/>
        <v>0</v>
      </c>
      <c r="Q953" s="6">
        <f t="shared" si="94"/>
        <v>0.32873109796186711</v>
      </c>
      <c r="R953" s="6">
        <f t="shared" si="95"/>
        <v>-0.32873109796186717</v>
      </c>
      <c r="S953" t="str" cm="1">
        <f t="array" ref="S953">_xlfn.IFS(R953&gt;Q953,"Zunahme",-1*Q953&gt;R953,"Abnahme",TRUE,"Konstant")</f>
        <v>Konstant</v>
      </c>
      <c r="T953">
        <f>IFERROR(INDEX(Gemeinde_Kennzahlen!A:C,MATCH(B953,Gemeinde_Kennzahlen!B:B,),3),0)</f>
        <v>2159</v>
      </c>
      <c r="U953">
        <f>IFERROR(IF(ISNUMBER(INDEX(Gemeinde_Kennzahlen!A:W,MATCH(B953,Gemeinde_Kennzahlen!B:B,),23)),INDEX(Gemeinde_Kennzahlen!A:W,MATCH(B953,Gemeinde_Kennzahlen!B:B,),23),0),0)</f>
        <v>883</v>
      </c>
    </row>
    <row r="954" spans="1:21" x14ac:dyDescent="0.2">
      <c r="A954">
        <v>2850</v>
      </c>
      <c r="B954" t="s">
        <v>1436</v>
      </c>
      <c r="C954" s="6">
        <v>0</v>
      </c>
      <c r="D954" s="6">
        <v>0</v>
      </c>
      <c r="E954" s="6">
        <v>0</v>
      </c>
      <c r="F954" s="6">
        <v>0</v>
      </c>
      <c r="G954" s="6">
        <v>0</v>
      </c>
      <c r="H954" s="6">
        <v>0</v>
      </c>
      <c r="I954" s="6">
        <v>0</v>
      </c>
      <c r="J954" s="6">
        <v>0</v>
      </c>
      <c r="K954" s="6">
        <v>0</v>
      </c>
      <c r="L954" s="6">
        <v>0</v>
      </c>
      <c r="M954" s="6">
        <f t="shared" si="90"/>
        <v>0</v>
      </c>
      <c r="N954" s="6">
        <f t="shared" si="91"/>
        <v>0</v>
      </c>
      <c r="O954" s="6">
        <f t="shared" si="92"/>
        <v>0</v>
      </c>
      <c r="P954" s="6">
        <f t="shared" si="93"/>
        <v>0</v>
      </c>
      <c r="Q954" s="6">
        <f t="shared" si="94"/>
        <v>0</v>
      </c>
      <c r="R954" s="6">
        <f t="shared" si="95"/>
        <v>0</v>
      </c>
      <c r="S954" t="str" cm="1">
        <f t="array" ref="S954">_xlfn.IFS(R954&gt;Q954,"Zunahme",-1*Q954&gt;R954,"Abnahme",TRUE,"Konstant")</f>
        <v>Konstant</v>
      </c>
      <c r="T954">
        <f>IFERROR(INDEX(Gemeinde_Kennzahlen!A:C,MATCH(B954,Gemeinde_Kennzahlen!B:B,),3),0)</f>
        <v>533</v>
      </c>
      <c r="U954">
        <f>IFERROR(IF(ISNUMBER(INDEX(Gemeinde_Kennzahlen!A:W,MATCH(B954,Gemeinde_Kennzahlen!B:B,),23)),INDEX(Gemeinde_Kennzahlen!A:W,MATCH(B954,Gemeinde_Kennzahlen!B:B,),23),0),0)</f>
        <v>50</v>
      </c>
    </row>
    <row r="955" spans="1:21" x14ac:dyDescent="0.2">
      <c r="A955">
        <v>2851</v>
      </c>
      <c r="B955" t="s">
        <v>1435</v>
      </c>
      <c r="C955" s="6">
        <v>0</v>
      </c>
      <c r="D955" s="6">
        <v>0</v>
      </c>
      <c r="E955" s="6">
        <v>0</v>
      </c>
      <c r="F955" s="6">
        <v>0</v>
      </c>
      <c r="G955" s="6">
        <v>0</v>
      </c>
      <c r="H955" s="6">
        <v>0</v>
      </c>
      <c r="I955" s="6">
        <v>0</v>
      </c>
      <c r="J955" s="6">
        <v>0</v>
      </c>
      <c r="K955" s="6">
        <v>0</v>
      </c>
      <c r="L955" s="6">
        <v>0</v>
      </c>
      <c r="M955" s="6">
        <f t="shared" si="90"/>
        <v>0</v>
      </c>
      <c r="N955" s="6">
        <f t="shared" si="91"/>
        <v>0</v>
      </c>
      <c r="O955" s="6">
        <f t="shared" si="92"/>
        <v>0</v>
      </c>
      <c r="P955" s="6">
        <f t="shared" si="93"/>
        <v>0</v>
      </c>
      <c r="Q955" s="6">
        <f t="shared" si="94"/>
        <v>0</v>
      </c>
      <c r="R955" s="6">
        <f t="shared" si="95"/>
        <v>0</v>
      </c>
      <c r="S955" t="str" cm="1">
        <f t="array" ref="S955">_xlfn.IFS(R955&gt;Q955,"Zunahme",-1*Q955&gt;R955,"Abnahme",TRUE,"Konstant")</f>
        <v>Konstant</v>
      </c>
      <c r="T955">
        <f>IFERROR(INDEX(Gemeinde_Kennzahlen!A:C,MATCH(B955,Gemeinde_Kennzahlen!B:B,),3),0)</f>
        <v>161</v>
      </c>
      <c r="U955">
        <f>IFERROR(IF(ISNUMBER(INDEX(Gemeinde_Kennzahlen!A:W,MATCH(B955,Gemeinde_Kennzahlen!B:B,),23)),INDEX(Gemeinde_Kennzahlen!A:W,MATCH(B955,Gemeinde_Kennzahlen!B:B,),23),0),0)</f>
        <v>20</v>
      </c>
    </row>
    <row r="956" spans="1:21" x14ac:dyDescent="0.2">
      <c r="A956">
        <v>2852</v>
      </c>
      <c r="B956" t="s">
        <v>1434</v>
      </c>
      <c r="C956" s="6">
        <v>11.648223645894001</v>
      </c>
      <c r="D956" s="6">
        <v>0</v>
      </c>
      <c r="E956" s="6">
        <v>0</v>
      </c>
      <c r="F956" s="6">
        <v>0</v>
      </c>
      <c r="G956" s="6">
        <v>5.8241118229470006</v>
      </c>
      <c r="H956" s="6">
        <v>0</v>
      </c>
      <c r="I956" s="6">
        <v>0</v>
      </c>
      <c r="J956" s="6">
        <v>5.8241118229470006</v>
      </c>
      <c r="K956" s="6">
        <v>0</v>
      </c>
      <c r="L956" s="6">
        <v>0</v>
      </c>
      <c r="M956" s="6">
        <f t="shared" si="90"/>
        <v>2.3296447291788001</v>
      </c>
      <c r="N956" s="6">
        <f t="shared" si="91"/>
        <v>0</v>
      </c>
      <c r="O956" s="6">
        <f t="shared" si="92"/>
        <v>3.4944670937682005</v>
      </c>
      <c r="P956" s="6">
        <f t="shared" si="93"/>
        <v>1.1648223645894</v>
      </c>
      <c r="Q956" s="6">
        <f t="shared" si="94"/>
        <v>1.2877595769191998</v>
      </c>
      <c r="R956" s="6">
        <f t="shared" si="95"/>
        <v>-1.1648223645894</v>
      </c>
      <c r="S956" t="str" cm="1">
        <f t="array" ref="S956">_xlfn.IFS(R956&gt;Q956,"Zunahme",-1*Q956&gt;R956,"Abnahme",TRUE,"Konstant")</f>
        <v>Konstant</v>
      </c>
      <c r="T956">
        <f>IFERROR(INDEX(Gemeinde_Kennzahlen!A:C,MATCH(B956,Gemeinde_Kennzahlen!B:B,),3),0)</f>
        <v>1288</v>
      </c>
      <c r="U956">
        <f>IFERROR(IF(ISNUMBER(INDEX(Gemeinde_Kennzahlen!A:W,MATCH(B956,Gemeinde_Kennzahlen!B:B,),23)),INDEX(Gemeinde_Kennzahlen!A:W,MATCH(B956,Gemeinde_Kennzahlen!B:B,),23),0),0)</f>
        <v>429</v>
      </c>
    </row>
    <row r="957" spans="1:21" x14ac:dyDescent="0.2">
      <c r="A957">
        <v>2853</v>
      </c>
      <c r="B957" t="s">
        <v>1433</v>
      </c>
      <c r="C957" s="6">
        <v>0</v>
      </c>
      <c r="D957" s="6">
        <v>8.5836909871244629</v>
      </c>
      <c r="E957" s="6">
        <v>0</v>
      </c>
      <c r="F957" s="6">
        <v>0</v>
      </c>
      <c r="G957" s="6">
        <v>0</v>
      </c>
      <c r="H957" s="6">
        <v>0</v>
      </c>
      <c r="I957" s="6">
        <v>0</v>
      </c>
      <c r="J957" s="6">
        <v>0</v>
      </c>
      <c r="K957" s="6">
        <v>0</v>
      </c>
      <c r="L957" s="6">
        <v>0</v>
      </c>
      <c r="M957" s="6">
        <f t="shared" si="90"/>
        <v>0.85836909871244627</v>
      </c>
      <c r="N957" s="6">
        <f t="shared" si="91"/>
        <v>0</v>
      </c>
      <c r="O957" s="6">
        <f t="shared" si="92"/>
        <v>1.7167381974248925</v>
      </c>
      <c r="P957" s="6">
        <f t="shared" si="93"/>
        <v>0</v>
      </c>
      <c r="Q957" s="6">
        <f t="shared" si="94"/>
        <v>0.85836909871244627</v>
      </c>
      <c r="R957" s="6">
        <f t="shared" si="95"/>
        <v>-0.85836909871244627</v>
      </c>
      <c r="S957" t="str" cm="1">
        <f t="array" ref="S957">_xlfn.IFS(R957&gt;Q957,"Zunahme",-1*Q957&gt;R957,"Abnahme",TRUE,"Konstant")</f>
        <v>Konstant</v>
      </c>
      <c r="T957">
        <f>IFERROR(INDEX(Gemeinde_Kennzahlen!A:C,MATCH(B957,Gemeinde_Kennzahlen!B:B,),3),0)</f>
        <v>930</v>
      </c>
      <c r="U957">
        <f>IFERROR(IF(ISNUMBER(INDEX(Gemeinde_Kennzahlen!A:W,MATCH(B957,Gemeinde_Kennzahlen!B:B,),23)),INDEX(Gemeinde_Kennzahlen!A:W,MATCH(B957,Gemeinde_Kennzahlen!B:B,),23),0),0)</f>
        <v>235</v>
      </c>
    </row>
    <row r="958" spans="1:21" x14ac:dyDescent="0.2">
      <c r="A958">
        <v>2854</v>
      </c>
      <c r="B958" t="s">
        <v>1432</v>
      </c>
      <c r="C958" s="6">
        <v>0</v>
      </c>
      <c r="D958" s="6">
        <v>0</v>
      </c>
      <c r="E958" s="6">
        <v>0</v>
      </c>
      <c r="F958" s="6">
        <v>0</v>
      </c>
      <c r="G958" s="6">
        <v>0</v>
      </c>
      <c r="H958" s="6">
        <v>0</v>
      </c>
      <c r="I958" s="6">
        <v>0</v>
      </c>
      <c r="J958" s="6">
        <v>0</v>
      </c>
      <c r="K958" s="6">
        <v>0</v>
      </c>
      <c r="L958" s="6">
        <v>0</v>
      </c>
      <c r="M958" s="6">
        <f t="shared" si="90"/>
        <v>0</v>
      </c>
      <c r="N958" s="6">
        <f t="shared" si="91"/>
        <v>0</v>
      </c>
      <c r="O958" s="6">
        <f t="shared" si="92"/>
        <v>0</v>
      </c>
      <c r="P958" s="6">
        <f t="shared" si="93"/>
        <v>0</v>
      </c>
      <c r="Q958" s="6">
        <f t="shared" si="94"/>
        <v>0</v>
      </c>
      <c r="R958" s="6">
        <f t="shared" si="95"/>
        <v>0</v>
      </c>
      <c r="S958" t="str" cm="1">
        <f t="array" ref="S958">_xlfn.IFS(R958&gt;Q958,"Zunahme",-1*Q958&gt;R958,"Abnahme",TRUE,"Konstant")</f>
        <v>Konstant</v>
      </c>
      <c r="T958">
        <f>IFERROR(INDEX(Gemeinde_Kennzahlen!A:C,MATCH(B958,Gemeinde_Kennzahlen!B:B,),3),0)</f>
        <v>262</v>
      </c>
      <c r="U958">
        <f>IFERROR(IF(ISNUMBER(INDEX(Gemeinde_Kennzahlen!A:W,MATCH(B958,Gemeinde_Kennzahlen!B:B,),23)),INDEX(Gemeinde_Kennzahlen!A:W,MATCH(B958,Gemeinde_Kennzahlen!B:B,),23),0),0)</f>
        <v>76</v>
      </c>
    </row>
    <row r="959" spans="1:21" x14ac:dyDescent="0.2">
      <c r="A959">
        <v>2855</v>
      </c>
      <c r="B959" t="s">
        <v>1431</v>
      </c>
      <c r="C959" s="6">
        <v>0</v>
      </c>
      <c r="D959" s="6">
        <v>0</v>
      </c>
      <c r="E959" s="6">
        <v>0</v>
      </c>
      <c r="F959" s="6">
        <v>0</v>
      </c>
      <c r="G959" s="6">
        <v>0</v>
      </c>
      <c r="H959" s="6">
        <v>0</v>
      </c>
      <c r="I959" s="6">
        <v>0</v>
      </c>
      <c r="J959" s="6">
        <v>0</v>
      </c>
      <c r="K959" s="6">
        <v>0</v>
      </c>
      <c r="L959" s="6">
        <v>0</v>
      </c>
      <c r="M959" s="6">
        <f t="shared" si="90"/>
        <v>0</v>
      </c>
      <c r="N959" s="6">
        <f t="shared" si="91"/>
        <v>0</v>
      </c>
      <c r="O959" s="6">
        <f t="shared" si="92"/>
        <v>0</v>
      </c>
      <c r="P959" s="6">
        <f t="shared" si="93"/>
        <v>0</v>
      </c>
      <c r="Q959" s="6">
        <f t="shared" si="94"/>
        <v>0</v>
      </c>
      <c r="R959" s="6">
        <f t="shared" si="95"/>
        <v>0</v>
      </c>
      <c r="S959" t="str" cm="1">
        <f t="array" ref="S959">_xlfn.IFS(R959&gt;Q959,"Zunahme",-1*Q959&gt;R959,"Abnahme",TRUE,"Konstant")</f>
        <v>Konstant</v>
      </c>
      <c r="T959">
        <f>IFERROR(INDEX(Gemeinde_Kennzahlen!A:C,MATCH(B959,Gemeinde_Kennzahlen!B:B,),3),0)</f>
        <v>498</v>
      </c>
      <c r="U959">
        <f>IFERROR(IF(ISNUMBER(INDEX(Gemeinde_Kennzahlen!A:W,MATCH(B959,Gemeinde_Kennzahlen!B:B,),23)),INDEX(Gemeinde_Kennzahlen!A:W,MATCH(B959,Gemeinde_Kennzahlen!B:B,),23),0),0)</f>
        <v>140</v>
      </c>
    </row>
    <row r="960" spans="1:21" x14ac:dyDescent="0.2">
      <c r="A960">
        <v>2856</v>
      </c>
      <c r="B960" t="s">
        <v>1430</v>
      </c>
      <c r="C960" s="6">
        <v>0</v>
      </c>
      <c r="D960" s="6">
        <v>0</v>
      </c>
      <c r="E960" s="6">
        <v>0</v>
      </c>
      <c r="F960" s="6">
        <v>0</v>
      </c>
      <c r="G960" s="6">
        <v>0</v>
      </c>
      <c r="H960" s="6">
        <v>0</v>
      </c>
      <c r="I960" s="6">
        <v>3.2092426187419769</v>
      </c>
      <c r="J960" s="6">
        <v>0</v>
      </c>
      <c r="K960" s="6">
        <v>0</v>
      </c>
      <c r="L960" s="6">
        <v>0</v>
      </c>
      <c r="M960" s="6">
        <f t="shared" si="90"/>
        <v>0.3209242618741977</v>
      </c>
      <c r="N960" s="6">
        <f t="shared" si="91"/>
        <v>0</v>
      </c>
      <c r="O960" s="6">
        <f t="shared" si="92"/>
        <v>0</v>
      </c>
      <c r="P960" s="6">
        <f t="shared" si="93"/>
        <v>0.64184852374839541</v>
      </c>
      <c r="Q960" s="6">
        <f t="shared" si="94"/>
        <v>0.32092426187419776</v>
      </c>
      <c r="R960" s="6">
        <f t="shared" si="95"/>
        <v>0.3209242618741977</v>
      </c>
      <c r="S960" t="str" cm="1">
        <f t="array" ref="S960">_xlfn.IFS(R960&gt;Q960,"Zunahme",-1*Q960&gt;R960,"Abnahme",TRUE,"Konstant")</f>
        <v>Konstant</v>
      </c>
      <c r="T960">
        <f>IFERROR(INDEX(Gemeinde_Kennzahlen!A:C,MATCH(B960,Gemeinde_Kennzahlen!B:B,),3),0)</f>
        <v>2261</v>
      </c>
      <c r="U960">
        <f>IFERROR(IF(ISNUMBER(INDEX(Gemeinde_Kennzahlen!A:W,MATCH(B960,Gemeinde_Kennzahlen!B:B,),23)),INDEX(Gemeinde_Kennzahlen!A:W,MATCH(B960,Gemeinde_Kennzahlen!B:B,),23),0),0)</f>
        <v>855</v>
      </c>
    </row>
    <row r="961" spans="1:21" x14ac:dyDescent="0.2">
      <c r="A961">
        <v>2857</v>
      </c>
      <c r="B961" t="s">
        <v>1429</v>
      </c>
      <c r="C961" s="6">
        <v>0</v>
      </c>
      <c r="D961" s="6">
        <v>0</v>
      </c>
      <c r="E961" s="6">
        <v>0</v>
      </c>
      <c r="F961" s="6">
        <v>0</v>
      </c>
      <c r="G961" s="6">
        <v>0</v>
      </c>
      <c r="H961" s="6">
        <v>0</v>
      </c>
      <c r="I961" s="6">
        <v>0</v>
      </c>
      <c r="J961" s="6">
        <v>0</v>
      </c>
      <c r="K961" s="6">
        <v>0</v>
      </c>
      <c r="L961" s="6">
        <v>0</v>
      </c>
      <c r="M961" s="6">
        <f t="shared" si="90"/>
        <v>0</v>
      </c>
      <c r="N961" s="6">
        <f t="shared" si="91"/>
        <v>0</v>
      </c>
      <c r="O961" s="6">
        <f t="shared" si="92"/>
        <v>0</v>
      </c>
      <c r="P961" s="6">
        <f t="shared" si="93"/>
        <v>0</v>
      </c>
      <c r="Q961" s="6">
        <f t="shared" si="94"/>
        <v>0</v>
      </c>
      <c r="R961" s="6">
        <f t="shared" si="95"/>
        <v>0</v>
      </c>
      <c r="S961" t="str" cm="1">
        <f t="array" ref="S961">_xlfn.IFS(R961&gt;Q961,"Zunahme",-1*Q961&gt;R961,"Abnahme",TRUE,"Konstant")</f>
        <v>Konstant</v>
      </c>
      <c r="T961">
        <f>IFERROR(INDEX(Gemeinde_Kennzahlen!A:C,MATCH(B961,Gemeinde_Kennzahlen!B:B,),3),0)</f>
        <v>585</v>
      </c>
      <c r="U961">
        <f>IFERROR(IF(ISNUMBER(INDEX(Gemeinde_Kennzahlen!A:W,MATCH(B961,Gemeinde_Kennzahlen!B:B,),23)),INDEX(Gemeinde_Kennzahlen!A:W,MATCH(B961,Gemeinde_Kennzahlen!B:B,),23),0),0)</f>
        <v>102</v>
      </c>
    </row>
    <row r="962" spans="1:21" x14ac:dyDescent="0.2">
      <c r="A962">
        <v>2858</v>
      </c>
      <c r="B962" t="s">
        <v>1428</v>
      </c>
      <c r="C962" s="6">
        <v>0</v>
      </c>
      <c r="D962" s="6">
        <v>0</v>
      </c>
      <c r="E962" s="6">
        <v>0</v>
      </c>
      <c r="F962" s="6">
        <v>0</v>
      </c>
      <c r="G962" s="6">
        <v>0</v>
      </c>
      <c r="H962" s="6">
        <v>0</v>
      </c>
      <c r="I962" s="6">
        <v>0</v>
      </c>
      <c r="J962" s="6">
        <v>0</v>
      </c>
      <c r="K962" s="6">
        <v>0</v>
      </c>
      <c r="L962" s="6">
        <v>0</v>
      </c>
      <c r="M962" s="6">
        <f t="shared" si="90"/>
        <v>0</v>
      </c>
      <c r="N962" s="6">
        <f t="shared" si="91"/>
        <v>0</v>
      </c>
      <c r="O962" s="6">
        <f t="shared" si="92"/>
        <v>0</v>
      </c>
      <c r="P962" s="6">
        <f t="shared" si="93"/>
        <v>0</v>
      </c>
      <c r="Q962" s="6">
        <f t="shared" si="94"/>
        <v>0</v>
      </c>
      <c r="R962" s="6">
        <f t="shared" si="95"/>
        <v>0</v>
      </c>
      <c r="S962" t="str" cm="1">
        <f t="array" ref="S962">_xlfn.IFS(R962&gt;Q962,"Zunahme",-1*Q962&gt;R962,"Abnahme",TRUE,"Konstant")</f>
        <v>Konstant</v>
      </c>
      <c r="T962">
        <f>IFERROR(INDEX(Gemeinde_Kennzahlen!A:C,MATCH(B962,Gemeinde_Kennzahlen!B:B,),3),0)</f>
        <v>764</v>
      </c>
      <c r="U962">
        <f>IFERROR(IF(ISNUMBER(INDEX(Gemeinde_Kennzahlen!A:W,MATCH(B962,Gemeinde_Kennzahlen!B:B,),23)),INDEX(Gemeinde_Kennzahlen!A:W,MATCH(B962,Gemeinde_Kennzahlen!B:B,),23),0),0)</f>
        <v>165</v>
      </c>
    </row>
    <row r="963" spans="1:21" x14ac:dyDescent="0.2">
      <c r="A963">
        <v>2859</v>
      </c>
      <c r="B963" t="s">
        <v>1427</v>
      </c>
      <c r="C963" s="6">
        <v>0</v>
      </c>
      <c r="D963" s="6">
        <v>0</v>
      </c>
      <c r="E963" s="6">
        <v>0</v>
      </c>
      <c r="F963" s="6">
        <v>0</v>
      </c>
      <c r="G963" s="6">
        <v>0</v>
      </c>
      <c r="H963" s="6">
        <v>0</v>
      </c>
      <c r="I963" s="6">
        <v>0</v>
      </c>
      <c r="J963" s="6">
        <v>0</v>
      </c>
      <c r="K963" s="6">
        <v>0</v>
      </c>
      <c r="L963" s="6">
        <v>0</v>
      </c>
      <c r="M963" s="6">
        <f t="shared" si="90"/>
        <v>0</v>
      </c>
      <c r="N963" s="6">
        <f t="shared" si="91"/>
        <v>0</v>
      </c>
      <c r="O963" s="6">
        <f t="shared" si="92"/>
        <v>0</v>
      </c>
      <c r="P963" s="6">
        <f t="shared" si="93"/>
        <v>0</v>
      </c>
      <c r="Q963" s="6">
        <f t="shared" si="94"/>
        <v>0</v>
      </c>
      <c r="R963" s="6">
        <f t="shared" si="95"/>
        <v>0</v>
      </c>
      <c r="S963" t="str" cm="1">
        <f t="array" ref="S963">_xlfn.IFS(R963&gt;Q963,"Zunahme",-1*Q963&gt;R963,"Abnahme",TRUE,"Konstant")</f>
        <v>Konstant</v>
      </c>
      <c r="T963">
        <f>IFERROR(INDEX(Gemeinde_Kennzahlen!A:C,MATCH(B963,Gemeinde_Kennzahlen!B:B,),3),0)</f>
        <v>430</v>
      </c>
      <c r="U963">
        <f>IFERROR(IF(ISNUMBER(INDEX(Gemeinde_Kennzahlen!A:W,MATCH(B963,Gemeinde_Kennzahlen!B:B,),23)),INDEX(Gemeinde_Kennzahlen!A:W,MATCH(B963,Gemeinde_Kennzahlen!B:B,),23),0),0)</f>
        <v>154</v>
      </c>
    </row>
    <row r="964" spans="1:21" x14ac:dyDescent="0.2">
      <c r="A964">
        <v>2860</v>
      </c>
      <c r="B964" t="s">
        <v>1426</v>
      </c>
      <c r="C964" s="6">
        <v>0</v>
      </c>
      <c r="D964" s="6">
        <v>0</v>
      </c>
      <c r="E964" s="6">
        <v>0</v>
      </c>
      <c r="F964" s="6">
        <v>0</v>
      </c>
      <c r="G964" s="6">
        <v>0</v>
      </c>
      <c r="H964" s="6">
        <v>0</v>
      </c>
      <c r="I964" s="6">
        <v>0</v>
      </c>
      <c r="J964" s="6">
        <v>0</v>
      </c>
      <c r="K964" s="6">
        <v>0</v>
      </c>
      <c r="L964" s="6">
        <v>0</v>
      </c>
      <c r="M964" s="6">
        <f t="shared" si="90"/>
        <v>0</v>
      </c>
      <c r="N964" s="6">
        <f t="shared" si="91"/>
        <v>0</v>
      </c>
      <c r="O964" s="6">
        <f t="shared" si="92"/>
        <v>0</v>
      </c>
      <c r="P964" s="6">
        <f t="shared" si="93"/>
        <v>0</v>
      </c>
      <c r="Q964" s="6">
        <f t="shared" si="94"/>
        <v>0</v>
      </c>
      <c r="R964" s="6">
        <f t="shared" si="95"/>
        <v>0</v>
      </c>
      <c r="S964" t="str" cm="1">
        <f t="array" ref="S964">_xlfn.IFS(R964&gt;Q964,"Zunahme",-1*Q964&gt;R964,"Abnahme",TRUE,"Konstant")</f>
        <v>Konstant</v>
      </c>
      <c r="T964">
        <f>IFERROR(INDEX(Gemeinde_Kennzahlen!A:C,MATCH(B964,Gemeinde_Kennzahlen!B:B,),3),0)</f>
        <v>746</v>
      </c>
      <c r="U964">
        <f>IFERROR(IF(ISNUMBER(INDEX(Gemeinde_Kennzahlen!A:W,MATCH(B964,Gemeinde_Kennzahlen!B:B,),23)),INDEX(Gemeinde_Kennzahlen!A:W,MATCH(B964,Gemeinde_Kennzahlen!B:B,),23),0),0)</f>
        <v>146</v>
      </c>
    </row>
    <row r="965" spans="1:21" x14ac:dyDescent="0.2">
      <c r="A965">
        <v>2861</v>
      </c>
      <c r="B965" t="s">
        <v>1425</v>
      </c>
      <c r="C965" s="6">
        <v>3.7271710771524416</v>
      </c>
      <c r="D965" s="6">
        <v>0</v>
      </c>
      <c r="E965" s="6">
        <v>0</v>
      </c>
      <c r="F965" s="6">
        <v>0</v>
      </c>
      <c r="G965" s="6">
        <v>0.93179276928811039</v>
      </c>
      <c r="H965" s="6">
        <v>4.6589638464405523</v>
      </c>
      <c r="I965" s="6">
        <v>1.8635855385762208</v>
      </c>
      <c r="J965" s="6">
        <v>2.7953783078643313</v>
      </c>
      <c r="K965" s="6">
        <v>0.93179276928811039</v>
      </c>
      <c r="L965" s="6">
        <v>1.8635855385762208</v>
      </c>
      <c r="M965" s="6">
        <f t="shared" si="90"/>
        <v>1.6772269847185988</v>
      </c>
      <c r="N965" s="6">
        <f t="shared" si="91"/>
        <v>1.3976891539321656</v>
      </c>
      <c r="O965" s="6">
        <f t="shared" si="92"/>
        <v>0.9317927692881105</v>
      </c>
      <c r="P965" s="6">
        <f t="shared" si="93"/>
        <v>2.4226612001490873</v>
      </c>
      <c r="Q965" s="6">
        <f t="shared" si="94"/>
        <v>0.51600347017754222</v>
      </c>
      <c r="R965" s="6">
        <f t="shared" si="95"/>
        <v>0.74543421543048849</v>
      </c>
      <c r="S965" t="str" cm="1">
        <f t="array" ref="S965">_xlfn.IFS(R965&gt;Q965,"Zunahme",-1*Q965&gt;R965,"Abnahme",TRUE,"Konstant")</f>
        <v>Zunahme</v>
      </c>
      <c r="T965">
        <f>IFERROR(INDEX(Gemeinde_Kennzahlen!A:C,MATCH(B965,Gemeinde_Kennzahlen!B:B,),3),0)</f>
        <v>6686</v>
      </c>
      <c r="U965">
        <f>IFERROR(IF(ISNUMBER(INDEX(Gemeinde_Kennzahlen!A:W,MATCH(B965,Gemeinde_Kennzahlen!B:B,),23)),INDEX(Gemeinde_Kennzahlen!A:W,MATCH(B965,Gemeinde_Kennzahlen!B:B,),23),0),0)</f>
        <v>4046</v>
      </c>
    </row>
    <row r="966" spans="1:21" x14ac:dyDescent="0.2">
      <c r="A966">
        <v>2862</v>
      </c>
      <c r="B966" t="s">
        <v>1424</v>
      </c>
      <c r="C966" s="6">
        <v>0</v>
      </c>
      <c r="D966" s="6">
        <v>10.131712259371835</v>
      </c>
      <c r="E966" s="6">
        <v>0</v>
      </c>
      <c r="F966" s="6">
        <v>10.131712259371835</v>
      </c>
      <c r="G966" s="6">
        <v>0</v>
      </c>
      <c r="H966" s="6">
        <v>0</v>
      </c>
      <c r="I966" s="6">
        <v>0</v>
      </c>
      <c r="J966" s="6">
        <v>0</v>
      </c>
      <c r="K966" s="6">
        <v>0</v>
      </c>
      <c r="L966" s="6">
        <v>0</v>
      </c>
      <c r="M966" s="6">
        <f t="shared" si="90"/>
        <v>2.0263424518743669</v>
      </c>
      <c r="N966" s="6">
        <f t="shared" si="91"/>
        <v>0</v>
      </c>
      <c r="O966" s="6">
        <f t="shared" si="92"/>
        <v>4.0526849037487338</v>
      </c>
      <c r="P966" s="6">
        <f t="shared" si="93"/>
        <v>0</v>
      </c>
      <c r="Q966" s="6">
        <f t="shared" si="94"/>
        <v>1.3508949679162445</v>
      </c>
      <c r="R966" s="6">
        <f t="shared" si="95"/>
        <v>-2.0263424518743669</v>
      </c>
      <c r="S966" t="str" cm="1">
        <f t="array" ref="S966">_xlfn.IFS(R966&gt;Q966,"Zunahme",-1*Q966&gt;R966,"Abnahme",TRUE,"Konstant")</f>
        <v>Abnahme</v>
      </c>
      <c r="T966">
        <f>IFERROR(INDEX(Gemeinde_Kennzahlen!A:C,MATCH(B966,Gemeinde_Kennzahlen!B:B,),3),0)</f>
        <v>839</v>
      </c>
      <c r="U966">
        <f>IFERROR(IF(ISNUMBER(INDEX(Gemeinde_Kennzahlen!A:W,MATCH(B966,Gemeinde_Kennzahlen!B:B,),23)),INDEX(Gemeinde_Kennzahlen!A:W,MATCH(B966,Gemeinde_Kennzahlen!B:B,),23),0),0)</f>
        <v>148</v>
      </c>
    </row>
    <row r="967" spans="1:21" x14ac:dyDescent="0.2">
      <c r="A967">
        <v>2863</v>
      </c>
      <c r="B967" t="s">
        <v>1423</v>
      </c>
      <c r="C967" s="6">
        <v>0</v>
      </c>
      <c r="D967" s="6">
        <v>0</v>
      </c>
      <c r="E967" s="6">
        <v>0</v>
      </c>
      <c r="F967" s="6">
        <v>7.7160493827160499</v>
      </c>
      <c r="G967" s="6">
        <v>0</v>
      </c>
      <c r="H967" s="6">
        <v>0</v>
      </c>
      <c r="I967" s="6">
        <v>0</v>
      </c>
      <c r="J967" s="6">
        <v>0</v>
      </c>
      <c r="K967" s="6">
        <v>0</v>
      </c>
      <c r="L967" s="6">
        <v>0</v>
      </c>
      <c r="M967" s="6">
        <f t="shared" si="90"/>
        <v>0.77160493827160503</v>
      </c>
      <c r="N967" s="6">
        <f t="shared" si="91"/>
        <v>0</v>
      </c>
      <c r="O967" s="6">
        <f t="shared" si="92"/>
        <v>1.5432098765432101</v>
      </c>
      <c r="P967" s="6">
        <f t="shared" si="93"/>
        <v>0</v>
      </c>
      <c r="Q967" s="6">
        <f t="shared" si="94"/>
        <v>0.77160493827160492</v>
      </c>
      <c r="R967" s="6">
        <f t="shared" si="95"/>
        <v>-0.77160493827160503</v>
      </c>
      <c r="S967" t="str" cm="1">
        <f t="array" ref="S967">_xlfn.IFS(R967&gt;Q967,"Zunahme",-1*Q967&gt;R967,"Abnahme",TRUE,"Konstant")</f>
        <v>Konstant</v>
      </c>
      <c r="T967">
        <f>IFERROR(INDEX(Gemeinde_Kennzahlen!A:C,MATCH(B967,Gemeinde_Kennzahlen!B:B,),3),0)</f>
        <v>915</v>
      </c>
      <c r="U967">
        <f>IFERROR(IF(ISNUMBER(INDEX(Gemeinde_Kennzahlen!A:W,MATCH(B967,Gemeinde_Kennzahlen!B:B,),23)),INDEX(Gemeinde_Kennzahlen!A:W,MATCH(B967,Gemeinde_Kennzahlen!B:B,),23),0),0)</f>
        <v>381</v>
      </c>
    </row>
    <row r="968" spans="1:21" x14ac:dyDescent="0.2">
      <c r="A968">
        <v>2864</v>
      </c>
      <c r="B968" t="s">
        <v>1422</v>
      </c>
      <c r="C968" s="6">
        <v>0</v>
      </c>
      <c r="D968" s="6">
        <v>6.009615384615385</v>
      </c>
      <c r="E968" s="6">
        <v>0</v>
      </c>
      <c r="F968" s="6">
        <v>0</v>
      </c>
      <c r="G968" s="6">
        <v>6.009615384615385</v>
      </c>
      <c r="H968" s="6">
        <v>0</v>
      </c>
      <c r="I968" s="6">
        <v>0</v>
      </c>
      <c r="J968" s="6">
        <v>0</v>
      </c>
      <c r="K968" s="6">
        <v>0</v>
      </c>
      <c r="L968" s="6">
        <v>0</v>
      </c>
      <c r="M968" s="6">
        <f t="shared" si="90"/>
        <v>1.2019230769230771</v>
      </c>
      <c r="N968" s="6">
        <f t="shared" si="91"/>
        <v>0</v>
      </c>
      <c r="O968" s="6">
        <f t="shared" si="92"/>
        <v>2.4038461538461542</v>
      </c>
      <c r="P968" s="6">
        <f t="shared" si="93"/>
        <v>0</v>
      </c>
      <c r="Q968" s="6">
        <f t="shared" si="94"/>
        <v>0.80128205128205132</v>
      </c>
      <c r="R968" s="6">
        <f t="shared" si="95"/>
        <v>-1.2019230769230771</v>
      </c>
      <c r="S968" t="str" cm="1">
        <f t="array" ref="S968">_xlfn.IFS(R968&gt;Q968,"Zunahme",-1*Q968&gt;R968,"Abnahme",TRUE,"Konstant")</f>
        <v>Abnahme</v>
      </c>
      <c r="T968">
        <f>IFERROR(INDEX(Gemeinde_Kennzahlen!A:C,MATCH(B968,Gemeinde_Kennzahlen!B:B,),3),0)</f>
        <v>1358</v>
      </c>
      <c r="U968">
        <f>IFERROR(IF(ISNUMBER(INDEX(Gemeinde_Kennzahlen!A:W,MATCH(B968,Gemeinde_Kennzahlen!B:B,),23)),INDEX(Gemeinde_Kennzahlen!A:W,MATCH(B968,Gemeinde_Kennzahlen!B:B,),23),0),0)</f>
        <v>306</v>
      </c>
    </row>
    <row r="969" spans="1:21" x14ac:dyDescent="0.2">
      <c r="A969">
        <v>2865</v>
      </c>
      <c r="B969" t="s">
        <v>1421</v>
      </c>
      <c r="C969" s="6">
        <v>0</v>
      </c>
      <c r="D969" s="6">
        <v>0</v>
      </c>
      <c r="E969" s="6">
        <v>0</v>
      </c>
      <c r="F969" s="6">
        <v>0</v>
      </c>
      <c r="G969" s="6">
        <v>0</v>
      </c>
      <c r="H969" s="6">
        <v>0</v>
      </c>
      <c r="I969" s="6">
        <v>0</v>
      </c>
      <c r="J969" s="6">
        <v>0</v>
      </c>
      <c r="K969" s="6">
        <v>0</v>
      </c>
      <c r="L969" s="6">
        <v>0</v>
      </c>
      <c r="M969" s="6">
        <f t="shared" si="90"/>
        <v>0</v>
      </c>
      <c r="N969" s="6">
        <f t="shared" si="91"/>
        <v>0</v>
      </c>
      <c r="O969" s="6">
        <f t="shared" si="92"/>
        <v>0</v>
      </c>
      <c r="P969" s="6">
        <f t="shared" si="93"/>
        <v>0</v>
      </c>
      <c r="Q969" s="6">
        <f t="shared" si="94"/>
        <v>0</v>
      </c>
      <c r="R969" s="6">
        <f t="shared" si="95"/>
        <v>0</v>
      </c>
      <c r="S969" t="str" cm="1">
        <f t="array" ref="S969">_xlfn.IFS(R969&gt;Q969,"Zunahme",-1*Q969&gt;R969,"Abnahme",TRUE,"Konstant")</f>
        <v>Konstant</v>
      </c>
      <c r="T969">
        <f>IFERROR(INDEX(Gemeinde_Kennzahlen!A:C,MATCH(B969,Gemeinde_Kennzahlen!B:B,),3),0)</f>
        <v>706</v>
      </c>
      <c r="U969">
        <f>IFERROR(IF(ISNUMBER(INDEX(Gemeinde_Kennzahlen!A:W,MATCH(B969,Gemeinde_Kennzahlen!B:B,),23)),INDEX(Gemeinde_Kennzahlen!A:W,MATCH(B969,Gemeinde_Kennzahlen!B:B,),23),0),0)</f>
        <v>180</v>
      </c>
    </row>
    <row r="970" spans="1:21" x14ac:dyDescent="0.2">
      <c r="A970">
        <v>2866</v>
      </c>
      <c r="B970" t="s">
        <v>1420</v>
      </c>
      <c r="C970" s="6">
        <v>0</v>
      </c>
      <c r="D970" s="6">
        <v>0</v>
      </c>
      <c r="E970" s="6">
        <v>0</v>
      </c>
      <c r="F970" s="6">
        <v>0</v>
      </c>
      <c r="G970" s="6">
        <v>0</v>
      </c>
      <c r="H970" s="6">
        <v>0</v>
      </c>
      <c r="I970" s="6">
        <v>0</v>
      </c>
      <c r="J970" s="6">
        <v>0</v>
      </c>
      <c r="K970" s="6">
        <v>0</v>
      </c>
      <c r="L970" s="6">
        <v>0</v>
      </c>
      <c r="M970" s="6">
        <f t="shared" si="90"/>
        <v>0</v>
      </c>
      <c r="N970" s="6">
        <f t="shared" si="91"/>
        <v>0</v>
      </c>
      <c r="O970" s="6">
        <f t="shared" si="92"/>
        <v>0</v>
      </c>
      <c r="P970" s="6">
        <f t="shared" si="93"/>
        <v>0</v>
      </c>
      <c r="Q970" s="6">
        <f t="shared" si="94"/>
        <v>0</v>
      </c>
      <c r="R970" s="6">
        <f t="shared" si="95"/>
        <v>0</v>
      </c>
      <c r="S970" t="str" cm="1">
        <f t="array" ref="S970">_xlfn.IFS(R970&gt;Q970,"Zunahme",-1*Q970&gt;R970,"Abnahme",TRUE,"Konstant")</f>
        <v>Konstant</v>
      </c>
      <c r="T970">
        <f>IFERROR(INDEX(Gemeinde_Kennzahlen!A:C,MATCH(B970,Gemeinde_Kennzahlen!B:B,),3),0)</f>
        <v>607</v>
      </c>
      <c r="U970">
        <f>IFERROR(IF(ISNUMBER(INDEX(Gemeinde_Kennzahlen!A:W,MATCH(B970,Gemeinde_Kennzahlen!B:B,),23)),INDEX(Gemeinde_Kennzahlen!A:W,MATCH(B970,Gemeinde_Kennzahlen!B:B,),23),0),0)</f>
        <v>180</v>
      </c>
    </row>
    <row r="971" spans="1:21" x14ac:dyDescent="0.2">
      <c r="A971">
        <v>2867</v>
      </c>
      <c r="B971" t="s">
        <v>1419</v>
      </c>
      <c r="C971" s="6">
        <v>0</v>
      </c>
      <c r="D971" s="6">
        <v>0</v>
      </c>
      <c r="E971" s="6">
        <v>0</v>
      </c>
      <c r="F971" s="6">
        <v>17.574692442882249</v>
      </c>
      <c r="G971" s="6">
        <v>0</v>
      </c>
      <c r="H971" s="6">
        <v>0</v>
      </c>
      <c r="I971" s="6">
        <v>0</v>
      </c>
      <c r="J971" s="6">
        <v>0</v>
      </c>
      <c r="K971" s="6">
        <v>0</v>
      </c>
      <c r="L971" s="6">
        <v>0</v>
      </c>
      <c r="M971" s="6">
        <f t="shared" si="90"/>
        <v>1.7574692442882249</v>
      </c>
      <c r="N971" s="6">
        <f t="shared" si="91"/>
        <v>0</v>
      </c>
      <c r="O971" s="6">
        <f t="shared" si="92"/>
        <v>3.5149384885764499</v>
      </c>
      <c r="P971" s="6">
        <f t="shared" si="93"/>
        <v>0</v>
      </c>
      <c r="Q971" s="6">
        <f t="shared" si="94"/>
        <v>1.7574692442882247</v>
      </c>
      <c r="R971" s="6">
        <f t="shared" si="95"/>
        <v>-1.7574692442882249</v>
      </c>
      <c r="S971" t="str" cm="1">
        <f t="array" ref="S971">_xlfn.IFS(R971&gt;Q971,"Zunahme",-1*Q971&gt;R971,"Abnahme",TRUE,"Konstant")</f>
        <v>Konstant</v>
      </c>
      <c r="T971">
        <f>IFERROR(INDEX(Gemeinde_Kennzahlen!A:C,MATCH(B971,Gemeinde_Kennzahlen!B:B,),3),0)</f>
        <v>439</v>
      </c>
      <c r="U971">
        <f>IFERROR(IF(ISNUMBER(INDEX(Gemeinde_Kennzahlen!A:W,MATCH(B971,Gemeinde_Kennzahlen!B:B,),23)),INDEX(Gemeinde_Kennzahlen!A:W,MATCH(B971,Gemeinde_Kennzahlen!B:B,),23),0),0)</f>
        <v>130</v>
      </c>
    </row>
    <row r="972" spans="1:21" x14ac:dyDescent="0.2">
      <c r="A972">
        <v>2868</v>
      </c>
      <c r="B972" t="s">
        <v>1418</v>
      </c>
      <c r="C972" s="6">
        <v>0</v>
      </c>
      <c r="D972" s="6">
        <v>0</v>
      </c>
      <c r="E972" s="6">
        <v>0</v>
      </c>
      <c r="F972" s="6">
        <v>0</v>
      </c>
      <c r="G972" s="6">
        <v>0</v>
      </c>
      <c r="H972" s="6">
        <v>0</v>
      </c>
      <c r="I972" s="6">
        <v>0</v>
      </c>
      <c r="J972" s="6">
        <v>0</v>
      </c>
      <c r="K972" s="6">
        <v>0</v>
      </c>
      <c r="L972" s="6">
        <v>0</v>
      </c>
      <c r="M972" s="6">
        <f t="shared" si="90"/>
        <v>0</v>
      </c>
      <c r="N972" s="6">
        <f t="shared" si="91"/>
        <v>0</v>
      </c>
      <c r="O972" s="6">
        <f t="shared" si="92"/>
        <v>0</v>
      </c>
      <c r="P972" s="6">
        <f t="shared" si="93"/>
        <v>0</v>
      </c>
      <c r="Q972" s="6">
        <f t="shared" si="94"/>
        <v>0</v>
      </c>
      <c r="R972" s="6">
        <f t="shared" si="95"/>
        <v>0</v>
      </c>
      <c r="S972" t="str" cm="1">
        <f t="array" ref="S972">_xlfn.IFS(R972&gt;Q972,"Zunahme",-1*Q972&gt;R972,"Abnahme",TRUE,"Konstant")</f>
        <v>Konstant</v>
      </c>
      <c r="T972">
        <f>IFERROR(INDEX(Gemeinde_Kennzahlen!A:C,MATCH(B972,Gemeinde_Kennzahlen!B:B,),3),0)</f>
        <v>493</v>
      </c>
      <c r="U972">
        <f>IFERROR(IF(ISNUMBER(INDEX(Gemeinde_Kennzahlen!A:W,MATCH(B972,Gemeinde_Kennzahlen!B:B,),23)),INDEX(Gemeinde_Kennzahlen!A:W,MATCH(B972,Gemeinde_Kennzahlen!B:B,),23),0),0)</f>
        <v>117</v>
      </c>
    </row>
    <row r="973" spans="1:21" x14ac:dyDescent="0.2">
      <c r="A973">
        <v>2869</v>
      </c>
      <c r="B973" t="s">
        <v>1417</v>
      </c>
      <c r="C973" s="6">
        <v>0</v>
      </c>
      <c r="D973" s="6">
        <v>0</v>
      </c>
      <c r="E973" s="6">
        <v>0</v>
      </c>
      <c r="F973" s="6">
        <v>0</v>
      </c>
      <c r="G973" s="6">
        <v>0</v>
      </c>
      <c r="H973" s="6">
        <v>0</v>
      </c>
      <c r="I973" s="6">
        <v>0</v>
      </c>
      <c r="J973" s="6">
        <v>0</v>
      </c>
      <c r="K973" s="6">
        <v>0</v>
      </c>
      <c r="L973" s="6">
        <v>0</v>
      </c>
      <c r="M973" s="6">
        <f t="shared" si="90"/>
        <v>0</v>
      </c>
      <c r="N973" s="6">
        <f t="shared" si="91"/>
        <v>0</v>
      </c>
      <c r="O973" s="6">
        <f t="shared" si="92"/>
        <v>0</v>
      </c>
      <c r="P973" s="6">
        <f t="shared" si="93"/>
        <v>0</v>
      </c>
      <c r="Q973" s="6">
        <f t="shared" si="94"/>
        <v>0</v>
      </c>
      <c r="R973" s="6">
        <f t="shared" si="95"/>
        <v>0</v>
      </c>
      <c r="S973" t="str" cm="1">
        <f t="array" ref="S973">_xlfn.IFS(R973&gt;Q973,"Zunahme",-1*Q973&gt;R973,"Abnahme",TRUE,"Konstant")</f>
        <v>Konstant</v>
      </c>
      <c r="T973">
        <f>IFERROR(INDEX(Gemeinde_Kennzahlen!A:C,MATCH(B973,Gemeinde_Kennzahlen!B:B,),3),0)</f>
        <v>2612</v>
      </c>
      <c r="U973">
        <f>IFERROR(IF(ISNUMBER(INDEX(Gemeinde_Kennzahlen!A:W,MATCH(B973,Gemeinde_Kennzahlen!B:B,),23)),INDEX(Gemeinde_Kennzahlen!A:W,MATCH(B973,Gemeinde_Kennzahlen!B:B,),23),0),0)</f>
        <v>529</v>
      </c>
    </row>
    <row r="974" spans="1:21" x14ac:dyDescent="0.2">
      <c r="A974">
        <v>2881</v>
      </c>
      <c r="B974" t="s">
        <v>1416</v>
      </c>
      <c r="C974" s="6">
        <v>0</v>
      </c>
      <c r="D974" s="6">
        <v>0</v>
      </c>
      <c r="E974" s="6">
        <v>0</v>
      </c>
      <c r="F974" s="6">
        <v>0</v>
      </c>
      <c r="G974" s="6">
        <v>0</v>
      </c>
      <c r="H974" s="6">
        <v>0</v>
      </c>
      <c r="I974" s="6">
        <v>0</v>
      </c>
      <c r="J974" s="6">
        <v>0</v>
      </c>
      <c r="K974" s="6">
        <v>0</v>
      </c>
      <c r="L974" s="6">
        <v>0</v>
      </c>
      <c r="M974" s="6">
        <f t="shared" si="90"/>
        <v>0</v>
      </c>
      <c r="N974" s="6">
        <f t="shared" si="91"/>
        <v>0</v>
      </c>
      <c r="O974" s="6">
        <f t="shared" si="92"/>
        <v>0</v>
      </c>
      <c r="P974" s="6">
        <f t="shared" si="93"/>
        <v>0</v>
      </c>
      <c r="Q974" s="6">
        <f t="shared" si="94"/>
        <v>0</v>
      </c>
      <c r="R974" s="6">
        <f t="shared" si="95"/>
        <v>0</v>
      </c>
      <c r="S974" t="str" cm="1">
        <f t="array" ref="S974">_xlfn.IFS(R974&gt;Q974,"Zunahme",-1*Q974&gt;R974,"Abnahme",TRUE,"Konstant")</f>
        <v>Konstant</v>
      </c>
      <c r="T974">
        <f>IFERROR(INDEX(Gemeinde_Kennzahlen!A:C,MATCH(B974,Gemeinde_Kennzahlen!B:B,),3),0)</f>
        <v>580</v>
      </c>
      <c r="U974">
        <f>IFERROR(IF(ISNUMBER(INDEX(Gemeinde_Kennzahlen!A:W,MATCH(B974,Gemeinde_Kennzahlen!B:B,),23)),INDEX(Gemeinde_Kennzahlen!A:W,MATCH(B974,Gemeinde_Kennzahlen!B:B,),23),0),0)</f>
        <v>86</v>
      </c>
    </row>
    <row r="975" spans="1:21" x14ac:dyDescent="0.2">
      <c r="A975">
        <v>2882</v>
      </c>
      <c r="B975" t="s">
        <v>1415</v>
      </c>
      <c r="C975" s="6">
        <v>0</v>
      </c>
      <c r="D975" s="6">
        <v>0</v>
      </c>
      <c r="E975" s="6">
        <v>0</v>
      </c>
      <c r="F975" s="6">
        <v>0</v>
      </c>
      <c r="G975" s="6">
        <v>0</v>
      </c>
      <c r="H975" s="6">
        <v>0</v>
      </c>
      <c r="I975" s="6">
        <v>0</v>
      </c>
      <c r="J975" s="6">
        <v>0</v>
      </c>
      <c r="K975" s="6">
        <v>0</v>
      </c>
      <c r="L975" s="6">
        <v>0</v>
      </c>
      <c r="M975" s="6">
        <f t="shared" si="90"/>
        <v>0</v>
      </c>
      <c r="N975" s="6">
        <f t="shared" si="91"/>
        <v>0</v>
      </c>
      <c r="O975" s="6">
        <f t="shared" si="92"/>
        <v>0</v>
      </c>
      <c r="P975" s="6">
        <f t="shared" si="93"/>
        <v>0</v>
      </c>
      <c r="Q975" s="6">
        <f t="shared" si="94"/>
        <v>0</v>
      </c>
      <c r="R975" s="6">
        <f t="shared" si="95"/>
        <v>0</v>
      </c>
      <c r="S975" t="str" cm="1">
        <f t="array" ref="S975">_xlfn.IFS(R975&gt;Q975,"Zunahme",-1*Q975&gt;R975,"Abnahme",TRUE,"Konstant")</f>
        <v>Konstant</v>
      </c>
      <c r="T975">
        <f>IFERROR(INDEX(Gemeinde_Kennzahlen!A:C,MATCH(B975,Gemeinde_Kennzahlen!B:B,),3),0)</f>
        <v>667</v>
      </c>
      <c r="U975">
        <f>IFERROR(IF(ISNUMBER(INDEX(Gemeinde_Kennzahlen!A:W,MATCH(B975,Gemeinde_Kennzahlen!B:B,),23)),INDEX(Gemeinde_Kennzahlen!A:W,MATCH(B975,Gemeinde_Kennzahlen!B:B,),23),0),0)</f>
        <v>195</v>
      </c>
    </row>
    <row r="976" spans="1:21" x14ac:dyDescent="0.2">
      <c r="A976">
        <v>2883</v>
      </c>
      <c r="B976" t="s">
        <v>1414</v>
      </c>
      <c r="C976" s="6">
        <v>0</v>
      </c>
      <c r="D976" s="6">
        <v>0</v>
      </c>
      <c r="E976" s="6">
        <v>0</v>
      </c>
      <c r="F976" s="6">
        <v>0</v>
      </c>
      <c r="G976" s="6">
        <v>0</v>
      </c>
      <c r="H976" s="6">
        <v>0</v>
      </c>
      <c r="I976" s="6">
        <v>0</v>
      </c>
      <c r="J976" s="6">
        <v>0</v>
      </c>
      <c r="K976" s="6">
        <v>0</v>
      </c>
      <c r="L976" s="6">
        <v>0</v>
      </c>
      <c r="M976" s="6">
        <f t="shared" si="90"/>
        <v>0</v>
      </c>
      <c r="N976" s="6">
        <f t="shared" si="91"/>
        <v>0</v>
      </c>
      <c r="O976" s="6">
        <f t="shared" si="92"/>
        <v>0</v>
      </c>
      <c r="P976" s="6">
        <f t="shared" si="93"/>
        <v>0</v>
      </c>
      <c r="Q976" s="6">
        <f t="shared" si="94"/>
        <v>0</v>
      </c>
      <c r="R976" s="6">
        <f t="shared" si="95"/>
        <v>0</v>
      </c>
      <c r="S976" t="str" cm="1">
        <f t="array" ref="S976">_xlfn.IFS(R976&gt;Q976,"Zunahme",-1*Q976&gt;R976,"Abnahme",TRUE,"Konstant")</f>
        <v>Konstant</v>
      </c>
      <c r="T976">
        <f>IFERROR(INDEX(Gemeinde_Kennzahlen!A:C,MATCH(B976,Gemeinde_Kennzahlen!B:B,),3),0)</f>
        <v>753</v>
      </c>
      <c r="U976">
        <f>IFERROR(IF(ISNUMBER(INDEX(Gemeinde_Kennzahlen!A:W,MATCH(B976,Gemeinde_Kennzahlen!B:B,),23)),INDEX(Gemeinde_Kennzahlen!A:W,MATCH(B976,Gemeinde_Kennzahlen!B:B,),23),0),0)</f>
        <v>155</v>
      </c>
    </row>
    <row r="977" spans="1:21" x14ac:dyDescent="0.2">
      <c r="A977">
        <v>2884</v>
      </c>
      <c r="B977" t="s">
        <v>1413</v>
      </c>
      <c r="C977" s="6">
        <v>0</v>
      </c>
      <c r="D977" s="6">
        <v>0</v>
      </c>
      <c r="E977" s="6">
        <v>4.9800796812749004</v>
      </c>
      <c r="F977" s="6">
        <v>0</v>
      </c>
      <c r="G977" s="6">
        <v>0</v>
      </c>
      <c r="H977" s="6">
        <v>0</v>
      </c>
      <c r="I977" s="6">
        <v>4.9800796812749004</v>
      </c>
      <c r="J977" s="6">
        <v>0</v>
      </c>
      <c r="K977" s="6">
        <v>4.9800796812749004</v>
      </c>
      <c r="L977" s="6">
        <v>0</v>
      </c>
      <c r="M977" s="6">
        <f t="shared" si="90"/>
        <v>1.4940239043824701</v>
      </c>
      <c r="N977" s="6">
        <f t="shared" si="91"/>
        <v>0</v>
      </c>
      <c r="O977" s="6">
        <f t="shared" si="92"/>
        <v>0.99601593625498008</v>
      </c>
      <c r="P977" s="6">
        <f t="shared" si="93"/>
        <v>1.9920318725099602</v>
      </c>
      <c r="Q977" s="6">
        <f t="shared" si="94"/>
        <v>0.76071973687845951</v>
      </c>
      <c r="R977" s="6">
        <f t="shared" si="95"/>
        <v>0.49800796812749004</v>
      </c>
      <c r="S977" t="str" cm="1">
        <f t="array" ref="S977">_xlfn.IFS(R977&gt;Q977,"Zunahme",-1*Q977&gt;R977,"Abnahme",TRUE,"Konstant")</f>
        <v>Konstant</v>
      </c>
      <c r="T977">
        <f>IFERROR(INDEX(Gemeinde_Kennzahlen!A:C,MATCH(B977,Gemeinde_Kennzahlen!B:B,),3),0)</f>
        <v>1624</v>
      </c>
      <c r="U977">
        <f>IFERROR(IF(ISNUMBER(INDEX(Gemeinde_Kennzahlen!A:W,MATCH(B977,Gemeinde_Kennzahlen!B:B,),23)),INDEX(Gemeinde_Kennzahlen!A:W,MATCH(B977,Gemeinde_Kennzahlen!B:B,),23),0),0)</f>
        <v>384</v>
      </c>
    </row>
    <row r="978" spans="1:21" x14ac:dyDescent="0.2">
      <c r="A978">
        <v>2885</v>
      </c>
      <c r="B978" t="s">
        <v>1412</v>
      </c>
      <c r="C978" s="6">
        <v>10.822510822510823</v>
      </c>
      <c r="D978" s="6">
        <v>0</v>
      </c>
      <c r="E978" s="6">
        <v>0</v>
      </c>
      <c r="F978" s="6">
        <v>0</v>
      </c>
      <c r="G978" s="6">
        <v>0</v>
      </c>
      <c r="H978" s="6">
        <v>0</v>
      </c>
      <c r="I978" s="6">
        <v>0</v>
      </c>
      <c r="J978" s="6">
        <v>0</v>
      </c>
      <c r="K978" s="6">
        <v>0</v>
      </c>
      <c r="L978" s="6">
        <v>0</v>
      </c>
      <c r="M978" s="6">
        <f t="shared" si="90"/>
        <v>1.0822510822510822</v>
      </c>
      <c r="N978" s="6">
        <f t="shared" si="91"/>
        <v>0</v>
      </c>
      <c r="O978" s="6">
        <f t="shared" si="92"/>
        <v>2.1645021645021645</v>
      </c>
      <c r="P978" s="6">
        <f t="shared" si="93"/>
        <v>0</v>
      </c>
      <c r="Q978" s="6">
        <f t="shared" si="94"/>
        <v>1.0822510822510822</v>
      </c>
      <c r="R978" s="6">
        <f t="shared" si="95"/>
        <v>-1.0822510822510822</v>
      </c>
      <c r="S978" t="str" cm="1">
        <f t="array" ref="S978">_xlfn.IFS(R978&gt;Q978,"Zunahme",-1*Q978&gt;R978,"Abnahme",TRUE,"Konstant")</f>
        <v>Konstant</v>
      </c>
      <c r="T978">
        <f>IFERROR(INDEX(Gemeinde_Kennzahlen!A:C,MATCH(B978,Gemeinde_Kennzahlen!B:B,),3),0)</f>
        <v>535</v>
      </c>
      <c r="U978">
        <f>IFERROR(IF(ISNUMBER(INDEX(Gemeinde_Kennzahlen!A:W,MATCH(B978,Gemeinde_Kennzahlen!B:B,),23)),INDEX(Gemeinde_Kennzahlen!A:W,MATCH(B978,Gemeinde_Kennzahlen!B:B,),23),0),0)</f>
        <v>389</v>
      </c>
    </row>
    <row r="979" spans="1:21" x14ac:dyDescent="0.2">
      <c r="A979">
        <v>2886</v>
      </c>
      <c r="B979" t="s">
        <v>1411</v>
      </c>
      <c r="C979" s="6">
        <v>0</v>
      </c>
      <c r="D979" s="6">
        <v>8.7565674255691768</v>
      </c>
      <c r="E979" s="6">
        <v>0</v>
      </c>
      <c r="F979" s="6">
        <v>0</v>
      </c>
      <c r="G979" s="6">
        <v>2.9188558085230589</v>
      </c>
      <c r="H979" s="6">
        <v>0</v>
      </c>
      <c r="I979" s="6">
        <v>2.9188558085230589</v>
      </c>
      <c r="J979" s="6">
        <v>2.9188558085230589</v>
      </c>
      <c r="K979" s="6">
        <v>5.8377116170461179</v>
      </c>
      <c r="L979" s="6">
        <v>0</v>
      </c>
      <c r="M979" s="6">
        <f t="shared" ref="M979:M1042" si="96">AVERAGE(C979:L979)</f>
        <v>2.335084646818447</v>
      </c>
      <c r="N979" s="6">
        <f t="shared" ref="N979:N1042" si="97">MEDIAN(C979:L979)</f>
        <v>1.4594279042615295</v>
      </c>
      <c r="O979" s="6">
        <f t="shared" ref="O979:O1042" si="98">AVERAGE((C979:G979))</f>
        <v>2.335084646818447</v>
      </c>
      <c r="P979" s="6">
        <f t="shared" ref="P979:P1042" si="99">AVERAGE(H979:L979)</f>
        <v>2.335084646818447</v>
      </c>
      <c r="Q979" s="6">
        <f t="shared" ref="Q979:Q1042" si="100">STDEVA(C979:L979)/SQRT(COUNT(C979:L979))</f>
        <v>0.9532943151520441</v>
      </c>
      <c r="R979" s="6">
        <f t="shared" ref="R979:R1042" si="101">P979-M979</f>
        <v>0</v>
      </c>
      <c r="S979" t="str" cm="1">
        <f t="array" ref="S979">_xlfn.IFS(R979&gt;Q979,"Zunahme",-1*Q979&gt;R979,"Abnahme",TRUE,"Konstant")</f>
        <v>Konstant</v>
      </c>
      <c r="T979">
        <f>IFERROR(INDEX(Gemeinde_Kennzahlen!A:C,MATCH(B979,Gemeinde_Kennzahlen!B:B,),3),0)</f>
        <v>2556</v>
      </c>
      <c r="U979">
        <f>IFERROR(IF(ISNUMBER(INDEX(Gemeinde_Kennzahlen!A:W,MATCH(B979,Gemeinde_Kennzahlen!B:B,),23)),INDEX(Gemeinde_Kennzahlen!A:W,MATCH(B979,Gemeinde_Kennzahlen!B:B,),23),0),0)</f>
        <v>870</v>
      </c>
    </row>
    <row r="980" spans="1:21" x14ac:dyDescent="0.2">
      <c r="A980">
        <v>2887</v>
      </c>
      <c r="B980" t="s">
        <v>1410</v>
      </c>
      <c r="C980" s="6">
        <v>0</v>
      </c>
      <c r="D980" s="6">
        <v>0</v>
      </c>
      <c r="E980" s="6">
        <v>0</v>
      </c>
      <c r="F980" s="6">
        <v>0</v>
      </c>
      <c r="G980" s="6">
        <v>0</v>
      </c>
      <c r="H980" s="6">
        <v>0</v>
      </c>
      <c r="I980" s="6">
        <v>0</v>
      </c>
      <c r="J980" s="6">
        <v>0</v>
      </c>
      <c r="K980" s="6">
        <v>0</v>
      </c>
      <c r="L980" s="6">
        <v>0</v>
      </c>
      <c r="M980" s="6">
        <f t="shared" si="96"/>
        <v>0</v>
      </c>
      <c r="N980" s="6">
        <f t="shared" si="97"/>
        <v>0</v>
      </c>
      <c r="O980" s="6">
        <f t="shared" si="98"/>
        <v>0</v>
      </c>
      <c r="P980" s="6">
        <f t="shared" si="99"/>
        <v>0</v>
      </c>
      <c r="Q980" s="6">
        <f t="shared" si="100"/>
        <v>0</v>
      </c>
      <c r="R980" s="6">
        <f t="shared" si="101"/>
        <v>0</v>
      </c>
      <c r="S980" t="str" cm="1">
        <f t="array" ref="S980">_xlfn.IFS(R980&gt;Q980,"Zunahme",-1*Q980&gt;R980,"Abnahme",TRUE,"Konstant")</f>
        <v>Konstant</v>
      </c>
      <c r="T980">
        <f>IFERROR(INDEX(Gemeinde_Kennzahlen!A:C,MATCH(B980,Gemeinde_Kennzahlen!B:B,),3),0)</f>
        <v>508</v>
      </c>
      <c r="U980">
        <f>IFERROR(IF(ISNUMBER(INDEX(Gemeinde_Kennzahlen!A:W,MATCH(B980,Gemeinde_Kennzahlen!B:B,),23)),INDEX(Gemeinde_Kennzahlen!A:W,MATCH(B980,Gemeinde_Kennzahlen!B:B,),23),0),0)</f>
        <v>0</v>
      </c>
    </row>
    <row r="981" spans="1:21" x14ac:dyDescent="0.2">
      <c r="A981">
        <v>2888</v>
      </c>
      <c r="B981" t="s">
        <v>1409</v>
      </c>
      <c r="C981" s="6">
        <v>0</v>
      </c>
      <c r="D981" s="6">
        <v>0</v>
      </c>
      <c r="E981" s="6">
        <v>7.581501137225171</v>
      </c>
      <c r="F981" s="6">
        <v>0</v>
      </c>
      <c r="G981" s="6">
        <v>0</v>
      </c>
      <c r="H981" s="6">
        <v>7.581501137225171</v>
      </c>
      <c r="I981" s="6">
        <v>0</v>
      </c>
      <c r="J981" s="6">
        <v>0</v>
      </c>
      <c r="K981" s="6">
        <v>0</v>
      </c>
      <c r="L981" s="6">
        <v>0</v>
      </c>
      <c r="M981" s="6">
        <f t="shared" si="96"/>
        <v>1.5163002274450341</v>
      </c>
      <c r="N981" s="6">
        <f t="shared" si="97"/>
        <v>0</v>
      </c>
      <c r="O981" s="6">
        <f t="shared" si="98"/>
        <v>1.5163002274450341</v>
      </c>
      <c r="P981" s="6">
        <f t="shared" si="99"/>
        <v>1.5163002274450341</v>
      </c>
      <c r="Q981" s="6">
        <f t="shared" si="100"/>
        <v>1.0108668182966893</v>
      </c>
      <c r="R981" s="6">
        <f t="shared" si="101"/>
        <v>0</v>
      </c>
      <c r="S981" t="str" cm="1">
        <f t="array" ref="S981">_xlfn.IFS(R981&gt;Q981,"Zunahme",-1*Q981&gt;R981,"Abnahme",TRUE,"Konstant")</f>
        <v>Konstant</v>
      </c>
      <c r="T981">
        <f>IFERROR(INDEX(Gemeinde_Kennzahlen!A:C,MATCH(B981,Gemeinde_Kennzahlen!B:B,),3),0)</f>
        <v>957</v>
      </c>
      <c r="U981">
        <f>IFERROR(IF(ISNUMBER(INDEX(Gemeinde_Kennzahlen!A:W,MATCH(B981,Gemeinde_Kennzahlen!B:B,),23)),INDEX(Gemeinde_Kennzahlen!A:W,MATCH(B981,Gemeinde_Kennzahlen!B:B,),23),0),0)</f>
        <v>362</v>
      </c>
    </row>
    <row r="982" spans="1:21" x14ac:dyDescent="0.2">
      <c r="A982">
        <v>2889</v>
      </c>
      <c r="B982" t="s">
        <v>1408</v>
      </c>
      <c r="C982" s="6">
        <v>0</v>
      </c>
      <c r="D982" s="6">
        <v>0</v>
      </c>
      <c r="E982" s="6">
        <v>0</v>
      </c>
      <c r="F982" s="6">
        <v>0</v>
      </c>
      <c r="G982" s="6">
        <v>0</v>
      </c>
      <c r="H982" s="6">
        <v>0</v>
      </c>
      <c r="I982" s="6">
        <v>0</v>
      </c>
      <c r="J982" s="6">
        <v>0</v>
      </c>
      <c r="K982" s="6">
        <v>0</v>
      </c>
      <c r="L982" s="6">
        <v>0</v>
      </c>
      <c r="M982" s="6">
        <f t="shared" si="96"/>
        <v>0</v>
      </c>
      <c r="N982" s="6">
        <f t="shared" si="97"/>
        <v>0</v>
      </c>
      <c r="O982" s="6">
        <f t="shared" si="98"/>
        <v>0</v>
      </c>
      <c r="P982" s="6">
        <f t="shared" si="99"/>
        <v>0</v>
      </c>
      <c r="Q982" s="6">
        <f t="shared" si="100"/>
        <v>0</v>
      </c>
      <c r="R982" s="6">
        <f t="shared" si="101"/>
        <v>0</v>
      </c>
      <c r="S982" t="str" cm="1">
        <f t="array" ref="S982">_xlfn.IFS(R982&gt;Q982,"Zunahme",-1*Q982&gt;R982,"Abnahme",TRUE,"Konstant")</f>
        <v>Konstant</v>
      </c>
      <c r="T982">
        <f>IFERROR(INDEX(Gemeinde_Kennzahlen!A:C,MATCH(B982,Gemeinde_Kennzahlen!B:B,),3),0)</f>
        <v>315</v>
      </c>
      <c r="U982">
        <f>IFERROR(IF(ISNUMBER(INDEX(Gemeinde_Kennzahlen!A:W,MATCH(B982,Gemeinde_Kennzahlen!B:B,),23)),INDEX(Gemeinde_Kennzahlen!A:W,MATCH(B982,Gemeinde_Kennzahlen!B:B,),23),0),0)</f>
        <v>89</v>
      </c>
    </row>
    <row r="983" spans="1:21" x14ac:dyDescent="0.2">
      <c r="A983">
        <v>2890</v>
      </c>
      <c r="B983" t="s">
        <v>1407</v>
      </c>
      <c r="C983" s="6">
        <v>0</v>
      </c>
      <c r="D983" s="6">
        <v>0</v>
      </c>
      <c r="E983" s="6">
        <v>0</v>
      </c>
      <c r="F983" s="6">
        <v>0</v>
      </c>
      <c r="G983" s="6">
        <v>0</v>
      </c>
      <c r="H983" s="6">
        <v>0</v>
      </c>
      <c r="I983" s="6">
        <v>0</v>
      </c>
      <c r="J983" s="6">
        <v>0</v>
      </c>
      <c r="K983" s="6">
        <v>0</v>
      </c>
      <c r="L983" s="6">
        <v>0</v>
      </c>
      <c r="M983" s="6">
        <f t="shared" si="96"/>
        <v>0</v>
      </c>
      <c r="N983" s="6">
        <f t="shared" si="97"/>
        <v>0</v>
      </c>
      <c r="O983" s="6">
        <f t="shared" si="98"/>
        <v>0</v>
      </c>
      <c r="P983" s="6">
        <f t="shared" si="99"/>
        <v>0</v>
      </c>
      <c r="Q983" s="6">
        <f t="shared" si="100"/>
        <v>0</v>
      </c>
      <c r="R983" s="6">
        <f t="shared" si="101"/>
        <v>0</v>
      </c>
      <c r="S983" t="str" cm="1">
        <f t="array" ref="S983">_xlfn.IFS(R983&gt;Q983,"Zunahme",-1*Q983&gt;R983,"Abnahme",TRUE,"Konstant")</f>
        <v>Konstant</v>
      </c>
      <c r="T983">
        <f>IFERROR(INDEX(Gemeinde_Kennzahlen!A:C,MATCH(B983,Gemeinde_Kennzahlen!B:B,),3),0)</f>
        <v>167</v>
      </c>
      <c r="U983">
        <f>IFERROR(IF(ISNUMBER(INDEX(Gemeinde_Kennzahlen!A:W,MATCH(B983,Gemeinde_Kennzahlen!B:B,),23)),INDEX(Gemeinde_Kennzahlen!A:W,MATCH(B983,Gemeinde_Kennzahlen!B:B,),23),0),0)</f>
        <v>99</v>
      </c>
    </row>
    <row r="984" spans="1:21" x14ac:dyDescent="0.2">
      <c r="A984">
        <v>2891</v>
      </c>
      <c r="B984" t="s">
        <v>1406</v>
      </c>
      <c r="C984" s="6">
        <v>0</v>
      </c>
      <c r="D984" s="6">
        <v>3.5971223021582732</v>
      </c>
      <c r="E984" s="6">
        <v>0</v>
      </c>
      <c r="F984" s="6">
        <v>3.5971223021582732</v>
      </c>
      <c r="G984" s="6">
        <v>0</v>
      </c>
      <c r="H984" s="6">
        <v>0</v>
      </c>
      <c r="I984" s="6">
        <v>0</v>
      </c>
      <c r="J984" s="6">
        <v>0</v>
      </c>
      <c r="K984" s="6">
        <v>3.5971223021582732</v>
      </c>
      <c r="L984" s="6">
        <v>0</v>
      </c>
      <c r="M984" s="6">
        <f t="shared" si="96"/>
        <v>1.079136690647482</v>
      </c>
      <c r="N984" s="6">
        <f t="shared" si="97"/>
        <v>0</v>
      </c>
      <c r="O984" s="6">
        <f t="shared" si="98"/>
        <v>1.4388489208633093</v>
      </c>
      <c r="P984" s="6">
        <f t="shared" si="99"/>
        <v>0.71942446043165464</v>
      </c>
      <c r="Q984" s="6">
        <f t="shared" si="100"/>
        <v>0.54946950778846992</v>
      </c>
      <c r="R984" s="6">
        <f t="shared" si="101"/>
        <v>-0.35971223021582732</v>
      </c>
      <c r="S984" t="str" cm="1">
        <f t="array" ref="S984">_xlfn.IFS(R984&gt;Q984,"Zunahme",-1*Q984&gt;R984,"Abnahme",TRUE,"Konstant")</f>
        <v>Konstant</v>
      </c>
      <c r="T984">
        <f>IFERROR(INDEX(Gemeinde_Kennzahlen!A:C,MATCH(B984,Gemeinde_Kennzahlen!B:B,),3),0)</f>
        <v>1846</v>
      </c>
      <c r="U984">
        <f>IFERROR(IF(ISNUMBER(INDEX(Gemeinde_Kennzahlen!A:W,MATCH(B984,Gemeinde_Kennzahlen!B:B,),23)),INDEX(Gemeinde_Kennzahlen!A:W,MATCH(B984,Gemeinde_Kennzahlen!B:B,),23),0),0)</f>
        <v>934</v>
      </c>
    </row>
    <row r="985" spans="1:21" x14ac:dyDescent="0.2">
      <c r="A985">
        <v>2892</v>
      </c>
      <c r="B985" t="s">
        <v>1405</v>
      </c>
      <c r="C985" s="6">
        <v>3.0599755201958385</v>
      </c>
      <c r="D985" s="6">
        <v>0</v>
      </c>
      <c r="E985" s="6">
        <v>0</v>
      </c>
      <c r="F985" s="6">
        <v>3.0599755201958385</v>
      </c>
      <c r="G985" s="6">
        <v>0</v>
      </c>
      <c r="H985" s="6">
        <v>0</v>
      </c>
      <c r="I985" s="6">
        <v>0</v>
      </c>
      <c r="J985" s="6">
        <v>0</v>
      </c>
      <c r="K985" s="6">
        <v>0</v>
      </c>
      <c r="L985" s="6">
        <v>6.119951040391677</v>
      </c>
      <c r="M985" s="6">
        <f t="shared" si="96"/>
        <v>1.2239902080783354</v>
      </c>
      <c r="N985" s="6">
        <f t="shared" si="97"/>
        <v>0</v>
      </c>
      <c r="O985" s="6">
        <f t="shared" si="98"/>
        <v>1.2239902080783354</v>
      </c>
      <c r="P985" s="6">
        <f t="shared" si="99"/>
        <v>1.2239902080783354</v>
      </c>
      <c r="Q985" s="6">
        <f t="shared" si="100"/>
        <v>0.67658604454414517</v>
      </c>
      <c r="R985" s="6">
        <f t="shared" si="101"/>
        <v>0</v>
      </c>
      <c r="S985" t="str" cm="1">
        <f t="array" ref="S985">_xlfn.IFS(R985&gt;Q985,"Zunahme",-1*Q985&gt;R985,"Abnahme",TRUE,"Konstant")</f>
        <v>Konstant</v>
      </c>
      <c r="T985">
        <f>IFERROR(INDEX(Gemeinde_Kennzahlen!A:C,MATCH(B985,Gemeinde_Kennzahlen!B:B,),3),0)</f>
        <v>2403</v>
      </c>
      <c r="U985">
        <f>IFERROR(IF(ISNUMBER(INDEX(Gemeinde_Kennzahlen!A:W,MATCH(B985,Gemeinde_Kennzahlen!B:B,),23)),INDEX(Gemeinde_Kennzahlen!A:W,MATCH(B985,Gemeinde_Kennzahlen!B:B,),23),0),0)</f>
        <v>865</v>
      </c>
    </row>
    <row r="986" spans="1:21" x14ac:dyDescent="0.2">
      <c r="A986">
        <v>2893</v>
      </c>
      <c r="B986" t="s">
        <v>1404</v>
      </c>
      <c r="C986" s="6">
        <v>0</v>
      </c>
      <c r="D986" s="6">
        <v>0</v>
      </c>
      <c r="E986" s="6">
        <v>0</v>
      </c>
      <c r="F986" s="6">
        <v>9.5739588319770217</v>
      </c>
      <c r="G986" s="6">
        <v>0</v>
      </c>
      <c r="H986" s="6">
        <v>0</v>
      </c>
      <c r="I986" s="6">
        <v>0</v>
      </c>
      <c r="J986" s="6">
        <v>0</v>
      </c>
      <c r="K986" s="6">
        <v>0</v>
      </c>
      <c r="L986" s="6">
        <v>4.7869794159885108</v>
      </c>
      <c r="M986" s="6">
        <f t="shared" si="96"/>
        <v>1.4360938247965531</v>
      </c>
      <c r="N986" s="6">
        <f t="shared" si="97"/>
        <v>0</v>
      </c>
      <c r="O986" s="6">
        <f t="shared" si="98"/>
        <v>1.9147917663954044</v>
      </c>
      <c r="P986" s="6">
        <f t="shared" si="99"/>
        <v>0.95739588319770219</v>
      </c>
      <c r="Q986" s="6">
        <f t="shared" si="100"/>
        <v>1.0217207974202727</v>
      </c>
      <c r="R986" s="6">
        <f t="shared" si="101"/>
        <v>-0.47869794159885093</v>
      </c>
      <c r="S986" t="str" cm="1">
        <f t="array" ref="S986">_xlfn.IFS(R986&gt;Q986,"Zunahme",-1*Q986&gt;R986,"Abnahme",TRUE,"Konstant")</f>
        <v>Konstant</v>
      </c>
      <c r="T986">
        <f>IFERROR(INDEX(Gemeinde_Kennzahlen!A:C,MATCH(B986,Gemeinde_Kennzahlen!B:B,),3),0)</f>
        <v>1588</v>
      </c>
      <c r="U986">
        <f>IFERROR(IF(ISNUMBER(INDEX(Gemeinde_Kennzahlen!A:W,MATCH(B986,Gemeinde_Kennzahlen!B:B,),23)),INDEX(Gemeinde_Kennzahlen!A:W,MATCH(B986,Gemeinde_Kennzahlen!B:B,),23),0),0)</f>
        <v>501</v>
      </c>
    </row>
    <row r="987" spans="1:21" x14ac:dyDescent="0.2">
      <c r="A987">
        <v>2894</v>
      </c>
      <c r="B987" t="s">
        <v>1403</v>
      </c>
      <c r="C987" s="6">
        <v>0</v>
      </c>
      <c r="D987" s="6">
        <v>0</v>
      </c>
      <c r="E987" s="6">
        <v>0</v>
      </c>
      <c r="F987" s="6">
        <v>0</v>
      </c>
      <c r="G987" s="6">
        <v>0</v>
      </c>
      <c r="H987" s="6">
        <v>0</v>
      </c>
      <c r="I987" s="6">
        <v>0</v>
      </c>
      <c r="J987" s="6">
        <v>0</v>
      </c>
      <c r="K987" s="6">
        <v>0</v>
      </c>
      <c r="L987" s="6">
        <v>0</v>
      </c>
      <c r="M987" s="6">
        <f t="shared" si="96"/>
        <v>0</v>
      </c>
      <c r="N987" s="6">
        <f t="shared" si="97"/>
        <v>0</v>
      </c>
      <c r="O987" s="6">
        <f t="shared" si="98"/>
        <v>0</v>
      </c>
      <c r="P987" s="6">
        <f t="shared" si="99"/>
        <v>0</v>
      </c>
      <c r="Q987" s="6">
        <f t="shared" si="100"/>
        <v>0</v>
      </c>
      <c r="R987" s="6">
        <f t="shared" si="101"/>
        <v>0</v>
      </c>
      <c r="S987" t="str" cm="1">
        <f t="array" ref="S987">_xlfn.IFS(R987&gt;Q987,"Zunahme",-1*Q987&gt;R987,"Abnahme",TRUE,"Konstant")</f>
        <v>Konstant</v>
      </c>
      <c r="T987">
        <f>IFERROR(INDEX(Gemeinde_Kennzahlen!A:C,MATCH(B987,Gemeinde_Kennzahlen!B:B,),3),0)</f>
        <v>419</v>
      </c>
      <c r="U987">
        <f>IFERROR(IF(ISNUMBER(INDEX(Gemeinde_Kennzahlen!A:W,MATCH(B987,Gemeinde_Kennzahlen!B:B,),23)),INDEX(Gemeinde_Kennzahlen!A:W,MATCH(B987,Gemeinde_Kennzahlen!B:B,),23),0),0)</f>
        <v>109</v>
      </c>
    </row>
    <row r="988" spans="1:21" x14ac:dyDescent="0.2">
      <c r="A988">
        <v>2895</v>
      </c>
      <c r="B988" t="s">
        <v>1402</v>
      </c>
      <c r="C988" s="6">
        <v>0</v>
      </c>
      <c r="D988" s="6">
        <v>0</v>
      </c>
      <c r="E988" s="6">
        <v>0</v>
      </c>
      <c r="F988" s="6">
        <v>0</v>
      </c>
      <c r="G988" s="6">
        <v>0</v>
      </c>
      <c r="H988" s="6">
        <v>0</v>
      </c>
      <c r="I988" s="6">
        <v>0</v>
      </c>
      <c r="J988" s="6">
        <v>0</v>
      </c>
      <c r="K988" s="6">
        <v>0</v>
      </c>
      <c r="L988" s="6">
        <v>0</v>
      </c>
      <c r="M988" s="6">
        <f t="shared" si="96"/>
        <v>0</v>
      </c>
      <c r="N988" s="6">
        <f t="shared" si="97"/>
        <v>0</v>
      </c>
      <c r="O988" s="6">
        <f t="shared" si="98"/>
        <v>0</v>
      </c>
      <c r="P988" s="6">
        <f t="shared" si="99"/>
        <v>0</v>
      </c>
      <c r="Q988" s="6">
        <f t="shared" si="100"/>
        <v>0</v>
      </c>
      <c r="R988" s="6">
        <f t="shared" si="101"/>
        <v>0</v>
      </c>
      <c r="S988" t="str" cm="1">
        <f t="array" ref="S988">_xlfn.IFS(R988&gt;Q988,"Zunahme",-1*Q988&gt;R988,"Abnahme",TRUE,"Konstant")</f>
        <v>Konstant</v>
      </c>
      <c r="T988">
        <f>IFERROR(INDEX(Gemeinde_Kennzahlen!A:C,MATCH(B988,Gemeinde_Kennzahlen!B:B,),3),0)</f>
        <v>1103</v>
      </c>
      <c r="U988">
        <f>IFERROR(IF(ISNUMBER(INDEX(Gemeinde_Kennzahlen!A:W,MATCH(B988,Gemeinde_Kennzahlen!B:B,),23)),INDEX(Gemeinde_Kennzahlen!A:W,MATCH(B988,Gemeinde_Kennzahlen!B:B,),23),0),0)</f>
        <v>392</v>
      </c>
    </row>
    <row r="989" spans="1:21" x14ac:dyDescent="0.2">
      <c r="A989">
        <v>2901</v>
      </c>
      <c r="B989" t="s">
        <v>1401</v>
      </c>
      <c r="C989" s="6">
        <v>0</v>
      </c>
      <c r="D989" s="6">
        <v>0</v>
      </c>
      <c r="E989" s="6">
        <v>0</v>
      </c>
      <c r="F989" s="6">
        <v>0</v>
      </c>
      <c r="G989" s="6">
        <v>0</v>
      </c>
      <c r="H989" s="6">
        <v>9.1074681238615671</v>
      </c>
      <c r="I989" s="6">
        <v>0</v>
      </c>
      <c r="J989" s="6">
        <v>0</v>
      </c>
      <c r="K989" s="6">
        <v>0</v>
      </c>
      <c r="L989" s="6">
        <v>0</v>
      </c>
      <c r="M989" s="6">
        <f t="shared" si="96"/>
        <v>0.91074681238615673</v>
      </c>
      <c r="N989" s="6">
        <f t="shared" si="97"/>
        <v>0</v>
      </c>
      <c r="O989" s="6">
        <f t="shared" si="98"/>
        <v>0</v>
      </c>
      <c r="P989" s="6">
        <f t="shared" si="99"/>
        <v>1.8214936247723135</v>
      </c>
      <c r="Q989" s="6">
        <f t="shared" si="100"/>
        <v>0.91074681238615673</v>
      </c>
      <c r="R989" s="6">
        <f t="shared" si="101"/>
        <v>0.91074681238615673</v>
      </c>
      <c r="S989" t="str" cm="1">
        <f t="array" ref="S989">_xlfn.IFS(R989&gt;Q989,"Zunahme",-1*Q989&gt;R989,"Abnahme",TRUE,"Konstant")</f>
        <v>Konstant</v>
      </c>
      <c r="T989">
        <f>IFERROR(INDEX(Gemeinde_Kennzahlen!A:C,MATCH(B989,Gemeinde_Kennzahlen!B:B,),3),0)</f>
        <v>876</v>
      </c>
      <c r="U989">
        <f>IFERROR(IF(ISNUMBER(INDEX(Gemeinde_Kennzahlen!A:W,MATCH(B989,Gemeinde_Kennzahlen!B:B,),23)),INDEX(Gemeinde_Kennzahlen!A:W,MATCH(B989,Gemeinde_Kennzahlen!B:B,),23),0),0)</f>
        <v>222</v>
      </c>
    </row>
    <row r="990" spans="1:21" x14ac:dyDescent="0.2">
      <c r="A990">
        <v>2903</v>
      </c>
      <c r="B990" t="s">
        <v>1400</v>
      </c>
      <c r="C990" s="6">
        <v>0</v>
      </c>
      <c r="D990" s="6">
        <v>0</v>
      </c>
      <c r="E990" s="6">
        <v>0</v>
      </c>
      <c r="F990" s="6">
        <v>0</v>
      </c>
      <c r="G990" s="6">
        <v>0</v>
      </c>
      <c r="H990" s="6">
        <v>5.6211354693648117</v>
      </c>
      <c r="I990" s="6">
        <v>5.6211354693648117</v>
      </c>
      <c r="J990" s="6">
        <v>5.6211354693648117</v>
      </c>
      <c r="K990" s="6">
        <v>0</v>
      </c>
      <c r="L990" s="6">
        <v>5.6211354693648117</v>
      </c>
      <c r="M990" s="6">
        <f t="shared" si="96"/>
        <v>2.2484541877459248</v>
      </c>
      <c r="N990" s="6">
        <f t="shared" si="97"/>
        <v>0</v>
      </c>
      <c r="O990" s="6">
        <f t="shared" si="98"/>
        <v>0</v>
      </c>
      <c r="P990" s="6">
        <f t="shared" si="99"/>
        <v>4.4969083754918495</v>
      </c>
      <c r="Q990" s="6">
        <f t="shared" si="100"/>
        <v>0.9179275783335874</v>
      </c>
      <c r="R990" s="6">
        <f t="shared" si="101"/>
        <v>2.2484541877459248</v>
      </c>
      <c r="S990" t="str" cm="1">
        <f t="array" ref="S990">_xlfn.IFS(R990&gt;Q990,"Zunahme",-1*Q990&gt;R990,"Abnahme",TRUE,"Konstant")</f>
        <v>Zunahme</v>
      </c>
      <c r="T990">
        <f>IFERROR(INDEX(Gemeinde_Kennzahlen!A:C,MATCH(B990,Gemeinde_Kennzahlen!B:B,),3),0)</f>
        <v>1474</v>
      </c>
      <c r="U990">
        <f>IFERROR(IF(ISNUMBER(INDEX(Gemeinde_Kennzahlen!A:W,MATCH(B990,Gemeinde_Kennzahlen!B:B,),23)),INDEX(Gemeinde_Kennzahlen!A:W,MATCH(B990,Gemeinde_Kennzahlen!B:B,),23),0),0)</f>
        <v>305</v>
      </c>
    </row>
    <row r="991" spans="1:21" x14ac:dyDescent="0.2">
      <c r="A991">
        <v>2904</v>
      </c>
      <c r="B991" t="s">
        <v>1399</v>
      </c>
      <c r="C991" s="6">
        <v>3.1416902293433866</v>
      </c>
      <c r="D991" s="6">
        <v>3.1416902293433866</v>
      </c>
      <c r="E991" s="6">
        <v>0</v>
      </c>
      <c r="F991" s="6">
        <v>0</v>
      </c>
      <c r="G991" s="6">
        <v>3.1416902293433866</v>
      </c>
      <c r="H991" s="6">
        <v>0</v>
      </c>
      <c r="I991" s="6">
        <v>0</v>
      </c>
      <c r="J991" s="6">
        <v>0</v>
      </c>
      <c r="K991" s="6">
        <v>0</v>
      </c>
      <c r="L991" s="6">
        <v>0</v>
      </c>
      <c r="M991" s="6">
        <f t="shared" si="96"/>
        <v>0.94250706880301605</v>
      </c>
      <c r="N991" s="6">
        <f t="shared" si="97"/>
        <v>0</v>
      </c>
      <c r="O991" s="6">
        <f t="shared" si="98"/>
        <v>1.8850141376060321</v>
      </c>
      <c r="P991" s="6">
        <f t="shared" si="99"/>
        <v>0</v>
      </c>
      <c r="Q991" s="6">
        <f t="shared" si="100"/>
        <v>0.47990110953564141</v>
      </c>
      <c r="R991" s="6">
        <f t="shared" si="101"/>
        <v>-0.94250706880301605</v>
      </c>
      <c r="S991" t="str" cm="1">
        <f t="array" ref="S991">_xlfn.IFS(R991&gt;Q991,"Zunahme",-1*Q991&gt;R991,"Abnahme",TRUE,"Konstant")</f>
        <v>Abnahme</v>
      </c>
      <c r="T991">
        <f>IFERROR(INDEX(Gemeinde_Kennzahlen!A:C,MATCH(B991,Gemeinde_Kennzahlen!B:B,),3),0)</f>
        <v>2326</v>
      </c>
      <c r="U991">
        <f>IFERROR(IF(ISNUMBER(INDEX(Gemeinde_Kennzahlen!A:W,MATCH(B991,Gemeinde_Kennzahlen!B:B,),23)),INDEX(Gemeinde_Kennzahlen!A:W,MATCH(B991,Gemeinde_Kennzahlen!B:B,),23),0),0)</f>
        <v>857</v>
      </c>
    </row>
    <row r="992" spans="1:21" x14ac:dyDescent="0.2">
      <c r="A992">
        <v>2914</v>
      </c>
      <c r="B992" t="s">
        <v>1398</v>
      </c>
      <c r="C992" s="6">
        <v>0</v>
      </c>
      <c r="D992" s="6">
        <v>0</v>
      </c>
      <c r="E992" s="6">
        <v>0</v>
      </c>
      <c r="F992" s="6">
        <v>0</v>
      </c>
      <c r="G992" s="6">
        <v>0</v>
      </c>
      <c r="H992" s="6">
        <v>0</v>
      </c>
      <c r="I992" s="6">
        <v>0</v>
      </c>
      <c r="J992" s="6">
        <v>0</v>
      </c>
      <c r="K992" s="6">
        <v>0</v>
      </c>
      <c r="L992" s="6">
        <v>0</v>
      </c>
      <c r="M992" s="6">
        <f t="shared" si="96"/>
        <v>0</v>
      </c>
      <c r="N992" s="6">
        <f t="shared" si="97"/>
        <v>0</v>
      </c>
      <c r="O992" s="6">
        <f t="shared" si="98"/>
        <v>0</v>
      </c>
      <c r="P992" s="6">
        <f t="shared" si="99"/>
        <v>0</v>
      </c>
      <c r="Q992" s="6">
        <f t="shared" si="100"/>
        <v>0</v>
      </c>
      <c r="R992" s="6">
        <f t="shared" si="101"/>
        <v>0</v>
      </c>
      <c r="S992" t="str" cm="1">
        <f t="array" ref="S992">_xlfn.IFS(R992&gt;Q992,"Zunahme",-1*Q992&gt;R992,"Abnahme",TRUE,"Konstant")</f>
        <v>Konstant</v>
      </c>
      <c r="T992">
        <f>IFERROR(INDEX(Gemeinde_Kennzahlen!A:C,MATCH(B992,Gemeinde_Kennzahlen!B:B,),3),0)</f>
        <v>423</v>
      </c>
      <c r="U992">
        <f>IFERROR(IF(ISNUMBER(INDEX(Gemeinde_Kennzahlen!A:W,MATCH(B992,Gemeinde_Kennzahlen!B:B,),23)),INDEX(Gemeinde_Kennzahlen!A:W,MATCH(B992,Gemeinde_Kennzahlen!B:B,),23),0),0)</f>
        <v>75</v>
      </c>
    </row>
    <row r="993" spans="1:21" x14ac:dyDescent="0.2">
      <c r="A993">
        <v>2915</v>
      </c>
      <c r="B993" t="s">
        <v>1397</v>
      </c>
      <c r="C993" s="6">
        <v>0</v>
      </c>
      <c r="D993" s="6">
        <v>0</v>
      </c>
      <c r="E993" s="6">
        <v>0</v>
      </c>
      <c r="F993" s="6">
        <v>0</v>
      </c>
      <c r="G993" s="6">
        <v>0</v>
      </c>
      <c r="H993" s="6">
        <v>0</v>
      </c>
      <c r="I993" s="6">
        <v>0</v>
      </c>
      <c r="J993" s="6">
        <v>0</v>
      </c>
      <c r="K993" s="6">
        <v>0</v>
      </c>
      <c r="L993" s="6">
        <v>0</v>
      </c>
      <c r="M993" s="6">
        <f t="shared" si="96"/>
        <v>0</v>
      </c>
      <c r="N993" s="6">
        <f t="shared" si="97"/>
        <v>0</v>
      </c>
      <c r="O993" s="6">
        <f t="shared" si="98"/>
        <v>0</v>
      </c>
      <c r="P993" s="6">
        <f t="shared" si="99"/>
        <v>0</v>
      </c>
      <c r="Q993" s="6">
        <f t="shared" si="100"/>
        <v>0</v>
      </c>
      <c r="R993" s="6">
        <f t="shared" si="101"/>
        <v>0</v>
      </c>
      <c r="S993" t="str" cm="1">
        <f t="array" ref="S993">_xlfn.IFS(R993&gt;Q993,"Zunahme",-1*Q993&gt;R993,"Abnahme",TRUE,"Konstant")</f>
        <v>Konstant</v>
      </c>
      <c r="T993">
        <f>IFERROR(INDEX(Gemeinde_Kennzahlen!A:C,MATCH(B993,Gemeinde_Kennzahlen!B:B,),3),0)</f>
        <v>1031</v>
      </c>
      <c r="U993">
        <f>IFERROR(IF(ISNUMBER(INDEX(Gemeinde_Kennzahlen!A:W,MATCH(B993,Gemeinde_Kennzahlen!B:B,),23)),INDEX(Gemeinde_Kennzahlen!A:W,MATCH(B993,Gemeinde_Kennzahlen!B:B,),23),0),0)</f>
        <v>267</v>
      </c>
    </row>
    <row r="994" spans="1:21" x14ac:dyDescent="0.2">
      <c r="A994">
        <v>2917</v>
      </c>
      <c r="B994" t="s">
        <v>1396</v>
      </c>
      <c r="C994" s="6">
        <v>11.135857461024498</v>
      </c>
      <c r="D994" s="6">
        <v>0</v>
      </c>
      <c r="E994" s="6">
        <v>0</v>
      </c>
      <c r="F994" s="6">
        <v>0</v>
      </c>
      <c r="G994" s="6">
        <v>0</v>
      </c>
      <c r="H994" s="6">
        <v>0</v>
      </c>
      <c r="I994" s="6">
        <v>0</v>
      </c>
      <c r="J994" s="6">
        <v>0</v>
      </c>
      <c r="K994" s="6">
        <v>11.135857461024498</v>
      </c>
      <c r="L994" s="6">
        <v>0</v>
      </c>
      <c r="M994" s="6">
        <f t="shared" si="96"/>
        <v>2.2271714922048997</v>
      </c>
      <c r="N994" s="6">
        <f t="shared" si="97"/>
        <v>0</v>
      </c>
      <c r="O994" s="6">
        <f t="shared" si="98"/>
        <v>2.2271714922048997</v>
      </c>
      <c r="P994" s="6">
        <f t="shared" si="99"/>
        <v>2.2271714922048997</v>
      </c>
      <c r="Q994" s="6">
        <f t="shared" si="100"/>
        <v>1.4847809948032662</v>
      </c>
      <c r="R994" s="6">
        <f t="shared" si="101"/>
        <v>0</v>
      </c>
      <c r="S994" t="str" cm="1">
        <f t="array" ref="S994">_xlfn.IFS(R994&gt;Q994,"Zunahme",-1*Q994&gt;R994,"Abnahme",TRUE,"Konstant")</f>
        <v>Konstant</v>
      </c>
      <c r="T994">
        <f>IFERROR(INDEX(Gemeinde_Kennzahlen!A:C,MATCH(B994,Gemeinde_Kennzahlen!B:B,),3),0)</f>
        <v>743</v>
      </c>
      <c r="U994">
        <f>IFERROR(IF(ISNUMBER(INDEX(Gemeinde_Kennzahlen!A:W,MATCH(B994,Gemeinde_Kennzahlen!B:B,),23)),INDEX(Gemeinde_Kennzahlen!A:W,MATCH(B994,Gemeinde_Kennzahlen!B:B,),23),0),0)</f>
        <v>155</v>
      </c>
    </row>
    <row r="995" spans="1:21" x14ac:dyDescent="0.2">
      <c r="A995">
        <v>2919</v>
      </c>
      <c r="B995" t="s">
        <v>1395</v>
      </c>
      <c r="C995" s="6">
        <v>0</v>
      </c>
      <c r="D995" s="6">
        <v>0</v>
      </c>
      <c r="E995" s="6">
        <v>0</v>
      </c>
      <c r="F995" s="6">
        <v>0</v>
      </c>
      <c r="G995" s="6">
        <v>0</v>
      </c>
      <c r="H995" s="6">
        <v>0</v>
      </c>
      <c r="I995" s="6">
        <v>0</v>
      </c>
      <c r="J995" s="6">
        <v>0</v>
      </c>
      <c r="K995" s="6">
        <v>0</v>
      </c>
      <c r="L995" s="6">
        <v>0</v>
      </c>
      <c r="M995" s="6">
        <f t="shared" si="96"/>
        <v>0</v>
      </c>
      <c r="N995" s="6">
        <f t="shared" si="97"/>
        <v>0</v>
      </c>
      <c r="O995" s="6">
        <f t="shared" si="98"/>
        <v>0</v>
      </c>
      <c r="P995" s="6">
        <f t="shared" si="99"/>
        <v>0</v>
      </c>
      <c r="Q995" s="6">
        <f t="shared" si="100"/>
        <v>0</v>
      </c>
      <c r="R995" s="6">
        <f t="shared" si="101"/>
        <v>0</v>
      </c>
      <c r="S995" t="str" cm="1">
        <f t="array" ref="S995">_xlfn.IFS(R995&gt;Q995,"Zunahme",-1*Q995&gt;R995,"Abnahme",TRUE,"Konstant")</f>
        <v>Konstant</v>
      </c>
      <c r="T995">
        <f>IFERROR(INDEX(Gemeinde_Kennzahlen!A:C,MATCH(B995,Gemeinde_Kennzahlen!B:B,),3),0)</f>
        <v>1374</v>
      </c>
      <c r="U995">
        <f>IFERROR(IF(ISNUMBER(INDEX(Gemeinde_Kennzahlen!A:W,MATCH(B995,Gemeinde_Kennzahlen!B:B,),23)),INDEX(Gemeinde_Kennzahlen!A:W,MATCH(B995,Gemeinde_Kennzahlen!B:B,),23),0),0)</f>
        <v>192</v>
      </c>
    </row>
    <row r="996" spans="1:21" x14ac:dyDescent="0.2">
      <c r="A996">
        <v>2920</v>
      </c>
      <c r="B996" t="s">
        <v>1394</v>
      </c>
      <c r="C996" s="6">
        <v>3.6964021685559389</v>
      </c>
      <c r="D996" s="6">
        <v>0</v>
      </c>
      <c r="E996" s="6">
        <v>0</v>
      </c>
      <c r="F996" s="6">
        <v>0</v>
      </c>
      <c r="G996" s="6">
        <v>0</v>
      </c>
      <c r="H996" s="6">
        <v>1.2321340561853129</v>
      </c>
      <c r="I996" s="6">
        <v>3.6964021685559389</v>
      </c>
      <c r="J996" s="6">
        <v>0</v>
      </c>
      <c r="K996" s="6">
        <v>6.1606702809265652</v>
      </c>
      <c r="L996" s="6">
        <v>0</v>
      </c>
      <c r="M996" s="6">
        <f t="shared" si="96"/>
        <v>1.4785608674223756</v>
      </c>
      <c r="N996" s="6">
        <f t="shared" si="97"/>
        <v>0</v>
      </c>
      <c r="O996" s="6">
        <f t="shared" si="98"/>
        <v>0.73928043371118779</v>
      </c>
      <c r="P996" s="6">
        <f t="shared" si="99"/>
        <v>2.2178413011335634</v>
      </c>
      <c r="Q996" s="6">
        <f t="shared" si="100"/>
        <v>0.70661452826044246</v>
      </c>
      <c r="R996" s="6">
        <f t="shared" si="101"/>
        <v>0.73928043371118779</v>
      </c>
      <c r="S996" t="str" cm="1">
        <f t="array" ref="S996">_xlfn.IFS(R996&gt;Q996,"Zunahme",-1*Q996&gt;R996,"Abnahme",TRUE,"Konstant")</f>
        <v>Zunahme</v>
      </c>
      <c r="T996">
        <f>IFERROR(INDEX(Gemeinde_Kennzahlen!A:C,MATCH(B996,Gemeinde_Kennzahlen!B:B,),3),0)</f>
        <v>5547</v>
      </c>
      <c r="U996">
        <f>IFERROR(IF(ISNUMBER(INDEX(Gemeinde_Kennzahlen!A:W,MATCH(B996,Gemeinde_Kennzahlen!B:B,),23)),INDEX(Gemeinde_Kennzahlen!A:W,MATCH(B996,Gemeinde_Kennzahlen!B:B,),23),0),0)</f>
        <v>2569</v>
      </c>
    </row>
    <row r="997" spans="1:21" x14ac:dyDescent="0.2">
      <c r="A997">
        <v>2931</v>
      </c>
      <c r="B997" t="s">
        <v>1393</v>
      </c>
      <c r="C997" s="6">
        <v>0</v>
      </c>
      <c r="D997" s="6">
        <v>24.937655860349128</v>
      </c>
      <c r="E997" s="6">
        <v>0</v>
      </c>
      <c r="F997" s="6">
        <v>0</v>
      </c>
      <c r="G997" s="6">
        <v>0</v>
      </c>
      <c r="H997" s="6">
        <v>0</v>
      </c>
      <c r="I997" s="6">
        <v>0</v>
      </c>
      <c r="J997" s="6">
        <v>0</v>
      </c>
      <c r="K997" s="6">
        <v>0</v>
      </c>
      <c r="L997" s="6">
        <v>0</v>
      </c>
      <c r="M997" s="6">
        <f t="shared" si="96"/>
        <v>2.4937655860349128</v>
      </c>
      <c r="N997" s="6">
        <f t="shared" si="97"/>
        <v>0</v>
      </c>
      <c r="O997" s="6">
        <f t="shared" si="98"/>
        <v>4.9875311720698257</v>
      </c>
      <c r="P997" s="6">
        <f t="shared" si="99"/>
        <v>0</v>
      </c>
      <c r="Q997" s="6">
        <f t="shared" si="100"/>
        <v>2.4937655860349128</v>
      </c>
      <c r="R997" s="6">
        <f t="shared" si="101"/>
        <v>-2.4937655860349128</v>
      </c>
      <c r="S997" t="str" cm="1">
        <f t="array" ref="S997">_xlfn.IFS(R997&gt;Q997,"Zunahme",-1*Q997&gt;R997,"Abnahme",TRUE,"Konstant")</f>
        <v>Konstant</v>
      </c>
      <c r="T997">
        <f>IFERROR(INDEX(Gemeinde_Kennzahlen!A:C,MATCH(B997,Gemeinde_Kennzahlen!B:B,),3),0)</f>
        <v>312</v>
      </c>
      <c r="U997">
        <f>IFERROR(IF(ISNUMBER(INDEX(Gemeinde_Kennzahlen!A:W,MATCH(B997,Gemeinde_Kennzahlen!B:B,),23)),INDEX(Gemeinde_Kennzahlen!A:W,MATCH(B997,Gemeinde_Kennzahlen!B:B,),23),0),0)</f>
        <v>89</v>
      </c>
    </row>
    <row r="998" spans="1:21" x14ac:dyDescent="0.2">
      <c r="A998">
        <v>2932</v>
      </c>
      <c r="B998" t="s">
        <v>1392</v>
      </c>
      <c r="C998" s="6">
        <v>1.3793103448275863</v>
      </c>
      <c r="D998" s="6">
        <v>0</v>
      </c>
      <c r="E998" s="6">
        <v>0</v>
      </c>
      <c r="F998" s="6">
        <v>1.3793103448275863</v>
      </c>
      <c r="G998" s="6">
        <v>0</v>
      </c>
      <c r="H998" s="6">
        <v>0</v>
      </c>
      <c r="I998" s="6">
        <v>1.3793103448275863</v>
      </c>
      <c r="J998" s="6">
        <v>0</v>
      </c>
      <c r="K998" s="6">
        <v>0</v>
      </c>
      <c r="L998" s="6">
        <v>0</v>
      </c>
      <c r="M998" s="6">
        <f t="shared" si="96"/>
        <v>0.41379310344827591</v>
      </c>
      <c r="N998" s="6">
        <f t="shared" si="97"/>
        <v>0</v>
      </c>
      <c r="O998" s="6">
        <f t="shared" si="98"/>
        <v>0.55172413793103448</v>
      </c>
      <c r="P998" s="6">
        <f t="shared" si="99"/>
        <v>0.27586206896551724</v>
      </c>
      <c r="Q998" s="6">
        <f t="shared" si="100"/>
        <v>0.21069313540026849</v>
      </c>
      <c r="R998" s="6">
        <f t="shared" si="101"/>
        <v>-0.13793103448275867</v>
      </c>
      <c r="S998" t="str" cm="1">
        <f t="array" ref="S998">_xlfn.IFS(R998&gt;Q998,"Zunahme",-1*Q998&gt;R998,"Abnahme",TRUE,"Konstant")</f>
        <v>Konstant</v>
      </c>
      <c r="T998">
        <f>IFERROR(INDEX(Gemeinde_Kennzahlen!A:C,MATCH(B998,Gemeinde_Kennzahlen!B:B,),3),0)</f>
        <v>4925</v>
      </c>
      <c r="U998">
        <f>IFERROR(IF(ISNUMBER(INDEX(Gemeinde_Kennzahlen!A:W,MATCH(B998,Gemeinde_Kennzahlen!B:B,),23)),INDEX(Gemeinde_Kennzahlen!A:W,MATCH(B998,Gemeinde_Kennzahlen!B:B,),23),0),0)</f>
        <v>2325</v>
      </c>
    </row>
    <row r="999" spans="1:21" x14ac:dyDescent="0.2">
      <c r="A999">
        <v>2933</v>
      </c>
      <c r="B999" t="s">
        <v>1391</v>
      </c>
      <c r="C999" s="6">
        <v>0</v>
      </c>
      <c r="D999" s="6">
        <v>0</v>
      </c>
      <c r="E999" s="6">
        <v>0</v>
      </c>
      <c r="F999" s="6">
        <v>0</v>
      </c>
      <c r="G999" s="6">
        <v>0</v>
      </c>
      <c r="H999" s="6">
        <v>0</v>
      </c>
      <c r="I999" s="6">
        <v>0</v>
      </c>
      <c r="J999" s="6">
        <v>8.9686098654708513</v>
      </c>
      <c r="K999" s="6">
        <v>8.9686098654708513</v>
      </c>
      <c r="L999" s="6">
        <v>0</v>
      </c>
      <c r="M999" s="6">
        <f t="shared" si="96"/>
        <v>1.7937219730941703</v>
      </c>
      <c r="N999" s="6">
        <f t="shared" si="97"/>
        <v>0</v>
      </c>
      <c r="O999" s="6">
        <f t="shared" si="98"/>
        <v>0</v>
      </c>
      <c r="P999" s="6">
        <f t="shared" si="99"/>
        <v>3.5874439461883405</v>
      </c>
      <c r="Q999" s="6">
        <f t="shared" si="100"/>
        <v>1.1958146487294468</v>
      </c>
      <c r="R999" s="6">
        <f t="shared" si="101"/>
        <v>1.7937219730941703</v>
      </c>
      <c r="S999" t="str" cm="1">
        <f t="array" ref="S999">_xlfn.IFS(R999&gt;Q999,"Zunahme",-1*Q999&gt;R999,"Abnahme",TRUE,"Konstant")</f>
        <v>Zunahme</v>
      </c>
      <c r="T999">
        <f>IFERROR(INDEX(Gemeinde_Kennzahlen!A:C,MATCH(B999,Gemeinde_Kennzahlen!B:B,),3),0)</f>
        <v>854</v>
      </c>
      <c r="U999">
        <f>IFERROR(IF(ISNUMBER(INDEX(Gemeinde_Kennzahlen!A:W,MATCH(B999,Gemeinde_Kennzahlen!B:B,),23)),INDEX(Gemeinde_Kennzahlen!A:W,MATCH(B999,Gemeinde_Kennzahlen!B:B,),23),0),0)</f>
        <v>261</v>
      </c>
    </row>
    <row r="1000" spans="1:21" x14ac:dyDescent="0.2">
      <c r="A1000">
        <v>2936</v>
      </c>
      <c r="B1000" t="s">
        <v>1390</v>
      </c>
      <c r="C1000" s="6">
        <v>0</v>
      </c>
      <c r="D1000" s="6">
        <v>0</v>
      </c>
      <c r="E1000" s="6">
        <v>0</v>
      </c>
      <c r="F1000" s="6">
        <v>0</v>
      </c>
      <c r="G1000" s="6">
        <v>0</v>
      </c>
      <c r="H1000" s="6">
        <v>0</v>
      </c>
      <c r="I1000" s="6">
        <v>9.4073377234242699</v>
      </c>
      <c r="J1000" s="6">
        <v>0</v>
      </c>
      <c r="K1000" s="6">
        <v>0</v>
      </c>
      <c r="L1000" s="6">
        <v>0</v>
      </c>
      <c r="M1000" s="6">
        <f t="shared" si="96"/>
        <v>0.94073377234242694</v>
      </c>
      <c r="N1000" s="6">
        <f t="shared" si="97"/>
        <v>0</v>
      </c>
      <c r="O1000" s="6">
        <f t="shared" si="98"/>
        <v>0</v>
      </c>
      <c r="P1000" s="6">
        <f t="shared" si="99"/>
        <v>1.8814675446848539</v>
      </c>
      <c r="Q1000" s="6">
        <f t="shared" si="100"/>
        <v>0.94073377234242683</v>
      </c>
      <c r="R1000" s="6">
        <f t="shared" si="101"/>
        <v>0.94073377234242694</v>
      </c>
      <c r="S1000" t="str" cm="1">
        <f t="array" ref="S1000">_xlfn.IFS(R1000&gt;Q1000,"Zunahme",-1*Q1000&gt;R1000,"Abnahme",TRUE,"Konstant")</f>
        <v>Konstant</v>
      </c>
      <c r="T1000">
        <f>IFERROR(INDEX(Gemeinde_Kennzahlen!A:C,MATCH(B1000,Gemeinde_Kennzahlen!B:B,),3),0)</f>
        <v>856</v>
      </c>
      <c r="U1000">
        <f>IFERROR(IF(ISNUMBER(INDEX(Gemeinde_Kennzahlen!A:W,MATCH(B1000,Gemeinde_Kennzahlen!B:B,),23)),INDEX(Gemeinde_Kennzahlen!A:W,MATCH(B1000,Gemeinde_Kennzahlen!B:B,),23),0),0)</f>
        <v>207</v>
      </c>
    </row>
    <row r="1001" spans="1:21" x14ac:dyDescent="0.2">
      <c r="A1001">
        <v>2937</v>
      </c>
      <c r="B1001" t="s">
        <v>1389</v>
      </c>
      <c r="C1001" s="6">
        <v>1.8502528678919452</v>
      </c>
      <c r="D1001" s="6">
        <v>4.3172566917478727</v>
      </c>
      <c r="E1001" s="6">
        <v>0.61675095596398177</v>
      </c>
      <c r="F1001" s="6">
        <v>2.4670038238559271</v>
      </c>
      <c r="G1001" s="6">
        <v>3.083754779819909</v>
      </c>
      <c r="H1001" s="6">
        <v>1.2335019119279635</v>
      </c>
      <c r="I1001" s="6">
        <v>1.2335019119279635</v>
      </c>
      <c r="J1001" s="6">
        <v>3.7005057357838904</v>
      </c>
      <c r="K1001" s="6">
        <v>0</v>
      </c>
      <c r="L1001" s="6">
        <v>3.083754779819909</v>
      </c>
      <c r="M1001" s="6">
        <f t="shared" si="96"/>
        <v>2.1586283458739364</v>
      </c>
      <c r="N1001" s="6">
        <f t="shared" si="97"/>
        <v>2.1586283458739359</v>
      </c>
      <c r="O1001" s="6">
        <f t="shared" si="98"/>
        <v>2.4670038238559271</v>
      </c>
      <c r="P1001" s="6">
        <f t="shared" si="99"/>
        <v>1.8502528678919454</v>
      </c>
      <c r="Q1001" s="6">
        <f t="shared" si="100"/>
        <v>0.44331768128053595</v>
      </c>
      <c r="R1001" s="6">
        <f t="shared" si="101"/>
        <v>-0.30837547798199094</v>
      </c>
      <c r="S1001" t="str" cm="1">
        <f t="array" ref="S1001">_xlfn.IFS(R1001&gt;Q1001,"Zunahme",-1*Q1001&gt;R1001,"Abnahme",TRUE,"Konstant")</f>
        <v>Konstant</v>
      </c>
      <c r="T1001">
        <f>IFERROR(INDEX(Gemeinde_Kennzahlen!A:C,MATCH(B1001,Gemeinde_Kennzahlen!B:B,),3),0)</f>
        <v>10467</v>
      </c>
      <c r="U1001">
        <f>IFERROR(IF(ISNUMBER(INDEX(Gemeinde_Kennzahlen!A:W,MATCH(B1001,Gemeinde_Kennzahlen!B:B,),23)),INDEX(Gemeinde_Kennzahlen!A:W,MATCH(B1001,Gemeinde_Kennzahlen!B:B,),23),0),0)</f>
        <v>5747</v>
      </c>
    </row>
    <row r="1002" spans="1:21" x14ac:dyDescent="0.2">
      <c r="A1002">
        <v>2938</v>
      </c>
      <c r="B1002" t="s">
        <v>1388</v>
      </c>
      <c r="C1002" s="6">
        <v>0</v>
      </c>
      <c r="D1002" s="6">
        <v>10.121457489878543</v>
      </c>
      <c r="E1002" s="6">
        <v>0</v>
      </c>
      <c r="F1002" s="6">
        <v>0</v>
      </c>
      <c r="G1002" s="6">
        <v>0</v>
      </c>
      <c r="H1002" s="6">
        <v>0</v>
      </c>
      <c r="I1002" s="6">
        <v>0</v>
      </c>
      <c r="J1002" s="6">
        <v>0</v>
      </c>
      <c r="K1002" s="6">
        <v>0</v>
      </c>
      <c r="L1002" s="6">
        <v>0</v>
      </c>
      <c r="M1002" s="6">
        <f t="shared" si="96"/>
        <v>1.0121457489878543</v>
      </c>
      <c r="N1002" s="6">
        <f t="shared" si="97"/>
        <v>0</v>
      </c>
      <c r="O1002" s="6">
        <f t="shared" si="98"/>
        <v>2.0242914979757085</v>
      </c>
      <c r="P1002" s="6">
        <f t="shared" si="99"/>
        <v>0</v>
      </c>
      <c r="Q1002" s="6">
        <f t="shared" si="100"/>
        <v>1.0121457489878543</v>
      </c>
      <c r="R1002" s="6">
        <f t="shared" si="101"/>
        <v>-1.0121457489878543</v>
      </c>
      <c r="S1002" t="str" cm="1">
        <f t="array" ref="S1002">_xlfn.IFS(R1002&gt;Q1002,"Zunahme",-1*Q1002&gt;R1002,"Abnahme",TRUE,"Konstant")</f>
        <v>Konstant</v>
      </c>
      <c r="T1002">
        <f>IFERROR(INDEX(Gemeinde_Kennzahlen!A:C,MATCH(B1002,Gemeinde_Kennzahlen!B:B,),3),0)</f>
        <v>781</v>
      </c>
      <c r="U1002">
        <f>IFERROR(IF(ISNUMBER(INDEX(Gemeinde_Kennzahlen!A:W,MATCH(B1002,Gemeinde_Kennzahlen!B:B,),23)),INDEX(Gemeinde_Kennzahlen!A:W,MATCH(B1002,Gemeinde_Kennzahlen!B:B,),23),0),0)</f>
        <v>207</v>
      </c>
    </row>
    <row r="1003" spans="1:21" x14ac:dyDescent="0.2">
      <c r="A1003">
        <v>2939</v>
      </c>
      <c r="B1003" t="s">
        <v>1387</v>
      </c>
      <c r="C1003" s="6">
        <v>2.6621149720477928</v>
      </c>
      <c r="D1003" s="6">
        <v>1.4093549852017726</v>
      </c>
      <c r="E1003" s="6">
        <v>2.9753049687592976</v>
      </c>
      <c r="F1003" s="6">
        <v>1.7225449819132777</v>
      </c>
      <c r="G1003" s="6">
        <v>2.9753049687592976</v>
      </c>
      <c r="H1003" s="6">
        <v>1.25275998684602</v>
      </c>
      <c r="I1003" s="6">
        <v>1.4093549852017726</v>
      </c>
      <c r="J1003" s="6">
        <v>2.8187099704035452</v>
      </c>
      <c r="K1003" s="6">
        <v>1.0961649884902676</v>
      </c>
      <c r="L1003" s="6">
        <v>1.25275998684602</v>
      </c>
      <c r="M1003" s="6">
        <f t="shared" si="96"/>
        <v>1.9574374794469065</v>
      </c>
      <c r="N1003" s="6">
        <f t="shared" si="97"/>
        <v>1.565949983557525</v>
      </c>
      <c r="O1003" s="6">
        <f t="shared" si="98"/>
        <v>2.3489249753362875</v>
      </c>
      <c r="P1003" s="6">
        <f t="shared" si="99"/>
        <v>1.565949983557525</v>
      </c>
      <c r="Q1003" s="6">
        <f t="shared" si="100"/>
        <v>0.25169124584352393</v>
      </c>
      <c r="R1003" s="6">
        <f t="shared" si="101"/>
        <v>-0.39148749588938148</v>
      </c>
      <c r="S1003" t="str" cm="1">
        <f t="array" ref="S1003">_xlfn.IFS(R1003&gt;Q1003,"Zunahme",-1*Q1003&gt;R1003,"Abnahme",TRUE,"Konstant")</f>
        <v>Abnahme</v>
      </c>
      <c r="T1003">
        <f>IFERROR(INDEX(Gemeinde_Kennzahlen!A:C,MATCH(B1003,Gemeinde_Kennzahlen!B:B,),3),0)</f>
        <v>36604</v>
      </c>
      <c r="U1003">
        <f>IFERROR(IF(ISNUMBER(INDEX(Gemeinde_Kennzahlen!A:W,MATCH(B1003,Gemeinde_Kennzahlen!B:B,),23)),INDEX(Gemeinde_Kennzahlen!A:W,MATCH(B1003,Gemeinde_Kennzahlen!B:B,),23),0),0)</f>
        <v>27255</v>
      </c>
    </row>
    <row r="1004" spans="1:21" x14ac:dyDescent="0.2">
      <c r="A1004">
        <v>2951</v>
      </c>
      <c r="B1004" t="s">
        <v>1386</v>
      </c>
      <c r="C1004" s="6">
        <v>0</v>
      </c>
      <c r="D1004" s="6">
        <v>0</v>
      </c>
      <c r="E1004" s="6">
        <v>0</v>
      </c>
      <c r="F1004" s="6">
        <v>0</v>
      </c>
      <c r="G1004" s="6">
        <v>0</v>
      </c>
      <c r="H1004" s="6">
        <v>0</v>
      </c>
      <c r="I1004" s="6">
        <v>0</v>
      </c>
      <c r="J1004" s="6">
        <v>0</v>
      </c>
      <c r="K1004" s="6">
        <v>0</v>
      </c>
      <c r="L1004" s="6">
        <v>0</v>
      </c>
      <c r="M1004" s="6">
        <f t="shared" si="96"/>
        <v>0</v>
      </c>
      <c r="N1004" s="6">
        <f t="shared" si="97"/>
        <v>0</v>
      </c>
      <c r="O1004" s="6">
        <f t="shared" si="98"/>
        <v>0</v>
      </c>
      <c r="P1004" s="6">
        <f t="shared" si="99"/>
        <v>0</v>
      </c>
      <c r="Q1004" s="6">
        <f t="shared" si="100"/>
        <v>0</v>
      </c>
      <c r="R1004" s="6">
        <f t="shared" si="101"/>
        <v>0</v>
      </c>
      <c r="S1004" t="str" cm="1">
        <f t="array" ref="S1004">_xlfn.IFS(R1004&gt;Q1004,"Zunahme",-1*Q1004&gt;R1004,"Abnahme",TRUE,"Konstant")</f>
        <v>Konstant</v>
      </c>
      <c r="T1004">
        <f>IFERROR(INDEX(Gemeinde_Kennzahlen!A:C,MATCH(B1004,Gemeinde_Kennzahlen!B:B,),3),0)</f>
        <v>463</v>
      </c>
      <c r="U1004">
        <f>IFERROR(IF(ISNUMBER(INDEX(Gemeinde_Kennzahlen!A:W,MATCH(B1004,Gemeinde_Kennzahlen!B:B,),23)),INDEX(Gemeinde_Kennzahlen!A:W,MATCH(B1004,Gemeinde_Kennzahlen!B:B,),23),0),0)</f>
        <v>117</v>
      </c>
    </row>
    <row r="1005" spans="1:21" x14ac:dyDescent="0.2">
      <c r="A1005">
        <v>2952</v>
      </c>
      <c r="B1005" t="s">
        <v>1385</v>
      </c>
      <c r="C1005" s="6">
        <v>0</v>
      </c>
      <c r="D1005" s="6">
        <v>0</v>
      </c>
      <c r="E1005" s="6">
        <v>0</v>
      </c>
      <c r="F1005" s="6">
        <v>0</v>
      </c>
      <c r="G1005" s="6">
        <v>0</v>
      </c>
      <c r="H1005" s="6">
        <v>0</v>
      </c>
      <c r="I1005" s="6">
        <v>0</v>
      </c>
      <c r="J1005" s="6">
        <v>0</v>
      </c>
      <c r="K1005" s="6">
        <v>0</v>
      </c>
      <c r="L1005" s="6">
        <v>0</v>
      </c>
      <c r="M1005" s="6">
        <f t="shared" si="96"/>
        <v>0</v>
      </c>
      <c r="N1005" s="6">
        <f t="shared" si="97"/>
        <v>0</v>
      </c>
      <c r="O1005" s="6">
        <f t="shared" si="98"/>
        <v>0</v>
      </c>
      <c r="P1005" s="6">
        <f t="shared" si="99"/>
        <v>0</v>
      </c>
      <c r="Q1005" s="6">
        <f t="shared" si="100"/>
        <v>0</v>
      </c>
      <c r="R1005" s="6">
        <f t="shared" si="101"/>
        <v>0</v>
      </c>
      <c r="S1005" t="str" cm="1">
        <f t="array" ref="S1005">_xlfn.IFS(R1005&gt;Q1005,"Zunahme",-1*Q1005&gt;R1005,"Abnahme",TRUE,"Konstant")</f>
        <v>Konstant</v>
      </c>
      <c r="T1005">
        <f>IFERROR(INDEX(Gemeinde_Kennzahlen!A:C,MATCH(B1005,Gemeinde_Kennzahlen!B:B,),3),0)</f>
        <v>1653</v>
      </c>
      <c r="U1005">
        <f>IFERROR(IF(ISNUMBER(INDEX(Gemeinde_Kennzahlen!A:W,MATCH(B1005,Gemeinde_Kennzahlen!B:B,),23)),INDEX(Gemeinde_Kennzahlen!A:W,MATCH(B1005,Gemeinde_Kennzahlen!B:B,),23),0),0)</f>
        <v>677</v>
      </c>
    </row>
    <row r="1006" spans="1:21" x14ac:dyDescent="0.2">
      <c r="A1006">
        <v>2953</v>
      </c>
      <c r="B1006" t="s">
        <v>1384</v>
      </c>
      <c r="C1006" s="6">
        <v>0</v>
      </c>
      <c r="D1006" s="6">
        <v>0</v>
      </c>
      <c r="E1006" s="6">
        <v>0</v>
      </c>
      <c r="F1006" s="6">
        <v>0</v>
      </c>
      <c r="G1006" s="6">
        <v>0</v>
      </c>
      <c r="H1006" s="6">
        <v>0</v>
      </c>
      <c r="I1006" s="6">
        <v>0</v>
      </c>
      <c r="J1006" s="6">
        <v>0</v>
      </c>
      <c r="K1006" s="6">
        <v>0</v>
      </c>
      <c r="L1006" s="6">
        <v>0</v>
      </c>
      <c r="M1006" s="6">
        <f t="shared" si="96"/>
        <v>0</v>
      </c>
      <c r="N1006" s="6">
        <f t="shared" si="97"/>
        <v>0</v>
      </c>
      <c r="O1006" s="6">
        <f t="shared" si="98"/>
        <v>0</v>
      </c>
      <c r="P1006" s="6">
        <f t="shared" si="99"/>
        <v>0</v>
      </c>
      <c r="Q1006" s="6">
        <f t="shared" si="100"/>
        <v>0</v>
      </c>
      <c r="R1006" s="6">
        <f t="shared" si="101"/>
        <v>0</v>
      </c>
      <c r="S1006" t="str" cm="1">
        <f t="array" ref="S1006">_xlfn.IFS(R1006&gt;Q1006,"Zunahme",-1*Q1006&gt;R1006,"Abnahme",TRUE,"Konstant")</f>
        <v>Konstant</v>
      </c>
      <c r="T1006">
        <f>IFERROR(INDEX(Gemeinde_Kennzahlen!A:C,MATCH(B1006,Gemeinde_Kennzahlen!B:B,),3),0)</f>
        <v>880</v>
      </c>
      <c r="U1006">
        <f>IFERROR(IF(ISNUMBER(INDEX(Gemeinde_Kennzahlen!A:W,MATCH(B1006,Gemeinde_Kennzahlen!B:B,),23)),INDEX(Gemeinde_Kennzahlen!A:W,MATCH(B1006,Gemeinde_Kennzahlen!B:B,),23),0),0)</f>
        <v>176</v>
      </c>
    </row>
    <row r="1007" spans="1:21" x14ac:dyDescent="0.2">
      <c r="A1007">
        <v>2961</v>
      </c>
      <c r="B1007" t="s">
        <v>1383</v>
      </c>
      <c r="C1007" s="6">
        <v>0</v>
      </c>
      <c r="D1007" s="6">
        <v>0</v>
      </c>
      <c r="E1007" s="6">
        <v>0</v>
      </c>
      <c r="F1007" s="6">
        <v>24.875621890547265</v>
      </c>
      <c r="G1007" s="6">
        <v>0</v>
      </c>
      <c r="H1007" s="6">
        <v>0</v>
      </c>
      <c r="I1007" s="6">
        <v>0</v>
      </c>
      <c r="J1007" s="6">
        <v>0</v>
      </c>
      <c r="K1007" s="6">
        <v>0</v>
      </c>
      <c r="L1007" s="6">
        <v>0</v>
      </c>
      <c r="M1007" s="6">
        <f t="shared" si="96"/>
        <v>2.4875621890547266</v>
      </c>
      <c r="N1007" s="6">
        <f t="shared" si="97"/>
        <v>0</v>
      </c>
      <c r="O1007" s="6">
        <f t="shared" si="98"/>
        <v>4.9751243781094532</v>
      </c>
      <c r="P1007" s="6">
        <f t="shared" si="99"/>
        <v>0</v>
      </c>
      <c r="Q1007" s="6">
        <f t="shared" si="100"/>
        <v>2.4875621890547266</v>
      </c>
      <c r="R1007" s="6">
        <f t="shared" si="101"/>
        <v>-2.4875621890547266</v>
      </c>
      <c r="S1007" t="str" cm="1">
        <f t="array" ref="S1007">_xlfn.IFS(R1007&gt;Q1007,"Zunahme",-1*Q1007&gt;R1007,"Abnahme",TRUE,"Konstant")</f>
        <v>Konstant</v>
      </c>
      <c r="T1007">
        <f>IFERROR(INDEX(Gemeinde_Kennzahlen!A:C,MATCH(B1007,Gemeinde_Kennzahlen!B:B,),3),0)</f>
        <v>332</v>
      </c>
      <c r="U1007">
        <f>IFERROR(IF(ISNUMBER(INDEX(Gemeinde_Kennzahlen!A:W,MATCH(B1007,Gemeinde_Kennzahlen!B:B,),23)),INDEX(Gemeinde_Kennzahlen!A:W,MATCH(B1007,Gemeinde_Kennzahlen!B:B,),23),0),0)</f>
        <v>70</v>
      </c>
    </row>
    <row r="1008" spans="1:21" x14ac:dyDescent="0.2">
      <c r="A1008">
        <v>2962</v>
      </c>
      <c r="B1008" t="s">
        <v>1382</v>
      </c>
      <c r="C1008" s="6">
        <v>0</v>
      </c>
      <c r="D1008" s="6">
        <v>0</v>
      </c>
      <c r="E1008" s="6">
        <v>0</v>
      </c>
      <c r="F1008" s="6">
        <v>0</v>
      </c>
      <c r="G1008" s="6">
        <v>0</v>
      </c>
      <c r="H1008" s="6">
        <v>0</v>
      </c>
      <c r="I1008" s="6">
        <v>0</v>
      </c>
      <c r="J1008" s="6">
        <v>0</v>
      </c>
      <c r="K1008" s="6">
        <v>0</v>
      </c>
      <c r="L1008" s="6">
        <v>0</v>
      </c>
      <c r="M1008" s="6">
        <f t="shared" si="96"/>
        <v>0</v>
      </c>
      <c r="N1008" s="6">
        <f t="shared" si="97"/>
        <v>0</v>
      </c>
      <c r="O1008" s="6">
        <f t="shared" si="98"/>
        <v>0</v>
      </c>
      <c r="P1008" s="6">
        <f t="shared" si="99"/>
        <v>0</v>
      </c>
      <c r="Q1008" s="6">
        <f t="shared" si="100"/>
        <v>0</v>
      </c>
      <c r="R1008" s="6">
        <f t="shared" si="101"/>
        <v>0</v>
      </c>
      <c r="S1008" t="str" cm="1">
        <f t="array" ref="S1008">_xlfn.IFS(R1008&gt;Q1008,"Zunahme",-1*Q1008&gt;R1008,"Abnahme",TRUE,"Konstant")</f>
        <v>Konstant</v>
      </c>
      <c r="T1008">
        <f>IFERROR(INDEX(Gemeinde_Kennzahlen!A:C,MATCH(B1008,Gemeinde_Kennzahlen!B:B,),3),0)</f>
        <v>474</v>
      </c>
      <c r="U1008">
        <f>IFERROR(IF(ISNUMBER(INDEX(Gemeinde_Kennzahlen!A:W,MATCH(B1008,Gemeinde_Kennzahlen!B:B,),23)),INDEX(Gemeinde_Kennzahlen!A:W,MATCH(B1008,Gemeinde_Kennzahlen!B:B,),23),0),0)</f>
        <v>113</v>
      </c>
    </row>
    <row r="1009" spans="1:21" x14ac:dyDescent="0.2">
      <c r="A1009">
        <v>2963</v>
      </c>
      <c r="B1009" t="s">
        <v>1381</v>
      </c>
      <c r="C1009" s="6">
        <v>0</v>
      </c>
      <c r="D1009" s="6">
        <v>4.476275738585497</v>
      </c>
      <c r="E1009" s="6">
        <v>0</v>
      </c>
      <c r="F1009" s="6">
        <v>0</v>
      </c>
      <c r="G1009" s="6">
        <v>0</v>
      </c>
      <c r="H1009" s="6">
        <v>0</v>
      </c>
      <c r="I1009" s="6">
        <v>4.476275738585497</v>
      </c>
      <c r="J1009" s="6">
        <v>0</v>
      </c>
      <c r="K1009" s="6">
        <v>0</v>
      </c>
      <c r="L1009" s="6">
        <v>0</v>
      </c>
      <c r="M1009" s="6">
        <f t="shared" si="96"/>
        <v>0.89525514771709935</v>
      </c>
      <c r="N1009" s="6">
        <f t="shared" si="97"/>
        <v>0</v>
      </c>
      <c r="O1009" s="6">
        <f t="shared" si="98"/>
        <v>0.89525514771709935</v>
      </c>
      <c r="P1009" s="6">
        <f t="shared" si="99"/>
        <v>0.89525514771709935</v>
      </c>
      <c r="Q1009" s="6">
        <f t="shared" si="100"/>
        <v>0.59683676514473294</v>
      </c>
      <c r="R1009" s="6">
        <f t="shared" si="101"/>
        <v>0</v>
      </c>
      <c r="S1009" t="str" cm="1">
        <f t="array" ref="S1009">_xlfn.IFS(R1009&gt;Q1009,"Zunahme",-1*Q1009&gt;R1009,"Abnahme",TRUE,"Konstant")</f>
        <v>Konstant</v>
      </c>
      <c r="T1009">
        <f>IFERROR(INDEX(Gemeinde_Kennzahlen!A:C,MATCH(B1009,Gemeinde_Kennzahlen!B:B,),3),0)</f>
        <v>1465</v>
      </c>
      <c r="U1009">
        <f>IFERROR(IF(ISNUMBER(INDEX(Gemeinde_Kennzahlen!A:W,MATCH(B1009,Gemeinde_Kennzahlen!B:B,),23)),INDEX(Gemeinde_Kennzahlen!A:W,MATCH(B1009,Gemeinde_Kennzahlen!B:B,),23),0),0)</f>
        <v>769</v>
      </c>
    </row>
    <row r="1010" spans="1:21" x14ac:dyDescent="0.2">
      <c r="A1010">
        <v>2964</v>
      </c>
      <c r="B1010" t="s">
        <v>1380</v>
      </c>
      <c r="C1010" s="6">
        <v>1.953506544246923</v>
      </c>
      <c r="D1010" s="6">
        <v>0</v>
      </c>
      <c r="E1010" s="6">
        <v>3.9070130884938461</v>
      </c>
      <c r="F1010" s="6">
        <v>1.953506544246923</v>
      </c>
      <c r="G1010" s="6">
        <v>1.953506544246923</v>
      </c>
      <c r="H1010" s="6">
        <v>1.953506544246923</v>
      </c>
      <c r="I1010" s="6">
        <v>1.953506544246923</v>
      </c>
      <c r="J1010" s="6">
        <v>0</v>
      </c>
      <c r="K1010" s="6">
        <v>1.953506544246923</v>
      </c>
      <c r="L1010" s="6">
        <v>0</v>
      </c>
      <c r="M1010" s="6">
        <f t="shared" si="96"/>
        <v>1.5628052353975388</v>
      </c>
      <c r="N1010" s="6">
        <f t="shared" si="97"/>
        <v>1.953506544246923</v>
      </c>
      <c r="O1010" s="6">
        <f t="shared" si="98"/>
        <v>1.9535065442469233</v>
      </c>
      <c r="P1010" s="6">
        <f t="shared" si="99"/>
        <v>1.1721039265481539</v>
      </c>
      <c r="Q1010" s="6">
        <f t="shared" si="100"/>
        <v>0.39070130884938453</v>
      </c>
      <c r="R1010" s="6">
        <f t="shared" si="101"/>
        <v>-0.39070130884938492</v>
      </c>
      <c r="S1010" t="str" cm="1">
        <f t="array" ref="S1010">_xlfn.IFS(R1010&gt;Q1010,"Zunahme",-1*Q1010&gt;R1010,"Abnahme",TRUE,"Konstant")</f>
        <v>Konstant</v>
      </c>
      <c r="T1010">
        <f>IFERROR(INDEX(Gemeinde_Kennzahlen!A:C,MATCH(B1010,Gemeinde_Kennzahlen!B:B,),3),0)</f>
        <v>3505</v>
      </c>
      <c r="U1010">
        <f>IFERROR(IF(ISNUMBER(INDEX(Gemeinde_Kennzahlen!A:W,MATCH(B1010,Gemeinde_Kennzahlen!B:B,),23)),INDEX(Gemeinde_Kennzahlen!A:W,MATCH(B1010,Gemeinde_Kennzahlen!B:B,),23),0),0)</f>
        <v>1614</v>
      </c>
    </row>
    <row r="1011" spans="1:21" x14ac:dyDescent="0.2">
      <c r="A1011">
        <v>2971</v>
      </c>
      <c r="B1011" t="s">
        <v>1379</v>
      </c>
      <c r="C1011" s="6">
        <v>3.1397174254317113</v>
      </c>
      <c r="D1011" s="6">
        <v>3.1397174254317113</v>
      </c>
      <c r="E1011" s="6">
        <v>0</v>
      </c>
      <c r="F1011" s="6">
        <v>0</v>
      </c>
      <c r="G1011" s="6">
        <v>0</v>
      </c>
      <c r="H1011" s="6">
        <v>6.2794348508634226</v>
      </c>
      <c r="I1011" s="6">
        <v>0</v>
      </c>
      <c r="J1011" s="6">
        <v>0</v>
      </c>
      <c r="K1011" s="6">
        <v>0</v>
      </c>
      <c r="L1011" s="6">
        <v>0</v>
      </c>
      <c r="M1011" s="6">
        <f t="shared" si="96"/>
        <v>1.2558869701726845</v>
      </c>
      <c r="N1011" s="6">
        <f t="shared" si="97"/>
        <v>0</v>
      </c>
      <c r="O1011" s="6">
        <f t="shared" si="98"/>
        <v>1.2558869701726845</v>
      </c>
      <c r="P1011" s="6">
        <f t="shared" si="99"/>
        <v>1.2558869701726845</v>
      </c>
      <c r="Q1011" s="6">
        <f t="shared" si="100"/>
        <v>0.69421764319317636</v>
      </c>
      <c r="R1011" s="6">
        <f t="shared" si="101"/>
        <v>0</v>
      </c>
      <c r="S1011" t="str" cm="1">
        <f t="array" ref="S1011">_xlfn.IFS(R1011&gt;Q1011,"Zunahme",-1*Q1011&gt;R1011,"Abnahme",TRUE,"Konstant")</f>
        <v>Konstant</v>
      </c>
      <c r="T1011">
        <f>IFERROR(INDEX(Gemeinde_Kennzahlen!A:C,MATCH(B1011,Gemeinde_Kennzahlen!B:B,),3),0)</f>
        <v>2207</v>
      </c>
      <c r="U1011">
        <f>IFERROR(IF(ISNUMBER(INDEX(Gemeinde_Kennzahlen!A:W,MATCH(B1011,Gemeinde_Kennzahlen!B:B,),23)),INDEX(Gemeinde_Kennzahlen!A:W,MATCH(B1011,Gemeinde_Kennzahlen!B:B,),23),0),0)</f>
        <v>978</v>
      </c>
    </row>
    <row r="1012" spans="1:21" x14ac:dyDescent="0.2">
      <c r="A1012">
        <v>2972</v>
      </c>
      <c r="B1012" t="s">
        <v>1378</v>
      </c>
      <c r="C1012" s="6">
        <v>0</v>
      </c>
      <c r="D1012" s="6">
        <v>0</v>
      </c>
      <c r="E1012" s="6">
        <v>0</v>
      </c>
      <c r="F1012" s="6">
        <v>0</v>
      </c>
      <c r="G1012" s="6">
        <v>0</v>
      </c>
      <c r="H1012" s="6">
        <v>0</v>
      </c>
      <c r="I1012" s="6">
        <v>0</v>
      </c>
      <c r="J1012" s="6">
        <v>0</v>
      </c>
      <c r="K1012" s="6">
        <v>0</v>
      </c>
      <c r="L1012" s="6">
        <v>0</v>
      </c>
      <c r="M1012" s="6">
        <f t="shared" si="96"/>
        <v>0</v>
      </c>
      <c r="N1012" s="6">
        <f t="shared" si="97"/>
        <v>0</v>
      </c>
      <c r="O1012" s="6">
        <f t="shared" si="98"/>
        <v>0</v>
      </c>
      <c r="P1012" s="6">
        <f t="shared" si="99"/>
        <v>0</v>
      </c>
      <c r="Q1012" s="6">
        <f t="shared" si="100"/>
        <v>0</v>
      </c>
      <c r="R1012" s="6">
        <f t="shared" si="101"/>
        <v>0</v>
      </c>
      <c r="S1012" t="str" cm="1">
        <f t="array" ref="S1012">_xlfn.IFS(R1012&gt;Q1012,"Zunahme",-1*Q1012&gt;R1012,"Abnahme",TRUE,"Konstant")</f>
        <v>Konstant</v>
      </c>
      <c r="T1012">
        <f>IFERROR(INDEX(Gemeinde_Kennzahlen!A:C,MATCH(B1012,Gemeinde_Kennzahlen!B:B,),3),0)</f>
        <v>438</v>
      </c>
      <c r="U1012">
        <f>IFERROR(IF(ISNUMBER(INDEX(Gemeinde_Kennzahlen!A:W,MATCH(B1012,Gemeinde_Kennzahlen!B:B,),23)),INDEX(Gemeinde_Kennzahlen!A:W,MATCH(B1012,Gemeinde_Kennzahlen!B:B,),23),0),0)</f>
        <v>139</v>
      </c>
    </row>
    <row r="1013" spans="1:21" x14ac:dyDescent="0.2">
      <c r="A1013">
        <v>2973</v>
      </c>
      <c r="B1013" t="s">
        <v>1377</v>
      </c>
      <c r="C1013" s="6">
        <v>0</v>
      </c>
      <c r="D1013" s="6">
        <v>0</v>
      </c>
      <c r="E1013" s="6">
        <v>0</v>
      </c>
      <c r="F1013" s="6">
        <v>0</v>
      </c>
      <c r="G1013" s="6">
        <v>0</v>
      </c>
      <c r="H1013" s="6">
        <v>11.560693641618498</v>
      </c>
      <c r="I1013" s="6">
        <v>0</v>
      </c>
      <c r="J1013" s="6">
        <v>0</v>
      </c>
      <c r="K1013" s="6">
        <v>11.560693641618498</v>
      </c>
      <c r="L1013" s="6">
        <v>0</v>
      </c>
      <c r="M1013" s="6">
        <f t="shared" si="96"/>
        <v>2.3121387283236996</v>
      </c>
      <c r="N1013" s="6">
        <f t="shared" si="97"/>
        <v>0</v>
      </c>
      <c r="O1013" s="6">
        <f t="shared" si="98"/>
        <v>0</v>
      </c>
      <c r="P1013" s="6">
        <f t="shared" si="99"/>
        <v>4.6242774566473992</v>
      </c>
      <c r="Q1013" s="6">
        <f t="shared" si="100"/>
        <v>1.5414258188824663</v>
      </c>
      <c r="R1013" s="6">
        <f t="shared" si="101"/>
        <v>2.3121387283236996</v>
      </c>
      <c r="S1013" t="str" cm="1">
        <f t="array" ref="S1013">_xlfn.IFS(R1013&gt;Q1013,"Zunahme",-1*Q1013&gt;R1013,"Abnahme",TRUE,"Konstant")</f>
        <v>Zunahme</v>
      </c>
      <c r="T1013">
        <f>IFERROR(INDEX(Gemeinde_Kennzahlen!A:C,MATCH(B1013,Gemeinde_Kennzahlen!B:B,),3),0)</f>
        <v>598</v>
      </c>
      <c r="U1013">
        <f>IFERROR(IF(ISNUMBER(INDEX(Gemeinde_Kennzahlen!A:W,MATCH(B1013,Gemeinde_Kennzahlen!B:B,),23)),INDEX(Gemeinde_Kennzahlen!A:W,MATCH(B1013,Gemeinde_Kennzahlen!B:B,),23),0),0)</f>
        <v>267</v>
      </c>
    </row>
    <row r="1014" spans="1:21" x14ac:dyDescent="0.2">
      <c r="A1014">
        <v>2974</v>
      </c>
      <c r="B1014" t="s">
        <v>1376</v>
      </c>
      <c r="C1014" s="6">
        <v>0</v>
      </c>
      <c r="D1014" s="6">
        <v>0</v>
      </c>
      <c r="E1014" s="6">
        <v>3.7411148522259636</v>
      </c>
      <c r="F1014" s="6">
        <v>0</v>
      </c>
      <c r="G1014" s="6">
        <v>0</v>
      </c>
      <c r="H1014" s="6">
        <v>0</v>
      </c>
      <c r="I1014" s="6">
        <v>0</v>
      </c>
      <c r="J1014" s="6">
        <v>0</v>
      </c>
      <c r="K1014" s="6">
        <v>7.4822297044519273</v>
      </c>
      <c r="L1014" s="6">
        <v>0</v>
      </c>
      <c r="M1014" s="6">
        <f t="shared" si="96"/>
        <v>1.122334455667789</v>
      </c>
      <c r="N1014" s="6">
        <f t="shared" si="97"/>
        <v>0</v>
      </c>
      <c r="O1014" s="6">
        <f t="shared" si="98"/>
        <v>0.7482229704451927</v>
      </c>
      <c r="P1014" s="6">
        <f t="shared" si="99"/>
        <v>1.4964459408903854</v>
      </c>
      <c r="Q1014" s="6">
        <f t="shared" si="100"/>
        <v>0.79849410617693584</v>
      </c>
      <c r="R1014" s="6">
        <f t="shared" si="101"/>
        <v>0.37411148522259641</v>
      </c>
      <c r="S1014" t="str" cm="1">
        <f t="array" ref="S1014">_xlfn.IFS(R1014&gt;Q1014,"Zunahme",-1*Q1014&gt;R1014,"Abnahme",TRUE,"Konstant")</f>
        <v>Konstant</v>
      </c>
      <c r="T1014">
        <f>IFERROR(INDEX(Gemeinde_Kennzahlen!A:C,MATCH(B1014,Gemeinde_Kennzahlen!B:B,),3),0)</f>
        <v>1740</v>
      </c>
      <c r="U1014">
        <f>IFERROR(IF(ISNUMBER(INDEX(Gemeinde_Kennzahlen!A:W,MATCH(B1014,Gemeinde_Kennzahlen!B:B,),23)),INDEX(Gemeinde_Kennzahlen!A:W,MATCH(B1014,Gemeinde_Kennzahlen!B:B,),23),0),0)</f>
        <v>933</v>
      </c>
    </row>
    <row r="1015" spans="1:21" x14ac:dyDescent="0.2">
      <c r="A1015">
        <v>3001</v>
      </c>
      <c r="B1015" t="s">
        <v>1375</v>
      </c>
      <c r="C1015" s="6">
        <v>0.38780733731482203</v>
      </c>
      <c r="D1015" s="6">
        <v>2.3268440238889321</v>
      </c>
      <c r="E1015" s="6">
        <v>2.7146513612037544</v>
      </c>
      <c r="F1015" s="6">
        <v>0.77561467462964406</v>
      </c>
      <c r="G1015" s="6">
        <v>1.163422011944466</v>
      </c>
      <c r="H1015" s="6">
        <v>1.163422011944466</v>
      </c>
      <c r="I1015" s="6">
        <v>2.3268440238889321</v>
      </c>
      <c r="J1015" s="6">
        <v>0.77561467462964406</v>
      </c>
      <c r="K1015" s="6">
        <v>0.77561467462964406</v>
      </c>
      <c r="L1015" s="6">
        <v>0.38780733731482203</v>
      </c>
      <c r="M1015" s="6">
        <f t="shared" si="96"/>
        <v>1.2797642131389124</v>
      </c>
      <c r="N1015" s="6">
        <f t="shared" si="97"/>
        <v>0.96951834328705511</v>
      </c>
      <c r="O1015" s="6">
        <f t="shared" si="98"/>
        <v>1.4736678817963234</v>
      </c>
      <c r="P1015" s="6">
        <f t="shared" si="99"/>
        <v>1.0858605444815015</v>
      </c>
      <c r="Q1015" s="6">
        <f t="shared" si="100"/>
        <v>0.27146513612037559</v>
      </c>
      <c r="R1015" s="6">
        <f t="shared" si="101"/>
        <v>-0.19390366865741093</v>
      </c>
      <c r="S1015" t="str" cm="1">
        <f t="array" ref="S1015">_xlfn.IFS(R1015&gt;Q1015,"Zunahme",-1*Q1015&gt;R1015,"Abnahme",TRUE,"Konstant")</f>
        <v>Konstant</v>
      </c>
      <c r="T1015">
        <f>IFERROR(INDEX(Gemeinde_Kennzahlen!A:C,MATCH(B1015,Gemeinde_Kennzahlen!B:B,),3),0)</f>
        <v>15763</v>
      </c>
      <c r="U1015">
        <f>IFERROR(IF(ISNUMBER(INDEX(Gemeinde_Kennzahlen!A:W,MATCH(B1015,Gemeinde_Kennzahlen!B:B,),23)),INDEX(Gemeinde_Kennzahlen!A:W,MATCH(B1015,Gemeinde_Kennzahlen!B:B,),23),0),0)</f>
        <v>10023</v>
      </c>
    </row>
    <row r="1016" spans="1:21" x14ac:dyDescent="0.2">
      <c r="A1016">
        <v>3002</v>
      </c>
      <c r="B1016" t="s">
        <v>1374</v>
      </c>
      <c r="C1016" s="6">
        <v>0</v>
      </c>
      <c r="D1016" s="6">
        <v>0</v>
      </c>
      <c r="E1016" s="6">
        <v>0</v>
      </c>
      <c r="F1016" s="6">
        <v>0</v>
      </c>
      <c r="G1016" s="6">
        <v>0</v>
      </c>
      <c r="H1016" s="6">
        <v>0</v>
      </c>
      <c r="I1016" s="6">
        <v>0</v>
      </c>
      <c r="J1016" s="6">
        <v>0</v>
      </c>
      <c r="K1016" s="6">
        <v>0</v>
      </c>
      <c r="L1016" s="6">
        <v>0</v>
      </c>
      <c r="M1016" s="6">
        <f t="shared" si="96"/>
        <v>0</v>
      </c>
      <c r="N1016" s="6">
        <f t="shared" si="97"/>
        <v>0</v>
      </c>
      <c r="O1016" s="6">
        <f t="shared" si="98"/>
        <v>0</v>
      </c>
      <c r="P1016" s="6">
        <f t="shared" si="99"/>
        <v>0</v>
      </c>
      <c r="Q1016" s="6">
        <f t="shared" si="100"/>
        <v>0</v>
      </c>
      <c r="R1016" s="6">
        <f t="shared" si="101"/>
        <v>0</v>
      </c>
      <c r="S1016" t="str" cm="1">
        <f t="array" ref="S1016">_xlfn.IFS(R1016&gt;Q1016,"Zunahme",-1*Q1016&gt;R1016,"Abnahme",TRUE,"Konstant")</f>
        <v>Konstant</v>
      </c>
      <c r="T1016">
        <f>IFERROR(INDEX(Gemeinde_Kennzahlen!A:C,MATCH(B1016,Gemeinde_Kennzahlen!B:B,),3),0)</f>
        <v>967</v>
      </c>
      <c r="U1016">
        <f>IFERROR(IF(ISNUMBER(INDEX(Gemeinde_Kennzahlen!A:W,MATCH(B1016,Gemeinde_Kennzahlen!B:B,),23)),INDEX(Gemeinde_Kennzahlen!A:W,MATCH(B1016,Gemeinde_Kennzahlen!B:B,),23),0),0)</f>
        <v>513</v>
      </c>
    </row>
    <row r="1017" spans="1:21" x14ac:dyDescent="0.2">
      <c r="A1017">
        <v>3003</v>
      </c>
      <c r="B1017" t="s">
        <v>1373</v>
      </c>
      <c r="C1017" s="6">
        <v>0</v>
      </c>
      <c r="D1017" s="6">
        <v>0</v>
      </c>
      <c r="E1017" s="6">
        <v>0</v>
      </c>
      <c r="F1017" s="6">
        <v>0</v>
      </c>
      <c r="G1017" s="6">
        <v>0</v>
      </c>
      <c r="H1017" s="6">
        <v>0</v>
      </c>
      <c r="I1017" s="6">
        <v>0</v>
      </c>
      <c r="J1017" s="6">
        <v>0</v>
      </c>
      <c r="K1017" s="6">
        <v>0</v>
      </c>
      <c r="L1017" s="6">
        <v>0</v>
      </c>
      <c r="M1017" s="6">
        <f t="shared" si="96"/>
        <v>0</v>
      </c>
      <c r="N1017" s="6">
        <f t="shared" si="97"/>
        <v>0</v>
      </c>
      <c r="O1017" s="6">
        <f t="shared" si="98"/>
        <v>0</v>
      </c>
      <c r="P1017" s="6">
        <f t="shared" si="99"/>
        <v>0</v>
      </c>
      <c r="Q1017" s="6">
        <f t="shared" si="100"/>
        <v>0</v>
      </c>
      <c r="R1017" s="6">
        <f t="shared" si="101"/>
        <v>0</v>
      </c>
      <c r="S1017" t="str" cm="1">
        <f t="array" ref="S1017">_xlfn.IFS(R1017&gt;Q1017,"Zunahme",-1*Q1017&gt;R1017,"Abnahme",TRUE,"Konstant")</f>
        <v>Konstant</v>
      </c>
      <c r="T1017">
        <f>IFERROR(INDEX(Gemeinde_Kennzahlen!A:C,MATCH(B1017,Gemeinde_Kennzahlen!B:B,),3),0)</f>
        <v>528</v>
      </c>
      <c r="U1017">
        <f>IFERROR(IF(ISNUMBER(INDEX(Gemeinde_Kennzahlen!A:W,MATCH(B1017,Gemeinde_Kennzahlen!B:B,),23)),INDEX(Gemeinde_Kennzahlen!A:W,MATCH(B1017,Gemeinde_Kennzahlen!B:B,),23),0),0)</f>
        <v>166</v>
      </c>
    </row>
    <row r="1018" spans="1:21" x14ac:dyDescent="0.2">
      <c r="A1018">
        <v>3004</v>
      </c>
      <c r="B1018" t="s">
        <v>1372</v>
      </c>
      <c r="C1018" s="6">
        <v>0</v>
      </c>
      <c r="D1018" s="6">
        <v>0</v>
      </c>
      <c r="E1018" s="6">
        <v>0</v>
      </c>
      <c r="F1018" s="6">
        <v>0</v>
      </c>
      <c r="G1018" s="6">
        <v>0</v>
      </c>
      <c r="H1018" s="6">
        <v>0</v>
      </c>
      <c r="I1018" s="6">
        <v>0</v>
      </c>
      <c r="J1018" s="6">
        <v>0</v>
      </c>
      <c r="K1018" s="6">
        <v>0</v>
      </c>
      <c r="L1018" s="6">
        <v>0</v>
      </c>
      <c r="M1018" s="6">
        <f t="shared" si="96"/>
        <v>0</v>
      </c>
      <c r="N1018" s="6">
        <f t="shared" si="97"/>
        <v>0</v>
      </c>
      <c r="O1018" s="6">
        <f t="shared" si="98"/>
        <v>0</v>
      </c>
      <c r="P1018" s="6">
        <f t="shared" si="99"/>
        <v>0</v>
      </c>
      <c r="Q1018" s="6">
        <f t="shared" si="100"/>
        <v>0</v>
      </c>
      <c r="R1018" s="6">
        <f t="shared" si="101"/>
        <v>0</v>
      </c>
      <c r="S1018" t="str" cm="1">
        <f t="array" ref="S1018">_xlfn.IFS(R1018&gt;Q1018,"Zunahme",-1*Q1018&gt;R1018,"Abnahme",TRUE,"Konstant")</f>
        <v>Konstant</v>
      </c>
      <c r="T1018">
        <f>IFERROR(INDEX(Gemeinde_Kennzahlen!A:C,MATCH(B1018,Gemeinde_Kennzahlen!B:B,),3),0)</f>
        <v>1541</v>
      </c>
      <c r="U1018">
        <f>IFERROR(IF(ISNUMBER(INDEX(Gemeinde_Kennzahlen!A:W,MATCH(B1018,Gemeinde_Kennzahlen!B:B,),23)),INDEX(Gemeinde_Kennzahlen!A:W,MATCH(B1018,Gemeinde_Kennzahlen!B:B,),23),0),0)</f>
        <v>511</v>
      </c>
    </row>
    <row r="1019" spans="1:21" x14ac:dyDescent="0.2">
      <c r="A1019">
        <v>3005</v>
      </c>
      <c r="B1019" t="s">
        <v>1371</v>
      </c>
      <c r="C1019" s="6">
        <v>0</v>
      </c>
      <c r="D1019" s="6">
        <v>0</v>
      </c>
      <c r="E1019" s="6">
        <v>0</v>
      </c>
      <c r="F1019" s="6">
        <v>0</v>
      </c>
      <c r="G1019" s="6">
        <v>0</v>
      </c>
      <c r="H1019" s="6">
        <v>0</v>
      </c>
      <c r="I1019" s="6">
        <v>0</v>
      </c>
      <c r="J1019" s="6">
        <v>0</v>
      </c>
      <c r="K1019" s="6">
        <v>0</v>
      </c>
      <c r="L1019" s="6">
        <v>5.2219321148825069</v>
      </c>
      <c r="M1019" s="6">
        <f t="shared" si="96"/>
        <v>0.52219321148825071</v>
      </c>
      <c r="N1019" s="6">
        <f t="shared" si="97"/>
        <v>0</v>
      </c>
      <c r="O1019" s="6">
        <f t="shared" si="98"/>
        <v>0</v>
      </c>
      <c r="P1019" s="6">
        <f t="shared" si="99"/>
        <v>1.0443864229765014</v>
      </c>
      <c r="Q1019" s="6">
        <f t="shared" si="100"/>
        <v>0.5221932114882506</v>
      </c>
      <c r="R1019" s="6">
        <f t="shared" si="101"/>
        <v>0.52219321148825071</v>
      </c>
      <c r="S1019" t="str" cm="1">
        <f t="array" ref="S1019">_xlfn.IFS(R1019&gt;Q1019,"Zunahme",-1*Q1019&gt;R1019,"Abnahme",TRUE,"Konstant")</f>
        <v>Konstant</v>
      </c>
      <c r="T1019">
        <f>IFERROR(INDEX(Gemeinde_Kennzahlen!A:C,MATCH(B1019,Gemeinde_Kennzahlen!B:B,),3),0)</f>
        <v>1387</v>
      </c>
      <c r="U1019">
        <f>IFERROR(IF(ISNUMBER(INDEX(Gemeinde_Kennzahlen!A:W,MATCH(B1019,Gemeinde_Kennzahlen!B:B,),23)),INDEX(Gemeinde_Kennzahlen!A:W,MATCH(B1019,Gemeinde_Kennzahlen!B:B,),23),0),0)</f>
        <v>528</v>
      </c>
    </row>
    <row r="1020" spans="1:21" x14ac:dyDescent="0.2">
      <c r="A1020">
        <v>3006</v>
      </c>
      <c r="B1020" t="s">
        <v>1370</v>
      </c>
      <c r="C1020" s="6">
        <v>2.9717682020802374</v>
      </c>
      <c r="D1020" s="6">
        <v>0</v>
      </c>
      <c r="E1020" s="6">
        <v>0</v>
      </c>
      <c r="F1020" s="6">
        <v>0</v>
      </c>
      <c r="G1020" s="6">
        <v>0</v>
      </c>
      <c r="H1020" s="6">
        <v>0</v>
      </c>
      <c r="I1020" s="6">
        <v>0</v>
      </c>
      <c r="J1020" s="6">
        <v>0</v>
      </c>
      <c r="K1020" s="6">
        <v>2.9717682020802374</v>
      </c>
      <c r="L1020" s="6">
        <v>0</v>
      </c>
      <c r="M1020" s="6">
        <f t="shared" si="96"/>
        <v>0.59435364041604744</v>
      </c>
      <c r="N1020" s="6">
        <f t="shared" si="97"/>
        <v>0</v>
      </c>
      <c r="O1020" s="6">
        <f t="shared" si="98"/>
        <v>0.59435364041604744</v>
      </c>
      <c r="P1020" s="6">
        <f t="shared" si="99"/>
        <v>0.59435364041604744</v>
      </c>
      <c r="Q1020" s="6">
        <f t="shared" si="100"/>
        <v>0.39623576027736496</v>
      </c>
      <c r="R1020" s="6">
        <f t="shared" si="101"/>
        <v>0</v>
      </c>
      <c r="S1020" t="str" cm="1">
        <f t="array" ref="S1020">_xlfn.IFS(R1020&gt;Q1020,"Zunahme",-1*Q1020&gt;R1020,"Abnahme",TRUE,"Konstant")</f>
        <v>Konstant</v>
      </c>
      <c r="T1020">
        <f>IFERROR(INDEX(Gemeinde_Kennzahlen!A:C,MATCH(B1020,Gemeinde_Kennzahlen!B:B,),3),0)</f>
        <v>2272</v>
      </c>
      <c r="U1020">
        <f>IFERROR(IF(ISNUMBER(INDEX(Gemeinde_Kennzahlen!A:W,MATCH(B1020,Gemeinde_Kennzahlen!B:B,),23)),INDEX(Gemeinde_Kennzahlen!A:W,MATCH(B1020,Gemeinde_Kennzahlen!B:B,),23),0),0)</f>
        <v>1093</v>
      </c>
    </row>
    <row r="1021" spans="1:21" x14ac:dyDescent="0.2">
      <c r="A1021">
        <v>3007</v>
      </c>
      <c r="B1021" t="s">
        <v>1369</v>
      </c>
      <c r="C1021" s="6">
        <v>3.575259206292456</v>
      </c>
      <c r="D1021" s="6">
        <v>0</v>
      </c>
      <c r="E1021" s="6">
        <v>3.575259206292456</v>
      </c>
      <c r="F1021" s="6">
        <v>0</v>
      </c>
      <c r="G1021" s="6">
        <v>0</v>
      </c>
      <c r="H1021" s="6">
        <v>3.575259206292456</v>
      </c>
      <c r="I1021" s="6">
        <v>0</v>
      </c>
      <c r="J1021" s="6">
        <v>10.725777618877368</v>
      </c>
      <c r="K1021" s="6">
        <v>0</v>
      </c>
      <c r="L1021" s="6">
        <v>0</v>
      </c>
      <c r="M1021" s="6">
        <f t="shared" si="96"/>
        <v>2.1451555237754736</v>
      </c>
      <c r="N1021" s="6">
        <f t="shared" si="97"/>
        <v>0</v>
      </c>
      <c r="O1021" s="6">
        <f t="shared" si="98"/>
        <v>1.4301036825169824</v>
      </c>
      <c r="P1021" s="6">
        <f t="shared" si="99"/>
        <v>2.8602073650339648</v>
      </c>
      <c r="Q1021" s="6">
        <f t="shared" si="100"/>
        <v>1.0922597294615277</v>
      </c>
      <c r="R1021" s="6">
        <f t="shared" si="101"/>
        <v>0.71505184125849119</v>
      </c>
      <c r="S1021" t="str" cm="1">
        <f t="array" ref="S1021">_xlfn.IFS(R1021&gt;Q1021,"Zunahme",-1*Q1021&gt;R1021,"Abnahme",TRUE,"Konstant")</f>
        <v>Konstant</v>
      </c>
      <c r="T1021">
        <f>IFERROR(INDEX(Gemeinde_Kennzahlen!A:C,MATCH(B1021,Gemeinde_Kennzahlen!B:B,),3),0)</f>
        <v>1817</v>
      </c>
      <c r="U1021">
        <f>IFERROR(IF(ISNUMBER(INDEX(Gemeinde_Kennzahlen!A:W,MATCH(B1021,Gemeinde_Kennzahlen!B:B,),23)),INDEX(Gemeinde_Kennzahlen!A:W,MATCH(B1021,Gemeinde_Kennzahlen!B:B,),23),0),0)</f>
        <v>980</v>
      </c>
    </row>
    <row r="1022" spans="1:21" x14ac:dyDescent="0.2">
      <c r="A1022">
        <v>3021</v>
      </c>
      <c r="B1022" t="s">
        <v>1368</v>
      </c>
      <c r="C1022" s="6">
        <v>0</v>
      </c>
      <c r="D1022" s="6">
        <v>3.8895371450797356</v>
      </c>
      <c r="E1022" s="6">
        <v>7.7790742901594712</v>
      </c>
      <c r="F1022" s="6">
        <v>0</v>
      </c>
      <c r="G1022" s="6">
        <v>0</v>
      </c>
      <c r="H1022" s="6">
        <v>7.7790742901594712</v>
      </c>
      <c r="I1022" s="6">
        <v>0</v>
      </c>
      <c r="J1022" s="6">
        <v>0</v>
      </c>
      <c r="K1022" s="6">
        <v>0</v>
      </c>
      <c r="L1022" s="6">
        <v>0</v>
      </c>
      <c r="M1022" s="6">
        <f t="shared" si="96"/>
        <v>1.9447685725398678</v>
      </c>
      <c r="N1022" s="6">
        <f t="shared" si="97"/>
        <v>0</v>
      </c>
      <c r="O1022" s="6">
        <f t="shared" si="98"/>
        <v>2.3337222870478413</v>
      </c>
      <c r="P1022" s="6">
        <f t="shared" si="99"/>
        <v>1.5558148580318942</v>
      </c>
      <c r="Q1022" s="6">
        <f t="shared" si="100"/>
        <v>1.0452816995071372</v>
      </c>
      <c r="R1022" s="6">
        <f t="shared" si="101"/>
        <v>-0.38895371450797356</v>
      </c>
      <c r="S1022" t="str" cm="1">
        <f t="array" ref="S1022">_xlfn.IFS(R1022&gt;Q1022,"Zunahme",-1*Q1022&gt;R1022,"Abnahme",TRUE,"Konstant")</f>
        <v>Konstant</v>
      </c>
      <c r="T1022">
        <f>IFERROR(INDEX(Gemeinde_Kennzahlen!A:C,MATCH(B1022,Gemeinde_Kennzahlen!B:B,),3),0)</f>
        <v>1852</v>
      </c>
      <c r="U1022">
        <f>IFERROR(IF(ISNUMBER(INDEX(Gemeinde_Kennzahlen!A:W,MATCH(B1022,Gemeinde_Kennzahlen!B:B,),23)),INDEX(Gemeinde_Kennzahlen!A:W,MATCH(B1022,Gemeinde_Kennzahlen!B:B,),23),0),0)</f>
        <v>719</v>
      </c>
    </row>
    <row r="1023" spans="1:21" x14ac:dyDescent="0.2">
      <c r="A1023">
        <v>3022</v>
      </c>
      <c r="B1023" t="s">
        <v>1367</v>
      </c>
      <c r="C1023" s="6">
        <v>4.5537340619307836</v>
      </c>
      <c r="D1023" s="6">
        <v>0</v>
      </c>
      <c r="E1023" s="6">
        <v>2.2768670309653918</v>
      </c>
      <c r="F1023" s="6">
        <v>0</v>
      </c>
      <c r="G1023" s="6">
        <v>2.2768670309653918</v>
      </c>
      <c r="H1023" s="6">
        <v>4.5537340619307836</v>
      </c>
      <c r="I1023" s="6">
        <v>0</v>
      </c>
      <c r="J1023" s="6">
        <v>0</v>
      </c>
      <c r="K1023" s="6">
        <v>2.2768670309653918</v>
      </c>
      <c r="L1023" s="6">
        <v>2.2768670309653918</v>
      </c>
      <c r="M1023" s="6">
        <f t="shared" si="96"/>
        <v>1.8214936247723135</v>
      </c>
      <c r="N1023" s="6">
        <f t="shared" si="97"/>
        <v>2.2768670309653918</v>
      </c>
      <c r="O1023" s="6">
        <f t="shared" si="98"/>
        <v>1.8214936247723135</v>
      </c>
      <c r="P1023" s="6">
        <f t="shared" si="99"/>
        <v>1.8214936247723135</v>
      </c>
      <c r="Q1023" s="6">
        <f t="shared" si="100"/>
        <v>0.5679504230075807</v>
      </c>
      <c r="R1023" s="6">
        <f t="shared" si="101"/>
        <v>0</v>
      </c>
      <c r="S1023" t="str" cm="1">
        <f t="array" ref="S1023">_xlfn.IFS(R1023&gt;Q1023,"Zunahme",-1*Q1023&gt;R1023,"Abnahme",TRUE,"Konstant")</f>
        <v>Konstant</v>
      </c>
      <c r="T1023">
        <f>IFERROR(INDEX(Gemeinde_Kennzahlen!A:C,MATCH(B1023,Gemeinde_Kennzahlen!B:B,),3),0)</f>
        <v>3066</v>
      </c>
      <c r="U1023">
        <f>IFERROR(IF(ISNUMBER(INDEX(Gemeinde_Kennzahlen!A:W,MATCH(B1023,Gemeinde_Kennzahlen!B:B,),23)),INDEX(Gemeinde_Kennzahlen!A:W,MATCH(B1023,Gemeinde_Kennzahlen!B:B,),23),0),0)</f>
        <v>1326</v>
      </c>
    </row>
    <row r="1024" spans="1:21" x14ac:dyDescent="0.2">
      <c r="A1024">
        <v>3023</v>
      </c>
      <c r="B1024" t="s">
        <v>1366</v>
      </c>
      <c r="C1024" s="6">
        <v>1.7295053614666205</v>
      </c>
      <c r="D1024" s="6">
        <v>1.7295053614666205</v>
      </c>
      <c r="E1024" s="6">
        <v>1.7295053614666205</v>
      </c>
      <c r="F1024" s="6">
        <v>0</v>
      </c>
      <c r="G1024" s="6">
        <v>0</v>
      </c>
      <c r="H1024" s="6">
        <v>1.7295053614666205</v>
      </c>
      <c r="I1024" s="6">
        <v>0</v>
      </c>
      <c r="J1024" s="6">
        <v>0</v>
      </c>
      <c r="K1024" s="6">
        <v>0</v>
      </c>
      <c r="L1024" s="6">
        <v>1.7295053614666205</v>
      </c>
      <c r="M1024" s="6">
        <f t="shared" si="96"/>
        <v>0.86475268073331024</v>
      </c>
      <c r="N1024" s="6">
        <f t="shared" si="97"/>
        <v>0.86475268073331024</v>
      </c>
      <c r="O1024" s="6">
        <f t="shared" si="98"/>
        <v>1.0377032168799722</v>
      </c>
      <c r="P1024" s="6">
        <f t="shared" si="99"/>
        <v>0.69180214458664824</v>
      </c>
      <c r="Q1024" s="6">
        <f t="shared" si="100"/>
        <v>0.28825089357777001</v>
      </c>
      <c r="R1024" s="6">
        <f t="shared" si="101"/>
        <v>-0.172950536146662</v>
      </c>
      <c r="S1024" t="str" cm="1">
        <f t="array" ref="S1024">_xlfn.IFS(R1024&gt;Q1024,"Zunahme",-1*Q1024&gt;R1024,"Abnahme",TRUE,"Konstant")</f>
        <v>Konstant</v>
      </c>
      <c r="T1024">
        <f>IFERROR(INDEX(Gemeinde_Kennzahlen!A:C,MATCH(B1024,Gemeinde_Kennzahlen!B:B,),3),0)</f>
        <v>4408</v>
      </c>
      <c r="U1024">
        <f>IFERROR(IF(ISNUMBER(INDEX(Gemeinde_Kennzahlen!A:W,MATCH(B1024,Gemeinde_Kennzahlen!B:B,),23)),INDEX(Gemeinde_Kennzahlen!A:W,MATCH(B1024,Gemeinde_Kennzahlen!B:B,),23),0),0)</f>
        <v>1374</v>
      </c>
    </row>
    <row r="1025" spans="1:21" x14ac:dyDescent="0.2">
      <c r="A1025">
        <v>3024</v>
      </c>
      <c r="B1025" t="s">
        <v>1365</v>
      </c>
      <c r="C1025" s="6">
        <v>1.0855405992184108</v>
      </c>
      <c r="D1025" s="6">
        <v>1.0855405992184108</v>
      </c>
      <c r="E1025" s="6">
        <v>2.1710811984368217</v>
      </c>
      <c r="F1025" s="6">
        <v>2.1710811984368217</v>
      </c>
      <c r="G1025" s="6">
        <v>1.0855405992184108</v>
      </c>
      <c r="H1025" s="6">
        <v>1.0855405992184108</v>
      </c>
      <c r="I1025" s="6">
        <v>1.0855405992184108</v>
      </c>
      <c r="J1025" s="6">
        <v>1.0855405992184108</v>
      </c>
      <c r="K1025" s="6">
        <v>1.0855405992184108</v>
      </c>
      <c r="L1025" s="6">
        <v>0</v>
      </c>
      <c r="M1025" s="6">
        <f t="shared" si="96"/>
        <v>1.1940946591402521</v>
      </c>
      <c r="N1025" s="6">
        <f t="shared" si="97"/>
        <v>1.0855405992184108</v>
      </c>
      <c r="O1025" s="6">
        <f t="shared" si="98"/>
        <v>1.5197568389057752</v>
      </c>
      <c r="P1025" s="6">
        <f t="shared" si="99"/>
        <v>0.86843247937472867</v>
      </c>
      <c r="Q1025" s="6">
        <f t="shared" si="100"/>
        <v>0.19486050105422278</v>
      </c>
      <c r="R1025" s="6">
        <f t="shared" si="101"/>
        <v>-0.32566217976552347</v>
      </c>
      <c r="S1025" t="str" cm="1">
        <f t="array" ref="S1025">_xlfn.IFS(R1025&gt;Q1025,"Zunahme",-1*Q1025&gt;R1025,"Abnahme",TRUE,"Konstant")</f>
        <v>Abnahme</v>
      </c>
      <c r="T1025">
        <f>IFERROR(INDEX(Gemeinde_Kennzahlen!A:C,MATCH(B1025,Gemeinde_Kennzahlen!B:B,),3),0)</f>
        <v>6362</v>
      </c>
      <c r="U1025">
        <f>IFERROR(IF(ISNUMBER(INDEX(Gemeinde_Kennzahlen!A:W,MATCH(B1025,Gemeinde_Kennzahlen!B:B,),23)),INDEX(Gemeinde_Kennzahlen!A:W,MATCH(B1025,Gemeinde_Kennzahlen!B:B,),23),0),0)</f>
        <v>2850</v>
      </c>
    </row>
    <row r="1026" spans="1:21" x14ac:dyDescent="0.2">
      <c r="A1026">
        <v>3025</v>
      </c>
      <c r="B1026" t="s">
        <v>1364</v>
      </c>
      <c r="C1026" s="6">
        <v>0</v>
      </c>
      <c r="D1026" s="6">
        <v>0</v>
      </c>
      <c r="E1026" s="6">
        <v>0</v>
      </c>
      <c r="F1026" s="6">
        <v>3.6778227289444652</v>
      </c>
      <c r="G1026" s="6">
        <v>0</v>
      </c>
      <c r="H1026" s="6">
        <v>0</v>
      </c>
      <c r="I1026" s="6">
        <v>3.6778227289444652</v>
      </c>
      <c r="J1026" s="6">
        <v>0</v>
      </c>
      <c r="K1026" s="6">
        <v>0</v>
      </c>
      <c r="L1026" s="6">
        <v>0</v>
      </c>
      <c r="M1026" s="6">
        <f t="shared" si="96"/>
        <v>0.73556454578889308</v>
      </c>
      <c r="N1026" s="6">
        <f t="shared" si="97"/>
        <v>0</v>
      </c>
      <c r="O1026" s="6">
        <f t="shared" si="98"/>
        <v>0.73556454578889308</v>
      </c>
      <c r="P1026" s="6">
        <f t="shared" si="99"/>
        <v>0.73556454578889308</v>
      </c>
      <c r="Q1026" s="6">
        <f t="shared" si="100"/>
        <v>0.49037636385926203</v>
      </c>
      <c r="R1026" s="6">
        <f t="shared" si="101"/>
        <v>0</v>
      </c>
      <c r="S1026" t="str" cm="1">
        <f t="array" ref="S1026">_xlfn.IFS(R1026&gt;Q1026,"Zunahme",-1*Q1026&gt;R1026,"Abnahme",TRUE,"Konstant")</f>
        <v>Konstant</v>
      </c>
      <c r="T1026">
        <f>IFERROR(INDEX(Gemeinde_Kennzahlen!A:C,MATCH(B1026,Gemeinde_Kennzahlen!B:B,),3),0)</f>
        <v>1752</v>
      </c>
      <c r="U1026">
        <f>IFERROR(IF(ISNUMBER(INDEX(Gemeinde_Kennzahlen!A:W,MATCH(B1026,Gemeinde_Kennzahlen!B:B,),23)),INDEX(Gemeinde_Kennzahlen!A:W,MATCH(B1026,Gemeinde_Kennzahlen!B:B,),23),0),0)</f>
        <v>967</v>
      </c>
    </row>
    <row r="1027" spans="1:21" x14ac:dyDescent="0.2">
      <c r="A1027">
        <v>3031</v>
      </c>
      <c r="B1027" t="s">
        <v>1363</v>
      </c>
      <c r="C1027" s="6">
        <v>0</v>
      </c>
      <c r="D1027" s="6">
        <v>0</v>
      </c>
      <c r="E1027" s="6">
        <v>0</v>
      </c>
      <c r="F1027" s="6">
        <v>0</v>
      </c>
      <c r="G1027" s="6">
        <v>0</v>
      </c>
      <c r="H1027" s="6">
        <v>0</v>
      </c>
      <c r="I1027" s="6">
        <v>7.6982294072363366</v>
      </c>
      <c r="J1027" s="6">
        <v>0</v>
      </c>
      <c r="K1027" s="6">
        <v>0</v>
      </c>
      <c r="L1027" s="6">
        <v>7.6982294072363366</v>
      </c>
      <c r="M1027" s="6">
        <f t="shared" si="96"/>
        <v>1.5396458814472673</v>
      </c>
      <c r="N1027" s="6">
        <f t="shared" si="97"/>
        <v>0</v>
      </c>
      <c r="O1027" s="6">
        <f t="shared" si="98"/>
        <v>0</v>
      </c>
      <c r="P1027" s="6">
        <f t="shared" si="99"/>
        <v>3.0792917628945347</v>
      </c>
      <c r="Q1027" s="6">
        <f t="shared" si="100"/>
        <v>1.0264305876315114</v>
      </c>
      <c r="R1027" s="6">
        <f t="shared" si="101"/>
        <v>1.5396458814472673</v>
      </c>
      <c r="S1027" t="str" cm="1">
        <f t="array" ref="S1027">_xlfn.IFS(R1027&gt;Q1027,"Zunahme",-1*Q1027&gt;R1027,"Abnahme",TRUE,"Konstant")</f>
        <v>Zunahme</v>
      </c>
      <c r="T1027">
        <f>IFERROR(INDEX(Gemeinde_Kennzahlen!A:C,MATCH(B1027,Gemeinde_Kennzahlen!B:B,),3),0)</f>
        <v>1013</v>
      </c>
      <c r="U1027">
        <f>IFERROR(IF(ISNUMBER(INDEX(Gemeinde_Kennzahlen!A:W,MATCH(B1027,Gemeinde_Kennzahlen!B:B,),23)),INDEX(Gemeinde_Kennzahlen!A:W,MATCH(B1027,Gemeinde_Kennzahlen!B:B,),23),0),0)</f>
        <v>286</v>
      </c>
    </row>
    <row r="1028" spans="1:21" x14ac:dyDescent="0.2">
      <c r="A1028">
        <v>3032</v>
      </c>
      <c r="B1028" t="s">
        <v>1362</v>
      </c>
      <c r="C1028" s="6">
        <v>1.4281633818908883</v>
      </c>
      <c r="D1028" s="6">
        <v>4.284490145672665</v>
      </c>
      <c r="E1028" s="6">
        <v>2.8563267637817766</v>
      </c>
      <c r="F1028" s="6">
        <v>1.4281633818908883</v>
      </c>
      <c r="G1028" s="6">
        <v>0</v>
      </c>
      <c r="H1028" s="6">
        <v>1.4281633818908883</v>
      </c>
      <c r="I1028" s="6">
        <v>0</v>
      </c>
      <c r="J1028" s="6">
        <v>2.8563267637817766</v>
      </c>
      <c r="K1028" s="6">
        <v>0</v>
      </c>
      <c r="L1028" s="6">
        <v>2.8563267637817766</v>
      </c>
      <c r="M1028" s="6">
        <f t="shared" si="96"/>
        <v>1.7137960582690659</v>
      </c>
      <c r="N1028" s="6">
        <f t="shared" si="97"/>
        <v>1.4281633818908883</v>
      </c>
      <c r="O1028" s="6">
        <f t="shared" si="98"/>
        <v>1.9994287346472437</v>
      </c>
      <c r="P1028" s="6">
        <f t="shared" si="99"/>
        <v>1.4281633818908883</v>
      </c>
      <c r="Q1028" s="6">
        <f t="shared" si="100"/>
        <v>0.46643620732803548</v>
      </c>
      <c r="R1028" s="6">
        <f t="shared" si="101"/>
        <v>-0.28563267637817757</v>
      </c>
      <c r="S1028" t="str" cm="1">
        <f t="array" ref="S1028">_xlfn.IFS(R1028&gt;Q1028,"Zunahme",-1*Q1028&gt;R1028,"Abnahme",TRUE,"Konstant")</f>
        <v>Konstant</v>
      </c>
      <c r="T1028">
        <f>IFERROR(INDEX(Gemeinde_Kennzahlen!A:C,MATCH(B1028,Gemeinde_Kennzahlen!B:B,),3),0)</f>
        <v>4203</v>
      </c>
      <c r="U1028">
        <f>IFERROR(IF(ISNUMBER(INDEX(Gemeinde_Kennzahlen!A:W,MATCH(B1028,Gemeinde_Kennzahlen!B:B,),23)),INDEX(Gemeinde_Kennzahlen!A:W,MATCH(B1028,Gemeinde_Kennzahlen!B:B,),23),0),0)</f>
        <v>2799</v>
      </c>
    </row>
    <row r="1029" spans="1:21" x14ac:dyDescent="0.2">
      <c r="A1029">
        <v>3033</v>
      </c>
      <c r="B1029" t="s">
        <v>1361</v>
      </c>
      <c r="C1029" s="6">
        <v>0</v>
      </c>
      <c r="D1029" s="6">
        <v>0</v>
      </c>
      <c r="E1029" s="6">
        <v>0</v>
      </c>
      <c r="F1029" s="6">
        <v>0</v>
      </c>
      <c r="G1029" s="6">
        <v>0</v>
      </c>
      <c r="H1029" s="6">
        <v>0</v>
      </c>
      <c r="I1029" s="6">
        <v>0</v>
      </c>
      <c r="J1029" s="6">
        <v>0</v>
      </c>
      <c r="K1029" s="6">
        <v>0</v>
      </c>
      <c r="L1029" s="6">
        <v>0</v>
      </c>
      <c r="M1029" s="6">
        <f t="shared" si="96"/>
        <v>0</v>
      </c>
      <c r="N1029" s="6">
        <f t="shared" si="97"/>
        <v>0</v>
      </c>
      <c r="O1029" s="6">
        <f t="shared" si="98"/>
        <v>0</v>
      </c>
      <c r="P1029" s="6">
        <f t="shared" si="99"/>
        <v>0</v>
      </c>
      <c r="Q1029" s="6">
        <f t="shared" si="100"/>
        <v>0</v>
      </c>
      <c r="R1029" s="6">
        <f t="shared" si="101"/>
        <v>0</v>
      </c>
      <c r="S1029" t="str" cm="1">
        <f t="array" ref="S1029">_xlfn.IFS(R1029&gt;Q1029,"Zunahme",-1*Q1029&gt;R1029,"Abnahme",TRUE,"Konstant")</f>
        <v>Konstant</v>
      </c>
      <c r="T1029">
        <f>IFERROR(INDEX(Gemeinde_Kennzahlen!A:C,MATCH(B1029,Gemeinde_Kennzahlen!B:B,),3),0)</f>
        <v>1299</v>
      </c>
      <c r="U1029">
        <f>IFERROR(IF(ISNUMBER(INDEX(Gemeinde_Kennzahlen!A:W,MATCH(B1029,Gemeinde_Kennzahlen!B:B,),23)),INDEX(Gemeinde_Kennzahlen!A:W,MATCH(B1029,Gemeinde_Kennzahlen!B:B,),23),0),0)</f>
        <v>315</v>
      </c>
    </row>
    <row r="1030" spans="1:21" x14ac:dyDescent="0.2">
      <c r="A1030">
        <v>3034</v>
      </c>
      <c r="B1030" t="s">
        <v>1360</v>
      </c>
      <c r="C1030" s="6">
        <v>0</v>
      </c>
      <c r="D1030" s="6">
        <v>0</v>
      </c>
      <c r="E1030" s="6">
        <v>0</v>
      </c>
      <c r="F1030" s="6">
        <v>0</v>
      </c>
      <c r="G1030" s="6">
        <v>0</v>
      </c>
      <c r="H1030" s="6">
        <v>0</v>
      </c>
      <c r="I1030" s="6">
        <v>0</v>
      </c>
      <c r="J1030" s="6">
        <v>0</v>
      </c>
      <c r="K1030" s="6">
        <v>0</v>
      </c>
      <c r="L1030" s="6">
        <v>0</v>
      </c>
      <c r="M1030" s="6">
        <f t="shared" si="96"/>
        <v>0</v>
      </c>
      <c r="N1030" s="6">
        <f t="shared" si="97"/>
        <v>0</v>
      </c>
      <c r="O1030" s="6">
        <f t="shared" si="98"/>
        <v>0</v>
      </c>
      <c r="P1030" s="6">
        <f t="shared" si="99"/>
        <v>0</v>
      </c>
      <c r="Q1030" s="6">
        <f t="shared" si="100"/>
        <v>0</v>
      </c>
      <c r="R1030" s="6">
        <f t="shared" si="101"/>
        <v>0</v>
      </c>
      <c r="S1030" t="str" cm="1">
        <f t="array" ref="S1030">_xlfn.IFS(R1030&gt;Q1030,"Zunahme",-1*Q1030&gt;R1030,"Abnahme",TRUE,"Konstant")</f>
        <v>Konstant</v>
      </c>
      <c r="T1030">
        <f>IFERROR(INDEX(Gemeinde_Kennzahlen!A:C,MATCH(B1030,Gemeinde_Kennzahlen!B:B,),3),0)</f>
        <v>1756</v>
      </c>
      <c r="U1030">
        <f>IFERROR(IF(ISNUMBER(INDEX(Gemeinde_Kennzahlen!A:W,MATCH(B1030,Gemeinde_Kennzahlen!B:B,),23)),INDEX(Gemeinde_Kennzahlen!A:W,MATCH(B1030,Gemeinde_Kennzahlen!B:B,),23),0),0)</f>
        <v>527</v>
      </c>
    </row>
    <row r="1031" spans="1:21" x14ac:dyDescent="0.2">
      <c r="A1031">
        <v>3035</v>
      </c>
      <c r="B1031" t="s">
        <v>1359</v>
      </c>
      <c r="C1031" s="6">
        <v>0</v>
      </c>
      <c r="D1031" s="6">
        <v>0</v>
      </c>
      <c r="E1031" s="6">
        <v>0</v>
      </c>
      <c r="F1031" s="6">
        <v>0</v>
      </c>
      <c r="G1031" s="6">
        <v>0</v>
      </c>
      <c r="H1031" s="6">
        <v>0</v>
      </c>
      <c r="I1031" s="6">
        <v>0</v>
      </c>
      <c r="J1031" s="6">
        <v>0</v>
      </c>
      <c r="K1031" s="6">
        <v>0</v>
      </c>
      <c r="L1031" s="6">
        <v>0</v>
      </c>
      <c r="M1031" s="6">
        <f t="shared" si="96"/>
        <v>0</v>
      </c>
      <c r="N1031" s="6">
        <f t="shared" si="97"/>
        <v>0</v>
      </c>
      <c r="O1031" s="6">
        <f t="shared" si="98"/>
        <v>0</v>
      </c>
      <c r="P1031" s="6">
        <f t="shared" si="99"/>
        <v>0</v>
      </c>
      <c r="Q1031" s="6">
        <f t="shared" si="100"/>
        <v>0</v>
      </c>
      <c r="R1031" s="6">
        <f t="shared" si="101"/>
        <v>0</v>
      </c>
      <c r="S1031" t="str" cm="1">
        <f t="array" ref="S1031">_xlfn.IFS(R1031&gt;Q1031,"Zunahme",-1*Q1031&gt;R1031,"Abnahme",TRUE,"Konstant")</f>
        <v>Konstant</v>
      </c>
      <c r="T1031">
        <f>IFERROR(INDEX(Gemeinde_Kennzahlen!A:C,MATCH(B1031,Gemeinde_Kennzahlen!B:B,),3),0)</f>
        <v>704</v>
      </c>
      <c r="U1031">
        <f>IFERROR(IF(ISNUMBER(INDEX(Gemeinde_Kennzahlen!A:W,MATCH(B1031,Gemeinde_Kennzahlen!B:B,),23)),INDEX(Gemeinde_Kennzahlen!A:W,MATCH(B1031,Gemeinde_Kennzahlen!B:B,),23),0),0)</f>
        <v>211</v>
      </c>
    </row>
    <row r="1032" spans="1:21" x14ac:dyDescent="0.2">
      <c r="A1032">
        <v>3036</v>
      </c>
      <c r="B1032" t="s">
        <v>1358</v>
      </c>
      <c r="C1032" s="6">
        <v>0</v>
      </c>
      <c r="D1032" s="6">
        <v>0</v>
      </c>
      <c r="E1032" s="6">
        <v>0</v>
      </c>
      <c r="F1032" s="6">
        <v>0</v>
      </c>
      <c r="G1032" s="6">
        <v>0</v>
      </c>
      <c r="H1032" s="6">
        <v>0</v>
      </c>
      <c r="I1032" s="6">
        <v>0</v>
      </c>
      <c r="J1032" s="6">
        <v>0</v>
      </c>
      <c r="K1032" s="6">
        <v>0</v>
      </c>
      <c r="L1032" s="6">
        <v>0</v>
      </c>
      <c r="M1032" s="6">
        <f t="shared" si="96"/>
        <v>0</v>
      </c>
      <c r="N1032" s="6">
        <f t="shared" si="97"/>
        <v>0</v>
      </c>
      <c r="O1032" s="6">
        <f t="shared" si="98"/>
        <v>0</v>
      </c>
      <c r="P1032" s="6">
        <f t="shared" si="99"/>
        <v>0</v>
      </c>
      <c r="Q1032" s="6">
        <f t="shared" si="100"/>
        <v>0</v>
      </c>
      <c r="R1032" s="6">
        <f t="shared" si="101"/>
        <v>0</v>
      </c>
      <c r="S1032" t="str" cm="1">
        <f t="array" ref="S1032">_xlfn.IFS(R1032&gt;Q1032,"Zunahme",-1*Q1032&gt;R1032,"Abnahme",TRUE,"Konstant")</f>
        <v>Konstant</v>
      </c>
      <c r="T1032">
        <f>IFERROR(INDEX(Gemeinde_Kennzahlen!A:C,MATCH(B1032,Gemeinde_Kennzahlen!B:B,),3),0)</f>
        <v>872</v>
      </c>
      <c r="U1032">
        <f>IFERROR(IF(ISNUMBER(INDEX(Gemeinde_Kennzahlen!A:W,MATCH(B1032,Gemeinde_Kennzahlen!B:B,),23)),INDEX(Gemeinde_Kennzahlen!A:W,MATCH(B1032,Gemeinde_Kennzahlen!B:B,),23),0),0)</f>
        <v>308</v>
      </c>
    </row>
    <row r="1033" spans="1:21" x14ac:dyDescent="0.2">
      <c r="A1033">
        <v>3037</v>
      </c>
      <c r="B1033" t="s">
        <v>1357</v>
      </c>
      <c r="C1033" s="6">
        <v>0</v>
      </c>
      <c r="D1033" s="6">
        <v>0</v>
      </c>
      <c r="E1033" s="6">
        <v>0</v>
      </c>
      <c r="F1033" s="6">
        <v>0</v>
      </c>
      <c r="G1033" s="6">
        <v>0</v>
      </c>
      <c r="H1033" s="6">
        <v>0</v>
      </c>
      <c r="I1033" s="6">
        <v>0</v>
      </c>
      <c r="J1033" s="6">
        <v>0</v>
      </c>
      <c r="K1033" s="6">
        <v>3.1436655139893115</v>
      </c>
      <c r="L1033" s="6">
        <v>0</v>
      </c>
      <c r="M1033" s="6">
        <f t="shared" si="96"/>
        <v>0.31436655139893116</v>
      </c>
      <c r="N1033" s="6">
        <f t="shared" si="97"/>
        <v>0</v>
      </c>
      <c r="O1033" s="6">
        <f t="shared" si="98"/>
        <v>0</v>
      </c>
      <c r="P1033" s="6">
        <f t="shared" si="99"/>
        <v>0.62873310279786232</v>
      </c>
      <c r="Q1033" s="6">
        <f t="shared" si="100"/>
        <v>0.31436655139893116</v>
      </c>
      <c r="R1033" s="6">
        <f t="shared" si="101"/>
        <v>0.31436655139893116</v>
      </c>
      <c r="S1033" t="str" cm="1">
        <f t="array" ref="S1033">_xlfn.IFS(R1033&gt;Q1033,"Zunahme",-1*Q1033&gt;R1033,"Abnahme",TRUE,"Konstant")</f>
        <v>Konstant</v>
      </c>
      <c r="T1033">
        <f>IFERROR(INDEX(Gemeinde_Kennzahlen!A:C,MATCH(B1033,Gemeinde_Kennzahlen!B:B,),3),0)</f>
        <v>2012</v>
      </c>
      <c r="U1033">
        <f>IFERROR(IF(ISNUMBER(INDEX(Gemeinde_Kennzahlen!A:W,MATCH(B1033,Gemeinde_Kennzahlen!B:B,),23)),INDEX(Gemeinde_Kennzahlen!A:W,MATCH(B1033,Gemeinde_Kennzahlen!B:B,),23),0),0)</f>
        <v>1169</v>
      </c>
    </row>
    <row r="1034" spans="1:21" x14ac:dyDescent="0.2">
      <c r="A1034">
        <v>3038</v>
      </c>
      <c r="B1034" t="s">
        <v>1356</v>
      </c>
      <c r="C1034" s="6">
        <v>0</v>
      </c>
      <c r="D1034" s="6">
        <v>0</v>
      </c>
      <c r="E1034" s="6">
        <v>0</v>
      </c>
      <c r="F1034" s="6">
        <v>3.9793076004775165</v>
      </c>
      <c r="G1034" s="6">
        <v>0</v>
      </c>
      <c r="H1034" s="6">
        <v>0</v>
      </c>
      <c r="I1034" s="6">
        <v>0</v>
      </c>
      <c r="J1034" s="6">
        <v>3.9793076004775165</v>
      </c>
      <c r="K1034" s="6">
        <v>0</v>
      </c>
      <c r="L1034" s="6">
        <v>0</v>
      </c>
      <c r="M1034" s="6">
        <f t="shared" si="96"/>
        <v>0.79586152009550326</v>
      </c>
      <c r="N1034" s="6">
        <f t="shared" si="97"/>
        <v>0</v>
      </c>
      <c r="O1034" s="6">
        <f t="shared" si="98"/>
        <v>0.79586152009550326</v>
      </c>
      <c r="P1034" s="6">
        <f t="shared" si="99"/>
        <v>0.79586152009550326</v>
      </c>
      <c r="Q1034" s="6">
        <f t="shared" si="100"/>
        <v>0.53057434673033543</v>
      </c>
      <c r="R1034" s="6">
        <f t="shared" si="101"/>
        <v>0</v>
      </c>
      <c r="S1034" t="str" cm="1">
        <f t="array" ref="S1034">_xlfn.IFS(R1034&gt;Q1034,"Zunahme",-1*Q1034&gt;R1034,"Abnahme",TRUE,"Konstant")</f>
        <v>Konstant</v>
      </c>
      <c r="T1034">
        <f>IFERROR(INDEX(Gemeinde_Kennzahlen!A:C,MATCH(B1034,Gemeinde_Kennzahlen!B:B,),3),0)</f>
        <v>1871</v>
      </c>
      <c r="U1034">
        <f>IFERROR(IF(ISNUMBER(INDEX(Gemeinde_Kennzahlen!A:W,MATCH(B1034,Gemeinde_Kennzahlen!B:B,),23)),INDEX(Gemeinde_Kennzahlen!A:W,MATCH(B1034,Gemeinde_Kennzahlen!B:B,),23),0),0)</f>
        <v>642</v>
      </c>
    </row>
    <row r="1035" spans="1:21" x14ac:dyDescent="0.2">
      <c r="A1035">
        <v>3101</v>
      </c>
      <c r="B1035" t="s">
        <v>1355</v>
      </c>
      <c r="C1035" s="6">
        <v>0.95138426410427179</v>
      </c>
      <c r="D1035" s="6">
        <v>0</v>
      </c>
      <c r="E1035" s="6">
        <v>0.95138426410427179</v>
      </c>
      <c r="F1035" s="6">
        <v>1.9027685282085436</v>
      </c>
      <c r="G1035" s="6">
        <v>2.8541527923128154</v>
      </c>
      <c r="H1035" s="6">
        <v>1.9027685282085436</v>
      </c>
      <c r="I1035" s="6">
        <v>1.9027685282085436</v>
      </c>
      <c r="J1035" s="6">
        <v>1.9027685282085436</v>
      </c>
      <c r="K1035" s="6">
        <v>0.95138426410427179</v>
      </c>
      <c r="L1035" s="6">
        <v>1.9027685282085436</v>
      </c>
      <c r="M1035" s="6">
        <f t="shared" si="96"/>
        <v>1.5222148225668348</v>
      </c>
      <c r="N1035" s="6">
        <f t="shared" si="97"/>
        <v>1.9027685282085436</v>
      </c>
      <c r="O1035" s="6">
        <f t="shared" si="98"/>
        <v>1.3319379697459806</v>
      </c>
      <c r="P1035" s="6">
        <f t="shared" si="99"/>
        <v>1.7124916753876893</v>
      </c>
      <c r="Q1035" s="6">
        <f t="shared" si="100"/>
        <v>0.2537024704278058</v>
      </c>
      <c r="R1035" s="6">
        <f t="shared" si="101"/>
        <v>0.19027685282085449</v>
      </c>
      <c r="S1035" t="str" cm="1">
        <f t="array" ref="S1035">_xlfn.IFS(R1035&gt;Q1035,"Zunahme",-1*Q1035&gt;R1035,"Abnahme",TRUE,"Konstant")</f>
        <v>Konstant</v>
      </c>
      <c r="T1035">
        <f>IFERROR(INDEX(Gemeinde_Kennzahlen!A:C,MATCH(B1035,Gemeinde_Kennzahlen!B:B,),3),0)</f>
        <v>5778</v>
      </c>
      <c r="U1035">
        <f>IFERROR(IF(ISNUMBER(INDEX(Gemeinde_Kennzahlen!A:W,MATCH(B1035,Gemeinde_Kennzahlen!B:B,),23)),INDEX(Gemeinde_Kennzahlen!A:W,MATCH(B1035,Gemeinde_Kennzahlen!B:B,),23),0),0)</f>
        <v>4733</v>
      </c>
    </row>
    <row r="1036" spans="1:21" x14ac:dyDescent="0.2">
      <c r="A1036">
        <v>3102</v>
      </c>
      <c r="B1036" t="s">
        <v>1354</v>
      </c>
      <c r="C1036" s="6">
        <v>0</v>
      </c>
      <c r="D1036" s="6">
        <v>0</v>
      </c>
      <c r="E1036" s="6">
        <v>0</v>
      </c>
      <c r="F1036" s="6">
        <v>0</v>
      </c>
      <c r="G1036" s="6">
        <v>4.5495905368516834</v>
      </c>
      <c r="H1036" s="6">
        <v>0</v>
      </c>
      <c r="I1036" s="6">
        <v>0</v>
      </c>
      <c r="J1036" s="6">
        <v>0</v>
      </c>
      <c r="K1036" s="6">
        <v>0</v>
      </c>
      <c r="L1036" s="6">
        <v>0</v>
      </c>
      <c r="M1036" s="6">
        <f t="shared" si="96"/>
        <v>0.45495905368516831</v>
      </c>
      <c r="N1036" s="6">
        <f t="shared" si="97"/>
        <v>0</v>
      </c>
      <c r="O1036" s="6">
        <f t="shared" si="98"/>
        <v>0.90991810737033663</v>
      </c>
      <c r="P1036" s="6">
        <f t="shared" si="99"/>
        <v>0</v>
      </c>
      <c r="Q1036" s="6">
        <f t="shared" si="100"/>
        <v>0.45495905368516831</v>
      </c>
      <c r="R1036" s="6">
        <f t="shared" si="101"/>
        <v>-0.45495905368516831</v>
      </c>
      <c r="S1036" t="str" cm="1">
        <f t="array" ref="S1036">_xlfn.IFS(R1036&gt;Q1036,"Zunahme",-1*Q1036&gt;R1036,"Abnahme",TRUE,"Konstant")</f>
        <v>Konstant</v>
      </c>
      <c r="T1036">
        <f>IFERROR(INDEX(Gemeinde_Kennzahlen!A:C,MATCH(B1036,Gemeinde_Kennzahlen!B:B,),3),0)</f>
        <v>1445</v>
      </c>
      <c r="U1036">
        <f>IFERROR(IF(ISNUMBER(INDEX(Gemeinde_Kennzahlen!A:W,MATCH(B1036,Gemeinde_Kennzahlen!B:B,),23)),INDEX(Gemeinde_Kennzahlen!A:W,MATCH(B1036,Gemeinde_Kennzahlen!B:B,),23),0),0)</f>
        <v>753</v>
      </c>
    </row>
    <row r="1037" spans="1:21" x14ac:dyDescent="0.2">
      <c r="A1037">
        <v>3103</v>
      </c>
      <c r="B1037" t="s">
        <v>1353</v>
      </c>
      <c r="C1037" s="6">
        <v>0</v>
      </c>
      <c r="D1037" s="6">
        <v>1.9992003198720512</v>
      </c>
      <c r="E1037" s="6">
        <v>0</v>
      </c>
      <c r="F1037" s="6">
        <v>3.9984006397441023</v>
      </c>
      <c r="G1037" s="6">
        <v>1.9992003198720512</v>
      </c>
      <c r="H1037" s="6">
        <v>0</v>
      </c>
      <c r="I1037" s="6">
        <v>0</v>
      </c>
      <c r="J1037" s="6">
        <v>1.9992003198720512</v>
      </c>
      <c r="K1037" s="6">
        <v>1.9992003198720512</v>
      </c>
      <c r="L1037" s="6">
        <v>0</v>
      </c>
      <c r="M1037" s="6">
        <f t="shared" si="96"/>
        <v>1.1995201919232306</v>
      </c>
      <c r="N1037" s="6">
        <f t="shared" si="97"/>
        <v>0.99960015993602558</v>
      </c>
      <c r="O1037" s="6">
        <f t="shared" si="98"/>
        <v>1.599360255897641</v>
      </c>
      <c r="P1037" s="6">
        <f t="shared" si="99"/>
        <v>0.79968012794882048</v>
      </c>
      <c r="Q1037" s="6">
        <f t="shared" si="100"/>
        <v>0.44203982278493931</v>
      </c>
      <c r="R1037" s="6">
        <f t="shared" si="101"/>
        <v>-0.39984006397441008</v>
      </c>
      <c r="S1037" t="str" cm="1">
        <f t="array" ref="S1037">_xlfn.IFS(R1037&gt;Q1037,"Zunahme",-1*Q1037&gt;R1037,"Abnahme",TRUE,"Konstant")</f>
        <v>Konstant</v>
      </c>
      <c r="T1037">
        <f>IFERROR(INDEX(Gemeinde_Kennzahlen!A:C,MATCH(B1037,Gemeinde_Kennzahlen!B:B,),3),0)</f>
        <v>3692</v>
      </c>
      <c r="U1037">
        <f>IFERROR(IF(ISNUMBER(INDEX(Gemeinde_Kennzahlen!A:W,MATCH(B1037,Gemeinde_Kennzahlen!B:B,),23)),INDEX(Gemeinde_Kennzahlen!A:W,MATCH(B1037,Gemeinde_Kennzahlen!B:B,),23),0),0)</f>
        <v>1310</v>
      </c>
    </row>
    <row r="1038" spans="1:21" x14ac:dyDescent="0.2">
      <c r="A1038">
        <v>3104</v>
      </c>
      <c r="B1038" t="s">
        <v>1352</v>
      </c>
      <c r="C1038" s="6">
        <v>0</v>
      </c>
      <c r="D1038" s="6">
        <v>0</v>
      </c>
      <c r="E1038" s="6">
        <v>6.5659881812212744</v>
      </c>
      <c r="F1038" s="6">
        <v>0</v>
      </c>
      <c r="G1038" s="6">
        <v>0</v>
      </c>
      <c r="H1038" s="6">
        <v>0</v>
      </c>
      <c r="I1038" s="6">
        <v>0</v>
      </c>
      <c r="J1038" s="6">
        <v>0</v>
      </c>
      <c r="K1038" s="6">
        <v>0</v>
      </c>
      <c r="L1038" s="6">
        <v>0</v>
      </c>
      <c r="M1038" s="6">
        <f t="shared" si="96"/>
        <v>0.65659881812212739</v>
      </c>
      <c r="N1038" s="6">
        <f t="shared" si="97"/>
        <v>0</v>
      </c>
      <c r="O1038" s="6">
        <f t="shared" si="98"/>
        <v>1.3131976362442548</v>
      </c>
      <c r="P1038" s="6">
        <f t="shared" si="99"/>
        <v>0</v>
      </c>
      <c r="Q1038" s="6">
        <f t="shared" si="100"/>
        <v>0.6565988181221275</v>
      </c>
      <c r="R1038" s="6">
        <f t="shared" si="101"/>
        <v>-0.65659881812212739</v>
      </c>
      <c r="S1038" t="str" cm="1">
        <f t="array" ref="S1038">_xlfn.IFS(R1038&gt;Q1038,"Zunahme",-1*Q1038&gt;R1038,"Abnahme",TRUE,"Konstant")</f>
        <v>Konstant</v>
      </c>
      <c r="T1038">
        <f>IFERROR(INDEX(Gemeinde_Kennzahlen!A:C,MATCH(B1038,Gemeinde_Kennzahlen!B:B,),3),0)</f>
        <v>1140</v>
      </c>
      <c r="U1038">
        <f>IFERROR(IF(ISNUMBER(INDEX(Gemeinde_Kennzahlen!A:W,MATCH(B1038,Gemeinde_Kennzahlen!B:B,),23)),INDEX(Gemeinde_Kennzahlen!A:W,MATCH(B1038,Gemeinde_Kennzahlen!B:B,),23),0),0)</f>
        <v>383</v>
      </c>
    </row>
    <row r="1039" spans="1:21" x14ac:dyDescent="0.2">
      <c r="A1039">
        <v>3105</v>
      </c>
      <c r="B1039" t="s">
        <v>1351</v>
      </c>
      <c r="C1039" s="6">
        <v>0</v>
      </c>
      <c r="D1039" s="6">
        <v>0</v>
      </c>
      <c r="E1039" s="6">
        <v>0</v>
      </c>
      <c r="F1039" s="6">
        <v>0</v>
      </c>
      <c r="G1039" s="6">
        <v>0</v>
      </c>
      <c r="H1039" s="6">
        <v>0</v>
      </c>
      <c r="I1039" s="6">
        <v>0</v>
      </c>
      <c r="J1039" s="6">
        <v>0</v>
      </c>
      <c r="K1039" s="6">
        <v>0</v>
      </c>
      <c r="L1039" s="6">
        <v>0</v>
      </c>
      <c r="M1039" s="6">
        <f t="shared" si="96"/>
        <v>0</v>
      </c>
      <c r="N1039" s="6">
        <f t="shared" si="97"/>
        <v>0</v>
      </c>
      <c r="O1039" s="6">
        <f t="shared" si="98"/>
        <v>0</v>
      </c>
      <c r="P1039" s="6">
        <f t="shared" si="99"/>
        <v>0</v>
      </c>
      <c r="Q1039" s="6">
        <f t="shared" si="100"/>
        <v>0</v>
      </c>
      <c r="R1039" s="6">
        <f t="shared" si="101"/>
        <v>0</v>
      </c>
      <c r="S1039" t="str" cm="1">
        <f t="array" ref="S1039">_xlfn.IFS(R1039&gt;Q1039,"Zunahme",-1*Q1039&gt;R1039,"Abnahme",TRUE,"Konstant")</f>
        <v>Konstant</v>
      </c>
      <c r="T1039">
        <f>IFERROR(INDEX(Gemeinde_Kennzahlen!A:C,MATCH(B1039,Gemeinde_Kennzahlen!B:B,),3),0)</f>
        <v>2184</v>
      </c>
      <c r="U1039">
        <f>IFERROR(IF(ISNUMBER(INDEX(Gemeinde_Kennzahlen!A:W,MATCH(B1039,Gemeinde_Kennzahlen!B:B,),23)),INDEX(Gemeinde_Kennzahlen!A:W,MATCH(B1039,Gemeinde_Kennzahlen!B:B,),23),0),0)</f>
        <v>1075</v>
      </c>
    </row>
    <row r="1040" spans="1:21" x14ac:dyDescent="0.2">
      <c r="A1040">
        <v>3111</v>
      </c>
      <c r="B1040" t="s">
        <v>1350</v>
      </c>
      <c r="C1040" s="6">
        <v>0</v>
      </c>
      <c r="D1040" s="6">
        <v>0</v>
      </c>
      <c r="E1040" s="6">
        <v>3.7993920972644379</v>
      </c>
      <c r="F1040" s="6">
        <v>0</v>
      </c>
      <c r="G1040" s="6">
        <v>0</v>
      </c>
      <c r="H1040" s="6">
        <v>0</v>
      </c>
      <c r="I1040" s="6">
        <v>0</v>
      </c>
      <c r="J1040" s="6">
        <v>0</v>
      </c>
      <c r="K1040" s="6">
        <v>0</v>
      </c>
      <c r="L1040" s="6">
        <v>0</v>
      </c>
      <c r="M1040" s="6">
        <f t="shared" si="96"/>
        <v>0.37993920972644379</v>
      </c>
      <c r="N1040" s="6">
        <f t="shared" si="97"/>
        <v>0</v>
      </c>
      <c r="O1040" s="6">
        <f t="shared" si="98"/>
        <v>0.75987841945288759</v>
      </c>
      <c r="P1040" s="6">
        <f t="shared" si="99"/>
        <v>0</v>
      </c>
      <c r="Q1040" s="6">
        <f t="shared" si="100"/>
        <v>0.37993920972644379</v>
      </c>
      <c r="R1040" s="6">
        <f t="shared" si="101"/>
        <v>-0.37993920972644379</v>
      </c>
      <c r="S1040" t="str" cm="1">
        <f t="array" ref="S1040">_xlfn.IFS(R1040&gt;Q1040,"Zunahme",-1*Q1040&gt;R1040,"Abnahme",TRUE,"Konstant")</f>
        <v>Konstant</v>
      </c>
      <c r="T1040">
        <f>IFERROR(INDEX(Gemeinde_Kennzahlen!A:C,MATCH(B1040,Gemeinde_Kennzahlen!B:B,),3),0)</f>
        <v>1889</v>
      </c>
      <c r="U1040">
        <f>IFERROR(IF(ISNUMBER(INDEX(Gemeinde_Kennzahlen!A:W,MATCH(B1040,Gemeinde_Kennzahlen!B:B,),23)),INDEX(Gemeinde_Kennzahlen!A:W,MATCH(B1040,Gemeinde_Kennzahlen!B:B,),23),0),0)</f>
        <v>743</v>
      </c>
    </row>
    <row r="1041" spans="1:21" x14ac:dyDescent="0.2">
      <c r="A1041">
        <v>3201</v>
      </c>
      <c r="B1041" t="s">
        <v>1349</v>
      </c>
      <c r="C1041" s="6">
        <v>0</v>
      </c>
      <c r="D1041" s="6">
        <v>0</v>
      </c>
      <c r="E1041" s="6">
        <v>0</v>
      </c>
      <c r="F1041" s="6">
        <v>0</v>
      </c>
      <c r="G1041" s="6">
        <v>0</v>
      </c>
      <c r="H1041" s="6">
        <v>5.7736720554272516</v>
      </c>
      <c r="I1041" s="6">
        <v>0</v>
      </c>
      <c r="J1041" s="6">
        <v>0</v>
      </c>
      <c r="K1041" s="6">
        <v>0</v>
      </c>
      <c r="L1041" s="6">
        <v>0</v>
      </c>
      <c r="M1041" s="6">
        <f t="shared" si="96"/>
        <v>0.57736720554272514</v>
      </c>
      <c r="N1041" s="6">
        <f t="shared" si="97"/>
        <v>0</v>
      </c>
      <c r="O1041" s="6">
        <f t="shared" si="98"/>
        <v>0</v>
      </c>
      <c r="P1041" s="6">
        <f t="shared" si="99"/>
        <v>1.1547344110854503</v>
      </c>
      <c r="Q1041" s="6">
        <f t="shared" si="100"/>
        <v>0.57736720554272514</v>
      </c>
      <c r="R1041" s="6">
        <f t="shared" si="101"/>
        <v>0.57736720554272514</v>
      </c>
      <c r="S1041" t="str" cm="1">
        <f t="array" ref="S1041">_xlfn.IFS(R1041&gt;Q1041,"Zunahme",-1*Q1041&gt;R1041,"Abnahme",TRUE,"Konstant")</f>
        <v>Konstant</v>
      </c>
      <c r="T1041">
        <f>IFERROR(INDEX(Gemeinde_Kennzahlen!A:C,MATCH(B1041,Gemeinde_Kennzahlen!B:B,),3),0)</f>
        <v>1390</v>
      </c>
      <c r="U1041">
        <f>IFERROR(IF(ISNUMBER(INDEX(Gemeinde_Kennzahlen!A:W,MATCH(B1041,Gemeinde_Kennzahlen!B:B,),23)),INDEX(Gemeinde_Kennzahlen!A:W,MATCH(B1041,Gemeinde_Kennzahlen!B:B,),23),0),0)</f>
        <v>342</v>
      </c>
    </row>
    <row r="1042" spans="1:21" x14ac:dyDescent="0.2">
      <c r="A1042">
        <v>3202</v>
      </c>
      <c r="B1042" t="s">
        <v>1348</v>
      </c>
      <c r="C1042" s="6">
        <v>0</v>
      </c>
      <c r="D1042" s="6">
        <v>0</v>
      </c>
      <c r="E1042" s="6">
        <v>0</v>
      </c>
      <c r="F1042" s="6">
        <v>6.0204695966285371</v>
      </c>
      <c r="G1042" s="6">
        <v>0</v>
      </c>
      <c r="H1042" s="6">
        <v>0</v>
      </c>
      <c r="I1042" s="6">
        <v>0</v>
      </c>
      <c r="J1042" s="6">
        <v>0</v>
      </c>
      <c r="K1042" s="6">
        <v>0</v>
      </c>
      <c r="L1042" s="6">
        <v>0</v>
      </c>
      <c r="M1042" s="6">
        <f t="shared" si="96"/>
        <v>0.60204695966285371</v>
      </c>
      <c r="N1042" s="6">
        <f t="shared" si="97"/>
        <v>0</v>
      </c>
      <c r="O1042" s="6">
        <f t="shared" si="98"/>
        <v>1.2040939193257074</v>
      </c>
      <c r="P1042" s="6">
        <f t="shared" si="99"/>
        <v>0</v>
      </c>
      <c r="Q1042" s="6">
        <f t="shared" si="100"/>
        <v>0.60204695966285371</v>
      </c>
      <c r="R1042" s="6">
        <f t="shared" si="101"/>
        <v>-0.60204695966285371</v>
      </c>
      <c r="S1042" t="str" cm="1">
        <f t="array" ref="S1042">_xlfn.IFS(R1042&gt;Q1042,"Zunahme",-1*Q1042&gt;R1042,"Abnahme",TRUE,"Konstant")</f>
        <v>Konstant</v>
      </c>
      <c r="T1042">
        <f>IFERROR(INDEX(Gemeinde_Kennzahlen!A:C,MATCH(B1042,Gemeinde_Kennzahlen!B:B,),3),0)</f>
        <v>1220</v>
      </c>
      <c r="U1042">
        <f>IFERROR(IF(ISNUMBER(INDEX(Gemeinde_Kennzahlen!A:W,MATCH(B1042,Gemeinde_Kennzahlen!B:B,),23)),INDEX(Gemeinde_Kennzahlen!A:W,MATCH(B1042,Gemeinde_Kennzahlen!B:B,),23),0),0)</f>
        <v>441</v>
      </c>
    </row>
    <row r="1043" spans="1:21" x14ac:dyDescent="0.2">
      <c r="A1043">
        <v>3203</v>
      </c>
      <c r="B1043" t="s">
        <v>1347</v>
      </c>
      <c r="C1043" s="6">
        <v>2.9466899894044549</v>
      </c>
      <c r="D1043" s="6">
        <v>2.0689525457520643</v>
      </c>
      <c r="E1043" s="6">
        <v>2.31973467250989</v>
      </c>
      <c r="F1043" s="6">
        <v>2.3824302041993466</v>
      </c>
      <c r="G1043" s="6">
        <v>2.0689525457520643</v>
      </c>
      <c r="H1043" s="6">
        <v>2.1943436091309771</v>
      </c>
      <c r="I1043" s="6">
        <v>2.1943436091309771</v>
      </c>
      <c r="J1043" s="6">
        <v>2.0689525457520643</v>
      </c>
      <c r="K1043" s="6">
        <v>1.4419972288574991</v>
      </c>
      <c r="L1043" s="6">
        <v>1.6300838239258688</v>
      </c>
      <c r="M1043" s="6">
        <f t="shared" ref="M1043:M1106" si="102">AVERAGE(C1043:L1043)</f>
        <v>2.131648077441521</v>
      </c>
      <c r="N1043" s="6">
        <f t="shared" ref="N1043:N1106" si="103">MEDIAN(C1043:L1043)</f>
        <v>2.131648077441521</v>
      </c>
      <c r="O1043" s="6">
        <f t="shared" ref="O1043:O1106" si="104">AVERAGE((C1043:G1043))</f>
        <v>2.3573519915235641</v>
      </c>
      <c r="P1043" s="6">
        <f t="shared" ref="P1043:P1106" si="105">AVERAGE(H1043:L1043)</f>
        <v>1.9059441633594774</v>
      </c>
      <c r="Q1043" s="6">
        <f t="shared" ref="Q1043:Q1106" si="106">STDEVA(C1043:L1043)/SQRT(COUNT(C1043:L1043))</f>
        <v>0.1295033333946051</v>
      </c>
      <c r="R1043" s="6">
        <f t="shared" ref="R1043:R1106" si="107">P1043-M1043</f>
        <v>-0.2257039140820436</v>
      </c>
      <c r="S1043" t="str" cm="1">
        <f t="array" ref="S1043">_xlfn.IFS(R1043&gt;Q1043,"Zunahme",-1*Q1043&gt;R1043,"Abnahme",TRUE,"Konstant")</f>
        <v>Abnahme</v>
      </c>
      <c r="T1043">
        <f>IFERROR(INDEX(Gemeinde_Kennzahlen!A:C,MATCH(B1043,Gemeinde_Kennzahlen!B:B,),3),0)</f>
        <v>76090</v>
      </c>
      <c r="U1043">
        <f>IFERROR(IF(ISNUMBER(INDEX(Gemeinde_Kennzahlen!A:W,MATCH(B1043,Gemeinde_Kennzahlen!B:B,),23)),INDEX(Gemeinde_Kennzahlen!A:W,MATCH(B1043,Gemeinde_Kennzahlen!B:B,),23),0),0)</f>
        <v>83411</v>
      </c>
    </row>
    <row r="1044" spans="1:21" x14ac:dyDescent="0.2">
      <c r="A1044">
        <v>3204</v>
      </c>
      <c r="B1044" t="s">
        <v>1346</v>
      </c>
      <c r="C1044" s="6">
        <v>0.74343914950561296</v>
      </c>
      <c r="D1044" s="6">
        <v>0.74343914950561296</v>
      </c>
      <c r="E1044" s="6">
        <v>0</v>
      </c>
      <c r="F1044" s="6">
        <v>0.74343914950561296</v>
      </c>
      <c r="G1044" s="6">
        <v>0</v>
      </c>
      <c r="H1044" s="6">
        <v>1.4868782990112259</v>
      </c>
      <c r="I1044" s="6">
        <v>2.2303174485168391</v>
      </c>
      <c r="J1044" s="6">
        <v>2.2303174485168391</v>
      </c>
      <c r="K1044" s="6">
        <v>0.74343914950561296</v>
      </c>
      <c r="L1044" s="6">
        <v>1.4868782990112259</v>
      </c>
      <c r="M1044" s="6">
        <f t="shared" si="102"/>
        <v>1.0408148093078582</v>
      </c>
      <c r="N1044" s="6">
        <f t="shared" si="103"/>
        <v>0.74343914950561296</v>
      </c>
      <c r="O1044" s="6">
        <f t="shared" si="104"/>
        <v>0.44606348970336784</v>
      </c>
      <c r="P1044" s="6">
        <f t="shared" si="105"/>
        <v>1.6355661289123486</v>
      </c>
      <c r="Q1044" s="6">
        <f t="shared" si="106"/>
        <v>0.25272071536652962</v>
      </c>
      <c r="R1044" s="6">
        <f t="shared" si="107"/>
        <v>0.59475131960449046</v>
      </c>
      <c r="S1044" t="str" cm="1">
        <f t="array" ref="S1044">_xlfn.IFS(R1044&gt;Q1044,"Zunahme",-1*Q1044&gt;R1044,"Abnahme",TRUE,"Konstant")</f>
        <v>Zunahme</v>
      </c>
      <c r="T1044">
        <f>IFERROR(INDEX(Gemeinde_Kennzahlen!A:C,MATCH(B1044,Gemeinde_Kennzahlen!B:B,),3),0)</f>
        <v>9706</v>
      </c>
      <c r="U1044">
        <f>IFERROR(IF(ISNUMBER(INDEX(Gemeinde_Kennzahlen!A:W,MATCH(B1044,Gemeinde_Kennzahlen!B:B,),23)),INDEX(Gemeinde_Kennzahlen!A:W,MATCH(B1044,Gemeinde_Kennzahlen!B:B,),23),0),0)</f>
        <v>3745</v>
      </c>
    </row>
    <row r="1045" spans="1:21" x14ac:dyDescent="0.2">
      <c r="A1045">
        <v>3211</v>
      </c>
      <c r="B1045" t="s">
        <v>1345</v>
      </c>
      <c r="C1045" s="6">
        <v>0</v>
      </c>
      <c r="D1045" s="6">
        <v>0</v>
      </c>
      <c r="E1045" s="6">
        <v>0</v>
      </c>
      <c r="F1045" s="6">
        <v>0</v>
      </c>
      <c r="G1045" s="6">
        <v>0</v>
      </c>
      <c r="H1045" s="6">
        <v>0</v>
      </c>
      <c r="I1045" s="6">
        <v>0</v>
      </c>
      <c r="J1045" s="6">
        <v>0</v>
      </c>
      <c r="K1045" s="6">
        <v>0</v>
      </c>
      <c r="L1045" s="6">
        <v>0</v>
      </c>
      <c r="M1045" s="6">
        <f t="shared" si="102"/>
        <v>0</v>
      </c>
      <c r="N1045" s="6">
        <f t="shared" si="103"/>
        <v>0</v>
      </c>
      <c r="O1045" s="6">
        <f t="shared" si="104"/>
        <v>0</v>
      </c>
      <c r="P1045" s="6">
        <f t="shared" si="105"/>
        <v>0</v>
      </c>
      <c r="Q1045" s="6">
        <f t="shared" si="106"/>
        <v>0</v>
      </c>
      <c r="R1045" s="6">
        <f t="shared" si="107"/>
        <v>0</v>
      </c>
      <c r="S1045" t="str" cm="1">
        <f t="array" ref="S1045">_xlfn.IFS(R1045&gt;Q1045,"Zunahme",-1*Q1045&gt;R1045,"Abnahme",TRUE,"Konstant")</f>
        <v>Konstant</v>
      </c>
      <c r="T1045">
        <f>IFERROR(INDEX(Gemeinde_Kennzahlen!A:C,MATCH(B1045,Gemeinde_Kennzahlen!B:B,),3),0)</f>
        <v>851</v>
      </c>
      <c r="U1045">
        <f>IFERROR(IF(ISNUMBER(INDEX(Gemeinde_Kennzahlen!A:W,MATCH(B1045,Gemeinde_Kennzahlen!B:B,),23)),INDEX(Gemeinde_Kennzahlen!A:W,MATCH(B1045,Gemeinde_Kennzahlen!B:B,),23),0),0)</f>
        <v>161</v>
      </c>
    </row>
    <row r="1046" spans="1:21" x14ac:dyDescent="0.2">
      <c r="A1046">
        <v>3212</v>
      </c>
      <c r="B1046" t="s">
        <v>1344</v>
      </c>
      <c r="C1046" s="6">
        <v>7.4878322725570943</v>
      </c>
      <c r="D1046" s="6">
        <v>0</v>
      </c>
      <c r="E1046" s="6">
        <v>0</v>
      </c>
      <c r="F1046" s="6">
        <v>0</v>
      </c>
      <c r="G1046" s="6">
        <v>0</v>
      </c>
      <c r="H1046" s="6">
        <v>0</v>
      </c>
      <c r="I1046" s="6">
        <v>0</v>
      </c>
      <c r="J1046" s="6">
        <v>3.7439161362785471</v>
      </c>
      <c r="K1046" s="6">
        <v>0</v>
      </c>
      <c r="L1046" s="6">
        <v>3.7439161362785471</v>
      </c>
      <c r="M1046" s="6">
        <f t="shared" si="102"/>
        <v>1.4975664545114189</v>
      </c>
      <c r="N1046" s="6">
        <f t="shared" si="103"/>
        <v>0</v>
      </c>
      <c r="O1046" s="6">
        <f t="shared" si="104"/>
        <v>1.4975664545114189</v>
      </c>
      <c r="P1046" s="6">
        <f t="shared" si="105"/>
        <v>1.4975664545114189</v>
      </c>
      <c r="Q1046" s="6">
        <f t="shared" si="106"/>
        <v>0.82781100470620239</v>
      </c>
      <c r="R1046" s="6">
        <f t="shared" si="107"/>
        <v>0</v>
      </c>
      <c r="S1046" t="str" cm="1">
        <f t="array" ref="S1046">_xlfn.IFS(R1046&gt;Q1046,"Zunahme",-1*Q1046&gt;R1046,"Abnahme",TRUE,"Konstant")</f>
        <v>Konstant</v>
      </c>
      <c r="T1046">
        <f>IFERROR(INDEX(Gemeinde_Kennzahlen!A:C,MATCH(B1046,Gemeinde_Kennzahlen!B:B,),3),0)</f>
        <v>2339</v>
      </c>
      <c r="U1046">
        <f>IFERROR(IF(ISNUMBER(INDEX(Gemeinde_Kennzahlen!A:W,MATCH(B1046,Gemeinde_Kennzahlen!B:B,),23)),INDEX(Gemeinde_Kennzahlen!A:W,MATCH(B1046,Gemeinde_Kennzahlen!B:B,),23),0),0)</f>
        <v>332</v>
      </c>
    </row>
    <row r="1047" spans="1:21" x14ac:dyDescent="0.2">
      <c r="A1047">
        <v>3213</v>
      </c>
      <c r="B1047" t="s">
        <v>1343</v>
      </c>
      <c r="C1047" s="6">
        <v>0.73254706614900011</v>
      </c>
      <c r="D1047" s="6">
        <v>2.1976411984470001</v>
      </c>
      <c r="E1047" s="6">
        <v>2.1976411984470001</v>
      </c>
      <c r="F1047" s="6">
        <v>1.4650941322980002</v>
      </c>
      <c r="G1047" s="6">
        <v>2.1976411984470001</v>
      </c>
      <c r="H1047" s="6">
        <v>1.4650941322980002</v>
      </c>
      <c r="I1047" s="6">
        <v>0</v>
      </c>
      <c r="J1047" s="6">
        <v>2.1976411984470001</v>
      </c>
      <c r="K1047" s="6">
        <v>1.4650941322980002</v>
      </c>
      <c r="L1047" s="6">
        <v>0.73254706614900011</v>
      </c>
      <c r="M1047" s="6">
        <f t="shared" si="102"/>
        <v>1.4650941322980002</v>
      </c>
      <c r="N1047" s="6">
        <f t="shared" si="103"/>
        <v>1.4650941322980002</v>
      </c>
      <c r="O1047" s="6">
        <f t="shared" si="104"/>
        <v>1.7581129587576001</v>
      </c>
      <c r="P1047" s="6">
        <f t="shared" si="105"/>
        <v>1.1720753058384001</v>
      </c>
      <c r="Q1047" s="6">
        <f t="shared" si="106"/>
        <v>0.24418235538299976</v>
      </c>
      <c r="R1047" s="6">
        <f t="shared" si="107"/>
        <v>-0.29301882645960009</v>
      </c>
      <c r="S1047" t="str" cm="1">
        <f t="array" ref="S1047">_xlfn.IFS(R1047&gt;Q1047,"Zunahme",-1*Q1047&gt;R1047,"Abnahme",TRUE,"Konstant")</f>
        <v>Abnahme</v>
      </c>
      <c r="T1047">
        <f>IFERROR(INDEX(Gemeinde_Kennzahlen!A:C,MATCH(B1047,Gemeinde_Kennzahlen!B:B,),3),0)</f>
        <v>9504</v>
      </c>
      <c r="U1047">
        <f>IFERROR(IF(ISNUMBER(INDEX(Gemeinde_Kennzahlen!A:W,MATCH(B1047,Gemeinde_Kennzahlen!B:B,),23)),INDEX(Gemeinde_Kennzahlen!A:W,MATCH(B1047,Gemeinde_Kennzahlen!B:B,),23),0),0)</f>
        <v>4147</v>
      </c>
    </row>
    <row r="1048" spans="1:21" x14ac:dyDescent="0.2">
      <c r="A1048">
        <v>3214</v>
      </c>
      <c r="B1048" t="s">
        <v>1342</v>
      </c>
      <c r="C1048" s="6">
        <v>0</v>
      </c>
      <c r="D1048" s="6">
        <v>0</v>
      </c>
      <c r="E1048" s="6">
        <v>0</v>
      </c>
      <c r="F1048" s="6">
        <v>0</v>
      </c>
      <c r="G1048" s="6">
        <v>0</v>
      </c>
      <c r="H1048" s="6">
        <v>0</v>
      </c>
      <c r="I1048" s="6">
        <v>0</v>
      </c>
      <c r="J1048" s="6">
        <v>0</v>
      </c>
      <c r="K1048" s="6">
        <v>0</v>
      </c>
      <c r="L1048" s="6">
        <v>2.1043771043771042</v>
      </c>
      <c r="M1048" s="6">
        <f t="shared" si="102"/>
        <v>0.21043771043771042</v>
      </c>
      <c r="N1048" s="6">
        <f t="shared" si="103"/>
        <v>0</v>
      </c>
      <c r="O1048" s="6">
        <f t="shared" si="104"/>
        <v>0</v>
      </c>
      <c r="P1048" s="6">
        <f t="shared" si="105"/>
        <v>0.42087542087542085</v>
      </c>
      <c r="Q1048" s="6">
        <f t="shared" si="106"/>
        <v>0.21043771043771042</v>
      </c>
      <c r="R1048" s="6">
        <f t="shared" si="107"/>
        <v>0.21043771043771042</v>
      </c>
      <c r="S1048" t="str" cm="1">
        <f t="array" ref="S1048">_xlfn.IFS(R1048&gt;Q1048,"Zunahme",-1*Q1048&gt;R1048,"Abnahme",TRUE,"Konstant")</f>
        <v>Konstant</v>
      </c>
      <c r="T1048">
        <f>IFERROR(INDEX(Gemeinde_Kennzahlen!A:C,MATCH(B1048,Gemeinde_Kennzahlen!B:B,),3),0)</f>
        <v>3658</v>
      </c>
      <c r="U1048">
        <f>IFERROR(IF(ISNUMBER(INDEX(Gemeinde_Kennzahlen!A:W,MATCH(B1048,Gemeinde_Kennzahlen!B:B,),23)),INDEX(Gemeinde_Kennzahlen!A:W,MATCH(B1048,Gemeinde_Kennzahlen!B:B,),23),0),0)</f>
        <v>1094</v>
      </c>
    </row>
    <row r="1049" spans="1:21" x14ac:dyDescent="0.2">
      <c r="A1049">
        <v>3215</v>
      </c>
      <c r="B1049" t="s">
        <v>1341</v>
      </c>
      <c r="C1049" s="6">
        <v>5.2977325704598437</v>
      </c>
      <c r="D1049" s="6">
        <v>2.1190930281839373</v>
      </c>
      <c r="E1049" s="6">
        <v>2.1190930281839373</v>
      </c>
      <c r="F1049" s="6">
        <v>6.3572790845518119</v>
      </c>
      <c r="G1049" s="6">
        <v>5.2977325704598437</v>
      </c>
      <c r="H1049" s="6">
        <v>3.1786395422759059</v>
      </c>
      <c r="I1049" s="6">
        <v>2.1190930281839373</v>
      </c>
      <c r="J1049" s="6">
        <v>5.2977325704598437</v>
      </c>
      <c r="K1049" s="6">
        <v>2.1190930281839373</v>
      </c>
      <c r="L1049" s="6">
        <v>4.2381860563678746</v>
      </c>
      <c r="M1049" s="6">
        <f t="shared" si="102"/>
        <v>3.814367450731087</v>
      </c>
      <c r="N1049" s="6">
        <f t="shared" si="103"/>
        <v>3.7084127993218905</v>
      </c>
      <c r="O1049" s="6">
        <f t="shared" si="104"/>
        <v>4.2381860563678746</v>
      </c>
      <c r="P1049" s="6">
        <f t="shared" si="105"/>
        <v>3.3905488450942998</v>
      </c>
      <c r="Q1049" s="6">
        <f t="shared" si="106"/>
        <v>0.52859467214437272</v>
      </c>
      <c r="R1049" s="6">
        <f t="shared" si="107"/>
        <v>-0.42381860563678719</v>
      </c>
      <c r="S1049" t="str" cm="1">
        <f t="array" ref="S1049">_xlfn.IFS(R1049&gt;Q1049,"Zunahme",-1*Q1049&gt;R1049,"Abnahme",TRUE,"Konstant")</f>
        <v>Konstant</v>
      </c>
      <c r="T1049">
        <f>IFERROR(INDEX(Gemeinde_Kennzahlen!A:C,MATCH(B1049,Gemeinde_Kennzahlen!B:B,),3),0)</f>
        <v>9438</v>
      </c>
      <c r="U1049">
        <f>IFERROR(IF(ISNUMBER(INDEX(Gemeinde_Kennzahlen!A:W,MATCH(B1049,Gemeinde_Kennzahlen!B:B,),23)),INDEX(Gemeinde_Kennzahlen!A:W,MATCH(B1049,Gemeinde_Kennzahlen!B:B,),23),0),0)</f>
        <v>0</v>
      </c>
    </row>
    <row r="1050" spans="1:21" x14ac:dyDescent="0.2">
      <c r="A1050">
        <v>3216</v>
      </c>
      <c r="B1050" t="s">
        <v>1340</v>
      </c>
      <c r="C1050" s="6">
        <v>2.1547080370609781</v>
      </c>
      <c r="D1050" s="6">
        <v>1.0773540185304891</v>
      </c>
      <c r="E1050" s="6">
        <v>0</v>
      </c>
      <c r="F1050" s="6">
        <v>0</v>
      </c>
      <c r="G1050" s="6">
        <v>0</v>
      </c>
      <c r="H1050" s="6">
        <v>0</v>
      </c>
      <c r="I1050" s="6">
        <v>0</v>
      </c>
      <c r="J1050" s="6">
        <v>1.0773540185304891</v>
      </c>
      <c r="K1050" s="6">
        <v>0</v>
      </c>
      <c r="L1050" s="6">
        <v>1.0773540185304891</v>
      </c>
      <c r="M1050" s="6">
        <f t="shared" si="102"/>
        <v>0.53867700926524453</v>
      </c>
      <c r="N1050" s="6">
        <f t="shared" si="103"/>
        <v>0</v>
      </c>
      <c r="O1050" s="6">
        <f t="shared" si="104"/>
        <v>0.64641241111829351</v>
      </c>
      <c r="P1050" s="6">
        <f t="shared" si="105"/>
        <v>0.43094160741219562</v>
      </c>
      <c r="Q1050" s="6">
        <f t="shared" si="106"/>
        <v>0.24090368212667415</v>
      </c>
      <c r="R1050" s="6">
        <f t="shared" si="107"/>
        <v>-0.10773540185304892</v>
      </c>
      <c r="S1050" t="str" cm="1">
        <f t="array" ref="S1050">_xlfn.IFS(R1050&gt;Q1050,"Zunahme",-1*Q1050&gt;R1050,"Abnahme",TRUE,"Konstant")</f>
        <v>Konstant</v>
      </c>
      <c r="T1050">
        <f>IFERROR(INDEX(Gemeinde_Kennzahlen!A:C,MATCH(B1050,Gemeinde_Kennzahlen!B:B,),3),0)</f>
        <v>7382</v>
      </c>
      <c r="U1050">
        <f>IFERROR(IF(ISNUMBER(INDEX(Gemeinde_Kennzahlen!A:W,MATCH(B1050,Gemeinde_Kennzahlen!B:B,),23)),INDEX(Gemeinde_Kennzahlen!A:W,MATCH(B1050,Gemeinde_Kennzahlen!B:B,),23),0),0)</f>
        <v>1900</v>
      </c>
    </row>
    <row r="1051" spans="1:21" x14ac:dyDescent="0.2">
      <c r="A1051">
        <v>3217</v>
      </c>
      <c r="B1051" t="s">
        <v>1339</v>
      </c>
      <c r="C1051" s="6">
        <v>0</v>
      </c>
      <c r="D1051" s="6">
        <v>1.7646020822304571</v>
      </c>
      <c r="E1051" s="6">
        <v>0</v>
      </c>
      <c r="F1051" s="6">
        <v>0</v>
      </c>
      <c r="G1051" s="6">
        <v>1.7646020822304571</v>
      </c>
      <c r="H1051" s="6">
        <v>0</v>
      </c>
      <c r="I1051" s="6">
        <v>0</v>
      </c>
      <c r="J1051" s="6">
        <v>1.7646020822304571</v>
      </c>
      <c r="K1051" s="6">
        <v>0</v>
      </c>
      <c r="L1051" s="6">
        <v>0</v>
      </c>
      <c r="M1051" s="6">
        <f t="shared" si="102"/>
        <v>0.52938062466913716</v>
      </c>
      <c r="N1051" s="6">
        <f t="shared" si="103"/>
        <v>0</v>
      </c>
      <c r="O1051" s="6">
        <f t="shared" si="104"/>
        <v>0.7058408328921828</v>
      </c>
      <c r="P1051" s="6">
        <f t="shared" si="105"/>
        <v>0.3529204164460914</v>
      </c>
      <c r="Q1051" s="6">
        <f t="shared" si="106"/>
        <v>0.26954742044325863</v>
      </c>
      <c r="R1051" s="6">
        <f t="shared" si="107"/>
        <v>-0.17646020822304576</v>
      </c>
      <c r="S1051" t="str" cm="1">
        <f t="array" ref="S1051">_xlfn.IFS(R1051&gt;Q1051,"Zunahme",-1*Q1051&gt;R1051,"Abnahme",TRUE,"Konstant")</f>
        <v>Konstant</v>
      </c>
      <c r="T1051">
        <f>IFERROR(INDEX(Gemeinde_Kennzahlen!A:C,MATCH(B1051,Gemeinde_Kennzahlen!B:B,),3),0)</f>
        <v>3608</v>
      </c>
      <c r="U1051">
        <f>IFERROR(IF(ISNUMBER(INDEX(Gemeinde_Kennzahlen!A:W,MATCH(B1051,Gemeinde_Kennzahlen!B:B,),23)),INDEX(Gemeinde_Kennzahlen!A:W,MATCH(B1051,Gemeinde_Kennzahlen!B:B,),23),0),0)</f>
        <v>2059</v>
      </c>
    </row>
    <row r="1052" spans="1:21" x14ac:dyDescent="0.2">
      <c r="A1052">
        <v>3218</v>
      </c>
      <c r="B1052" t="s">
        <v>1338</v>
      </c>
      <c r="C1052" s="6">
        <v>0</v>
      </c>
      <c r="D1052" s="6">
        <v>4.4365572315882877</v>
      </c>
      <c r="E1052" s="6">
        <v>4.4365572315882877</v>
      </c>
      <c r="F1052" s="6">
        <v>4.4365572315882877</v>
      </c>
      <c r="G1052" s="6">
        <v>0</v>
      </c>
      <c r="H1052" s="6">
        <v>0</v>
      </c>
      <c r="I1052" s="6">
        <v>0</v>
      </c>
      <c r="J1052" s="6">
        <v>0</v>
      </c>
      <c r="K1052" s="6">
        <v>0</v>
      </c>
      <c r="L1052" s="6">
        <v>4.4365572315882877</v>
      </c>
      <c r="M1052" s="6">
        <f t="shared" si="102"/>
        <v>1.7746228926353151</v>
      </c>
      <c r="N1052" s="6">
        <f t="shared" si="103"/>
        <v>0</v>
      </c>
      <c r="O1052" s="6">
        <f t="shared" si="104"/>
        <v>2.6619343389529724</v>
      </c>
      <c r="P1052" s="6">
        <f t="shared" si="105"/>
        <v>0.88731144631765757</v>
      </c>
      <c r="Q1052" s="6">
        <f t="shared" si="106"/>
        <v>0.72448676213640284</v>
      </c>
      <c r="R1052" s="6">
        <f t="shared" si="107"/>
        <v>-0.88731144631765757</v>
      </c>
      <c r="S1052" t="str" cm="1">
        <f t="array" ref="S1052">_xlfn.IFS(R1052&gt;Q1052,"Zunahme",-1*Q1052&gt;R1052,"Abnahme",TRUE,"Konstant")</f>
        <v>Abnahme</v>
      </c>
      <c r="T1052">
        <f>IFERROR(INDEX(Gemeinde_Kennzahlen!A:C,MATCH(B1052,Gemeinde_Kennzahlen!B:B,),3),0)</f>
        <v>1438</v>
      </c>
      <c r="U1052">
        <f>IFERROR(IF(ISNUMBER(INDEX(Gemeinde_Kennzahlen!A:W,MATCH(B1052,Gemeinde_Kennzahlen!B:B,),23)),INDEX(Gemeinde_Kennzahlen!A:W,MATCH(B1052,Gemeinde_Kennzahlen!B:B,),23),0),0)</f>
        <v>816</v>
      </c>
    </row>
    <row r="1053" spans="1:21" x14ac:dyDescent="0.2">
      <c r="A1053">
        <v>3219</v>
      </c>
      <c r="B1053" t="s">
        <v>1337</v>
      </c>
      <c r="C1053" s="6">
        <v>0</v>
      </c>
      <c r="D1053" s="6">
        <v>7.5075075075075066</v>
      </c>
      <c r="E1053" s="6">
        <v>0</v>
      </c>
      <c r="F1053" s="6">
        <v>0</v>
      </c>
      <c r="G1053" s="6">
        <v>0</v>
      </c>
      <c r="H1053" s="6">
        <v>0</v>
      </c>
      <c r="I1053" s="6">
        <v>0</v>
      </c>
      <c r="J1053" s="6">
        <v>0</v>
      </c>
      <c r="K1053" s="6">
        <v>0</v>
      </c>
      <c r="L1053" s="6">
        <v>0</v>
      </c>
      <c r="M1053" s="6">
        <f t="shared" si="102"/>
        <v>0.75075075075075071</v>
      </c>
      <c r="N1053" s="6">
        <f t="shared" si="103"/>
        <v>0</v>
      </c>
      <c r="O1053" s="6">
        <f t="shared" si="104"/>
        <v>1.5015015015015014</v>
      </c>
      <c r="P1053" s="6">
        <f t="shared" si="105"/>
        <v>0</v>
      </c>
      <c r="Q1053" s="6">
        <f t="shared" si="106"/>
        <v>0.7507507507507506</v>
      </c>
      <c r="R1053" s="6">
        <f t="shared" si="107"/>
        <v>-0.75075075075075071</v>
      </c>
      <c r="S1053" t="str" cm="1">
        <f t="array" ref="S1053">_xlfn.IFS(R1053&gt;Q1053,"Zunahme",-1*Q1053&gt;R1053,"Abnahme",TRUE,"Konstant")</f>
        <v>Konstant</v>
      </c>
      <c r="T1053">
        <f>IFERROR(INDEX(Gemeinde_Kennzahlen!A:C,MATCH(B1053,Gemeinde_Kennzahlen!B:B,),3),0)</f>
        <v>1046</v>
      </c>
      <c r="U1053">
        <f>IFERROR(IF(ISNUMBER(INDEX(Gemeinde_Kennzahlen!A:W,MATCH(B1053,Gemeinde_Kennzahlen!B:B,),23)),INDEX(Gemeinde_Kennzahlen!A:W,MATCH(B1053,Gemeinde_Kennzahlen!B:B,),23),0),0)</f>
        <v>286</v>
      </c>
    </row>
    <row r="1054" spans="1:21" x14ac:dyDescent="0.2">
      <c r="A1054">
        <v>3231</v>
      </c>
      <c r="B1054" t="s">
        <v>1336</v>
      </c>
      <c r="C1054" s="6">
        <v>3.1705770450221937</v>
      </c>
      <c r="D1054" s="6">
        <v>0.79264426125554843</v>
      </c>
      <c r="E1054" s="6">
        <v>0.79264426125554843</v>
      </c>
      <c r="F1054" s="6">
        <v>0</v>
      </c>
      <c r="G1054" s="6">
        <v>1.5852885225110969</v>
      </c>
      <c r="H1054" s="6">
        <v>0.79264426125554843</v>
      </c>
      <c r="I1054" s="6">
        <v>2.3779327837666453</v>
      </c>
      <c r="J1054" s="6">
        <v>1.5852885225110969</v>
      </c>
      <c r="K1054" s="6">
        <v>1.5852885225110969</v>
      </c>
      <c r="L1054" s="6">
        <v>2.3779327837666453</v>
      </c>
      <c r="M1054" s="6">
        <f t="shared" si="102"/>
        <v>1.506024096385542</v>
      </c>
      <c r="N1054" s="6">
        <f t="shared" si="103"/>
        <v>1.5852885225110969</v>
      </c>
      <c r="O1054" s="6">
        <f t="shared" si="104"/>
        <v>1.2682308180088775</v>
      </c>
      <c r="P1054" s="6">
        <f t="shared" si="105"/>
        <v>1.7438173747622066</v>
      </c>
      <c r="Q1054" s="6">
        <f t="shared" si="106"/>
        <v>0.30009027403298844</v>
      </c>
      <c r="R1054" s="6">
        <f t="shared" si="107"/>
        <v>0.23779327837666453</v>
      </c>
      <c r="S1054" t="str" cm="1">
        <f t="array" ref="S1054">_xlfn.IFS(R1054&gt;Q1054,"Zunahme",-1*Q1054&gt;R1054,"Abnahme",TRUE,"Konstant")</f>
        <v>Konstant</v>
      </c>
      <c r="T1054">
        <f>IFERROR(INDEX(Gemeinde_Kennzahlen!A:C,MATCH(B1054,Gemeinde_Kennzahlen!B:B,),3),0)</f>
        <v>7809</v>
      </c>
      <c r="U1054">
        <f>IFERROR(IF(ISNUMBER(INDEX(Gemeinde_Kennzahlen!A:W,MATCH(B1054,Gemeinde_Kennzahlen!B:B,),23)),INDEX(Gemeinde_Kennzahlen!A:W,MATCH(B1054,Gemeinde_Kennzahlen!B:B,),23),0),0)</f>
        <v>4807</v>
      </c>
    </row>
    <row r="1055" spans="1:21" x14ac:dyDescent="0.2">
      <c r="A1055">
        <v>3232</v>
      </c>
      <c r="B1055" t="s">
        <v>1335</v>
      </c>
      <c r="C1055" s="6">
        <v>1.1088933244621866</v>
      </c>
      <c r="D1055" s="6">
        <v>1.1088933244621866</v>
      </c>
      <c r="E1055" s="6">
        <v>1.1088933244621866</v>
      </c>
      <c r="F1055" s="6">
        <v>1.1088933244621866</v>
      </c>
      <c r="G1055" s="6">
        <v>1.1088933244621866</v>
      </c>
      <c r="H1055" s="6">
        <v>2.2177866489243732</v>
      </c>
      <c r="I1055" s="6">
        <v>2.2177866489243732</v>
      </c>
      <c r="J1055" s="6">
        <v>1.1088933244621866</v>
      </c>
      <c r="K1055" s="6">
        <v>1.1088933244621866</v>
      </c>
      <c r="L1055" s="6">
        <v>2.2177866489243732</v>
      </c>
      <c r="M1055" s="6">
        <f t="shared" si="102"/>
        <v>1.4415613218008427</v>
      </c>
      <c r="N1055" s="6">
        <f t="shared" si="103"/>
        <v>1.1088933244621866</v>
      </c>
      <c r="O1055" s="6">
        <f t="shared" si="104"/>
        <v>1.1088933244621866</v>
      </c>
      <c r="P1055" s="6">
        <f t="shared" si="105"/>
        <v>1.7742293191394984</v>
      </c>
      <c r="Q1055" s="6">
        <f t="shared" si="106"/>
        <v>0.16938625323263967</v>
      </c>
      <c r="R1055" s="6">
        <f t="shared" si="107"/>
        <v>0.33266799733865571</v>
      </c>
      <c r="S1055" t="str" cm="1">
        <f t="array" ref="S1055">_xlfn.IFS(R1055&gt;Q1055,"Zunahme",-1*Q1055&gt;R1055,"Abnahme",TRUE,"Konstant")</f>
        <v>Zunahme</v>
      </c>
      <c r="T1055">
        <f>IFERROR(INDEX(Gemeinde_Kennzahlen!A:C,MATCH(B1055,Gemeinde_Kennzahlen!B:B,),3),0)</f>
        <v>4891</v>
      </c>
      <c r="U1055">
        <f>IFERROR(IF(ISNUMBER(INDEX(Gemeinde_Kennzahlen!A:W,MATCH(B1055,Gemeinde_Kennzahlen!B:B,),23)),INDEX(Gemeinde_Kennzahlen!A:W,MATCH(B1055,Gemeinde_Kennzahlen!B:B,),23),0),0)</f>
        <v>4127</v>
      </c>
    </row>
    <row r="1056" spans="1:21" x14ac:dyDescent="0.2">
      <c r="A1056">
        <v>3233</v>
      </c>
      <c r="B1056" t="s">
        <v>1334</v>
      </c>
      <c r="C1056" s="6">
        <v>1.6515276630883566</v>
      </c>
      <c r="D1056" s="6">
        <v>0</v>
      </c>
      <c r="E1056" s="6">
        <v>0</v>
      </c>
      <c r="F1056" s="6">
        <v>1.6515276630883566</v>
      </c>
      <c r="G1056" s="6">
        <v>0</v>
      </c>
      <c r="H1056" s="6">
        <v>0</v>
      </c>
      <c r="I1056" s="6">
        <v>1.6515276630883566</v>
      </c>
      <c r="J1056" s="6">
        <v>0</v>
      </c>
      <c r="K1056" s="6">
        <v>0</v>
      </c>
      <c r="L1056" s="6">
        <v>0</v>
      </c>
      <c r="M1056" s="6">
        <f t="shared" si="102"/>
        <v>0.495458298926507</v>
      </c>
      <c r="N1056" s="6">
        <f t="shared" si="103"/>
        <v>0</v>
      </c>
      <c r="O1056" s="6">
        <f t="shared" si="104"/>
        <v>0.66061106523534263</v>
      </c>
      <c r="P1056" s="6">
        <f t="shared" si="105"/>
        <v>0.33030553261767132</v>
      </c>
      <c r="Q1056" s="6">
        <f t="shared" si="106"/>
        <v>0.25227501761386395</v>
      </c>
      <c r="R1056" s="6">
        <f t="shared" si="107"/>
        <v>-0.16515276630883569</v>
      </c>
      <c r="S1056" t="str" cm="1">
        <f t="array" ref="S1056">_xlfn.IFS(R1056&gt;Q1056,"Zunahme",-1*Q1056&gt;R1056,"Abnahme",TRUE,"Konstant")</f>
        <v>Konstant</v>
      </c>
      <c r="T1056">
        <f>IFERROR(INDEX(Gemeinde_Kennzahlen!A:C,MATCH(B1056,Gemeinde_Kennzahlen!B:B,),3),0)</f>
        <v>3936</v>
      </c>
      <c r="U1056">
        <f>IFERROR(IF(ISNUMBER(INDEX(Gemeinde_Kennzahlen!A:W,MATCH(B1056,Gemeinde_Kennzahlen!B:B,),23)),INDEX(Gemeinde_Kennzahlen!A:W,MATCH(B1056,Gemeinde_Kennzahlen!B:B,),23),0),0)</f>
        <v>2119</v>
      </c>
    </row>
    <row r="1057" spans="1:21" x14ac:dyDescent="0.2">
      <c r="A1057">
        <v>3234</v>
      </c>
      <c r="B1057" t="s">
        <v>1333</v>
      </c>
      <c r="C1057" s="6">
        <v>0</v>
      </c>
      <c r="D1057" s="6">
        <v>1.0114291493880854</v>
      </c>
      <c r="E1057" s="6">
        <v>0</v>
      </c>
      <c r="F1057" s="6">
        <v>0</v>
      </c>
      <c r="G1057" s="6">
        <v>1.0114291493880854</v>
      </c>
      <c r="H1057" s="6">
        <v>2.0228582987761707</v>
      </c>
      <c r="I1057" s="6">
        <v>1.0114291493880854</v>
      </c>
      <c r="J1057" s="6">
        <v>0</v>
      </c>
      <c r="K1057" s="6">
        <v>0</v>
      </c>
      <c r="L1057" s="6">
        <v>0</v>
      </c>
      <c r="M1057" s="6">
        <f t="shared" si="102"/>
        <v>0.50571457469404268</v>
      </c>
      <c r="N1057" s="6">
        <f t="shared" si="103"/>
        <v>0</v>
      </c>
      <c r="O1057" s="6">
        <f t="shared" si="104"/>
        <v>0.40457165975523413</v>
      </c>
      <c r="P1057" s="6">
        <f t="shared" si="105"/>
        <v>0.60685748963285113</v>
      </c>
      <c r="Q1057" s="6">
        <f t="shared" si="106"/>
        <v>0.22616243324565488</v>
      </c>
      <c r="R1057" s="6">
        <f t="shared" si="107"/>
        <v>0.10114291493880845</v>
      </c>
      <c r="S1057" t="str" cm="1">
        <f t="array" ref="S1057">_xlfn.IFS(R1057&gt;Q1057,"Zunahme",-1*Q1057&gt;R1057,"Abnahme",TRUE,"Konstant")</f>
        <v>Konstant</v>
      </c>
      <c r="T1057">
        <f>IFERROR(INDEX(Gemeinde_Kennzahlen!A:C,MATCH(B1057,Gemeinde_Kennzahlen!B:B,),3),0)</f>
        <v>6465</v>
      </c>
      <c r="U1057">
        <f>IFERROR(IF(ISNUMBER(INDEX(Gemeinde_Kennzahlen!A:W,MATCH(B1057,Gemeinde_Kennzahlen!B:B,),23)),INDEX(Gemeinde_Kennzahlen!A:W,MATCH(B1057,Gemeinde_Kennzahlen!B:B,),23),0),0)</f>
        <v>3422</v>
      </c>
    </row>
    <row r="1058" spans="1:21" x14ac:dyDescent="0.2">
      <c r="A1058">
        <v>3235</v>
      </c>
      <c r="B1058" t="s">
        <v>1332</v>
      </c>
      <c r="C1058" s="6">
        <v>3.9856516540454363</v>
      </c>
      <c r="D1058" s="6">
        <v>0</v>
      </c>
      <c r="E1058" s="6">
        <v>3.9856516540454363</v>
      </c>
      <c r="F1058" s="6">
        <v>1.9928258270227182</v>
      </c>
      <c r="G1058" s="6">
        <v>3.9856516540454363</v>
      </c>
      <c r="H1058" s="6">
        <v>5.978477481068154</v>
      </c>
      <c r="I1058" s="6">
        <v>3.9856516540454363</v>
      </c>
      <c r="J1058" s="6">
        <v>1.9928258270227182</v>
      </c>
      <c r="K1058" s="6">
        <v>1.9928258270227182</v>
      </c>
      <c r="L1058" s="6">
        <v>1.9928258270227182</v>
      </c>
      <c r="M1058" s="6">
        <f t="shared" si="102"/>
        <v>2.989238740534077</v>
      </c>
      <c r="N1058" s="6">
        <f t="shared" si="103"/>
        <v>2.989238740534077</v>
      </c>
      <c r="O1058" s="6">
        <f t="shared" si="104"/>
        <v>2.7899561578318055</v>
      </c>
      <c r="P1058" s="6">
        <f t="shared" si="105"/>
        <v>3.1885213232363494</v>
      </c>
      <c r="Q1058" s="6">
        <f t="shared" si="106"/>
        <v>0.53555584883077922</v>
      </c>
      <c r="R1058" s="6">
        <f t="shared" si="107"/>
        <v>0.19928258270227239</v>
      </c>
      <c r="S1058" t="str" cm="1">
        <f t="array" ref="S1058">_xlfn.IFS(R1058&gt;Q1058,"Zunahme",-1*Q1058&gt;R1058,"Abnahme",TRUE,"Konstant")</f>
        <v>Konstant</v>
      </c>
      <c r="T1058">
        <f>IFERROR(INDEX(Gemeinde_Kennzahlen!A:C,MATCH(B1058,Gemeinde_Kennzahlen!B:B,),3),0)</f>
        <v>3398</v>
      </c>
      <c r="U1058">
        <f>IFERROR(IF(ISNUMBER(INDEX(Gemeinde_Kennzahlen!A:W,MATCH(B1058,Gemeinde_Kennzahlen!B:B,),23)),INDEX(Gemeinde_Kennzahlen!A:W,MATCH(B1058,Gemeinde_Kennzahlen!B:B,),23),0),0)</f>
        <v>1620</v>
      </c>
    </row>
    <row r="1059" spans="1:21" x14ac:dyDescent="0.2">
      <c r="A1059">
        <v>3236</v>
      </c>
      <c r="B1059" t="s">
        <v>1331</v>
      </c>
      <c r="C1059" s="6">
        <v>2.1934634788330771</v>
      </c>
      <c r="D1059" s="6">
        <v>1.0967317394165386</v>
      </c>
      <c r="E1059" s="6">
        <v>1.0967317394165386</v>
      </c>
      <c r="F1059" s="6">
        <v>0</v>
      </c>
      <c r="G1059" s="6">
        <v>0</v>
      </c>
      <c r="H1059" s="6">
        <v>1.0967317394165386</v>
      </c>
      <c r="I1059" s="6">
        <v>1.0967317394165386</v>
      </c>
      <c r="J1059" s="6">
        <v>1.0967317394165386</v>
      </c>
      <c r="K1059" s="6">
        <v>0</v>
      </c>
      <c r="L1059" s="6">
        <v>2.1934634788330771</v>
      </c>
      <c r="M1059" s="6">
        <f t="shared" si="102"/>
        <v>0.98705856547488469</v>
      </c>
      <c r="N1059" s="6">
        <f t="shared" si="103"/>
        <v>1.0967317394165386</v>
      </c>
      <c r="O1059" s="6">
        <f t="shared" si="104"/>
        <v>0.87738539153323081</v>
      </c>
      <c r="P1059" s="6">
        <f t="shared" si="105"/>
        <v>1.0967317394165383</v>
      </c>
      <c r="Q1059" s="6">
        <f t="shared" si="106"/>
        <v>0.25590407253052561</v>
      </c>
      <c r="R1059" s="6">
        <f t="shared" si="107"/>
        <v>0.10967317394165366</v>
      </c>
      <c r="S1059" t="str" cm="1">
        <f t="array" ref="S1059">_xlfn.IFS(R1059&gt;Q1059,"Zunahme",-1*Q1059&gt;R1059,"Abnahme",TRUE,"Konstant")</f>
        <v>Konstant</v>
      </c>
      <c r="T1059">
        <f>IFERROR(INDEX(Gemeinde_Kennzahlen!A:C,MATCH(B1059,Gemeinde_Kennzahlen!B:B,),3),0)</f>
        <v>5960</v>
      </c>
      <c r="U1059">
        <f>IFERROR(IF(ISNUMBER(INDEX(Gemeinde_Kennzahlen!A:W,MATCH(B1059,Gemeinde_Kennzahlen!B:B,),23)),INDEX(Gemeinde_Kennzahlen!A:W,MATCH(B1059,Gemeinde_Kennzahlen!B:B,),23),0),0)</f>
        <v>3158</v>
      </c>
    </row>
    <row r="1060" spans="1:21" x14ac:dyDescent="0.2">
      <c r="A1060">
        <v>3237</v>
      </c>
      <c r="B1060" t="s">
        <v>1330</v>
      </c>
      <c r="C1060" s="6">
        <v>0.89341552756186904</v>
      </c>
      <c r="D1060" s="6">
        <v>0.89341552756186904</v>
      </c>
      <c r="E1060" s="6">
        <v>0.89341552756186904</v>
      </c>
      <c r="F1060" s="6">
        <v>0</v>
      </c>
      <c r="G1060" s="6">
        <v>2.6802465826856072</v>
      </c>
      <c r="H1060" s="6">
        <v>1.7868310551237381</v>
      </c>
      <c r="I1060" s="6">
        <v>0.89341552756186904</v>
      </c>
      <c r="J1060" s="6">
        <v>0.89341552756186904</v>
      </c>
      <c r="K1060" s="6">
        <v>1.7868310551237381</v>
      </c>
      <c r="L1060" s="6">
        <v>0.89341552756186904</v>
      </c>
      <c r="M1060" s="6">
        <f t="shared" si="102"/>
        <v>1.1614401858304297</v>
      </c>
      <c r="N1060" s="6">
        <f t="shared" si="103"/>
        <v>0.89341552756186904</v>
      </c>
      <c r="O1060" s="6">
        <f t="shared" si="104"/>
        <v>1.0720986330742428</v>
      </c>
      <c r="P1060" s="6">
        <f t="shared" si="105"/>
        <v>1.2507817385866167</v>
      </c>
      <c r="Q1060" s="6">
        <f t="shared" si="106"/>
        <v>0.23259327781966863</v>
      </c>
      <c r="R1060" s="6">
        <f t="shared" si="107"/>
        <v>8.9341552756186937E-2</v>
      </c>
      <c r="S1060" t="str" cm="1">
        <f t="array" ref="S1060">_xlfn.IFS(R1060&gt;Q1060,"Zunahme",-1*Q1060&gt;R1060,"Abnahme",TRUE,"Konstant")</f>
        <v>Konstant</v>
      </c>
      <c r="T1060">
        <f>IFERROR(INDEX(Gemeinde_Kennzahlen!A:C,MATCH(B1060,Gemeinde_Kennzahlen!B:B,),3),0)</f>
        <v>6565</v>
      </c>
      <c r="U1060">
        <f>IFERROR(IF(ISNUMBER(INDEX(Gemeinde_Kennzahlen!A:W,MATCH(B1060,Gemeinde_Kennzahlen!B:B,),23)),INDEX(Gemeinde_Kennzahlen!A:W,MATCH(B1060,Gemeinde_Kennzahlen!B:B,),23),0),0)</f>
        <v>4628</v>
      </c>
    </row>
    <row r="1061" spans="1:21" x14ac:dyDescent="0.2">
      <c r="A1061">
        <v>3238</v>
      </c>
      <c r="B1061" t="s">
        <v>1329</v>
      </c>
      <c r="C1061" s="6">
        <v>0</v>
      </c>
      <c r="D1061" s="6">
        <v>2.0296326364927948</v>
      </c>
      <c r="E1061" s="6">
        <v>0.67654421216426497</v>
      </c>
      <c r="F1061" s="6">
        <v>1.3530884243285299</v>
      </c>
      <c r="G1061" s="6">
        <v>1.3530884243285299</v>
      </c>
      <c r="H1061" s="6">
        <v>0.67654421216426497</v>
      </c>
      <c r="I1061" s="6">
        <v>0</v>
      </c>
      <c r="J1061" s="6">
        <v>0.67654421216426497</v>
      </c>
      <c r="K1061" s="6">
        <v>0</v>
      </c>
      <c r="L1061" s="6">
        <v>0</v>
      </c>
      <c r="M1061" s="6">
        <f t="shared" si="102"/>
        <v>0.67654421216426486</v>
      </c>
      <c r="N1061" s="6">
        <f t="shared" si="103"/>
        <v>0.67654421216426497</v>
      </c>
      <c r="O1061" s="6">
        <f t="shared" si="104"/>
        <v>1.0824707394628239</v>
      </c>
      <c r="P1061" s="6">
        <f t="shared" si="105"/>
        <v>0.27061768486570598</v>
      </c>
      <c r="Q1061" s="6">
        <f t="shared" si="106"/>
        <v>0.22551473738808828</v>
      </c>
      <c r="R1061" s="6">
        <f t="shared" si="107"/>
        <v>-0.40592652729855888</v>
      </c>
      <c r="S1061" t="str" cm="1">
        <f t="array" ref="S1061">_xlfn.IFS(R1061&gt;Q1061,"Zunahme",-1*Q1061&gt;R1061,"Abnahme",TRUE,"Konstant")</f>
        <v>Abnahme</v>
      </c>
      <c r="T1061">
        <f>IFERROR(INDEX(Gemeinde_Kennzahlen!A:C,MATCH(B1061,Gemeinde_Kennzahlen!B:B,),3),0)</f>
        <v>9756</v>
      </c>
      <c r="U1061">
        <f>IFERROR(IF(ISNUMBER(INDEX(Gemeinde_Kennzahlen!A:W,MATCH(B1061,Gemeinde_Kennzahlen!B:B,),23)),INDEX(Gemeinde_Kennzahlen!A:W,MATCH(B1061,Gemeinde_Kennzahlen!B:B,),23),0),0)</f>
        <v>5025</v>
      </c>
    </row>
    <row r="1062" spans="1:21" x14ac:dyDescent="0.2">
      <c r="A1062">
        <v>3251</v>
      </c>
      <c r="B1062" t="s">
        <v>1328</v>
      </c>
      <c r="C1062" s="6">
        <v>1.0492628928177956</v>
      </c>
      <c r="D1062" s="6">
        <v>3.6724201248622843</v>
      </c>
      <c r="E1062" s="6">
        <v>1.0492628928177956</v>
      </c>
      <c r="F1062" s="6">
        <v>2.6231572320444889</v>
      </c>
      <c r="G1062" s="6">
        <v>1.5738943392266933</v>
      </c>
      <c r="H1062" s="6">
        <v>1.5738943392266933</v>
      </c>
      <c r="I1062" s="6">
        <v>1.0492628928177956</v>
      </c>
      <c r="J1062" s="6">
        <v>2.0985257856355912</v>
      </c>
      <c r="K1062" s="6">
        <v>2.0985257856355912</v>
      </c>
      <c r="L1062" s="6">
        <v>0.52463144640889781</v>
      </c>
      <c r="M1062" s="6">
        <f t="shared" si="102"/>
        <v>1.7312837731493627</v>
      </c>
      <c r="N1062" s="6">
        <f t="shared" si="103"/>
        <v>1.5738943392266933</v>
      </c>
      <c r="O1062" s="6">
        <f t="shared" si="104"/>
        <v>1.9935994963538117</v>
      </c>
      <c r="P1062" s="6">
        <f t="shared" si="105"/>
        <v>1.4689680499449138</v>
      </c>
      <c r="Q1062" s="6">
        <f t="shared" si="106"/>
        <v>0.29314751961667296</v>
      </c>
      <c r="R1062" s="6">
        <f t="shared" si="107"/>
        <v>-0.26231572320444885</v>
      </c>
      <c r="S1062" t="str" cm="1">
        <f t="array" ref="S1062">_xlfn.IFS(R1062&gt;Q1062,"Zunahme",-1*Q1062&gt;R1062,"Abnahme",TRUE,"Konstant")</f>
        <v>Konstant</v>
      </c>
      <c r="T1062">
        <f>IFERROR(INDEX(Gemeinde_Kennzahlen!A:C,MATCH(B1062,Gemeinde_Kennzahlen!B:B,),3),0)</f>
        <v>11877</v>
      </c>
      <c r="U1062">
        <f>IFERROR(IF(ISNUMBER(INDEX(Gemeinde_Kennzahlen!A:W,MATCH(B1062,Gemeinde_Kennzahlen!B:B,),23)),INDEX(Gemeinde_Kennzahlen!A:W,MATCH(B1062,Gemeinde_Kennzahlen!B:B,),23),0),0)</f>
        <v>7184</v>
      </c>
    </row>
    <row r="1063" spans="1:21" x14ac:dyDescent="0.2">
      <c r="A1063">
        <v>3252</v>
      </c>
      <c r="B1063" t="s">
        <v>1327</v>
      </c>
      <c r="C1063" s="6">
        <v>0</v>
      </c>
      <c r="D1063" s="6">
        <v>0</v>
      </c>
      <c r="E1063" s="6">
        <v>0</v>
      </c>
      <c r="F1063" s="6">
        <v>0</v>
      </c>
      <c r="G1063" s="6">
        <v>0</v>
      </c>
      <c r="H1063" s="6">
        <v>0</v>
      </c>
      <c r="I1063" s="6">
        <v>0</v>
      </c>
      <c r="J1063" s="6">
        <v>5.5772448410485227</v>
      </c>
      <c r="K1063" s="6">
        <v>0</v>
      </c>
      <c r="L1063" s="6">
        <v>0</v>
      </c>
      <c r="M1063" s="6">
        <f t="shared" si="102"/>
        <v>0.55772448410485231</v>
      </c>
      <c r="N1063" s="6">
        <f t="shared" si="103"/>
        <v>0</v>
      </c>
      <c r="O1063" s="6">
        <f t="shared" si="104"/>
        <v>0</v>
      </c>
      <c r="P1063" s="6">
        <f t="shared" si="105"/>
        <v>1.1154489682097046</v>
      </c>
      <c r="Q1063" s="6">
        <f t="shared" si="106"/>
        <v>0.55772448410485231</v>
      </c>
      <c r="R1063" s="6">
        <f t="shared" si="107"/>
        <v>0.55772448410485231</v>
      </c>
      <c r="S1063" t="str" cm="1">
        <f t="array" ref="S1063">_xlfn.IFS(R1063&gt;Q1063,"Zunahme",-1*Q1063&gt;R1063,"Abnahme",TRUE,"Konstant")</f>
        <v>Konstant</v>
      </c>
      <c r="T1063">
        <f>IFERROR(INDEX(Gemeinde_Kennzahlen!A:C,MATCH(B1063,Gemeinde_Kennzahlen!B:B,),3),0)</f>
        <v>1520</v>
      </c>
      <c r="U1063">
        <f>IFERROR(IF(ISNUMBER(INDEX(Gemeinde_Kennzahlen!A:W,MATCH(B1063,Gemeinde_Kennzahlen!B:B,),23)),INDEX(Gemeinde_Kennzahlen!A:W,MATCH(B1063,Gemeinde_Kennzahlen!B:B,),23),0),0)</f>
        <v>273</v>
      </c>
    </row>
    <row r="1064" spans="1:21" x14ac:dyDescent="0.2">
      <c r="A1064">
        <v>3253</v>
      </c>
      <c r="B1064" t="s">
        <v>1326</v>
      </c>
      <c r="C1064" s="6">
        <v>0</v>
      </c>
      <c r="D1064" s="6">
        <v>0</v>
      </c>
      <c r="E1064" s="6">
        <v>7.1736011477761839</v>
      </c>
      <c r="F1064" s="6">
        <v>0</v>
      </c>
      <c r="G1064" s="6">
        <v>0</v>
      </c>
      <c r="H1064" s="6">
        <v>7.1736011477761839</v>
      </c>
      <c r="I1064" s="6">
        <v>0</v>
      </c>
      <c r="J1064" s="6">
        <v>0</v>
      </c>
      <c r="K1064" s="6">
        <v>0</v>
      </c>
      <c r="L1064" s="6">
        <v>3.5868005738880919</v>
      </c>
      <c r="M1064" s="6">
        <f t="shared" si="102"/>
        <v>1.793400286944046</v>
      </c>
      <c r="N1064" s="6">
        <f t="shared" si="103"/>
        <v>0</v>
      </c>
      <c r="O1064" s="6">
        <f t="shared" si="104"/>
        <v>1.4347202295552368</v>
      </c>
      <c r="P1064" s="6">
        <f t="shared" si="105"/>
        <v>2.1520803443328553</v>
      </c>
      <c r="Q1064" s="6">
        <f t="shared" si="106"/>
        <v>0.96392369061436511</v>
      </c>
      <c r="R1064" s="6">
        <f t="shared" si="107"/>
        <v>0.35868005738880937</v>
      </c>
      <c r="S1064" t="str" cm="1">
        <f t="array" ref="S1064">_xlfn.IFS(R1064&gt;Q1064,"Zunahme",-1*Q1064&gt;R1064,"Abnahme",TRUE,"Konstant")</f>
        <v>Konstant</v>
      </c>
      <c r="T1064">
        <f>IFERROR(INDEX(Gemeinde_Kennzahlen!A:C,MATCH(B1064,Gemeinde_Kennzahlen!B:B,),3),0)</f>
        <v>2110</v>
      </c>
      <c r="U1064">
        <f>IFERROR(IF(ISNUMBER(INDEX(Gemeinde_Kennzahlen!A:W,MATCH(B1064,Gemeinde_Kennzahlen!B:B,),23)),INDEX(Gemeinde_Kennzahlen!A:W,MATCH(B1064,Gemeinde_Kennzahlen!B:B,),23),0),0)</f>
        <v>678</v>
      </c>
    </row>
    <row r="1065" spans="1:21" x14ac:dyDescent="0.2">
      <c r="A1065">
        <v>3254</v>
      </c>
      <c r="B1065" t="s">
        <v>1325</v>
      </c>
      <c r="C1065" s="6">
        <v>0</v>
      </c>
      <c r="D1065" s="6">
        <v>1.4130281192595733</v>
      </c>
      <c r="E1065" s="6">
        <v>0.70651405962978664</v>
      </c>
      <c r="F1065" s="6">
        <v>2.1195421788893598</v>
      </c>
      <c r="G1065" s="6">
        <v>0.70651405962978664</v>
      </c>
      <c r="H1065" s="6">
        <v>0</v>
      </c>
      <c r="I1065" s="6">
        <v>0.70651405962978664</v>
      </c>
      <c r="J1065" s="6">
        <v>0</v>
      </c>
      <c r="K1065" s="6">
        <v>0.70651405962978664</v>
      </c>
      <c r="L1065" s="6">
        <v>0.70651405962978664</v>
      </c>
      <c r="M1065" s="6">
        <f t="shared" si="102"/>
        <v>0.70651405962978664</v>
      </c>
      <c r="N1065" s="6">
        <f t="shared" si="103"/>
        <v>0.70651405962978664</v>
      </c>
      <c r="O1065" s="6">
        <f t="shared" si="104"/>
        <v>0.98911968348170132</v>
      </c>
      <c r="P1065" s="6">
        <f t="shared" si="105"/>
        <v>0.42390843577787196</v>
      </c>
      <c r="Q1065" s="6">
        <f t="shared" si="106"/>
        <v>0.21064179525220567</v>
      </c>
      <c r="R1065" s="6">
        <f t="shared" si="107"/>
        <v>-0.28260562385191468</v>
      </c>
      <c r="S1065" t="str" cm="1">
        <f t="array" ref="S1065">_xlfn.IFS(R1065&gt;Q1065,"Zunahme",-1*Q1065&gt;R1065,"Abnahme",TRUE,"Konstant")</f>
        <v>Abnahme</v>
      </c>
      <c r="T1065">
        <f>IFERROR(INDEX(Gemeinde_Kennzahlen!A:C,MATCH(B1065,Gemeinde_Kennzahlen!B:B,),3),0)</f>
        <v>8979</v>
      </c>
      <c r="U1065">
        <f>IFERROR(IF(ISNUMBER(INDEX(Gemeinde_Kennzahlen!A:W,MATCH(B1065,Gemeinde_Kennzahlen!B:B,),23)),INDEX(Gemeinde_Kennzahlen!A:W,MATCH(B1065,Gemeinde_Kennzahlen!B:B,),23),0),0)</f>
        <v>5175</v>
      </c>
    </row>
    <row r="1066" spans="1:21" x14ac:dyDescent="0.2">
      <c r="A1066">
        <v>3255</v>
      </c>
      <c r="B1066" t="s">
        <v>1324</v>
      </c>
      <c r="C1066" s="6">
        <v>1.639344262295082</v>
      </c>
      <c r="D1066" s="6">
        <v>3.278688524590164</v>
      </c>
      <c r="E1066" s="6">
        <v>0</v>
      </c>
      <c r="F1066" s="6">
        <v>0</v>
      </c>
      <c r="G1066" s="6">
        <v>3.278688524590164</v>
      </c>
      <c r="H1066" s="6">
        <v>1.639344262295082</v>
      </c>
      <c r="I1066" s="6">
        <v>3.278688524590164</v>
      </c>
      <c r="J1066" s="6">
        <v>3.278688524590164</v>
      </c>
      <c r="K1066" s="6">
        <v>0</v>
      </c>
      <c r="L1066" s="6">
        <v>0</v>
      </c>
      <c r="M1066" s="6">
        <f t="shared" si="102"/>
        <v>1.6393442622950822</v>
      </c>
      <c r="N1066" s="6">
        <f t="shared" si="103"/>
        <v>1.639344262295082</v>
      </c>
      <c r="O1066" s="6">
        <f t="shared" si="104"/>
        <v>1.6393442622950822</v>
      </c>
      <c r="P1066" s="6">
        <f t="shared" si="105"/>
        <v>1.6393442622950822</v>
      </c>
      <c r="Q1066" s="6">
        <f t="shared" si="106"/>
        <v>0.48875802786880646</v>
      </c>
      <c r="R1066" s="6">
        <f t="shared" si="107"/>
        <v>0</v>
      </c>
      <c r="S1066" t="str" cm="1">
        <f t="array" ref="S1066">_xlfn.IFS(R1066&gt;Q1066,"Zunahme",-1*Q1066&gt;R1066,"Abnahme",TRUE,"Konstant")</f>
        <v>Konstant</v>
      </c>
      <c r="T1066">
        <f>IFERROR(INDEX(Gemeinde_Kennzahlen!A:C,MATCH(B1066,Gemeinde_Kennzahlen!B:B,),3),0)</f>
        <v>4533</v>
      </c>
      <c r="U1066">
        <f>IFERROR(IF(ISNUMBER(INDEX(Gemeinde_Kennzahlen!A:W,MATCH(B1066,Gemeinde_Kennzahlen!B:B,),23)),INDEX(Gemeinde_Kennzahlen!A:W,MATCH(B1066,Gemeinde_Kennzahlen!B:B,),23),0),0)</f>
        <v>1567</v>
      </c>
    </row>
    <row r="1067" spans="1:21" x14ac:dyDescent="0.2">
      <c r="A1067">
        <v>3256</v>
      </c>
      <c r="B1067" t="s">
        <v>1323</v>
      </c>
      <c r="C1067" s="6">
        <v>2.8587764436821042</v>
      </c>
      <c r="D1067" s="6">
        <v>0</v>
      </c>
      <c r="E1067" s="6">
        <v>0</v>
      </c>
      <c r="F1067" s="6">
        <v>0</v>
      </c>
      <c r="G1067" s="6">
        <v>0</v>
      </c>
      <c r="H1067" s="6">
        <v>0</v>
      </c>
      <c r="I1067" s="6">
        <v>0</v>
      </c>
      <c r="J1067" s="6">
        <v>2.8587764436821042</v>
      </c>
      <c r="K1067" s="6">
        <v>0</v>
      </c>
      <c r="L1067" s="6">
        <v>0</v>
      </c>
      <c r="M1067" s="6">
        <f t="shared" si="102"/>
        <v>0.57175528873642079</v>
      </c>
      <c r="N1067" s="6">
        <f t="shared" si="103"/>
        <v>0</v>
      </c>
      <c r="O1067" s="6">
        <f t="shared" si="104"/>
        <v>0.57175528873642079</v>
      </c>
      <c r="P1067" s="6">
        <f t="shared" si="105"/>
        <v>0.57175528873642079</v>
      </c>
      <c r="Q1067" s="6">
        <f t="shared" si="106"/>
        <v>0.38117019249094719</v>
      </c>
      <c r="R1067" s="6">
        <f t="shared" si="107"/>
        <v>0</v>
      </c>
      <c r="S1067" t="str" cm="1">
        <f t="array" ref="S1067">_xlfn.IFS(R1067&gt;Q1067,"Zunahme",-1*Q1067&gt;R1067,"Abnahme",TRUE,"Konstant")</f>
        <v>Konstant</v>
      </c>
      <c r="T1067">
        <f>IFERROR(INDEX(Gemeinde_Kennzahlen!A:C,MATCH(B1067,Gemeinde_Kennzahlen!B:B,),3),0)</f>
        <v>2412</v>
      </c>
      <c r="U1067">
        <f>IFERROR(IF(ISNUMBER(INDEX(Gemeinde_Kennzahlen!A:W,MATCH(B1067,Gemeinde_Kennzahlen!B:B,),23)),INDEX(Gemeinde_Kennzahlen!A:W,MATCH(B1067,Gemeinde_Kennzahlen!B:B,),23),0),0)</f>
        <v>1086</v>
      </c>
    </row>
    <row r="1068" spans="1:21" x14ac:dyDescent="0.2">
      <c r="A1068">
        <v>3271</v>
      </c>
      <c r="B1068" t="s">
        <v>1322</v>
      </c>
      <c r="C1068" s="6">
        <v>1.9553209170455099</v>
      </c>
      <c r="D1068" s="6">
        <v>2.9329813755682652</v>
      </c>
      <c r="E1068" s="6">
        <v>0.97766045852275496</v>
      </c>
      <c r="F1068" s="6">
        <v>2.4441511463068877</v>
      </c>
      <c r="G1068" s="6">
        <v>1.4664906877841326</v>
      </c>
      <c r="H1068" s="6">
        <v>1.4664906877841326</v>
      </c>
      <c r="I1068" s="6">
        <v>2.4441511463068877</v>
      </c>
      <c r="J1068" s="6">
        <v>0</v>
      </c>
      <c r="K1068" s="6">
        <v>0.48883022926137748</v>
      </c>
      <c r="L1068" s="6">
        <v>0.97766045852275496</v>
      </c>
      <c r="M1068" s="6">
        <f t="shared" si="102"/>
        <v>1.5153737107102703</v>
      </c>
      <c r="N1068" s="6">
        <f t="shared" si="103"/>
        <v>1.4664906877841326</v>
      </c>
      <c r="O1068" s="6">
        <f t="shared" si="104"/>
        <v>1.9553209170455101</v>
      </c>
      <c r="P1068" s="6">
        <f t="shared" si="105"/>
        <v>1.0754265043750304</v>
      </c>
      <c r="Q1068" s="6">
        <f t="shared" si="106"/>
        <v>0.29555257608996194</v>
      </c>
      <c r="R1068" s="6">
        <f t="shared" si="107"/>
        <v>-0.43994720633523987</v>
      </c>
      <c r="S1068" t="str" cm="1">
        <f t="array" ref="S1068">_xlfn.IFS(R1068&gt;Q1068,"Zunahme",-1*Q1068&gt;R1068,"Abnahme",TRUE,"Konstant")</f>
        <v>Abnahme</v>
      </c>
      <c r="T1068">
        <f>IFERROR(INDEX(Gemeinde_Kennzahlen!A:C,MATCH(B1068,Gemeinde_Kennzahlen!B:B,),3),0)</f>
        <v>12861</v>
      </c>
      <c r="U1068">
        <f>IFERROR(IF(ISNUMBER(INDEX(Gemeinde_Kennzahlen!A:W,MATCH(B1068,Gemeinde_Kennzahlen!B:B,),23)),INDEX(Gemeinde_Kennzahlen!A:W,MATCH(B1068,Gemeinde_Kennzahlen!B:B,),23),0),0)</f>
        <v>7596</v>
      </c>
    </row>
    <row r="1069" spans="1:21" x14ac:dyDescent="0.2">
      <c r="A1069">
        <v>3272</v>
      </c>
      <c r="B1069" t="s">
        <v>1321</v>
      </c>
      <c r="C1069" s="6">
        <v>0</v>
      </c>
      <c r="D1069" s="6">
        <v>2.0929259104227711</v>
      </c>
      <c r="E1069" s="6">
        <v>0</v>
      </c>
      <c r="F1069" s="6">
        <v>0</v>
      </c>
      <c r="G1069" s="6">
        <v>2.0929259104227711</v>
      </c>
      <c r="H1069" s="6">
        <v>0</v>
      </c>
      <c r="I1069" s="6">
        <v>2.0929259104227711</v>
      </c>
      <c r="J1069" s="6">
        <v>0</v>
      </c>
      <c r="K1069" s="6">
        <v>2.0929259104227711</v>
      </c>
      <c r="L1069" s="6">
        <v>0</v>
      </c>
      <c r="M1069" s="6">
        <f t="shared" si="102"/>
        <v>0.83717036416910839</v>
      </c>
      <c r="N1069" s="6">
        <f t="shared" si="103"/>
        <v>0</v>
      </c>
      <c r="O1069" s="6">
        <f t="shared" si="104"/>
        <v>0.83717036416910839</v>
      </c>
      <c r="P1069" s="6">
        <f t="shared" si="105"/>
        <v>0.83717036416910839</v>
      </c>
      <c r="Q1069" s="6">
        <f t="shared" si="106"/>
        <v>0.34177336999904817</v>
      </c>
      <c r="R1069" s="6">
        <f t="shared" si="107"/>
        <v>0</v>
      </c>
      <c r="S1069" t="str" cm="1">
        <f t="array" ref="S1069">_xlfn.IFS(R1069&gt;Q1069,"Zunahme",-1*Q1069&gt;R1069,"Abnahme",TRUE,"Konstant")</f>
        <v>Konstant</v>
      </c>
      <c r="T1069">
        <f>IFERROR(INDEX(Gemeinde_Kennzahlen!A:C,MATCH(B1069,Gemeinde_Kennzahlen!B:B,),3),0)</f>
        <v>3550</v>
      </c>
      <c r="U1069">
        <f>IFERROR(IF(ISNUMBER(INDEX(Gemeinde_Kennzahlen!A:W,MATCH(B1069,Gemeinde_Kennzahlen!B:B,),23)),INDEX(Gemeinde_Kennzahlen!A:W,MATCH(B1069,Gemeinde_Kennzahlen!B:B,),23),0),0)</f>
        <v>1228</v>
      </c>
    </row>
    <row r="1070" spans="1:21" x14ac:dyDescent="0.2">
      <c r="A1070">
        <v>3273</v>
      </c>
      <c r="B1070" t="s">
        <v>1320</v>
      </c>
      <c r="C1070" s="6">
        <v>1.8851918182675087</v>
      </c>
      <c r="D1070" s="6">
        <v>0</v>
      </c>
      <c r="E1070" s="6">
        <v>0</v>
      </c>
      <c r="F1070" s="6">
        <v>0</v>
      </c>
      <c r="G1070" s="6">
        <v>0.94259590913375435</v>
      </c>
      <c r="H1070" s="6">
        <v>0.94259590913375435</v>
      </c>
      <c r="I1070" s="6">
        <v>0.94259590913375435</v>
      </c>
      <c r="J1070" s="6">
        <v>0.94259590913375435</v>
      </c>
      <c r="K1070" s="6">
        <v>0</v>
      </c>
      <c r="L1070" s="6">
        <v>0</v>
      </c>
      <c r="M1070" s="6">
        <f t="shared" si="102"/>
        <v>0.5655575454802525</v>
      </c>
      <c r="N1070" s="6">
        <f t="shared" si="103"/>
        <v>0.47129795456687718</v>
      </c>
      <c r="O1070" s="6">
        <f t="shared" si="104"/>
        <v>0.56555754548025261</v>
      </c>
      <c r="P1070" s="6">
        <f t="shared" si="105"/>
        <v>0.56555754548025261</v>
      </c>
      <c r="Q1070" s="6">
        <f t="shared" si="106"/>
        <v>0.20841579730137305</v>
      </c>
      <c r="R1070" s="6">
        <f t="shared" si="107"/>
        <v>0</v>
      </c>
      <c r="S1070" t="str" cm="1">
        <f t="array" ref="S1070">_xlfn.IFS(R1070&gt;Q1070,"Zunahme",-1*Q1070&gt;R1070,"Abnahme",TRUE,"Konstant")</f>
        <v>Konstant</v>
      </c>
      <c r="T1070">
        <f>IFERROR(INDEX(Gemeinde_Kennzahlen!A:C,MATCH(B1070,Gemeinde_Kennzahlen!B:B,),3),0)</f>
        <v>7147</v>
      </c>
      <c r="U1070">
        <f>IFERROR(IF(ISNUMBER(INDEX(Gemeinde_Kennzahlen!A:W,MATCH(B1070,Gemeinde_Kennzahlen!B:B,),23)),INDEX(Gemeinde_Kennzahlen!A:W,MATCH(B1070,Gemeinde_Kennzahlen!B:B,),23),0),0)</f>
        <v>3462</v>
      </c>
    </row>
    <row r="1071" spans="1:21" x14ac:dyDescent="0.2">
      <c r="A1071">
        <v>3274</v>
      </c>
      <c r="B1071" t="s">
        <v>1319</v>
      </c>
      <c r="C1071" s="6">
        <v>0</v>
      </c>
      <c r="D1071" s="6">
        <v>3.0826140567200988</v>
      </c>
      <c r="E1071" s="6">
        <v>1.0275380189066996</v>
      </c>
      <c r="F1071" s="6">
        <v>0</v>
      </c>
      <c r="G1071" s="6">
        <v>0</v>
      </c>
      <c r="H1071" s="6">
        <v>0</v>
      </c>
      <c r="I1071" s="6">
        <v>0</v>
      </c>
      <c r="J1071" s="6">
        <v>2.0550760378133992</v>
      </c>
      <c r="K1071" s="6">
        <v>0</v>
      </c>
      <c r="L1071" s="6">
        <v>1.0275380189066996</v>
      </c>
      <c r="M1071" s="6">
        <f t="shared" si="102"/>
        <v>0.71927661323468972</v>
      </c>
      <c r="N1071" s="6">
        <f t="shared" si="103"/>
        <v>0</v>
      </c>
      <c r="O1071" s="6">
        <f t="shared" si="104"/>
        <v>0.82203041512535968</v>
      </c>
      <c r="P1071" s="6">
        <f t="shared" si="105"/>
        <v>0.61652281134401976</v>
      </c>
      <c r="Q1071" s="6">
        <f t="shared" si="106"/>
        <v>0.34422097619950992</v>
      </c>
      <c r="R1071" s="6">
        <f t="shared" si="107"/>
        <v>-0.10275380189066996</v>
      </c>
      <c r="S1071" t="str" cm="1">
        <f t="array" ref="S1071">_xlfn.IFS(R1071&gt;Q1071,"Zunahme",-1*Q1071&gt;R1071,"Abnahme",TRUE,"Konstant")</f>
        <v>Konstant</v>
      </c>
      <c r="T1071">
        <f>IFERROR(INDEX(Gemeinde_Kennzahlen!A:C,MATCH(B1071,Gemeinde_Kennzahlen!B:B,),3),0)</f>
        <v>5665</v>
      </c>
      <c r="U1071">
        <f>IFERROR(IF(ISNUMBER(INDEX(Gemeinde_Kennzahlen!A:W,MATCH(B1071,Gemeinde_Kennzahlen!B:B,),23)),INDEX(Gemeinde_Kennzahlen!A:W,MATCH(B1071,Gemeinde_Kennzahlen!B:B,),23),0),0)</f>
        <v>4067</v>
      </c>
    </row>
    <row r="1072" spans="1:21" x14ac:dyDescent="0.2">
      <c r="A1072">
        <v>3275</v>
      </c>
      <c r="B1072" t="s">
        <v>1318</v>
      </c>
      <c r="C1072" s="6">
        <v>2.6648900732844774</v>
      </c>
      <c r="D1072" s="6">
        <v>0</v>
      </c>
      <c r="E1072" s="6">
        <v>0</v>
      </c>
      <c r="F1072" s="6">
        <v>2.6648900732844774</v>
      </c>
      <c r="G1072" s="6">
        <v>2.6648900732844774</v>
      </c>
      <c r="H1072" s="6">
        <v>1.3324450366422387</v>
      </c>
      <c r="I1072" s="6">
        <v>0</v>
      </c>
      <c r="J1072" s="6">
        <v>1.3324450366422387</v>
      </c>
      <c r="K1072" s="6">
        <v>0</v>
      </c>
      <c r="L1072" s="6">
        <v>0</v>
      </c>
      <c r="M1072" s="6">
        <f t="shared" si="102"/>
        <v>1.0659560293137911</v>
      </c>
      <c r="N1072" s="6">
        <f t="shared" si="103"/>
        <v>0.66622251832111934</v>
      </c>
      <c r="O1072" s="6">
        <f t="shared" si="104"/>
        <v>1.5989340439706865</v>
      </c>
      <c r="P1072" s="6">
        <f t="shared" si="105"/>
        <v>0.53297801465689543</v>
      </c>
      <c r="Q1072" s="6">
        <f t="shared" si="106"/>
        <v>0.38719955083639118</v>
      </c>
      <c r="R1072" s="6">
        <f t="shared" si="107"/>
        <v>-0.53297801465689565</v>
      </c>
      <c r="S1072" t="str" cm="1">
        <f t="array" ref="S1072">_xlfn.IFS(R1072&gt;Q1072,"Zunahme",-1*Q1072&gt;R1072,"Abnahme",TRUE,"Konstant")</f>
        <v>Abnahme</v>
      </c>
      <c r="T1072">
        <f>IFERROR(INDEX(Gemeinde_Kennzahlen!A:C,MATCH(B1072,Gemeinde_Kennzahlen!B:B,),3),0)</f>
        <v>5112</v>
      </c>
      <c r="U1072">
        <f>IFERROR(IF(ISNUMBER(INDEX(Gemeinde_Kennzahlen!A:W,MATCH(B1072,Gemeinde_Kennzahlen!B:B,),23)),INDEX(Gemeinde_Kennzahlen!A:W,MATCH(B1072,Gemeinde_Kennzahlen!B:B,),23),0),0)</f>
        <v>2393</v>
      </c>
    </row>
    <row r="1073" spans="1:21" x14ac:dyDescent="0.2">
      <c r="A1073">
        <v>3276</v>
      </c>
      <c r="B1073" t="s">
        <v>1317</v>
      </c>
      <c r="C1073" s="6">
        <v>2.6954177897574123</v>
      </c>
      <c r="D1073" s="6">
        <v>1.3477088948787062</v>
      </c>
      <c r="E1073" s="6">
        <v>2.6954177897574123</v>
      </c>
      <c r="F1073" s="6">
        <v>0</v>
      </c>
      <c r="G1073" s="6">
        <v>0</v>
      </c>
      <c r="H1073" s="6">
        <v>0</v>
      </c>
      <c r="I1073" s="6">
        <v>0</v>
      </c>
      <c r="J1073" s="6">
        <v>2.6954177897574123</v>
      </c>
      <c r="K1073" s="6">
        <v>0</v>
      </c>
      <c r="L1073" s="6">
        <v>1.3477088948787062</v>
      </c>
      <c r="M1073" s="6">
        <f t="shared" si="102"/>
        <v>1.0781671159029649</v>
      </c>
      <c r="N1073" s="6">
        <f t="shared" si="103"/>
        <v>0.67385444743935308</v>
      </c>
      <c r="O1073" s="6">
        <f t="shared" si="104"/>
        <v>1.3477088948787062</v>
      </c>
      <c r="P1073" s="6">
        <f t="shared" si="105"/>
        <v>0.80862533692722371</v>
      </c>
      <c r="Q1073" s="6">
        <f t="shared" si="106"/>
        <v>0.39163512520581073</v>
      </c>
      <c r="R1073" s="6">
        <f t="shared" si="107"/>
        <v>-0.26954177897574116</v>
      </c>
      <c r="S1073" t="str" cm="1">
        <f t="array" ref="S1073">_xlfn.IFS(R1073&gt;Q1073,"Zunahme",-1*Q1073&gt;R1073,"Abnahme",TRUE,"Konstant")</f>
        <v>Konstant</v>
      </c>
      <c r="T1073">
        <f>IFERROR(INDEX(Gemeinde_Kennzahlen!A:C,MATCH(B1073,Gemeinde_Kennzahlen!B:B,),3),0)</f>
        <v>5295</v>
      </c>
      <c r="U1073">
        <f>IFERROR(IF(ISNUMBER(INDEX(Gemeinde_Kennzahlen!A:W,MATCH(B1073,Gemeinde_Kennzahlen!B:B,),23)),INDEX(Gemeinde_Kennzahlen!A:W,MATCH(B1073,Gemeinde_Kennzahlen!B:B,),23),0),0)</f>
        <v>2125</v>
      </c>
    </row>
    <row r="1074" spans="1:21" x14ac:dyDescent="0.2">
      <c r="A1074">
        <v>3291</v>
      </c>
      <c r="B1074" t="s">
        <v>1316</v>
      </c>
      <c r="C1074" s="6">
        <v>2.0383204239706481</v>
      </c>
      <c r="D1074" s="6">
        <v>1.019160211985324</v>
      </c>
      <c r="E1074" s="6">
        <v>2.0383204239706481</v>
      </c>
      <c r="F1074" s="6">
        <v>2.0383204239706481</v>
      </c>
      <c r="G1074" s="6">
        <v>1.019160211985324</v>
      </c>
      <c r="H1074" s="6">
        <v>1.019160211985324</v>
      </c>
      <c r="I1074" s="6">
        <v>1.019160211985324</v>
      </c>
      <c r="J1074" s="6">
        <v>0</v>
      </c>
      <c r="K1074" s="6">
        <v>1.019160211985324</v>
      </c>
      <c r="L1074" s="6">
        <v>3.0574806359559723</v>
      </c>
      <c r="M1074" s="6">
        <f t="shared" si="102"/>
        <v>1.4268242967794538</v>
      </c>
      <c r="N1074" s="6">
        <f t="shared" si="103"/>
        <v>1.019160211985324</v>
      </c>
      <c r="O1074" s="6">
        <f t="shared" si="104"/>
        <v>1.6306563391765185</v>
      </c>
      <c r="P1074" s="6">
        <f t="shared" si="105"/>
        <v>1.222992254382389</v>
      </c>
      <c r="Q1074" s="6">
        <f t="shared" si="106"/>
        <v>0.27177605652941961</v>
      </c>
      <c r="R1074" s="6">
        <f t="shared" si="107"/>
        <v>-0.20383204239706476</v>
      </c>
      <c r="S1074" t="str" cm="1">
        <f t="array" ref="S1074">_xlfn.IFS(R1074&gt;Q1074,"Zunahme",-1*Q1074&gt;R1074,"Abnahme",TRUE,"Konstant")</f>
        <v>Konstant</v>
      </c>
      <c r="T1074">
        <f>IFERROR(INDEX(Gemeinde_Kennzahlen!A:C,MATCH(B1074,Gemeinde_Kennzahlen!B:B,),3),0)</f>
        <v>6264</v>
      </c>
      <c r="U1074">
        <f>IFERROR(IF(ISNUMBER(INDEX(Gemeinde_Kennzahlen!A:W,MATCH(B1074,Gemeinde_Kennzahlen!B:B,),23)),INDEX(Gemeinde_Kennzahlen!A:W,MATCH(B1074,Gemeinde_Kennzahlen!B:B,),23),0),0)</f>
        <v>3548</v>
      </c>
    </row>
    <row r="1075" spans="1:21" x14ac:dyDescent="0.2">
      <c r="A1075">
        <v>3292</v>
      </c>
      <c r="B1075" t="s">
        <v>1315</v>
      </c>
      <c r="C1075" s="6">
        <v>2.6581605528973951</v>
      </c>
      <c r="D1075" s="6">
        <v>0</v>
      </c>
      <c r="E1075" s="6">
        <v>0</v>
      </c>
      <c r="F1075" s="6">
        <v>1.3290802764486975</v>
      </c>
      <c r="G1075" s="6">
        <v>0</v>
      </c>
      <c r="H1075" s="6">
        <v>0</v>
      </c>
      <c r="I1075" s="6">
        <v>0</v>
      </c>
      <c r="J1075" s="6">
        <v>1.3290802764486975</v>
      </c>
      <c r="K1075" s="6">
        <v>0</v>
      </c>
      <c r="L1075" s="6">
        <v>0</v>
      </c>
      <c r="M1075" s="6">
        <f t="shared" si="102"/>
        <v>0.53163211057947901</v>
      </c>
      <c r="N1075" s="6">
        <f t="shared" si="103"/>
        <v>0</v>
      </c>
      <c r="O1075" s="6">
        <f t="shared" si="104"/>
        <v>0.79744816586921852</v>
      </c>
      <c r="P1075" s="6">
        <f t="shared" si="105"/>
        <v>0.26581605528973951</v>
      </c>
      <c r="Q1075" s="6">
        <f t="shared" si="106"/>
        <v>0.29387070621614386</v>
      </c>
      <c r="R1075" s="6">
        <f t="shared" si="107"/>
        <v>-0.26581605528973951</v>
      </c>
      <c r="S1075" t="str" cm="1">
        <f t="array" ref="S1075">_xlfn.IFS(R1075&gt;Q1075,"Zunahme",-1*Q1075&gt;R1075,"Abnahme",TRUE,"Konstant")</f>
        <v>Konstant</v>
      </c>
      <c r="T1075">
        <f>IFERROR(INDEX(Gemeinde_Kennzahlen!A:C,MATCH(B1075,Gemeinde_Kennzahlen!B:B,),3),0)</f>
        <v>4889</v>
      </c>
      <c r="U1075">
        <f>IFERROR(IF(ISNUMBER(INDEX(Gemeinde_Kennzahlen!A:W,MATCH(B1075,Gemeinde_Kennzahlen!B:B,),23)),INDEX(Gemeinde_Kennzahlen!A:W,MATCH(B1075,Gemeinde_Kennzahlen!B:B,),23),0),0)</f>
        <v>2635</v>
      </c>
    </row>
    <row r="1076" spans="1:21" x14ac:dyDescent="0.2">
      <c r="A1076">
        <v>3293</v>
      </c>
      <c r="B1076" t="s">
        <v>1314</v>
      </c>
      <c r="C1076" s="6">
        <v>2.5106703489831785</v>
      </c>
      <c r="D1076" s="6">
        <v>0.83689011632772614</v>
      </c>
      <c r="E1076" s="6">
        <v>0.83689011632772614</v>
      </c>
      <c r="F1076" s="6">
        <v>1.6737802326554523</v>
      </c>
      <c r="G1076" s="6">
        <v>0.83689011632772614</v>
      </c>
      <c r="H1076" s="6">
        <v>0</v>
      </c>
      <c r="I1076" s="6">
        <v>2.5106703489831785</v>
      </c>
      <c r="J1076" s="6">
        <v>0</v>
      </c>
      <c r="K1076" s="6">
        <v>0.83689011632772614</v>
      </c>
      <c r="L1076" s="6">
        <v>0</v>
      </c>
      <c r="M1076" s="6">
        <f t="shared" si="102"/>
        <v>1.0042681395932713</v>
      </c>
      <c r="N1076" s="6">
        <f t="shared" si="103"/>
        <v>0.83689011632772614</v>
      </c>
      <c r="O1076" s="6">
        <f t="shared" si="104"/>
        <v>1.3390241861243619</v>
      </c>
      <c r="P1076" s="6">
        <f t="shared" si="105"/>
        <v>0.66951209306218096</v>
      </c>
      <c r="Q1076" s="6">
        <f t="shared" si="106"/>
        <v>0.30045274679245143</v>
      </c>
      <c r="R1076" s="6">
        <f t="shared" si="107"/>
        <v>-0.33475604653109037</v>
      </c>
      <c r="S1076" t="str" cm="1">
        <f t="array" ref="S1076">_xlfn.IFS(R1076&gt;Q1076,"Zunahme",-1*Q1076&gt;R1076,"Abnahme",TRUE,"Konstant")</f>
        <v>Abnahme</v>
      </c>
      <c r="T1076">
        <f>IFERROR(INDEX(Gemeinde_Kennzahlen!A:C,MATCH(B1076,Gemeinde_Kennzahlen!B:B,),3),0)</f>
        <v>8561</v>
      </c>
      <c r="U1076">
        <f>IFERROR(IF(ISNUMBER(INDEX(Gemeinde_Kennzahlen!A:W,MATCH(B1076,Gemeinde_Kennzahlen!B:B,),23)),INDEX(Gemeinde_Kennzahlen!A:W,MATCH(B1076,Gemeinde_Kennzahlen!B:B,),23),0),0)</f>
        <v>3388</v>
      </c>
    </row>
    <row r="1077" spans="1:21" x14ac:dyDescent="0.2">
      <c r="A1077">
        <v>3294</v>
      </c>
      <c r="B1077" t="s">
        <v>1313</v>
      </c>
      <c r="C1077" s="6">
        <v>0</v>
      </c>
      <c r="D1077" s="6">
        <v>0</v>
      </c>
      <c r="E1077" s="6">
        <v>0</v>
      </c>
      <c r="F1077" s="6">
        <v>0</v>
      </c>
      <c r="G1077" s="6">
        <v>0</v>
      </c>
      <c r="H1077" s="6">
        <v>0</v>
      </c>
      <c r="I1077" s="6">
        <v>0</v>
      </c>
      <c r="J1077" s="6">
        <v>0</v>
      </c>
      <c r="K1077" s="6">
        <v>3.5223670306445936</v>
      </c>
      <c r="L1077" s="6">
        <v>0</v>
      </c>
      <c r="M1077" s="6">
        <f t="shared" si="102"/>
        <v>0.35223670306445937</v>
      </c>
      <c r="N1077" s="6">
        <f t="shared" si="103"/>
        <v>0</v>
      </c>
      <c r="O1077" s="6">
        <f t="shared" si="104"/>
        <v>0</v>
      </c>
      <c r="P1077" s="6">
        <f t="shared" si="105"/>
        <v>0.70447340612891873</v>
      </c>
      <c r="Q1077" s="6">
        <f t="shared" si="106"/>
        <v>0.35223670306445937</v>
      </c>
      <c r="R1077" s="6">
        <f t="shared" si="107"/>
        <v>0.35223670306445937</v>
      </c>
      <c r="S1077" t="str" cm="1">
        <f t="array" ref="S1077">_xlfn.IFS(R1077&gt;Q1077,"Zunahme",-1*Q1077&gt;R1077,"Abnahme",TRUE,"Konstant")</f>
        <v>Konstant</v>
      </c>
      <c r="T1077">
        <f>IFERROR(INDEX(Gemeinde_Kennzahlen!A:C,MATCH(B1077,Gemeinde_Kennzahlen!B:B,),3),0)</f>
        <v>1556</v>
      </c>
      <c r="U1077">
        <f>IFERROR(IF(ISNUMBER(INDEX(Gemeinde_Kennzahlen!A:W,MATCH(B1077,Gemeinde_Kennzahlen!B:B,),23)),INDEX(Gemeinde_Kennzahlen!A:W,MATCH(B1077,Gemeinde_Kennzahlen!B:B,),23),0),0)</f>
        <v>1283</v>
      </c>
    </row>
    <row r="1078" spans="1:21" x14ac:dyDescent="0.2">
      <c r="A1078">
        <v>3295</v>
      </c>
      <c r="B1078" t="s">
        <v>1312</v>
      </c>
      <c r="C1078" s="6">
        <v>2.4497795198432142</v>
      </c>
      <c r="D1078" s="6">
        <v>0</v>
      </c>
      <c r="E1078" s="6">
        <v>2.4497795198432142</v>
      </c>
      <c r="F1078" s="6">
        <v>4.8995590396864284</v>
      </c>
      <c r="G1078" s="6">
        <v>2.4497795198432142</v>
      </c>
      <c r="H1078" s="6">
        <v>0</v>
      </c>
      <c r="I1078" s="6">
        <v>0</v>
      </c>
      <c r="J1078" s="6">
        <v>0</v>
      </c>
      <c r="K1078" s="6">
        <v>0</v>
      </c>
      <c r="L1078" s="6">
        <v>2.4497795198432142</v>
      </c>
      <c r="M1078" s="6">
        <f t="shared" si="102"/>
        <v>1.4698677119059287</v>
      </c>
      <c r="N1078" s="6">
        <f t="shared" si="103"/>
        <v>1.2248897599216071</v>
      </c>
      <c r="O1078" s="6">
        <f t="shared" si="104"/>
        <v>2.4497795198432142</v>
      </c>
      <c r="P1078" s="6">
        <f t="shared" si="105"/>
        <v>0.48995590396864286</v>
      </c>
      <c r="Q1078" s="6">
        <f t="shared" si="106"/>
        <v>0.54166663242779667</v>
      </c>
      <c r="R1078" s="6">
        <f t="shared" si="107"/>
        <v>-0.97991180793728583</v>
      </c>
      <c r="S1078" t="str" cm="1">
        <f t="array" ref="S1078">_xlfn.IFS(R1078&gt;Q1078,"Zunahme",-1*Q1078&gt;R1078,"Abnahme",TRUE,"Konstant")</f>
        <v>Abnahme</v>
      </c>
      <c r="T1078">
        <f>IFERROR(INDEX(Gemeinde_Kennzahlen!A:C,MATCH(B1078,Gemeinde_Kennzahlen!B:B,),3),0)</f>
        <v>2949</v>
      </c>
      <c r="U1078">
        <f>IFERROR(IF(ISNUMBER(INDEX(Gemeinde_Kennzahlen!A:W,MATCH(B1078,Gemeinde_Kennzahlen!B:B,),23)),INDEX(Gemeinde_Kennzahlen!A:W,MATCH(B1078,Gemeinde_Kennzahlen!B:B,),23),0),0)</f>
        <v>1133</v>
      </c>
    </row>
    <row r="1079" spans="1:21" x14ac:dyDescent="0.2">
      <c r="A1079">
        <v>3296</v>
      </c>
      <c r="B1079" t="s">
        <v>1311</v>
      </c>
      <c r="C1079" s="6">
        <v>2.9612081729345574</v>
      </c>
      <c r="D1079" s="6">
        <v>1.9741387819563718</v>
      </c>
      <c r="E1079" s="6">
        <v>1.9741387819563718</v>
      </c>
      <c r="F1079" s="6">
        <v>0</v>
      </c>
      <c r="G1079" s="6">
        <v>0</v>
      </c>
      <c r="H1079" s="6">
        <v>0.98706939097818591</v>
      </c>
      <c r="I1079" s="6">
        <v>0</v>
      </c>
      <c r="J1079" s="6">
        <v>1.9741387819563718</v>
      </c>
      <c r="K1079" s="6">
        <v>0.98706939097818591</v>
      </c>
      <c r="L1079" s="6">
        <v>1.9741387819563718</v>
      </c>
      <c r="M1079" s="6">
        <f t="shared" si="102"/>
        <v>1.2831902082716415</v>
      </c>
      <c r="N1079" s="6">
        <f t="shared" si="103"/>
        <v>1.4806040864672789</v>
      </c>
      <c r="O1079" s="6">
        <f t="shared" si="104"/>
        <v>1.3818971473694601</v>
      </c>
      <c r="P1079" s="6">
        <f t="shared" si="105"/>
        <v>1.1844832691738232</v>
      </c>
      <c r="Q1079" s="6">
        <f t="shared" si="106"/>
        <v>0.33066415362487711</v>
      </c>
      <c r="R1079" s="6">
        <f t="shared" si="107"/>
        <v>-9.8706939097818358E-2</v>
      </c>
      <c r="S1079" t="str" cm="1">
        <f t="array" ref="S1079">_xlfn.IFS(R1079&gt;Q1079,"Zunahme",-1*Q1079&gt;R1079,"Abnahme",TRUE,"Konstant")</f>
        <v>Konstant</v>
      </c>
      <c r="T1079">
        <f>IFERROR(INDEX(Gemeinde_Kennzahlen!A:C,MATCH(B1079,Gemeinde_Kennzahlen!B:B,),3),0)</f>
        <v>6200</v>
      </c>
      <c r="U1079">
        <f>IFERROR(IF(ISNUMBER(INDEX(Gemeinde_Kennzahlen!A:W,MATCH(B1079,Gemeinde_Kennzahlen!B:B,),23)),INDEX(Gemeinde_Kennzahlen!A:W,MATCH(B1079,Gemeinde_Kennzahlen!B:B,),23),0),0)</f>
        <v>3931</v>
      </c>
    </row>
    <row r="1080" spans="1:21" x14ac:dyDescent="0.2">
      <c r="A1080">
        <v>3297</v>
      </c>
      <c r="B1080" t="s">
        <v>1310</v>
      </c>
      <c r="C1080" s="6">
        <v>0</v>
      </c>
      <c r="D1080" s="6">
        <v>0</v>
      </c>
      <c r="E1080" s="6">
        <v>0</v>
      </c>
      <c r="F1080" s="6">
        <v>0</v>
      </c>
      <c r="G1080" s="6">
        <v>0</v>
      </c>
      <c r="H1080" s="6">
        <v>0</v>
      </c>
      <c r="I1080" s="6">
        <v>0</v>
      </c>
      <c r="J1080" s="6">
        <v>1.527650473571647</v>
      </c>
      <c r="K1080" s="6">
        <v>0</v>
      </c>
      <c r="L1080" s="6">
        <v>1.527650473571647</v>
      </c>
      <c r="M1080" s="6">
        <f t="shared" si="102"/>
        <v>0.3055300947143294</v>
      </c>
      <c r="N1080" s="6">
        <f t="shared" si="103"/>
        <v>0</v>
      </c>
      <c r="O1080" s="6">
        <f t="shared" si="104"/>
        <v>0</v>
      </c>
      <c r="P1080" s="6">
        <f t="shared" si="105"/>
        <v>0.61106018942865881</v>
      </c>
      <c r="Q1080" s="6">
        <f t="shared" si="106"/>
        <v>0.20368672980955291</v>
      </c>
      <c r="R1080" s="6">
        <f t="shared" si="107"/>
        <v>0.3055300947143294</v>
      </c>
      <c r="S1080" t="str" cm="1">
        <f t="array" ref="S1080">_xlfn.IFS(R1080&gt;Q1080,"Zunahme",-1*Q1080&gt;R1080,"Abnahme",TRUE,"Konstant")</f>
        <v>Zunahme</v>
      </c>
      <c r="T1080">
        <f>IFERROR(INDEX(Gemeinde_Kennzahlen!A:C,MATCH(B1080,Gemeinde_Kennzahlen!B:B,),3),0)</f>
        <v>4884</v>
      </c>
      <c r="U1080">
        <f>IFERROR(IF(ISNUMBER(INDEX(Gemeinde_Kennzahlen!A:W,MATCH(B1080,Gemeinde_Kennzahlen!B:B,),23)),INDEX(Gemeinde_Kennzahlen!A:W,MATCH(B1080,Gemeinde_Kennzahlen!B:B,),23),0),0)</f>
        <v>1662</v>
      </c>
    </row>
    <row r="1081" spans="1:21" x14ac:dyDescent="0.2">
      <c r="A1081">
        <v>3298</v>
      </c>
      <c r="B1081" t="s">
        <v>1309</v>
      </c>
      <c r="C1081" s="6">
        <v>1.256123602562492</v>
      </c>
      <c r="D1081" s="6">
        <v>1.256123602562492</v>
      </c>
      <c r="E1081" s="6">
        <v>2.512247205124984</v>
      </c>
      <c r="F1081" s="6">
        <v>0</v>
      </c>
      <c r="G1081" s="6">
        <v>0</v>
      </c>
      <c r="H1081" s="6">
        <v>0</v>
      </c>
      <c r="I1081" s="6">
        <v>1.256123602562492</v>
      </c>
      <c r="J1081" s="6">
        <v>0</v>
      </c>
      <c r="K1081" s="6">
        <v>0</v>
      </c>
      <c r="L1081" s="6">
        <v>0</v>
      </c>
      <c r="M1081" s="6">
        <f t="shared" si="102"/>
        <v>0.628061801281246</v>
      </c>
      <c r="N1081" s="6">
        <f t="shared" si="103"/>
        <v>0</v>
      </c>
      <c r="O1081" s="6">
        <f t="shared" si="104"/>
        <v>1.0048988820499936</v>
      </c>
      <c r="P1081" s="6">
        <f t="shared" si="105"/>
        <v>0.25122472051249839</v>
      </c>
      <c r="Q1081" s="6">
        <f t="shared" si="106"/>
        <v>0.2808777763471661</v>
      </c>
      <c r="R1081" s="6">
        <f t="shared" si="107"/>
        <v>-0.37683708076874761</v>
      </c>
      <c r="S1081" t="str" cm="1">
        <f t="array" ref="S1081">_xlfn.IFS(R1081&gt;Q1081,"Zunahme",-1*Q1081&gt;R1081,"Abnahme",TRUE,"Konstant")</f>
        <v>Abnahme</v>
      </c>
      <c r="T1081">
        <f>IFERROR(INDEX(Gemeinde_Kennzahlen!A:C,MATCH(B1081,Gemeinde_Kennzahlen!B:B,),3),0)</f>
        <v>5705</v>
      </c>
      <c r="U1081">
        <f>IFERROR(IF(ISNUMBER(INDEX(Gemeinde_Kennzahlen!A:W,MATCH(B1081,Gemeinde_Kennzahlen!B:B,),23)),INDEX(Gemeinde_Kennzahlen!A:W,MATCH(B1081,Gemeinde_Kennzahlen!B:B,),23),0),0)</f>
        <v>2256</v>
      </c>
    </row>
    <row r="1082" spans="1:21" x14ac:dyDescent="0.2">
      <c r="A1082">
        <v>3311</v>
      </c>
      <c r="B1082" t="s">
        <v>1308</v>
      </c>
      <c r="C1082" s="6">
        <v>0</v>
      </c>
      <c r="D1082" s="6">
        <v>0</v>
      </c>
      <c r="E1082" s="6">
        <v>0</v>
      </c>
      <c r="F1082" s="6">
        <v>4.2354934349851758</v>
      </c>
      <c r="G1082" s="6">
        <v>0</v>
      </c>
      <c r="H1082" s="6">
        <v>0</v>
      </c>
      <c r="I1082" s="6">
        <v>0</v>
      </c>
      <c r="J1082" s="6">
        <v>0</v>
      </c>
      <c r="K1082" s="6">
        <v>4.2354934349851758</v>
      </c>
      <c r="L1082" s="6">
        <v>0</v>
      </c>
      <c r="M1082" s="6">
        <f t="shared" si="102"/>
        <v>0.84709868699703517</v>
      </c>
      <c r="N1082" s="6">
        <f t="shared" si="103"/>
        <v>0</v>
      </c>
      <c r="O1082" s="6">
        <f t="shared" si="104"/>
        <v>0.84709868699703517</v>
      </c>
      <c r="P1082" s="6">
        <f t="shared" si="105"/>
        <v>0.84709868699703517</v>
      </c>
      <c r="Q1082" s="6">
        <f t="shared" si="106"/>
        <v>0.56473245799802341</v>
      </c>
      <c r="R1082" s="6">
        <f t="shared" si="107"/>
        <v>0</v>
      </c>
      <c r="S1082" t="str" cm="1">
        <f t="array" ref="S1082">_xlfn.IFS(R1082&gt;Q1082,"Zunahme",-1*Q1082&gt;R1082,"Abnahme",TRUE,"Konstant")</f>
        <v>Konstant</v>
      </c>
      <c r="T1082">
        <f>IFERROR(INDEX(Gemeinde_Kennzahlen!A:C,MATCH(B1082,Gemeinde_Kennzahlen!B:B,),3),0)</f>
        <v>1823</v>
      </c>
      <c r="U1082">
        <f>IFERROR(IF(ISNUMBER(INDEX(Gemeinde_Kennzahlen!A:W,MATCH(B1082,Gemeinde_Kennzahlen!B:B,),23)),INDEX(Gemeinde_Kennzahlen!A:W,MATCH(B1082,Gemeinde_Kennzahlen!B:B,),23),0),0)</f>
        <v>538</v>
      </c>
    </row>
    <row r="1083" spans="1:21" x14ac:dyDescent="0.2">
      <c r="A1083">
        <v>3312</v>
      </c>
      <c r="B1083" t="s">
        <v>1307</v>
      </c>
      <c r="C1083" s="6">
        <v>0</v>
      </c>
      <c r="D1083" s="6">
        <v>2.4230676035861398</v>
      </c>
      <c r="E1083" s="6">
        <v>0</v>
      </c>
      <c r="F1083" s="6">
        <v>4.8461352071722796</v>
      </c>
      <c r="G1083" s="6">
        <v>0</v>
      </c>
      <c r="H1083" s="6">
        <v>2.4230676035861398</v>
      </c>
      <c r="I1083" s="6">
        <v>0</v>
      </c>
      <c r="J1083" s="6">
        <v>2.4230676035861398</v>
      </c>
      <c r="K1083" s="6">
        <v>2.4230676035861398</v>
      </c>
      <c r="L1083" s="6">
        <v>0</v>
      </c>
      <c r="M1083" s="6">
        <f t="shared" si="102"/>
        <v>1.4538405621516841</v>
      </c>
      <c r="N1083" s="6">
        <f t="shared" si="103"/>
        <v>1.2115338017930699</v>
      </c>
      <c r="O1083" s="6">
        <f t="shared" si="104"/>
        <v>1.4538405621516839</v>
      </c>
      <c r="P1083" s="6">
        <f t="shared" si="105"/>
        <v>1.4538405621516839</v>
      </c>
      <c r="Q1083" s="6">
        <f t="shared" si="106"/>
        <v>0.53576040551738946</v>
      </c>
      <c r="R1083" s="6">
        <f t="shared" si="107"/>
        <v>0</v>
      </c>
      <c r="S1083" t="str" cm="1">
        <f t="array" ref="S1083">_xlfn.IFS(R1083&gt;Q1083,"Zunahme",-1*Q1083&gt;R1083,"Abnahme",TRUE,"Konstant")</f>
        <v>Konstant</v>
      </c>
      <c r="T1083">
        <f>IFERROR(INDEX(Gemeinde_Kennzahlen!A:C,MATCH(B1083,Gemeinde_Kennzahlen!B:B,),3),0)</f>
        <v>2982</v>
      </c>
      <c r="U1083">
        <f>IFERROR(IF(ISNUMBER(INDEX(Gemeinde_Kennzahlen!A:W,MATCH(B1083,Gemeinde_Kennzahlen!B:B,),23)),INDEX(Gemeinde_Kennzahlen!A:W,MATCH(B1083,Gemeinde_Kennzahlen!B:B,),23),0),0)</f>
        <v>1145</v>
      </c>
    </row>
    <row r="1084" spans="1:21" x14ac:dyDescent="0.2">
      <c r="A1084">
        <v>3313</v>
      </c>
      <c r="B1084" t="s">
        <v>1306</v>
      </c>
      <c r="C1084" s="6">
        <v>0</v>
      </c>
      <c r="D1084" s="6">
        <v>1.4861049190072817</v>
      </c>
      <c r="E1084" s="6">
        <v>1.4861049190072817</v>
      </c>
      <c r="F1084" s="6">
        <v>0</v>
      </c>
      <c r="G1084" s="6">
        <v>1.4861049190072817</v>
      </c>
      <c r="H1084" s="6">
        <v>1.4861049190072817</v>
      </c>
      <c r="I1084" s="6">
        <v>2.9722098380145634</v>
      </c>
      <c r="J1084" s="6">
        <v>1.4861049190072817</v>
      </c>
      <c r="K1084" s="6">
        <v>1.4861049190072817</v>
      </c>
      <c r="L1084" s="6">
        <v>4.4583147570218458</v>
      </c>
      <c r="M1084" s="6">
        <f t="shared" si="102"/>
        <v>1.6347154109080102</v>
      </c>
      <c r="N1084" s="6">
        <f t="shared" si="103"/>
        <v>1.4861049190072817</v>
      </c>
      <c r="O1084" s="6">
        <f t="shared" si="104"/>
        <v>0.89166295140436902</v>
      </c>
      <c r="P1084" s="6">
        <f t="shared" si="105"/>
        <v>2.3777678704116512</v>
      </c>
      <c r="Q1084" s="6">
        <f t="shared" si="106"/>
        <v>0.41148381943419388</v>
      </c>
      <c r="R1084" s="6">
        <f t="shared" si="107"/>
        <v>0.74305245950364096</v>
      </c>
      <c r="S1084" t="str" cm="1">
        <f t="array" ref="S1084">_xlfn.IFS(R1084&gt;Q1084,"Zunahme",-1*Q1084&gt;R1084,"Abnahme",TRUE,"Konstant")</f>
        <v>Zunahme</v>
      </c>
      <c r="T1084">
        <f>IFERROR(INDEX(Gemeinde_Kennzahlen!A:C,MATCH(B1084,Gemeinde_Kennzahlen!B:B,),3),0)</f>
        <v>4924</v>
      </c>
      <c r="U1084">
        <f>IFERROR(IF(ISNUMBER(INDEX(Gemeinde_Kennzahlen!A:W,MATCH(B1084,Gemeinde_Kennzahlen!B:B,),23)),INDEX(Gemeinde_Kennzahlen!A:W,MATCH(B1084,Gemeinde_Kennzahlen!B:B,),23),0),0)</f>
        <v>1805</v>
      </c>
    </row>
    <row r="1085" spans="1:21" x14ac:dyDescent="0.2">
      <c r="A1085">
        <v>3315</v>
      </c>
      <c r="B1085" t="s">
        <v>1305</v>
      </c>
      <c r="C1085" s="6">
        <v>1.8925056775170326</v>
      </c>
      <c r="D1085" s="6">
        <v>1.8925056775170326</v>
      </c>
      <c r="E1085" s="6">
        <v>1.8925056775170326</v>
      </c>
      <c r="F1085" s="6">
        <v>1.8925056775170326</v>
      </c>
      <c r="G1085" s="6">
        <v>0</v>
      </c>
      <c r="H1085" s="6">
        <v>0</v>
      </c>
      <c r="I1085" s="6">
        <v>0</v>
      </c>
      <c r="J1085" s="6">
        <v>0</v>
      </c>
      <c r="K1085" s="6">
        <v>1.8925056775170326</v>
      </c>
      <c r="L1085" s="6">
        <v>0</v>
      </c>
      <c r="M1085" s="6">
        <f t="shared" si="102"/>
        <v>0.94625283875851629</v>
      </c>
      <c r="N1085" s="6">
        <f t="shared" si="103"/>
        <v>0.94625283875851629</v>
      </c>
      <c r="O1085" s="6">
        <f t="shared" si="104"/>
        <v>1.5140045420136261</v>
      </c>
      <c r="P1085" s="6">
        <f t="shared" si="105"/>
        <v>0.37850113550340653</v>
      </c>
      <c r="Q1085" s="6">
        <f t="shared" si="106"/>
        <v>0.31541761291950543</v>
      </c>
      <c r="R1085" s="6">
        <f t="shared" si="107"/>
        <v>-0.56775170325510982</v>
      </c>
      <c r="S1085" t="str" cm="1">
        <f t="array" ref="S1085">_xlfn.IFS(R1085&gt;Q1085,"Zunahme",-1*Q1085&gt;R1085,"Abnahme",TRUE,"Konstant")</f>
        <v>Abnahme</v>
      </c>
      <c r="T1085">
        <f>IFERROR(INDEX(Gemeinde_Kennzahlen!A:C,MATCH(B1085,Gemeinde_Kennzahlen!B:B,),3),0)</f>
        <v>3876</v>
      </c>
      <c r="U1085">
        <f>IFERROR(IF(ISNUMBER(INDEX(Gemeinde_Kennzahlen!A:W,MATCH(B1085,Gemeinde_Kennzahlen!B:B,),23)),INDEX(Gemeinde_Kennzahlen!A:W,MATCH(B1085,Gemeinde_Kennzahlen!B:B,),23),0),0)</f>
        <v>1408</v>
      </c>
    </row>
    <row r="1086" spans="1:21" x14ac:dyDescent="0.2">
      <c r="A1086">
        <v>3316</v>
      </c>
      <c r="B1086" t="s">
        <v>1304</v>
      </c>
      <c r="C1086" s="6">
        <v>0</v>
      </c>
      <c r="D1086" s="6">
        <v>0</v>
      </c>
      <c r="E1086" s="6">
        <v>0</v>
      </c>
      <c r="F1086" s="6">
        <v>0</v>
      </c>
      <c r="G1086" s="6">
        <v>9.0375056484410301</v>
      </c>
      <c r="H1086" s="6">
        <v>4.5187528242205151</v>
      </c>
      <c r="I1086" s="6">
        <v>0</v>
      </c>
      <c r="J1086" s="6">
        <v>0</v>
      </c>
      <c r="K1086" s="6">
        <v>0</v>
      </c>
      <c r="L1086" s="6">
        <v>0</v>
      </c>
      <c r="M1086" s="6">
        <f t="shared" si="102"/>
        <v>1.3556258472661544</v>
      </c>
      <c r="N1086" s="6">
        <f t="shared" si="103"/>
        <v>0</v>
      </c>
      <c r="O1086" s="6">
        <f t="shared" si="104"/>
        <v>1.807501129688206</v>
      </c>
      <c r="P1086" s="6">
        <f t="shared" si="105"/>
        <v>0.90375056484410299</v>
      </c>
      <c r="Q1086" s="6">
        <f t="shared" si="106"/>
        <v>0.96447119105781709</v>
      </c>
      <c r="R1086" s="6">
        <f t="shared" si="107"/>
        <v>-0.45187528242205144</v>
      </c>
      <c r="S1086" t="str" cm="1">
        <f t="array" ref="S1086">_xlfn.IFS(R1086&gt;Q1086,"Zunahme",-1*Q1086&gt;R1086,"Abnahme",TRUE,"Konstant")</f>
        <v>Konstant</v>
      </c>
      <c r="T1086">
        <f>IFERROR(INDEX(Gemeinde_Kennzahlen!A:C,MATCH(B1086,Gemeinde_Kennzahlen!B:B,),3),0)</f>
        <v>1717</v>
      </c>
      <c r="U1086">
        <f>IFERROR(IF(ISNUMBER(INDEX(Gemeinde_Kennzahlen!A:W,MATCH(B1086,Gemeinde_Kennzahlen!B:B,),23)),INDEX(Gemeinde_Kennzahlen!A:W,MATCH(B1086,Gemeinde_Kennzahlen!B:B,),23),0),0)</f>
        <v>496</v>
      </c>
    </row>
    <row r="1087" spans="1:21" x14ac:dyDescent="0.2">
      <c r="A1087">
        <v>3338</v>
      </c>
      <c r="B1087" t="s">
        <v>1303</v>
      </c>
      <c r="C1087" s="6">
        <v>3.66905155017428</v>
      </c>
      <c r="D1087" s="6">
        <v>1.83452577508714</v>
      </c>
      <c r="E1087" s="6">
        <v>0</v>
      </c>
      <c r="F1087" s="6">
        <v>1.83452577508714</v>
      </c>
      <c r="G1087" s="6">
        <v>0</v>
      </c>
      <c r="H1087" s="6">
        <v>3.66905155017428</v>
      </c>
      <c r="I1087" s="6">
        <v>1.83452577508714</v>
      </c>
      <c r="J1087" s="6">
        <v>0</v>
      </c>
      <c r="K1087" s="6">
        <v>0</v>
      </c>
      <c r="L1087" s="6">
        <v>1.83452577508714</v>
      </c>
      <c r="M1087" s="6">
        <f t="shared" si="102"/>
        <v>1.4676206200697119</v>
      </c>
      <c r="N1087" s="6">
        <f t="shared" si="103"/>
        <v>1.83452577508714</v>
      </c>
      <c r="O1087" s="6">
        <f t="shared" si="104"/>
        <v>1.4676206200697119</v>
      </c>
      <c r="P1087" s="6">
        <f t="shared" si="105"/>
        <v>1.4676206200697119</v>
      </c>
      <c r="Q1087" s="6">
        <f t="shared" si="106"/>
        <v>0.45761112783879909</v>
      </c>
      <c r="R1087" s="6">
        <f t="shared" si="107"/>
        <v>0</v>
      </c>
      <c r="S1087" t="str" cm="1">
        <f t="array" ref="S1087">_xlfn.IFS(R1087&gt;Q1087,"Zunahme",-1*Q1087&gt;R1087,"Abnahme",TRUE,"Konstant")</f>
        <v>Konstant</v>
      </c>
      <c r="T1087">
        <f>IFERROR(INDEX(Gemeinde_Kennzahlen!A:C,MATCH(B1087,Gemeinde_Kennzahlen!B:B,),3),0)</f>
        <v>3766</v>
      </c>
      <c r="U1087">
        <f>IFERROR(IF(ISNUMBER(INDEX(Gemeinde_Kennzahlen!A:W,MATCH(B1087,Gemeinde_Kennzahlen!B:B,),23)),INDEX(Gemeinde_Kennzahlen!A:W,MATCH(B1087,Gemeinde_Kennzahlen!B:B,),23),0),0)</f>
        <v>1685</v>
      </c>
    </row>
    <row r="1088" spans="1:21" x14ac:dyDescent="0.2">
      <c r="A1088">
        <v>3339</v>
      </c>
      <c r="B1088" t="s">
        <v>1302</v>
      </c>
      <c r="C1088" s="6">
        <v>1.0011012113324658</v>
      </c>
      <c r="D1088" s="6">
        <v>1.0011012113324658</v>
      </c>
      <c r="E1088" s="6">
        <v>3.0033036339973971</v>
      </c>
      <c r="F1088" s="6">
        <v>1.0011012113324658</v>
      </c>
      <c r="G1088" s="6">
        <v>3.0033036339973971</v>
      </c>
      <c r="H1088" s="6">
        <v>3.0033036339973971</v>
      </c>
      <c r="I1088" s="6">
        <v>3.0033036339973971</v>
      </c>
      <c r="J1088" s="6">
        <v>3.0033036339973971</v>
      </c>
      <c r="K1088" s="6">
        <v>3.0033036339973971</v>
      </c>
      <c r="L1088" s="6">
        <v>4.0044048453298631</v>
      </c>
      <c r="M1088" s="6">
        <f t="shared" si="102"/>
        <v>2.5027530283311643</v>
      </c>
      <c r="N1088" s="6">
        <f t="shared" si="103"/>
        <v>3.0033036339973971</v>
      </c>
      <c r="O1088" s="6">
        <f t="shared" si="104"/>
        <v>1.8019821803984382</v>
      </c>
      <c r="P1088" s="6">
        <f t="shared" si="105"/>
        <v>3.2035238762638905</v>
      </c>
      <c r="Q1088" s="6">
        <f t="shared" si="106"/>
        <v>0.34194116080887649</v>
      </c>
      <c r="R1088" s="6">
        <f t="shared" si="107"/>
        <v>0.70077084793272615</v>
      </c>
      <c r="S1088" t="str" cm="1">
        <f t="array" ref="S1088">_xlfn.IFS(R1088&gt;Q1088,"Zunahme",-1*Q1088&gt;R1088,"Abnahme",TRUE,"Konstant")</f>
        <v>Zunahme</v>
      </c>
      <c r="T1088">
        <f>IFERROR(INDEX(Gemeinde_Kennzahlen!A:C,MATCH(B1088,Gemeinde_Kennzahlen!B:B,),3),0)</f>
        <v>6489</v>
      </c>
      <c r="U1088">
        <f>IFERROR(IF(ISNUMBER(INDEX(Gemeinde_Kennzahlen!A:W,MATCH(B1088,Gemeinde_Kennzahlen!B:B,),23)),INDEX(Gemeinde_Kennzahlen!A:W,MATCH(B1088,Gemeinde_Kennzahlen!B:B,),23),0),0)</f>
        <v>3500</v>
      </c>
    </row>
    <row r="1089" spans="1:21" x14ac:dyDescent="0.2">
      <c r="A1089">
        <v>3340</v>
      </c>
      <c r="B1089" t="s">
        <v>1301</v>
      </c>
      <c r="C1089" s="6">
        <v>1.1190188442773374</v>
      </c>
      <c r="D1089" s="6">
        <v>1.7904301508437401</v>
      </c>
      <c r="E1089" s="6">
        <v>1.1190188442773374</v>
      </c>
      <c r="F1089" s="6">
        <v>2.0142339196992074</v>
      </c>
      <c r="G1089" s="6">
        <v>1.7904301508437401</v>
      </c>
      <c r="H1089" s="6">
        <v>1.1190188442773374</v>
      </c>
      <c r="I1089" s="6">
        <v>2.0142339196992074</v>
      </c>
      <c r="J1089" s="6">
        <v>2.0142339196992074</v>
      </c>
      <c r="K1089" s="6">
        <v>0.44760753771093503</v>
      </c>
      <c r="L1089" s="6">
        <v>0.44760753771093503</v>
      </c>
      <c r="M1089" s="6">
        <f t="shared" si="102"/>
        <v>1.3875833669038986</v>
      </c>
      <c r="N1089" s="6">
        <f t="shared" si="103"/>
        <v>1.4547244975605387</v>
      </c>
      <c r="O1089" s="6">
        <f t="shared" si="104"/>
        <v>1.5666263819882724</v>
      </c>
      <c r="P1089" s="6">
        <f t="shared" si="105"/>
        <v>1.2085403518195243</v>
      </c>
      <c r="Q1089" s="6">
        <f t="shared" si="106"/>
        <v>0.19681163120530132</v>
      </c>
      <c r="R1089" s="6">
        <f t="shared" si="107"/>
        <v>-0.17904301508437426</v>
      </c>
      <c r="S1089" t="str" cm="1">
        <f t="array" ref="S1089">_xlfn.IFS(R1089&gt;Q1089,"Zunahme",-1*Q1089&gt;R1089,"Abnahme",TRUE,"Konstant")</f>
        <v>Konstant</v>
      </c>
      <c r="T1089">
        <f>IFERROR(INDEX(Gemeinde_Kennzahlen!A:C,MATCH(B1089,Gemeinde_Kennzahlen!B:B,),3),0)</f>
        <v>27277</v>
      </c>
      <c r="U1089">
        <f>IFERROR(IF(ISNUMBER(INDEX(Gemeinde_Kennzahlen!A:W,MATCH(B1089,Gemeinde_Kennzahlen!B:B,),23)),INDEX(Gemeinde_Kennzahlen!A:W,MATCH(B1089,Gemeinde_Kennzahlen!B:B,),23),0),0)</f>
        <v>17405</v>
      </c>
    </row>
    <row r="1090" spans="1:21" x14ac:dyDescent="0.2">
      <c r="A1090">
        <v>3341</v>
      </c>
      <c r="B1090" t="s">
        <v>1300</v>
      </c>
      <c r="C1090" s="6">
        <v>0</v>
      </c>
      <c r="D1090" s="6">
        <v>0</v>
      </c>
      <c r="E1090" s="6">
        <v>0</v>
      </c>
      <c r="F1090" s="6">
        <v>0</v>
      </c>
      <c r="G1090" s="6">
        <v>0</v>
      </c>
      <c r="H1090" s="6">
        <v>1.5092061575611229</v>
      </c>
      <c r="I1090" s="6">
        <v>0</v>
      </c>
      <c r="J1090" s="6">
        <v>3.0184123151222457</v>
      </c>
      <c r="K1090" s="6">
        <v>0</v>
      </c>
      <c r="L1090" s="6">
        <v>1.5092061575611229</v>
      </c>
      <c r="M1090" s="6">
        <f t="shared" si="102"/>
        <v>0.60368246302444917</v>
      </c>
      <c r="N1090" s="6">
        <f t="shared" si="103"/>
        <v>0</v>
      </c>
      <c r="O1090" s="6">
        <f t="shared" si="104"/>
        <v>0</v>
      </c>
      <c r="P1090" s="6">
        <f t="shared" si="105"/>
        <v>1.2073649260488983</v>
      </c>
      <c r="Q1090" s="6">
        <f t="shared" si="106"/>
        <v>0.33369803706161583</v>
      </c>
      <c r="R1090" s="6">
        <f t="shared" si="107"/>
        <v>0.60368246302444917</v>
      </c>
      <c r="S1090" t="str" cm="1">
        <f t="array" ref="S1090">_xlfn.IFS(R1090&gt;Q1090,"Zunahme",-1*Q1090&gt;R1090,"Abnahme",TRUE,"Konstant")</f>
        <v>Zunahme</v>
      </c>
      <c r="T1090">
        <f>IFERROR(INDEX(Gemeinde_Kennzahlen!A:C,MATCH(B1090,Gemeinde_Kennzahlen!B:B,),3),0)</f>
        <v>5218</v>
      </c>
      <c r="U1090">
        <f>IFERROR(IF(ISNUMBER(INDEX(Gemeinde_Kennzahlen!A:W,MATCH(B1090,Gemeinde_Kennzahlen!B:B,),23)),INDEX(Gemeinde_Kennzahlen!A:W,MATCH(B1090,Gemeinde_Kennzahlen!B:B,),23),0),0)</f>
        <v>1408</v>
      </c>
    </row>
    <row r="1091" spans="1:21" x14ac:dyDescent="0.2">
      <c r="A1091">
        <v>3342</v>
      </c>
      <c r="B1091" t="s">
        <v>1299</v>
      </c>
      <c r="C1091" s="6">
        <v>2.178332849259367</v>
      </c>
      <c r="D1091" s="6">
        <v>0.72611094975312229</v>
      </c>
      <c r="E1091" s="6">
        <v>0.72611094975312229</v>
      </c>
      <c r="F1091" s="6">
        <v>0.72611094975312229</v>
      </c>
      <c r="G1091" s="6">
        <v>0.72611094975312229</v>
      </c>
      <c r="H1091" s="6">
        <v>0</v>
      </c>
      <c r="I1091" s="6">
        <v>1.4522218995062446</v>
      </c>
      <c r="J1091" s="6">
        <v>2.178332849259367</v>
      </c>
      <c r="K1091" s="6">
        <v>0.72611094975312229</v>
      </c>
      <c r="L1091" s="6">
        <v>0.72611094975312229</v>
      </c>
      <c r="M1091" s="6">
        <f t="shared" si="102"/>
        <v>1.0165553296543712</v>
      </c>
      <c r="N1091" s="6">
        <f t="shared" si="103"/>
        <v>0.72611094975312229</v>
      </c>
      <c r="O1091" s="6">
        <f t="shared" si="104"/>
        <v>1.0165553296543712</v>
      </c>
      <c r="P1091" s="6">
        <f t="shared" si="105"/>
        <v>1.0165553296543712</v>
      </c>
      <c r="Q1091" s="6">
        <f t="shared" si="106"/>
        <v>0.22183055934533055</v>
      </c>
      <c r="R1091" s="6">
        <f t="shared" si="107"/>
        <v>0</v>
      </c>
      <c r="S1091" t="str" cm="1">
        <f t="array" ref="S1091">_xlfn.IFS(R1091&gt;Q1091,"Zunahme",-1*Q1091&gt;R1091,"Abnahme",TRUE,"Konstant")</f>
        <v>Konstant</v>
      </c>
      <c r="T1091">
        <f>IFERROR(INDEX(Gemeinde_Kennzahlen!A:C,MATCH(B1091,Gemeinde_Kennzahlen!B:B,),3),0)</f>
        <v>9584</v>
      </c>
      <c r="U1091">
        <f>IFERROR(IF(ISNUMBER(INDEX(Gemeinde_Kennzahlen!A:W,MATCH(B1091,Gemeinde_Kennzahlen!B:B,),23)),INDEX(Gemeinde_Kennzahlen!A:W,MATCH(B1091,Gemeinde_Kennzahlen!B:B,),23),0),0)</f>
        <v>4188</v>
      </c>
    </row>
    <row r="1092" spans="1:21" x14ac:dyDescent="0.2">
      <c r="A1092">
        <v>3352</v>
      </c>
      <c r="B1092" t="s">
        <v>1298</v>
      </c>
      <c r="C1092" s="6">
        <v>1.3806433798149937</v>
      </c>
      <c r="D1092" s="6">
        <v>1.3806433798149937</v>
      </c>
      <c r="E1092" s="6">
        <v>1.3806433798149937</v>
      </c>
      <c r="F1092" s="6">
        <v>0</v>
      </c>
      <c r="G1092" s="6">
        <v>1.3806433798149937</v>
      </c>
      <c r="H1092" s="6">
        <v>1.3806433798149937</v>
      </c>
      <c r="I1092" s="6">
        <v>0</v>
      </c>
      <c r="J1092" s="6">
        <v>0</v>
      </c>
      <c r="K1092" s="6">
        <v>1.3806433798149937</v>
      </c>
      <c r="L1092" s="6">
        <v>0</v>
      </c>
      <c r="M1092" s="6">
        <f t="shared" si="102"/>
        <v>0.82838602788899629</v>
      </c>
      <c r="N1092" s="6">
        <f t="shared" si="103"/>
        <v>1.3806433798149937</v>
      </c>
      <c r="O1092" s="6">
        <f t="shared" si="104"/>
        <v>1.1045147038519949</v>
      </c>
      <c r="P1092" s="6">
        <f t="shared" si="105"/>
        <v>0.55225735192599745</v>
      </c>
      <c r="Q1092" s="6">
        <f t="shared" si="106"/>
        <v>0.22545811981988839</v>
      </c>
      <c r="R1092" s="6">
        <f t="shared" si="107"/>
        <v>-0.27612867596299884</v>
      </c>
      <c r="S1092" t="str" cm="1">
        <f t="array" ref="S1092">_xlfn.IFS(R1092&gt;Q1092,"Zunahme",-1*Q1092&gt;R1092,"Abnahme",TRUE,"Konstant")</f>
        <v>Abnahme</v>
      </c>
      <c r="T1092">
        <f>IFERROR(INDEX(Gemeinde_Kennzahlen!A:C,MATCH(B1092,Gemeinde_Kennzahlen!B:B,),3),0)</f>
        <v>5001</v>
      </c>
      <c r="U1092">
        <f>IFERROR(IF(ISNUMBER(INDEX(Gemeinde_Kennzahlen!A:W,MATCH(B1092,Gemeinde_Kennzahlen!B:B,),23)),INDEX(Gemeinde_Kennzahlen!A:W,MATCH(B1092,Gemeinde_Kennzahlen!B:B,),23),0),0)</f>
        <v>2242</v>
      </c>
    </row>
    <row r="1093" spans="1:21" x14ac:dyDescent="0.2">
      <c r="A1093">
        <v>3359</v>
      </c>
      <c r="B1093" t="s">
        <v>1297</v>
      </c>
      <c r="C1093" s="6">
        <v>2.4189646831156266</v>
      </c>
      <c r="D1093" s="6">
        <v>2.4189646831156266</v>
      </c>
      <c r="E1093" s="6">
        <v>0</v>
      </c>
      <c r="F1093" s="6">
        <v>2.4189646831156266</v>
      </c>
      <c r="G1093" s="6">
        <v>0</v>
      </c>
      <c r="H1093" s="6">
        <v>0</v>
      </c>
      <c r="I1093" s="6">
        <v>2.4189646831156266</v>
      </c>
      <c r="J1093" s="6">
        <v>2.4189646831156266</v>
      </c>
      <c r="K1093" s="6">
        <v>0</v>
      </c>
      <c r="L1093" s="6">
        <v>0</v>
      </c>
      <c r="M1093" s="6">
        <f t="shared" si="102"/>
        <v>1.2094823415578133</v>
      </c>
      <c r="N1093" s="6">
        <f t="shared" si="103"/>
        <v>1.2094823415578133</v>
      </c>
      <c r="O1093" s="6">
        <f t="shared" si="104"/>
        <v>1.4513788098693758</v>
      </c>
      <c r="P1093" s="6">
        <f t="shared" si="105"/>
        <v>0.96758587324625067</v>
      </c>
      <c r="Q1093" s="6">
        <f t="shared" si="106"/>
        <v>0.40316078051927107</v>
      </c>
      <c r="R1093" s="6">
        <f t="shared" si="107"/>
        <v>-0.24189646831156264</v>
      </c>
      <c r="S1093" t="str" cm="1">
        <f t="array" ref="S1093">_xlfn.IFS(R1093&gt;Q1093,"Zunahme",-1*Q1093&gt;R1093,"Abnahme",TRUE,"Konstant")</f>
        <v>Konstant</v>
      </c>
      <c r="T1093">
        <f>IFERROR(INDEX(Gemeinde_Kennzahlen!A:C,MATCH(B1093,Gemeinde_Kennzahlen!B:B,),3),0)</f>
        <v>2606</v>
      </c>
      <c r="U1093">
        <f>IFERROR(IF(ISNUMBER(INDEX(Gemeinde_Kennzahlen!A:W,MATCH(B1093,Gemeinde_Kennzahlen!B:B,),23)),INDEX(Gemeinde_Kennzahlen!A:W,MATCH(B1093,Gemeinde_Kennzahlen!B:B,),23),0),0)</f>
        <v>1528</v>
      </c>
    </row>
    <row r="1094" spans="1:21" x14ac:dyDescent="0.2">
      <c r="A1094">
        <v>3360</v>
      </c>
      <c r="B1094" t="s">
        <v>1296</v>
      </c>
      <c r="C1094" s="6">
        <v>0</v>
      </c>
      <c r="D1094" s="6">
        <v>1.8539117538005192</v>
      </c>
      <c r="E1094" s="6">
        <v>1.8539117538005192</v>
      </c>
      <c r="F1094" s="6">
        <v>0</v>
      </c>
      <c r="G1094" s="6">
        <v>0</v>
      </c>
      <c r="H1094" s="6">
        <v>0</v>
      </c>
      <c r="I1094" s="6">
        <v>1.8539117538005192</v>
      </c>
      <c r="J1094" s="6">
        <v>1.8539117538005192</v>
      </c>
      <c r="K1094" s="6">
        <v>0</v>
      </c>
      <c r="L1094" s="6">
        <v>0</v>
      </c>
      <c r="M1094" s="6">
        <f t="shared" si="102"/>
        <v>0.7415647015202077</v>
      </c>
      <c r="N1094" s="6">
        <f t="shared" si="103"/>
        <v>0</v>
      </c>
      <c r="O1094" s="6">
        <f t="shared" si="104"/>
        <v>0.7415647015202077</v>
      </c>
      <c r="P1094" s="6">
        <f t="shared" si="105"/>
        <v>0.7415647015202077</v>
      </c>
      <c r="Q1094" s="6">
        <f t="shared" si="106"/>
        <v>0.30274252166396959</v>
      </c>
      <c r="R1094" s="6">
        <f t="shared" si="107"/>
        <v>0</v>
      </c>
      <c r="S1094" t="str" cm="1">
        <f t="array" ref="S1094">_xlfn.IFS(R1094&gt;Q1094,"Zunahme",-1*Q1094&gt;R1094,"Abnahme",TRUE,"Konstant")</f>
        <v>Konstant</v>
      </c>
      <c r="T1094">
        <f>IFERROR(INDEX(Gemeinde_Kennzahlen!A:C,MATCH(B1094,Gemeinde_Kennzahlen!B:B,),3),0)</f>
        <v>3545</v>
      </c>
      <c r="U1094">
        <f>IFERROR(IF(ISNUMBER(INDEX(Gemeinde_Kennzahlen!A:W,MATCH(B1094,Gemeinde_Kennzahlen!B:B,),23)),INDEX(Gemeinde_Kennzahlen!A:W,MATCH(B1094,Gemeinde_Kennzahlen!B:B,),23),0),0)</f>
        <v>1849</v>
      </c>
    </row>
    <row r="1095" spans="1:21" x14ac:dyDescent="0.2">
      <c r="A1095">
        <v>3372</v>
      </c>
      <c r="B1095" t="s">
        <v>1295</v>
      </c>
      <c r="C1095" s="6">
        <v>0</v>
      </c>
      <c r="D1095" s="6">
        <v>0</v>
      </c>
      <c r="E1095" s="6">
        <v>8.1566068515497552</v>
      </c>
      <c r="F1095" s="6">
        <v>0</v>
      </c>
      <c r="G1095" s="6">
        <v>0</v>
      </c>
      <c r="H1095" s="6">
        <v>0</v>
      </c>
      <c r="I1095" s="6">
        <v>8.1566068515497552</v>
      </c>
      <c r="J1095" s="6">
        <v>0</v>
      </c>
      <c r="K1095" s="6">
        <v>0</v>
      </c>
      <c r="L1095" s="6">
        <v>0</v>
      </c>
      <c r="M1095" s="6">
        <f t="shared" si="102"/>
        <v>1.6313213703099509</v>
      </c>
      <c r="N1095" s="6">
        <f t="shared" si="103"/>
        <v>0</v>
      </c>
      <c r="O1095" s="6">
        <f t="shared" si="104"/>
        <v>1.6313213703099509</v>
      </c>
      <c r="P1095" s="6">
        <f t="shared" si="105"/>
        <v>1.6313213703099509</v>
      </c>
      <c r="Q1095" s="6">
        <f t="shared" si="106"/>
        <v>1.0875475802066339</v>
      </c>
      <c r="R1095" s="6">
        <f t="shared" si="107"/>
        <v>0</v>
      </c>
      <c r="S1095" t="str" cm="1">
        <f t="array" ref="S1095">_xlfn.IFS(R1095&gt;Q1095,"Zunahme",-1*Q1095&gt;R1095,"Abnahme",TRUE,"Konstant")</f>
        <v>Konstant</v>
      </c>
      <c r="T1095">
        <f>IFERROR(INDEX(Gemeinde_Kennzahlen!A:C,MATCH(B1095,Gemeinde_Kennzahlen!B:B,),3),0)</f>
        <v>902</v>
      </c>
      <c r="U1095">
        <f>IFERROR(IF(ISNUMBER(INDEX(Gemeinde_Kennzahlen!A:W,MATCH(B1095,Gemeinde_Kennzahlen!B:B,),23)),INDEX(Gemeinde_Kennzahlen!A:W,MATCH(B1095,Gemeinde_Kennzahlen!B:B,),23),0),0)</f>
        <v>324</v>
      </c>
    </row>
    <row r="1096" spans="1:21" x14ac:dyDescent="0.2">
      <c r="A1096">
        <v>3374</v>
      </c>
      <c r="B1096" t="s">
        <v>1294</v>
      </c>
      <c r="C1096" s="6">
        <v>0</v>
      </c>
      <c r="D1096" s="6">
        <v>0</v>
      </c>
      <c r="E1096" s="6">
        <v>0</v>
      </c>
      <c r="F1096" s="6">
        <v>7.8247261345852896</v>
      </c>
      <c r="G1096" s="6">
        <v>3.9123630672926448</v>
      </c>
      <c r="H1096" s="6">
        <v>0</v>
      </c>
      <c r="I1096" s="6">
        <v>0</v>
      </c>
      <c r="J1096" s="6">
        <v>3.9123630672926448</v>
      </c>
      <c r="K1096" s="6">
        <v>0</v>
      </c>
      <c r="L1096" s="6">
        <v>3.9123630672926448</v>
      </c>
      <c r="M1096" s="6">
        <f t="shared" si="102"/>
        <v>1.9561815336463222</v>
      </c>
      <c r="N1096" s="6">
        <f t="shared" si="103"/>
        <v>0</v>
      </c>
      <c r="O1096" s="6">
        <f t="shared" si="104"/>
        <v>2.347417840375587</v>
      </c>
      <c r="P1096" s="6">
        <f t="shared" si="105"/>
        <v>1.5649452269170578</v>
      </c>
      <c r="Q1096" s="6">
        <f t="shared" si="106"/>
        <v>0.87483097711259383</v>
      </c>
      <c r="R1096" s="6">
        <f t="shared" si="107"/>
        <v>-0.39123630672926435</v>
      </c>
      <c r="S1096" t="str" cm="1">
        <f t="array" ref="S1096">_xlfn.IFS(R1096&gt;Q1096,"Zunahme",-1*Q1096&gt;R1096,"Abnahme",TRUE,"Konstant")</f>
        <v>Konstant</v>
      </c>
      <c r="T1096">
        <f>IFERROR(INDEX(Gemeinde_Kennzahlen!A:C,MATCH(B1096,Gemeinde_Kennzahlen!B:B,),3),0)</f>
        <v>1896</v>
      </c>
      <c r="U1096">
        <f>IFERROR(IF(ISNUMBER(INDEX(Gemeinde_Kennzahlen!A:W,MATCH(B1096,Gemeinde_Kennzahlen!B:B,),23)),INDEX(Gemeinde_Kennzahlen!A:W,MATCH(B1096,Gemeinde_Kennzahlen!B:B,),23),0),0)</f>
        <v>660</v>
      </c>
    </row>
    <row r="1097" spans="1:21" x14ac:dyDescent="0.2">
      <c r="A1097">
        <v>3375</v>
      </c>
      <c r="B1097" t="s">
        <v>1293</v>
      </c>
      <c r="C1097" s="6">
        <v>0</v>
      </c>
      <c r="D1097" s="6">
        <v>5.8411214953271031</v>
      </c>
      <c r="E1097" s="6">
        <v>0</v>
      </c>
      <c r="F1097" s="6">
        <v>0</v>
      </c>
      <c r="G1097" s="6">
        <v>0</v>
      </c>
      <c r="H1097" s="6">
        <v>0</v>
      </c>
      <c r="I1097" s="6">
        <v>0</v>
      </c>
      <c r="J1097" s="6">
        <v>5.8411214953271031</v>
      </c>
      <c r="K1097" s="6">
        <v>0</v>
      </c>
      <c r="L1097" s="6">
        <v>0</v>
      </c>
      <c r="M1097" s="6">
        <f t="shared" si="102"/>
        <v>1.1682242990654206</v>
      </c>
      <c r="N1097" s="6">
        <f t="shared" si="103"/>
        <v>0</v>
      </c>
      <c r="O1097" s="6">
        <f t="shared" si="104"/>
        <v>1.1682242990654206</v>
      </c>
      <c r="P1097" s="6">
        <f t="shared" si="105"/>
        <v>1.1682242990654206</v>
      </c>
      <c r="Q1097" s="6">
        <f t="shared" si="106"/>
        <v>0.77881619937694702</v>
      </c>
      <c r="R1097" s="6">
        <f t="shared" si="107"/>
        <v>0</v>
      </c>
      <c r="S1097" t="str" cm="1">
        <f t="array" ref="S1097">_xlfn.IFS(R1097&gt;Q1097,"Zunahme",-1*Q1097&gt;R1097,"Abnahme",TRUE,"Konstant")</f>
        <v>Konstant</v>
      </c>
      <c r="T1097">
        <f>IFERROR(INDEX(Gemeinde_Kennzahlen!A:C,MATCH(B1097,Gemeinde_Kennzahlen!B:B,),3),0)</f>
        <v>1251</v>
      </c>
      <c r="U1097">
        <f>IFERROR(IF(ISNUMBER(INDEX(Gemeinde_Kennzahlen!A:W,MATCH(B1097,Gemeinde_Kennzahlen!B:B,),23)),INDEX(Gemeinde_Kennzahlen!A:W,MATCH(B1097,Gemeinde_Kennzahlen!B:B,),23),0),0)</f>
        <v>461</v>
      </c>
    </row>
    <row r="1098" spans="1:21" x14ac:dyDescent="0.2">
      <c r="A1098">
        <v>3378</v>
      </c>
      <c r="B1098" t="s">
        <v>1292</v>
      </c>
      <c r="C1098" s="6">
        <v>0</v>
      </c>
      <c r="D1098" s="6">
        <v>1.7655367231638417</v>
      </c>
      <c r="E1098" s="6">
        <v>1.7655367231638417</v>
      </c>
      <c r="F1098" s="6">
        <v>0</v>
      </c>
      <c r="G1098" s="6">
        <v>0</v>
      </c>
      <c r="H1098" s="6">
        <v>1.7655367231638417</v>
      </c>
      <c r="I1098" s="6">
        <v>0</v>
      </c>
      <c r="J1098" s="6">
        <v>1.7655367231638417</v>
      </c>
      <c r="K1098" s="6">
        <v>0</v>
      </c>
      <c r="L1098" s="6">
        <v>1.7655367231638417</v>
      </c>
      <c r="M1098" s="6">
        <f t="shared" si="102"/>
        <v>0.88276836158192074</v>
      </c>
      <c r="N1098" s="6">
        <f t="shared" si="103"/>
        <v>0.88276836158192085</v>
      </c>
      <c r="O1098" s="6">
        <f t="shared" si="104"/>
        <v>0.70621468926553665</v>
      </c>
      <c r="P1098" s="6">
        <f t="shared" si="105"/>
        <v>1.0593220338983049</v>
      </c>
      <c r="Q1098" s="6">
        <f t="shared" si="106"/>
        <v>0.29425612052730699</v>
      </c>
      <c r="R1098" s="6">
        <f t="shared" si="107"/>
        <v>0.17655367231638419</v>
      </c>
      <c r="S1098" t="str" cm="1">
        <f t="array" ref="S1098">_xlfn.IFS(R1098&gt;Q1098,"Zunahme",-1*Q1098&gt;R1098,"Abnahme",TRUE,"Konstant")</f>
        <v>Konstant</v>
      </c>
      <c r="T1098">
        <f>IFERROR(INDEX(Gemeinde_Kennzahlen!A:C,MATCH(B1098,Gemeinde_Kennzahlen!B:B,),3),0)</f>
        <v>4044</v>
      </c>
      <c r="U1098">
        <f>IFERROR(IF(ISNUMBER(INDEX(Gemeinde_Kennzahlen!A:W,MATCH(B1098,Gemeinde_Kennzahlen!B:B,),23)),INDEX(Gemeinde_Kennzahlen!A:W,MATCH(B1098,Gemeinde_Kennzahlen!B:B,),23),0),0)</f>
        <v>1620</v>
      </c>
    </row>
    <row r="1099" spans="1:21" x14ac:dyDescent="0.2">
      <c r="A1099">
        <v>3379</v>
      </c>
      <c r="B1099" t="s">
        <v>1291</v>
      </c>
      <c r="C1099" s="6">
        <v>3.6713415081870915</v>
      </c>
      <c r="D1099" s="6">
        <v>1.4685366032748366</v>
      </c>
      <c r="E1099" s="6">
        <v>2.2028049049122549</v>
      </c>
      <c r="F1099" s="6">
        <v>1.4685366032748366</v>
      </c>
      <c r="G1099" s="6">
        <v>2.9370732065496732</v>
      </c>
      <c r="H1099" s="6">
        <v>3.6713415081870915</v>
      </c>
      <c r="I1099" s="6">
        <v>4.4056098098245098</v>
      </c>
      <c r="J1099" s="6">
        <v>2.2028049049122549</v>
      </c>
      <c r="K1099" s="6">
        <v>0.7342683016374183</v>
      </c>
      <c r="L1099" s="6">
        <v>0.7342683016374183</v>
      </c>
      <c r="M1099" s="6">
        <f t="shared" si="102"/>
        <v>2.3496585652397384</v>
      </c>
      <c r="N1099" s="6">
        <f t="shared" si="103"/>
        <v>2.2028049049122549</v>
      </c>
      <c r="O1099" s="6">
        <f t="shared" si="104"/>
        <v>2.3496585652397384</v>
      </c>
      <c r="P1099" s="6">
        <f t="shared" si="105"/>
        <v>2.3496585652397384</v>
      </c>
      <c r="Q1099" s="6">
        <f t="shared" si="106"/>
        <v>0.40661937307771356</v>
      </c>
      <c r="R1099" s="6">
        <f t="shared" si="107"/>
        <v>0</v>
      </c>
      <c r="S1099" t="str" cm="1">
        <f t="array" ref="S1099">_xlfn.IFS(R1099&gt;Q1099,"Zunahme",-1*Q1099&gt;R1099,"Abnahme",TRUE,"Konstant")</f>
        <v>Konstant</v>
      </c>
      <c r="T1099">
        <f>IFERROR(INDEX(Gemeinde_Kennzahlen!A:C,MATCH(B1099,Gemeinde_Kennzahlen!B:B,),3),0)</f>
        <v>8761</v>
      </c>
      <c r="U1099">
        <f>IFERROR(IF(ISNUMBER(INDEX(Gemeinde_Kennzahlen!A:W,MATCH(B1099,Gemeinde_Kennzahlen!B:B,),23)),INDEX(Gemeinde_Kennzahlen!A:W,MATCH(B1099,Gemeinde_Kennzahlen!B:B,),23),0),0)</f>
        <v>4858</v>
      </c>
    </row>
    <row r="1100" spans="1:21" x14ac:dyDescent="0.2">
      <c r="A1100">
        <v>3392</v>
      </c>
      <c r="B1100" t="s">
        <v>1290</v>
      </c>
      <c r="C1100" s="6">
        <v>0</v>
      </c>
      <c r="D1100" s="6">
        <v>1.4117314886708547</v>
      </c>
      <c r="E1100" s="6">
        <v>0.70586574433542737</v>
      </c>
      <c r="F1100" s="6">
        <v>0.70586574433542737</v>
      </c>
      <c r="G1100" s="6">
        <v>1.4117314886708547</v>
      </c>
      <c r="H1100" s="6">
        <v>0</v>
      </c>
      <c r="I1100" s="6">
        <v>1.4117314886708547</v>
      </c>
      <c r="J1100" s="6">
        <v>0.70586574433542737</v>
      </c>
      <c r="K1100" s="6">
        <v>0.70586574433542737</v>
      </c>
      <c r="L1100" s="6">
        <v>0.70586574433542737</v>
      </c>
      <c r="M1100" s="6">
        <f t="shared" si="102"/>
        <v>0.77645231876897003</v>
      </c>
      <c r="N1100" s="6">
        <f t="shared" si="103"/>
        <v>0.70586574433542737</v>
      </c>
      <c r="O1100" s="6">
        <f t="shared" si="104"/>
        <v>0.84703889320251291</v>
      </c>
      <c r="P1100" s="6">
        <f t="shared" si="105"/>
        <v>0.70586574433542737</v>
      </c>
      <c r="Q1100" s="6">
        <f t="shared" si="106"/>
        <v>0.16470200701159973</v>
      </c>
      <c r="R1100" s="6">
        <f t="shared" si="107"/>
        <v>-7.0586574433542659E-2</v>
      </c>
      <c r="S1100" t="str" cm="1">
        <f t="array" ref="S1100">_xlfn.IFS(R1100&gt;Q1100,"Zunahme",-1*Q1100&gt;R1100,"Abnahme",TRUE,"Konstant")</f>
        <v>Konstant</v>
      </c>
      <c r="T1100">
        <f>IFERROR(INDEX(Gemeinde_Kennzahlen!A:C,MATCH(B1100,Gemeinde_Kennzahlen!B:B,),3),0)</f>
        <v>9100</v>
      </c>
      <c r="U1100">
        <f>IFERROR(IF(ISNUMBER(INDEX(Gemeinde_Kennzahlen!A:W,MATCH(B1100,Gemeinde_Kennzahlen!B:B,),23)),INDEX(Gemeinde_Kennzahlen!A:W,MATCH(B1100,Gemeinde_Kennzahlen!B:B,),23),0),0)</f>
        <v>5067</v>
      </c>
    </row>
    <row r="1101" spans="1:21" x14ac:dyDescent="0.2">
      <c r="A1101">
        <v>3393</v>
      </c>
      <c r="B1101" t="s">
        <v>1289</v>
      </c>
      <c r="C1101" s="6">
        <v>0</v>
      </c>
      <c r="D1101" s="6">
        <v>0</v>
      </c>
      <c r="E1101" s="6">
        <v>0</v>
      </c>
      <c r="F1101" s="6">
        <v>0</v>
      </c>
      <c r="G1101" s="6">
        <v>0</v>
      </c>
      <c r="H1101" s="6">
        <v>0</v>
      </c>
      <c r="I1101" s="6">
        <v>0</v>
      </c>
      <c r="J1101" s="6">
        <v>4.3878894251864855</v>
      </c>
      <c r="K1101" s="6">
        <v>0</v>
      </c>
      <c r="L1101" s="6">
        <v>0</v>
      </c>
      <c r="M1101" s="6">
        <f t="shared" si="102"/>
        <v>0.43878894251864853</v>
      </c>
      <c r="N1101" s="6">
        <f t="shared" si="103"/>
        <v>0</v>
      </c>
      <c r="O1101" s="6">
        <f t="shared" si="104"/>
        <v>0</v>
      </c>
      <c r="P1101" s="6">
        <f t="shared" si="105"/>
        <v>0.87757788503729706</v>
      </c>
      <c r="Q1101" s="6">
        <f t="shared" si="106"/>
        <v>0.43878894251864858</v>
      </c>
      <c r="R1101" s="6">
        <f t="shared" si="107"/>
        <v>0.43878894251864853</v>
      </c>
      <c r="S1101" t="str" cm="1">
        <f t="array" ref="S1101">_xlfn.IFS(R1101&gt;Q1101,"Zunahme",-1*Q1101&gt;R1101,"Abnahme",TRUE,"Konstant")</f>
        <v>Konstant</v>
      </c>
      <c r="T1101">
        <f>IFERROR(INDEX(Gemeinde_Kennzahlen!A:C,MATCH(B1101,Gemeinde_Kennzahlen!B:B,),3),0)</f>
        <v>1606</v>
      </c>
      <c r="U1101">
        <f>IFERROR(IF(ISNUMBER(INDEX(Gemeinde_Kennzahlen!A:W,MATCH(B1101,Gemeinde_Kennzahlen!B:B,),23)),INDEX(Gemeinde_Kennzahlen!A:W,MATCH(B1101,Gemeinde_Kennzahlen!B:B,),23),0),0)</f>
        <v>673</v>
      </c>
    </row>
    <row r="1102" spans="1:21" x14ac:dyDescent="0.2">
      <c r="A1102">
        <v>3394</v>
      </c>
      <c r="B1102" t="s">
        <v>1288</v>
      </c>
      <c r="C1102" s="6">
        <v>0</v>
      </c>
      <c r="D1102" s="6">
        <v>0</v>
      </c>
      <c r="E1102" s="6">
        <v>0</v>
      </c>
      <c r="F1102" s="6">
        <v>0</v>
      </c>
      <c r="G1102" s="6">
        <v>0</v>
      </c>
      <c r="H1102" s="6">
        <v>2.488181139586962</v>
      </c>
      <c r="I1102" s="6">
        <v>0</v>
      </c>
      <c r="J1102" s="6">
        <v>0</v>
      </c>
      <c r="K1102" s="6">
        <v>0</v>
      </c>
      <c r="L1102" s="6">
        <v>0</v>
      </c>
      <c r="M1102" s="6">
        <f t="shared" si="102"/>
        <v>0.24881811395869619</v>
      </c>
      <c r="N1102" s="6">
        <f t="shared" si="103"/>
        <v>0</v>
      </c>
      <c r="O1102" s="6">
        <f t="shared" si="104"/>
        <v>0</v>
      </c>
      <c r="P1102" s="6">
        <f t="shared" si="105"/>
        <v>0.49763622791739237</v>
      </c>
      <c r="Q1102" s="6">
        <f t="shared" si="106"/>
        <v>0.24881811395869621</v>
      </c>
      <c r="R1102" s="6">
        <f t="shared" si="107"/>
        <v>0.24881811395869619</v>
      </c>
      <c r="S1102" t="str" cm="1">
        <f t="array" ref="S1102">_xlfn.IFS(R1102&gt;Q1102,"Zunahme",-1*Q1102&gt;R1102,"Abnahme",TRUE,"Konstant")</f>
        <v>Konstant</v>
      </c>
      <c r="T1102">
        <f>IFERROR(INDEX(Gemeinde_Kennzahlen!A:C,MATCH(B1102,Gemeinde_Kennzahlen!B:B,),3),0)</f>
        <v>2847</v>
      </c>
      <c r="U1102">
        <f>IFERROR(IF(ISNUMBER(INDEX(Gemeinde_Kennzahlen!A:W,MATCH(B1102,Gemeinde_Kennzahlen!B:B,),23)),INDEX(Gemeinde_Kennzahlen!A:W,MATCH(B1102,Gemeinde_Kennzahlen!B:B,),23),0),0)</f>
        <v>1172</v>
      </c>
    </row>
    <row r="1103" spans="1:21" x14ac:dyDescent="0.2">
      <c r="A1103">
        <v>3395</v>
      </c>
      <c r="B1103" t="s">
        <v>1287</v>
      </c>
      <c r="C1103" s="6">
        <v>0</v>
      </c>
      <c r="D1103" s="6">
        <v>1.3313806417254694</v>
      </c>
      <c r="E1103" s="6">
        <v>1.3313806417254694</v>
      </c>
      <c r="F1103" s="6">
        <v>1.3313806417254694</v>
      </c>
      <c r="G1103" s="6">
        <v>3.9941419251764079</v>
      </c>
      <c r="H1103" s="6">
        <v>2.6627612834509389</v>
      </c>
      <c r="I1103" s="6">
        <v>0</v>
      </c>
      <c r="J1103" s="6">
        <v>0</v>
      </c>
      <c r="K1103" s="6">
        <v>1.3313806417254694</v>
      </c>
      <c r="L1103" s="6">
        <v>0</v>
      </c>
      <c r="M1103" s="6">
        <f t="shared" si="102"/>
        <v>1.1982425775529226</v>
      </c>
      <c r="N1103" s="6">
        <f t="shared" si="103"/>
        <v>1.3313806417254694</v>
      </c>
      <c r="O1103" s="6">
        <f t="shared" si="104"/>
        <v>1.5976567700705633</v>
      </c>
      <c r="P1103" s="6">
        <f t="shared" si="105"/>
        <v>0.79882838503528164</v>
      </c>
      <c r="Q1103" s="6">
        <f t="shared" si="106"/>
        <v>0.41867399512078296</v>
      </c>
      <c r="R1103" s="6">
        <f t="shared" si="107"/>
        <v>-0.39941419251764099</v>
      </c>
      <c r="S1103" t="str" cm="1">
        <f t="array" ref="S1103">_xlfn.IFS(R1103&gt;Q1103,"Zunahme",-1*Q1103&gt;R1103,"Abnahme",TRUE,"Konstant")</f>
        <v>Konstant</v>
      </c>
      <c r="T1103">
        <f>IFERROR(INDEX(Gemeinde_Kennzahlen!A:C,MATCH(B1103,Gemeinde_Kennzahlen!B:B,),3),0)</f>
        <v>4987</v>
      </c>
      <c r="U1103">
        <f>IFERROR(IF(ISNUMBER(INDEX(Gemeinde_Kennzahlen!A:W,MATCH(B1103,Gemeinde_Kennzahlen!B:B,),23)),INDEX(Gemeinde_Kennzahlen!A:W,MATCH(B1103,Gemeinde_Kennzahlen!B:B,),23),0),0)</f>
        <v>2524</v>
      </c>
    </row>
    <row r="1104" spans="1:21" x14ac:dyDescent="0.2">
      <c r="A1104">
        <v>3401</v>
      </c>
      <c r="B1104" t="s">
        <v>1286</v>
      </c>
      <c r="C1104" s="6">
        <v>0</v>
      </c>
      <c r="D1104" s="6">
        <v>1.7035775127768313</v>
      </c>
      <c r="E1104" s="6">
        <v>0</v>
      </c>
      <c r="F1104" s="6">
        <v>1.7035775127768313</v>
      </c>
      <c r="G1104" s="6">
        <v>1.7035775127768313</v>
      </c>
      <c r="H1104" s="6">
        <v>1.7035775127768313</v>
      </c>
      <c r="I1104" s="6">
        <v>1.7035775127768313</v>
      </c>
      <c r="J1104" s="6">
        <v>1.7035775127768313</v>
      </c>
      <c r="K1104" s="6">
        <v>0</v>
      </c>
      <c r="L1104" s="6">
        <v>0</v>
      </c>
      <c r="M1104" s="6">
        <f t="shared" si="102"/>
        <v>1.0221465076660989</v>
      </c>
      <c r="N1104" s="6">
        <f t="shared" si="103"/>
        <v>1.7035775127768313</v>
      </c>
      <c r="O1104" s="6">
        <f t="shared" si="104"/>
        <v>1.0221465076660987</v>
      </c>
      <c r="P1104" s="6">
        <f t="shared" si="105"/>
        <v>1.0221465076660987</v>
      </c>
      <c r="Q1104" s="6">
        <f t="shared" si="106"/>
        <v>0.27819304290552843</v>
      </c>
      <c r="R1104" s="6">
        <f t="shared" si="107"/>
        <v>0</v>
      </c>
      <c r="S1104" t="str" cm="1">
        <f t="array" ref="S1104">_xlfn.IFS(R1104&gt;Q1104,"Zunahme",-1*Q1104&gt;R1104,"Abnahme",TRUE,"Konstant")</f>
        <v>Konstant</v>
      </c>
      <c r="T1104">
        <f>IFERROR(INDEX(Gemeinde_Kennzahlen!A:C,MATCH(B1104,Gemeinde_Kennzahlen!B:B,),3),0)</f>
        <v>4121</v>
      </c>
      <c r="U1104">
        <f>IFERROR(IF(ISNUMBER(INDEX(Gemeinde_Kennzahlen!A:W,MATCH(B1104,Gemeinde_Kennzahlen!B:B,),23)),INDEX(Gemeinde_Kennzahlen!A:W,MATCH(B1104,Gemeinde_Kennzahlen!B:B,),23),0),0)</f>
        <v>1749</v>
      </c>
    </row>
    <row r="1105" spans="1:21" x14ac:dyDescent="0.2">
      <c r="A1105">
        <v>3402</v>
      </c>
      <c r="B1105" t="s">
        <v>1285</v>
      </c>
      <c r="C1105" s="6">
        <v>1.3406622871698619</v>
      </c>
      <c r="D1105" s="6">
        <v>1.3406622871698619</v>
      </c>
      <c r="E1105" s="6">
        <v>0.67033114358493096</v>
      </c>
      <c r="F1105" s="6">
        <v>0.67033114358493096</v>
      </c>
      <c r="G1105" s="6">
        <v>0</v>
      </c>
      <c r="H1105" s="6">
        <v>0</v>
      </c>
      <c r="I1105" s="6">
        <v>2.0109934307547928</v>
      </c>
      <c r="J1105" s="6">
        <v>2.0109934307547928</v>
      </c>
      <c r="K1105" s="6">
        <v>1.3406622871698619</v>
      </c>
      <c r="L1105" s="6">
        <v>0</v>
      </c>
      <c r="M1105" s="6">
        <f t="shared" si="102"/>
        <v>0.93846360101890325</v>
      </c>
      <c r="N1105" s="6">
        <f t="shared" si="103"/>
        <v>1.0054967153773964</v>
      </c>
      <c r="O1105" s="6">
        <f t="shared" si="104"/>
        <v>0.8043973723019171</v>
      </c>
      <c r="P1105" s="6">
        <f t="shared" si="105"/>
        <v>1.0725298297358896</v>
      </c>
      <c r="Q1105" s="6">
        <f t="shared" si="106"/>
        <v>0.24881639016981821</v>
      </c>
      <c r="R1105" s="6">
        <f t="shared" si="107"/>
        <v>0.13406622871698637</v>
      </c>
      <c r="S1105" t="str" cm="1">
        <f t="array" ref="S1105">_xlfn.IFS(R1105&gt;Q1105,"Zunahme",-1*Q1105&gt;R1105,"Abnahme",TRUE,"Konstant")</f>
        <v>Konstant</v>
      </c>
      <c r="T1105">
        <f>IFERROR(INDEX(Gemeinde_Kennzahlen!A:C,MATCH(B1105,Gemeinde_Kennzahlen!B:B,),3),0)</f>
        <v>10425</v>
      </c>
      <c r="U1105">
        <f>IFERROR(IF(ISNUMBER(INDEX(Gemeinde_Kennzahlen!A:W,MATCH(B1105,Gemeinde_Kennzahlen!B:B,),23)),INDEX(Gemeinde_Kennzahlen!A:W,MATCH(B1105,Gemeinde_Kennzahlen!B:B,),23),0),0)</f>
        <v>4493</v>
      </c>
    </row>
    <row r="1106" spans="1:21" x14ac:dyDescent="0.2">
      <c r="A1106">
        <v>3405</v>
      </c>
      <c r="B1106" t="s">
        <v>1284</v>
      </c>
      <c r="C1106" s="6">
        <v>0</v>
      </c>
      <c r="D1106" s="6">
        <v>0</v>
      </c>
      <c r="E1106" s="6">
        <v>1.6846361185983827</v>
      </c>
      <c r="F1106" s="6">
        <v>3.3692722371967654</v>
      </c>
      <c r="G1106" s="6">
        <v>1.6846361185983827</v>
      </c>
      <c r="H1106" s="6">
        <v>1.6846361185983827</v>
      </c>
      <c r="I1106" s="6">
        <v>1.6846361185983827</v>
      </c>
      <c r="J1106" s="6">
        <v>1.6846361185983827</v>
      </c>
      <c r="K1106" s="6">
        <v>1.6846361185983827</v>
      </c>
      <c r="L1106" s="6">
        <v>1.6846361185983827</v>
      </c>
      <c r="M1106" s="6">
        <f t="shared" si="102"/>
        <v>1.5161725067385441</v>
      </c>
      <c r="N1106" s="6">
        <f t="shared" si="103"/>
        <v>1.6846361185983827</v>
      </c>
      <c r="O1106" s="6">
        <f t="shared" si="104"/>
        <v>1.3477088948787062</v>
      </c>
      <c r="P1106" s="6">
        <f t="shared" si="105"/>
        <v>1.6846361185983827</v>
      </c>
      <c r="Q1106" s="6">
        <f t="shared" si="106"/>
        <v>0.30240143795678925</v>
      </c>
      <c r="R1106" s="6">
        <f t="shared" si="107"/>
        <v>0.1684636118598386</v>
      </c>
      <c r="S1106" t="str" cm="1">
        <f t="array" ref="S1106">_xlfn.IFS(R1106&gt;Q1106,"Zunahme",-1*Q1106&gt;R1106,"Abnahme",TRUE,"Konstant")</f>
        <v>Konstant</v>
      </c>
      <c r="T1106">
        <f>IFERROR(INDEX(Gemeinde_Kennzahlen!A:C,MATCH(B1106,Gemeinde_Kennzahlen!B:B,),3),0)</f>
        <v>3834</v>
      </c>
      <c r="U1106">
        <f>IFERROR(IF(ISNUMBER(INDEX(Gemeinde_Kennzahlen!A:W,MATCH(B1106,Gemeinde_Kennzahlen!B:B,),23)),INDEX(Gemeinde_Kennzahlen!A:W,MATCH(B1106,Gemeinde_Kennzahlen!B:B,),23),0),0)</f>
        <v>2102</v>
      </c>
    </row>
    <row r="1107" spans="1:21" x14ac:dyDescent="0.2">
      <c r="A1107">
        <v>3407</v>
      </c>
      <c r="B1107" t="s">
        <v>1283</v>
      </c>
      <c r="C1107" s="6">
        <v>1.1661807580174925</v>
      </c>
      <c r="D1107" s="6">
        <v>2.3323615160349851</v>
      </c>
      <c r="E1107" s="6">
        <v>1.1661807580174925</v>
      </c>
      <c r="F1107" s="6">
        <v>3.4985422740524781</v>
      </c>
      <c r="G1107" s="6">
        <v>1.1661807580174925</v>
      </c>
      <c r="H1107" s="6">
        <v>5.8309037900874632</v>
      </c>
      <c r="I1107" s="6">
        <v>2.3323615160349851</v>
      </c>
      <c r="J1107" s="6">
        <v>2.3323615160349851</v>
      </c>
      <c r="K1107" s="6">
        <v>2.3323615160349851</v>
      </c>
      <c r="L1107" s="6">
        <v>0</v>
      </c>
      <c r="M1107" s="6">
        <f t="shared" ref="M1107:M1170" si="108">AVERAGE(C1107:L1107)</f>
        <v>2.2157434402332359</v>
      </c>
      <c r="N1107" s="6">
        <f t="shared" ref="N1107:N1170" si="109">MEDIAN(C1107:L1107)</f>
        <v>2.3323615160349851</v>
      </c>
      <c r="O1107" s="6">
        <f t="shared" ref="O1107:O1170" si="110">AVERAGE((C1107:G1107))</f>
        <v>1.865889212827988</v>
      </c>
      <c r="P1107" s="6">
        <f t="shared" ref="P1107:P1170" si="111">AVERAGE(H1107:L1107)</f>
        <v>2.565597667638484</v>
      </c>
      <c r="Q1107" s="6">
        <f t="shared" ref="Q1107:Q1170" si="112">STDEVA(C1107:L1107)/SQRT(COUNT(C1107:L1107))</f>
        <v>0.50534499514091347</v>
      </c>
      <c r="R1107" s="6">
        <f t="shared" ref="R1107:R1170" si="113">P1107-M1107</f>
        <v>0.34985422740524807</v>
      </c>
      <c r="S1107" t="str" cm="1">
        <f t="array" ref="S1107">_xlfn.IFS(R1107&gt;Q1107,"Zunahme",-1*Q1107&gt;R1107,"Abnahme",TRUE,"Konstant")</f>
        <v>Konstant</v>
      </c>
      <c r="T1107">
        <f>IFERROR(INDEX(Gemeinde_Kennzahlen!A:C,MATCH(B1107,Gemeinde_Kennzahlen!B:B,),3),0)</f>
        <v>6403</v>
      </c>
      <c r="U1107">
        <f>IFERROR(IF(ISNUMBER(INDEX(Gemeinde_Kennzahlen!A:W,MATCH(B1107,Gemeinde_Kennzahlen!B:B,),23)),INDEX(Gemeinde_Kennzahlen!A:W,MATCH(B1107,Gemeinde_Kennzahlen!B:B,),23),0),0)</f>
        <v>2172</v>
      </c>
    </row>
    <row r="1108" spans="1:21" x14ac:dyDescent="0.2">
      <c r="A1108">
        <v>3408</v>
      </c>
      <c r="B1108" t="s">
        <v>1282</v>
      </c>
      <c r="C1108" s="6">
        <v>1.9876764062810575</v>
      </c>
      <c r="D1108" s="6">
        <v>0.99383820314052873</v>
      </c>
      <c r="E1108" s="6">
        <v>0.99383820314052873</v>
      </c>
      <c r="F1108" s="6">
        <v>1.9876764062810575</v>
      </c>
      <c r="G1108" s="6">
        <v>0.99383820314052873</v>
      </c>
      <c r="H1108" s="6">
        <v>0.99383820314052873</v>
      </c>
      <c r="I1108" s="6">
        <v>2.484595507851322</v>
      </c>
      <c r="J1108" s="6">
        <v>2.9815146094215863</v>
      </c>
      <c r="K1108" s="6">
        <v>1.4907573047107932</v>
      </c>
      <c r="L1108" s="6">
        <v>0.99383820314052873</v>
      </c>
      <c r="M1108" s="6">
        <f t="shared" si="108"/>
        <v>1.5901411250248461</v>
      </c>
      <c r="N1108" s="6">
        <f t="shared" si="109"/>
        <v>1.242297753925661</v>
      </c>
      <c r="O1108" s="6">
        <f t="shared" si="110"/>
        <v>1.3913734843967402</v>
      </c>
      <c r="P1108" s="6">
        <f t="shared" si="111"/>
        <v>1.7889087656529519</v>
      </c>
      <c r="Q1108" s="6">
        <f t="shared" si="112"/>
        <v>0.2318955807327901</v>
      </c>
      <c r="R1108" s="6">
        <f t="shared" si="113"/>
        <v>0.19876764062810581</v>
      </c>
      <c r="S1108" t="str" cm="1">
        <f t="array" ref="S1108">_xlfn.IFS(R1108&gt;Q1108,"Zunahme",-1*Q1108&gt;R1108,"Abnahme",TRUE,"Konstant")</f>
        <v>Konstant</v>
      </c>
      <c r="T1108">
        <f>IFERROR(INDEX(Gemeinde_Kennzahlen!A:C,MATCH(B1108,Gemeinde_Kennzahlen!B:B,),3),0)</f>
        <v>13129</v>
      </c>
      <c r="U1108">
        <f>IFERROR(IF(ISNUMBER(INDEX(Gemeinde_Kennzahlen!A:W,MATCH(B1108,Gemeinde_Kennzahlen!B:B,),23)),INDEX(Gemeinde_Kennzahlen!A:W,MATCH(B1108,Gemeinde_Kennzahlen!B:B,),23),0),0)</f>
        <v>6995</v>
      </c>
    </row>
    <row r="1109" spans="1:21" x14ac:dyDescent="0.2">
      <c r="A1109">
        <v>3422</v>
      </c>
      <c r="B1109" t="s">
        <v>1281</v>
      </c>
      <c r="C1109" s="6">
        <v>0</v>
      </c>
      <c r="D1109" s="6">
        <v>0</v>
      </c>
      <c r="E1109" s="6">
        <v>0</v>
      </c>
      <c r="F1109" s="6">
        <v>0</v>
      </c>
      <c r="G1109" s="6">
        <v>4.6189376443418011</v>
      </c>
      <c r="H1109" s="6">
        <v>0</v>
      </c>
      <c r="I1109" s="6">
        <v>0</v>
      </c>
      <c r="J1109" s="6">
        <v>0</v>
      </c>
      <c r="K1109" s="6">
        <v>0</v>
      </c>
      <c r="L1109" s="6">
        <v>0</v>
      </c>
      <c r="M1109" s="6">
        <f t="shared" si="108"/>
        <v>0.46189376443418012</v>
      </c>
      <c r="N1109" s="6">
        <f t="shared" si="109"/>
        <v>0</v>
      </c>
      <c r="O1109" s="6">
        <f t="shared" si="110"/>
        <v>0.92378752886836024</v>
      </c>
      <c r="P1109" s="6">
        <f t="shared" si="111"/>
        <v>0</v>
      </c>
      <c r="Q1109" s="6">
        <f t="shared" si="112"/>
        <v>0.46189376443418007</v>
      </c>
      <c r="R1109" s="6">
        <f t="shared" si="113"/>
        <v>-0.46189376443418012</v>
      </c>
      <c r="S1109" t="str" cm="1">
        <f t="array" ref="S1109">_xlfn.IFS(R1109&gt;Q1109,"Zunahme",-1*Q1109&gt;R1109,"Abnahme",TRUE,"Konstant")</f>
        <v>Konstant</v>
      </c>
      <c r="T1109">
        <f>IFERROR(INDEX(Gemeinde_Kennzahlen!A:C,MATCH(B1109,Gemeinde_Kennzahlen!B:B,),3),0)</f>
        <v>1505</v>
      </c>
      <c r="U1109">
        <f>IFERROR(IF(ISNUMBER(INDEX(Gemeinde_Kennzahlen!A:W,MATCH(B1109,Gemeinde_Kennzahlen!B:B,),23)),INDEX(Gemeinde_Kennzahlen!A:W,MATCH(B1109,Gemeinde_Kennzahlen!B:B,),23),0),0)</f>
        <v>660</v>
      </c>
    </row>
    <row r="1110" spans="1:21" x14ac:dyDescent="0.2">
      <c r="A1110">
        <v>3423</v>
      </c>
      <c r="B1110" t="s">
        <v>1280</v>
      </c>
      <c r="C1110" s="6">
        <v>4.8792388387411565</v>
      </c>
      <c r="D1110" s="6">
        <v>2.4396194193705782</v>
      </c>
      <c r="E1110" s="6">
        <v>0</v>
      </c>
      <c r="F1110" s="6">
        <v>0</v>
      </c>
      <c r="G1110" s="6">
        <v>0</v>
      </c>
      <c r="H1110" s="6">
        <v>0</v>
      </c>
      <c r="I1110" s="6">
        <v>0</v>
      </c>
      <c r="J1110" s="6">
        <v>0</v>
      </c>
      <c r="K1110" s="6">
        <v>0</v>
      </c>
      <c r="L1110" s="6">
        <v>2.4396194193705782</v>
      </c>
      <c r="M1110" s="6">
        <f t="shared" si="108"/>
        <v>0.97584776774823134</v>
      </c>
      <c r="N1110" s="6">
        <f t="shared" si="109"/>
        <v>0</v>
      </c>
      <c r="O1110" s="6">
        <f t="shared" si="110"/>
        <v>1.4637716516223471</v>
      </c>
      <c r="P1110" s="6">
        <f t="shared" si="111"/>
        <v>0.48792388387411567</v>
      </c>
      <c r="Q1110" s="6">
        <f t="shared" si="112"/>
        <v>0.53942014968779384</v>
      </c>
      <c r="R1110" s="6">
        <f t="shared" si="113"/>
        <v>-0.48792388387411567</v>
      </c>
      <c r="S1110" t="str" cm="1">
        <f t="array" ref="S1110">_xlfn.IFS(R1110&gt;Q1110,"Zunahme",-1*Q1110&gt;R1110,"Abnahme",TRUE,"Konstant")</f>
        <v>Konstant</v>
      </c>
      <c r="T1110">
        <f>IFERROR(INDEX(Gemeinde_Kennzahlen!A:C,MATCH(B1110,Gemeinde_Kennzahlen!B:B,),3),0)</f>
        <v>3136</v>
      </c>
      <c r="U1110">
        <f>IFERROR(IF(ISNUMBER(INDEX(Gemeinde_Kennzahlen!A:W,MATCH(B1110,Gemeinde_Kennzahlen!B:B,),23)),INDEX(Gemeinde_Kennzahlen!A:W,MATCH(B1110,Gemeinde_Kennzahlen!B:B,),23),0),0)</f>
        <v>963</v>
      </c>
    </row>
    <row r="1111" spans="1:21" x14ac:dyDescent="0.2">
      <c r="A1111">
        <v>3424</v>
      </c>
      <c r="B1111" t="s">
        <v>1279</v>
      </c>
      <c r="C1111" s="6">
        <v>1.3276686139139671</v>
      </c>
      <c r="D1111" s="6">
        <v>1.3276686139139671</v>
      </c>
      <c r="E1111" s="6">
        <v>1.3276686139139671</v>
      </c>
      <c r="F1111" s="6">
        <v>1.3276686139139671</v>
      </c>
      <c r="G1111" s="6">
        <v>1.3276686139139671</v>
      </c>
      <c r="H1111" s="6">
        <v>5.3106744556558683</v>
      </c>
      <c r="I1111" s="6">
        <v>1.3276686139139671</v>
      </c>
      <c r="J1111" s="6">
        <v>1.3276686139139671</v>
      </c>
      <c r="K1111" s="6">
        <v>0</v>
      </c>
      <c r="L1111" s="6">
        <v>1.3276686139139671</v>
      </c>
      <c r="M1111" s="6">
        <f t="shared" si="108"/>
        <v>1.5932023366967605</v>
      </c>
      <c r="N1111" s="6">
        <f t="shared" si="109"/>
        <v>1.3276686139139671</v>
      </c>
      <c r="O1111" s="6">
        <f t="shared" si="110"/>
        <v>1.3276686139139671</v>
      </c>
      <c r="P1111" s="6">
        <f t="shared" si="111"/>
        <v>1.8587360594795537</v>
      </c>
      <c r="Q1111" s="6">
        <f t="shared" si="112"/>
        <v>0.43361475354632284</v>
      </c>
      <c r="R1111" s="6">
        <f t="shared" si="113"/>
        <v>0.26553372278279319</v>
      </c>
      <c r="S1111" t="str" cm="1">
        <f t="array" ref="S1111">_xlfn.IFS(R1111&gt;Q1111,"Zunahme",-1*Q1111&gt;R1111,"Abnahme",TRUE,"Konstant")</f>
        <v>Konstant</v>
      </c>
      <c r="T1111">
        <f>IFERROR(INDEX(Gemeinde_Kennzahlen!A:C,MATCH(B1111,Gemeinde_Kennzahlen!B:B,),3),0)</f>
        <v>4542</v>
      </c>
      <c r="U1111">
        <f>IFERROR(IF(ISNUMBER(INDEX(Gemeinde_Kennzahlen!A:W,MATCH(B1111,Gemeinde_Kennzahlen!B:B,),23)),INDEX(Gemeinde_Kennzahlen!A:W,MATCH(B1111,Gemeinde_Kennzahlen!B:B,),23),0),0)</f>
        <v>2990</v>
      </c>
    </row>
    <row r="1112" spans="1:21" x14ac:dyDescent="0.2">
      <c r="A1112">
        <v>3426</v>
      </c>
      <c r="B1112" t="s">
        <v>1278</v>
      </c>
      <c r="C1112" s="6">
        <v>1.4662756598240467</v>
      </c>
      <c r="D1112" s="6">
        <v>0</v>
      </c>
      <c r="E1112" s="6">
        <v>1.4662756598240467</v>
      </c>
      <c r="F1112" s="6">
        <v>0</v>
      </c>
      <c r="G1112" s="6">
        <v>0</v>
      </c>
      <c r="H1112" s="6">
        <v>4.3988269794721404</v>
      </c>
      <c r="I1112" s="6">
        <v>1.4662756598240467</v>
      </c>
      <c r="J1112" s="6">
        <v>0</v>
      </c>
      <c r="K1112" s="6">
        <v>0</v>
      </c>
      <c r="L1112" s="6">
        <v>2.9325513196480935</v>
      </c>
      <c r="M1112" s="6">
        <f t="shared" si="108"/>
        <v>1.1730205278592374</v>
      </c>
      <c r="N1112" s="6">
        <f t="shared" si="109"/>
        <v>0.73313782991202336</v>
      </c>
      <c r="O1112" s="6">
        <f t="shared" si="110"/>
        <v>0.58651026392961869</v>
      </c>
      <c r="P1112" s="6">
        <f t="shared" si="111"/>
        <v>1.7595307917888561</v>
      </c>
      <c r="Q1112" s="6">
        <f t="shared" si="112"/>
        <v>0.47888362517755179</v>
      </c>
      <c r="R1112" s="6">
        <f t="shared" si="113"/>
        <v>0.58651026392961869</v>
      </c>
      <c r="S1112" t="str" cm="1">
        <f t="array" ref="S1112">_xlfn.IFS(R1112&gt;Q1112,"Zunahme",-1*Q1112&gt;R1112,"Abnahme",TRUE,"Konstant")</f>
        <v>Zunahme</v>
      </c>
      <c r="T1112">
        <f>IFERROR(INDEX(Gemeinde_Kennzahlen!A:C,MATCH(B1112,Gemeinde_Kennzahlen!B:B,),3),0)</f>
        <v>4792</v>
      </c>
      <c r="U1112">
        <f>IFERROR(IF(ISNUMBER(INDEX(Gemeinde_Kennzahlen!A:W,MATCH(B1112,Gemeinde_Kennzahlen!B:B,),23)),INDEX(Gemeinde_Kennzahlen!A:W,MATCH(B1112,Gemeinde_Kennzahlen!B:B,),23),0),0)</f>
        <v>2028</v>
      </c>
    </row>
    <row r="1113" spans="1:21" x14ac:dyDescent="0.2">
      <c r="A1113">
        <v>3427</v>
      </c>
      <c r="B1113" t="s">
        <v>1277</v>
      </c>
      <c r="C1113" s="6">
        <v>4.2865427771754208</v>
      </c>
      <c r="D1113" s="6">
        <v>0.75644872538389774</v>
      </c>
      <c r="E1113" s="6">
        <v>1.7650470258957613</v>
      </c>
      <c r="F1113" s="6">
        <v>1.5128974507677955</v>
      </c>
      <c r="G1113" s="6">
        <v>1.7650470258957613</v>
      </c>
      <c r="H1113" s="6">
        <v>1.2607478756398296</v>
      </c>
      <c r="I1113" s="6">
        <v>1.7650470258957613</v>
      </c>
      <c r="J1113" s="6">
        <v>2.0171966010237274</v>
      </c>
      <c r="K1113" s="6">
        <v>1.7650470258957613</v>
      </c>
      <c r="L1113" s="6">
        <v>2.0171966010237274</v>
      </c>
      <c r="M1113" s="6">
        <f t="shared" si="108"/>
        <v>1.8911218134597445</v>
      </c>
      <c r="N1113" s="6">
        <f t="shared" si="109"/>
        <v>1.7650470258957613</v>
      </c>
      <c r="O1113" s="6">
        <f t="shared" si="110"/>
        <v>2.0171966010237274</v>
      </c>
      <c r="P1113" s="6">
        <f t="shared" si="111"/>
        <v>1.7650470258957616</v>
      </c>
      <c r="Q1113" s="6">
        <f t="shared" si="112"/>
        <v>0.29176319721811406</v>
      </c>
      <c r="R1113" s="6">
        <f t="shared" si="113"/>
        <v>-0.12607478756398294</v>
      </c>
      <c r="S1113" t="str" cm="1">
        <f t="array" ref="S1113">_xlfn.IFS(R1113&gt;Q1113,"Zunahme",-1*Q1113&gt;R1113,"Abnahme",TRUE,"Konstant")</f>
        <v>Konstant</v>
      </c>
      <c r="T1113">
        <f>IFERROR(INDEX(Gemeinde_Kennzahlen!A:C,MATCH(B1113,Gemeinde_Kennzahlen!B:B,),3),0)</f>
        <v>24159</v>
      </c>
      <c r="U1113">
        <f>IFERROR(IF(ISNUMBER(INDEX(Gemeinde_Kennzahlen!A:W,MATCH(B1113,Gemeinde_Kennzahlen!B:B,),23)),INDEX(Gemeinde_Kennzahlen!A:W,MATCH(B1113,Gemeinde_Kennzahlen!B:B,),23),0),0)</f>
        <v>15500</v>
      </c>
    </row>
    <row r="1114" spans="1:21" x14ac:dyDescent="0.2">
      <c r="A1114">
        <v>3441</v>
      </c>
      <c r="B1114" t="s">
        <v>1276</v>
      </c>
      <c r="C1114" s="6">
        <v>0</v>
      </c>
      <c r="D1114" s="6">
        <v>0</v>
      </c>
      <c r="E1114" s="6">
        <v>0</v>
      </c>
      <c r="F1114" s="6">
        <v>0</v>
      </c>
      <c r="G1114" s="6">
        <v>0</v>
      </c>
      <c r="H1114" s="6">
        <v>0</v>
      </c>
      <c r="I1114" s="6">
        <v>0</v>
      </c>
      <c r="J1114" s="6">
        <v>0</v>
      </c>
      <c r="K1114" s="6">
        <v>3.88651379712398</v>
      </c>
      <c r="L1114" s="6">
        <v>0</v>
      </c>
      <c r="M1114" s="6">
        <f t="shared" si="108"/>
        <v>0.38865137971239799</v>
      </c>
      <c r="N1114" s="6">
        <f t="shared" si="109"/>
        <v>0</v>
      </c>
      <c r="O1114" s="6">
        <f t="shared" si="110"/>
        <v>0</v>
      </c>
      <c r="P1114" s="6">
        <f t="shared" si="111"/>
        <v>0.77730275942479599</v>
      </c>
      <c r="Q1114" s="6">
        <f t="shared" si="112"/>
        <v>0.38865137971239805</v>
      </c>
      <c r="R1114" s="6">
        <f t="shared" si="113"/>
        <v>0.38865137971239799</v>
      </c>
      <c r="S1114" t="str" cm="1">
        <f t="array" ref="S1114">_xlfn.IFS(R1114&gt;Q1114,"Zunahme",-1*Q1114&gt;R1114,"Abnahme",TRUE,"Konstant")</f>
        <v>Konstant</v>
      </c>
      <c r="T1114">
        <f>IFERROR(INDEX(Gemeinde_Kennzahlen!A:C,MATCH(B1114,Gemeinde_Kennzahlen!B:B,),3),0)</f>
        <v>1999</v>
      </c>
      <c r="U1114">
        <f>IFERROR(IF(ISNUMBER(INDEX(Gemeinde_Kennzahlen!A:W,MATCH(B1114,Gemeinde_Kennzahlen!B:B,),23)),INDEX(Gemeinde_Kennzahlen!A:W,MATCH(B1114,Gemeinde_Kennzahlen!B:B,),23),0),0)</f>
        <v>574</v>
      </c>
    </row>
    <row r="1115" spans="1:21" x14ac:dyDescent="0.2">
      <c r="A1115">
        <v>3442</v>
      </c>
      <c r="B1115" t="s">
        <v>1275</v>
      </c>
      <c r="C1115" s="6">
        <v>0</v>
      </c>
      <c r="D1115" s="6">
        <v>0.92038656235618954</v>
      </c>
      <c r="E1115" s="6">
        <v>1.8407731247123791</v>
      </c>
      <c r="F1115" s="6">
        <v>0</v>
      </c>
      <c r="G1115" s="6">
        <v>0</v>
      </c>
      <c r="H1115" s="6">
        <v>0.92038656235618954</v>
      </c>
      <c r="I1115" s="6">
        <v>0.92038656235618954</v>
      </c>
      <c r="J1115" s="6">
        <v>0</v>
      </c>
      <c r="K1115" s="6">
        <v>1.8407731247123791</v>
      </c>
      <c r="L1115" s="6">
        <v>0.92038656235618954</v>
      </c>
      <c r="M1115" s="6">
        <f t="shared" si="108"/>
        <v>0.73630924988495172</v>
      </c>
      <c r="N1115" s="6">
        <f t="shared" si="109"/>
        <v>0.92038656235618954</v>
      </c>
      <c r="O1115" s="6">
        <f t="shared" si="110"/>
        <v>0.55223193741371368</v>
      </c>
      <c r="P1115" s="6">
        <f t="shared" si="111"/>
        <v>0.92038656235618954</v>
      </c>
      <c r="Q1115" s="6">
        <f t="shared" si="112"/>
        <v>0.22958474531516737</v>
      </c>
      <c r="R1115" s="6">
        <f t="shared" si="113"/>
        <v>0.18407731247123782</v>
      </c>
      <c r="S1115" t="str" cm="1">
        <f t="array" ref="S1115">_xlfn.IFS(R1115&gt;Q1115,"Zunahme",-1*Q1115&gt;R1115,"Abnahme",TRUE,"Konstant")</f>
        <v>Konstant</v>
      </c>
      <c r="T1115">
        <f>IFERROR(INDEX(Gemeinde_Kennzahlen!A:C,MATCH(B1115,Gemeinde_Kennzahlen!B:B,),3),0)</f>
        <v>8327</v>
      </c>
      <c r="U1115">
        <f>IFERROR(IF(ISNUMBER(INDEX(Gemeinde_Kennzahlen!A:W,MATCH(B1115,Gemeinde_Kennzahlen!B:B,),23)),INDEX(Gemeinde_Kennzahlen!A:W,MATCH(B1115,Gemeinde_Kennzahlen!B:B,),23),0),0)</f>
        <v>2538</v>
      </c>
    </row>
    <row r="1116" spans="1:21" x14ac:dyDescent="0.2">
      <c r="A1116">
        <v>3443</v>
      </c>
      <c r="B1116" t="s">
        <v>1274</v>
      </c>
      <c r="C1116" s="6">
        <v>1.2738853503184713</v>
      </c>
      <c r="D1116" s="6">
        <v>1.2738853503184713</v>
      </c>
      <c r="E1116" s="6">
        <v>1.910828025477707</v>
      </c>
      <c r="F1116" s="6">
        <v>1.592356687898089</v>
      </c>
      <c r="G1116" s="6">
        <v>1.910828025477707</v>
      </c>
      <c r="H1116" s="6">
        <v>2.2292993630573248</v>
      </c>
      <c r="I1116" s="6">
        <v>1.592356687898089</v>
      </c>
      <c r="J1116" s="6">
        <v>1.592356687898089</v>
      </c>
      <c r="K1116" s="6">
        <v>0.95541401273885351</v>
      </c>
      <c r="L1116" s="6">
        <v>0.31847133757961782</v>
      </c>
      <c r="M1116" s="6">
        <f t="shared" si="108"/>
        <v>1.4649681528662422</v>
      </c>
      <c r="N1116" s="6">
        <f t="shared" si="109"/>
        <v>1.592356687898089</v>
      </c>
      <c r="O1116" s="6">
        <f t="shared" si="110"/>
        <v>1.5923566878980893</v>
      </c>
      <c r="P1116" s="6">
        <f t="shared" si="111"/>
        <v>1.3375796178343951</v>
      </c>
      <c r="Q1116" s="6">
        <f t="shared" si="112"/>
        <v>0.17248489181817309</v>
      </c>
      <c r="R1116" s="6">
        <f t="shared" si="113"/>
        <v>-0.12738853503184711</v>
      </c>
      <c r="S1116" t="str" cm="1">
        <f t="array" ref="S1116">_xlfn.IFS(R1116&gt;Q1116,"Zunahme",-1*Q1116&gt;R1116,"Abnahme",TRUE,"Konstant")</f>
        <v>Konstant</v>
      </c>
      <c r="T1116">
        <f>IFERROR(INDEX(Gemeinde_Kennzahlen!A:C,MATCH(B1116,Gemeinde_Kennzahlen!B:B,),3),0)</f>
        <v>18108</v>
      </c>
      <c r="U1116">
        <f>IFERROR(IF(ISNUMBER(INDEX(Gemeinde_Kennzahlen!A:W,MATCH(B1116,Gemeinde_Kennzahlen!B:B,),23)),INDEX(Gemeinde_Kennzahlen!A:W,MATCH(B1116,Gemeinde_Kennzahlen!B:B,),23),0),0)</f>
        <v>13292</v>
      </c>
    </row>
    <row r="1117" spans="1:21" x14ac:dyDescent="0.2">
      <c r="A1117">
        <v>3444</v>
      </c>
      <c r="B1117" t="s">
        <v>1273</v>
      </c>
      <c r="C1117" s="6">
        <v>0</v>
      </c>
      <c r="D1117" s="6">
        <v>0</v>
      </c>
      <c r="E1117" s="6">
        <v>0</v>
      </c>
      <c r="F1117" s="6">
        <v>0</v>
      </c>
      <c r="G1117" s="6">
        <v>0</v>
      </c>
      <c r="H1117" s="6">
        <v>0</v>
      </c>
      <c r="I1117" s="6">
        <v>0</v>
      </c>
      <c r="J1117" s="6">
        <v>0</v>
      </c>
      <c r="K1117" s="6">
        <v>0</v>
      </c>
      <c r="L1117" s="6">
        <v>0</v>
      </c>
      <c r="M1117" s="6">
        <f t="shared" si="108"/>
        <v>0</v>
      </c>
      <c r="N1117" s="6">
        <f t="shared" si="109"/>
        <v>0</v>
      </c>
      <c r="O1117" s="6">
        <f t="shared" si="110"/>
        <v>0</v>
      </c>
      <c r="P1117" s="6">
        <f t="shared" si="111"/>
        <v>0</v>
      </c>
      <c r="Q1117" s="6">
        <f t="shared" si="112"/>
        <v>0</v>
      </c>
      <c r="R1117" s="6">
        <f t="shared" si="113"/>
        <v>0</v>
      </c>
      <c r="S1117" t="str" cm="1">
        <f t="array" ref="S1117">_xlfn.IFS(R1117&gt;Q1117,"Zunahme",-1*Q1117&gt;R1117,"Abnahme",TRUE,"Konstant")</f>
        <v>Konstant</v>
      </c>
      <c r="T1117">
        <f>IFERROR(INDEX(Gemeinde_Kennzahlen!A:C,MATCH(B1117,Gemeinde_Kennzahlen!B:B,),3),0)</f>
        <v>3533</v>
      </c>
      <c r="U1117">
        <f>IFERROR(IF(ISNUMBER(INDEX(Gemeinde_Kennzahlen!A:W,MATCH(B1117,Gemeinde_Kennzahlen!B:B,),23)),INDEX(Gemeinde_Kennzahlen!A:W,MATCH(B1117,Gemeinde_Kennzahlen!B:B,),23),0),0)</f>
        <v>1437</v>
      </c>
    </row>
    <row r="1118" spans="1:21" x14ac:dyDescent="0.2">
      <c r="A1118">
        <v>3506</v>
      </c>
      <c r="B1118" t="s">
        <v>1272</v>
      </c>
      <c r="C1118" s="6">
        <v>1.8053800324968408</v>
      </c>
      <c r="D1118" s="6">
        <v>1.8053800324968408</v>
      </c>
      <c r="E1118" s="6">
        <v>1.8053800324968408</v>
      </c>
      <c r="F1118" s="6">
        <v>1.8053800324968408</v>
      </c>
      <c r="G1118" s="6">
        <v>1.8053800324968408</v>
      </c>
      <c r="H1118" s="6">
        <v>3.6107600649936815</v>
      </c>
      <c r="I1118" s="6">
        <v>1.8053800324968408</v>
      </c>
      <c r="J1118" s="6">
        <v>1.8053800324968408</v>
      </c>
      <c r="K1118" s="6">
        <v>0</v>
      </c>
      <c r="L1118" s="6">
        <v>3.6107600649936815</v>
      </c>
      <c r="M1118" s="6">
        <f t="shared" si="108"/>
        <v>1.9859180357465245</v>
      </c>
      <c r="N1118" s="6">
        <f t="shared" si="109"/>
        <v>1.8053800324968408</v>
      </c>
      <c r="O1118" s="6">
        <f t="shared" si="110"/>
        <v>1.8053800324968408</v>
      </c>
      <c r="P1118" s="6">
        <f t="shared" si="111"/>
        <v>2.1664560389962091</v>
      </c>
      <c r="Q1118" s="6">
        <f t="shared" si="112"/>
        <v>0.32407563381684457</v>
      </c>
      <c r="R1118" s="6">
        <f t="shared" si="113"/>
        <v>0.18053800324968461</v>
      </c>
      <c r="S1118" t="str" cm="1">
        <f t="array" ref="S1118">_xlfn.IFS(R1118&gt;Q1118,"Zunahme",-1*Q1118&gt;R1118,"Abnahme",TRUE,"Konstant")</f>
        <v>Konstant</v>
      </c>
      <c r="T1118">
        <f>IFERROR(INDEX(Gemeinde_Kennzahlen!A:C,MATCH(B1118,Gemeinde_Kennzahlen!B:B,),3),0)</f>
        <v>2786</v>
      </c>
      <c r="U1118">
        <f>IFERROR(IF(ISNUMBER(INDEX(Gemeinde_Kennzahlen!A:W,MATCH(B1118,Gemeinde_Kennzahlen!B:B,),23)),INDEX(Gemeinde_Kennzahlen!A:W,MATCH(B1118,Gemeinde_Kennzahlen!B:B,),23),0),0)</f>
        <v>2753</v>
      </c>
    </row>
    <row r="1119" spans="1:21" x14ac:dyDescent="0.2">
      <c r="A1119">
        <v>3513</v>
      </c>
      <c r="B1119" t="s">
        <v>1271</v>
      </c>
      <c r="C1119" s="6">
        <v>0</v>
      </c>
      <c r="D1119" s="6">
        <v>0</v>
      </c>
      <c r="E1119" s="6">
        <v>0</v>
      </c>
      <c r="F1119" s="6">
        <v>0</v>
      </c>
      <c r="G1119" s="6">
        <v>13.831258644536652</v>
      </c>
      <c r="H1119" s="6">
        <v>0</v>
      </c>
      <c r="I1119" s="6">
        <v>0</v>
      </c>
      <c r="J1119" s="6">
        <v>0</v>
      </c>
      <c r="K1119" s="6">
        <v>0</v>
      </c>
      <c r="L1119" s="6">
        <v>0</v>
      </c>
      <c r="M1119" s="6">
        <f t="shared" si="108"/>
        <v>1.3831258644536653</v>
      </c>
      <c r="N1119" s="6">
        <f t="shared" si="109"/>
        <v>0</v>
      </c>
      <c r="O1119" s="6">
        <f t="shared" si="110"/>
        <v>2.7662517289073305</v>
      </c>
      <c r="P1119" s="6">
        <f t="shared" si="111"/>
        <v>0</v>
      </c>
      <c r="Q1119" s="6">
        <f t="shared" si="112"/>
        <v>1.383125864453665</v>
      </c>
      <c r="R1119" s="6">
        <f t="shared" si="113"/>
        <v>-1.3831258644536653</v>
      </c>
      <c r="S1119" t="str" cm="1">
        <f t="array" ref="S1119">_xlfn.IFS(R1119&gt;Q1119,"Zunahme",-1*Q1119&gt;R1119,"Abnahme",TRUE,"Konstant")</f>
        <v>Konstant</v>
      </c>
      <c r="T1119">
        <f>IFERROR(INDEX(Gemeinde_Kennzahlen!A:C,MATCH(B1119,Gemeinde_Kennzahlen!B:B,),3),0)</f>
        <v>539</v>
      </c>
      <c r="U1119">
        <f>IFERROR(IF(ISNUMBER(INDEX(Gemeinde_Kennzahlen!A:W,MATCH(B1119,Gemeinde_Kennzahlen!B:B,),23)),INDEX(Gemeinde_Kennzahlen!A:W,MATCH(B1119,Gemeinde_Kennzahlen!B:B,),23),0),0)</f>
        <v>184</v>
      </c>
    </row>
    <row r="1120" spans="1:21" x14ac:dyDescent="0.2">
      <c r="A1120">
        <v>3514</v>
      </c>
      <c r="B1120" t="s">
        <v>1270</v>
      </c>
      <c r="C1120" s="6">
        <v>0</v>
      </c>
      <c r="D1120" s="6">
        <v>0</v>
      </c>
      <c r="E1120" s="6">
        <v>0</v>
      </c>
      <c r="F1120" s="6">
        <v>0</v>
      </c>
      <c r="G1120" s="6">
        <v>0</v>
      </c>
      <c r="H1120" s="6">
        <v>0</v>
      </c>
      <c r="I1120" s="6">
        <v>0</v>
      </c>
      <c r="J1120" s="6">
        <v>0</v>
      </c>
      <c r="K1120" s="6">
        <v>0</v>
      </c>
      <c r="L1120" s="6">
        <v>0</v>
      </c>
      <c r="M1120" s="6">
        <f t="shared" si="108"/>
        <v>0</v>
      </c>
      <c r="N1120" s="6">
        <f t="shared" si="109"/>
        <v>0</v>
      </c>
      <c r="O1120" s="6">
        <f t="shared" si="110"/>
        <v>0</v>
      </c>
      <c r="P1120" s="6">
        <f t="shared" si="111"/>
        <v>0</v>
      </c>
      <c r="Q1120" s="6">
        <f t="shared" si="112"/>
        <v>0</v>
      </c>
      <c r="R1120" s="6">
        <f t="shared" si="113"/>
        <v>0</v>
      </c>
      <c r="S1120" t="str" cm="1">
        <f t="array" ref="S1120">_xlfn.IFS(R1120&gt;Q1120,"Zunahme",-1*Q1120&gt;R1120,"Abnahme",TRUE,"Konstant")</f>
        <v>Konstant</v>
      </c>
      <c r="T1120">
        <f>IFERROR(INDEX(Gemeinde_Kennzahlen!A:C,MATCH(B1120,Gemeinde_Kennzahlen!B:B,),3),0)</f>
        <v>221</v>
      </c>
      <c r="U1120">
        <f>IFERROR(IF(ISNUMBER(INDEX(Gemeinde_Kennzahlen!A:W,MATCH(B1120,Gemeinde_Kennzahlen!B:B,),23)),INDEX(Gemeinde_Kennzahlen!A:W,MATCH(B1120,Gemeinde_Kennzahlen!B:B,),23),0),0)</f>
        <v>69</v>
      </c>
    </row>
    <row r="1121" spans="1:21" x14ac:dyDescent="0.2">
      <c r="A1121">
        <v>3542</v>
      </c>
      <c r="B1121" t="s">
        <v>1269</v>
      </c>
      <c r="C1121" s="6">
        <v>0</v>
      </c>
      <c r="D1121" s="6">
        <v>0</v>
      </c>
      <c r="E1121" s="6">
        <v>0</v>
      </c>
      <c r="F1121" s="6">
        <v>0</v>
      </c>
      <c r="G1121" s="6">
        <v>5.0075112669003508</v>
      </c>
      <c r="H1121" s="6">
        <v>5.0075112669003508</v>
      </c>
      <c r="I1121" s="6">
        <v>0</v>
      </c>
      <c r="J1121" s="6">
        <v>0</v>
      </c>
      <c r="K1121" s="6">
        <v>0</v>
      </c>
      <c r="L1121" s="6">
        <v>0</v>
      </c>
      <c r="M1121" s="6">
        <f t="shared" si="108"/>
        <v>1.0015022533800702</v>
      </c>
      <c r="N1121" s="6">
        <f t="shared" si="109"/>
        <v>0</v>
      </c>
      <c r="O1121" s="6">
        <f t="shared" si="110"/>
        <v>1.0015022533800702</v>
      </c>
      <c r="P1121" s="6">
        <f t="shared" si="111"/>
        <v>1.0015022533800702</v>
      </c>
      <c r="Q1121" s="6">
        <f t="shared" si="112"/>
        <v>0.66766816892004677</v>
      </c>
      <c r="R1121" s="6">
        <f t="shared" si="113"/>
        <v>0</v>
      </c>
      <c r="S1121" t="str" cm="1">
        <f t="array" ref="S1121">_xlfn.IFS(R1121&gt;Q1121,"Zunahme",-1*Q1121&gt;R1121,"Abnahme",TRUE,"Konstant")</f>
        <v>Konstant</v>
      </c>
      <c r="T1121">
        <f>IFERROR(INDEX(Gemeinde_Kennzahlen!A:C,MATCH(B1121,Gemeinde_Kennzahlen!B:B,),3),0)</f>
        <v>1283</v>
      </c>
      <c r="U1121">
        <f>IFERROR(IF(ISNUMBER(INDEX(Gemeinde_Kennzahlen!A:W,MATCH(B1121,Gemeinde_Kennzahlen!B:B,),23)),INDEX(Gemeinde_Kennzahlen!A:W,MATCH(B1121,Gemeinde_Kennzahlen!B:B,),23),0),0)</f>
        <v>714</v>
      </c>
    </row>
    <row r="1122" spans="1:21" x14ac:dyDescent="0.2">
      <c r="A1122">
        <v>3543</v>
      </c>
      <c r="B1122" t="s">
        <v>1268</v>
      </c>
      <c r="C1122" s="6">
        <v>2.664535038635758</v>
      </c>
      <c r="D1122" s="6">
        <v>0</v>
      </c>
      <c r="E1122" s="6">
        <v>5.329070077271516</v>
      </c>
      <c r="F1122" s="6">
        <v>2.664535038635758</v>
      </c>
      <c r="G1122" s="6">
        <v>0</v>
      </c>
      <c r="H1122" s="6">
        <v>5.329070077271516</v>
      </c>
      <c r="I1122" s="6">
        <v>2.664535038635758</v>
      </c>
      <c r="J1122" s="6">
        <v>0</v>
      </c>
      <c r="K1122" s="6">
        <v>0</v>
      </c>
      <c r="L1122" s="6">
        <v>0</v>
      </c>
      <c r="M1122" s="6">
        <f t="shared" si="108"/>
        <v>1.8651745270450306</v>
      </c>
      <c r="N1122" s="6">
        <f t="shared" si="109"/>
        <v>1.332267519317879</v>
      </c>
      <c r="O1122" s="6">
        <f t="shared" si="110"/>
        <v>2.1316280309086064</v>
      </c>
      <c r="P1122" s="6">
        <f t="shared" si="111"/>
        <v>1.5987210231814548</v>
      </c>
      <c r="Q1122" s="6">
        <f t="shared" si="112"/>
        <v>0.69368946406489507</v>
      </c>
      <c r="R1122" s="6">
        <f t="shared" si="113"/>
        <v>-0.2664535038635758</v>
      </c>
      <c r="S1122" t="str" cm="1">
        <f t="array" ref="S1122">_xlfn.IFS(R1122&gt;Q1122,"Zunahme",-1*Q1122&gt;R1122,"Abnahme",TRUE,"Konstant")</f>
        <v>Konstant</v>
      </c>
      <c r="T1122">
        <f>IFERROR(INDEX(Gemeinde_Kennzahlen!A:C,MATCH(B1122,Gemeinde_Kennzahlen!B:B,),3),0)</f>
        <v>2327</v>
      </c>
      <c r="U1122">
        <f>IFERROR(IF(ISNUMBER(INDEX(Gemeinde_Kennzahlen!A:W,MATCH(B1122,Gemeinde_Kennzahlen!B:B,),23)),INDEX(Gemeinde_Kennzahlen!A:W,MATCH(B1122,Gemeinde_Kennzahlen!B:B,),23),0),0)</f>
        <v>1426</v>
      </c>
    </row>
    <row r="1123" spans="1:21" x14ac:dyDescent="0.2">
      <c r="A1123">
        <v>3544</v>
      </c>
      <c r="B1123" t="s">
        <v>2444</v>
      </c>
      <c r="C1123" s="6">
        <v>0</v>
      </c>
      <c r="D1123" s="6">
        <v>0</v>
      </c>
      <c r="E1123" s="6">
        <v>6.8073519400953026</v>
      </c>
      <c r="F1123" s="6">
        <v>6.8073519400953026</v>
      </c>
      <c r="G1123" s="6">
        <v>0</v>
      </c>
      <c r="H1123" s="6">
        <v>0</v>
      </c>
      <c r="I1123" s="6">
        <v>0</v>
      </c>
      <c r="J1123" s="6">
        <v>6.8073519400953026</v>
      </c>
      <c r="K1123" s="6">
        <v>0</v>
      </c>
      <c r="L1123" s="6">
        <v>0</v>
      </c>
      <c r="M1123" s="6">
        <f t="shared" si="108"/>
        <v>2.0422055820285907</v>
      </c>
      <c r="N1123" s="6">
        <f t="shared" si="109"/>
        <v>0</v>
      </c>
      <c r="O1123" s="6">
        <f t="shared" si="110"/>
        <v>2.7229407760381212</v>
      </c>
      <c r="P1123" s="6">
        <f t="shared" si="111"/>
        <v>1.3614703880190606</v>
      </c>
      <c r="Q1123" s="6">
        <f t="shared" si="112"/>
        <v>1.0398401849230405</v>
      </c>
      <c r="R1123" s="6">
        <f t="shared" si="113"/>
        <v>-0.68073519400953009</v>
      </c>
      <c r="S1123" t="str" cm="1">
        <f t="array" ref="S1123">_xlfn.IFS(R1123&gt;Q1123,"Zunahme",-1*Q1123&gt;R1123,"Abnahme",TRUE,"Konstant")</f>
        <v>Konstant</v>
      </c>
      <c r="T1123">
        <f>IFERROR(INDEX(Gemeinde_Kennzahlen!A:C,MATCH(B1123,Gemeinde_Kennzahlen!B:B,),3),0)</f>
        <v>898</v>
      </c>
      <c r="U1123">
        <f>IFERROR(IF(ISNUMBER(INDEX(Gemeinde_Kennzahlen!A:W,MATCH(B1123,Gemeinde_Kennzahlen!B:B,),23)),INDEX(Gemeinde_Kennzahlen!A:W,MATCH(B1123,Gemeinde_Kennzahlen!B:B,),23),0),0)</f>
        <v>571</v>
      </c>
    </row>
    <row r="1124" spans="1:21" x14ac:dyDescent="0.2">
      <c r="A1124">
        <v>3551</v>
      </c>
      <c r="B1124" t="s">
        <v>1267</v>
      </c>
      <c r="C1124" s="6">
        <v>0</v>
      </c>
      <c r="D1124" s="6">
        <v>0</v>
      </c>
      <c r="E1124" s="6">
        <v>0</v>
      </c>
      <c r="F1124" s="6">
        <v>0</v>
      </c>
      <c r="G1124" s="6">
        <v>0</v>
      </c>
      <c r="H1124" s="6">
        <v>0</v>
      </c>
      <c r="I1124" s="6">
        <v>5.0581689428426913</v>
      </c>
      <c r="J1124" s="6">
        <v>0</v>
      </c>
      <c r="K1124" s="6">
        <v>0</v>
      </c>
      <c r="L1124" s="6">
        <v>0</v>
      </c>
      <c r="M1124" s="6">
        <f t="shared" si="108"/>
        <v>0.50581689428426913</v>
      </c>
      <c r="N1124" s="6">
        <f t="shared" si="109"/>
        <v>0</v>
      </c>
      <c r="O1124" s="6">
        <f t="shared" si="110"/>
        <v>0</v>
      </c>
      <c r="P1124" s="6">
        <f t="shared" si="111"/>
        <v>1.0116337885685383</v>
      </c>
      <c r="Q1124" s="6">
        <f t="shared" si="112"/>
        <v>0.50581689428426913</v>
      </c>
      <c r="R1124" s="6">
        <f t="shared" si="113"/>
        <v>0.50581689428426913</v>
      </c>
      <c r="S1124" t="str" cm="1">
        <f t="array" ref="S1124">_xlfn.IFS(R1124&gt;Q1124,"Zunahme",-1*Q1124&gt;R1124,"Abnahme",TRUE,"Konstant")</f>
        <v>Konstant</v>
      </c>
      <c r="T1124">
        <f>IFERROR(INDEX(Gemeinde_Kennzahlen!A:C,MATCH(B1124,Gemeinde_Kennzahlen!B:B,),3),0)</f>
        <v>1120</v>
      </c>
      <c r="U1124">
        <f>IFERROR(IF(ISNUMBER(INDEX(Gemeinde_Kennzahlen!A:W,MATCH(B1124,Gemeinde_Kennzahlen!B:B,),23)),INDEX(Gemeinde_Kennzahlen!A:W,MATCH(B1124,Gemeinde_Kennzahlen!B:B,),23),0),0)</f>
        <v>857</v>
      </c>
    </row>
    <row r="1125" spans="1:21" x14ac:dyDescent="0.2">
      <c r="A1125">
        <v>3561</v>
      </c>
      <c r="B1125" t="s">
        <v>1266</v>
      </c>
      <c r="C1125" s="6">
        <v>0</v>
      </c>
      <c r="D1125" s="6">
        <v>1.7674089784376106</v>
      </c>
      <c r="E1125" s="6">
        <v>0</v>
      </c>
      <c r="F1125" s="6">
        <v>0</v>
      </c>
      <c r="G1125" s="6">
        <v>0</v>
      </c>
      <c r="H1125" s="6">
        <v>0</v>
      </c>
      <c r="I1125" s="6">
        <v>1.7674089784376106</v>
      </c>
      <c r="J1125" s="6">
        <v>0</v>
      </c>
      <c r="K1125" s="6">
        <v>1.7674089784376106</v>
      </c>
      <c r="L1125" s="6">
        <v>1.7674089784376106</v>
      </c>
      <c r="M1125" s="6">
        <f t="shared" si="108"/>
        <v>0.70696359137504428</v>
      </c>
      <c r="N1125" s="6">
        <f t="shared" si="109"/>
        <v>0</v>
      </c>
      <c r="O1125" s="6">
        <f t="shared" si="110"/>
        <v>0.35348179568752214</v>
      </c>
      <c r="P1125" s="6">
        <f t="shared" si="111"/>
        <v>1.0604453870625663</v>
      </c>
      <c r="Q1125" s="6">
        <f t="shared" si="112"/>
        <v>0.28861667759905479</v>
      </c>
      <c r="R1125" s="6">
        <f t="shared" si="113"/>
        <v>0.35348179568752203</v>
      </c>
      <c r="S1125" t="str" cm="1">
        <f t="array" ref="S1125">_xlfn.IFS(R1125&gt;Q1125,"Zunahme",-1*Q1125&gt;R1125,"Abnahme",TRUE,"Konstant")</f>
        <v>Zunahme</v>
      </c>
      <c r="T1125">
        <f>IFERROR(INDEX(Gemeinde_Kennzahlen!A:C,MATCH(B1125,Gemeinde_Kennzahlen!B:B,),3),0)</f>
        <v>3493</v>
      </c>
      <c r="U1125">
        <f>IFERROR(IF(ISNUMBER(INDEX(Gemeinde_Kennzahlen!A:W,MATCH(B1125,Gemeinde_Kennzahlen!B:B,),23)),INDEX(Gemeinde_Kennzahlen!A:W,MATCH(B1125,Gemeinde_Kennzahlen!B:B,),23),0),0)</f>
        <v>2165</v>
      </c>
    </row>
    <row r="1126" spans="1:21" x14ac:dyDescent="0.2">
      <c r="A1126">
        <v>3572</v>
      </c>
      <c r="B1126" t="s">
        <v>1265</v>
      </c>
      <c r="C1126" s="6">
        <v>0</v>
      </c>
      <c r="D1126" s="6">
        <v>0</v>
      </c>
      <c r="E1126" s="6">
        <v>0</v>
      </c>
      <c r="F1126" s="6">
        <v>0</v>
      </c>
      <c r="G1126" s="6">
        <v>0</v>
      </c>
      <c r="H1126" s="6">
        <v>0</v>
      </c>
      <c r="I1126" s="6">
        <v>0</v>
      </c>
      <c r="J1126" s="6">
        <v>0</v>
      </c>
      <c r="K1126" s="6">
        <v>0</v>
      </c>
      <c r="L1126" s="6">
        <v>0</v>
      </c>
      <c r="M1126" s="6">
        <f t="shared" si="108"/>
        <v>0</v>
      </c>
      <c r="N1126" s="6">
        <f t="shared" si="109"/>
        <v>0</v>
      </c>
      <c r="O1126" s="6">
        <f t="shared" si="110"/>
        <v>0</v>
      </c>
      <c r="P1126" s="6">
        <f t="shared" si="111"/>
        <v>0</v>
      </c>
      <c r="Q1126" s="6">
        <f t="shared" si="112"/>
        <v>0</v>
      </c>
      <c r="R1126" s="6">
        <f t="shared" si="113"/>
        <v>0</v>
      </c>
      <c r="S1126" t="str" cm="1">
        <f t="array" ref="S1126">_xlfn.IFS(R1126&gt;Q1126,"Zunahme",-1*Q1126&gt;R1126,"Abnahme",TRUE,"Konstant")</f>
        <v>Konstant</v>
      </c>
      <c r="T1126">
        <f>IFERROR(INDEX(Gemeinde_Kennzahlen!A:C,MATCH(B1126,Gemeinde_Kennzahlen!B:B,),3),0)</f>
        <v>620</v>
      </c>
      <c r="U1126">
        <f>IFERROR(IF(ISNUMBER(INDEX(Gemeinde_Kennzahlen!A:W,MATCH(B1126,Gemeinde_Kennzahlen!B:B,),23)),INDEX(Gemeinde_Kennzahlen!A:W,MATCH(B1126,Gemeinde_Kennzahlen!B:B,),23),0),0)</f>
        <v>240</v>
      </c>
    </row>
    <row r="1127" spans="1:21" x14ac:dyDescent="0.2">
      <c r="A1127">
        <v>3575</v>
      </c>
      <c r="B1127" t="s">
        <v>1264</v>
      </c>
      <c r="C1127" s="6">
        <v>0</v>
      </c>
      <c r="D1127" s="6">
        <v>3.0030030030030028</v>
      </c>
      <c r="E1127" s="6">
        <v>0</v>
      </c>
      <c r="F1127" s="6">
        <v>3.0030030030030028</v>
      </c>
      <c r="G1127" s="6">
        <v>0</v>
      </c>
      <c r="H1127" s="6">
        <v>0</v>
      </c>
      <c r="I1127" s="6">
        <v>0</v>
      </c>
      <c r="J1127" s="6">
        <v>3.0030030030030028</v>
      </c>
      <c r="K1127" s="6">
        <v>0</v>
      </c>
      <c r="L1127" s="6">
        <v>0</v>
      </c>
      <c r="M1127" s="6">
        <f t="shared" si="108"/>
        <v>0.90090090090090091</v>
      </c>
      <c r="N1127" s="6">
        <f t="shared" si="109"/>
        <v>0</v>
      </c>
      <c r="O1127" s="6">
        <f t="shared" si="110"/>
        <v>1.2012012012012012</v>
      </c>
      <c r="P1127" s="6">
        <f t="shared" si="111"/>
        <v>0.60060060060060061</v>
      </c>
      <c r="Q1127" s="6">
        <f t="shared" si="112"/>
        <v>0.45871628578136531</v>
      </c>
      <c r="R1127" s="6">
        <f t="shared" si="113"/>
        <v>-0.3003003003003003</v>
      </c>
      <c r="S1127" t="str" cm="1">
        <f t="array" ref="S1127">_xlfn.IFS(R1127&gt;Q1127,"Zunahme",-1*Q1127&gt;R1127,"Abnahme",TRUE,"Konstant")</f>
        <v>Konstant</v>
      </c>
      <c r="T1127">
        <f>IFERROR(INDEX(Gemeinde_Kennzahlen!A:C,MATCH(B1127,Gemeinde_Kennzahlen!B:B,),3),0)</f>
        <v>1885</v>
      </c>
      <c r="U1127">
        <f>IFERROR(IF(ISNUMBER(INDEX(Gemeinde_Kennzahlen!A:W,MATCH(B1127,Gemeinde_Kennzahlen!B:B,),23)),INDEX(Gemeinde_Kennzahlen!A:W,MATCH(B1127,Gemeinde_Kennzahlen!B:B,),23),0),0)</f>
        <v>1445</v>
      </c>
    </row>
    <row r="1128" spans="1:21" x14ac:dyDescent="0.2">
      <c r="A1128">
        <v>3581</v>
      </c>
      <c r="B1128" t="s">
        <v>1263</v>
      </c>
      <c r="C1128" s="6">
        <v>0</v>
      </c>
      <c r="D1128" s="6">
        <v>0</v>
      </c>
      <c r="E1128" s="6">
        <v>0</v>
      </c>
      <c r="F1128" s="6">
        <v>0</v>
      </c>
      <c r="G1128" s="6">
        <v>0</v>
      </c>
      <c r="H1128" s="6">
        <v>0</v>
      </c>
      <c r="I1128" s="6">
        <v>0</v>
      </c>
      <c r="J1128" s="6">
        <v>0</v>
      </c>
      <c r="K1128" s="6">
        <v>0</v>
      </c>
      <c r="L1128" s="6">
        <v>0</v>
      </c>
      <c r="M1128" s="6">
        <f t="shared" si="108"/>
        <v>0</v>
      </c>
      <c r="N1128" s="6">
        <f t="shared" si="109"/>
        <v>0</v>
      </c>
      <c r="O1128" s="6">
        <f t="shared" si="110"/>
        <v>0</v>
      </c>
      <c r="P1128" s="6">
        <f t="shared" si="111"/>
        <v>0</v>
      </c>
      <c r="Q1128" s="6">
        <f t="shared" si="112"/>
        <v>0</v>
      </c>
      <c r="R1128" s="6">
        <f t="shared" si="113"/>
        <v>0</v>
      </c>
      <c r="S1128" t="str" cm="1">
        <f t="array" ref="S1128">_xlfn.IFS(R1128&gt;Q1128,"Zunahme",-1*Q1128&gt;R1128,"Abnahme",TRUE,"Konstant")</f>
        <v>Konstant</v>
      </c>
      <c r="T1128">
        <f>IFERROR(INDEX(Gemeinde_Kennzahlen!A:C,MATCH(B1128,Gemeinde_Kennzahlen!B:B,),3),0)</f>
        <v>728</v>
      </c>
      <c r="U1128">
        <f>IFERROR(IF(ISNUMBER(INDEX(Gemeinde_Kennzahlen!A:W,MATCH(B1128,Gemeinde_Kennzahlen!B:B,),23)),INDEX(Gemeinde_Kennzahlen!A:W,MATCH(B1128,Gemeinde_Kennzahlen!B:B,),23),0),0)</f>
        <v>109</v>
      </c>
    </row>
    <row r="1129" spans="1:21" x14ac:dyDescent="0.2">
      <c r="A1129">
        <v>3582</v>
      </c>
      <c r="B1129" t="s">
        <v>1262</v>
      </c>
      <c r="C1129" s="6">
        <v>10.97694840834248</v>
      </c>
      <c r="D1129" s="6">
        <v>0</v>
      </c>
      <c r="E1129" s="6">
        <v>0</v>
      </c>
      <c r="F1129" s="6">
        <v>0</v>
      </c>
      <c r="G1129" s="6">
        <v>0</v>
      </c>
      <c r="H1129" s="6">
        <v>0</v>
      </c>
      <c r="I1129" s="6">
        <v>10.97694840834248</v>
      </c>
      <c r="J1129" s="6">
        <v>10.97694840834248</v>
      </c>
      <c r="K1129" s="6">
        <v>0</v>
      </c>
      <c r="L1129" s="6">
        <v>0</v>
      </c>
      <c r="M1129" s="6">
        <f t="shared" si="108"/>
        <v>3.2930845225027441</v>
      </c>
      <c r="N1129" s="6">
        <f t="shared" si="109"/>
        <v>0</v>
      </c>
      <c r="O1129" s="6">
        <f t="shared" si="110"/>
        <v>2.1953896816684959</v>
      </c>
      <c r="P1129" s="6">
        <f t="shared" si="111"/>
        <v>4.3907793633369918</v>
      </c>
      <c r="Q1129" s="6">
        <f t="shared" si="112"/>
        <v>1.6767565660284813</v>
      </c>
      <c r="R1129" s="6">
        <f t="shared" si="113"/>
        <v>1.0976948408342477</v>
      </c>
      <c r="S1129" t="str" cm="1">
        <f t="array" ref="S1129">_xlfn.IFS(R1129&gt;Q1129,"Zunahme",-1*Q1129&gt;R1129,"Abnahme",TRUE,"Konstant")</f>
        <v>Konstant</v>
      </c>
      <c r="T1129">
        <f>IFERROR(INDEX(Gemeinde_Kennzahlen!A:C,MATCH(B1129,Gemeinde_Kennzahlen!B:B,),3),0)</f>
        <v>612</v>
      </c>
      <c r="U1129">
        <f>IFERROR(IF(ISNUMBER(INDEX(Gemeinde_Kennzahlen!A:W,MATCH(B1129,Gemeinde_Kennzahlen!B:B,),23)),INDEX(Gemeinde_Kennzahlen!A:W,MATCH(B1129,Gemeinde_Kennzahlen!B:B,),23),0),0)</f>
        <v>299</v>
      </c>
    </row>
    <row r="1130" spans="1:21" x14ac:dyDescent="0.2">
      <c r="A1130">
        <v>3603</v>
      </c>
      <c r="B1130" t="s">
        <v>1261</v>
      </c>
      <c r="C1130" s="6">
        <v>0</v>
      </c>
      <c r="D1130" s="6">
        <v>0</v>
      </c>
      <c r="E1130" s="6">
        <v>0</v>
      </c>
      <c r="F1130" s="6">
        <v>0</v>
      </c>
      <c r="G1130" s="6">
        <v>0</v>
      </c>
      <c r="H1130" s="6">
        <v>0</v>
      </c>
      <c r="I1130" s="6">
        <v>0</v>
      </c>
      <c r="J1130" s="6">
        <v>0</v>
      </c>
      <c r="K1130" s="6">
        <v>0</v>
      </c>
      <c r="L1130" s="6">
        <v>0</v>
      </c>
      <c r="M1130" s="6">
        <f t="shared" si="108"/>
        <v>0</v>
      </c>
      <c r="N1130" s="6">
        <f t="shared" si="109"/>
        <v>0</v>
      </c>
      <c r="O1130" s="6">
        <f t="shared" si="110"/>
        <v>0</v>
      </c>
      <c r="P1130" s="6">
        <f t="shared" si="111"/>
        <v>0</v>
      </c>
      <c r="Q1130" s="6">
        <f t="shared" si="112"/>
        <v>0</v>
      </c>
      <c r="R1130" s="6">
        <f t="shared" si="113"/>
        <v>0</v>
      </c>
      <c r="S1130" t="str" cm="1">
        <f t="array" ref="S1130">_xlfn.IFS(R1130&gt;Q1130,"Zunahme",-1*Q1130&gt;R1130,"Abnahme",TRUE,"Konstant")</f>
        <v>Konstant</v>
      </c>
      <c r="T1130">
        <f>IFERROR(INDEX(Gemeinde_Kennzahlen!A:C,MATCH(B1130,Gemeinde_Kennzahlen!B:B,),3),0)</f>
        <v>979</v>
      </c>
      <c r="U1130">
        <f>IFERROR(IF(ISNUMBER(INDEX(Gemeinde_Kennzahlen!A:W,MATCH(B1130,Gemeinde_Kennzahlen!B:B,),23)),INDEX(Gemeinde_Kennzahlen!A:W,MATCH(B1130,Gemeinde_Kennzahlen!B:B,),23),0),0)</f>
        <v>686</v>
      </c>
    </row>
    <row r="1131" spans="1:21" x14ac:dyDescent="0.2">
      <c r="A1131">
        <v>3618</v>
      </c>
      <c r="B1131" t="s">
        <v>1260</v>
      </c>
      <c r="C1131" s="6">
        <v>0</v>
      </c>
      <c r="D1131" s="6">
        <v>0</v>
      </c>
      <c r="E1131" s="6">
        <v>0</v>
      </c>
      <c r="F1131" s="6">
        <v>0</v>
      </c>
      <c r="G1131" s="6">
        <v>3.5124692658939232</v>
      </c>
      <c r="H1131" s="6">
        <v>0</v>
      </c>
      <c r="I1131" s="6">
        <v>0</v>
      </c>
      <c r="J1131" s="6">
        <v>0</v>
      </c>
      <c r="K1131" s="6">
        <v>0</v>
      </c>
      <c r="L1131" s="6">
        <v>3.5124692658939232</v>
      </c>
      <c r="M1131" s="6">
        <f t="shared" si="108"/>
        <v>0.70249385317878466</v>
      </c>
      <c r="N1131" s="6">
        <f t="shared" si="109"/>
        <v>0</v>
      </c>
      <c r="O1131" s="6">
        <f t="shared" si="110"/>
        <v>0.70249385317878466</v>
      </c>
      <c r="P1131" s="6">
        <f t="shared" si="111"/>
        <v>0.70249385317878466</v>
      </c>
      <c r="Q1131" s="6">
        <f t="shared" si="112"/>
        <v>0.46832923545252308</v>
      </c>
      <c r="R1131" s="6">
        <f t="shared" si="113"/>
        <v>0</v>
      </c>
      <c r="S1131" t="str" cm="1">
        <f t="array" ref="S1131">_xlfn.IFS(R1131&gt;Q1131,"Zunahme",-1*Q1131&gt;R1131,"Abnahme",TRUE,"Konstant")</f>
        <v>Konstant</v>
      </c>
      <c r="T1131">
        <f>IFERROR(INDEX(Gemeinde_Kennzahlen!A:C,MATCH(B1131,Gemeinde_Kennzahlen!B:B,),3),0)</f>
        <v>2019</v>
      </c>
      <c r="U1131">
        <f>IFERROR(IF(ISNUMBER(INDEX(Gemeinde_Kennzahlen!A:W,MATCH(B1131,Gemeinde_Kennzahlen!B:B,),23)),INDEX(Gemeinde_Kennzahlen!A:W,MATCH(B1131,Gemeinde_Kennzahlen!B:B,),23),0),0)</f>
        <v>828</v>
      </c>
    </row>
    <row r="1132" spans="1:21" x14ac:dyDescent="0.2">
      <c r="A1132">
        <v>3619</v>
      </c>
      <c r="B1132" t="s">
        <v>1259</v>
      </c>
      <c r="C1132" s="6">
        <v>0</v>
      </c>
      <c r="D1132" s="6">
        <v>2.504382669671926</v>
      </c>
      <c r="E1132" s="6">
        <v>1.252191334835963</v>
      </c>
      <c r="F1132" s="6">
        <v>2.504382669671926</v>
      </c>
      <c r="G1132" s="6">
        <v>2.504382669671926</v>
      </c>
      <c r="H1132" s="6">
        <v>1.252191334835963</v>
      </c>
      <c r="I1132" s="6">
        <v>0</v>
      </c>
      <c r="J1132" s="6">
        <v>0</v>
      </c>
      <c r="K1132" s="6">
        <v>2.504382669671926</v>
      </c>
      <c r="L1132" s="6">
        <v>0</v>
      </c>
      <c r="M1132" s="6">
        <f t="shared" si="108"/>
        <v>1.252191334835963</v>
      </c>
      <c r="N1132" s="6">
        <f t="shared" si="109"/>
        <v>1.252191334835963</v>
      </c>
      <c r="O1132" s="6">
        <f t="shared" si="110"/>
        <v>1.7530678687703483</v>
      </c>
      <c r="P1132" s="6">
        <f t="shared" si="111"/>
        <v>0.75131480090157776</v>
      </c>
      <c r="Q1132" s="6">
        <f t="shared" si="112"/>
        <v>0.37333132607058844</v>
      </c>
      <c r="R1132" s="6">
        <f t="shared" si="113"/>
        <v>-0.50087653393438525</v>
      </c>
      <c r="S1132" t="str" cm="1">
        <f t="array" ref="S1132">_xlfn.IFS(R1132&gt;Q1132,"Zunahme",-1*Q1132&gt;R1132,"Abnahme",TRUE,"Konstant")</f>
        <v>Abnahme</v>
      </c>
      <c r="T1132">
        <f>IFERROR(INDEX(Gemeinde_Kennzahlen!A:C,MATCH(B1132,Gemeinde_Kennzahlen!B:B,),3),0)</f>
        <v>4757</v>
      </c>
      <c r="U1132">
        <f>IFERROR(IF(ISNUMBER(INDEX(Gemeinde_Kennzahlen!A:W,MATCH(B1132,Gemeinde_Kennzahlen!B:B,),23)),INDEX(Gemeinde_Kennzahlen!A:W,MATCH(B1132,Gemeinde_Kennzahlen!B:B,),23),0),0)</f>
        <v>3229</v>
      </c>
    </row>
    <row r="1133" spans="1:21" x14ac:dyDescent="0.2">
      <c r="A1133">
        <v>3633</v>
      </c>
      <c r="B1133" t="s">
        <v>1258</v>
      </c>
      <c r="C1133" s="6">
        <v>0</v>
      </c>
      <c r="D1133" s="6">
        <v>0</v>
      </c>
      <c r="E1133" s="6">
        <v>0</v>
      </c>
      <c r="F1133" s="6">
        <v>0</v>
      </c>
      <c r="G1133" s="6">
        <v>0</v>
      </c>
      <c r="H1133" s="6">
        <v>0</v>
      </c>
      <c r="I1133" s="6">
        <v>0</v>
      </c>
      <c r="J1133" s="6">
        <v>0</v>
      </c>
      <c r="K1133" s="6">
        <v>0</v>
      </c>
      <c r="L1133" s="6">
        <v>0</v>
      </c>
      <c r="M1133" s="6">
        <f t="shared" si="108"/>
        <v>0</v>
      </c>
      <c r="N1133" s="6">
        <f t="shared" si="109"/>
        <v>0</v>
      </c>
      <c r="O1133" s="6">
        <f t="shared" si="110"/>
        <v>0</v>
      </c>
      <c r="P1133" s="6">
        <f t="shared" si="111"/>
        <v>0</v>
      </c>
      <c r="Q1133" s="6">
        <f t="shared" si="112"/>
        <v>0</v>
      </c>
      <c r="R1133" s="6">
        <f t="shared" si="113"/>
        <v>0</v>
      </c>
      <c r="S1133" t="str" cm="1">
        <f t="array" ref="S1133">_xlfn.IFS(R1133&gt;Q1133,"Zunahme",-1*Q1133&gt;R1133,"Abnahme",TRUE,"Konstant")</f>
        <v>Konstant</v>
      </c>
      <c r="T1133">
        <f>IFERROR(INDEX(Gemeinde_Kennzahlen!A:C,MATCH(B1133,Gemeinde_Kennzahlen!B:B,),3),0)</f>
        <v>357</v>
      </c>
      <c r="U1133">
        <f>IFERROR(IF(ISNUMBER(INDEX(Gemeinde_Kennzahlen!A:W,MATCH(B1133,Gemeinde_Kennzahlen!B:B,),23)),INDEX(Gemeinde_Kennzahlen!A:W,MATCH(B1133,Gemeinde_Kennzahlen!B:B,),23),0),0)</f>
        <v>0</v>
      </c>
    </row>
    <row r="1134" spans="1:21" x14ac:dyDescent="0.2">
      <c r="A1134">
        <v>3637</v>
      </c>
      <c r="B1134" t="s">
        <v>1257</v>
      </c>
      <c r="C1134" s="6">
        <v>12.547051442910917</v>
      </c>
      <c r="D1134" s="6">
        <v>12.547051442910917</v>
      </c>
      <c r="E1134" s="6">
        <v>0</v>
      </c>
      <c r="F1134" s="6">
        <v>0</v>
      </c>
      <c r="G1134" s="6">
        <v>12.547051442910917</v>
      </c>
      <c r="H1134" s="6">
        <v>0</v>
      </c>
      <c r="I1134" s="6">
        <v>0</v>
      </c>
      <c r="J1134" s="6">
        <v>0</v>
      </c>
      <c r="K1134" s="6">
        <v>0</v>
      </c>
      <c r="L1134" s="6">
        <v>0</v>
      </c>
      <c r="M1134" s="6">
        <f t="shared" si="108"/>
        <v>3.7641154328732753</v>
      </c>
      <c r="N1134" s="6">
        <f t="shared" si="109"/>
        <v>0</v>
      </c>
      <c r="O1134" s="6">
        <f t="shared" si="110"/>
        <v>7.5282308657465506</v>
      </c>
      <c r="P1134" s="6">
        <f t="shared" si="111"/>
        <v>0</v>
      </c>
      <c r="Q1134" s="6">
        <f t="shared" si="112"/>
        <v>1.9165937661881387</v>
      </c>
      <c r="R1134" s="6">
        <f t="shared" si="113"/>
        <v>-3.7641154328732753</v>
      </c>
      <c r="S1134" t="str" cm="1">
        <f t="array" ref="S1134">_xlfn.IFS(R1134&gt;Q1134,"Zunahme",-1*Q1134&gt;R1134,"Abnahme",TRUE,"Konstant")</f>
        <v>Abnahme</v>
      </c>
      <c r="T1134">
        <f>IFERROR(INDEX(Gemeinde_Kennzahlen!A:C,MATCH(B1134,Gemeinde_Kennzahlen!B:B,),3),0)</f>
        <v>304</v>
      </c>
      <c r="U1134">
        <f>IFERROR(IF(ISNUMBER(INDEX(Gemeinde_Kennzahlen!A:W,MATCH(B1134,Gemeinde_Kennzahlen!B:B,),23)),INDEX(Gemeinde_Kennzahlen!A:W,MATCH(B1134,Gemeinde_Kennzahlen!B:B,),23),0),0)</f>
        <v>493</v>
      </c>
    </row>
    <row r="1135" spans="1:21" x14ac:dyDescent="0.2">
      <c r="A1135">
        <v>3638</v>
      </c>
      <c r="B1135" t="s">
        <v>1256</v>
      </c>
      <c r="C1135" s="6">
        <v>0</v>
      </c>
      <c r="D1135" s="6">
        <v>0</v>
      </c>
      <c r="E1135" s="6">
        <v>0</v>
      </c>
      <c r="F1135" s="6">
        <v>0</v>
      </c>
      <c r="G1135" s="6">
        <v>0</v>
      </c>
      <c r="H1135" s="6">
        <v>0</v>
      </c>
      <c r="I1135" s="6">
        <v>0</v>
      </c>
      <c r="J1135" s="6">
        <v>0</v>
      </c>
      <c r="K1135" s="6">
        <v>0</v>
      </c>
      <c r="L1135" s="6">
        <v>0</v>
      </c>
      <c r="M1135" s="6">
        <f t="shared" si="108"/>
        <v>0</v>
      </c>
      <c r="N1135" s="6">
        <f t="shared" si="109"/>
        <v>0</v>
      </c>
      <c r="O1135" s="6">
        <f t="shared" si="110"/>
        <v>0</v>
      </c>
      <c r="P1135" s="6">
        <f t="shared" si="111"/>
        <v>0</v>
      </c>
      <c r="Q1135" s="6">
        <f t="shared" si="112"/>
        <v>0</v>
      </c>
      <c r="R1135" s="6">
        <f t="shared" si="113"/>
        <v>0</v>
      </c>
      <c r="S1135" t="str" cm="1">
        <f t="array" ref="S1135">_xlfn.IFS(R1135&gt;Q1135,"Zunahme",-1*Q1135&gt;R1135,"Abnahme",TRUE,"Konstant")</f>
        <v>Konstant</v>
      </c>
      <c r="T1135">
        <f>IFERROR(INDEX(Gemeinde_Kennzahlen!A:C,MATCH(B1135,Gemeinde_Kennzahlen!B:B,),3),0)</f>
        <v>790</v>
      </c>
      <c r="U1135">
        <f>IFERROR(IF(ISNUMBER(INDEX(Gemeinde_Kennzahlen!A:W,MATCH(B1135,Gemeinde_Kennzahlen!B:B,),23)),INDEX(Gemeinde_Kennzahlen!A:W,MATCH(B1135,Gemeinde_Kennzahlen!B:B,),23),0),0)</f>
        <v>416</v>
      </c>
    </row>
    <row r="1136" spans="1:21" x14ac:dyDescent="0.2">
      <c r="A1136">
        <v>3640</v>
      </c>
      <c r="B1136" t="s">
        <v>1255</v>
      </c>
      <c r="C1136" s="6">
        <v>0</v>
      </c>
      <c r="D1136" s="6">
        <v>0</v>
      </c>
      <c r="E1136" s="6">
        <v>0</v>
      </c>
      <c r="F1136" s="6">
        <v>0</v>
      </c>
      <c r="G1136" s="6">
        <v>0</v>
      </c>
      <c r="H1136" s="6">
        <v>7.6863950807071486</v>
      </c>
      <c r="I1136" s="6">
        <v>0</v>
      </c>
      <c r="J1136" s="6">
        <v>0</v>
      </c>
      <c r="K1136" s="6">
        <v>0</v>
      </c>
      <c r="L1136" s="6">
        <v>0</v>
      </c>
      <c r="M1136" s="6">
        <f t="shared" si="108"/>
        <v>0.76863950807071491</v>
      </c>
      <c r="N1136" s="6">
        <f t="shared" si="109"/>
        <v>0</v>
      </c>
      <c r="O1136" s="6">
        <f t="shared" si="110"/>
        <v>0</v>
      </c>
      <c r="P1136" s="6">
        <f t="shared" si="111"/>
        <v>1.5372790161414298</v>
      </c>
      <c r="Q1136" s="6">
        <f t="shared" si="112"/>
        <v>0.76863950807071479</v>
      </c>
      <c r="R1136" s="6">
        <f t="shared" si="113"/>
        <v>0.76863950807071491</v>
      </c>
      <c r="S1136" t="str" cm="1">
        <f t="array" ref="S1136">_xlfn.IFS(R1136&gt;Q1136,"Zunahme",-1*Q1136&gt;R1136,"Abnahme",TRUE,"Konstant")</f>
        <v>Konstant</v>
      </c>
      <c r="T1136">
        <f>IFERROR(INDEX(Gemeinde_Kennzahlen!A:C,MATCH(B1136,Gemeinde_Kennzahlen!B:B,),3),0)</f>
        <v>960</v>
      </c>
      <c r="U1136">
        <f>IFERROR(IF(ISNUMBER(INDEX(Gemeinde_Kennzahlen!A:W,MATCH(B1136,Gemeinde_Kennzahlen!B:B,),23)),INDEX(Gemeinde_Kennzahlen!A:W,MATCH(B1136,Gemeinde_Kennzahlen!B:B,),23),0),0)</f>
        <v>341</v>
      </c>
    </row>
    <row r="1137" spans="1:21" x14ac:dyDescent="0.2">
      <c r="A1137">
        <v>3661</v>
      </c>
      <c r="B1137" t="s">
        <v>1254</v>
      </c>
      <c r="C1137" s="6">
        <v>2.841716396703609</v>
      </c>
      <c r="D1137" s="6">
        <v>0</v>
      </c>
      <c r="E1137" s="6">
        <v>0</v>
      </c>
      <c r="F1137" s="6">
        <v>0</v>
      </c>
      <c r="G1137" s="6">
        <v>0</v>
      </c>
      <c r="H1137" s="6">
        <v>2.841716396703609</v>
      </c>
      <c r="I1137" s="6">
        <v>0</v>
      </c>
      <c r="J1137" s="6">
        <v>5.683432793407218</v>
      </c>
      <c r="K1137" s="6">
        <v>0</v>
      </c>
      <c r="L1137" s="6">
        <v>0</v>
      </c>
      <c r="M1137" s="6">
        <f t="shared" si="108"/>
        <v>1.1366865586814436</v>
      </c>
      <c r="N1137" s="6">
        <f t="shared" si="109"/>
        <v>0</v>
      </c>
      <c r="O1137" s="6">
        <f t="shared" si="110"/>
        <v>0.56834327934072182</v>
      </c>
      <c r="P1137" s="6">
        <f t="shared" si="111"/>
        <v>1.7050298380221656</v>
      </c>
      <c r="Q1137" s="6">
        <f t="shared" si="112"/>
        <v>0.62832713656444061</v>
      </c>
      <c r="R1137" s="6">
        <f t="shared" si="113"/>
        <v>0.56834327934072193</v>
      </c>
      <c r="S1137" t="str" cm="1">
        <f t="array" ref="S1137">_xlfn.IFS(R1137&gt;Q1137,"Zunahme",-1*Q1137&gt;R1137,"Abnahme",TRUE,"Konstant")</f>
        <v>Konstant</v>
      </c>
      <c r="T1137">
        <f>IFERROR(INDEX(Gemeinde_Kennzahlen!A:C,MATCH(B1137,Gemeinde_Kennzahlen!B:B,),3),0)</f>
        <v>2264</v>
      </c>
      <c r="U1137">
        <f>IFERROR(IF(ISNUMBER(INDEX(Gemeinde_Kennzahlen!A:W,MATCH(B1137,Gemeinde_Kennzahlen!B:B,),23)),INDEX(Gemeinde_Kennzahlen!A:W,MATCH(B1137,Gemeinde_Kennzahlen!B:B,),23),0),0)</f>
        <v>1255</v>
      </c>
    </row>
    <row r="1138" spans="1:21" x14ac:dyDescent="0.2">
      <c r="A1138">
        <v>3662</v>
      </c>
      <c r="B1138" t="s">
        <v>1253</v>
      </c>
      <c r="C1138" s="6">
        <v>0</v>
      </c>
      <c r="D1138" s="6">
        <v>0</v>
      </c>
      <c r="E1138" s="6">
        <v>0</v>
      </c>
      <c r="F1138" s="6">
        <v>0</v>
      </c>
      <c r="G1138" s="6">
        <v>0</v>
      </c>
      <c r="H1138" s="6">
        <v>0</v>
      </c>
      <c r="I1138" s="6">
        <v>0</v>
      </c>
      <c r="J1138" s="6">
        <v>0</v>
      </c>
      <c r="K1138" s="6">
        <v>0</v>
      </c>
      <c r="L1138" s="6">
        <v>0</v>
      </c>
      <c r="M1138" s="6">
        <f t="shared" si="108"/>
        <v>0</v>
      </c>
      <c r="N1138" s="6">
        <f t="shared" si="109"/>
        <v>0</v>
      </c>
      <c r="O1138" s="6">
        <f t="shared" si="110"/>
        <v>0</v>
      </c>
      <c r="P1138" s="6">
        <f t="shared" si="111"/>
        <v>0</v>
      </c>
      <c r="Q1138" s="6">
        <f t="shared" si="112"/>
        <v>0</v>
      </c>
      <c r="R1138" s="6">
        <f t="shared" si="113"/>
        <v>0</v>
      </c>
      <c r="S1138" t="str" cm="1">
        <f t="array" ref="S1138">_xlfn.IFS(R1138&gt;Q1138,"Zunahme",-1*Q1138&gt;R1138,"Abnahme",TRUE,"Konstant")</f>
        <v>Konstant</v>
      </c>
      <c r="T1138">
        <f>IFERROR(INDEX(Gemeinde_Kennzahlen!A:C,MATCH(B1138,Gemeinde_Kennzahlen!B:B,),3),0)</f>
        <v>247</v>
      </c>
      <c r="U1138">
        <f>IFERROR(IF(ISNUMBER(INDEX(Gemeinde_Kennzahlen!A:W,MATCH(B1138,Gemeinde_Kennzahlen!B:B,),23)),INDEX(Gemeinde_Kennzahlen!A:W,MATCH(B1138,Gemeinde_Kennzahlen!B:B,),23),0),0)</f>
        <v>74</v>
      </c>
    </row>
    <row r="1139" spans="1:21" x14ac:dyDescent="0.2">
      <c r="A1139">
        <v>3663</v>
      </c>
      <c r="B1139" t="s">
        <v>1252</v>
      </c>
      <c r="C1139" s="6">
        <v>0</v>
      </c>
      <c r="D1139" s="6">
        <v>0</v>
      </c>
      <c r="E1139" s="6">
        <v>0</v>
      </c>
      <c r="F1139" s="6">
        <v>0</v>
      </c>
      <c r="G1139" s="6">
        <v>0</v>
      </c>
      <c r="H1139" s="6">
        <v>0</v>
      </c>
      <c r="I1139" s="6">
        <v>0</v>
      </c>
      <c r="J1139" s="6">
        <v>0</v>
      </c>
      <c r="K1139" s="6">
        <v>0</v>
      </c>
      <c r="L1139" s="6">
        <v>0</v>
      </c>
      <c r="M1139" s="6">
        <f t="shared" si="108"/>
        <v>0</v>
      </c>
      <c r="N1139" s="6">
        <f t="shared" si="109"/>
        <v>0</v>
      </c>
      <c r="O1139" s="6">
        <f t="shared" si="110"/>
        <v>0</v>
      </c>
      <c r="P1139" s="6">
        <f t="shared" si="111"/>
        <v>0</v>
      </c>
      <c r="Q1139" s="6">
        <f t="shared" si="112"/>
        <v>0</v>
      </c>
      <c r="R1139" s="6">
        <f t="shared" si="113"/>
        <v>0</v>
      </c>
      <c r="S1139" t="str" cm="1">
        <f t="array" ref="S1139">_xlfn.IFS(R1139&gt;Q1139,"Zunahme",-1*Q1139&gt;R1139,"Abnahme",TRUE,"Konstant")</f>
        <v>Konstant</v>
      </c>
      <c r="T1139">
        <f>IFERROR(INDEX(Gemeinde_Kennzahlen!A:C,MATCH(B1139,Gemeinde_Kennzahlen!B:B,),3),0)</f>
        <v>498</v>
      </c>
      <c r="U1139">
        <f>IFERROR(IF(ISNUMBER(INDEX(Gemeinde_Kennzahlen!A:W,MATCH(B1139,Gemeinde_Kennzahlen!B:B,),23)),INDEX(Gemeinde_Kennzahlen!A:W,MATCH(B1139,Gemeinde_Kennzahlen!B:B,),23),0),0)</f>
        <v>81</v>
      </c>
    </row>
    <row r="1140" spans="1:21" x14ac:dyDescent="0.2">
      <c r="A1140">
        <v>3668</v>
      </c>
      <c r="B1140" t="s">
        <v>1251</v>
      </c>
      <c r="C1140" s="6">
        <v>0</v>
      </c>
      <c r="D1140" s="6">
        <v>1.7853954650955186</v>
      </c>
      <c r="E1140" s="6">
        <v>1.7853954650955186</v>
      </c>
      <c r="F1140" s="6">
        <v>0</v>
      </c>
      <c r="G1140" s="6">
        <v>1.7853954650955186</v>
      </c>
      <c r="H1140" s="6">
        <v>0</v>
      </c>
      <c r="I1140" s="6">
        <v>1.7853954650955186</v>
      </c>
      <c r="J1140" s="6">
        <v>0</v>
      </c>
      <c r="K1140" s="6">
        <v>1.7853954650955186</v>
      </c>
      <c r="L1140" s="6">
        <v>0</v>
      </c>
      <c r="M1140" s="6">
        <f t="shared" si="108"/>
        <v>0.89269773254775919</v>
      </c>
      <c r="N1140" s="6">
        <f t="shared" si="109"/>
        <v>0.8926977325477593</v>
      </c>
      <c r="O1140" s="6">
        <f t="shared" si="110"/>
        <v>1.071237279057311</v>
      </c>
      <c r="P1140" s="6">
        <f t="shared" si="111"/>
        <v>0.71415818603820747</v>
      </c>
      <c r="Q1140" s="6">
        <f t="shared" si="112"/>
        <v>0.2975659108492531</v>
      </c>
      <c r="R1140" s="6">
        <f t="shared" si="113"/>
        <v>-0.17853954650955173</v>
      </c>
      <c r="S1140" t="str" cm="1">
        <f t="array" ref="S1140">_xlfn.IFS(R1140&gt;Q1140,"Zunahme",-1*Q1140&gt;R1140,"Abnahme",TRUE,"Konstant")</f>
        <v>Konstant</v>
      </c>
      <c r="T1140">
        <f>IFERROR(INDEX(Gemeinde_Kennzahlen!A:C,MATCH(B1140,Gemeinde_Kennzahlen!B:B,),3),0)</f>
        <v>3278</v>
      </c>
      <c r="U1140">
        <f>IFERROR(IF(ISNUMBER(INDEX(Gemeinde_Kennzahlen!A:W,MATCH(B1140,Gemeinde_Kennzahlen!B:B,),23)),INDEX(Gemeinde_Kennzahlen!A:W,MATCH(B1140,Gemeinde_Kennzahlen!B:B,),23),0),0)</f>
        <v>2323</v>
      </c>
    </row>
    <row r="1141" spans="1:21" x14ac:dyDescent="0.2">
      <c r="A1141">
        <v>3669</v>
      </c>
      <c r="B1141" t="s">
        <v>1250</v>
      </c>
      <c r="C1141" s="6">
        <v>0</v>
      </c>
      <c r="D1141" s="6">
        <v>0</v>
      </c>
      <c r="E1141" s="6">
        <v>0</v>
      </c>
      <c r="F1141" s="6">
        <v>0</v>
      </c>
      <c r="G1141" s="6">
        <v>0</v>
      </c>
      <c r="H1141" s="6">
        <v>0</v>
      </c>
      <c r="I1141" s="6">
        <v>0</v>
      </c>
      <c r="J1141" s="6">
        <v>0</v>
      </c>
      <c r="K1141" s="6">
        <v>0</v>
      </c>
      <c r="L1141" s="6">
        <v>0</v>
      </c>
      <c r="M1141" s="6">
        <f t="shared" si="108"/>
        <v>0</v>
      </c>
      <c r="N1141" s="6">
        <f t="shared" si="109"/>
        <v>0</v>
      </c>
      <c r="O1141" s="6">
        <f t="shared" si="110"/>
        <v>0</v>
      </c>
      <c r="P1141" s="6">
        <f t="shared" si="111"/>
        <v>0</v>
      </c>
      <c r="Q1141" s="6">
        <f t="shared" si="112"/>
        <v>0</v>
      </c>
      <c r="R1141" s="6">
        <f t="shared" si="113"/>
        <v>0</v>
      </c>
      <c r="S1141" t="str" cm="1">
        <f t="array" ref="S1141">_xlfn.IFS(R1141&gt;Q1141,"Zunahme",-1*Q1141&gt;R1141,"Abnahme",TRUE,"Konstant")</f>
        <v>Konstant</v>
      </c>
      <c r="T1141">
        <f>IFERROR(INDEX(Gemeinde_Kennzahlen!A:C,MATCH(B1141,Gemeinde_Kennzahlen!B:B,),3),0)</f>
        <v>133</v>
      </c>
      <c r="U1141">
        <f>IFERROR(IF(ISNUMBER(INDEX(Gemeinde_Kennzahlen!A:W,MATCH(B1141,Gemeinde_Kennzahlen!B:B,),23)),INDEX(Gemeinde_Kennzahlen!A:W,MATCH(B1141,Gemeinde_Kennzahlen!B:B,),23),0),0)</f>
        <v>58</v>
      </c>
    </row>
    <row r="1142" spans="1:21" x14ac:dyDescent="0.2">
      <c r="A1142">
        <v>3670</v>
      </c>
      <c r="B1142" t="s">
        <v>1249</v>
      </c>
      <c r="C1142" s="6">
        <v>0</v>
      </c>
      <c r="D1142" s="6">
        <v>0</v>
      </c>
      <c r="E1142" s="6">
        <v>0</v>
      </c>
      <c r="F1142" s="6">
        <v>0</v>
      </c>
      <c r="G1142" s="6">
        <v>0</v>
      </c>
      <c r="H1142" s="6">
        <v>0</v>
      </c>
      <c r="I1142" s="6">
        <v>0</v>
      </c>
      <c r="J1142" s="6">
        <v>0</v>
      </c>
      <c r="K1142" s="6">
        <v>0</v>
      </c>
      <c r="L1142" s="6">
        <v>0</v>
      </c>
      <c r="M1142" s="6">
        <f t="shared" si="108"/>
        <v>0</v>
      </c>
      <c r="N1142" s="6">
        <f t="shared" si="109"/>
        <v>0</v>
      </c>
      <c r="O1142" s="6">
        <f t="shared" si="110"/>
        <v>0</v>
      </c>
      <c r="P1142" s="6">
        <f t="shared" si="111"/>
        <v>0</v>
      </c>
      <c r="Q1142" s="6">
        <f t="shared" si="112"/>
        <v>0</v>
      </c>
      <c r="R1142" s="6">
        <f t="shared" si="113"/>
        <v>0</v>
      </c>
      <c r="S1142" t="str" cm="1">
        <f t="array" ref="S1142">_xlfn.IFS(R1142&gt;Q1142,"Zunahme",-1*Q1142&gt;R1142,"Abnahme",TRUE,"Konstant")</f>
        <v>Konstant</v>
      </c>
      <c r="T1142">
        <f>IFERROR(INDEX(Gemeinde_Kennzahlen!A:C,MATCH(B1142,Gemeinde_Kennzahlen!B:B,),3),0)</f>
        <v>147</v>
      </c>
      <c r="U1142">
        <f>IFERROR(IF(ISNUMBER(INDEX(Gemeinde_Kennzahlen!A:W,MATCH(B1142,Gemeinde_Kennzahlen!B:B,),23)),INDEX(Gemeinde_Kennzahlen!A:W,MATCH(B1142,Gemeinde_Kennzahlen!B:B,),23),0),0)</f>
        <v>76</v>
      </c>
    </row>
    <row r="1143" spans="1:21" x14ac:dyDescent="0.2">
      <c r="A1143">
        <v>3672</v>
      </c>
      <c r="B1143" t="s">
        <v>1248</v>
      </c>
      <c r="C1143" s="6">
        <v>0</v>
      </c>
      <c r="D1143" s="6">
        <v>0</v>
      </c>
      <c r="E1143" s="6">
        <v>0</v>
      </c>
      <c r="F1143" s="6">
        <v>0</v>
      </c>
      <c r="G1143" s="6">
        <v>0</v>
      </c>
      <c r="H1143" s="6">
        <v>0</v>
      </c>
      <c r="I1143" s="6">
        <v>0</v>
      </c>
      <c r="J1143" s="6">
        <v>0</v>
      </c>
      <c r="K1143" s="6">
        <v>0</v>
      </c>
      <c r="L1143" s="6">
        <v>0</v>
      </c>
      <c r="M1143" s="6">
        <f t="shared" si="108"/>
        <v>0</v>
      </c>
      <c r="N1143" s="6">
        <f t="shared" si="109"/>
        <v>0</v>
      </c>
      <c r="O1143" s="6">
        <f t="shared" si="110"/>
        <v>0</v>
      </c>
      <c r="P1143" s="6">
        <f t="shared" si="111"/>
        <v>0</v>
      </c>
      <c r="Q1143" s="6">
        <f t="shared" si="112"/>
        <v>0</v>
      </c>
      <c r="R1143" s="6">
        <f t="shared" si="113"/>
        <v>0</v>
      </c>
      <c r="S1143" t="str" cm="1">
        <f t="array" ref="S1143">_xlfn.IFS(R1143&gt;Q1143,"Zunahme",-1*Q1143&gt;R1143,"Abnahme",TRUE,"Konstant")</f>
        <v>Konstant</v>
      </c>
      <c r="T1143">
        <f>IFERROR(INDEX(Gemeinde_Kennzahlen!A:C,MATCH(B1143,Gemeinde_Kennzahlen!B:B,),3),0)</f>
        <v>903</v>
      </c>
      <c r="U1143">
        <f>IFERROR(IF(ISNUMBER(INDEX(Gemeinde_Kennzahlen!A:W,MATCH(B1143,Gemeinde_Kennzahlen!B:B,),23)),INDEX(Gemeinde_Kennzahlen!A:W,MATCH(B1143,Gemeinde_Kennzahlen!B:B,),23),0),0)</f>
        <v>437</v>
      </c>
    </row>
    <row r="1144" spans="1:21" x14ac:dyDescent="0.2">
      <c r="A1144">
        <v>3673</v>
      </c>
      <c r="B1144" t="s">
        <v>1247</v>
      </c>
      <c r="C1144" s="6">
        <v>0</v>
      </c>
      <c r="D1144" s="6">
        <v>0</v>
      </c>
      <c r="E1144" s="6">
        <v>0</v>
      </c>
      <c r="F1144" s="6">
        <v>0</v>
      </c>
      <c r="G1144" s="6">
        <v>0</v>
      </c>
      <c r="H1144" s="6">
        <v>0</v>
      </c>
      <c r="I1144" s="6">
        <v>0</v>
      </c>
      <c r="J1144" s="6">
        <v>0</v>
      </c>
      <c r="K1144" s="6">
        <v>0</v>
      </c>
      <c r="L1144" s="6">
        <v>0</v>
      </c>
      <c r="M1144" s="6">
        <f t="shared" si="108"/>
        <v>0</v>
      </c>
      <c r="N1144" s="6">
        <f t="shared" si="109"/>
        <v>0</v>
      </c>
      <c r="O1144" s="6">
        <f t="shared" si="110"/>
        <v>0</v>
      </c>
      <c r="P1144" s="6">
        <f t="shared" si="111"/>
        <v>0</v>
      </c>
      <c r="Q1144" s="6">
        <f t="shared" si="112"/>
        <v>0</v>
      </c>
      <c r="R1144" s="6">
        <f t="shared" si="113"/>
        <v>0</v>
      </c>
      <c r="S1144" t="str" cm="1">
        <f t="array" ref="S1144">_xlfn.IFS(R1144&gt;Q1144,"Zunahme",-1*Q1144&gt;R1144,"Abnahme",TRUE,"Konstant")</f>
        <v>Konstant</v>
      </c>
      <c r="T1144">
        <f>IFERROR(INDEX(Gemeinde_Kennzahlen!A:C,MATCH(B1144,Gemeinde_Kennzahlen!B:B,),3),0)</f>
        <v>2113</v>
      </c>
      <c r="U1144">
        <f>IFERROR(IF(ISNUMBER(INDEX(Gemeinde_Kennzahlen!A:W,MATCH(B1144,Gemeinde_Kennzahlen!B:B,),23)),INDEX(Gemeinde_Kennzahlen!A:W,MATCH(B1144,Gemeinde_Kennzahlen!B:B,),23),0),0)</f>
        <v>559</v>
      </c>
    </row>
    <row r="1145" spans="1:21" x14ac:dyDescent="0.2">
      <c r="A1145">
        <v>3681</v>
      </c>
      <c r="B1145" t="s">
        <v>1246</v>
      </c>
      <c r="C1145" s="6">
        <v>0</v>
      </c>
      <c r="D1145" s="6">
        <v>0</v>
      </c>
      <c r="E1145" s="6">
        <v>0</v>
      </c>
      <c r="F1145" s="6">
        <v>0</v>
      </c>
      <c r="G1145" s="6">
        <v>0</v>
      </c>
      <c r="H1145" s="6">
        <v>0</v>
      </c>
      <c r="I1145" s="6">
        <v>0</v>
      </c>
      <c r="J1145" s="6">
        <v>0</v>
      </c>
      <c r="K1145" s="6">
        <v>0</v>
      </c>
      <c r="L1145" s="6">
        <v>0</v>
      </c>
      <c r="M1145" s="6">
        <f t="shared" si="108"/>
        <v>0</v>
      </c>
      <c r="N1145" s="6">
        <f t="shared" si="109"/>
        <v>0</v>
      </c>
      <c r="O1145" s="6">
        <f t="shared" si="110"/>
        <v>0</v>
      </c>
      <c r="P1145" s="6">
        <f t="shared" si="111"/>
        <v>0</v>
      </c>
      <c r="Q1145" s="6">
        <f t="shared" si="112"/>
        <v>0</v>
      </c>
      <c r="R1145" s="6">
        <f t="shared" si="113"/>
        <v>0</v>
      </c>
      <c r="S1145" t="str" cm="1">
        <f t="array" ref="S1145">_xlfn.IFS(R1145&gt;Q1145,"Zunahme",-1*Q1145&gt;R1145,"Abnahme",TRUE,"Konstant")</f>
        <v>Konstant</v>
      </c>
      <c r="T1145">
        <f>IFERROR(INDEX(Gemeinde_Kennzahlen!A:C,MATCH(B1145,Gemeinde_Kennzahlen!B:B,),3),0)</f>
        <v>171</v>
      </c>
      <c r="U1145">
        <f>IFERROR(IF(ISNUMBER(INDEX(Gemeinde_Kennzahlen!A:W,MATCH(B1145,Gemeinde_Kennzahlen!B:B,),23)),INDEX(Gemeinde_Kennzahlen!A:W,MATCH(B1145,Gemeinde_Kennzahlen!B:B,),23),0),0)</f>
        <v>106</v>
      </c>
    </row>
    <row r="1146" spans="1:21" x14ac:dyDescent="0.2">
      <c r="A1146">
        <v>3695</v>
      </c>
      <c r="B1146" t="s">
        <v>1245</v>
      </c>
      <c r="C1146" s="6">
        <v>0</v>
      </c>
      <c r="D1146" s="6">
        <v>0</v>
      </c>
      <c r="E1146" s="6">
        <v>0</v>
      </c>
      <c r="F1146" s="6">
        <v>0</v>
      </c>
      <c r="G1146" s="6">
        <v>0</v>
      </c>
      <c r="H1146" s="6">
        <v>0</v>
      </c>
      <c r="I1146" s="6">
        <v>0</v>
      </c>
      <c r="J1146" s="6">
        <v>0</v>
      </c>
      <c r="K1146" s="6">
        <v>0</v>
      </c>
      <c r="L1146" s="6">
        <v>0</v>
      </c>
      <c r="M1146" s="6">
        <f t="shared" si="108"/>
        <v>0</v>
      </c>
      <c r="N1146" s="6">
        <f t="shared" si="109"/>
        <v>0</v>
      </c>
      <c r="O1146" s="6">
        <f t="shared" si="110"/>
        <v>0</v>
      </c>
      <c r="P1146" s="6">
        <f t="shared" si="111"/>
        <v>0</v>
      </c>
      <c r="Q1146" s="6">
        <f t="shared" si="112"/>
        <v>0</v>
      </c>
      <c r="R1146" s="6">
        <f t="shared" si="113"/>
        <v>0</v>
      </c>
      <c r="S1146" t="str" cm="1">
        <f t="array" ref="S1146">_xlfn.IFS(R1146&gt;Q1146,"Zunahme",-1*Q1146&gt;R1146,"Abnahme",TRUE,"Konstant")</f>
        <v>Konstant</v>
      </c>
      <c r="T1146">
        <f>IFERROR(INDEX(Gemeinde_Kennzahlen!A:C,MATCH(B1146,Gemeinde_Kennzahlen!B:B,),3),0)</f>
        <v>145</v>
      </c>
      <c r="U1146">
        <f>IFERROR(IF(ISNUMBER(INDEX(Gemeinde_Kennzahlen!A:W,MATCH(B1146,Gemeinde_Kennzahlen!B:B,),23)),INDEX(Gemeinde_Kennzahlen!A:W,MATCH(B1146,Gemeinde_Kennzahlen!B:B,),23),0),0)</f>
        <v>85</v>
      </c>
    </row>
    <row r="1147" spans="1:21" x14ac:dyDescent="0.2">
      <c r="A1147">
        <v>3701</v>
      </c>
      <c r="B1147" t="s">
        <v>1244</v>
      </c>
      <c r="C1147" s="6">
        <v>0</v>
      </c>
      <c r="D1147" s="6">
        <v>0</v>
      </c>
      <c r="E1147" s="6">
        <v>7.2939460247994168</v>
      </c>
      <c r="F1147" s="6">
        <v>0</v>
      </c>
      <c r="G1147" s="6">
        <v>0</v>
      </c>
      <c r="H1147" s="6">
        <v>0</v>
      </c>
      <c r="I1147" s="6">
        <v>0</v>
      </c>
      <c r="J1147" s="6">
        <v>14.587892049598834</v>
      </c>
      <c r="K1147" s="6">
        <v>0</v>
      </c>
      <c r="L1147" s="6">
        <v>0</v>
      </c>
      <c r="M1147" s="6">
        <f t="shared" si="108"/>
        <v>2.1881838074398248</v>
      </c>
      <c r="N1147" s="6">
        <f t="shared" si="109"/>
        <v>0</v>
      </c>
      <c r="O1147" s="6">
        <f t="shared" si="110"/>
        <v>1.4587892049598834</v>
      </c>
      <c r="P1147" s="6">
        <f t="shared" si="111"/>
        <v>2.9175784099197668</v>
      </c>
      <c r="Q1147" s="6">
        <f t="shared" si="112"/>
        <v>1.5568014192640041</v>
      </c>
      <c r="R1147" s="6">
        <f t="shared" si="113"/>
        <v>0.72939460247994203</v>
      </c>
      <c r="S1147" t="str" cm="1">
        <f t="array" ref="S1147">_xlfn.IFS(R1147&gt;Q1147,"Zunahme",-1*Q1147&gt;R1147,"Abnahme",TRUE,"Konstant")</f>
        <v>Konstant</v>
      </c>
      <c r="T1147">
        <f>IFERROR(INDEX(Gemeinde_Kennzahlen!A:C,MATCH(B1147,Gemeinde_Kennzahlen!B:B,),3),0)</f>
        <v>906</v>
      </c>
      <c r="U1147">
        <f>IFERROR(IF(ISNUMBER(INDEX(Gemeinde_Kennzahlen!A:W,MATCH(B1147,Gemeinde_Kennzahlen!B:B,),23)),INDEX(Gemeinde_Kennzahlen!A:W,MATCH(B1147,Gemeinde_Kennzahlen!B:B,),23),0),0)</f>
        <v>465</v>
      </c>
    </row>
    <row r="1148" spans="1:21" x14ac:dyDescent="0.2">
      <c r="A1148">
        <v>3711</v>
      </c>
      <c r="B1148" t="s">
        <v>1243</v>
      </c>
      <c r="C1148" s="6">
        <v>0</v>
      </c>
      <c r="D1148" s="6">
        <v>0</v>
      </c>
      <c r="E1148" s="6">
        <v>0</v>
      </c>
      <c r="F1148" s="6">
        <v>0</v>
      </c>
      <c r="G1148" s="6">
        <v>0</v>
      </c>
      <c r="H1148" s="6">
        <v>0</v>
      </c>
      <c r="I1148" s="6">
        <v>0</v>
      </c>
      <c r="J1148" s="6">
        <v>0</v>
      </c>
      <c r="K1148" s="6">
        <v>0</v>
      </c>
      <c r="L1148" s="6">
        <v>0</v>
      </c>
      <c r="M1148" s="6">
        <f t="shared" si="108"/>
        <v>0</v>
      </c>
      <c r="N1148" s="6">
        <f t="shared" si="109"/>
        <v>0</v>
      </c>
      <c r="O1148" s="6">
        <f t="shared" si="110"/>
        <v>0</v>
      </c>
      <c r="P1148" s="6">
        <f t="shared" si="111"/>
        <v>0</v>
      </c>
      <c r="Q1148" s="6">
        <f t="shared" si="112"/>
        <v>0</v>
      </c>
      <c r="R1148" s="6">
        <f t="shared" si="113"/>
        <v>0</v>
      </c>
      <c r="S1148" t="str" cm="1">
        <f t="array" ref="S1148">_xlfn.IFS(R1148&gt;Q1148,"Zunahme",-1*Q1148&gt;R1148,"Abnahme",TRUE,"Konstant")</f>
        <v>Konstant</v>
      </c>
      <c r="T1148">
        <f>IFERROR(INDEX(Gemeinde_Kennzahlen!A:C,MATCH(B1148,Gemeinde_Kennzahlen!B:B,),3),0)</f>
        <v>53</v>
      </c>
      <c r="U1148">
        <f>IFERROR(IF(ISNUMBER(INDEX(Gemeinde_Kennzahlen!A:W,MATCH(B1148,Gemeinde_Kennzahlen!B:B,),23)),INDEX(Gemeinde_Kennzahlen!A:W,MATCH(B1148,Gemeinde_Kennzahlen!B:B,),23),0),0)</f>
        <v>11</v>
      </c>
    </row>
    <row r="1149" spans="1:21" x14ac:dyDescent="0.2">
      <c r="A1149">
        <v>3712</v>
      </c>
      <c r="B1149" t="s">
        <v>1242</v>
      </c>
      <c r="C1149" s="6">
        <v>0</v>
      </c>
      <c r="D1149" s="6">
        <v>0</v>
      </c>
      <c r="E1149" s="6">
        <v>0</v>
      </c>
      <c r="F1149" s="6">
        <v>0</v>
      </c>
      <c r="G1149" s="6">
        <v>0</v>
      </c>
      <c r="H1149" s="6">
        <v>0</v>
      </c>
      <c r="I1149" s="6">
        <v>0</v>
      </c>
      <c r="J1149" s="6">
        <v>0</v>
      </c>
      <c r="K1149" s="6">
        <v>0</v>
      </c>
      <c r="L1149" s="6">
        <v>0</v>
      </c>
      <c r="M1149" s="6">
        <f t="shared" si="108"/>
        <v>0</v>
      </c>
      <c r="N1149" s="6">
        <f t="shared" si="109"/>
        <v>0</v>
      </c>
      <c r="O1149" s="6">
        <f t="shared" si="110"/>
        <v>0</v>
      </c>
      <c r="P1149" s="6">
        <f t="shared" si="111"/>
        <v>0</v>
      </c>
      <c r="Q1149" s="6">
        <f t="shared" si="112"/>
        <v>0</v>
      </c>
      <c r="R1149" s="6">
        <f t="shared" si="113"/>
        <v>0</v>
      </c>
      <c r="S1149" t="str" cm="1">
        <f t="array" ref="S1149">_xlfn.IFS(R1149&gt;Q1149,"Zunahme",-1*Q1149&gt;R1149,"Abnahme",TRUE,"Konstant")</f>
        <v>Konstant</v>
      </c>
      <c r="T1149">
        <f>IFERROR(INDEX(Gemeinde_Kennzahlen!A:C,MATCH(B1149,Gemeinde_Kennzahlen!B:B,),3),0)</f>
        <v>396</v>
      </c>
      <c r="U1149">
        <f>IFERROR(IF(ISNUMBER(INDEX(Gemeinde_Kennzahlen!A:W,MATCH(B1149,Gemeinde_Kennzahlen!B:B,),23)),INDEX(Gemeinde_Kennzahlen!A:W,MATCH(B1149,Gemeinde_Kennzahlen!B:B,),23),0),0)</f>
        <v>185</v>
      </c>
    </row>
    <row r="1150" spans="1:21" x14ac:dyDescent="0.2">
      <c r="A1150">
        <v>3713</v>
      </c>
      <c r="B1150" t="s">
        <v>1241</v>
      </c>
      <c r="C1150" s="6">
        <v>0</v>
      </c>
      <c r="D1150" s="6">
        <v>0</v>
      </c>
      <c r="E1150" s="6">
        <v>0</v>
      </c>
      <c r="F1150" s="6">
        <v>125</v>
      </c>
      <c r="G1150" s="6">
        <v>0</v>
      </c>
      <c r="H1150" s="6">
        <v>125</v>
      </c>
      <c r="I1150" s="6">
        <v>0</v>
      </c>
      <c r="J1150" s="6">
        <v>0</v>
      </c>
      <c r="K1150" s="6">
        <v>0</v>
      </c>
      <c r="L1150" s="6">
        <v>0</v>
      </c>
      <c r="M1150" s="6">
        <f t="shared" si="108"/>
        <v>25</v>
      </c>
      <c r="N1150" s="6">
        <f t="shared" si="109"/>
        <v>0</v>
      </c>
      <c r="O1150" s="6">
        <f t="shared" si="110"/>
        <v>25</v>
      </c>
      <c r="P1150" s="6">
        <f t="shared" si="111"/>
        <v>25</v>
      </c>
      <c r="Q1150" s="6">
        <f t="shared" si="112"/>
        <v>16.666666666666668</v>
      </c>
      <c r="R1150" s="6">
        <f t="shared" si="113"/>
        <v>0</v>
      </c>
      <c r="S1150" t="str" cm="1">
        <f t="array" ref="S1150">_xlfn.IFS(R1150&gt;Q1150,"Zunahme",-1*Q1150&gt;R1150,"Abnahme",TRUE,"Konstant")</f>
        <v>Konstant</v>
      </c>
      <c r="T1150">
        <f>IFERROR(INDEX(Gemeinde_Kennzahlen!A:C,MATCH(B1150,Gemeinde_Kennzahlen!B:B,),3),0)</f>
        <v>80</v>
      </c>
      <c r="U1150">
        <f>IFERROR(IF(ISNUMBER(INDEX(Gemeinde_Kennzahlen!A:W,MATCH(B1150,Gemeinde_Kennzahlen!B:B,),23)),INDEX(Gemeinde_Kennzahlen!A:W,MATCH(B1150,Gemeinde_Kennzahlen!B:B,),23),0),0)</f>
        <v>0</v>
      </c>
    </row>
    <row r="1151" spans="1:21" x14ac:dyDescent="0.2">
      <c r="A1151">
        <v>3714</v>
      </c>
      <c r="B1151" t="s">
        <v>2445</v>
      </c>
      <c r="C1151" s="6">
        <v>0</v>
      </c>
      <c r="D1151" s="6">
        <v>0</v>
      </c>
      <c r="E1151" s="6">
        <v>0</v>
      </c>
      <c r="F1151" s="6">
        <v>0</v>
      </c>
      <c r="G1151" s="6">
        <v>10.729613733905579</v>
      </c>
      <c r="H1151" s="6">
        <v>0</v>
      </c>
      <c r="I1151" s="6">
        <v>0</v>
      </c>
      <c r="J1151" s="6">
        <v>0</v>
      </c>
      <c r="K1151" s="6">
        <v>0</v>
      </c>
      <c r="L1151" s="6">
        <v>0</v>
      </c>
      <c r="M1151" s="6">
        <f t="shared" si="108"/>
        <v>1.0729613733905579</v>
      </c>
      <c r="N1151" s="6">
        <f t="shared" si="109"/>
        <v>0</v>
      </c>
      <c r="O1151" s="6">
        <f t="shared" si="110"/>
        <v>2.1459227467811157</v>
      </c>
      <c r="P1151" s="6">
        <f t="shared" si="111"/>
        <v>0</v>
      </c>
      <c r="Q1151" s="6">
        <f t="shared" si="112"/>
        <v>1.0729613733905579</v>
      </c>
      <c r="R1151" s="6">
        <f t="shared" si="113"/>
        <v>-1.0729613733905579</v>
      </c>
      <c r="S1151" t="str" cm="1">
        <f t="array" ref="S1151">_xlfn.IFS(R1151&gt;Q1151,"Zunahme",-1*Q1151&gt;R1151,"Abnahme",TRUE,"Konstant")</f>
        <v>Konstant</v>
      </c>
      <c r="T1151">
        <f>IFERROR(INDEX(Gemeinde_Kennzahlen!A:C,MATCH(B1151,Gemeinde_Kennzahlen!B:B,),3),0)</f>
        <v>581</v>
      </c>
      <c r="U1151">
        <f>IFERROR(IF(ISNUMBER(INDEX(Gemeinde_Kennzahlen!A:W,MATCH(B1151,Gemeinde_Kennzahlen!B:B,),23)),INDEX(Gemeinde_Kennzahlen!A:W,MATCH(B1151,Gemeinde_Kennzahlen!B:B,),23),0),0)</f>
        <v>351</v>
      </c>
    </row>
    <row r="1152" spans="1:21" x14ac:dyDescent="0.2">
      <c r="A1152">
        <v>3715</v>
      </c>
      <c r="B1152" t="s">
        <v>3387</v>
      </c>
      <c r="C1152" s="6">
        <v>0</v>
      </c>
      <c r="D1152" s="6">
        <v>0</v>
      </c>
      <c r="E1152" s="6">
        <v>0</v>
      </c>
      <c r="F1152" s="6">
        <v>0</v>
      </c>
      <c r="G1152" s="6">
        <v>0</v>
      </c>
      <c r="H1152" s="6">
        <v>0</v>
      </c>
      <c r="I1152" s="6">
        <v>16.286644951140065</v>
      </c>
      <c r="J1152" s="6">
        <v>0</v>
      </c>
      <c r="K1152" s="6">
        <v>0</v>
      </c>
      <c r="L1152" s="6">
        <v>0</v>
      </c>
      <c r="M1152" s="6">
        <f t="shared" si="108"/>
        <v>1.6286644951140066</v>
      </c>
      <c r="N1152" s="6">
        <f t="shared" si="109"/>
        <v>0</v>
      </c>
      <c r="O1152" s="6">
        <f t="shared" si="110"/>
        <v>0</v>
      </c>
      <c r="P1152" s="6">
        <f t="shared" si="111"/>
        <v>3.2573289902280131</v>
      </c>
      <c r="Q1152" s="6">
        <f t="shared" si="112"/>
        <v>1.6286644951140063</v>
      </c>
      <c r="R1152" s="6">
        <f t="shared" si="113"/>
        <v>1.6286644951140066</v>
      </c>
      <c r="S1152" t="str" cm="1">
        <f t="array" ref="S1152">_xlfn.IFS(R1152&gt;Q1152,"Zunahme",-1*Q1152&gt;R1152,"Abnahme",TRUE,"Konstant")</f>
        <v>Konstant</v>
      </c>
      <c r="T1152">
        <f>IFERROR(INDEX(Gemeinde_Kennzahlen!A:C,MATCH(B1152,Gemeinde_Kennzahlen!B:B,),3),0)</f>
        <v>360</v>
      </c>
      <c r="U1152">
        <f>IFERROR(IF(ISNUMBER(INDEX(Gemeinde_Kennzahlen!A:W,MATCH(B1152,Gemeinde_Kennzahlen!B:B,),23)),INDEX(Gemeinde_Kennzahlen!A:W,MATCH(B1152,Gemeinde_Kennzahlen!B:B,),23),0),0)</f>
        <v>254</v>
      </c>
    </row>
    <row r="1153" spans="1:21" x14ac:dyDescent="0.2">
      <c r="A1153">
        <v>3721</v>
      </c>
      <c r="B1153" t="s">
        <v>1240</v>
      </c>
      <c r="C1153" s="6">
        <v>0</v>
      </c>
      <c r="D1153" s="6">
        <v>1.9980019980019983</v>
      </c>
      <c r="E1153" s="6">
        <v>0</v>
      </c>
      <c r="F1153" s="6">
        <v>0</v>
      </c>
      <c r="G1153" s="6">
        <v>0</v>
      </c>
      <c r="H1153" s="6">
        <v>0</v>
      </c>
      <c r="I1153" s="6">
        <v>1.9980019980019983</v>
      </c>
      <c r="J1153" s="6">
        <v>0</v>
      </c>
      <c r="K1153" s="6">
        <v>0</v>
      </c>
      <c r="L1153" s="6">
        <v>0</v>
      </c>
      <c r="M1153" s="6">
        <f t="shared" si="108"/>
        <v>0.39960039960039967</v>
      </c>
      <c r="N1153" s="6">
        <f t="shared" si="109"/>
        <v>0</v>
      </c>
      <c r="O1153" s="6">
        <f t="shared" si="110"/>
        <v>0.39960039960039967</v>
      </c>
      <c r="P1153" s="6">
        <f t="shared" si="111"/>
        <v>0.39960039960039967</v>
      </c>
      <c r="Q1153" s="6">
        <f t="shared" si="112"/>
        <v>0.26640026640026643</v>
      </c>
      <c r="R1153" s="6">
        <f t="shared" si="113"/>
        <v>0</v>
      </c>
      <c r="S1153" t="str" cm="1">
        <f t="array" ref="S1153">_xlfn.IFS(R1153&gt;Q1153,"Zunahme",-1*Q1153&gt;R1153,"Abnahme",TRUE,"Konstant")</f>
        <v>Konstant</v>
      </c>
      <c r="T1153">
        <f>IFERROR(INDEX(Gemeinde_Kennzahlen!A:C,MATCH(B1153,Gemeinde_Kennzahlen!B:B,),3),0)</f>
        <v>3467</v>
      </c>
      <c r="U1153">
        <f>IFERROR(IF(ISNUMBER(INDEX(Gemeinde_Kennzahlen!A:W,MATCH(B1153,Gemeinde_Kennzahlen!B:B,),23)),INDEX(Gemeinde_Kennzahlen!A:W,MATCH(B1153,Gemeinde_Kennzahlen!B:B,),23),0),0)</f>
        <v>1538</v>
      </c>
    </row>
    <row r="1154" spans="1:21" x14ac:dyDescent="0.2">
      <c r="A1154">
        <v>3722</v>
      </c>
      <c r="B1154" t="s">
        <v>1239</v>
      </c>
      <c r="C1154" s="6">
        <v>0.85814811636488453</v>
      </c>
      <c r="D1154" s="6">
        <v>0</v>
      </c>
      <c r="E1154" s="6">
        <v>0</v>
      </c>
      <c r="F1154" s="6">
        <v>0</v>
      </c>
      <c r="G1154" s="6">
        <v>0.85814811636488453</v>
      </c>
      <c r="H1154" s="6">
        <v>1.7162962327297691</v>
      </c>
      <c r="I1154" s="6">
        <v>0.85814811636488453</v>
      </c>
      <c r="J1154" s="6">
        <v>1.7162962327297691</v>
      </c>
      <c r="K1154" s="6">
        <v>0</v>
      </c>
      <c r="L1154" s="6">
        <v>0</v>
      </c>
      <c r="M1154" s="6">
        <f t="shared" si="108"/>
        <v>0.60070368145541919</v>
      </c>
      <c r="N1154" s="6">
        <f t="shared" si="109"/>
        <v>0.42907405818244226</v>
      </c>
      <c r="O1154" s="6">
        <f t="shared" si="110"/>
        <v>0.3432592465459538</v>
      </c>
      <c r="P1154" s="6">
        <f t="shared" si="111"/>
        <v>0.85814811636488453</v>
      </c>
      <c r="Q1154" s="6">
        <f t="shared" si="112"/>
        <v>0.22341170159062482</v>
      </c>
      <c r="R1154" s="6">
        <f t="shared" si="113"/>
        <v>0.25744443490946534</v>
      </c>
      <c r="S1154" t="str" cm="1">
        <f t="array" ref="S1154">_xlfn.IFS(R1154&gt;Q1154,"Zunahme",-1*Q1154&gt;R1154,"Abnahme",TRUE,"Konstant")</f>
        <v>Zunahme</v>
      </c>
      <c r="T1154">
        <f>IFERROR(INDEX(Gemeinde_Kennzahlen!A:C,MATCH(B1154,Gemeinde_Kennzahlen!B:B,),3),0)</f>
        <v>8132</v>
      </c>
      <c r="U1154">
        <f>IFERROR(IF(ISNUMBER(INDEX(Gemeinde_Kennzahlen!A:W,MATCH(B1154,Gemeinde_Kennzahlen!B:B,),23)),INDEX(Gemeinde_Kennzahlen!A:W,MATCH(B1154,Gemeinde_Kennzahlen!B:B,),23),0),0)</f>
        <v>3521</v>
      </c>
    </row>
    <row r="1155" spans="1:21" x14ac:dyDescent="0.2">
      <c r="A1155">
        <v>3723</v>
      </c>
      <c r="B1155" t="s">
        <v>1238</v>
      </c>
      <c r="C1155" s="6">
        <v>0</v>
      </c>
      <c r="D1155" s="6">
        <v>0</v>
      </c>
      <c r="E1155" s="6">
        <v>0</v>
      </c>
      <c r="F1155" s="6">
        <v>5.2137643378519289</v>
      </c>
      <c r="G1155" s="6">
        <v>0</v>
      </c>
      <c r="H1155" s="6">
        <v>0</v>
      </c>
      <c r="I1155" s="6">
        <v>0</v>
      </c>
      <c r="J1155" s="6">
        <v>0</v>
      </c>
      <c r="K1155" s="6">
        <v>0</v>
      </c>
      <c r="L1155" s="6">
        <v>0</v>
      </c>
      <c r="M1155" s="6">
        <f t="shared" si="108"/>
        <v>0.52137643378519294</v>
      </c>
      <c r="N1155" s="6">
        <f t="shared" si="109"/>
        <v>0</v>
      </c>
      <c r="O1155" s="6">
        <f t="shared" si="110"/>
        <v>1.0427528675703859</v>
      </c>
      <c r="P1155" s="6">
        <f t="shared" si="111"/>
        <v>0</v>
      </c>
      <c r="Q1155" s="6">
        <f t="shared" si="112"/>
        <v>0.52137643378519283</v>
      </c>
      <c r="R1155" s="6">
        <f t="shared" si="113"/>
        <v>-0.52137643378519294</v>
      </c>
      <c r="S1155" t="str" cm="1">
        <f t="array" ref="S1155">_xlfn.IFS(R1155&gt;Q1155,"Zunahme",-1*Q1155&gt;R1155,"Abnahme",TRUE,"Konstant")</f>
        <v>Konstant</v>
      </c>
      <c r="T1155">
        <f>IFERROR(INDEX(Gemeinde_Kennzahlen!A:C,MATCH(B1155,Gemeinde_Kennzahlen!B:B,),3),0)</f>
        <v>1557</v>
      </c>
      <c r="U1155">
        <f>IFERROR(IF(ISNUMBER(INDEX(Gemeinde_Kennzahlen!A:W,MATCH(B1155,Gemeinde_Kennzahlen!B:B,),23)),INDEX(Gemeinde_Kennzahlen!A:W,MATCH(B1155,Gemeinde_Kennzahlen!B:B,),23),0),0)</f>
        <v>361</v>
      </c>
    </row>
    <row r="1156" spans="1:21" x14ac:dyDescent="0.2">
      <c r="A1156">
        <v>3731</v>
      </c>
      <c r="B1156" t="s">
        <v>1237</v>
      </c>
      <c r="C1156" s="6">
        <v>0</v>
      </c>
      <c r="D1156" s="6">
        <v>0</v>
      </c>
      <c r="E1156" s="6">
        <v>3.2615786040443577</v>
      </c>
      <c r="F1156" s="6">
        <v>0</v>
      </c>
      <c r="G1156" s="6">
        <v>3.2615786040443577</v>
      </c>
      <c r="H1156" s="6">
        <v>0</v>
      </c>
      <c r="I1156" s="6">
        <v>0</v>
      </c>
      <c r="J1156" s="6">
        <v>3.2615786040443577</v>
      </c>
      <c r="K1156" s="6">
        <v>0</v>
      </c>
      <c r="L1156" s="6">
        <v>0</v>
      </c>
      <c r="M1156" s="6">
        <f t="shared" si="108"/>
        <v>0.9784735812133073</v>
      </c>
      <c r="N1156" s="6">
        <f t="shared" si="109"/>
        <v>0</v>
      </c>
      <c r="O1156" s="6">
        <f t="shared" si="110"/>
        <v>1.3046314416177431</v>
      </c>
      <c r="P1156" s="6">
        <f t="shared" si="111"/>
        <v>0.65231572080887157</v>
      </c>
      <c r="Q1156" s="6">
        <f t="shared" si="112"/>
        <v>0.49821436126938901</v>
      </c>
      <c r="R1156" s="6">
        <f t="shared" si="113"/>
        <v>-0.32615786040443573</v>
      </c>
      <c r="S1156" t="str" cm="1">
        <f t="array" ref="S1156">_xlfn.IFS(R1156&gt;Q1156,"Zunahme",-1*Q1156&gt;R1156,"Abnahme",TRUE,"Konstant")</f>
        <v>Konstant</v>
      </c>
      <c r="T1156">
        <f>IFERROR(INDEX(Gemeinde_Kennzahlen!A:C,MATCH(B1156,Gemeinde_Kennzahlen!B:B,),3),0)</f>
        <v>2589</v>
      </c>
      <c r="U1156">
        <f>IFERROR(IF(ISNUMBER(INDEX(Gemeinde_Kennzahlen!A:W,MATCH(B1156,Gemeinde_Kennzahlen!B:B,),23)),INDEX(Gemeinde_Kennzahlen!A:W,MATCH(B1156,Gemeinde_Kennzahlen!B:B,),23),0),0)</f>
        <v>477</v>
      </c>
    </row>
    <row r="1157" spans="1:21" x14ac:dyDescent="0.2">
      <c r="A1157">
        <v>3732</v>
      </c>
      <c r="B1157" t="s">
        <v>1236</v>
      </c>
      <c r="C1157" s="6">
        <v>0</v>
      </c>
      <c r="D1157" s="6">
        <v>4.2744176106005556</v>
      </c>
      <c r="E1157" s="6">
        <v>0</v>
      </c>
      <c r="F1157" s="6">
        <v>2.1372088053002778</v>
      </c>
      <c r="G1157" s="6">
        <v>2.1372088053002778</v>
      </c>
      <c r="H1157" s="6">
        <v>0</v>
      </c>
      <c r="I1157" s="6">
        <v>2.1372088053002778</v>
      </c>
      <c r="J1157" s="6">
        <v>4.2744176106005556</v>
      </c>
      <c r="K1157" s="6">
        <v>6.4116264159008338</v>
      </c>
      <c r="L1157" s="6">
        <v>0</v>
      </c>
      <c r="M1157" s="6">
        <f t="shared" si="108"/>
        <v>2.1372088053002778</v>
      </c>
      <c r="N1157" s="6">
        <f t="shared" si="109"/>
        <v>2.1372088053002778</v>
      </c>
      <c r="O1157" s="6">
        <f t="shared" si="110"/>
        <v>1.7097670442402222</v>
      </c>
      <c r="P1157" s="6">
        <f t="shared" si="111"/>
        <v>2.5646505663603336</v>
      </c>
      <c r="Q1157" s="6">
        <f t="shared" si="112"/>
        <v>0.71240293510009267</v>
      </c>
      <c r="R1157" s="6">
        <f t="shared" si="113"/>
        <v>0.42744176106005582</v>
      </c>
      <c r="S1157" t="str" cm="1">
        <f t="array" ref="S1157">_xlfn.IFS(R1157&gt;Q1157,"Zunahme",-1*Q1157&gt;R1157,"Abnahme",TRUE,"Konstant")</f>
        <v>Konstant</v>
      </c>
      <c r="T1157">
        <f>IFERROR(INDEX(Gemeinde_Kennzahlen!A:C,MATCH(B1157,Gemeinde_Kennzahlen!B:B,),3),0)</f>
        <v>2912</v>
      </c>
      <c r="U1157">
        <f>IFERROR(IF(ISNUMBER(INDEX(Gemeinde_Kennzahlen!A:W,MATCH(B1157,Gemeinde_Kennzahlen!B:B,),23)),INDEX(Gemeinde_Kennzahlen!A:W,MATCH(B1157,Gemeinde_Kennzahlen!B:B,),23),0),0)</f>
        <v>1767</v>
      </c>
    </row>
    <row r="1158" spans="1:21" x14ac:dyDescent="0.2">
      <c r="A1158">
        <v>3733</v>
      </c>
      <c r="B1158" t="s">
        <v>1235</v>
      </c>
      <c r="C1158" s="6">
        <v>0</v>
      </c>
      <c r="D1158" s="6">
        <v>6.8352699931647294</v>
      </c>
      <c r="E1158" s="6">
        <v>0</v>
      </c>
      <c r="F1158" s="6">
        <v>13.670539986329459</v>
      </c>
      <c r="G1158" s="6">
        <v>0</v>
      </c>
      <c r="H1158" s="6">
        <v>0</v>
      </c>
      <c r="I1158" s="6">
        <v>0</v>
      </c>
      <c r="J1158" s="6">
        <v>0</v>
      </c>
      <c r="K1158" s="6">
        <v>0</v>
      </c>
      <c r="L1158" s="6">
        <v>0</v>
      </c>
      <c r="M1158" s="6">
        <f t="shared" si="108"/>
        <v>2.0505809979494187</v>
      </c>
      <c r="N1158" s="6">
        <f t="shared" si="109"/>
        <v>0</v>
      </c>
      <c r="O1158" s="6">
        <f t="shared" si="110"/>
        <v>4.1011619958988375</v>
      </c>
      <c r="P1158" s="6">
        <f t="shared" si="111"/>
        <v>0</v>
      </c>
      <c r="Q1158" s="6">
        <f t="shared" si="112"/>
        <v>1.458902765421018</v>
      </c>
      <c r="R1158" s="6">
        <f t="shared" si="113"/>
        <v>-2.0505809979494187</v>
      </c>
      <c r="S1158" t="str" cm="1">
        <f t="array" ref="S1158">_xlfn.IFS(R1158&gt;Q1158,"Zunahme",-1*Q1158&gt;R1158,"Abnahme",TRUE,"Konstant")</f>
        <v>Abnahme</v>
      </c>
      <c r="T1158">
        <f>IFERROR(INDEX(Gemeinde_Kennzahlen!A:C,MATCH(B1158,Gemeinde_Kennzahlen!B:B,),3),0)</f>
        <v>1222</v>
      </c>
      <c r="U1158">
        <f>IFERROR(IF(ISNUMBER(INDEX(Gemeinde_Kennzahlen!A:W,MATCH(B1158,Gemeinde_Kennzahlen!B:B,),23)),INDEX(Gemeinde_Kennzahlen!A:W,MATCH(B1158,Gemeinde_Kennzahlen!B:B,),23),0),0)</f>
        <v>241</v>
      </c>
    </row>
    <row r="1159" spans="1:21" x14ac:dyDescent="0.2">
      <c r="A1159">
        <v>3734</v>
      </c>
      <c r="B1159" t="s">
        <v>1234</v>
      </c>
      <c r="C1159" s="6">
        <v>5.6465273856578202</v>
      </c>
      <c r="D1159" s="6">
        <v>0</v>
      </c>
      <c r="E1159" s="6">
        <v>0</v>
      </c>
      <c r="F1159" s="6">
        <v>0</v>
      </c>
      <c r="G1159" s="6">
        <v>0</v>
      </c>
      <c r="H1159" s="6">
        <v>0</v>
      </c>
      <c r="I1159" s="6">
        <v>0</v>
      </c>
      <c r="J1159" s="6">
        <v>0</v>
      </c>
      <c r="K1159" s="6">
        <v>5.6465273856578202</v>
      </c>
      <c r="L1159" s="6">
        <v>0</v>
      </c>
      <c r="M1159" s="6">
        <f t="shared" si="108"/>
        <v>1.129305477131564</v>
      </c>
      <c r="N1159" s="6">
        <f t="shared" si="109"/>
        <v>0</v>
      </c>
      <c r="O1159" s="6">
        <f t="shared" si="110"/>
        <v>1.129305477131564</v>
      </c>
      <c r="P1159" s="6">
        <f t="shared" si="111"/>
        <v>1.129305477131564</v>
      </c>
      <c r="Q1159" s="6">
        <f t="shared" si="112"/>
        <v>0.75287031808770921</v>
      </c>
      <c r="R1159" s="6">
        <f t="shared" si="113"/>
        <v>0</v>
      </c>
      <c r="S1159" t="str" cm="1">
        <f t="array" ref="S1159">_xlfn.IFS(R1159&gt;Q1159,"Zunahme",-1*Q1159&gt;R1159,"Abnahme",TRUE,"Konstant")</f>
        <v>Konstant</v>
      </c>
      <c r="T1159">
        <f>IFERROR(INDEX(Gemeinde_Kennzahlen!A:C,MATCH(B1159,Gemeinde_Kennzahlen!B:B,),3),0)</f>
        <v>1414</v>
      </c>
      <c r="U1159">
        <f>IFERROR(IF(ISNUMBER(INDEX(Gemeinde_Kennzahlen!A:W,MATCH(B1159,Gemeinde_Kennzahlen!B:B,),23)),INDEX(Gemeinde_Kennzahlen!A:W,MATCH(B1159,Gemeinde_Kennzahlen!B:B,),23),0),0)</f>
        <v>357</v>
      </c>
    </row>
    <row r="1160" spans="1:21" x14ac:dyDescent="0.2">
      <c r="A1160">
        <v>3746</v>
      </c>
      <c r="B1160" t="s">
        <v>1233</v>
      </c>
      <c r="C1160" s="6">
        <v>12.427506213753107</v>
      </c>
      <c r="D1160" s="6">
        <v>0</v>
      </c>
      <c r="E1160" s="6">
        <v>4.1425020712510356</v>
      </c>
      <c r="F1160" s="6">
        <v>0</v>
      </c>
      <c r="G1160" s="6">
        <v>0</v>
      </c>
      <c r="H1160" s="6">
        <v>4.1425020712510356</v>
      </c>
      <c r="I1160" s="6">
        <v>0</v>
      </c>
      <c r="J1160" s="6">
        <v>0</v>
      </c>
      <c r="K1160" s="6">
        <v>4.1425020712510356</v>
      </c>
      <c r="L1160" s="6">
        <v>0</v>
      </c>
      <c r="M1160" s="6">
        <f t="shared" si="108"/>
        <v>2.4855012427506216</v>
      </c>
      <c r="N1160" s="6">
        <f t="shared" si="109"/>
        <v>0</v>
      </c>
      <c r="O1160" s="6">
        <f t="shared" si="110"/>
        <v>3.3140016570008286</v>
      </c>
      <c r="P1160" s="6">
        <f t="shared" si="111"/>
        <v>1.6570008285004143</v>
      </c>
      <c r="Q1160" s="6">
        <f t="shared" si="112"/>
        <v>1.2655552872012814</v>
      </c>
      <c r="R1160" s="6">
        <f t="shared" si="113"/>
        <v>-0.82850041425020726</v>
      </c>
      <c r="S1160" t="str" cm="1">
        <f t="array" ref="S1160">_xlfn.IFS(R1160&gt;Q1160,"Zunahme",-1*Q1160&gt;R1160,"Abnahme",TRUE,"Konstant")</f>
        <v>Konstant</v>
      </c>
      <c r="T1160">
        <f>IFERROR(INDEX(Gemeinde_Kennzahlen!A:C,MATCH(B1160,Gemeinde_Kennzahlen!B:B,),3),0)</f>
        <v>1523</v>
      </c>
      <c r="U1160">
        <f>IFERROR(IF(ISNUMBER(INDEX(Gemeinde_Kennzahlen!A:W,MATCH(B1160,Gemeinde_Kennzahlen!B:B,),23)),INDEX(Gemeinde_Kennzahlen!A:W,MATCH(B1160,Gemeinde_Kennzahlen!B:B,),23),0),0)</f>
        <v>891</v>
      </c>
    </row>
    <row r="1161" spans="1:21" x14ac:dyDescent="0.2">
      <c r="A1161">
        <v>3752</v>
      </c>
      <c r="B1161" t="s">
        <v>1232</v>
      </c>
      <c r="C1161" s="6">
        <v>0</v>
      </c>
      <c r="D1161" s="6">
        <v>0</v>
      </c>
      <c r="E1161" s="6">
        <v>10.298661174047373</v>
      </c>
      <c r="F1161" s="6">
        <v>0</v>
      </c>
      <c r="G1161" s="6">
        <v>0</v>
      </c>
      <c r="H1161" s="6">
        <v>0</v>
      </c>
      <c r="I1161" s="6">
        <v>5.1493305870236865</v>
      </c>
      <c r="J1161" s="6">
        <v>5.1493305870236865</v>
      </c>
      <c r="K1161" s="6">
        <v>0</v>
      </c>
      <c r="L1161" s="6">
        <v>0</v>
      </c>
      <c r="M1161" s="6">
        <f t="shared" si="108"/>
        <v>2.0597322348094744</v>
      </c>
      <c r="N1161" s="6">
        <f t="shared" si="109"/>
        <v>0</v>
      </c>
      <c r="O1161" s="6">
        <f t="shared" si="110"/>
        <v>2.0597322348094744</v>
      </c>
      <c r="P1161" s="6">
        <f t="shared" si="111"/>
        <v>2.0597322348094744</v>
      </c>
      <c r="Q1161" s="6">
        <f t="shared" si="112"/>
        <v>1.1385598319105386</v>
      </c>
      <c r="R1161" s="6">
        <f t="shared" si="113"/>
        <v>0</v>
      </c>
      <c r="S1161" t="str" cm="1">
        <f t="array" ref="S1161">_xlfn.IFS(R1161&gt;Q1161,"Zunahme",-1*Q1161&gt;R1161,"Abnahme",TRUE,"Konstant")</f>
        <v>Konstant</v>
      </c>
      <c r="T1161">
        <f>IFERROR(INDEX(Gemeinde_Kennzahlen!A:C,MATCH(B1161,Gemeinde_Kennzahlen!B:B,),3),0)</f>
        <v>772</v>
      </c>
      <c r="U1161">
        <f>IFERROR(IF(ISNUMBER(INDEX(Gemeinde_Kennzahlen!A:W,MATCH(B1161,Gemeinde_Kennzahlen!B:B,),23)),INDEX(Gemeinde_Kennzahlen!A:W,MATCH(B1161,Gemeinde_Kennzahlen!B:B,),23),0),0)</f>
        <v>1170</v>
      </c>
    </row>
    <row r="1162" spans="1:21" x14ac:dyDescent="0.2">
      <c r="A1162">
        <v>3762</v>
      </c>
      <c r="B1162" t="s">
        <v>1231</v>
      </c>
      <c r="C1162" s="6">
        <v>0</v>
      </c>
      <c r="D1162" s="6">
        <v>2.5396825396825395</v>
      </c>
      <c r="E1162" s="6">
        <v>0</v>
      </c>
      <c r="F1162" s="6">
        <v>2.5396825396825395</v>
      </c>
      <c r="G1162" s="6">
        <v>0</v>
      </c>
      <c r="H1162" s="6">
        <v>0</v>
      </c>
      <c r="I1162" s="6">
        <v>0</v>
      </c>
      <c r="J1162" s="6">
        <v>0</v>
      </c>
      <c r="K1162" s="6">
        <v>1.2698412698412698</v>
      </c>
      <c r="L1162" s="6">
        <v>1.2698412698412698</v>
      </c>
      <c r="M1162" s="6">
        <f t="shared" si="108"/>
        <v>0.76190476190476186</v>
      </c>
      <c r="N1162" s="6">
        <f t="shared" si="109"/>
        <v>0</v>
      </c>
      <c r="O1162" s="6">
        <f t="shared" si="110"/>
        <v>1.0158730158730158</v>
      </c>
      <c r="P1162" s="6">
        <f t="shared" si="111"/>
        <v>0.50793650793650791</v>
      </c>
      <c r="Q1162" s="6">
        <f t="shared" si="112"/>
        <v>0.33862433862433855</v>
      </c>
      <c r="R1162" s="6">
        <f t="shared" si="113"/>
        <v>-0.25396825396825395</v>
      </c>
      <c r="S1162" t="str" cm="1">
        <f t="array" ref="S1162">_xlfn.IFS(R1162&gt;Q1162,"Zunahme",-1*Q1162&gt;R1162,"Abnahme",TRUE,"Konstant")</f>
        <v>Konstant</v>
      </c>
      <c r="T1162">
        <f>IFERROR(INDEX(Gemeinde_Kennzahlen!A:C,MATCH(B1162,Gemeinde_Kennzahlen!B:B,),3),0)</f>
        <v>4624</v>
      </c>
      <c r="U1162">
        <f>IFERROR(IF(ISNUMBER(INDEX(Gemeinde_Kennzahlen!A:W,MATCH(B1162,Gemeinde_Kennzahlen!B:B,),23)),INDEX(Gemeinde_Kennzahlen!A:W,MATCH(B1162,Gemeinde_Kennzahlen!B:B,),23),0),0)</f>
        <v>3251</v>
      </c>
    </row>
    <row r="1163" spans="1:21" x14ac:dyDescent="0.2">
      <c r="A1163">
        <v>3764</v>
      </c>
      <c r="B1163" t="s">
        <v>1230</v>
      </c>
      <c r="C1163" s="6">
        <v>8.1234768480909825</v>
      </c>
      <c r="D1163" s="6">
        <v>8.1234768480909825</v>
      </c>
      <c r="E1163" s="6">
        <v>0</v>
      </c>
      <c r="F1163" s="6">
        <v>0</v>
      </c>
      <c r="G1163" s="6">
        <v>0</v>
      </c>
      <c r="H1163" s="6">
        <v>0</v>
      </c>
      <c r="I1163" s="6">
        <v>0</v>
      </c>
      <c r="J1163" s="6">
        <v>0</v>
      </c>
      <c r="K1163" s="6">
        <v>0</v>
      </c>
      <c r="L1163" s="6">
        <v>0</v>
      </c>
      <c r="M1163" s="6">
        <f t="shared" si="108"/>
        <v>1.6246953696181965</v>
      </c>
      <c r="N1163" s="6">
        <f t="shared" si="109"/>
        <v>0</v>
      </c>
      <c r="O1163" s="6">
        <f t="shared" si="110"/>
        <v>3.249390739236393</v>
      </c>
      <c r="P1163" s="6">
        <f t="shared" si="111"/>
        <v>0</v>
      </c>
      <c r="Q1163" s="6">
        <f t="shared" si="112"/>
        <v>1.0831302464121311</v>
      </c>
      <c r="R1163" s="6">
        <f t="shared" si="113"/>
        <v>-1.6246953696181965</v>
      </c>
      <c r="S1163" t="str" cm="1">
        <f t="array" ref="S1163">_xlfn.IFS(R1163&gt;Q1163,"Zunahme",-1*Q1163&gt;R1163,"Abnahme",TRUE,"Konstant")</f>
        <v>Abnahme</v>
      </c>
      <c r="T1163">
        <f>IFERROR(INDEX(Gemeinde_Kennzahlen!A:C,MATCH(B1163,Gemeinde_Kennzahlen!B:B,),3),0)</f>
        <v>841</v>
      </c>
      <c r="U1163">
        <f>IFERROR(IF(ISNUMBER(INDEX(Gemeinde_Kennzahlen!A:W,MATCH(B1163,Gemeinde_Kennzahlen!B:B,),23)),INDEX(Gemeinde_Kennzahlen!A:W,MATCH(B1163,Gemeinde_Kennzahlen!B:B,),23),0),0)</f>
        <v>390</v>
      </c>
    </row>
    <row r="1164" spans="1:21" x14ac:dyDescent="0.2">
      <c r="A1164">
        <v>3781</v>
      </c>
      <c r="B1164" t="s">
        <v>1229</v>
      </c>
      <c r="C1164" s="6">
        <v>0</v>
      </c>
      <c r="D1164" s="6">
        <v>0</v>
      </c>
      <c r="E1164" s="6">
        <v>0</v>
      </c>
      <c r="F1164" s="6">
        <v>0</v>
      </c>
      <c r="G1164" s="6">
        <v>0</v>
      </c>
      <c r="H1164" s="6">
        <v>0</v>
      </c>
      <c r="I1164" s="6">
        <v>0</v>
      </c>
      <c r="J1164" s="6">
        <v>0</v>
      </c>
      <c r="K1164" s="6">
        <v>0</v>
      </c>
      <c r="L1164" s="6">
        <v>0</v>
      </c>
      <c r="M1164" s="6">
        <f t="shared" si="108"/>
        <v>0</v>
      </c>
      <c r="N1164" s="6">
        <f t="shared" si="109"/>
        <v>0</v>
      </c>
      <c r="O1164" s="6">
        <f t="shared" si="110"/>
        <v>0</v>
      </c>
      <c r="P1164" s="6">
        <f t="shared" si="111"/>
        <v>0</v>
      </c>
      <c r="Q1164" s="6">
        <f t="shared" si="112"/>
        <v>0</v>
      </c>
      <c r="R1164" s="6">
        <f t="shared" si="113"/>
        <v>0</v>
      </c>
      <c r="S1164" t="str" cm="1">
        <f t="array" ref="S1164">_xlfn.IFS(R1164&gt;Q1164,"Zunahme",-1*Q1164&gt;R1164,"Abnahme",TRUE,"Konstant")</f>
        <v>Konstant</v>
      </c>
      <c r="T1164">
        <f>IFERROR(INDEX(Gemeinde_Kennzahlen!A:C,MATCH(B1164,Gemeinde_Kennzahlen!B:B,),3),0)</f>
        <v>607</v>
      </c>
      <c r="U1164">
        <f>IFERROR(IF(ISNUMBER(INDEX(Gemeinde_Kennzahlen!A:W,MATCH(B1164,Gemeinde_Kennzahlen!B:B,),23)),INDEX(Gemeinde_Kennzahlen!A:W,MATCH(B1164,Gemeinde_Kennzahlen!B:B,),23),0),0)</f>
        <v>305</v>
      </c>
    </row>
    <row r="1165" spans="1:21" x14ac:dyDescent="0.2">
      <c r="A1165">
        <v>3782</v>
      </c>
      <c r="B1165" t="s">
        <v>1228</v>
      </c>
      <c r="C1165" s="6">
        <v>4.1562759767248547</v>
      </c>
      <c r="D1165" s="6">
        <v>0</v>
      </c>
      <c r="E1165" s="6">
        <v>0</v>
      </c>
      <c r="F1165" s="6">
        <v>4.1562759767248547</v>
      </c>
      <c r="G1165" s="6">
        <v>0</v>
      </c>
      <c r="H1165" s="6">
        <v>0</v>
      </c>
      <c r="I1165" s="6">
        <v>4.1562759767248547</v>
      </c>
      <c r="J1165" s="6">
        <v>0</v>
      </c>
      <c r="K1165" s="6">
        <v>0</v>
      </c>
      <c r="L1165" s="6">
        <v>0</v>
      </c>
      <c r="M1165" s="6">
        <f t="shared" si="108"/>
        <v>1.2468827930174564</v>
      </c>
      <c r="N1165" s="6">
        <f t="shared" si="109"/>
        <v>0</v>
      </c>
      <c r="O1165" s="6">
        <f t="shared" si="110"/>
        <v>1.6625103906899419</v>
      </c>
      <c r="P1165" s="6">
        <f t="shared" si="111"/>
        <v>0.83125519534497094</v>
      </c>
      <c r="Q1165" s="6">
        <f t="shared" si="112"/>
        <v>0.63488164241560541</v>
      </c>
      <c r="R1165" s="6">
        <f t="shared" si="113"/>
        <v>-0.41562759767248547</v>
      </c>
      <c r="S1165" t="str" cm="1">
        <f t="array" ref="S1165">_xlfn.IFS(R1165&gt;Q1165,"Zunahme",-1*Q1165&gt;R1165,"Abnahme",TRUE,"Konstant")</f>
        <v>Konstant</v>
      </c>
      <c r="T1165">
        <f>IFERROR(INDEX(Gemeinde_Kennzahlen!A:C,MATCH(B1165,Gemeinde_Kennzahlen!B:B,),3),0)</f>
        <v>1502</v>
      </c>
      <c r="U1165">
        <f>IFERROR(IF(ISNUMBER(INDEX(Gemeinde_Kennzahlen!A:W,MATCH(B1165,Gemeinde_Kennzahlen!B:B,),23)),INDEX(Gemeinde_Kennzahlen!A:W,MATCH(B1165,Gemeinde_Kennzahlen!B:B,),23),0),0)</f>
        <v>904</v>
      </c>
    </row>
    <row r="1166" spans="1:21" x14ac:dyDescent="0.2">
      <c r="A1166">
        <v>3783</v>
      </c>
      <c r="B1166" t="s">
        <v>1227</v>
      </c>
      <c r="C1166" s="6">
        <v>35.714285714285715</v>
      </c>
      <c r="D1166" s="6">
        <v>0</v>
      </c>
      <c r="E1166" s="6">
        <v>0</v>
      </c>
      <c r="F1166" s="6">
        <v>0</v>
      </c>
      <c r="G1166" s="6">
        <v>0</v>
      </c>
      <c r="H1166" s="6">
        <v>0</v>
      </c>
      <c r="I1166" s="6">
        <v>0</v>
      </c>
      <c r="J1166" s="6">
        <v>0</v>
      </c>
      <c r="K1166" s="6">
        <v>0</v>
      </c>
      <c r="L1166" s="6">
        <v>0</v>
      </c>
      <c r="M1166" s="6">
        <f t="shared" si="108"/>
        <v>3.5714285714285716</v>
      </c>
      <c r="N1166" s="6">
        <f t="shared" si="109"/>
        <v>0</v>
      </c>
      <c r="O1166" s="6">
        <f t="shared" si="110"/>
        <v>7.1428571428571432</v>
      </c>
      <c r="P1166" s="6">
        <f t="shared" si="111"/>
        <v>0</v>
      </c>
      <c r="Q1166" s="6">
        <f t="shared" si="112"/>
        <v>3.5714285714285712</v>
      </c>
      <c r="R1166" s="6">
        <f t="shared" si="113"/>
        <v>-3.5714285714285716</v>
      </c>
      <c r="S1166" t="str" cm="1">
        <f t="array" ref="S1166">_xlfn.IFS(R1166&gt;Q1166,"Zunahme",-1*Q1166&gt;R1166,"Abnahme",TRUE,"Konstant")</f>
        <v>Konstant</v>
      </c>
      <c r="T1166">
        <f>IFERROR(INDEX(Gemeinde_Kennzahlen!A:C,MATCH(B1166,Gemeinde_Kennzahlen!B:B,),3),0)</f>
        <v>207</v>
      </c>
      <c r="U1166">
        <f>IFERROR(IF(ISNUMBER(INDEX(Gemeinde_Kennzahlen!A:W,MATCH(B1166,Gemeinde_Kennzahlen!B:B,),23)),INDEX(Gemeinde_Kennzahlen!A:W,MATCH(B1166,Gemeinde_Kennzahlen!B:B,),23),0),0)</f>
        <v>73</v>
      </c>
    </row>
    <row r="1167" spans="1:21" x14ac:dyDescent="0.2">
      <c r="A1167">
        <v>3784</v>
      </c>
      <c r="B1167" t="s">
        <v>1226</v>
      </c>
      <c r="C1167" s="6">
        <v>0</v>
      </c>
      <c r="D1167" s="6">
        <v>0</v>
      </c>
      <c r="E1167" s="6">
        <v>2.5233409033560434</v>
      </c>
      <c r="F1167" s="6">
        <v>0</v>
      </c>
      <c r="G1167" s="6">
        <v>0</v>
      </c>
      <c r="H1167" s="6">
        <v>2.5233409033560434</v>
      </c>
      <c r="I1167" s="6">
        <v>0</v>
      </c>
      <c r="J1167" s="6">
        <v>0</v>
      </c>
      <c r="K1167" s="6">
        <v>0</v>
      </c>
      <c r="L1167" s="6">
        <v>0</v>
      </c>
      <c r="M1167" s="6">
        <f t="shared" si="108"/>
        <v>0.50466818067120867</v>
      </c>
      <c r="N1167" s="6">
        <f t="shared" si="109"/>
        <v>0</v>
      </c>
      <c r="O1167" s="6">
        <f t="shared" si="110"/>
        <v>0.50466818067120867</v>
      </c>
      <c r="P1167" s="6">
        <f t="shared" si="111"/>
        <v>0.50466818067120867</v>
      </c>
      <c r="Q1167" s="6">
        <f t="shared" si="112"/>
        <v>0.33644545378080581</v>
      </c>
      <c r="R1167" s="6">
        <f t="shared" si="113"/>
        <v>0</v>
      </c>
      <c r="S1167" t="str" cm="1">
        <f t="array" ref="S1167">_xlfn.IFS(R1167&gt;Q1167,"Zunahme",-1*Q1167&gt;R1167,"Abnahme",TRUE,"Konstant")</f>
        <v>Konstant</v>
      </c>
      <c r="T1167">
        <f>IFERROR(INDEX(Gemeinde_Kennzahlen!A:C,MATCH(B1167,Gemeinde_Kennzahlen!B:B,),3),0)</f>
        <v>2147</v>
      </c>
      <c r="U1167">
        <f>IFERROR(IF(ISNUMBER(INDEX(Gemeinde_Kennzahlen!A:W,MATCH(B1167,Gemeinde_Kennzahlen!B:B,),23)),INDEX(Gemeinde_Kennzahlen!A:W,MATCH(B1167,Gemeinde_Kennzahlen!B:B,),23),0),0)</f>
        <v>1816</v>
      </c>
    </row>
    <row r="1168" spans="1:21" x14ac:dyDescent="0.2">
      <c r="A1168">
        <v>3785</v>
      </c>
      <c r="B1168" t="s">
        <v>3388</v>
      </c>
      <c r="C1168" s="6">
        <v>0</v>
      </c>
      <c r="D1168" s="6">
        <v>0</v>
      </c>
      <c r="E1168" s="6">
        <v>0</v>
      </c>
      <c r="F1168" s="6">
        <v>0</v>
      </c>
      <c r="G1168" s="6">
        <v>0</v>
      </c>
      <c r="H1168" s="6">
        <v>10.91703056768559</v>
      </c>
      <c r="I1168" s="6">
        <v>0</v>
      </c>
      <c r="J1168" s="6">
        <v>0</v>
      </c>
      <c r="K1168" s="6">
        <v>0</v>
      </c>
      <c r="L1168" s="6">
        <v>0</v>
      </c>
      <c r="M1168" s="6">
        <f t="shared" si="108"/>
        <v>1.0917030567685591</v>
      </c>
      <c r="N1168" s="6">
        <f t="shared" si="109"/>
        <v>0</v>
      </c>
      <c r="O1168" s="6">
        <f t="shared" si="110"/>
        <v>0</v>
      </c>
      <c r="P1168" s="6">
        <f t="shared" si="111"/>
        <v>2.1834061135371181</v>
      </c>
      <c r="Q1168" s="6">
        <f t="shared" si="112"/>
        <v>1.0917030567685588</v>
      </c>
      <c r="R1168" s="6">
        <f t="shared" si="113"/>
        <v>1.0917030567685591</v>
      </c>
      <c r="S1168" t="str" cm="1">
        <f t="array" ref="S1168">_xlfn.IFS(R1168&gt;Q1168,"Zunahme",-1*Q1168&gt;R1168,"Abnahme",TRUE,"Konstant")</f>
        <v>Konstant</v>
      </c>
      <c r="T1168">
        <f>IFERROR(INDEX(Gemeinde_Kennzahlen!A:C,MATCH(B1168,Gemeinde_Kennzahlen!B:B,),3),0)</f>
        <v>679</v>
      </c>
      <c r="U1168">
        <f>IFERROR(IF(ISNUMBER(INDEX(Gemeinde_Kennzahlen!A:W,MATCH(B1168,Gemeinde_Kennzahlen!B:B,),23)),INDEX(Gemeinde_Kennzahlen!A:W,MATCH(B1168,Gemeinde_Kennzahlen!B:B,),23),0),0)</f>
        <v>237</v>
      </c>
    </row>
    <row r="1169" spans="1:21" x14ac:dyDescent="0.2">
      <c r="A1169">
        <v>3786</v>
      </c>
      <c r="B1169" t="s">
        <v>1225</v>
      </c>
      <c r="C1169" s="6">
        <v>1.7664723547076486</v>
      </c>
      <c r="D1169" s="6">
        <v>0</v>
      </c>
      <c r="E1169" s="6">
        <v>0</v>
      </c>
      <c r="F1169" s="6">
        <v>0</v>
      </c>
      <c r="G1169" s="6">
        <v>1.7664723547076486</v>
      </c>
      <c r="H1169" s="6">
        <v>1.7664723547076486</v>
      </c>
      <c r="I1169" s="6">
        <v>0</v>
      </c>
      <c r="J1169" s="6">
        <v>0</v>
      </c>
      <c r="K1169" s="6">
        <v>1.7664723547076486</v>
      </c>
      <c r="L1169" s="6">
        <v>1.7664723547076486</v>
      </c>
      <c r="M1169" s="6">
        <f t="shared" si="108"/>
        <v>0.88323617735382443</v>
      </c>
      <c r="N1169" s="6">
        <f t="shared" si="109"/>
        <v>0.88323617735382431</v>
      </c>
      <c r="O1169" s="6">
        <f t="shared" si="110"/>
        <v>0.70658894188305943</v>
      </c>
      <c r="P1169" s="6">
        <f t="shared" si="111"/>
        <v>1.0598834128245893</v>
      </c>
      <c r="Q1169" s="6">
        <f t="shared" si="112"/>
        <v>0.29441205911794138</v>
      </c>
      <c r="R1169" s="6">
        <f t="shared" si="113"/>
        <v>0.17664723547076489</v>
      </c>
      <c r="S1169" t="str" cm="1">
        <f t="array" ref="S1169">_xlfn.IFS(R1169&gt;Q1169,"Zunahme",-1*Q1169&gt;R1169,"Abnahme",TRUE,"Konstant")</f>
        <v>Konstant</v>
      </c>
      <c r="T1169">
        <f>IFERROR(INDEX(Gemeinde_Kennzahlen!A:C,MATCH(B1169,Gemeinde_Kennzahlen!B:B,),3),0)</f>
        <v>2913</v>
      </c>
      <c r="U1169">
        <f>IFERROR(IF(ISNUMBER(INDEX(Gemeinde_Kennzahlen!A:W,MATCH(B1169,Gemeinde_Kennzahlen!B:B,),23)),INDEX(Gemeinde_Kennzahlen!A:W,MATCH(B1169,Gemeinde_Kennzahlen!B:B,),23),0),0)</f>
        <v>2748</v>
      </c>
    </row>
    <row r="1170" spans="1:21" x14ac:dyDescent="0.2">
      <c r="A1170">
        <v>3787</v>
      </c>
      <c r="B1170" t="s">
        <v>1224</v>
      </c>
      <c r="C1170" s="6">
        <v>3.3148255573050465</v>
      </c>
      <c r="D1170" s="6">
        <v>2.4861191679787851</v>
      </c>
      <c r="E1170" s="6">
        <v>2.4861191679787851</v>
      </c>
      <c r="F1170" s="6">
        <v>0</v>
      </c>
      <c r="G1170" s="6">
        <v>3.3148255573050465</v>
      </c>
      <c r="H1170" s="6">
        <v>0.82870638932626162</v>
      </c>
      <c r="I1170" s="6">
        <v>1.6574127786525232</v>
      </c>
      <c r="J1170" s="6">
        <v>0.82870638932626162</v>
      </c>
      <c r="K1170" s="6">
        <v>0</v>
      </c>
      <c r="L1170" s="6">
        <v>1.6574127786525232</v>
      </c>
      <c r="M1170" s="6">
        <f t="shared" si="108"/>
        <v>1.6574127786525232</v>
      </c>
      <c r="N1170" s="6">
        <f t="shared" si="109"/>
        <v>1.6574127786525232</v>
      </c>
      <c r="O1170" s="6">
        <f t="shared" si="110"/>
        <v>2.3203778901135323</v>
      </c>
      <c r="P1170" s="6">
        <f t="shared" si="111"/>
        <v>0.99444766719151401</v>
      </c>
      <c r="Q1170" s="6">
        <f t="shared" si="112"/>
        <v>0.39065593833681261</v>
      </c>
      <c r="R1170" s="6">
        <f t="shared" si="113"/>
        <v>-0.66296511146100923</v>
      </c>
      <c r="S1170" t="str" cm="1">
        <f t="array" ref="S1170">_xlfn.IFS(R1170&gt;Q1170,"Zunahme",-1*Q1170&gt;R1170,"Abnahme",TRUE,"Konstant")</f>
        <v>Abnahme</v>
      </c>
      <c r="T1170">
        <f>IFERROR(INDEX(Gemeinde_Kennzahlen!A:C,MATCH(B1170,Gemeinde_Kennzahlen!B:B,),3),0)</f>
        <v>4882</v>
      </c>
      <c r="U1170">
        <f>IFERROR(IF(ISNUMBER(INDEX(Gemeinde_Kennzahlen!A:W,MATCH(B1170,Gemeinde_Kennzahlen!B:B,),23)),INDEX(Gemeinde_Kennzahlen!A:W,MATCH(B1170,Gemeinde_Kennzahlen!B:B,),23),0),0)</f>
        <v>7185</v>
      </c>
    </row>
    <row r="1171" spans="1:21" x14ac:dyDescent="0.2">
      <c r="A1171">
        <v>3788</v>
      </c>
      <c r="B1171" t="s">
        <v>1223</v>
      </c>
      <c r="C1171" s="6">
        <v>0</v>
      </c>
      <c r="D1171" s="6">
        <v>0</v>
      </c>
      <c r="E1171" s="6">
        <v>0</v>
      </c>
      <c r="F1171" s="6">
        <v>0</v>
      </c>
      <c r="G1171" s="6">
        <v>0</v>
      </c>
      <c r="H1171" s="6">
        <v>0</v>
      </c>
      <c r="I1171" s="6">
        <v>0</v>
      </c>
      <c r="J1171" s="6">
        <v>0</v>
      </c>
      <c r="K1171" s="6">
        <v>0</v>
      </c>
      <c r="L1171" s="6">
        <v>10.857763300760043</v>
      </c>
      <c r="M1171" s="6">
        <f t="shared" ref="M1171:M1234" si="114">AVERAGE(C1171:L1171)</f>
        <v>1.0857763300760044</v>
      </c>
      <c r="N1171" s="6">
        <f t="shared" ref="N1171:N1234" si="115">MEDIAN(C1171:L1171)</f>
        <v>0</v>
      </c>
      <c r="O1171" s="6">
        <f t="shared" ref="O1171:O1234" si="116">AVERAGE((C1171:G1171))</f>
        <v>0</v>
      </c>
      <c r="P1171" s="6">
        <f t="shared" ref="P1171:P1234" si="117">AVERAGE(H1171:L1171)</f>
        <v>2.1715526601520088</v>
      </c>
      <c r="Q1171" s="6">
        <f t="shared" ref="Q1171:Q1234" si="118">STDEVA(C1171:L1171)/SQRT(COUNT(C1171:L1171))</f>
        <v>1.0857763300760044</v>
      </c>
      <c r="R1171" s="6">
        <f t="shared" ref="R1171:R1234" si="119">P1171-M1171</f>
        <v>1.0857763300760044</v>
      </c>
      <c r="S1171" t="str" cm="1">
        <f t="array" ref="S1171">_xlfn.IFS(R1171&gt;Q1171,"Zunahme",-1*Q1171&gt;R1171,"Abnahme",TRUE,"Konstant")</f>
        <v>Konstant</v>
      </c>
      <c r="T1171">
        <f>IFERROR(INDEX(Gemeinde_Kennzahlen!A:C,MATCH(B1171,Gemeinde_Kennzahlen!B:B,),3),0)</f>
        <v>681</v>
      </c>
      <c r="U1171">
        <f>IFERROR(IF(ISNUMBER(INDEX(Gemeinde_Kennzahlen!A:W,MATCH(B1171,Gemeinde_Kennzahlen!B:B,),23)),INDEX(Gemeinde_Kennzahlen!A:W,MATCH(B1171,Gemeinde_Kennzahlen!B:B,),23),0),0)</f>
        <v>240</v>
      </c>
    </row>
    <row r="1172" spans="1:21" x14ac:dyDescent="0.2">
      <c r="A1172">
        <v>3789</v>
      </c>
      <c r="B1172" t="s">
        <v>1222</v>
      </c>
      <c r="C1172" s="6">
        <v>0</v>
      </c>
      <c r="D1172" s="6">
        <v>0</v>
      </c>
      <c r="E1172" s="6">
        <v>0</v>
      </c>
      <c r="F1172" s="6">
        <v>6.0569351907934585</v>
      </c>
      <c r="G1172" s="6">
        <v>0</v>
      </c>
      <c r="H1172" s="6">
        <v>0</v>
      </c>
      <c r="I1172" s="6">
        <v>0</v>
      </c>
      <c r="J1172" s="6">
        <v>0</v>
      </c>
      <c r="K1172" s="6">
        <v>0</v>
      </c>
      <c r="L1172" s="6">
        <v>0</v>
      </c>
      <c r="M1172" s="6">
        <f t="shared" si="114"/>
        <v>0.60569351907934588</v>
      </c>
      <c r="N1172" s="6">
        <f t="shared" si="115"/>
        <v>0</v>
      </c>
      <c r="O1172" s="6">
        <f t="shared" si="116"/>
        <v>1.2113870381586918</v>
      </c>
      <c r="P1172" s="6">
        <f t="shared" si="117"/>
        <v>0</v>
      </c>
      <c r="Q1172" s="6">
        <f t="shared" si="118"/>
        <v>0.60569351907934577</v>
      </c>
      <c r="R1172" s="6">
        <f t="shared" si="119"/>
        <v>-0.60569351907934588</v>
      </c>
      <c r="S1172" t="str" cm="1">
        <f t="array" ref="S1172">_xlfn.IFS(R1172&gt;Q1172,"Zunahme",-1*Q1172&gt;R1172,"Abnahme",TRUE,"Konstant")</f>
        <v>Konstant</v>
      </c>
      <c r="T1172">
        <f>IFERROR(INDEX(Gemeinde_Kennzahlen!A:C,MATCH(B1172,Gemeinde_Kennzahlen!B:B,),3),0)</f>
        <v>702</v>
      </c>
      <c r="U1172">
        <f>IFERROR(IF(ISNUMBER(INDEX(Gemeinde_Kennzahlen!A:W,MATCH(B1172,Gemeinde_Kennzahlen!B:B,),23)),INDEX(Gemeinde_Kennzahlen!A:W,MATCH(B1172,Gemeinde_Kennzahlen!B:B,),23),0),0)</f>
        <v>949</v>
      </c>
    </row>
    <row r="1173" spans="1:21" x14ac:dyDescent="0.2">
      <c r="A1173">
        <v>3790</v>
      </c>
      <c r="B1173" t="s">
        <v>1221</v>
      </c>
      <c r="C1173" s="6">
        <v>0</v>
      </c>
      <c r="D1173" s="6">
        <v>0</v>
      </c>
      <c r="E1173" s="6">
        <v>4.8685491723466408</v>
      </c>
      <c r="F1173" s="6">
        <v>0</v>
      </c>
      <c r="G1173" s="6">
        <v>0</v>
      </c>
      <c r="H1173" s="6">
        <v>0</v>
      </c>
      <c r="I1173" s="6">
        <v>0</v>
      </c>
      <c r="J1173" s="6">
        <v>0</v>
      </c>
      <c r="K1173" s="6">
        <v>0</v>
      </c>
      <c r="L1173" s="6">
        <v>4.8685491723466408</v>
      </c>
      <c r="M1173" s="6">
        <f t="shared" si="114"/>
        <v>0.97370983446932813</v>
      </c>
      <c r="N1173" s="6">
        <f t="shared" si="115"/>
        <v>0</v>
      </c>
      <c r="O1173" s="6">
        <f t="shared" si="116"/>
        <v>0.97370983446932813</v>
      </c>
      <c r="P1173" s="6">
        <f t="shared" si="117"/>
        <v>0.97370983446932813</v>
      </c>
      <c r="Q1173" s="6">
        <f t="shared" si="118"/>
        <v>0.64913988964621872</v>
      </c>
      <c r="R1173" s="6">
        <f t="shared" si="119"/>
        <v>0</v>
      </c>
      <c r="S1173" t="str" cm="1">
        <f t="array" ref="S1173">_xlfn.IFS(R1173&gt;Q1173,"Zunahme",-1*Q1173&gt;R1173,"Abnahme",TRUE,"Konstant")</f>
        <v>Konstant</v>
      </c>
      <c r="T1173">
        <f>IFERROR(INDEX(Gemeinde_Kennzahlen!A:C,MATCH(B1173,Gemeinde_Kennzahlen!B:B,),3),0)</f>
        <v>1132</v>
      </c>
      <c r="U1173">
        <f>IFERROR(IF(ISNUMBER(INDEX(Gemeinde_Kennzahlen!A:W,MATCH(B1173,Gemeinde_Kennzahlen!B:B,),23)),INDEX(Gemeinde_Kennzahlen!A:W,MATCH(B1173,Gemeinde_Kennzahlen!B:B,),23),0),0)</f>
        <v>922</v>
      </c>
    </row>
    <row r="1174" spans="1:21" x14ac:dyDescent="0.2">
      <c r="A1174">
        <v>3791</v>
      </c>
      <c r="B1174" t="s">
        <v>1220</v>
      </c>
      <c r="C1174" s="6">
        <v>0</v>
      </c>
      <c r="D1174" s="6">
        <v>5.186721991701245</v>
      </c>
      <c r="E1174" s="6">
        <v>0</v>
      </c>
      <c r="F1174" s="6">
        <v>5.186721991701245</v>
      </c>
      <c r="G1174" s="6">
        <v>0</v>
      </c>
      <c r="H1174" s="6">
        <v>0</v>
      </c>
      <c r="I1174" s="6">
        <v>0</v>
      </c>
      <c r="J1174" s="6">
        <v>5.186721991701245</v>
      </c>
      <c r="K1174" s="6">
        <v>0</v>
      </c>
      <c r="L1174" s="6">
        <v>0</v>
      </c>
      <c r="M1174" s="6">
        <f t="shared" si="114"/>
        <v>1.5560165975103737</v>
      </c>
      <c r="N1174" s="6">
        <f t="shared" si="115"/>
        <v>0</v>
      </c>
      <c r="O1174" s="6">
        <f t="shared" si="116"/>
        <v>2.0746887966804981</v>
      </c>
      <c r="P1174" s="6">
        <f t="shared" si="117"/>
        <v>1.0373443983402491</v>
      </c>
      <c r="Q1174" s="6">
        <f t="shared" si="118"/>
        <v>0.792284871188769</v>
      </c>
      <c r="R1174" s="6">
        <f t="shared" si="119"/>
        <v>-0.51867219917012464</v>
      </c>
      <c r="S1174" t="str" cm="1">
        <f t="array" ref="S1174">_xlfn.IFS(R1174&gt;Q1174,"Zunahme",-1*Q1174&gt;R1174,"Abnahme",TRUE,"Konstant")</f>
        <v>Konstant</v>
      </c>
      <c r="T1174">
        <f>IFERROR(INDEX(Gemeinde_Kennzahlen!A:C,MATCH(B1174,Gemeinde_Kennzahlen!B:B,),3),0)</f>
        <v>1177</v>
      </c>
      <c r="U1174">
        <f>IFERROR(IF(ISNUMBER(INDEX(Gemeinde_Kennzahlen!A:W,MATCH(B1174,Gemeinde_Kennzahlen!B:B,),23)),INDEX(Gemeinde_Kennzahlen!A:W,MATCH(B1174,Gemeinde_Kennzahlen!B:B,),23),0),0)</f>
        <v>751</v>
      </c>
    </row>
    <row r="1175" spans="1:21" x14ac:dyDescent="0.2">
      <c r="A1175">
        <v>3792</v>
      </c>
      <c r="B1175" t="s">
        <v>1219</v>
      </c>
      <c r="C1175" s="6">
        <v>0</v>
      </c>
      <c r="D1175" s="6">
        <v>0</v>
      </c>
      <c r="E1175" s="6">
        <v>0</v>
      </c>
      <c r="F1175" s="6">
        <v>0</v>
      </c>
      <c r="G1175" s="6">
        <v>0</v>
      </c>
      <c r="H1175" s="6">
        <v>0</v>
      </c>
      <c r="I1175" s="6">
        <v>0</v>
      </c>
      <c r="J1175" s="6">
        <v>0</v>
      </c>
      <c r="K1175" s="6">
        <v>0</v>
      </c>
      <c r="L1175" s="6">
        <v>4.0816326530612246</v>
      </c>
      <c r="M1175" s="6">
        <f t="shared" si="114"/>
        <v>0.40816326530612246</v>
      </c>
      <c r="N1175" s="6">
        <f t="shared" si="115"/>
        <v>0</v>
      </c>
      <c r="O1175" s="6">
        <f t="shared" si="116"/>
        <v>0</v>
      </c>
      <c r="P1175" s="6">
        <f t="shared" si="117"/>
        <v>0.81632653061224492</v>
      </c>
      <c r="Q1175" s="6">
        <f t="shared" si="118"/>
        <v>0.40816326530612246</v>
      </c>
      <c r="R1175" s="6">
        <f t="shared" si="119"/>
        <v>0.40816326530612246</v>
      </c>
      <c r="S1175" t="str" cm="1">
        <f t="array" ref="S1175">_xlfn.IFS(R1175&gt;Q1175,"Zunahme",-1*Q1175&gt;R1175,"Abnahme",TRUE,"Konstant")</f>
        <v>Konstant</v>
      </c>
      <c r="T1175">
        <f>IFERROR(INDEX(Gemeinde_Kennzahlen!A:C,MATCH(B1175,Gemeinde_Kennzahlen!B:B,),3),0)</f>
        <v>1555</v>
      </c>
      <c r="U1175">
        <f>IFERROR(IF(ISNUMBER(INDEX(Gemeinde_Kennzahlen!A:W,MATCH(B1175,Gemeinde_Kennzahlen!B:B,),23)),INDEX(Gemeinde_Kennzahlen!A:W,MATCH(B1175,Gemeinde_Kennzahlen!B:B,),23),0),0)</f>
        <v>895</v>
      </c>
    </row>
    <row r="1176" spans="1:21" x14ac:dyDescent="0.2">
      <c r="A1176">
        <v>3804</v>
      </c>
      <c r="B1176" t="s">
        <v>1218</v>
      </c>
      <c r="C1176" s="6">
        <v>0</v>
      </c>
      <c r="D1176" s="6">
        <v>0</v>
      </c>
      <c r="E1176" s="6">
        <v>0</v>
      </c>
      <c r="F1176" s="6">
        <v>0</v>
      </c>
      <c r="G1176" s="6">
        <v>0</v>
      </c>
      <c r="H1176" s="6">
        <v>0</v>
      </c>
      <c r="I1176" s="6">
        <v>0</v>
      </c>
      <c r="J1176" s="6">
        <v>0</v>
      </c>
      <c r="K1176" s="6">
        <v>0</v>
      </c>
      <c r="L1176" s="6">
        <v>0</v>
      </c>
      <c r="M1176" s="6">
        <f t="shared" si="114"/>
        <v>0</v>
      </c>
      <c r="N1176" s="6">
        <f t="shared" si="115"/>
        <v>0</v>
      </c>
      <c r="O1176" s="6">
        <f t="shared" si="116"/>
        <v>0</v>
      </c>
      <c r="P1176" s="6">
        <f t="shared" si="117"/>
        <v>0</v>
      </c>
      <c r="Q1176" s="6">
        <f t="shared" si="118"/>
        <v>0</v>
      </c>
      <c r="R1176" s="6">
        <f t="shared" si="119"/>
        <v>0</v>
      </c>
      <c r="S1176" t="str" cm="1">
        <f t="array" ref="S1176">_xlfn.IFS(R1176&gt;Q1176,"Zunahme",-1*Q1176&gt;R1176,"Abnahme",TRUE,"Konstant")</f>
        <v>Konstant</v>
      </c>
      <c r="T1176">
        <f>IFERROR(INDEX(Gemeinde_Kennzahlen!A:C,MATCH(B1176,Gemeinde_Kennzahlen!B:B,),3),0)</f>
        <v>89</v>
      </c>
      <c r="U1176">
        <f>IFERROR(IF(ISNUMBER(INDEX(Gemeinde_Kennzahlen!A:W,MATCH(B1176,Gemeinde_Kennzahlen!B:B,),23)),INDEX(Gemeinde_Kennzahlen!A:W,MATCH(B1176,Gemeinde_Kennzahlen!B:B,),23),0),0)</f>
        <v>0</v>
      </c>
    </row>
    <row r="1177" spans="1:21" x14ac:dyDescent="0.2">
      <c r="A1177">
        <v>3805</v>
      </c>
      <c r="B1177" t="s">
        <v>1217</v>
      </c>
      <c r="C1177" s="6">
        <v>26.881720430107528</v>
      </c>
      <c r="D1177" s="6">
        <v>0</v>
      </c>
      <c r="E1177" s="6">
        <v>0</v>
      </c>
      <c r="F1177" s="6">
        <v>0</v>
      </c>
      <c r="G1177" s="6">
        <v>0</v>
      </c>
      <c r="H1177" s="6">
        <v>0</v>
      </c>
      <c r="I1177" s="6">
        <v>0</v>
      </c>
      <c r="J1177" s="6">
        <v>0</v>
      </c>
      <c r="K1177" s="6">
        <v>0</v>
      </c>
      <c r="L1177" s="6">
        <v>0</v>
      </c>
      <c r="M1177" s="6">
        <f t="shared" si="114"/>
        <v>2.688172043010753</v>
      </c>
      <c r="N1177" s="6">
        <f t="shared" si="115"/>
        <v>0</v>
      </c>
      <c r="O1177" s="6">
        <f t="shared" si="116"/>
        <v>5.3763440860215059</v>
      </c>
      <c r="P1177" s="6">
        <f t="shared" si="117"/>
        <v>0</v>
      </c>
      <c r="Q1177" s="6">
        <f t="shared" si="118"/>
        <v>2.6881720430107525</v>
      </c>
      <c r="R1177" s="6">
        <f t="shared" si="119"/>
        <v>-2.688172043010753</v>
      </c>
      <c r="S1177" t="str" cm="1">
        <f t="array" ref="S1177">_xlfn.IFS(R1177&gt;Q1177,"Zunahme",-1*Q1177&gt;R1177,"Abnahme",TRUE,"Konstant")</f>
        <v>Konstant</v>
      </c>
      <c r="T1177">
        <f>IFERROR(INDEX(Gemeinde_Kennzahlen!A:C,MATCH(B1177,Gemeinde_Kennzahlen!B:B,),3),0)</f>
        <v>274</v>
      </c>
      <c r="U1177">
        <f>IFERROR(IF(ISNUMBER(INDEX(Gemeinde_Kennzahlen!A:W,MATCH(B1177,Gemeinde_Kennzahlen!B:B,),23)),INDEX(Gemeinde_Kennzahlen!A:W,MATCH(B1177,Gemeinde_Kennzahlen!B:B,),23),0),0)</f>
        <v>98</v>
      </c>
    </row>
    <row r="1178" spans="1:21" x14ac:dyDescent="0.2">
      <c r="A1178">
        <v>3808</v>
      </c>
      <c r="B1178" t="s">
        <v>1216</v>
      </c>
      <c r="C1178" s="6">
        <v>0</v>
      </c>
      <c r="D1178" s="6">
        <v>0</v>
      </c>
      <c r="E1178" s="6">
        <v>0</v>
      </c>
      <c r="F1178" s="6">
        <v>0</v>
      </c>
      <c r="G1178" s="6">
        <v>0</v>
      </c>
      <c r="H1178" s="6">
        <v>0</v>
      </c>
      <c r="I1178" s="6">
        <v>0</v>
      </c>
      <c r="J1178" s="6">
        <v>0</v>
      </c>
      <c r="K1178" s="6">
        <v>0</v>
      </c>
      <c r="L1178" s="6">
        <v>0</v>
      </c>
      <c r="M1178" s="6">
        <f t="shared" si="114"/>
        <v>0</v>
      </c>
      <c r="N1178" s="6">
        <f t="shared" si="115"/>
        <v>0</v>
      </c>
      <c r="O1178" s="6">
        <f t="shared" si="116"/>
        <v>0</v>
      </c>
      <c r="P1178" s="6">
        <f t="shared" si="117"/>
        <v>0</v>
      </c>
      <c r="Q1178" s="6">
        <f t="shared" si="118"/>
        <v>0</v>
      </c>
      <c r="R1178" s="6">
        <f t="shared" si="119"/>
        <v>0</v>
      </c>
      <c r="S1178" t="str" cm="1">
        <f t="array" ref="S1178">_xlfn.IFS(R1178&gt;Q1178,"Zunahme",-1*Q1178&gt;R1178,"Abnahme",TRUE,"Konstant")</f>
        <v>Konstant</v>
      </c>
      <c r="T1178">
        <f>IFERROR(INDEX(Gemeinde_Kennzahlen!A:C,MATCH(B1178,Gemeinde_Kennzahlen!B:B,),3),0)</f>
        <v>151</v>
      </c>
      <c r="U1178">
        <f>IFERROR(IF(ISNUMBER(INDEX(Gemeinde_Kennzahlen!A:W,MATCH(B1178,Gemeinde_Kennzahlen!B:B,),23)),INDEX(Gemeinde_Kennzahlen!A:W,MATCH(B1178,Gemeinde_Kennzahlen!B:B,),23),0),0)</f>
        <v>27</v>
      </c>
    </row>
    <row r="1179" spans="1:21" x14ac:dyDescent="0.2">
      <c r="A1179">
        <v>3810</v>
      </c>
      <c r="B1179" t="s">
        <v>1215</v>
      </c>
      <c r="C1179" s="6">
        <v>0</v>
      </c>
      <c r="D1179" s="6">
        <v>0</v>
      </c>
      <c r="E1179" s="6">
        <v>0</v>
      </c>
      <c r="F1179" s="6">
        <v>0</v>
      </c>
      <c r="G1179" s="6">
        <v>0</v>
      </c>
      <c r="H1179" s="6">
        <v>0</v>
      </c>
      <c r="I1179" s="6">
        <v>0</v>
      </c>
      <c r="J1179" s="6">
        <v>0</v>
      </c>
      <c r="K1179" s="6">
        <v>0</v>
      </c>
      <c r="L1179" s="6">
        <v>0</v>
      </c>
      <c r="M1179" s="6">
        <f t="shared" si="114"/>
        <v>0</v>
      </c>
      <c r="N1179" s="6">
        <f t="shared" si="115"/>
        <v>0</v>
      </c>
      <c r="O1179" s="6">
        <f t="shared" si="116"/>
        <v>0</v>
      </c>
      <c r="P1179" s="6">
        <f t="shared" si="117"/>
        <v>0</v>
      </c>
      <c r="Q1179" s="6">
        <f t="shared" si="118"/>
        <v>0</v>
      </c>
      <c r="R1179" s="6">
        <f t="shared" si="119"/>
        <v>0</v>
      </c>
      <c r="S1179" t="str" cm="1">
        <f t="array" ref="S1179">_xlfn.IFS(R1179&gt;Q1179,"Zunahme",-1*Q1179&gt;R1179,"Abnahme",TRUE,"Konstant")</f>
        <v>Konstant</v>
      </c>
      <c r="T1179">
        <f>IFERROR(INDEX(Gemeinde_Kennzahlen!A:C,MATCH(B1179,Gemeinde_Kennzahlen!B:B,),3),0)</f>
        <v>109</v>
      </c>
      <c r="U1179">
        <f>IFERROR(IF(ISNUMBER(INDEX(Gemeinde_Kennzahlen!A:W,MATCH(B1179,Gemeinde_Kennzahlen!B:B,),23)),INDEX(Gemeinde_Kennzahlen!A:W,MATCH(B1179,Gemeinde_Kennzahlen!B:B,),23),0),0)</f>
        <v>0</v>
      </c>
    </row>
    <row r="1180" spans="1:21" x14ac:dyDescent="0.2">
      <c r="A1180">
        <v>3821</v>
      </c>
      <c r="B1180" t="s">
        <v>1214</v>
      </c>
      <c r="C1180" s="6">
        <v>0</v>
      </c>
      <c r="D1180" s="6">
        <v>9.5602294455066925</v>
      </c>
      <c r="E1180" s="6">
        <v>0</v>
      </c>
      <c r="F1180" s="6">
        <v>0</v>
      </c>
      <c r="G1180" s="6">
        <v>9.5602294455066925</v>
      </c>
      <c r="H1180" s="6">
        <v>0</v>
      </c>
      <c r="I1180" s="6">
        <v>0</v>
      </c>
      <c r="J1180" s="6">
        <v>0</v>
      </c>
      <c r="K1180" s="6">
        <v>0</v>
      </c>
      <c r="L1180" s="6">
        <v>0</v>
      </c>
      <c r="M1180" s="6">
        <f t="shared" si="114"/>
        <v>1.9120458891013385</v>
      </c>
      <c r="N1180" s="6">
        <f t="shared" si="115"/>
        <v>0</v>
      </c>
      <c r="O1180" s="6">
        <f t="shared" si="116"/>
        <v>3.8240917782026771</v>
      </c>
      <c r="P1180" s="6">
        <f t="shared" si="117"/>
        <v>0</v>
      </c>
      <c r="Q1180" s="6">
        <f t="shared" si="118"/>
        <v>1.2746972594008923</v>
      </c>
      <c r="R1180" s="6">
        <f t="shared" si="119"/>
        <v>-1.9120458891013385</v>
      </c>
      <c r="S1180" t="str" cm="1">
        <f t="array" ref="S1180">_xlfn.IFS(R1180&gt;Q1180,"Zunahme",-1*Q1180&gt;R1180,"Abnahme",TRUE,"Konstant")</f>
        <v>Abnahme</v>
      </c>
      <c r="T1180">
        <f>IFERROR(INDEX(Gemeinde_Kennzahlen!A:C,MATCH(B1180,Gemeinde_Kennzahlen!B:B,),3),0)</f>
        <v>805</v>
      </c>
      <c r="U1180">
        <f>IFERROR(IF(ISNUMBER(INDEX(Gemeinde_Kennzahlen!A:W,MATCH(B1180,Gemeinde_Kennzahlen!B:B,),23)),INDEX(Gemeinde_Kennzahlen!A:W,MATCH(B1180,Gemeinde_Kennzahlen!B:B,),23),0),0)</f>
        <v>241</v>
      </c>
    </row>
    <row r="1181" spans="1:21" x14ac:dyDescent="0.2">
      <c r="A1181">
        <v>3822</v>
      </c>
      <c r="B1181" t="s">
        <v>1213</v>
      </c>
      <c r="C1181" s="6">
        <v>0</v>
      </c>
      <c r="D1181" s="6">
        <v>5.1046452271567127</v>
      </c>
      <c r="E1181" s="6">
        <v>0</v>
      </c>
      <c r="F1181" s="6">
        <v>0</v>
      </c>
      <c r="G1181" s="6">
        <v>0</v>
      </c>
      <c r="H1181" s="6">
        <v>0</v>
      </c>
      <c r="I1181" s="6">
        <v>0</v>
      </c>
      <c r="J1181" s="6">
        <v>0</v>
      </c>
      <c r="K1181" s="6">
        <v>0</v>
      </c>
      <c r="L1181" s="6">
        <v>0</v>
      </c>
      <c r="M1181" s="6">
        <f t="shared" si="114"/>
        <v>0.51046452271567122</v>
      </c>
      <c r="N1181" s="6">
        <f t="shared" si="115"/>
        <v>0</v>
      </c>
      <c r="O1181" s="6">
        <f t="shared" si="116"/>
        <v>1.0209290454313424</v>
      </c>
      <c r="P1181" s="6">
        <f t="shared" si="117"/>
        <v>0</v>
      </c>
      <c r="Q1181" s="6">
        <f t="shared" si="118"/>
        <v>0.51046452271567122</v>
      </c>
      <c r="R1181" s="6">
        <f t="shared" si="119"/>
        <v>-0.51046452271567122</v>
      </c>
      <c r="S1181" t="str" cm="1">
        <f t="array" ref="S1181">_xlfn.IFS(R1181&gt;Q1181,"Zunahme",-1*Q1181&gt;R1181,"Abnahme",TRUE,"Konstant")</f>
        <v>Konstant</v>
      </c>
      <c r="T1181">
        <f>IFERROR(INDEX(Gemeinde_Kennzahlen!A:C,MATCH(B1181,Gemeinde_Kennzahlen!B:B,),3),0)</f>
        <v>1344</v>
      </c>
      <c r="U1181">
        <f>IFERROR(IF(ISNUMBER(INDEX(Gemeinde_Kennzahlen!A:W,MATCH(B1181,Gemeinde_Kennzahlen!B:B,),23)),INDEX(Gemeinde_Kennzahlen!A:W,MATCH(B1181,Gemeinde_Kennzahlen!B:B,),23),0),0)</f>
        <v>615</v>
      </c>
    </row>
    <row r="1182" spans="1:21" x14ac:dyDescent="0.2">
      <c r="A1182">
        <v>3823</v>
      </c>
      <c r="B1182" t="s">
        <v>1212</v>
      </c>
      <c r="C1182" s="6">
        <v>0</v>
      </c>
      <c r="D1182" s="6">
        <v>0</v>
      </c>
      <c r="E1182" s="6">
        <v>0</v>
      </c>
      <c r="F1182" s="6">
        <v>0</v>
      </c>
      <c r="G1182" s="6">
        <v>0</v>
      </c>
      <c r="H1182" s="6">
        <v>0</v>
      </c>
      <c r="I1182" s="6">
        <v>0</v>
      </c>
      <c r="J1182" s="6">
        <v>0</v>
      </c>
      <c r="K1182" s="6">
        <v>0</v>
      </c>
      <c r="L1182" s="6">
        <v>0</v>
      </c>
      <c r="M1182" s="6">
        <f t="shared" si="114"/>
        <v>0</v>
      </c>
      <c r="N1182" s="6">
        <f t="shared" si="115"/>
        <v>0</v>
      </c>
      <c r="O1182" s="6">
        <f t="shared" si="116"/>
        <v>0</v>
      </c>
      <c r="P1182" s="6">
        <f t="shared" si="117"/>
        <v>0</v>
      </c>
      <c r="Q1182" s="6">
        <f t="shared" si="118"/>
        <v>0</v>
      </c>
      <c r="R1182" s="6">
        <f t="shared" si="119"/>
        <v>0</v>
      </c>
      <c r="S1182" t="str" cm="1">
        <f t="array" ref="S1182">_xlfn.IFS(R1182&gt;Q1182,"Zunahme",-1*Q1182&gt;R1182,"Abnahme",TRUE,"Konstant")</f>
        <v>Konstant</v>
      </c>
      <c r="T1182">
        <f>IFERROR(INDEX(Gemeinde_Kennzahlen!A:C,MATCH(B1182,Gemeinde_Kennzahlen!B:B,),3),0)</f>
        <v>319</v>
      </c>
      <c r="U1182">
        <f>IFERROR(IF(ISNUMBER(INDEX(Gemeinde_Kennzahlen!A:W,MATCH(B1182,Gemeinde_Kennzahlen!B:B,),23)),INDEX(Gemeinde_Kennzahlen!A:W,MATCH(B1182,Gemeinde_Kennzahlen!B:B,),23),0),0)</f>
        <v>114</v>
      </c>
    </row>
    <row r="1183" spans="1:21" x14ac:dyDescent="0.2">
      <c r="A1183">
        <v>3831</v>
      </c>
      <c r="B1183" t="s">
        <v>1211</v>
      </c>
      <c r="C1183" s="6">
        <v>0</v>
      </c>
      <c r="D1183" s="6">
        <v>0</v>
      </c>
      <c r="E1183" s="6">
        <v>0</v>
      </c>
      <c r="F1183" s="6">
        <v>12.626262626262625</v>
      </c>
      <c r="G1183" s="6">
        <v>0</v>
      </c>
      <c r="H1183" s="6">
        <v>0</v>
      </c>
      <c r="I1183" s="6">
        <v>0</v>
      </c>
      <c r="J1183" s="6">
        <v>0</v>
      </c>
      <c r="K1183" s="6">
        <v>0</v>
      </c>
      <c r="L1183" s="6">
        <v>0</v>
      </c>
      <c r="M1183" s="6">
        <f t="shared" si="114"/>
        <v>1.2626262626262625</v>
      </c>
      <c r="N1183" s="6">
        <f t="shared" si="115"/>
        <v>0</v>
      </c>
      <c r="O1183" s="6">
        <f t="shared" si="116"/>
        <v>2.5252525252525251</v>
      </c>
      <c r="P1183" s="6">
        <f t="shared" si="117"/>
        <v>0</v>
      </c>
      <c r="Q1183" s="6">
        <f t="shared" si="118"/>
        <v>1.2626262626262623</v>
      </c>
      <c r="R1183" s="6">
        <f t="shared" si="119"/>
        <v>-1.2626262626262625</v>
      </c>
      <c r="S1183" t="str" cm="1">
        <f t="array" ref="S1183">_xlfn.IFS(R1183&gt;Q1183,"Zunahme",-1*Q1183&gt;R1183,"Abnahme",TRUE,"Konstant")</f>
        <v>Konstant</v>
      </c>
      <c r="T1183">
        <f>IFERROR(INDEX(Gemeinde_Kennzahlen!A:C,MATCH(B1183,Gemeinde_Kennzahlen!B:B,),3),0)</f>
        <v>552</v>
      </c>
      <c r="U1183">
        <f>IFERROR(IF(ISNUMBER(INDEX(Gemeinde_Kennzahlen!A:W,MATCH(B1183,Gemeinde_Kennzahlen!B:B,),23)),INDEX(Gemeinde_Kennzahlen!A:W,MATCH(B1183,Gemeinde_Kennzahlen!B:B,),23),0),0)</f>
        <v>240</v>
      </c>
    </row>
    <row r="1184" spans="1:21" x14ac:dyDescent="0.2">
      <c r="A1184">
        <v>3832</v>
      </c>
      <c r="B1184" t="s">
        <v>1210</v>
      </c>
      <c r="C1184" s="6">
        <v>0</v>
      </c>
      <c r="D1184" s="6">
        <v>0</v>
      </c>
      <c r="E1184" s="6">
        <v>0</v>
      </c>
      <c r="F1184" s="6">
        <v>0</v>
      </c>
      <c r="G1184" s="6">
        <v>0</v>
      </c>
      <c r="H1184" s="6">
        <v>0</v>
      </c>
      <c r="I1184" s="6">
        <v>0</v>
      </c>
      <c r="J1184" s="6">
        <v>0</v>
      </c>
      <c r="K1184" s="6">
        <v>0</v>
      </c>
      <c r="L1184" s="6">
        <v>0</v>
      </c>
      <c r="M1184" s="6">
        <f t="shared" si="114"/>
        <v>0</v>
      </c>
      <c r="N1184" s="6">
        <f t="shared" si="115"/>
        <v>0</v>
      </c>
      <c r="O1184" s="6">
        <f t="shared" si="116"/>
        <v>0</v>
      </c>
      <c r="P1184" s="6">
        <f t="shared" si="117"/>
        <v>0</v>
      </c>
      <c r="Q1184" s="6">
        <f t="shared" si="118"/>
        <v>0</v>
      </c>
      <c r="R1184" s="6">
        <f t="shared" si="119"/>
        <v>0</v>
      </c>
      <c r="S1184" t="str" cm="1">
        <f t="array" ref="S1184">_xlfn.IFS(R1184&gt;Q1184,"Zunahme",-1*Q1184&gt;R1184,"Abnahme",TRUE,"Konstant")</f>
        <v>Konstant</v>
      </c>
      <c r="T1184">
        <f>IFERROR(INDEX(Gemeinde_Kennzahlen!A:C,MATCH(B1184,Gemeinde_Kennzahlen!B:B,),3),0)</f>
        <v>1406</v>
      </c>
      <c r="U1184">
        <f>IFERROR(IF(ISNUMBER(INDEX(Gemeinde_Kennzahlen!A:W,MATCH(B1184,Gemeinde_Kennzahlen!B:B,),23)),INDEX(Gemeinde_Kennzahlen!A:W,MATCH(B1184,Gemeinde_Kennzahlen!B:B,),23),0),0)</f>
        <v>1049</v>
      </c>
    </row>
    <row r="1185" spans="1:21" x14ac:dyDescent="0.2">
      <c r="A1185">
        <v>3834</v>
      </c>
      <c r="B1185" t="s">
        <v>1209</v>
      </c>
      <c r="C1185" s="6">
        <v>0</v>
      </c>
      <c r="D1185" s="6">
        <v>0</v>
      </c>
      <c r="E1185" s="6">
        <v>0</v>
      </c>
      <c r="F1185" s="6">
        <v>5.4525627044711014</v>
      </c>
      <c r="G1185" s="6">
        <v>0</v>
      </c>
      <c r="H1185" s="6">
        <v>0</v>
      </c>
      <c r="I1185" s="6">
        <v>0</v>
      </c>
      <c r="J1185" s="6">
        <v>0</v>
      </c>
      <c r="K1185" s="6">
        <v>0</v>
      </c>
      <c r="L1185" s="6">
        <v>0</v>
      </c>
      <c r="M1185" s="6">
        <f t="shared" si="114"/>
        <v>0.54525627044711011</v>
      </c>
      <c r="N1185" s="6">
        <f t="shared" si="115"/>
        <v>0</v>
      </c>
      <c r="O1185" s="6">
        <f t="shared" si="116"/>
        <v>1.0905125408942202</v>
      </c>
      <c r="P1185" s="6">
        <f t="shared" si="117"/>
        <v>0</v>
      </c>
      <c r="Q1185" s="6">
        <f t="shared" si="118"/>
        <v>0.54525627044711011</v>
      </c>
      <c r="R1185" s="6">
        <f t="shared" si="119"/>
        <v>-0.54525627044711011</v>
      </c>
      <c r="S1185" t="str" cm="1">
        <f t="array" ref="S1185">_xlfn.IFS(R1185&gt;Q1185,"Zunahme",-1*Q1185&gt;R1185,"Abnahme",TRUE,"Konstant")</f>
        <v>Konstant</v>
      </c>
      <c r="T1185">
        <f>IFERROR(INDEX(Gemeinde_Kennzahlen!A:C,MATCH(B1185,Gemeinde_Kennzahlen!B:B,),3),0)</f>
        <v>2581</v>
      </c>
      <c r="U1185">
        <f>IFERROR(IF(ISNUMBER(INDEX(Gemeinde_Kennzahlen!A:W,MATCH(B1185,Gemeinde_Kennzahlen!B:B,),23)),INDEX(Gemeinde_Kennzahlen!A:W,MATCH(B1185,Gemeinde_Kennzahlen!B:B,),23),0),0)</f>
        <v>1087</v>
      </c>
    </row>
    <row r="1186" spans="1:21" x14ac:dyDescent="0.2">
      <c r="A1186">
        <v>3835</v>
      </c>
      <c r="B1186" t="s">
        <v>1208</v>
      </c>
      <c r="C1186" s="6">
        <v>0</v>
      </c>
      <c r="D1186" s="6">
        <v>0</v>
      </c>
      <c r="E1186" s="6">
        <v>0</v>
      </c>
      <c r="F1186" s="6">
        <v>0</v>
      </c>
      <c r="G1186" s="6">
        <v>0</v>
      </c>
      <c r="H1186" s="6">
        <v>0</v>
      </c>
      <c r="I1186" s="6">
        <v>0</v>
      </c>
      <c r="J1186" s="6">
        <v>7.3313782991202352</v>
      </c>
      <c r="K1186" s="6">
        <v>0</v>
      </c>
      <c r="L1186" s="6">
        <v>0</v>
      </c>
      <c r="M1186" s="6">
        <f t="shared" si="114"/>
        <v>0.73313782991202348</v>
      </c>
      <c r="N1186" s="6">
        <f t="shared" si="115"/>
        <v>0</v>
      </c>
      <c r="O1186" s="6">
        <f t="shared" si="116"/>
        <v>0</v>
      </c>
      <c r="P1186" s="6">
        <f t="shared" si="117"/>
        <v>1.466275659824047</v>
      </c>
      <c r="Q1186" s="6">
        <f t="shared" si="118"/>
        <v>0.73313782991202359</v>
      </c>
      <c r="R1186" s="6">
        <f t="shared" si="119"/>
        <v>0.73313782991202348</v>
      </c>
      <c r="S1186" t="str" cm="1">
        <f t="array" ref="S1186">_xlfn.IFS(R1186&gt;Q1186,"Zunahme",-1*Q1186&gt;R1186,"Abnahme",TRUE,"Konstant")</f>
        <v>Konstant</v>
      </c>
      <c r="T1186">
        <f>IFERROR(INDEX(Gemeinde_Kennzahlen!A:C,MATCH(B1186,Gemeinde_Kennzahlen!B:B,),3),0)</f>
        <v>841</v>
      </c>
      <c r="U1186">
        <f>IFERROR(IF(ISNUMBER(INDEX(Gemeinde_Kennzahlen!A:W,MATCH(B1186,Gemeinde_Kennzahlen!B:B,),23)),INDEX(Gemeinde_Kennzahlen!A:W,MATCH(B1186,Gemeinde_Kennzahlen!B:B,),23),0),0)</f>
        <v>523</v>
      </c>
    </row>
    <row r="1187" spans="1:21" x14ac:dyDescent="0.2">
      <c r="A1187">
        <v>3837</v>
      </c>
      <c r="B1187" t="s">
        <v>1207</v>
      </c>
      <c r="C1187" s="6">
        <v>0</v>
      </c>
      <c r="D1187" s="6">
        <v>0</v>
      </c>
      <c r="E1187" s="6">
        <v>0</v>
      </c>
      <c r="F1187" s="6">
        <v>0</v>
      </c>
      <c r="G1187" s="6">
        <v>0</v>
      </c>
      <c r="H1187" s="6">
        <v>0</v>
      </c>
      <c r="I1187" s="6">
        <v>0</v>
      </c>
      <c r="J1187" s="6">
        <v>0</v>
      </c>
      <c r="K1187" s="6">
        <v>0</v>
      </c>
      <c r="L1187" s="6">
        <v>0</v>
      </c>
      <c r="M1187" s="6">
        <f t="shared" si="114"/>
        <v>0</v>
      </c>
      <c r="N1187" s="6">
        <f t="shared" si="115"/>
        <v>0</v>
      </c>
      <c r="O1187" s="6">
        <f t="shared" si="116"/>
        <v>0</v>
      </c>
      <c r="P1187" s="6">
        <f t="shared" si="117"/>
        <v>0</v>
      </c>
      <c r="Q1187" s="6">
        <f t="shared" si="118"/>
        <v>0</v>
      </c>
      <c r="R1187" s="6">
        <f t="shared" si="119"/>
        <v>0</v>
      </c>
      <c r="S1187" t="str" cm="1">
        <f t="array" ref="S1187">_xlfn.IFS(R1187&gt;Q1187,"Zunahme",-1*Q1187&gt;R1187,"Abnahme",TRUE,"Konstant")</f>
        <v>Konstant</v>
      </c>
      <c r="T1187">
        <f>IFERROR(INDEX(Gemeinde_Kennzahlen!A:C,MATCH(B1187,Gemeinde_Kennzahlen!B:B,),3),0)</f>
        <v>200</v>
      </c>
      <c r="U1187">
        <f>IFERROR(IF(ISNUMBER(INDEX(Gemeinde_Kennzahlen!A:W,MATCH(B1187,Gemeinde_Kennzahlen!B:B,),23)),INDEX(Gemeinde_Kennzahlen!A:W,MATCH(B1187,Gemeinde_Kennzahlen!B:B,),23),0),0)</f>
        <v>112</v>
      </c>
    </row>
    <row r="1188" spans="1:21" x14ac:dyDescent="0.2">
      <c r="A1188">
        <v>3847</v>
      </c>
      <c r="B1188" t="s">
        <v>1206</v>
      </c>
      <c r="C1188" s="6">
        <v>0</v>
      </c>
      <c r="D1188" s="6">
        <v>3.8850038850038846</v>
      </c>
      <c r="E1188" s="6">
        <v>0</v>
      </c>
      <c r="F1188" s="6">
        <v>0</v>
      </c>
      <c r="G1188" s="6">
        <v>0</v>
      </c>
      <c r="H1188" s="6">
        <v>0</v>
      </c>
      <c r="I1188" s="6">
        <v>0</v>
      </c>
      <c r="J1188" s="6">
        <v>0</v>
      </c>
      <c r="K1188" s="6">
        <v>3.8850038850038846</v>
      </c>
      <c r="L1188" s="6">
        <v>0</v>
      </c>
      <c r="M1188" s="6">
        <f t="shared" si="114"/>
        <v>0.77700077700077697</v>
      </c>
      <c r="N1188" s="6">
        <f t="shared" si="115"/>
        <v>0</v>
      </c>
      <c r="O1188" s="6">
        <f t="shared" si="116"/>
        <v>0.77700077700077697</v>
      </c>
      <c r="P1188" s="6">
        <f t="shared" si="117"/>
        <v>0.77700077700077697</v>
      </c>
      <c r="Q1188" s="6">
        <f t="shared" si="118"/>
        <v>0.51800051800051794</v>
      </c>
      <c r="R1188" s="6">
        <f t="shared" si="119"/>
        <v>0</v>
      </c>
      <c r="S1188" t="str" cm="1">
        <f t="array" ref="S1188">_xlfn.IFS(R1188&gt;Q1188,"Zunahme",-1*Q1188&gt;R1188,"Abnahme",TRUE,"Konstant")</f>
        <v>Konstant</v>
      </c>
      <c r="T1188">
        <f>IFERROR(INDEX(Gemeinde_Kennzahlen!A:C,MATCH(B1188,Gemeinde_Kennzahlen!B:B,),3),0)</f>
        <v>1437</v>
      </c>
      <c r="U1188">
        <f>IFERROR(IF(ISNUMBER(INDEX(Gemeinde_Kennzahlen!A:W,MATCH(B1188,Gemeinde_Kennzahlen!B:B,),23)),INDEX(Gemeinde_Kennzahlen!A:W,MATCH(B1188,Gemeinde_Kennzahlen!B:B,),23),0),0)</f>
        <v>1137</v>
      </c>
    </row>
    <row r="1189" spans="1:21" x14ac:dyDescent="0.2">
      <c r="A1189">
        <v>3851</v>
      </c>
      <c r="B1189" t="s">
        <v>1205</v>
      </c>
      <c r="C1189" s="6">
        <v>4.0375492076309678</v>
      </c>
      <c r="D1189" s="6">
        <v>2.5234682547693548</v>
      </c>
      <c r="E1189" s="6">
        <v>3.0281619057232261</v>
      </c>
      <c r="F1189" s="6">
        <v>1.514080952861613</v>
      </c>
      <c r="G1189" s="6">
        <v>1.514080952861613</v>
      </c>
      <c r="H1189" s="6">
        <v>1.009387301907742</v>
      </c>
      <c r="I1189" s="6">
        <v>2.5234682547693548</v>
      </c>
      <c r="J1189" s="6">
        <v>1.009387301907742</v>
      </c>
      <c r="K1189" s="6">
        <v>1.009387301907742</v>
      </c>
      <c r="L1189" s="6">
        <v>4.0375492076309678</v>
      </c>
      <c r="M1189" s="6">
        <f t="shared" si="114"/>
        <v>2.2206520641970324</v>
      </c>
      <c r="N1189" s="6">
        <f t="shared" si="115"/>
        <v>2.0187746038154839</v>
      </c>
      <c r="O1189" s="6">
        <f t="shared" si="116"/>
        <v>2.5234682547693552</v>
      </c>
      <c r="P1189" s="6">
        <f t="shared" si="117"/>
        <v>1.9178358736247099</v>
      </c>
      <c r="Q1189" s="6">
        <f t="shared" si="118"/>
        <v>0.37767814542989175</v>
      </c>
      <c r="R1189" s="6">
        <f t="shared" si="119"/>
        <v>-0.30281619057232256</v>
      </c>
      <c r="S1189" t="str" cm="1">
        <f t="array" ref="S1189">_xlfn.IFS(R1189&gt;Q1189,"Zunahme",-1*Q1189&gt;R1189,"Abnahme",TRUE,"Konstant")</f>
        <v>Konstant</v>
      </c>
      <c r="T1189">
        <f>IFERROR(INDEX(Gemeinde_Kennzahlen!A:C,MATCH(B1189,Gemeinde_Kennzahlen!B:B,),3),0)</f>
        <v>10862</v>
      </c>
      <c r="U1189">
        <f>IFERROR(IF(ISNUMBER(INDEX(Gemeinde_Kennzahlen!A:W,MATCH(B1189,Gemeinde_Kennzahlen!B:B,),23)),INDEX(Gemeinde_Kennzahlen!A:W,MATCH(B1189,Gemeinde_Kennzahlen!B:B,),23),0),0)</f>
        <v>8952</v>
      </c>
    </row>
    <row r="1190" spans="1:21" x14ac:dyDescent="0.2">
      <c r="A1190">
        <v>3861</v>
      </c>
      <c r="B1190" t="s">
        <v>1204</v>
      </c>
      <c r="C1190" s="6">
        <v>0</v>
      </c>
      <c r="D1190" s="6">
        <v>0</v>
      </c>
      <c r="E1190" s="6">
        <v>0</v>
      </c>
      <c r="F1190" s="6">
        <v>0</v>
      </c>
      <c r="G1190" s="6">
        <v>0</v>
      </c>
      <c r="H1190" s="6">
        <v>0</v>
      </c>
      <c r="I1190" s="6">
        <v>0</v>
      </c>
      <c r="J1190" s="6">
        <v>0</v>
      </c>
      <c r="K1190" s="6">
        <v>0</v>
      </c>
      <c r="L1190" s="6">
        <v>0</v>
      </c>
      <c r="M1190" s="6">
        <f t="shared" si="114"/>
        <v>0</v>
      </c>
      <c r="N1190" s="6">
        <f t="shared" si="115"/>
        <v>0</v>
      </c>
      <c r="O1190" s="6">
        <f t="shared" si="116"/>
        <v>0</v>
      </c>
      <c r="P1190" s="6">
        <f t="shared" si="117"/>
        <v>0</v>
      </c>
      <c r="Q1190" s="6">
        <f t="shared" si="118"/>
        <v>0</v>
      </c>
      <c r="R1190" s="6">
        <f t="shared" si="119"/>
        <v>0</v>
      </c>
      <c r="S1190" t="str" cm="1">
        <f t="array" ref="S1190">_xlfn.IFS(R1190&gt;Q1190,"Zunahme",-1*Q1190&gt;R1190,"Abnahme",TRUE,"Konstant")</f>
        <v>Konstant</v>
      </c>
      <c r="T1190">
        <f>IFERROR(INDEX(Gemeinde_Kennzahlen!A:C,MATCH(B1190,Gemeinde_Kennzahlen!B:B,),3),0)</f>
        <v>595</v>
      </c>
      <c r="U1190">
        <f>IFERROR(IF(ISNUMBER(INDEX(Gemeinde_Kennzahlen!A:W,MATCH(B1190,Gemeinde_Kennzahlen!B:B,),23)),INDEX(Gemeinde_Kennzahlen!A:W,MATCH(B1190,Gemeinde_Kennzahlen!B:B,),23),0),0)</f>
        <v>217</v>
      </c>
    </row>
    <row r="1191" spans="1:21" x14ac:dyDescent="0.2">
      <c r="A1191">
        <v>3862</v>
      </c>
      <c r="B1191" t="s">
        <v>1203</v>
      </c>
      <c r="C1191" s="6">
        <v>0</v>
      </c>
      <c r="D1191" s="6">
        <v>0</v>
      </c>
      <c r="E1191" s="6">
        <v>0</v>
      </c>
      <c r="F1191" s="6">
        <v>0</v>
      </c>
      <c r="G1191" s="6">
        <v>0</v>
      </c>
      <c r="H1191" s="6">
        <v>0</v>
      </c>
      <c r="I1191" s="6">
        <v>0</v>
      </c>
      <c r="J1191" s="6">
        <v>0</v>
      </c>
      <c r="K1191" s="6">
        <v>0</v>
      </c>
      <c r="L1191" s="6">
        <v>0</v>
      </c>
      <c r="M1191" s="6">
        <f t="shared" si="114"/>
        <v>0</v>
      </c>
      <c r="N1191" s="6">
        <f t="shared" si="115"/>
        <v>0</v>
      </c>
      <c r="O1191" s="6">
        <f t="shared" si="116"/>
        <v>0</v>
      </c>
      <c r="P1191" s="6">
        <f t="shared" si="117"/>
        <v>0</v>
      </c>
      <c r="Q1191" s="6">
        <f t="shared" si="118"/>
        <v>0</v>
      </c>
      <c r="R1191" s="6">
        <f t="shared" si="119"/>
        <v>0</v>
      </c>
      <c r="S1191" t="str" cm="1">
        <f t="array" ref="S1191">_xlfn.IFS(R1191&gt;Q1191,"Zunahme",-1*Q1191&gt;R1191,"Abnahme",TRUE,"Konstant")</f>
        <v>Konstant</v>
      </c>
      <c r="T1191">
        <f>IFERROR(INDEX(Gemeinde_Kennzahlen!A:C,MATCH(B1191,Gemeinde_Kennzahlen!B:B,),3),0)</f>
        <v>202</v>
      </c>
      <c r="U1191">
        <f>IFERROR(IF(ISNUMBER(INDEX(Gemeinde_Kennzahlen!A:W,MATCH(B1191,Gemeinde_Kennzahlen!B:B,),23)),INDEX(Gemeinde_Kennzahlen!A:W,MATCH(B1191,Gemeinde_Kennzahlen!B:B,),23),0),0)</f>
        <v>85</v>
      </c>
    </row>
    <row r="1192" spans="1:21" x14ac:dyDescent="0.2">
      <c r="A1192">
        <v>3863</v>
      </c>
      <c r="B1192" t="s">
        <v>1202</v>
      </c>
      <c r="C1192" s="6">
        <v>0</v>
      </c>
      <c r="D1192" s="6">
        <v>0</v>
      </c>
      <c r="E1192" s="6">
        <v>0</v>
      </c>
      <c r="F1192" s="6">
        <v>0</v>
      </c>
      <c r="G1192" s="6">
        <v>0</v>
      </c>
      <c r="H1192" s="6">
        <v>0</v>
      </c>
      <c r="I1192" s="6">
        <v>0</v>
      </c>
      <c r="J1192" s="6">
        <v>0</v>
      </c>
      <c r="K1192" s="6">
        <v>0</v>
      </c>
      <c r="L1192" s="6">
        <v>0</v>
      </c>
      <c r="M1192" s="6">
        <f t="shared" si="114"/>
        <v>0</v>
      </c>
      <c r="N1192" s="6">
        <f t="shared" si="115"/>
        <v>0</v>
      </c>
      <c r="O1192" s="6">
        <f t="shared" si="116"/>
        <v>0</v>
      </c>
      <c r="P1192" s="6">
        <f t="shared" si="117"/>
        <v>0</v>
      </c>
      <c r="Q1192" s="6">
        <f t="shared" si="118"/>
        <v>0</v>
      </c>
      <c r="R1192" s="6">
        <f t="shared" si="119"/>
        <v>0</v>
      </c>
      <c r="S1192" t="str" cm="1">
        <f t="array" ref="S1192">_xlfn.IFS(R1192&gt;Q1192,"Zunahme",-1*Q1192&gt;R1192,"Abnahme",TRUE,"Konstant")</f>
        <v>Konstant</v>
      </c>
      <c r="T1192">
        <f>IFERROR(INDEX(Gemeinde_Kennzahlen!A:C,MATCH(B1192,Gemeinde_Kennzahlen!B:B,),3),0)</f>
        <v>1151</v>
      </c>
      <c r="U1192">
        <f>IFERROR(IF(ISNUMBER(INDEX(Gemeinde_Kennzahlen!A:W,MATCH(B1192,Gemeinde_Kennzahlen!B:B,),23)),INDEX(Gemeinde_Kennzahlen!A:W,MATCH(B1192,Gemeinde_Kennzahlen!B:B,),23),0),0)</f>
        <v>387</v>
      </c>
    </row>
    <row r="1193" spans="1:21" x14ac:dyDescent="0.2">
      <c r="A1193">
        <v>3871</v>
      </c>
      <c r="B1193" t="s">
        <v>3389</v>
      </c>
      <c r="C1193" s="6">
        <v>1.4784151389710232</v>
      </c>
      <c r="D1193" s="6">
        <v>4.4352454169130695</v>
      </c>
      <c r="E1193" s="6">
        <v>0</v>
      </c>
      <c r="F1193" s="6">
        <v>0</v>
      </c>
      <c r="G1193" s="6">
        <v>0</v>
      </c>
      <c r="H1193" s="6">
        <v>1.4784151389710232</v>
      </c>
      <c r="I1193" s="6">
        <v>0</v>
      </c>
      <c r="J1193" s="6">
        <v>0</v>
      </c>
      <c r="K1193" s="6">
        <v>0</v>
      </c>
      <c r="L1193" s="6">
        <v>2.9568302779420463</v>
      </c>
      <c r="M1193" s="6">
        <f t="shared" si="114"/>
        <v>1.0348905972797162</v>
      </c>
      <c r="N1193" s="6">
        <f t="shared" si="115"/>
        <v>0</v>
      </c>
      <c r="O1193" s="6">
        <f t="shared" si="116"/>
        <v>1.1827321111768185</v>
      </c>
      <c r="P1193" s="6">
        <f t="shared" si="117"/>
        <v>0.8870490833826139</v>
      </c>
      <c r="Q1193" s="6">
        <f t="shared" si="118"/>
        <v>0.49526294210136457</v>
      </c>
      <c r="R1193" s="6">
        <f t="shared" si="119"/>
        <v>-0.14784151389710232</v>
      </c>
      <c r="S1193" t="str" cm="1">
        <f t="array" ref="S1193">_xlfn.IFS(R1193&gt;Q1193,"Zunahme",-1*Q1193&gt;R1193,"Abnahme",TRUE,"Konstant")</f>
        <v>Konstant</v>
      </c>
      <c r="T1193">
        <f>IFERROR(INDEX(Gemeinde_Kennzahlen!A:C,MATCH(B1193,Gemeinde_Kennzahlen!B:B,),3),0)</f>
        <v>4431</v>
      </c>
      <c r="U1193">
        <f>IFERROR(IF(ISNUMBER(INDEX(Gemeinde_Kennzahlen!A:W,MATCH(B1193,Gemeinde_Kennzahlen!B:B,),23)),INDEX(Gemeinde_Kennzahlen!A:W,MATCH(B1193,Gemeinde_Kennzahlen!B:B,),23),0),0)</f>
        <v>2333</v>
      </c>
    </row>
    <row r="1194" spans="1:21" x14ac:dyDescent="0.2">
      <c r="A1194">
        <v>3881</v>
      </c>
      <c r="B1194" t="s">
        <v>1201</v>
      </c>
      <c r="C1194" s="6">
        <v>0</v>
      </c>
      <c r="D1194" s="6">
        <v>0</v>
      </c>
      <c r="E1194" s="6">
        <v>0</v>
      </c>
      <c r="F1194" s="6">
        <v>0</v>
      </c>
      <c r="G1194" s="6">
        <v>0</v>
      </c>
      <c r="H1194" s="6">
        <v>0</v>
      </c>
      <c r="I1194" s="6">
        <v>0</v>
      </c>
      <c r="J1194" s="6">
        <v>0</v>
      </c>
      <c r="K1194" s="6">
        <v>0</v>
      </c>
      <c r="L1194" s="6">
        <v>0</v>
      </c>
      <c r="M1194" s="6">
        <f t="shared" si="114"/>
        <v>0</v>
      </c>
      <c r="N1194" s="6">
        <f t="shared" si="115"/>
        <v>0</v>
      </c>
      <c r="O1194" s="6">
        <f t="shared" si="116"/>
        <v>0</v>
      </c>
      <c r="P1194" s="6">
        <f t="shared" si="117"/>
        <v>0</v>
      </c>
      <c r="Q1194" s="6">
        <f t="shared" si="118"/>
        <v>0</v>
      </c>
      <c r="R1194" s="6">
        <f t="shared" si="119"/>
        <v>0</v>
      </c>
      <c r="S1194" t="str" cm="1">
        <f t="array" ref="S1194">_xlfn.IFS(R1194&gt;Q1194,"Zunahme",-1*Q1194&gt;R1194,"Abnahme",TRUE,"Konstant")</f>
        <v>Konstant</v>
      </c>
      <c r="T1194">
        <f>IFERROR(INDEX(Gemeinde_Kennzahlen!A:C,MATCH(B1194,Gemeinde_Kennzahlen!B:B,),3),0)</f>
        <v>222</v>
      </c>
      <c r="U1194">
        <f>IFERROR(IF(ISNUMBER(INDEX(Gemeinde_Kennzahlen!A:W,MATCH(B1194,Gemeinde_Kennzahlen!B:B,),23)),INDEX(Gemeinde_Kennzahlen!A:W,MATCH(B1194,Gemeinde_Kennzahlen!B:B,),23),0),0)</f>
        <v>98</v>
      </c>
    </row>
    <row r="1195" spans="1:21" x14ac:dyDescent="0.2">
      <c r="A1195">
        <v>3882</v>
      </c>
      <c r="B1195" t="s">
        <v>1200</v>
      </c>
      <c r="C1195" s="6">
        <v>0</v>
      </c>
      <c r="D1195" s="6">
        <v>0</v>
      </c>
      <c r="E1195" s="6">
        <v>0</v>
      </c>
      <c r="F1195" s="6">
        <v>0</v>
      </c>
      <c r="G1195" s="6">
        <v>0</v>
      </c>
      <c r="H1195" s="6">
        <v>6.9589422407794022</v>
      </c>
      <c r="I1195" s="6">
        <v>0</v>
      </c>
      <c r="J1195" s="6">
        <v>0</v>
      </c>
      <c r="K1195" s="6">
        <v>6.9589422407794022</v>
      </c>
      <c r="L1195" s="6">
        <v>6.9589422407794022</v>
      </c>
      <c r="M1195" s="6">
        <f t="shared" si="114"/>
        <v>2.0876826722338206</v>
      </c>
      <c r="N1195" s="6">
        <f t="shared" si="115"/>
        <v>0</v>
      </c>
      <c r="O1195" s="6">
        <f t="shared" si="116"/>
        <v>0</v>
      </c>
      <c r="P1195" s="6">
        <f t="shared" si="117"/>
        <v>4.1753653444676413</v>
      </c>
      <c r="Q1195" s="6">
        <f t="shared" si="118"/>
        <v>1.0629959858399072</v>
      </c>
      <c r="R1195" s="6">
        <f t="shared" si="119"/>
        <v>2.0876826722338206</v>
      </c>
      <c r="S1195" t="str" cm="1">
        <f t="array" ref="S1195">_xlfn.IFS(R1195&gt;Q1195,"Zunahme",-1*Q1195&gt;R1195,"Abnahme",TRUE,"Konstant")</f>
        <v>Zunahme</v>
      </c>
      <c r="T1195">
        <f>IFERROR(INDEX(Gemeinde_Kennzahlen!A:C,MATCH(B1195,Gemeinde_Kennzahlen!B:B,),3),0)</f>
        <v>844</v>
      </c>
      <c r="U1195">
        <f>IFERROR(IF(ISNUMBER(INDEX(Gemeinde_Kennzahlen!A:W,MATCH(B1195,Gemeinde_Kennzahlen!B:B,),23)),INDEX(Gemeinde_Kennzahlen!A:W,MATCH(B1195,Gemeinde_Kennzahlen!B:B,),23),0),0)</f>
        <v>593</v>
      </c>
    </row>
    <row r="1196" spans="1:21" x14ac:dyDescent="0.2">
      <c r="A1196">
        <v>3891</v>
      </c>
      <c r="B1196" t="s">
        <v>1199</v>
      </c>
      <c r="C1196" s="6">
        <v>0</v>
      </c>
      <c r="D1196" s="6">
        <v>0</v>
      </c>
      <c r="E1196" s="6">
        <v>0</v>
      </c>
      <c r="F1196" s="6">
        <v>0</v>
      </c>
      <c r="G1196" s="6">
        <v>0</v>
      </c>
      <c r="H1196" s="6">
        <v>4.8828125</v>
      </c>
      <c r="I1196" s="6">
        <v>4.8828125</v>
      </c>
      <c r="J1196" s="6">
        <v>0</v>
      </c>
      <c r="K1196" s="6">
        <v>0</v>
      </c>
      <c r="L1196" s="6">
        <v>0</v>
      </c>
      <c r="M1196" s="6">
        <f t="shared" si="114"/>
        <v>0.9765625</v>
      </c>
      <c r="N1196" s="6">
        <f t="shared" si="115"/>
        <v>0</v>
      </c>
      <c r="O1196" s="6">
        <f t="shared" si="116"/>
        <v>0</v>
      </c>
      <c r="P1196" s="6">
        <f t="shared" si="117"/>
        <v>1.953125</v>
      </c>
      <c r="Q1196" s="6">
        <f t="shared" si="118"/>
        <v>0.65104166666666652</v>
      </c>
      <c r="R1196" s="6">
        <f t="shared" si="119"/>
        <v>0.9765625</v>
      </c>
      <c r="S1196" t="str" cm="1">
        <f t="array" ref="S1196">_xlfn.IFS(R1196&gt;Q1196,"Zunahme",-1*Q1196&gt;R1196,"Abnahme",TRUE,"Konstant")</f>
        <v>Zunahme</v>
      </c>
      <c r="T1196">
        <f>IFERROR(INDEX(Gemeinde_Kennzahlen!A:C,MATCH(B1196,Gemeinde_Kennzahlen!B:B,),3),0)</f>
        <v>1591</v>
      </c>
      <c r="U1196">
        <f>IFERROR(IF(ISNUMBER(INDEX(Gemeinde_Kennzahlen!A:W,MATCH(B1196,Gemeinde_Kennzahlen!B:B,),23)),INDEX(Gemeinde_Kennzahlen!A:W,MATCH(B1196,Gemeinde_Kennzahlen!B:B,),23),0),0)</f>
        <v>457</v>
      </c>
    </row>
    <row r="1197" spans="1:21" x14ac:dyDescent="0.2">
      <c r="A1197">
        <v>3901</v>
      </c>
      <c r="B1197" t="s">
        <v>1198</v>
      </c>
      <c r="C1197" s="6">
        <v>1.854440672163419</v>
      </c>
      <c r="D1197" s="6">
        <v>0.71324641237054576</v>
      </c>
      <c r="E1197" s="6">
        <v>1.997089954637528</v>
      </c>
      <c r="F1197" s="6">
        <v>0.85589569484465489</v>
      </c>
      <c r="G1197" s="6">
        <v>0.71324641237054576</v>
      </c>
      <c r="H1197" s="6">
        <v>2.139739237111637</v>
      </c>
      <c r="I1197" s="6">
        <v>0.71324641237054576</v>
      </c>
      <c r="J1197" s="6">
        <v>1.5691421072152008</v>
      </c>
      <c r="K1197" s="6">
        <v>1.1411942597928733</v>
      </c>
      <c r="L1197" s="6">
        <v>1.7117913896893098</v>
      </c>
      <c r="M1197" s="6">
        <f t="shared" si="114"/>
        <v>1.3409032552566262</v>
      </c>
      <c r="N1197" s="6">
        <f t="shared" si="115"/>
        <v>1.355168183504037</v>
      </c>
      <c r="O1197" s="6">
        <f t="shared" si="116"/>
        <v>1.2267838292773388</v>
      </c>
      <c r="P1197" s="6">
        <f t="shared" si="117"/>
        <v>1.4550226812359133</v>
      </c>
      <c r="Q1197" s="6">
        <f t="shared" si="118"/>
        <v>0.18193609758836135</v>
      </c>
      <c r="R1197" s="6">
        <f t="shared" si="119"/>
        <v>0.11411942597928704</v>
      </c>
      <c r="S1197" t="str" cm="1">
        <f t="array" ref="S1197">_xlfn.IFS(R1197&gt;Q1197,"Zunahme",-1*Q1197&gt;R1197,"Abnahme",TRUE,"Konstant")</f>
        <v>Konstant</v>
      </c>
      <c r="T1197">
        <f>IFERROR(INDEX(Gemeinde_Kennzahlen!A:C,MATCH(B1197,Gemeinde_Kennzahlen!B:B,),3),0)</f>
        <v>37082</v>
      </c>
      <c r="U1197">
        <f>IFERROR(IF(ISNUMBER(INDEX(Gemeinde_Kennzahlen!A:W,MATCH(B1197,Gemeinde_Kennzahlen!B:B,),23)),INDEX(Gemeinde_Kennzahlen!A:W,MATCH(B1197,Gemeinde_Kennzahlen!B:B,),23),0),0)</f>
        <v>33020</v>
      </c>
    </row>
    <row r="1198" spans="1:21" x14ac:dyDescent="0.2">
      <c r="A1198">
        <v>3911</v>
      </c>
      <c r="B1198" t="s">
        <v>1197</v>
      </c>
      <c r="C1198" s="6">
        <v>0</v>
      </c>
      <c r="D1198" s="6">
        <v>3.3760972316002698</v>
      </c>
      <c r="E1198" s="6">
        <v>3.3760972316002698</v>
      </c>
      <c r="F1198" s="6">
        <v>3.3760972316002698</v>
      </c>
      <c r="G1198" s="6">
        <v>0</v>
      </c>
      <c r="H1198" s="6">
        <v>3.3760972316002698</v>
      </c>
      <c r="I1198" s="6">
        <v>0</v>
      </c>
      <c r="J1198" s="6">
        <v>3.3760972316002698</v>
      </c>
      <c r="K1198" s="6">
        <v>0</v>
      </c>
      <c r="L1198" s="6">
        <v>0</v>
      </c>
      <c r="M1198" s="6">
        <f t="shared" si="114"/>
        <v>1.6880486158001351</v>
      </c>
      <c r="N1198" s="6">
        <f t="shared" si="115"/>
        <v>1.6880486158001349</v>
      </c>
      <c r="O1198" s="6">
        <f t="shared" si="116"/>
        <v>2.0256583389601621</v>
      </c>
      <c r="P1198" s="6">
        <f t="shared" si="117"/>
        <v>1.3504388926401079</v>
      </c>
      <c r="Q1198" s="6">
        <f t="shared" si="118"/>
        <v>0.56268287193337818</v>
      </c>
      <c r="R1198" s="6">
        <f t="shared" si="119"/>
        <v>-0.33760972316002724</v>
      </c>
      <c r="S1198" t="str" cm="1">
        <f t="array" ref="S1198">_xlfn.IFS(R1198&gt;Q1198,"Zunahme",-1*Q1198&gt;R1198,"Abnahme",TRUE,"Konstant")</f>
        <v>Konstant</v>
      </c>
      <c r="T1198">
        <f>IFERROR(INDEX(Gemeinde_Kennzahlen!A:C,MATCH(B1198,Gemeinde_Kennzahlen!B:B,),3),0)</f>
        <v>1912</v>
      </c>
      <c r="U1198">
        <f>IFERROR(IF(ISNUMBER(INDEX(Gemeinde_Kennzahlen!A:W,MATCH(B1198,Gemeinde_Kennzahlen!B:B,),23)),INDEX(Gemeinde_Kennzahlen!A:W,MATCH(B1198,Gemeinde_Kennzahlen!B:B,),23),0),0)</f>
        <v>1050</v>
      </c>
    </row>
    <row r="1199" spans="1:21" x14ac:dyDescent="0.2">
      <c r="A1199">
        <v>3921</v>
      </c>
      <c r="B1199" t="s">
        <v>1196</v>
      </c>
      <c r="C1199" s="6">
        <v>1.63826998689384</v>
      </c>
      <c r="D1199" s="6">
        <v>0</v>
      </c>
      <c r="E1199" s="6">
        <v>0</v>
      </c>
      <c r="F1199" s="6">
        <v>0</v>
      </c>
      <c r="G1199" s="6">
        <v>3.2765399737876799</v>
      </c>
      <c r="H1199" s="6">
        <v>1.63826998689384</v>
      </c>
      <c r="I1199" s="6">
        <v>1.63826998689384</v>
      </c>
      <c r="J1199" s="6">
        <v>0</v>
      </c>
      <c r="K1199" s="6">
        <v>0</v>
      </c>
      <c r="L1199" s="6">
        <v>0</v>
      </c>
      <c r="M1199" s="6">
        <f t="shared" si="114"/>
        <v>0.81913499344691998</v>
      </c>
      <c r="N1199" s="6">
        <f t="shared" si="115"/>
        <v>0</v>
      </c>
      <c r="O1199" s="6">
        <f t="shared" si="116"/>
        <v>0.98296199213630397</v>
      </c>
      <c r="P1199" s="6">
        <f t="shared" si="117"/>
        <v>0.65530799475753598</v>
      </c>
      <c r="Q1199" s="6">
        <f t="shared" si="118"/>
        <v>0.36632830561923152</v>
      </c>
      <c r="R1199" s="6">
        <f t="shared" si="119"/>
        <v>-0.163826998689384</v>
      </c>
      <c r="S1199" t="str" cm="1">
        <f t="array" ref="S1199">_xlfn.IFS(R1199&gt;Q1199,"Zunahme",-1*Q1199&gt;R1199,"Abnahme",TRUE,"Konstant")</f>
        <v>Konstant</v>
      </c>
      <c r="T1199">
        <f>IFERROR(INDEX(Gemeinde_Kennzahlen!A:C,MATCH(B1199,Gemeinde_Kennzahlen!B:B,),3),0)</f>
        <v>3145</v>
      </c>
      <c r="U1199">
        <f>IFERROR(IF(ISNUMBER(INDEX(Gemeinde_Kennzahlen!A:W,MATCH(B1199,Gemeinde_Kennzahlen!B:B,),23)),INDEX(Gemeinde_Kennzahlen!A:W,MATCH(B1199,Gemeinde_Kennzahlen!B:B,),23),0),0)</f>
        <v>2959</v>
      </c>
    </row>
    <row r="1200" spans="1:21" x14ac:dyDescent="0.2">
      <c r="A1200">
        <v>3932</v>
      </c>
      <c r="B1200" t="s">
        <v>1195</v>
      </c>
      <c r="C1200" s="6">
        <v>0</v>
      </c>
      <c r="D1200" s="6">
        <v>0</v>
      </c>
      <c r="E1200" s="6">
        <v>0</v>
      </c>
      <c r="F1200" s="6">
        <v>0</v>
      </c>
      <c r="G1200" s="6">
        <v>0</v>
      </c>
      <c r="H1200" s="6">
        <v>0</v>
      </c>
      <c r="I1200" s="6">
        <v>0</v>
      </c>
      <c r="J1200" s="6">
        <v>0</v>
      </c>
      <c r="K1200" s="6">
        <v>0</v>
      </c>
      <c r="L1200" s="6">
        <v>0</v>
      </c>
      <c r="M1200" s="6">
        <f t="shared" si="114"/>
        <v>0</v>
      </c>
      <c r="N1200" s="6">
        <f t="shared" si="115"/>
        <v>0</v>
      </c>
      <c r="O1200" s="6">
        <f t="shared" si="116"/>
        <v>0</v>
      </c>
      <c r="P1200" s="6">
        <f t="shared" si="117"/>
        <v>0</v>
      </c>
      <c r="Q1200" s="6">
        <f t="shared" si="118"/>
        <v>0</v>
      </c>
      <c r="R1200" s="6">
        <f t="shared" si="119"/>
        <v>0</v>
      </c>
      <c r="S1200" t="str" cm="1">
        <f t="array" ref="S1200">_xlfn.IFS(R1200&gt;Q1200,"Zunahme",-1*Q1200&gt;R1200,"Abnahme",TRUE,"Konstant")</f>
        <v>Konstant</v>
      </c>
      <c r="T1200">
        <f>IFERROR(INDEX(Gemeinde_Kennzahlen!A:C,MATCH(B1200,Gemeinde_Kennzahlen!B:B,),3),0)</f>
        <v>307</v>
      </c>
      <c r="U1200">
        <f>IFERROR(IF(ISNUMBER(INDEX(Gemeinde_Kennzahlen!A:W,MATCH(B1200,Gemeinde_Kennzahlen!B:B,),23)),INDEX(Gemeinde_Kennzahlen!A:W,MATCH(B1200,Gemeinde_Kennzahlen!B:B,),23),0),0)</f>
        <v>133</v>
      </c>
    </row>
    <row r="1201" spans="1:21" x14ac:dyDescent="0.2">
      <c r="A1201">
        <v>3945</v>
      </c>
      <c r="B1201" t="s">
        <v>1194</v>
      </c>
      <c r="C1201" s="6">
        <v>0</v>
      </c>
      <c r="D1201" s="6">
        <v>0</v>
      </c>
      <c r="E1201" s="6">
        <v>0</v>
      </c>
      <c r="F1201" s="6">
        <v>0</v>
      </c>
      <c r="G1201" s="6">
        <v>0</v>
      </c>
      <c r="H1201" s="6">
        <v>0</v>
      </c>
      <c r="I1201" s="6">
        <v>0</v>
      </c>
      <c r="J1201" s="6">
        <v>0</v>
      </c>
      <c r="K1201" s="6">
        <v>0</v>
      </c>
      <c r="L1201" s="6">
        <v>0</v>
      </c>
      <c r="M1201" s="6">
        <f t="shared" si="114"/>
        <v>0</v>
      </c>
      <c r="N1201" s="6">
        <f t="shared" si="115"/>
        <v>0</v>
      </c>
      <c r="O1201" s="6">
        <f t="shared" si="116"/>
        <v>0</v>
      </c>
      <c r="P1201" s="6">
        <f t="shared" si="117"/>
        <v>0</v>
      </c>
      <c r="Q1201" s="6">
        <f t="shared" si="118"/>
        <v>0</v>
      </c>
      <c r="R1201" s="6">
        <f t="shared" si="119"/>
        <v>0</v>
      </c>
      <c r="S1201" t="str" cm="1">
        <f t="array" ref="S1201">_xlfn.IFS(R1201&gt;Q1201,"Zunahme",-1*Q1201&gt;R1201,"Abnahme",TRUE,"Konstant")</f>
        <v>Konstant</v>
      </c>
      <c r="T1201">
        <f>IFERROR(INDEX(Gemeinde_Kennzahlen!A:C,MATCH(B1201,Gemeinde_Kennzahlen!B:B,),3),0)</f>
        <v>3310</v>
      </c>
      <c r="U1201">
        <f>IFERROR(IF(ISNUMBER(INDEX(Gemeinde_Kennzahlen!A:W,MATCH(B1201,Gemeinde_Kennzahlen!B:B,),23)),INDEX(Gemeinde_Kennzahlen!A:W,MATCH(B1201,Gemeinde_Kennzahlen!B:B,),23),0),0)</f>
        <v>1203</v>
      </c>
    </row>
    <row r="1202" spans="1:21" x14ac:dyDescent="0.2">
      <c r="A1202">
        <v>3946</v>
      </c>
      <c r="B1202" t="s">
        <v>1193</v>
      </c>
      <c r="C1202" s="6">
        <v>0</v>
      </c>
      <c r="D1202" s="6">
        <v>0</v>
      </c>
      <c r="E1202" s="6">
        <v>0</v>
      </c>
      <c r="F1202" s="6">
        <v>0</v>
      </c>
      <c r="G1202" s="6">
        <v>0</v>
      </c>
      <c r="H1202" s="6">
        <v>0</v>
      </c>
      <c r="I1202" s="6">
        <v>0</v>
      </c>
      <c r="J1202" s="6">
        <v>0</v>
      </c>
      <c r="K1202" s="6">
        <v>0</v>
      </c>
      <c r="L1202" s="6">
        <v>0</v>
      </c>
      <c r="M1202" s="6">
        <f t="shared" si="114"/>
        <v>0</v>
      </c>
      <c r="N1202" s="6">
        <f t="shared" si="115"/>
        <v>0</v>
      </c>
      <c r="O1202" s="6">
        <f t="shared" si="116"/>
        <v>0</v>
      </c>
      <c r="P1202" s="6">
        <f t="shared" si="117"/>
        <v>0</v>
      </c>
      <c r="Q1202" s="6">
        <f t="shared" si="118"/>
        <v>0</v>
      </c>
      <c r="R1202" s="6">
        <f t="shared" si="119"/>
        <v>0</v>
      </c>
      <c r="S1202" t="str" cm="1">
        <f t="array" ref="S1202">_xlfn.IFS(R1202&gt;Q1202,"Zunahme",-1*Q1202&gt;R1202,"Abnahme",TRUE,"Konstant")</f>
        <v>Konstant</v>
      </c>
      <c r="T1202">
        <f>IFERROR(INDEX(Gemeinde_Kennzahlen!A:C,MATCH(B1202,Gemeinde_Kennzahlen!B:B,),3),0)</f>
        <v>2521</v>
      </c>
      <c r="U1202">
        <f>IFERROR(IF(ISNUMBER(INDEX(Gemeinde_Kennzahlen!A:W,MATCH(B1202,Gemeinde_Kennzahlen!B:B,),23)),INDEX(Gemeinde_Kennzahlen!A:W,MATCH(B1202,Gemeinde_Kennzahlen!B:B,),23),0),0)</f>
        <v>737</v>
      </c>
    </row>
    <row r="1203" spans="1:21" x14ac:dyDescent="0.2">
      <c r="A1203">
        <v>3947</v>
      </c>
      <c r="B1203" t="s">
        <v>1192</v>
      </c>
      <c r="C1203" s="6">
        <v>2.0462451401677919</v>
      </c>
      <c r="D1203" s="6">
        <v>4.0924902803355838</v>
      </c>
      <c r="E1203" s="6">
        <v>0</v>
      </c>
      <c r="F1203" s="6">
        <v>0</v>
      </c>
      <c r="G1203" s="6">
        <v>2.0462451401677919</v>
      </c>
      <c r="H1203" s="6">
        <v>0</v>
      </c>
      <c r="I1203" s="6">
        <v>2.0462451401677919</v>
      </c>
      <c r="J1203" s="6">
        <v>0</v>
      </c>
      <c r="K1203" s="6">
        <v>0</v>
      </c>
      <c r="L1203" s="6">
        <v>0</v>
      </c>
      <c r="M1203" s="6">
        <f t="shared" si="114"/>
        <v>1.023122570083896</v>
      </c>
      <c r="N1203" s="6">
        <f t="shared" si="115"/>
        <v>0</v>
      </c>
      <c r="O1203" s="6">
        <f t="shared" si="116"/>
        <v>1.6369961121342336</v>
      </c>
      <c r="P1203" s="6">
        <f t="shared" si="117"/>
        <v>0.40924902803355839</v>
      </c>
      <c r="Q1203" s="6">
        <f t="shared" si="118"/>
        <v>0.45755432320437683</v>
      </c>
      <c r="R1203" s="6">
        <f t="shared" si="119"/>
        <v>-0.61387354205033762</v>
      </c>
      <c r="S1203" t="str" cm="1">
        <f t="array" ref="S1203">_xlfn.IFS(R1203&gt;Q1203,"Zunahme",-1*Q1203&gt;R1203,"Abnahme",TRUE,"Konstant")</f>
        <v>Abnahme</v>
      </c>
      <c r="T1203">
        <f>IFERROR(INDEX(Gemeinde_Kennzahlen!A:C,MATCH(B1203,Gemeinde_Kennzahlen!B:B,),3),0)</f>
        <v>3490</v>
      </c>
      <c r="U1203">
        <f>IFERROR(IF(ISNUMBER(INDEX(Gemeinde_Kennzahlen!A:W,MATCH(B1203,Gemeinde_Kennzahlen!B:B,),23)),INDEX(Gemeinde_Kennzahlen!A:W,MATCH(B1203,Gemeinde_Kennzahlen!B:B,),23),0),0)</f>
        <v>1397</v>
      </c>
    </row>
    <row r="1204" spans="1:21" x14ac:dyDescent="0.2">
      <c r="A1204">
        <v>3951</v>
      </c>
      <c r="B1204" t="s">
        <v>1191</v>
      </c>
      <c r="C1204" s="6">
        <v>0</v>
      </c>
      <c r="D1204" s="6">
        <v>0</v>
      </c>
      <c r="E1204" s="6">
        <v>0</v>
      </c>
      <c r="F1204" s="6">
        <v>0</v>
      </c>
      <c r="G1204" s="6">
        <v>0</v>
      </c>
      <c r="H1204" s="6">
        <v>0</v>
      </c>
      <c r="I1204" s="6">
        <v>0</v>
      </c>
      <c r="J1204" s="6">
        <v>0</v>
      </c>
      <c r="K1204" s="6">
        <v>0</v>
      </c>
      <c r="L1204" s="6">
        <v>0</v>
      </c>
      <c r="M1204" s="6">
        <f t="shared" si="114"/>
        <v>0</v>
      </c>
      <c r="N1204" s="6">
        <f t="shared" si="115"/>
        <v>0</v>
      </c>
      <c r="O1204" s="6">
        <f t="shared" si="116"/>
        <v>0</v>
      </c>
      <c r="P1204" s="6">
        <f t="shared" si="117"/>
        <v>0</v>
      </c>
      <c r="Q1204" s="6">
        <f t="shared" si="118"/>
        <v>0</v>
      </c>
      <c r="R1204" s="6">
        <f t="shared" si="119"/>
        <v>0</v>
      </c>
      <c r="S1204" t="str" cm="1">
        <f t="array" ref="S1204">_xlfn.IFS(R1204&gt;Q1204,"Zunahme",-1*Q1204&gt;R1204,"Abnahme",TRUE,"Konstant")</f>
        <v>Konstant</v>
      </c>
      <c r="T1204">
        <f>IFERROR(INDEX(Gemeinde_Kennzahlen!A:C,MATCH(B1204,Gemeinde_Kennzahlen!B:B,),3),0)</f>
        <v>835</v>
      </c>
      <c r="U1204">
        <f>IFERROR(IF(ISNUMBER(INDEX(Gemeinde_Kennzahlen!A:W,MATCH(B1204,Gemeinde_Kennzahlen!B:B,),23)),INDEX(Gemeinde_Kennzahlen!A:W,MATCH(B1204,Gemeinde_Kennzahlen!B:B,),23),0),0)</f>
        <v>289</v>
      </c>
    </row>
    <row r="1205" spans="1:21" x14ac:dyDescent="0.2">
      <c r="A1205">
        <v>3952</v>
      </c>
      <c r="B1205" t="s">
        <v>1190</v>
      </c>
      <c r="C1205" s="6">
        <v>0</v>
      </c>
      <c r="D1205" s="6">
        <v>0</v>
      </c>
      <c r="E1205" s="6">
        <v>0</v>
      </c>
      <c r="F1205" s="6">
        <v>0</v>
      </c>
      <c r="G1205" s="6">
        <v>0</v>
      </c>
      <c r="H1205" s="6">
        <v>0</v>
      </c>
      <c r="I1205" s="6">
        <v>0</v>
      </c>
      <c r="J1205" s="6">
        <v>0</v>
      </c>
      <c r="K1205" s="6">
        <v>0</v>
      </c>
      <c r="L1205" s="6">
        <v>0</v>
      </c>
      <c r="M1205" s="6">
        <f t="shared" si="114"/>
        <v>0</v>
      </c>
      <c r="N1205" s="6">
        <f t="shared" si="115"/>
        <v>0</v>
      </c>
      <c r="O1205" s="6">
        <f t="shared" si="116"/>
        <v>0</v>
      </c>
      <c r="P1205" s="6">
        <f t="shared" si="117"/>
        <v>0</v>
      </c>
      <c r="Q1205" s="6">
        <f t="shared" si="118"/>
        <v>0</v>
      </c>
      <c r="R1205" s="6">
        <f t="shared" si="119"/>
        <v>0</v>
      </c>
      <c r="S1205" t="str" cm="1">
        <f t="array" ref="S1205">_xlfn.IFS(R1205&gt;Q1205,"Zunahme",-1*Q1205&gt;R1205,"Abnahme",TRUE,"Konstant")</f>
        <v>Konstant</v>
      </c>
      <c r="T1205">
        <f>IFERROR(INDEX(Gemeinde_Kennzahlen!A:C,MATCH(B1205,Gemeinde_Kennzahlen!B:B,),3),0)</f>
        <v>895</v>
      </c>
      <c r="U1205">
        <f>IFERROR(IF(ISNUMBER(INDEX(Gemeinde_Kennzahlen!A:W,MATCH(B1205,Gemeinde_Kennzahlen!B:B,),23)),INDEX(Gemeinde_Kennzahlen!A:W,MATCH(B1205,Gemeinde_Kennzahlen!B:B,),23),0),0)</f>
        <v>270</v>
      </c>
    </row>
    <row r="1206" spans="1:21" x14ac:dyDescent="0.2">
      <c r="A1206">
        <v>3953</v>
      </c>
      <c r="B1206" t="s">
        <v>1189</v>
      </c>
      <c r="C1206" s="6">
        <v>0</v>
      </c>
      <c r="D1206" s="6">
        <v>0</v>
      </c>
      <c r="E1206" s="6">
        <v>5.9808612440191382</v>
      </c>
      <c r="F1206" s="6">
        <v>1.9936204146730461</v>
      </c>
      <c r="G1206" s="6">
        <v>0</v>
      </c>
      <c r="H1206" s="6">
        <v>0</v>
      </c>
      <c r="I1206" s="6">
        <v>0</v>
      </c>
      <c r="J1206" s="6">
        <v>0</v>
      </c>
      <c r="K1206" s="6">
        <v>0</v>
      </c>
      <c r="L1206" s="6">
        <v>0</v>
      </c>
      <c r="M1206" s="6">
        <f t="shared" si="114"/>
        <v>0.79744816586921841</v>
      </c>
      <c r="N1206" s="6">
        <f t="shared" si="115"/>
        <v>0</v>
      </c>
      <c r="O1206" s="6">
        <f t="shared" si="116"/>
        <v>1.5948963317384368</v>
      </c>
      <c r="P1206" s="6">
        <f t="shared" si="117"/>
        <v>0</v>
      </c>
      <c r="Q1206" s="6">
        <f t="shared" si="118"/>
        <v>0.60906109714989898</v>
      </c>
      <c r="R1206" s="6">
        <f t="shared" si="119"/>
        <v>-0.79744816586921841</v>
      </c>
      <c r="S1206" t="str" cm="1">
        <f t="array" ref="S1206">_xlfn.IFS(R1206&gt;Q1206,"Zunahme",-1*Q1206&gt;R1206,"Abnahme",TRUE,"Konstant")</f>
        <v>Abnahme</v>
      </c>
      <c r="T1206">
        <f>IFERROR(INDEX(Gemeinde_Kennzahlen!A:C,MATCH(B1206,Gemeinde_Kennzahlen!B:B,),3),0)</f>
        <v>3006</v>
      </c>
      <c r="U1206">
        <f>IFERROR(IF(ISNUMBER(INDEX(Gemeinde_Kennzahlen!A:W,MATCH(B1206,Gemeinde_Kennzahlen!B:B,),23)),INDEX(Gemeinde_Kennzahlen!A:W,MATCH(B1206,Gemeinde_Kennzahlen!B:B,),23),0),0)</f>
        <v>2010</v>
      </c>
    </row>
    <row r="1207" spans="1:21" x14ac:dyDescent="0.2">
      <c r="A1207">
        <v>3954</v>
      </c>
      <c r="B1207" t="s">
        <v>1188</v>
      </c>
      <c r="C1207" s="6">
        <v>0</v>
      </c>
      <c r="D1207" s="6">
        <v>0</v>
      </c>
      <c r="E1207" s="6">
        <v>0</v>
      </c>
      <c r="F1207" s="6">
        <v>0</v>
      </c>
      <c r="G1207" s="6">
        <v>3.1133250311332503</v>
      </c>
      <c r="H1207" s="6">
        <v>0</v>
      </c>
      <c r="I1207" s="6">
        <v>0</v>
      </c>
      <c r="J1207" s="6">
        <v>0</v>
      </c>
      <c r="K1207" s="6">
        <v>6.2266500622665006</v>
      </c>
      <c r="L1207" s="6">
        <v>3.1133250311332503</v>
      </c>
      <c r="M1207" s="6">
        <f t="shared" si="114"/>
        <v>1.2453300124533002</v>
      </c>
      <c r="N1207" s="6">
        <f t="shared" si="115"/>
        <v>0</v>
      </c>
      <c r="O1207" s="6">
        <f t="shared" si="116"/>
        <v>0.62266500622665011</v>
      </c>
      <c r="P1207" s="6">
        <f t="shared" si="117"/>
        <v>1.8679950186799501</v>
      </c>
      <c r="Q1207" s="6">
        <f t="shared" si="118"/>
        <v>0.68838206524603562</v>
      </c>
      <c r="R1207" s="6">
        <f t="shared" si="119"/>
        <v>0.62266500622664989</v>
      </c>
      <c r="S1207" t="str" cm="1">
        <f t="array" ref="S1207">_xlfn.IFS(R1207&gt;Q1207,"Zunahme",-1*Q1207&gt;R1207,"Abnahme",TRUE,"Konstant")</f>
        <v>Konstant</v>
      </c>
      <c r="T1207">
        <f>IFERROR(INDEX(Gemeinde_Kennzahlen!A:C,MATCH(B1207,Gemeinde_Kennzahlen!B:B,),3),0)</f>
        <v>2419</v>
      </c>
      <c r="U1207">
        <f>IFERROR(IF(ISNUMBER(INDEX(Gemeinde_Kennzahlen!A:W,MATCH(B1207,Gemeinde_Kennzahlen!B:B,),23)),INDEX(Gemeinde_Kennzahlen!A:W,MATCH(B1207,Gemeinde_Kennzahlen!B:B,),23),0),0)</f>
        <v>793</v>
      </c>
    </row>
    <row r="1208" spans="1:21" x14ac:dyDescent="0.2">
      <c r="A1208">
        <v>3955</v>
      </c>
      <c r="B1208" t="s">
        <v>1187</v>
      </c>
      <c r="C1208" s="6">
        <v>1.3157894736842106</v>
      </c>
      <c r="D1208" s="6">
        <v>0</v>
      </c>
      <c r="E1208" s="6">
        <v>1.3157894736842106</v>
      </c>
      <c r="F1208" s="6">
        <v>1.3157894736842106</v>
      </c>
      <c r="G1208" s="6">
        <v>1.9736842105263157</v>
      </c>
      <c r="H1208" s="6">
        <v>2.6315789473684212</v>
      </c>
      <c r="I1208" s="6">
        <v>1.9736842105263157</v>
      </c>
      <c r="J1208" s="6">
        <v>1.3157894736842106</v>
      </c>
      <c r="K1208" s="6">
        <v>0.65789473684210531</v>
      </c>
      <c r="L1208" s="6">
        <v>0.65789473684210531</v>
      </c>
      <c r="M1208" s="6">
        <f t="shared" si="114"/>
        <v>1.3157894736842106</v>
      </c>
      <c r="N1208" s="6">
        <f t="shared" si="115"/>
        <v>1.3157894736842106</v>
      </c>
      <c r="O1208" s="6">
        <f t="shared" si="116"/>
        <v>1.1842105263157896</v>
      </c>
      <c r="P1208" s="6">
        <f t="shared" si="117"/>
        <v>1.4473684210526316</v>
      </c>
      <c r="Q1208" s="6">
        <f t="shared" si="118"/>
        <v>0.24022919188823069</v>
      </c>
      <c r="R1208" s="6">
        <f t="shared" si="119"/>
        <v>0.13157894736842102</v>
      </c>
      <c r="S1208" t="str" cm="1">
        <f t="array" ref="S1208">_xlfn.IFS(R1208&gt;Q1208,"Zunahme",-1*Q1208&gt;R1208,"Abnahme",TRUE,"Konstant")</f>
        <v>Konstant</v>
      </c>
      <c r="T1208">
        <f>IFERROR(INDEX(Gemeinde_Kennzahlen!A:C,MATCH(B1208,Gemeinde_Kennzahlen!B:B,),3),0)</f>
        <v>8926</v>
      </c>
      <c r="U1208">
        <f>IFERROR(IF(ISNUMBER(INDEX(Gemeinde_Kennzahlen!A:W,MATCH(B1208,Gemeinde_Kennzahlen!B:B,),23)),INDEX(Gemeinde_Kennzahlen!A:W,MATCH(B1208,Gemeinde_Kennzahlen!B:B,),23),0),0)</f>
        <v>6274</v>
      </c>
    </row>
    <row r="1209" spans="1:21" x14ac:dyDescent="0.2">
      <c r="A1209">
        <v>3961</v>
      </c>
      <c r="B1209" t="s">
        <v>1186</v>
      </c>
      <c r="C1209" s="6">
        <v>0</v>
      </c>
      <c r="D1209" s="6">
        <v>2.9274004683840746</v>
      </c>
      <c r="E1209" s="6">
        <v>2.9274004683840746</v>
      </c>
      <c r="F1209" s="6">
        <v>0</v>
      </c>
      <c r="G1209" s="6">
        <v>0</v>
      </c>
      <c r="H1209" s="6">
        <v>2.9274004683840746</v>
      </c>
      <c r="I1209" s="6">
        <v>0</v>
      </c>
      <c r="J1209" s="6">
        <v>0</v>
      </c>
      <c r="K1209" s="6">
        <v>0</v>
      </c>
      <c r="L1209" s="6">
        <v>0</v>
      </c>
      <c r="M1209" s="6">
        <f t="shared" si="114"/>
        <v>0.87822014051522235</v>
      </c>
      <c r="N1209" s="6">
        <f t="shared" si="115"/>
        <v>0</v>
      </c>
      <c r="O1209" s="6">
        <f t="shared" si="116"/>
        <v>1.1709601873536299</v>
      </c>
      <c r="P1209" s="6">
        <f t="shared" si="117"/>
        <v>0.58548009367681497</v>
      </c>
      <c r="Q1209" s="6">
        <f t="shared" si="118"/>
        <v>0.44716780786064003</v>
      </c>
      <c r="R1209" s="6">
        <f t="shared" si="119"/>
        <v>-0.29274004683840738</v>
      </c>
      <c r="S1209" t="str" cm="1">
        <f t="array" ref="S1209">_xlfn.IFS(R1209&gt;Q1209,"Zunahme",-1*Q1209&gt;R1209,"Abnahme",TRUE,"Konstant")</f>
        <v>Konstant</v>
      </c>
      <c r="T1209">
        <f>IFERROR(INDEX(Gemeinde_Kennzahlen!A:C,MATCH(B1209,Gemeinde_Kennzahlen!B:B,),3),0)</f>
        <v>2116</v>
      </c>
      <c r="U1209">
        <f>IFERROR(IF(ISNUMBER(INDEX(Gemeinde_Kennzahlen!A:W,MATCH(B1209,Gemeinde_Kennzahlen!B:B,),23)),INDEX(Gemeinde_Kennzahlen!A:W,MATCH(B1209,Gemeinde_Kennzahlen!B:B,),23),0),0)</f>
        <v>1300</v>
      </c>
    </row>
    <row r="1210" spans="1:21" x14ac:dyDescent="0.2">
      <c r="A1210">
        <v>3962</v>
      </c>
      <c r="B1210" t="s">
        <v>1185</v>
      </c>
      <c r="C1210" s="6">
        <v>2.3752969121140142</v>
      </c>
      <c r="D1210" s="6">
        <v>0</v>
      </c>
      <c r="E1210" s="6">
        <v>0</v>
      </c>
      <c r="F1210" s="6">
        <v>4.7505938242280283</v>
      </c>
      <c r="G1210" s="6">
        <v>0</v>
      </c>
      <c r="H1210" s="6">
        <v>0</v>
      </c>
      <c r="I1210" s="6">
        <v>0</v>
      </c>
      <c r="J1210" s="6">
        <v>0</v>
      </c>
      <c r="K1210" s="6">
        <v>2.3752969121140142</v>
      </c>
      <c r="L1210" s="6">
        <v>0</v>
      </c>
      <c r="M1210" s="6">
        <f t="shared" si="114"/>
        <v>0.95011876484560565</v>
      </c>
      <c r="N1210" s="6">
        <f t="shared" si="115"/>
        <v>0</v>
      </c>
      <c r="O1210" s="6">
        <f t="shared" si="116"/>
        <v>1.4251781472684084</v>
      </c>
      <c r="P1210" s="6">
        <f t="shared" si="117"/>
        <v>0.47505938242280282</v>
      </c>
      <c r="Q1210" s="6">
        <f t="shared" si="118"/>
        <v>0.52519790821146473</v>
      </c>
      <c r="R1210" s="6">
        <f t="shared" si="119"/>
        <v>-0.47505938242280282</v>
      </c>
      <c r="S1210" t="str" cm="1">
        <f t="array" ref="S1210">_xlfn.IFS(R1210&gt;Q1210,"Zunahme",-1*Q1210&gt;R1210,"Abnahme",TRUE,"Konstant")</f>
        <v>Konstant</v>
      </c>
      <c r="T1210">
        <f>IFERROR(INDEX(Gemeinde_Kennzahlen!A:C,MATCH(B1210,Gemeinde_Kennzahlen!B:B,),3),0)</f>
        <v>2705</v>
      </c>
      <c r="U1210">
        <f>IFERROR(IF(ISNUMBER(INDEX(Gemeinde_Kennzahlen!A:W,MATCH(B1210,Gemeinde_Kennzahlen!B:B,),23)),INDEX(Gemeinde_Kennzahlen!A:W,MATCH(B1210,Gemeinde_Kennzahlen!B:B,),23),0),0)</f>
        <v>1505</v>
      </c>
    </row>
    <row r="1211" spans="1:21" x14ac:dyDescent="0.2">
      <c r="A1211">
        <v>3972</v>
      </c>
      <c r="B1211" t="s">
        <v>1184</v>
      </c>
      <c r="C1211" s="6">
        <v>0</v>
      </c>
      <c r="D1211" s="6">
        <v>0</v>
      </c>
      <c r="E1211" s="6">
        <v>0</v>
      </c>
      <c r="F1211" s="6">
        <v>0</v>
      </c>
      <c r="G1211" s="6">
        <v>0</v>
      </c>
      <c r="H1211" s="6">
        <v>0</v>
      </c>
      <c r="I1211" s="6">
        <v>5.2854122621564477</v>
      </c>
      <c r="J1211" s="6">
        <v>0</v>
      </c>
      <c r="K1211" s="6">
        <v>0</v>
      </c>
      <c r="L1211" s="6">
        <v>0</v>
      </c>
      <c r="M1211" s="6">
        <f t="shared" si="114"/>
        <v>0.52854122621564481</v>
      </c>
      <c r="N1211" s="6">
        <f t="shared" si="115"/>
        <v>0</v>
      </c>
      <c r="O1211" s="6">
        <f t="shared" si="116"/>
        <v>0</v>
      </c>
      <c r="P1211" s="6">
        <f t="shared" si="117"/>
        <v>1.0570824524312896</v>
      </c>
      <c r="Q1211" s="6">
        <f t="shared" si="118"/>
        <v>0.5285412262156447</v>
      </c>
      <c r="R1211" s="6">
        <f t="shared" si="119"/>
        <v>0.52854122621564481</v>
      </c>
      <c r="S1211" t="str" cm="1">
        <f t="array" ref="S1211">_xlfn.IFS(R1211&gt;Q1211,"Zunahme",-1*Q1211&gt;R1211,"Abnahme",TRUE,"Konstant")</f>
        <v>Konstant</v>
      </c>
      <c r="T1211">
        <f>IFERROR(INDEX(Gemeinde_Kennzahlen!A:C,MATCH(B1211,Gemeinde_Kennzahlen!B:B,),3),0)</f>
        <v>1370</v>
      </c>
      <c r="U1211">
        <f>IFERROR(IF(ISNUMBER(INDEX(Gemeinde_Kennzahlen!A:W,MATCH(B1211,Gemeinde_Kennzahlen!B:B,),23)),INDEX(Gemeinde_Kennzahlen!A:W,MATCH(B1211,Gemeinde_Kennzahlen!B:B,),23),0),0)</f>
        <v>522</v>
      </c>
    </row>
    <row r="1212" spans="1:21" x14ac:dyDescent="0.2">
      <c r="A1212">
        <v>3981</v>
      </c>
      <c r="B1212" t="s">
        <v>1183</v>
      </c>
      <c r="C1212" s="6">
        <v>0</v>
      </c>
      <c r="D1212" s="6">
        <v>0</v>
      </c>
      <c r="E1212" s="6">
        <v>0</v>
      </c>
      <c r="F1212" s="6">
        <v>4.0766408479412961</v>
      </c>
      <c r="G1212" s="6">
        <v>4.0766408479412961</v>
      </c>
      <c r="H1212" s="6">
        <v>0</v>
      </c>
      <c r="I1212" s="6">
        <v>0</v>
      </c>
      <c r="J1212" s="6">
        <v>4.0766408479412961</v>
      </c>
      <c r="K1212" s="6">
        <v>0</v>
      </c>
      <c r="L1212" s="6">
        <v>0</v>
      </c>
      <c r="M1212" s="6">
        <f t="shared" si="114"/>
        <v>1.222992254382389</v>
      </c>
      <c r="N1212" s="6">
        <f t="shared" si="115"/>
        <v>0</v>
      </c>
      <c r="O1212" s="6">
        <f t="shared" si="116"/>
        <v>1.6306563391765185</v>
      </c>
      <c r="P1212" s="6">
        <f t="shared" si="117"/>
        <v>0.81532816958825927</v>
      </c>
      <c r="Q1212" s="6">
        <f t="shared" si="118"/>
        <v>0.62271717556133155</v>
      </c>
      <c r="R1212" s="6">
        <f t="shared" si="119"/>
        <v>-0.40766408479412974</v>
      </c>
      <c r="S1212" t="str" cm="1">
        <f t="array" ref="S1212">_xlfn.IFS(R1212&gt;Q1212,"Zunahme",-1*Q1212&gt;R1212,"Abnahme",TRUE,"Konstant")</f>
        <v>Konstant</v>
      </c>
      <c r="T1212">
        <f>IFERROR(INDEX(Gemeinde_Kennzahlen!A:C,MATCH(B1212,Gemeinde_Kennzahlen!B:B,),3),0)</f>
        <v>1728</v>
      </c>
      <c r="U1212">
        <f>IFERROR(IF(ISNUMBER(INDEX(Gemeinde_Kennzahlen!A:W,MATCH(B1212,Gemeinde_Kennzahlen!B:B,),23)),INDEX(Gemeinde_Kennzahlen!A:W,MATCH(B1212,Gemeinde_Kennzahlen!B:B,),23),0),0)</f>
        <v>725</v>
      </c>
    </row>
    <row r="1213" spans="1:21" x14ac:dyDescent="0.2">
      <c r="A1213">
        <v>3982</v>
      </c>
      <c r="B1213" t="s">
        <v>1182</v>
      </c>
      <c r="C1213" s="6">
        <v>0</v>
      </c>
      <c r="D1213" s="6">
        <v>3.117206982543641</v>
      </c>
      <c r="E1213" s="6">
        <v>0</v>
      </c>
      <c r="F1213" s="6">
        <v>0</v>
      </c>
      <c r="G1213" s="6">
        <v>0</v>
      </c>
      <c r="H1213" s="6">
        <v>3.117206982543641</v>
      </c>
      <c r="I1213" s="6">
        <v>3.117206982543641</v>
      </c>
      <c r="J1213" s="6">
        <v>3.117206982543641</v>
      </c>
      <c r="K1213" s="6">
        <v>0</v>
      </c>
      <c r="L1213" s="6">
        <v>0</v>
      </c>
      <c r="M1213" s="6">
        <f t="shared" si="114"/>
        <v>1.2468827930174564</v>
      </c>
      <c r="N1213" s="6">
        <f t="shared" si="115"/>
        <v>0</v>
      </c>
      <c r="O1213" s="6">
        <f t="shared" si="116"/>
        <v>0.62344139650872821</v>
      </c>
      <c r="P1213" s="6">
        <f t="shared" si="117"/>
        <v>1.8703241895261846</v>
      </c>
      <c r="Q1213" s="6">
        <f t="shared" si="118"/>
        <v>0.50903776865818329</v>
      </c>
      <c r="R1213" s="6">
        <f t="shared" si="119"/>
        <v>0.62344139650872821</v>
      </c>
      <c r="S1213" t="str" cm="1">
        <f t="array" ref="S1213">_xlfn.IFS(R1213&gt;Q1213,"Zunahme",-1*Q1213&gt;R1213,"Abnahme",TRUE,"Konstant")</f>
        <v>Zunahme</v>
      </c>
      <c r="T1213">
        <f>IFERROR(INDEX(Gemeinde_Kennzahlen!A:C,MATCH(B1213,Gemeinde_Kennzahlen!B:B,),3),0)</f>
        <v>2046</v>
      </c>
      <c r="U1213">
        <f>IFERROR(IF(ISNUMBER(INDEX(Gemeinde_Kennzahlen!A:W,MATCH(B1213,Gemeinde_Kennzahlen!B:B,),23)),INDEX(Gemeinde_Kennzahlen!A:W,MATCH(B1213,Gemeinde_Kennzahlen!B:B,),23),0),0)</f>
        <v>1162</v>
      </c>
    </row>
    <row r="1214" spans="1:21" x14ac:dyDescent="0.2">
      <c r="A1214">
        <v>3983</v>
      </c>
      <c r="B1214" t="s">
        <v>1181</v>
      </c>
      <c r="C1214" s="6">
        <v>0</v>
      </c>
      <c r="D1214" s="6">
        <v>0</v>
      </c>
      <c r="E1214" s="6">
        <v>0</v>
      </c>
      <c r="F1214" s="6">
        <v>0</v>
      </c>
      <c r="G1214" s="6">
        <v>0</v>
      </c>
      <c r="H1214" s="6">
        <v>0</v>
      </c>
      <c r="I1214" s="6">
        <v>0</v>
      </c>
      <c r="J1214" s="6">
        <v>0</v>
      </c>
      <c r="K1214" s="6">
        <v>19.342359767891683</v>
      </c>
      <c r="L1214" s="6">
        <v>0</v>
      </c>
      <c r="M1214" s="6">
        <f t="shared" si="114"/>
        <v>1.9342359767891684</v>
      </c>
      <c r="N1214" s="6">
        <f t="shared" si="115"/>
        <v>0</v>
      </c>
      <c r="O1214" s="6">
        <f t="shared" si="116"/>
        <v>0</v>
      </c>
      <c r="P1214" s="6">
        <f t="shared" si="117"/>
        <v>3.8684719535783367</v>
      </c>
      <c r="Q1214" s="6">
        <f t="shared" si="118"/>
        <v>1.9342359767891679</v>
      </c>
      <c r="R1214" s="6">
        <f t="shared" si="119"/>
        <v>1.9342359767891684</v>
      </c>
      <c r="S1214" t="str" cm="1">
        <f t="array" ref="S1214">_xlfn.IFS(R1214&gt;Q1214,"Zunahme",-1*Q1214&gt;R1214,"Abnahme",TRUE,"Konstant")</f>
        <v>Konstant</v>
      </c>
      <c r="T1214">
        <f>IFERROR(INDEX(Gemeinde_Kennzahlen!A:C,MATCH(B1214,Gemeinde_Kennzahlen!B:B,),3),0)</f>
        <v>355</v>
      </c>
      <c r="U1214">
        <f>IFERROR(IF(ISNUMBER(INDEX(Gemeinde_Kennzahlen!A:W,MATCH(B1214,Gemeinde_Kennzahlen!B:B,),23)),INDEX(Gemeinde_Kennzahlen!A:W,MATCH(B1214,Gemeinde_Kennzahlen!B:B,),23),0),0)</f>
        <v>162</v>
      </c>
    </row>
    <row r="1215" spans="1:21" x14ac:dyDescent="0.2">
      <c r="A1215">
        <v>3985</v>
      </c>
      <c r="B1215" t="s">
        <v>1180</v>
      </c>
      <c r="C1215" s="6">
        <v>6.3451776649746199</v>
      </c>
      <c r="D1215" s="6">
        <v>0</v>
      </c>
      <c r="E1215" s="6">
        <v>0</v>
      </c>
      <c r="F1215" s="6">
        <v>0</v>
      </c>
      <c r="G1215" s="6">
        <v>0</v>
      </c>
      <c r="H1215" s="6">
        <v>0</v>
      </c>
      <c r="I1215" s="6">
        <v>0</v>
      </c>
      <c r="J1215" s="6">
        <v>0</v>
      </c>
      <c r="K1215" s="6">
        <v>0</v>
      </c>
      <c r="L1215" s="6">
        <v>0</v>
      </c>
      <c r="M1215" s="6">
        <f t="shared" si="114"/>
        <v>0.63451776649746194</v>
      </c>
      <c r="N1215" s="6">
        <f t="shared" si="115"/>
        <v>0</v>
      </c>
      <c r="O1215" s="6">
        <f t="shared" si="116"/>
        <v>1.2690355329949239</v>
      </c>
      <c r="P1215" s="6">
        <f t="shared" si="117"/>
        <v>0</v>
      </c>
      <c r="Q1215" s="6">
        <f t="shared" si="118"/>
        <v>0.63451776649746194</v>
      </c>
      <c r="R1215" s="6">
        <f t="shared" si="119"/>
        <v>-0.63451776649746194</v>
      </c>
      <c r="S1215" t="str" cm="1">
        <f t="array" ref="S1215">_xlfn.IFS(R1215&gt;Q1215,"Zunahme",-1*Q1215&gt;R1215,"Abnahme",TRUE,"Konstant")</f>
        <v>Konstant</v>
      </c>
      <c r="T1215">
        <f>IFERROR(INDEX(Gemeinde_Kennzahlen!A:C,MATCH(B1215,Gemeinde_Kennzahlen!B:B,),3),0)</f>
        <v>1121</v>
      </c>
      <c r="U1215">
        <f>IFERROR(IF(ISNUMBER(INDEX(Gemeinde_Kennzahlen!A:W,MATCH(B1215,Gemeinde_Kennzahlen!B:B,),23)),INDEX(Gemeinde_Kennzahlen!A:W,MATCH(B1215,Gemeinde_Kennzahlen!B:B,),23),0),0)</f>
        <v>455</v>
      </c>
    </row>
    <row r="1216" spans="1:21" x14ac:dyDescent="0.2">
      <c r="A1216">
        <v>3986</v>
      </c>
      <c r="B1216" t="s">
        <v>1179</v>
      </c>
      <c r="C1216" s="6">
        <v>0</v>
      </c>
      <c r="D1216" s="6">
        <v>0</v>
      </c>
      <c r="E1216" s="6">
        <v>0</v>
      </c>
      <c r="F1216" s="6">
        <v>0</v>
      </c>
      <c r="G1216" s="6">
        <v>0</v>
      </c>
      <c r="H1216" s="6">
        <v>0</v>
      </c>
      <c r="I1216" s="6">
        <v>0</v>
      </c>
      <c r="J1216" s="6">
        <v>0</v>
      </c>
      <c r="K1216" s="6">
        <v>0</v>
      </c>
      <c r="L1216" s="6">
        <v>5.2994170641229461</v>
      </c>
      <c r="M1216" s="6">
        <f t="shared" si="114"/>
        <v>0.52994170641229466</v>
      </c>
      <c r="N1216" s="6">
        <f t="shared" si="115"/>
        <v>0</v>
      </c>
      <c r="O1216" s="6">
        <f t="shared" si="116"/>
        <v>0</v>
      </c>
      <c r="P1216" s="6">
        <f t="shared" si="117"/>
        <v>1.0598834128245893</v>
      </c>
      <c r="Q1216" s="6">
        <f t="shared" si="118"/>
        <v>0.52994170641229454</v>
      </c>
      <c r="R1216" s="6">
        <f t="shared" si="119"/>
        <v>0.52994170641229466</v>
      </c>
      <c r="S1216" t="str" cm="1">
        <f t="array" ref="S1216">_xlfn.IFS(R1216&gt;Q1216,"Zunahme",-1*Q1216&gt;R1216,"Abnahme",TRUE,"Konstant")</f>
        <v>Konstant</v>
      </c>
      <c r="T1216">
        <f>IFERROR(INDEX(Gemeinde_Kennzahlen!A:C,MATCH(B1216,Gemeinde_Kennzahlen!B:B,),3),0)</f>
        <v>1207</v>
      </c>
      <c r="U1216">
        <f>IFERROR(IF(ISNUMBER(INDEX(Gemeinde_Kennzahlen!A:W,MATCH(B1216,Gemeinde_Kennzahlen!B:B,),23)),INDEX(Gemeinde_Kennzahlen!A:W,MATCH(B1216,Gemeinde_Kennzahlen!B:B,),23),0),0)</f>
        <v>680</v>
      </c>
    </row>
    <row r="1217" spans="1:21" x14ac:dyDescent="0.2">
      <c r="A1217">
        <v>3987</v>
      </c>
      <c r="B1217" t="s">
        <v>1178</v>
      </c>
      <c r="C1217" s="6">
        <v>0</v>
      </c>
      <c r="D1217" s="6">
        <v>0</v>
      </c>
      <c r="E1217" s="6">
        <v>0</v>
      </c>
      <c r="F1217" s="6">
        <v>0</v>
      </c>
      <c r="G1217" s="6">
        <v>5.7142857142857144</v>
      </c>
      <c r="H1217" s="6">
        <v>0</v>
      </c>
      <c r="I1217" s="6">
        <v>0</v>
      </c>
      <c r="J1217" s="6">
        <v>0</v>
      </c>
      <c r="K1217" s="6">
        <v>0</v>
      </c>
      <c r="L1217" s="6">
        <v>0</v>
      </c>
      <c r="M1217" s="6">
        <f t="shared" si="114"/>
        <v>0.5714285714285714</v>
      </c>
      <c r="N1217" s="6">
        <f t="shared" si="115"/>
        <v>0</v>
      </c>
      <c r="O1217" s="6">
        <f t="shared" si="116"/>
        <v>1.1428571428571428</v>
      </c>
      <c r="P1217" s="6">
        <f t="shared" si="117"/>
        <v>0</v>
      </c>
      <c r="Q1217" s="6">
        <f t="shared" si="118"/>
        <v>0.5714285714285714</v>
      </c>
      <c r="R1217" s="6">
        <f t="shared" si="119"/>
        <v>-0.5714285714285714</v>
      </c>
      <c r="S1217" t="str" cm="1">
        <f t="array" ref="S1217">_xlfn.IFS(R1217&gt;Q1217,"Zunahme",-1*Q1217&gt;R1217,"Abnahme",TRUE,"Konstant")</f>
        <v>Konstant</v>
      </c>
      <c r="T1217">
        <f>IFERROR(INDEX(Gemeinde_Kennzahlen!A:C,MATCH(B1217,Gemeinde_Kennzahlen!B:B,),3),0)</f>
        <v>1164</v>
      </c>
      <c r="U1217">
        <f>IFERROR(IF(ISNUMBER(INDEX(Gemeinde_Kennzahlen!A:W,MATCH(B1217,Gemeinde_Kennzahlen!B:B,),23)),INDEX(Gemeinde_Kennzahlen!A:W,MATCH(B1217,Gemeinde_Kennzahlen!B:B,),23),0),0)</f>
        <v>586</v>
      </c>
    </row>
    <row r="1218" spans="1:21" x14ac:dyDescent="0.2">
      <c r="A1218">
        <v>3988</v>
      </c>
      <c r="B1218" t="s">
        <v>1177</v>
      </c>
      <c r="C1218" s="6">
        <v>0</v>
      </c>
      <c r="D1218" s="6">
        <v>0</v>
      </c>
      <c r="E1218" s="6">
        <v>0</v>
      </c>
      <c r="F1218" s="6">
        <v>0</v>
      </c>
      <c r="G1218" s="6">
        <v>0</v>
      </c>
      <c r="H1218" s="6">
        <v>0</v>
      </c>
      <c r="I1218" s="6">
        <v>0</v>
      </c>
      <c r="J1218" s="6">
        <v>0</v>
      </c>
      <c r="K1218" s="6">
        <v>0</v>
      </c>
      <c r="L1218" s="6">
        <v>0</v>
      </c>
      <c r="M1218" s="6">
        <f t="shared" si="114"/>
        <v>0</v>
      </c>
      <c r="N1218" s="6">
        <f t="shared" si="115"/>
        <v>0</v>
      </c>
      <c r="O1218" s="6">
        <f t="shared" si="116"/>
        <v>0</v>
      </c>
      <c r="P1218" s="6">
        <f t="shared" si="117"/>
        <v>0</v>
      </c>
      <c r="Q1218" s="6">
        <f t="shared" si="118"/>
        <v>0</v>
      </c>
      <c r="R1218" s="6">
        <f t="shared" si="119"/>
        <v>0</v>
      </c>
      <c r="S1218" t="str" cm="1">
        <f t="array" ref="S1218">_xlfn.IFS(R1218&gt;Q1218,"Zunahme",-1*Q1218&gt;R1218,"Abnahme",TRUE,"Konstant")</f>
        <v>Konstant</v>
      </c>
      <c r="T1218">
        <f>IFERROR(INDEX(Gemeinde_Kennzahlen!A:C,MATCH(B1218,Gemeinde_Kennzahlen!B:B,),3),0)</f>
        <v>1165</v>
      </c>
      <c r="U1218">
        <f>IFERROR(IF(ISNUMBER(INDEX(Gemeinde_Kennzahlen!A:W,MATCH(B1218,Gemeinde_Kennzahlen!B:B,),23)),INDEX(Gemeinde_Kennzahlen!A:W,MATCH(B1218,Gemeinde_Kennzahlen!B:B,),23),0),0)</f>
        <v>604</v>
      </c>
    </row>
    <row r="1219" spans="1:21" x14ac:dyDescent="0.2">
      <c r="A1219">
        <v>4001</v>
      </c>
      <c r="B1219" t="s">
        <v>1176</v>
      </c>
      <c r="C1219" s="6">
        <v>2.117858844708</v>
      </c>
      <c r="D1219" s="6">
        <v>1.4119058964720002</v>
      </c>
      <c r="E1219" s="6">
        <v>1.058929422354</v>
      </c>
      <c r="F1219" s="6">
        <v>1.2354176594130002</v>
      </c>
      <c r="G1219" s="6">
        <v>0.88244118529500004</v>
      </c>
      <c r="H1219" s="6">
        <v>1.058929422354</v>
      </c>
      <c r="I1219" s="6">
        <v>1.2354176594130002</v>
      </c>
      <c r="J1219" s="6">
        <v>1.5883941335310001</v>
      </c>
      <c r="K1219" s="6">
        <v>1.058929422354</v>
      </c>
      <c r="L1219" s="6">
        <v>0.88244118529500004</v>
      </c>
      <c r="M1219" s="6">
        <f t="shared" si="114"/>
        <v>1.2530664831189</v>
      </c>
      <c r="N1219" s="6">
        <f t="shared" si="115"/>
        <v>1.1471735408835002</v>
      </c>
      <c r="O1219" s="6">
        <f t="shared" si="116"/>
        <v>1.3413106016484</v>
      </c>
      <c r="P1219" s="6">
        <f t="shared" si="117"/>
        <v>1.1648223645894</v>
      </c>
      <c r="Q1219" s="6">
        <f t="shared" si="118"/>
        <v>0.11897512348974132</v>
      </c>
      <c r="R1219" s="6">
        <f t="shared" si="119"/>
        <v>-8.8244118529499982E-2</v>
      </c>
      <c r="S1219" t="str" cm="1">
        <f t="array" ref="S1219">_xlfn.IFS(R1219&gt;Q1219,"Zunahme",-1*Q1219&gt;R1219,"Abnahme",TRUE,"Konstant")</f>
        <v>Konstant</v>
      </c>
      <c r="T1219">
        <f>IFERROR(INDEX(Gemeinde_Kennzahlen!A:C,MATCH(B1219,Gemeinde_Kennzahlen!B:B,),3),0)</f>
        <v>21773</v>
      </c>
      <c r="U1219">
        <f>IFERROR(IF(ISNUMBER(INDEX(Gemeinde_Kennzahlen!A:W,MATCH(B1219,Gemeinde_Kennzahlen!B:B,),23)),INDEX(Gemeinde_Kennzahlen!A:W,MATCH(B1219,Gemeinde_Kennzahlen!B:B,),23),0),0)</f>
        <v>34888</v>
      </c>
    </row>
    <row r="1220" spans="1:21" x14ac:dyDescent="0.2">
      <c r="A1220">
        <v>4002</v>
      </c>
      <c r="B1220" t="s">
        <v>1175</v>
      </c>
      <c r="C1220" s="6">
        <v>0</v>
      </c>
      <c r="D1220" s="6">
        <v>0</v>
      </c>
      <c r="E1220" s="6">
        <v>0</v>
      </c>
      <c r="F1220" s="6">
        <v>0</v>
      </c>
      <c r="G1220" s="6">
        <v>0</v>
      </c>
      <c r="H1220" s="6">
        <v>0</v>
      </c>
      <c r="I1220" s="6">
        <v>0</v>
      </c>
      <c r="J1220" s="6">
        <v>0</v>
      </c>
      <c r="K1220" s="6">
        <v>0</v>
      </c>
      <c r="L1220" s="6">
        <v>0</v>
      </c>
      <c r="M1220" s="6">
        <f t="shared" si="114"/>
        <v>0</v>
      </c>
      <c r="N1220" s="6">
        <f t="shared" si="115"/>
        <v>0</v>
      </c>
      <c r="O1220" s="6">
        <f t="shared" si="116"/>
        <v>0</v>
      </c>
      <c r="P1220" s="6">
        <f t="shared" si="117"/>
        <v>0</v>
      </c>
      <c r="Q1220" s="6">
        <f t="shared" si="118"/>
        <v>0</v>
      </c>
      <c r="R1220" s="6">
        <f t="shared" si="119"/>
        <v>0</v>
      </c>
      <c r="S1220" t="str" cm="1">
        <f t="array" ref="S1220">_xlfn.IFS(R1220&gt;Q1220,"Zunahme",-1*Q1220&gt;R1220,"Abnahme",TRUE,"Konstant")</f>
        <v>Konstant</v>
      </c>
      <c r="T1220">
        <f>IFERROR(INDEX(Gemeinde_Kennzahlen!A:C,MATCH(B1220,Gemeinde_Kennzahlen!B:B,),3),0)</f>
        <v>1598</v>
      </c>
      <c r="U1220">
        <f>IFERROR(IF(ISNUMBER(INDEX(Gemeinde_Kennzahlen!A:W,MATCH(B1220,Gemeinde_Kennzahlen!B:B,),23)),INDEX(Gemeinde_Kennzahlen!A:W,MATCH(B1220,Gemeinde_Kennzahlen!B:B,),23),0),0)</f>
        <v>288</v>
      </c>
    </row>
    <row r="1221" spans="1:21" x14ac:dyDescent="0.2">
      <c r="A1221">
        <v>4003</v>
      </c>
      <c r="B1221" t="s">
        <v>1174</v>
      </c>
      <c r="C1221" s="6">
        <v>0.73206442166910679</v>
      </c>
      <c r="D1221" s="6">
        <v>0.73206442166910679</v>
      </c>
      <c r="E1221" s="6">
        <v>2.1961932650073206</v>
      </c>
      <c r="F1221" s="6">
        <v>1.4641288433382136</v>
      </c>
      <c r="G1221" s="6">
        <v>0.73206442166910679</v>
      </c>
      <c r="H1221" s="6">
        <v>0.73206442166910679</v>
      </c>
      <c r="I1221" s="6">
        <v>1.4641288433382136</v>
      </c>
      <c r="J1221" s="6">
        <v>2.1961932650073206</v>
      </c>
      <c r="K1221" s="6">
        <v>0</v>
      </c>
      <c r="L1221" s="6">
        <v>0</v>
      </c>
      <c r="M1221" s="6">
        <f t="shared" si="114"/>
        <v>1.0248901903367496</v>
      </c>
      <c r="N1221" s="6">
        <f t="shared" si="115"/>
        <v>0.73206442166910679</v>
      </c>
      <c r="O1221" s="6">
        <f t="shared" si="116"/>
        <v>1.171303074670571</v>
      </c>
      <c r="P1221" s="6">
        <f t="shared" si="117"/>
        <v>0.87847730600292806</v>
      </c>
      <c r="Q1221" s="6">
        <f t="shared" si="118"/>
        <v>0.24885405141985287</v>
      </c>
      <c r="R1221" s="6">
        <f t="shared" si="119"/>
        <v>-0.14641288433382149</v>
      </c>
      <c r="S1221" t="str" cm="1">
        <f t="array" ref="S1221">_xlfn.IFS(R1221&gt;Q1221,"Zunahme",-1*Q1221&gt;R1221,"Abnahme",TRUE,"Konstant")</f>
        <v>Konstant</v>
      </c>
      <c r="T1221">
        <f>IFERROR(INDEX(Gemeinde_Kennzahlen!A:C,MATCH(B1221,Gemeinde_Kennzahlen!B:B,),3),0)</f>
        <v>7971</v>
      </c>
      <c r="U1221">
        <f>IFERROR(IF(ISNUMBER(INDEX(Gemeinde_Kennzahlen!A:W,MATCH(B1221,Gemeinde_Kennzahlen!B:B,),23)),INDEX(Gemeinde_Kennzahlen!A:W,MATCH(B1221,Gemeinde_Kennzahlen!B:B,),23),0),0)</f>
        <v>5689</v>
      </c>
    </row>
    <row r="1222" spans="1:21" x14ac:dyDescent="0.2">
      <c r="A1222">
        <v>4004</v>
      </c>
      <c r="B1222" t="s">
        <v>1173</v>
      </c>
      <c r="C1222" s="6">
        <v>0</v>
      </c>
      <c r="D1222" s="6">
        <v>0</v>
      </c>
      <c r="E1222" s="6">
        <v>0</v>
      </c>
      <c r="F1222" s="6">
        <v>0</v>
      </c>
      <c r="G1222" s="6">
        <v>0</v>
      </c>
      <c r="H1222" s="6">
        <v>0</v>
      </c>
      <c r="I1222" s="6">
        <v>0</v>
      </c>
      <c r="J1222" s="6">
        <v>9.0826521344232507</v>
      </c>
      <c r="K1222" s="6">
        <v>0</v>
      </c>
      <c r="L1222" s="6">
        <v>0</v>
      </c>
      <c r="M1222" s="6">
        <f t="shared" si="114"/>
        <v>0.90826521344232503</v>
      </c>
      <c r="N1222" s="6">
        <f t="shared" si="115"/>
        <v>0</v>
      </c>
      <c r="O1222" s="6">
        <f t="shared" si="116"/>
        <v>0</v>
      </c>
      <c r="P1222" s="6">
        <f t="shared" si="117"/>
        <v>1.8165304268846501</v>
      </c>
      <c r="Q1222" s="6">
        <f t="shared" si="118"/>
        <v>0.90826521344232503</v>
      </c>
      <c r="R1222" s="6">
        <f t="shared" si="119"/>
        <v>0.90826521344232503</v>
      </c>
      <c r="S1222" t="str" cm="1">
        <f t="array" ref="S1222">_xlfn.IFS(R1222&gt;Q1222,"Zunahme",-1*Q1222&gt;R1222,"Abnahme",TRUE,"Konstant")</f>
        <v>Konstant</v>
      </c>
      <c r="T1222">
        <f>IFERROR(INDEX(Gemeinde_Kennzahlen!A:C,MATCH(B1222,Gemeinde_Kennzahlen!B:B,),3),0)</f>
        <v>721</v>
      </c>
      <c r="U1222">
        <f>IFERROR(IF(ISNUMBER(INDEX(Gemeinde_Kennzahlen!A:W,MATCH(B1222,Gemeinde_Kennzahlen!B:B,),23)),INDEX(Gemeinde_Kennzahlen!A:W,MATCH(B1222,Gemeinde_Kennzahlen!B:B,),23),0),0)</f>
        <v>380</v>
      </c>
    </row>
    <row r="1223" spans="1:21" x14ac:dyDescent="0.2">
      <c r="A1223">
        <v>4005</v>
      </c>
      <c r="B1223" t="s">
        <v>1172</v>
      </c>
      <c r="C1223" s="6">
        <v>0</v>
      </c>
      <c r="D1223" s="6">
        <v>0</v>
      </c>
      <c r="E1223" s="6">
        <v>0</v>
      </c>
      <c r="F1223" s="6">
        <v>1.9069412662090008</v>
      </c>
      <c r="G1223" s="6">
        <v>1.9069412662090008</v>
      </c>
      <c r="H1223" s="6">
        <v>1.9069412662090008</v>
      </c>
      <c r="I1223" s="6">
        <v>0</v>
      </c>
      <c r="J1223" s="6">
        <v>1.9069412662090008</v>
      </c>
      <c r="K1223" s="6">
        <v>0</v>
      </c>
      <c r="L1223" s="6">
        <v>0</v>
      </c>
      <c r="M1223" s="6">
        <f t="shared" si="114"/>
        <v>0.76277650648360029</v>
      </c>
      <c r="N1223" s="6">
        <f t="shared" si="115"/>
        <v>0</v>
      </c>
      <c r="O1223" s="6">
        <f t="shared" si="116"/>
        <v>0.76277650648360029</v>
      </c>
      <c r="P1223" s="6">
        <f t="shared" si="117"/>
        <v>0.76277650648360029</v>
      </c>
      <c r="Q1223" s="6">
        <f t="shared" si="118"/>
        <v>0.31140220477792757</v>
      </c>
      <c r="R1223" s="6">
        <f t="shared" si="119"/>
        <v>0</v>
      </c>
      <c r="S1223" t="str" cm="1">
        <f t="array" ref="S1223">_xlfn.IFS(R1223&gt;Q1223,"Zunahme",-1*Q1223&gt;R1223,"Abnahme",TRUE,"Konstant")</f>
        <v>Konstant</v>
      </c>
      <c r="T1223">
        <f>IFERROR(INDEX(Gemeinde_Kennzahlen!A:C,MATCH(B1223,Gemeinde_Kennzahlen!B:B,),3),0)</f>
        <v>4252</v>
      </c>
      <c r="U1223">
        <f>IFERROR(IF(ISNUMBER(INDEX(Gemeinde_Kennzahlen!A:W,MATCH(B1223,Gemeinde_Kennzahlen!B:B,),23)),INDEX(Gemeinde_Kennzahlen!A:W,MATCH(B1223,Gemeinde_Kennzahlen!B:B,),23),0),0)</f>
        <v>992</v>
      </c>
    </row>
    <row r="1224" spans="1:21" x14ac:dyDescent="0.2">
      <c r="A1224">
        <v>4006</v>
      </c>
      <c r="B1224" t="s">
        <v>1171</v>
      </c>
      <c r="C1224" s="6">
        <v>0.93703148425787108</v>
      </c>
      <c r="D1224" s="6">
        <v>0.93703148425787108</v>
      </c>
      <c r="E1224" s="6">
        <v>0.93703148425787108</v>
      </c>
      <c r="F1224" s="6">
        <v>0</v>
      </c>
      <c r="G1224" s="6">
        <v>0.93703148425787108</v>
      </c>
      <c r="H1224" s="6">
        <v>0.93703148425787108</v>
      </c>
      <c r="I1224" s="6">
        <v>0</v>
      </c>
      <c r="J1224" s="6">
        <v>1.8740629685157422</v>
      </c>
      <c r="K1224" s="6">
        <v>2.8110944527736135</v>
      </c>
      <c r="L1224" s="6">
        <v>0.93703148425787108</v>
      </c>
      <c r="M1224" s="6">
        <f t="shared" si="114"/>
        <v>1.0307346326836582</v>
      </c>
      <c r="N1224" s="6">
        <f t="shared" si="115"/>
        <v>0.93703148425787108</v>
      </c>
      <c r="O1224" s="6">
        <f t="shared" si="116"/>
        <v>0.74962518740629691</v>
      </c>
      <c r="P1224" s="6">
        <f t="shared" si="117"/>
        <v>1.3118440779610194</v>
      </c>
      <c r="Q1224" s="6">
        <f t="shared" si="118"/>
        <v>0.25945226958139922</v>
      </c>
      <c r="R1224" s="6">
        <f t="shared" si="119"/>
        <v>0.28110944527736126</v>
      </c>
      <c r="S1224" t="str" cm="1">
        <f t="array" ref="S1224">_xlfn.IFS(R1224&gt;Q1224,"Zunahme",-1*Q1224&gt;R1224,"Abnahme",TRUE,"Konstant")</f>
        <v>Zunahme</v>
      </c>
      <c r="T1224">
        <f>IFERROR(INDEX(Gemeinde_Kennzahlen!A:C,MATCH(B1224,Gemeinde_Kennzahlen!B:B,),3),0)</f>
        <v>7994</v>
      </c>
      <c r="U1224">
        <f>IFERROR(IF(ISNUMBER(INDEX(Gemeinde_Kennzahlen!A:W,MATCH(B1224,Gemeinde_Kennzahlen!B:B,),23)),INDEX(Gemeinde_Kennzahlen!A:W,MATCH(B1224,Gemeinde_Kennzahlen!B:B,),23),0),0)</f>
        <v>2678</v>
      </c>
    </row>
    <row r="1225" spans="1:21" x14ac:dyDescent="0.2">
      <c r="A1225">
        <v>4007</v>
      </c>
      <c r="B1225" t="s">
        <v>1170</v>
      </c>
      <c r="C1225" s="6">
        <v>0</v>
      </c>
      <c r="D1225" s="6">
        <v>0</v>
      </c>
      <c r="E1225" s="6">
        <v>0</v>
      </c>
      <c r="F1225" s="6">
        <v>0</v>
      </c>
      <c r="G1225" s="6">
        <v>0</v>
      </c>
      <c r="H1225" s="6">
        <v>4.0273862263391065</v>
      </c>
      <c r="I1225" s="6">
        <v>0</v>
      </c>
      <c r="J1225" s="6">
        <v>0</v>
      </c>
      <c r="K1225" s="6">
        <v>0</v>
      </c>
      <c r="L1225" s="6">
        <v>0</v>
      </c>
      <c r="M1225" s="6">
        <f t="shared" si="114"/>
        <v>0.40273862263391064</v>
      </c>
      <c r="N1225" s="6">
        <f t="shared" si="115"/>
        <v>0</v>
      </c>
      <c r="O1225" s="6">
        <f t="shared" si="116"/>
        <v>0</v>
      </c>
      <c r="P1225" s="6">
        <f t="shared" si="117"/>
        <v>0.80547724526782127</v>
      </c>
      <c r="Q1225" s="6">
        <f t="shared" si="118"/>
        <v>0.40273862263391058</v>
      </c>
      <c r="R1225" s="6">
        <f t="shared" si="119"/>
        <v>0.40273862263391064</v>
      </c>
      <c r="S1225" t="str" cm="1">
        <f t="array" ref="S1225">_xlfn.IFS(R1225&gt;Q1225,"Zunahme",-1*Q1225&gt;R1225,"Abnahme",TRUE,"Konstant")</f>
        <v>Konstant</v>
      </c>
      <c r="T1225">
        <f>IFERROR(INDEX(Gemeinde_Kennzahlen!A:C,MATCH(B1225,Gemeinde_Kennzahlen!B:B,),3),0)</f>
        <v>1611</v>
      </c>
      <c r="U1225">
        <f>IFERROR(IF(ISNUMBER(INDEX(Gemeinde_Kennzahlen!A:W,MATCH(B1225,Gemeinde_Kennzahlen!B:B,),23)),INDEX(Gemeinde_Kennzahlen!A:W,MATCH(B1225,Gemeinde_Kennzahlen!B:B,),23),0),0)</f>
        <v>872</v>
      </c>
    </row>
    <row r="1226" spans="1:21" x14ac:dyDescent="0.2">
      <c r="A1226">
        <v>4008</v>
      </c>
      <c r="B1226" t="s">
        <v>1169</v>
      </c>
      <c r="C1226" s="6">
        <v>1.3019138133055592</v>
      </c>
      <c r="D1226" s="6">
        <v>0</v>
      </c>
      <c r="E1226" s="6">
        <v>0</v>
      </c>
      <c r="F1226" s="6">
        <v>1.3019138133055592</v>
      </c>
      <c r="G1226" s="6">
        <v>2.6038276266111184</v>
      </c>
      <c r="H1226" s="6">
        <v>0</v>
      </c>
      <c r="I1226" s="6">
        <v>0</v>
      </c>
      <c r="J1226" s="6">
        <v>1.3019138133055592</v>
      </c>
      <c r="K1226" s="6">
        <v>0</v>
      </c>
      <c r="L1226" s="6">
        <v>1.3019138133055592</v>
      </c>
      <c r="M1226" s="6">
        <f t="shared" si="114"/>
        <v>0.78114828798333547</v>
      </c>
      <c r="N1226" s="6">
        <f t="shared" si="115"/>
        <v>0.65095690665277961</v>
      </c>
      <c r="O1226" s="6">
        <f t="shared" si="116"/>
        <v>1.0415310506444473</v>
      </c>
      <c r="P1226" s="6">
        <f t="shared" si="117"/>
        <v>0.52076552532222364</v>
      </c>
      <c r="Q1226" s="6">
        <f t="shared" si="118"/>
        <v>0.28786397520768991</v>
      </c>
      <c r="R1226" s="6">
        <f t="shared" si="119"/>
        <v>-0.26038276266111182</v>
      </c>
      <c r="S1226" t="str" cm="1">
        <f t="array" ref="S1226">_xlfn.IFS(R1226&gt;Q1226,"Zunahme",-1*Q1226&gt;R1226,"Abnahme",TRUE,"Konstant")</f>
        <v>Konstant</v>
      </c>
      <c r="T1226">
        <f>IFERROR(INDEX(Gemeinde_Kennzahlen!A:C,MATCH(B1226,Gemeinde_Kennzahlen!B:B,),3),0)</f>
        <v>6268</v>
      </c>
      <c r="U1226">
        <f>IFERROR(IF(ISNUMBER(INDEX(Gemeinde_Kennzahlen!A:W,MATCH(B1226,Gemeinde_Kennzahlen!B:B,),23)),INDEX(Gemeinde_Kennzahlen!A:W,MATCH(B1226,Gemeinde_Kennzahlen!B:B,),23),0),0)</f>
        <v>1413</v>
      </c>
    </row>
    <row r="1227" spans="1:21" x14ac:dyDescent="0.2">
      <c r="A1227">
        <v>4009</v>
      </c>
      <c r="B1227" t="s">
        <v>1168</v>
      </c>
      <c r="C1227" s="6">
        <v>0</v>
      </c>
      <c r="D1227" s="6">
        <v>1.8497965223825381</v>
      </c>
      <c r="E1227" s="6">
        <v>0</v>
      </c>
      <c r="F1227" s="6">
        <v>0</v>
      </c>
      <c r="G1227" s="6">
        <v>0</v>
      </c>
      <c r="H1227" s="6">
        <v>0</v>
      </c>
      <c r="I1227" s="6">
        <v>0</v>
      </c>
      <c r="J1227" s="6">
        <v>0</v>
      </c>
      <c r="K1227" s="6">
        <v>0</v>
      </c>
      <c r="L1227" s="6">
        <v>1.8497965223825381</v>
      </c>
      <c r="M1227" s="6">
        <f t="shared" si="114"/>
        <v>0.3699593044765076</v>
      </c>
      <c r="N1227" s="6">
        <f t="shared" si="115"/>
        <v>0</v>
      </c>
      <c r="O1227" s="6">
        <f t="shared" si="116"/>
        <v>0.3699593044765076</v>
      </c>
      <c r="P1227" s="6">
        <f t="shared" si="117"/>
        <v>0.3699593044765076</v>
      </c>
      <c r="Q1227" s="6">
        <f t="shared" si="118"/>
        <v>0.24663953631767174</v>
      </c>
      <c r="R1227" s="6">
        <f t="shared" si="119"/>
        <v>0</v>
      </c>
      <c r="S1227" t="str" cm="1">
        <f t="array" ref="S1227">_xlfn.IFS(R1227&gt;Q1227,"Zunahme",-1*Q1227&gt;R1227,"Abnahme",TRUE,"Konstant")</f>
        <v>Konstant</v>
      </c>
      <c r="T1227">
        <f>IFERROR(INDEX(Gemeinde_Kennzahlen!A:C,MATCH(B1227,Gemeinde_Kennzahlen!B:B,),3),0)</f>
        <v>3907</v>
      </c>
      <c r="U1227">
        <f>IFERROR(IF(ISNUMBER(INDEX(Gemeinde_Kennzahlen!A:W,MATCH(B1227,Gemeinde_Kennzahlen!B:B,),23)),INDEX(Gemeinde_Kennzahlen!A:W,MATCH(B1227,Gemeinde_Kennzahlen!B:B,),23),0),0)</f>
        <v>1499</v>
      </c>
    </row>
    <row r="1228" spans="1:21" x14ac:dyDescent="0.2">
      <c r="A1228">
        <v>4010</v>
      </c>
      <c r="B1228" t="s">
        <v>1167</v>
      </c>
      <c r="C1228" s="6">
        <v>0.8059966148142178</v>
      </c>
      <c r="D1228" s="6">
        <v>0.8059966148142178</v>
      </c>
      <c r="E1228" s="6">
        <v>2.4179898444426535</v>
      </c>
      <c r="F1228" s="6">
        <v>0</v>
      </c>
      <c r="G1228" s="6">
        <v>2.4179898444426535</v>
      </c>
      <c r="H1228" s="6">
        <v>0.8059966148142178</v>
      </c>
      <c r="I1228" s="6">
        <v>0</v>
      </c>
      <c r="J1228" s="6">
        <v>0.8059966148142178</v>
      </c>
      <c r="K1228" s="6">
        <v>2.4179898444426535</v>
      </c>
      <c r="L1228" s="6">
        <v>1.6119932296284356</v>
      </c>
      <c r="M1228" s="6">
        <f t="shared" si="114"/>
        <v>1.2089949222213268</v>
      </c>
      <c r="N1228" s="6">
        <f t="shared" si="115"/>
        <v>0.8059966148142178</v>
      </c>
      <c r="O1228" s="6">
        <f t="shared" si="116"/>
        <v>1.2895945837027487</v>
      </c>
      <c r="P1228" s="6">
        <f t="shared" si="117"/>
        <v>1.128395260739905</v>
      </c>
      <c r="Q1228" s="6">
        <f t="shared" si="118"/>
        <v>0.3003772033932175</v>
      </c>
      <c r="R1228" s="6">
        <f t="shared" si="119"/>
        <v>-8.0599661481421725E-2</v>
      </c>
      <c r="S1228" t="str" cm="1">
        <f t="array" ref="S1228">_xlfn.IFS(R1228&gt;Q1228,"Zunahme",-1*Q1228&gt;R1228,"Abnahme",TRUE,"Konstant")</f>
        <v>Konstant</v>
      </c>
      <c r="T1228">
        <f>IFERROR(INDEX(Gemeinde_Kennzahlen!A:C,MATCH(B1228,Gemeinde_Kennzahlen!B:B,),3),0)</f>
        <v>8510</v>
      </c>
      <c r="U1228">
        <f>IFERROR(IF(ISNUMBER(INDEX(Gemeinde_Kennzahlen!A:W,MATCH(B1228,Gemeinde_Kennzahlen!B:B,),23)),INDEX(Gemeinde_Kennzahlen!A:W,MATCH(B1228,Gemeinde_Kennzahlen!B:B,),23),0),0)</f>
        <v>3897</v>
      </c>
    </row>
    <row r="1229" spans="1:21" x14ac:dyDescent="0.2">
      <c r="A1229">
        <v>4012</v>
      </c>
      <c r="B1229" t="s">
        <v>1166</v>
      </c>
      <c r="C1229" s="6">
        <v>1.2976901116013497</v>
      </c>
      <c r="D1229" s="6">
        <v>0.64884505580067486</v>
      </c>
      <c r="E1229" s="6">
        <v>0.64884505580067486</v>
      </c>
      <c r="F1229" s="6">
        <v>1.2976901116013497</v>
      </c>
      <c r="G1229" s="6">
        <v>0.64884505580067486</v>
      </c>
      <c r="H1229" s="6">
        <v>0.64884505580067486</v>
      </c>
      <c r="I1229" s="6">
        <v>1.2976901116013497</v>
      </c>
      <c r="J1229" s="6">
        <v>1.2976901116013497</v>
      </c>
      <c r="K1229" s="6">
        <v>1.2976901116013497</v>
      </c>
      <c r="L1229" s="6">
        <v>0</v>
      </c>
      <c r="M1229" s="6">
        <f t="shared" si="114"/>
        <v>0.90838307812094476</v>
      </c>
      <c r="N1229" s="6">
        <f t="shared" si="115"/>
        <v>0.9732675837010123</v>
      </c>
      <c r="O1229" s="6">
        <f t="shared" si="116"/>
        <v>0.90838307812094476</v>
      </c>
      <c r="P1229" s="6">
        <f t="shared" si="117"/>
        <v>0.90838307812094476</v>
      </c>
      <c r="Q1229" s="6">
        <f t="shared" si="118"/>
        <v>0.14346503981120337</v>
      </c>
      <c r="R1229" s="6">
        <f t="shared" si="119"/>
        <v>0</v>
      </c>
      <c r="S1229" t="str" cm="1">
        <f t="array" ref="S1229">_xlfn.IFS(R1229&gt;Q1229,"Zunahme",-1*Q1229&gt;R1229,"Abnahme",TRUE,"Konstant")</f>
        <v>Konstant</v>
      </c>
      <c r="T1229">
        <f>IFERROR(INDEX(Gemeinde_Kennzahlen!A:C,MATCH(B1229,Gemeinde_Kennzahlen!B:B,),3),0)</f>
        <v>10476</v>
      </c>
      <c r="U1229">
        <f>IFERROR(IF(ISNUMBER(INDEX(Gemeinde_Kennzahlen!A:W,MATCH(B1229,Gemeinde_Kennzahlen!B:B,),23)),INDEX(Gemeinde_Kennzahlen!A:W,MATCH(B1229,Gemeinde_Kennzahlen!B:B,),23),0),0)</f>
        <v>4936</v>
      </c>
    </row>
    <row r="1230" spans="1:21" x14ac:dyDescent="0.2">
      <c r="A1230">
        <v>4013</v>
      </c>
      <c r="B1230" t="s">
        <v>1165</v>
      </c>
      <c r="C1230" s="6">
        <v>0</v>
      </c>
      <c r="D1230" s="6">
        <v>0</v>
      </c>
      <c r="E1230" s="6">
        <v>1.5349194167306217</v>
      </c>
      <c r="F1230" s="6">
        <v>1.5349194167306217</v>
      </c>
      <c r="G1230" s="6">
        <v>0</v>
      </c>
      <c r="H1230" s="6">
        <v>4.6047582501918649</v>
      </c>
      <c r="I1230" s="6">
        <v>0</v>
      </c>
      <c r="J1230" s="6">
        <v>0</v>
      </c>
      <c r="K1230" s="6">
        <v>0</v>
      </c>
      <c r="L1230" s="6">
        <v>1.5349194167306217</v>
      </c>
      <c r="M1230" s="6">
        <f t="shared" si="114"/>
        <v>0.92095165003837298</v>
      </c>
      <c r="N1230" s="6">
        <f t="shared" si="115"/>
        <v>0</v>
      </c>
      <c r="O1230" s="6">
        <f t="shared" si="116"/>
        <v>0.61396776669224873</v>
      </c>
      <c r="P1230" s="6">
        <f t="shared" si="117"/>
        <v>1.2279355333844975</v>
      </c>
      <c r="Q1230" s="6">
        <f t="shared" si="118"/>
        <v>0.46892562752170275</v>
      </c>
      <c r="R1230" s="6">
        <f t="shared" si="119"/>
        <v>0.30698388334612448</v>
      </c>
      <c r="S1230" t="str" cm="1">
        <f t="array" ref="S1230">_xlfn.IFS(R1230&gt;Q1230,"Zunahme",-1*Q1230&gt;R1230,"Abnahme",TRUE,"Konstant")</f>
        <v>Konstant</v>
      </c>
      <c r="T1230">
        <f>IFERROR(INDEX(Gemeinde_Kennzahlen!A:C,MATCH(B1230,Gemeinde_Kennzahlen!B:B,),3),0)</f>
        <v>4249</v>
      </c>
      <c r="U1230">
        <f>IFERROR(IF(ISNUMBER(INDEX(Gemeinde_Kennzahlen!A:W,MATCH(B1230,Gemeinde_Kennzahlen!B:B,),23)),INDEX(Gemeinde_Kennzahlen!A:W,MATCH(B1230,Gemeinde_Kennzahlen!B:B,),23),0),0)</f>
        <v>2266</v>
      </c>
    </row>
    <row r="1231" spans="1:21" x14ac:dyDescent="0.2">
      <c r="A1231">
        <v>4021</v>
      </c>
      <c r="B1231" t="s">
        <v>1164</v>
      </c>
      <c r="C1231" s="6">
        <v>1.0199502264289504</v>
      </c>
      <c r="D1231" s="6">
        <v>2.0399004528579008</v>
      </c>
      <c r="E1231" s="6">
        <v>1.2239402717147405</v>
      </c>
      <c r="F1231" s="6">
        <v>2.0399004528579008</v>
      </c>
      <c r="G1231" s="6">
        <v>1.2239402717147405</v>
      </c>
      <c r="H1231" s="6">
        <v>1.4279303170005304</v>
      </c>
      <c r="I1231" s="6">
        <v>1.4279303170005304</v>
      </c>
      <c r="J1231" s="6">
        <v>1.4279303170005304</v>
      </c>
      <c r="K1231" s="6">
        <v>1.6319203622863205</v>
      </c>
      <c r="L1231" s="6">
        <v>0.81596018114316027</v>
      </c>
      <c r="M1231" s="6">
        <f t="shared" si="114"/>
        <v>1.4279303170005304</v>
      </c>
      <c r="N1231" s="6">
        <f t="shared" si="115"/>
        <v>1.4279303170005304</v>
      </c>
      <c r="O1231" s="6">
        <f t="shared" si="116"/>
        <v>1.5095263351148467</v>
      </c>
      <c r="P1231" s="6">
        <f t="shared" si="117"/>
        <v>1.3463342988862144</v>
      </c>
      <c r="Q1231" s="6">
        <f t="shared" si="118"/>
        <v>0.12537968609050218</v>
      </c>
      <c r="R1231" s="6">
        <f t="shared" si="119"/>
        <v>-8.1596018114316049E-2</v>
      </c>
      <c r="S1231" t="str" cm="1">
        <f t="array" ref="S1231">_xlfn.IFS(R1231&gt;Q1231,"Zunahme",-1*Q1231&gt;R1231,"Abnahme",TRUE,"Konstant")</f>
        <v>Konstant</v>
      </c>
      <c r="T1231">
        <f>IFERROR(INDEX(Gemeinde_Kennzahlen!A:C,MATCH(B1231,Gemeinde_Kennzahlen!B:B,),3),0)</f>
        <v>19547</v>
      </c>
      <c r="U1231">
        <f>IFERROR(IF(ISNUMBER(INDEX(Gemeinde_Kennzahlen!A:W,MATCH(B1231,Gemeinde_Kennzahlen!B:B,),23)),INDEX(Gemeinde_Kennzahlen!A:W,MATCH(B1231,Gemeinde_Kennzahlen!B:B,),23),0),0)</f>
        <v>29475</v>
      </c>
    </row>
    <row r="1232" spans="1:21" x14ac:dyDescent="0.2">
      <c r="A1232">
        <v>4022</v>
      </c>
      <c r="B1232" t="s">
        <v>1163</v>
      </c>
      <c r="C1232" s="6">
        <v>4.409171075837742</v>
      </c>
      <c r="D1232" s="6">
        <v>0</v>
      </c>
      <c r="E1232" s="6">
        <v>0</v>
      </c>
      <c r="F1232" s="6">
        <v>0</v>
      </c>
      <c r="G1232" s="6">
        <v>0</v>
      </c>
      <c r="H1232" s="6">
        <v>0</v>
      </c>
      <c r="I1232" s="6">
        <v>0</v>
      </c>
      <c r="J1232" s="6">
        <v>0</v>
      </c>
      <c r="K1232" s="6">
        <v>0</v>
      </c>
      <c r="L1232" s="6">
        <v>0</v>
      </c>
      <c r="M1232" s="6">
        <f t="shared" si="114"/>
        <v>0.44091710758377423</v>
      </c>
      <c r="N1232" s="6">
        <f t="shared" si="115"/>
        <v>0</v>
      </c>
      <c r="O1232" s="6">
        <f t="shared" si="116"/>
        <v>0.88183421516754845</v>
      </c>
      <c r="P1232" s="6">
        <f t="shared" si="117"/>
        <v>0</v>
      </c>
      <c r="Q1232" s="6">
        <f t="shared" si="118"/>
        <v>0.44091710758377417</v>
      </c>
      <c r="R1232" s="6">
        <f t="shared" si="119"/>
        <v>-0.44091710758377423</v>
      </c>
      <c r="S1232" t="str" cm="1">
        <f t="array" ref="S1232">_xlfn.IFS(R1232&gt;Q1232,"Zunahme",-1*Q1232&gt;R1232,"Abnahme",TRUE,"Konstant")</f>
        <v>Konstant</v>
      </c>
      <c r="T1232">
        <f>IFERROR(INDEX(Gemeinde_Kennzahlen!A:C,MATCH(B1232,Gemeinde_Kennzahlen!B:B,),3),0)</f>
        <v>1550</v>
      </c>
      <c r="U1232">
        <f>IFERROR(IF(ISNUMBER(INDEX(Gemeinde_Kennzahlen!A:W,MATCH(B1232,Gemeinde_Kennzahlen!B:B,),23)),INDEX(Gemeinde_Kennzahlen!A:W,MATCH(B1232,Gemeinde_Kennzahlen!B:B,),23),0),0)</f>
        <v>718</v>
      </c>
    </row>
    <row r="1233" spans="1:21" x14ac:dyDescent="0.2">
      <c r="A1233">
        <v>4023</v>
      </c>
      <c r="B1233" t="s">
        <v>1162</v>
      </c>
      <c r="C1233" s="6">
        <v>0</v>
      </c>
      <c r="D1233" s="6">
        <v>0</v>
      </c>
      <c r="E1233" s="6">
        <v>2.5853154084798349</v>
      </c>
      <c r="F1233" s="6">
        <v>0</v>
      </c>
      <c r="G1233" s="6">
        <v>2.5853154084798349</v>
      </c>
      <c r="H1233" s="6">
        <v>0</v>
      </c>
      <c r="I1233" s="6">
        <v>5.1706308169596698</v>
      </c>
      <c r="J1233" s="6">
        <v>2.5853154084798349</v>
      </c>
      <c r="K1233" s="6">
        <v>0</v>
      </c>
      <c r="L1233" s="6">
        <v>0</v>
      </c>
      <c r="M1233" s="6">
        <f t="shared" si="114"/>
        <v>1.2926577042399174</v>
      </c>
      <c r="N1233" s="6">
        <f t="shared" si="115"/>
        <v>0</v>
      </c>
      <c r="O1233" s="6">
        <f t="shared" si="116"/>
        <v>1.0341261633919339</v>
      </c>
      <c r="P1233" s="6">
        <f t="shared" si="117"/>
        <v>1.551189245087901</v>
      </c>
      <c r="Q1233" s="6">
        <f t="shared" si="118"/>
        <v>0.57809409966385472</v>
      </c>
      <c r="R1233" s="6">
        <f t="shared" si="119"/>
        <v>0.25853154084798358</v>
      </c>
      <c r="S1233" t="str" cm="1">
        <f t="array" ref="S1233">_xlfn.IFS(R1233&gt;Q1233,"Zunahme",-1*Q1233&gt;R1233,"Abnahme",TRUE,"Konstant")</f>
        <v>Konstant</v>
      </c>
      <c r="T1233">
        <f>IFERROR(INDEX(Gemeinde_Kennzahlen!A:C,MATCH(B1233,Gemeinde_Kennzahlen!B:B,),3),0)</f>
        <v>2831</v>
      </c>
      <c r="U1233">
        <f>IFERROR(IF(ISNUMBER(INDEX(Gemeinde_Kennzahlen!A:W,MATCH(B1233,Gemeinde_Kennzahlen!B:B,),23)),INDEX(Gemeinde_Kennzahlen!A:W,MATCH(B1233,Gemeinde_Kennzahlen!B:B,),23),0),0)</f>
        <v>1037</v>
      </c>
    </row>
    <row r="1234" spans="1:21" x14ac:dyDescent="0.2">
      <c r="A1234">
        <v>4024</v>
      </c>
      <c r="B1234" t="s">
        <v>1161</v>
      </c>
      <c r="C1234" s="6">
        <v>2.4642681123706258</v>
      </c>
      <c r="D1234" s="6">
        <v>0</v>
      </c>
      <c r="E1234" s="6">
        <v>0</v>
      </c>
      <c r="F1234" s="6">
        <v>0</v>
      </c>
      <c r="G1234" s="6">
        <v>0</v>
      </c>
      <c r="H1234" s="6">
        <v>0</v>
      </c>
      <c r="I1234" s="6">
        <v>2.4642681123706258</v>
      </c>
      <c r="J1234" s="6">
        <v>0</v>
      </c>
      <c r="K1234" s="6">
        <v>0</v>
      </c>
      <c r="L1234" s="6">
        <v>2.4642681123706258</v>
      </c>
      <c r="M1234" s="6">
        <f t="shared" si="114"/>
        <v>0.73928043371118779</v>
      </c>
      <c r="N1234" s="6">
        <f t="shared" si="115"/>
        <v>0</v>
      </c>
      <c r="O1234" s="6">
        <f t="shared" si="116"/>
        <v>0.49285362247412517</v>
      </c>
      <c r="P1234" s="6">
        <f t="shared" si="117"/>
        <v>0.98570724494825035</v>
      </c>
      <c r="Q1234" s="6">
        <f t="shared" si="118"/>
        <v>0.37642317192014452</v>
      </c>
      <c r="R1234" s="6">
        <f t="shared" si="119"/>
        <v>0.24642681123706256</v>
      </c>
      <c r="S1234" t="str" cm="1">
        <f t="array" ref="S1234">_xlfn.IFS(R1234&gt;Q1234,"Zunahme",-1*Q1234&gt;R1234,"Abnahme",TRUE,"Konstant")</f>
        <v>Konstant</v>
      </c>
      <c r="T1234">
        <f>IFERROR(INDEX(Gemeinde_Kennzahlen!A:C,MATCH(B1234,Gemeinde_Kennzahlen!B:B,),3),0)</f>
        <v>2988</v>
      </c>
      <c r="U1234">
        <f>IFERROR(IF(ISNUMBER(INDEX(Gemeinde_Kennzahlen!A:W,MATCH(B1234,Gemeinde_Kennzahlen!B:B,),23)),INDEX(Gemeinde_Kennzahlen!A:W,MATCH(B1234,Gemeinde_Kennzahlen!B:B,),23),0),0)</f>
        <v>1070</v>
      </c>
    </row>
    <row r="1235" spans="1:21" x14ac:dyDescent="0.2">
      <c r="A1235">
        <v>4026</v>
      </c>
      <c r="B1235" t="s">
        <v>1160</v>
      </c>
      <c r="C1235" s="6">
        <v>0</v>
      </c>
      <c r="D1235" s="6">
        <v>2.3277467411545625</v>
      </c>
      <c r="E1235" s="6">
        <v>0</v>
      </c>
      <c r="F1235" s="6">
        <v>2.3277467411545625</v>
      </c>
      <c r="G1235" s="6">
        <v>2.3277467411545625</v>
      </c>
      <c r="H1235" s="6">
        <v>0</v>
      </c>
      <c r="I1235" s="6">
        <v>0</v>
      </c>
      <c r="J1235" s="6">
        <v>0</v>
      </c>
      <c r="K1235" s="6">
        <v>0</v>
      </c>
      <c r="L1235" s="6">
        <v>0</v>
      </c>
      <c r="M1235" s="6">
        <f t="shared" ref="M1235:M1298" si="120">AVERAGE(C1235:L1235)</f>
        <v>0.6983240223463687</v>
      </c>
      <c r="N1235" s="6">
        <f t="shared" ref="N1235:N1298" si="121">MEDIAN(C1235:L1235)</f>
        <v>0</v>
      </c>
      <c r="O1235" s="6">
        <f t="shared" ref="O1235:O1298" si="122">AVERAGE((C1235:G1235))</f>
        <v>1.3966480446927374</v>
      </c>
      <c r="P1235" s="6">
        <f t="shared" ref="P1235:P1298" si="123">AVERAGE(H1235:L1235)</f>
        <v>0</v>
      </c>
      <c r="Q1235" s="6">
        <f t="shared" ref="Q1235:Q1298" si="124">STDEVA(C1235:L1235)/SQRT(COUNT(C1235:L1235))</f>
        <v>0.35556918800091869</v>
      </c>
      <c r="R1235" s="6">
        <f t="shared" ref="R1235:R1298" si="125">P1235-M1235</f>
        <v>-0.6983240223463687</v>
      </c>
      <c r="S1235" t="str" cm="1">
        <f t="array" ref="S1235">_xlfn.IFS(R1235&gt;Q1235,"Zunahme",-1*Q1235&gt;R1235,"Abnahme",TRUE,"Konstant")</f>
        <v>Abnahme</v>
      </c>
      <c r="T1235">
        <f>IFERROR(INDEX(Gemeinde_Kennzahlen!A:C,MATCH(B1235,Gemeinde_Kennzahlen!B:B,),3),0)</f>
        <v>3501</v>
      </c>
      <c r="U1235">
        <f>IFERROR(IF(ISNUMBER(INDEX(Gemeinde_Kennzahlen!A:W,MATCH(B1235,Gemeinde_Kennzahlen!B:B,),23)),INDEX(Gemeinde_Kennzahlen!A:W,MATCH(B1235,Gemeinde_Kennzahlen!B:B,),23),0),0)</f>
        <v>795</v>
      </c>
    </row>
    <row r="1236" spans="1:21" x14ac:dyDescent="0.2">
      <c r="A1236">
        <v>4027</v>
      </c>
      <c r="B1236" t="s">
        <v>1159</v>
      </c>
      <c r="C1236" s="6">
        <v>0</v>
      </c>
      <c r="D1236" s="6">
        <v>0</v>
      </c>
      <c r="E1236" s="6">
        <v>1.4463407578825571</v>
      </c>
      <c r="F1236" s="6">
        <v>1.4463407578825571</v>
      </c>
      <c r="G1236" s="6">
        <v>4.3390222736476716</v>
      </c>
      <c r="H1236" s="6">
        <v>0</v>
      </c>
      <c r="I1236" s="6">
        <v>1.4463407578825571</v>
      </c>
      <c r="J1236" s="6">
        <v>1.4463407578825571</v>
      </c>
      <c r="K1236" s="6">
        <v>0</v>
      </c>
      <c r="L1236" s="6">
        <v>0</v>
      </c>
      <c r="M1236" s="6">
        <f t="shared" si="120"/>
        <v>1.0124385305177901</v>
      </c>
      <c r="N1236" s="6">
        <f t="shared" si="121"/>
        <v>0.72317037894127856</v>
      </c>
      <c r="O1236" s="6">
        <f t="shared" si="122"/>
        <v>1.4463407578825571</v>
      </c>
      <c r="P1236" s="6">
        <f t="shared" si="123"/>
        <v>0.57853630315302285</v>
      </c>
      <c r="Q1236" s="6">
        <f t="shared" si="124"/>
        <v>0.43390222736476708</v>
      </c>
      <c r="R1236" s="6">
        <f t="shared" si="125"/>
        <v>-0.43390222736476725</v>
      </c>
      <c r="S1236" t="str" cm="1">
        <f t="array" ref="S1236">_xlfn.IFS(R1236&gt;Q1236,"Zunahme",-1*Q1236&gt;R1236,"Abnahme",TRUE,"Konstant")</f>
        <v>Konstant</v>
      </c>
      <c r="T1236">
        <f>IFERROR(INDEX(Gemeinde_Kennzahlen!A:C,MATCH(B1236,Gemeinde_Kennzahlen!B:B,),3),0)</f>
        <v>5552</v>
      </c>
      <c r="U1236">
        <f>IFERROR(IF(ISNUMBER(INDEX(Gemeinde_Kennzahlen!A:W,MATCH(B1236,Gemeinde_Kennzahlen!B:B,),23)),INDEX(Gemeinde_Kennzahlen!A:W,MATCH(B1236,Gemeinde_Kennzahlen!B:B,),23),0),0)</f>
        <v>1362</v>
      </c>
    </row>
    <row r="1237" spans="1:21" x14ac:dyDescent="0.2">
      <c r="A1237">
        <v>4028</v>
      </c>
      <c r="B1237" t="s">
        <v>1158</v>
      </c>
      <c r="C1237" s="6">
        <v>0</v>
      </c>
      <c r="D1237" s="6">
        <v>0</v>
      </c>
      <c r="E1237" s="6">
        <v>0</v>
      </c>
      <c r="F1237" s="6">
        <v>0</v>
      </c>
      <c r="G1237" s="6">
        <v>0</v>
      </c>
      <c r="H1237" s="6">
        <v>0</v>
      </c>
      <c r="I1237" s="6">
        <v>0</v>
      </c>
      <c r="J1237" s="6">
        <v>0</v>
      </c>
      <c r="K1237" s="6">
        <v>0</v>
      </c>
      <c r="L1237" s="6">
        <v>0</v>
      </c>
      <c r="M1237" s="6">
        <f t="shared" si="120"/>
        <v>0</v>
      </c>
      <c r="N1237" s="6">
        <f t="shared" si="121"/>
        <v>0</v>
      </c>
      <c r="O1237" s="6">
        <f t="shared" si="122"/>
        <v>0</v>
      </c>
      <c r="P1237" s="6">
        <f t="shared" si="123"/>
        <v>0</v>
      </c>
      <c r="Q1237" s="6">
        <f t="shared" si="124"/>
        <v>0</v>
      </c>
      <c r="R1237" s="6">
        <f t="shared" si="125"/>
        <v>0</v>
      </c>
      <c r="S1237" t="str" cm="1">
        <f t="array" ref="S1237">_xlfn.IFS(R1237&gt;Q1237,"Zunahme",-1*Q1237&gt;R1237,"Abnahme",TRUE,"Konstant")</f>
        <v>Konstant</v>
      </c>
      <c r="T1237">
        <f>IFERROR(INDEX(Gemeinde_Kennzahlen!A:C,MATCH(B1237,Gemeinde_Kennzahlen!B:B,),3),0)</f>
        <v>1038</v>
      </c>
      <c r="U1237">
        <f>IFERROR(IF(ISNUMBER(INDEX(Gemeinde_Kennzahlen!A:W,MATCH(B1237,Gemeinde_Kennzahlen!B:B,),23)),INDEX(Gemeinde_Kennzahlen!A:W,MATCH(B1237,Gemeinde_Kennzahlen!B:B,),23),0),0)</f>
        <v>116</v>
      </c>
    </row>
    <row r="1238" spans="1:21" x14ac:dyDescent="0.2">
      <c r="A1238">
        <v>4029</v>
      </c>
      <c r="B1238" t="s">
        <v>1157</v>
      </c>
      <c r="C1238" s="6">
        <v>2.7378507871321012</v>
      </c>
      <c r="D1238" s="6">
        <v>0</v>
      </c>
      <c r="E1238" s="6">
        <v>4.1067761806981515</v>
      </c>
      <c r="F1238" s="6">
        <v>0</v>
      </c>
      <c r="G1238" s="6">
        <v>1.3689253935660506</v>
      </c>
      <c r="H1238" s="6">
        <v>4.1067761806981515</v>
      </c>
      <c r="I1238" s="6">
        <v>0</v>
      </c>
      <c r="J1238" s="6">
        <v>2.7378507871321012</v>
      </c>
      <c r="K1238" s="6">
        <v>1.3689253935660506</v>
      </c>
      <c r="L1238" s="6">
        <v>1.3689253935660506</v>
      </c>
      <c r="M1238" s="6">
        <f t="shared" si="120"/>
        <v>1.7796030116358659</v>
      </c>
      <c r="N1238" s="6">
        <f t="shared" si="121"/>
        <v>1.3689253935660506</v>
      </c>
      <c r="O1238" s="6">
        <f t="shared" si="122"/>
        <v>1.6427104722792607</v>
      </c>
      <c r="P1238" s="6">
        <f t="shared" si="123"/>
        <v>1.9164955509924706</v>
      </c>
      <c r="Q1238" s="6">
        <f t="shared" si="124"/>
        <v>0.50193931097421862</v>
      </c>
      <c r="R1238" s="6">
        <f t="shared" si="125"/>
        <v>0.13689253935660473</v>
      </c>
      <c r="S1238" t="str" cm="1">
        <f t="array" ref="S1238">_xlfn.IFS(R1238&gt;Q1238,"Zunahme",-1*Q1238&gt;R1238,"Abnahme",TRUE,"Konstant")</f>
        <v>Konstant</v>
      </c>
      <c r="T1238">
        <f>IFERROR(INDEX(Gemeinde_Kennzahlen!A:C,MATCH(B1238,Gemeinde_Kennzahlen!B:B,),3),0)</f>
        <v>5461</v>
      </c>
      <c r="U1238">
        <f>IFERROR(IF(ISNUMBER(INDEX(Gemeinde_Kennzahlen!A:W,MATCH(B1238,Gemeinde_Kennzahlen!B:B,),23)),INDEX(Gemeinde_Kennzahlen!A:W,MATCH(B1238,Gemeinde_Kennzahlen!B:B,),23),0),0)</f>
        <v>1844</v>
      </c>
    </row>
    <row r="1239" spans="1:21" x14ac:dyDescent="0.2">
      <c r="A1239">
        <v>4030</v>
      </c>
      <c r="B1239" t="s">
        <v>1156</v>
      </c>
      <c r="C1239" s="6">
        <v>3.7243947858472994</v>
      </c>
      <c r="D1239" s="6">
        <v>3.7243947858472994</v>
      </c>
      <c r="E1239" s="6">
        <v>7.4487895716945989</v>
      </c>
      <c r="F1239" s="6">
        <v>3.7243947858472994</v>
      </c>
      <c r="G1239" s="6">
        <v>0</v>
      </c>
      <c r="H1239" s="6">
        <v>0</v>
      </c>
      <c r="I1239" s="6">
        <v>0</v>
      </c>
      <c r="J1239" s="6">
        <v>3.7243947858472994</v>
      </c>
      <c r="K1239" s="6">
        <v>3.7243947858472994</v>
      </c>
      <c r="L1239" s="6">
        <v>0</v>
      </c>
      <c r="M1239" s="6">
        <f t="shared" si="120"/>
        <v>2.6070763500931093</v>
      </c>
      <c r="N1239" s="6">
        <f t="shared" si="121"/>
        <v>3.7243947858472994</v>
      </c>
      <c r="O1239" s="6">
        <f t="shared" si="122"/>
        <v>3.7243947858472994</v>
      </c>
      <c r="P1239" s="6">
        <f t="shared" si="123"/>
        <v>1.4897579143389197</v>
      </c>
      <c r="Q1239" s="6">
        <f t="shared" si="124"/>
        <v>0.79492541743424572</v>
      </c>
      <c r="R1239" s="6">
        <f t="shared" si="125"/>
        <v>-1.1173184357541897</v>
      </c>
      <c r="S1239" t="str" cm="1">
        <f t="array" ref="S1239">_xlfn.IFS(R1239&gt;Q1239,"Zunahme",-1*Q1239&gt;R1239,"Abnahme",TRUE,"Konstant")</f>
        <v>Abnahme</v>
      </c>
      <c r="T1239">
        <f>IFERROR(INDEX(Gemeinde_Kennzahlen!A:C,MATCH(B1239,Gemeinde_Kennzahlen!B:B,),3),0)</f>
        <v>2057</v>
      </c>
      <c r="U1239">
        <f>IFERROR(IF(ISNUMBER(INDEX(Gemeinde_Kennzahlen!A:W,MATCH(B1239,Gemeinde_Kennzahlen!B:B,),23)),INDEX(Gemeinde_Kennzahlen!A:W,MATCH(B1239,Gemeinde_Kennzahlen!B:B,),23),0),0)</f>
        <v>628</v>
      </c>
    </row>
    <row r="1240" spans="1:21" x14ac:dyDescent="0.2">
      <c r="A1240">
        <v>4031</v>
      </c>
      <c r="B1240" t="s">
        <v>1155</v>
      </c>
      <c r="C1240" s="6">
        <v>0</v>
      </c>
      <c r="D1240" s="6">
        <v>0</v>
      </c>
      <c r="E1240" s="6">
        <v>0</v>
      </c>
      <c r="F1240" s="6">
        <v>0</v>
      </c>
      <c r="G1240" s="6">
        <v>0</v>
      </c>
      <c r="H1240" s="6">
        <v>0</v>
      </c>
      <c r="I1240" s="6">
        <v>0</v>
      </c>
      <c r="J1240" s="6">
        <v>0</v>
      </c>
      <c r="K1240" s="6">
        <v>0</v>
      </c>
      <c r="L1240" s="6">
        <v>0</v>
      </c>
      <c r="M1240" s="6">
        <f t="shared" si="120"/>
        <v>0</v>
      </c>
      <c r="N1240" s="6">
        <f t="shared" si="121"/>
        <v>0</v>
      </c>
      <c r="O1240" s="6">
        <f t="shared" si="122"/>
        <v>0</v>
      </c>
      <c r="P1240" s="6">
        <f t="shared" si="123"/>
        <v>0</v>
      </c>
      <c r="Q1240" s="6">
        <f t="shared" si="124"/>
        <v>0</v>
      </c>
      <c r="R1240" s="6">
        <f t="shared" si="125"/>
        <v>0</v>
      </c>
      <c r="S1240" t="str" cm="1">
        <f t="array" ref="S1240">_xlfn.IFS(R1240&gt;Q1240,"Zunahme",-1*Q1240&gt;R1240,"Abnahme",TRUE,"Konstant")</f>
        <v>Konstant</v>
      </c>
      <c r="T1240">
        <f>IFERROR(INDEX(Gemeinde_Kennzahlen!A:C,MATCH(B1240,Gemeinde_Kennzahlen!B:B,),3),0)</f>
        <v>1795</v>
      </c>
      <c r="U1240">
        <f>IFERROR(IF(ISNUMBER(INDEX(Gemeinde_Kennzahlen!A:W,MATCH(B1240,Gemeinde_Kennzahlen!B:B,),23)),INDEX(Gemeinde_Kennzahlen!A:W,MATCH(B1240,Gemeinde_Kennzahlen!B:B,),23),0),0)</f>
        <v>409</v>
      </c>
    </row>
    <row r="1241" spans="1:21" x14ac:dyDescent="0.2">
      <c r="A1241">
        <v>4032</v>
      </c>
      <c r="B1241" t="s">
        <v>1154</v>
      </c>
      <c r="C1241" s="6">
        <v>0</v>
      </c>
      <c r="D1241" s="6">
        <v>0</v>
      </c>
      <c r="E1241" s="6">
        <v>0</v>
      </c>
      <c r="F1241" s="6">
        <v>2.0483408439164275</v>
      </c>
      <c r="G1241" s="6">
        <v>0</v>
      </c>
      <c r="H1241" s="6">
        <v>0</v>
      </c>
      <c r="I1241" s="6">
        <v>2.0483408439164275</v>
      </c>
      <c r="J1241" s="6">
        <v>0</v>
      </c>
      <c r="K1241" s="6">
        <v>0</v>
      </c>
      <c r="L1241" s="6">
        <v>2.0483408439164275</v>
      </c>
      <c r="M1241" s="6">
        <f t="shared" si="120"/>
        <v>0.61450225317492824</v>
      </c>
      <c r="N1241" s="6">
        <f t="shared" si="121"/>
        <v>0</v>
      </c>
      <c r="O1241" s="6">
        <f t="shared" si="122"/>
        <v>0.40966816878328549</v>
      </c>
      <c r="P1241" s="6">
        <f t="shared" si="123"/>
        <v>0.81933633756657098</v>
      </c>
      <c r="Q1241" s="6">
        <f t="shared" si="124"/>
        <v>0.31288923221055848</v>
      </c>
      <c r="R1241" s="6">
        <f t="shared" si="125"/>
        <v>0.20483408439164275</v>
      </c>
      <c r="S1241" t="str" cm="1">
        <f t="array" ref="S1241">_xlfn.IFS(R1241&gt;Q1241,"Zunahme",-1*Q1241&gt;R1241,"Abnahme",TRUE,"Konstant")</f>
        <v>Konstant</v>
      </c>
      <c r="T1241">
        <f>IFERROR(INDEX(Gemeinde_Kennzahlen!A:C,MATCH(B1241,Gemeinde_Kennzahlen!B:B,),3),0)</f>
        <v>2123</v>
      </c>
      <c r="U1241">
        <f>IFERROR(IF(ISNUMBER(INDEX(Gemeinde_Kennzahlen!A:W,MATCH(B1241,Gemeinde_Kennzahlen!B:B,),23)),INDEX(Gemeinde_Kennzahlen!A:W,MATCH(B1241,Gemeinde_Kennzahlen!B:B,),23),0),0)</f>
        <v>2759</v>
      </c>
    </row>
    <row r="1242" spans="1:21" x14ac:dyDescent="0.2">
      <c r="A1242">
        <v>4033</v>
      </c>
      <c r="B1242" t="s">
        <v>1153</v>
      </c>
      <c r="C1242" s="6">
        <v>0</v>
      </c>
      <c r="D1242" s="6">
        <v>1.3092432573972244</v>
      </c>
      <c r="E1242" s="6">
        <v>2.6184865147944487</v>
      </c>
      <c r="F1242" s="6">
        <v>0</v>
      </c>
      <c r="G1242" s="6">
        <v>1.3092432573972244</v>
      </c>
      <c r="H1242" s="6">
        <v>1.3092432573972244</v>
      </c>
      <c r="I1242" s="6">
        <v>1.3092432573972244</v>
      </c>
      <c r="J1242" s="6">
        <v>2.6184865147944487</v>
      </c>
      <c r="K1242" s="6">
        <v>2.6184865147944487</v>
      </c>
      <c r="L1242" s="6">
        <v>2.6184865147944487</v>
      </c>
      <c r="M1242" s="6">
        <f t="shared" si="120"/>
        <v>1.5710919088766691</v>
      </c>
      <c r="N1242" s="6">
        <f t="shared" si="121"/>
        <v>1.3092432573972244</v>
      </c>
      <c r="O1242" s="6">
        <f t="shared" si="122"/>
        <v>1.0473946059177794</v>
      </c>
      <c r="P1242" s="6">
        <f t="shared" si="123"/>
        <v>2.0947892118355589</v>
      </c>
      <c r="Q1242" s="6">
        <f t="shared" si="124"/>
        <v>0.32658264700828687</v>
      </c>
      <c r="R1242" s="6">
        <f t="shared" si="125"/>
        <v>0.52369730295888983</v>
      </c>
      <c r="S1242" t="str" cm="1">
        <f t="array" ref="S1242">_xlfn.IFS(R1242&gt;Q1242,"Zunahme",-1*Q1242&gt;R1242,"Abnahme",TRUE,"Konstant")</f>
        <v>Zunahme</v>
      </c>
      <c r="T1242">
        <f>IFERROR(INDEX(Gemeinde_Kennzahlen!A:C,MATCH(B1242,Gemeinde_Kennzahlen!B:B,),3),0)</f>
        <v>5772</v>
      </c>
      <c r="U1242">
        <f>IFERROR(IF(ISNUMBER(INDEX(Gemeinde_Kennzahlen!A:W,MATCH(B1242,Gemeinde_Kennzahlen!B:B,),23)),INDEX(Gemeinde_Kennzahlen!A:W,MATCH(B1242,Gemeinde_Kennzahlen!B:B,),23),0),0)</f>
        <v>1866</v>
      </c>
    </row>
    <row r="1243" spans="1:21" x14ac:dyDescent="0.2">
      <c r="A1243">
        <v>4034</v>
      </c>
      <c r="B1243" t="s">
        <v>1152</v>
      </c>
      <c r="C1243" s="6">
        <v>1.7151187719749594</v>
      </c>
      <c r="D1243" s="6">
        <v>0.85755938598747972</v>
      </c>
      <c r="E1243" s="6">
        <v>0.85755938598747972</v>
      </c>
      <c r="F1243" s="6">
        <v>0</v>
      </c>
      <c r="G1243" s="6">
        <v>1.7151187719749594</v>
      </c>
      <c r="H1243" s="6">
        <v>1.7151187719749594</v>
      </c>
      <c r="I1243" s="6">
        <v>0.85755938598747972</v>
      </c>
      <c r="J1243" s="6">
        <v>2.5726781579624389</v>
      </c>
      <c r="K1243" s="6">
        <v>1.7151187719749594</v>
      </c>
      <c r="L1243" s="6">
        <v>2.5726781579624389</v>
      </c>
      <c r="M1243" s="6">
        <f t="shared" si="120"/>
        <v>1.4578509561787154</v>
      </c>
      <c r="N1243" s="6">
        <f t="shared" si="121"/>
        <v>1.7151187719749594</v>
      </c>
      <c r="O1243" s="6">
        <f t="shared" si="122"/>
        <v>1.0290712631849757</v>
      </c>
      <c r="P1243" s="6">
        <f t="shared" si="123"/>
        <v>1.8866306491724554</v>
      </c>
      <c r="Q1243" s="6">
        <f t="shared" si="124"/>
        <v>0.25726781579624391</v>
      </c>
      <c r="R1243" s="6">
        <f t="shared" si="125"/>
        <v>0.42877969299373997</v>
      </c>
      <c r="S1243" t="str" cm="1">
        <f t="array" ref="S1243">_xlfn.IFS(R1243&gt;Q1243,"Zunahme",-1*Q1243&gt;R1243,"Abnahme",TRUE,"Konstant")</f>
        <v>Zunahme</v>
      </c>
      <c r="T1243">
        <f>IFERROR(INDEX(Gemeinde_Kennzahlen!A:C,MATCH(B1243,Gemeinde_Kennzahlen!B:B,),3),0)</f>
        <v>8950</v>
      </c>
      <c r="U1243">
        <f>IFERROR(IF(ISNUMBER(INDEX(Gemeinde_Kennzahlen!A:W,MATCH(B1243,Gemeinde_Kennzahlen!B:B,),23)),INDEX(Gemeinde_Kennzahlen!A:W,MATCH(B1243,Gemeinde_Kennzahlen!B:B,),23),0),0)</f>
        <v>2711</v>
      </c>
    </row>
    <row r="1244" spans="1:21" x14ac:dyDescent="0.2">
      <c r="A1244">
        <v>4035</v>
      </c>
      <c r="B1244" t="s">
        <v>1151</v>
      </c>
      <c r="C1244" s="6">
        <v>0</v>
      </c>
      <c r="D1244" s="6">
        <v>2.0500205002050018</v>
      </c>
      <c r="E1244" s="6">
        <v>0</v>
      </c>
      <c r="F1244" s="6">
        <v>0</v>
      </c>
      <c r="G1244" s="6">
        <v>0</v>
      </c>
      <c r="H1244" s="6">
        <v>0</v>
      </c>
      <c r="I1244" s="6">
        <v>0</v>
      </c>
      <c r="J1244" s="6">
        <v>2.0500205002050018</v>
      </c>
      <c r="K1244" s="6">
        <v>2.0500205002050018</v>
      </c>
      <c r="L1244" s="6">
        <v>0</v>
      </c>
      <c r="M1244" s="6">
        <f t="shared" si="120"/>
        <v>0.6150061500615005</v>
      </c>
      <c r="N1244" s="6">
        <f t="shared" si="121"/>
        <v>0</v>
      </c>
      <c r="O1244" s="6">
        <f t="shared" si="122"/>
        <v>0.41000410004100035</v>
      </c>
      <c r="P1244" s="6">
        <f t="shared" si="123"/>
        <v>0.8200082000820007</v>
      </c>
      <c r="Q1244" s="6">
        <f t="shared" si="124"/>
        <v>0.31314580394668851</v>
      </c>
      <c r="R1244" s="6">
        <f t="shared" si="125"/>
        <v>0.2050020500205002</v>
      </c>
      <c r="S1244" t="str" cm="1">
        <f t="array" ref="S1244">_xlfn.IFS(R1244&gt;Q1244,"Zunahme",-1*Q1244&gt;R1244,"Abnahme",TRUE,"Konstant")</f>
        <v>Konstant</v>
      </c>
      <c r="T1244">
        <f>IFERROR(INDEX(Gemeinde_Kennzahlen!A:C,MATCH(B1244,Gemeinde_Kennzahlen!B:B,),3),0)</f>
        <v>4134</v>
      </c>
      <c r="U1244">
        <f>IFERROR(IF(ISNUMBER(INDEX(Gemeinde_Kennzahlen!A:W,MATCH(B1244,Gemeinde_Kennzahlen!B:B,),23)),INDEX(Gemeinde_Kennzahlen!A:W,MATCH(B1244,Gemeinde_Kennzahlen!B:B,),23),0),0)</f>
        <v>744</v>
      </c>
    </row>
    <row r="1245" spans="1:21" x14ac:dyDescent="0.2">
      <c r="A1245">
        <v>4037</v>
      </c>
      <c r="B1245" t="s">
        <v>1150</v>
      </c>
      <c r="C1245" s="6">
        <v>0</v>
      </c>
      <c r="D1245" s="6">
        <v>6.1374795417348604</v>
      </c>
      <c r="E1245" s="6">
        <v>0</v>
      </c>
      <c r="F1245" s="6">
        <v>0</v>
      </c>
      <c r="G1245" s="6">
        <v>0</v>
      </c>
      <c r="H1245" s="6">
        <v>0</v>
      </c>
      <c r="I1245" s="6">
        <v>0</v>
      </c>
      <c r="J1245" s="6">
        <v>2.0458265139116203</v>
      </c>
      <c r="K1245" s="6">
        <v>2.0458265139116203</v>
      </c>
      <c r="L1245" s="6">
        <v>0</v>
      </c>
      <c r="M1245" s="6">
        <f t="shared" si="120"/>
        <v>1.0229132569558101</v>
      </c>
      <c r="N1245" s="6">
        <f t="shared" si="121"/>
        <v>0</v>
      </c>
      <c r="O1245" s="6">
        <f t="shared" si="122"/>
        <v>1.2274959083469721</v>
      </c>
      <c r="P1245" s="6">
        <f t="shared" si="123"/>
        <v>0.81833060556464809</v>
      </c>
      <c r="Q1245" s="6">
        <f t="shared" si="124"/>
        <v>0.6287196165638903</v>
      </c>
      <c r="R1245" s="6">
        <f t="shared" si="125"/>
        <v>-0.20458265139116205</v>
      </c>
      <c r="S1245" t="str" cm="1">
        <f t="array" ref="S1245">_xlfn.IFS(R1245&gt;Q1245,"Zunahme",-1*Q1245&gt;R1245,"Abnahme",TRUE,"Konstant")</f>
        <v>Konstant</v>
      </c>
      <c r="T1245">
        <f>IFERROR(INDEX(Gemeinde_Kennzahlen!A:C,MATCH(B1245,Gemeinde_Kennzahlen!B:B,),3),0)</f>
        <v>4080</v>
      </c>
      <c r="U1245">
        <f>IFERROR(IF(ISNUMBER(INDEX(Gemeinde_Kennzahlen!A:W,MATCH(B1245,Gemeinde_Kennzahlen!B:B,),23)),INDEX(Gemeinde_Kennzahlen!A:W,MATCH(B1245,Gemeinde_Kennzahlen!B:B,),23),0),0)</f>
        <v>808</v>
      </c>
    </row>
    <row r="1246" spans="1:21" x14ac:dyDescent="0.2">
      <c r="A1246">
        <v>4038</v>
      </c>
      <c r="B1246" t="s">
        <v>1149</v>
      </c>
      <c r="C1246" s="6">
        <v>0.93958470356102597</v>
      </c>
      <c r="D1246" s="6">
        <v>0.93958470356102597</v>
      </c>
      <c r="E1246" s="6">
        <v>0.93958470356102597</v>
      </c>
      <c r="F1246" s="6">
        <v>1.8791694071220519</v>
      </c>
      <c r="G1246" s="6">
        <v>0.93958470356102597</v>
      </c>
      <c r="H1246" s="6">
        <v>6.5770929249271823</v>
      </c>
      <c r="I1246" s="6">
        <v>2.818754110683078</v>
      </c>
      <c r="J1246" s="6">
        <v>1.8791694071220519</v>
      </c>
      <c r="K1246" s="6">
        <v>2.818754110683078</v>
      </c>
      <c r="L1246" s="6">
        <v>0.93958470356102597</v>
      </c>
      <c r="M1246" s="6">
        <f t="shared" si="120"/>
        <v>2.0670863478342572</v>
      </c>
      <c r="N1246" s="6">
        <f t="shared" si="121"/>
        <v>1.409377055341539</v>
      </c>
      <c r="O1246" s="6">
        <f t="shared" si="122"/>
        <v>1.1275016442732313</v>
      </c>
      <c r="P1246" s="6">
        <f t="shared" si="123"/>
        <v>3.006671051395283</v>
      </c>
      <c r="Q1246" s="6">
        <f t="shared" si="124"/>
        <v>0.55674743445241559</v>
      </c>
      <c r="R1246" s="6">
        <f t="shared" si="125"/>
        <v>0.93958470356102586</v>
      </c>
      <c r="S1246" t="str" cm="1">
        <f t="array" ref="S1246">_xlfn.IFS(R1246&gt;Q1246,"Zunahme",-1*Q1246&gt;R1246,"Abnahme",TRUE,"Konstant")</f>
        <v>Zunahme</v>
      </c>
      <c r="T1246">
        <f>IFERROR(INDEX(Gemeinde_Kennzahlen!A:C,MATCH(B1246,Gemeinde_Kennzahlen!B:B,),3),0)</f>
        <v>8628</v>
      </c>
      <c r="U1246">
        <f>IFERROR(IF(ISNUMBER(INDEX(Gemeinde_Kennzahlen!A:W,MATCH(B1246,Gemeinde_Kennzahlen!B:B,),23)),INDEX(Gemeinde_Kennzahlen!A:W,MATCH(B1246,Gemeinde_Kennzahlen!B:B,),23),0),0)</f>
        <v>2015</v>
      </c>
    </row>
    <row r="1247" spans="1:21" x14ac:dyDescent="0.2">
      <c r="A1247">
        <v>4039</v>
      </c>
      <c r="B1247" t="s">
        <v>1148</v>
      </c>
      <c r="C1247" s="6">
        <v>0</v>
      </c>
      <c r="D1247" s="6">
        <v>0</v>
      </c>
      <c r="E1247" s="6">
        <v>0</v>
      </c>
      <c r="F1247" s="6">
        <v>0</v>
      </c>
      <c r="G1247" s="6">
        <v>0</v>
      </c>
      <c r="H1247" s="6">
        <v>0</v>
      </c>
      <c r="I1247" s="6">
        <v>0</v>
      </c>
      <c r="J1247" s="6">
        <v>3.9385584875935407</v>
      </c>
      <c r="K1247" s="6">
        <v>0</v>
      </c>
      <c r="L1247" s="6">
        <v>0</v>
      </c>
      <c r="M1247" s="6">
        <f t="shared" si="120"/>
        <v>0.39385584875935409</v>
      </c>
      <c r="N1247" s="6">
        <f t="shared" si="121"/>
        <v>0</v>
      </c>
      <c r="O1247" s="6">
        <f t="shared" si="122"/>
        <v>0</v>
      </c>
      <c r="P1247" s="6">
        <f t="shared" si="123"/>
        <v>0.78771169751870818</v>
      </c>
      <c r="Q1247" s="6">
        <f t="shared" si="124"/>
        <v>0.39385584875935403</v>
      </c>
      <c r="R1247" s="6">
        <f t="shared" si="125"/>
        <v>0.39385584875935409</v>
      </c>
      <c r="S1247" t="str" cm="1">
        <f t="array" ref="S1247">_xlfn.IFS(R1247&gt;Q1247,"Zunahme",-1*Q1247&gt;R1247,"Abnahme",TRUE,"Konstant")</f>
        <v>Konstant</v>
      </c>
      <c r="T1247">
        <f>IFERROR(INDEX(Gemeinde_Kennzahlen!A:C,MATCH(B1247,Gemeinde_Kennzahlen!B:B,),3),0)</f>
        <v>2019</v>
      </c>
      <c r="U1247">
        <f>IFERROR(IF(ISNUMBER(INDEX(Gemeinde_Kennzahlen!A:W,MATCH(B1247,Gemeinde_Kennzahlen!B:B,),23)),INDEX(Gemeinde_Kennzahlen!A:W,MATCH(B1247,Gemeinde_Kennzahlen!B:B,),23),0),0)</f>
        <v>520</v>
      </c>
    </row>
    <row r="1248" spans="1:21" x14ac:dyDescent="0.2">
      <c r="A1248">
        <v>4040</v>
      </c>
      <c r="B1248" t="s">
        <v>1147</v>
      </c>
      <c r="C1248" s="6">
        <v>0</v>
      </c>
      <c r="D1248" s="6">
        <v>1.9601117263684029</v>
      </c>
      <c r="E1248" s="6">
        <v>0.98005586318420146</v>
      </c>
      <c r="F1248" s="6">
        <v>0.98005586318420146</v>
      </c>
      <c r="G1248" s="6">
        <v>0.98005586318420146</v>
      </c>
      <c r="H1248" s="6">
        <v>0.49002793159210073</v>
      </c>
      <c r="I1248" s="6">
        <v>0.98005586318420146</v>
      </c>
      <c r="J1248" s="6">
        <v>1.4700837947763021</v>
      </c>
      <c r="K1248" s="6">
        <v>0.49002793159210073</v>
      </c>
      <c r="L1248" s="6">
        <v>1.4700837947763021</v>
      </c>
      <c r="M1248" s="6">
        <f t="shared" si="120"/>
        <v>0.98005586318420135</v>
      </c>
      <c r="N1248" s="6">
        <f t="shared" si="121"/>
        <v>0.98005586318420146</v>
      </c>
      <c r="O1248" s="6">
        <f t="shared" si="122"/>
        <v>0.98005586318420135</v>
      </c>
      <c r="P1248" s="6">
        <f t="shared" si="123"/>
        <v>0.98005586318420135</v>
      </c>
      <c r="Q1248" s="6">
        <f t="shared" si="124"/>
        <v>0.17893290129372799</v>
      </c>
      <c r="R1248" s="6">
        <f t="shared" si="125"/>
        <v>0</v>
      </c>
      <c r="S1248" t="str" cm="1">
        <f t="array" ref="S1248">_xlfn.IFS(R1248&gt;Q1248,"Zunahme",-1*Q1248&gt;R1248,"Abnahme",TRUE,"Konstant")</f>
        <v>Konstant</v>
      </c>
      <c r="T1248">
        <f>IFERROR(INDEX(Gemeinde_Kennzahlen!A:C,MATCH(B1248,Gemeinde_Kennzahlen!B:B,),3),0)</f>
        <v>12065</v>
      </c>
      <c r="U1248">
        <f>IFERROR(IF(ISNUMBER(INDEX(Gemeinde_Kennzahlen!A:W,MATCH(B1248,Gemeinde_Kennzahlen!B:B,),23)),INDEX(Gemeinde_Kennzahlen!A:W,MATCH(B1248,Gemeinde_Kennzahlen!B:B,),23),0),0)</f>
        <v>8342</v>
      </c>
    </row>
    <row r="1249" spans="1:21" x14ac:dyDescent="0.2">
      <c r="A1249">
        <v>4041</v>
      </c>
      <c r="B1249" t="s">
        <v>1146</v>
      </c>
      <c r="C1249" s="6">
        <v>0</v>
      </c>
      <c r="D1249" s="6">
        <v>0</v>
      </c>
      <c r="E1249" s="6">
        <v>3.2435939020434641</v>
      </c>
      <c r="F1249" s="6">
        <v>0</v>
      </c>
      <c r="G1249" s="6">
        <v>0</v>
      </c>
      <c r="H1249" s="6">
        <v>0</v>
      </c>
      <c r="I1249" s="6">
        <v>3.2435939020434641</v>
      </c>
      <c r="J1249" s="6">
        <v>0</v>
      </c>
      <c r="K1249" s="6">
        <v>0</v>
      </c>
      <c r="L1249" s="6">
        <v>0</v>
      </c>
      <c r="M1249" s="6">
        <f t="shared" si="120"/>
        <v>0.6487187804086928</v>
      </c>
      <c r="N1249" s="6">
        <f t="shared" si="121"/>
        <v>0</v>
      </c>
      <c r="O1249" s="6">
        <f t="shared" si="122"/>
        <v>0.6487187804086928</v>
      </c>
      <c r="P1249" s="6">
        <f t="shared" si="123"/>
        <v>0.6487187804086928</v>
      </c>
      <c r="Q1249" s="6">
        <f t="shared" si="124"/>
        <v>0.43247918693912851</v>
      </c>
      <c r="R1249" s="6">
        <f t="shared" si="125"/>
        <v>0</v>
      </c>
      <c r="S1249" t="str" cm="1">
        <f t="array" ref="S1249">_xlfn.IFS(R1249&gt;Q1249,"Zunahme",-1*Q1249&gt;R1249,"Abnahme",TRUE,"Konstant")</f>
        <v>Konstant</v>
      </c>
      <c r="T1249">
        <f>IFERROR(INDEX(Gemeinde_Kennzahlen!A:C,MATCH(B1249,Gemeinde_Kennzahlen!B:B,),3),0)</f>
        <v>2201</v>
      </c>
      <c r="U1249">
        <f>IFERROR(IF(ISNUMBER(INDEX(Gemeinde_Kennzahlen!A:W,MATCH(B1249,Gemeinde_Kennzahlen!B:B,),23)),INDEX(Gemeinde_Kennzahlen!A:W,MATCH(B1249,Gemeinde_Kennzahlen!B:B,),23),0),0)</f>
        <v>882</v>
      </c>
    </row>
    <row r="1250" spans="1:21" x14ac:dyDescent="0.2">
      <c r="A1250">
        <v>4042</v>
      </c>
      <c r="B1250" t="s">
        <v>1145</v>
      </c>
      <c r="C1250" s="6">
        <v>2.6631158455392812</v>
      </c>
      <c r="D1250" s="6">
        <v>2.6631158455392812</v>
      </c>
      <c r="E1250" s="6">
        <v>0</v>
      </c>
      <c r="F1250" s="6">
        <v>0</v>
      </c>
      <c r="G1250" s="6">
        <v>2.6631158455392812</v>
      </c>
      <c r="H1250" s="6">
        <v>2.6631158455392812</v>
      </c>
      <c r="I1250" s="6">
        <v>0</v>
      </c>
      <c r="J1250" s="6">
        <v>5.3262316910785623</v>
      </c>
      <c r="K1250" s="6">
        <v>0</v>
      </c>
      <c r="L1250" s="6">
        <v>0</v>
      </c>
      <c r="M1250" s="6">
        <f t="shared" si="120"/>
        <v>1.5978695073235687</v>
      </c>
      <c r="N1250" s="6">
        <f t="shared" si="121"/>
        <v>1.3315579227696406</v>
      </c>
      <c r="O1250" s="6">
        <f t="shared" si="122"/>
        <v>1.5978695073235687</v>
      </c>
      <c r="P1250" s="6">
        <f t="shared" si="123"/>
        <v>1.5978695073235687</v>
      </c>
      <c r="Q1250" s="6">
        <f t="shared" si="124"/>
        <v>0.58883706886025744</v>
      </c>
      <c r="R1250" s="6">
        <f t="shared" si="125"/>
        <v>0</v>
      </c>
      <c r="S1250" t="str" cm="1">
        <f t="array" ref="S1250">_xlfn.IFS(R1250&gt;Q1250,"Zunahme",-1*Q1250&gt;R1250,"Abnahme",TRUE,"Konstant")</f>
        <v>Konstant</v>
      </c>
      <c r="T1250">
        <f>IFERROR(INDEX(Gemeinde_Kennzahlen!A:C,MATCH(B1250,Gemeinde_Kennzahlen!B:B,),3),0)</f>
        <v>3004</v>
      </c>
      <c r="U1250">
        <f>IFERROR(IF(ISNUMBER(INDEX(Gemeinde_Kennzahlen!A:W,MATCH(B1250,Gemeinde_Kennzahlen!B:B,),23)),INDEX(Gemeinde_Kennzahlen!A:W,MATCH(B1250,Gemeinde_Kennzahlen!B:B,),23),0),0)</f>
        <v>751</v>
      </c>
    </row>
    <row r="1251" spans="1:21" x14ac:dyDescent="0.2">
      <c r="A1251">
        <v>4044</v>
      </c>
      <c r="B1251" t="s">
        <v>1144</v>
      </c>
      <c r="C1251" s="6">
        <v>1.0198878123406425</v>
      </c>
      <c r="D1251" s="6">
        <v>0</v>
      </c>
      <c r="E1251" s="6">
        <v>1.0198878123406425</v>
      </c>
      <c r="F1251" s="6">
        <v>0</v>
      </c>
      <c r="G1251" s="6">
        <v>0</v>
      </c>
      <c r="H1251" s="6">
        <v>0</v>
      </c>
      <c r="I1251" s="6">
        <v>2.039775624681285</v>
      </c>
      <c r="J1251" s="6">
        <v>1.0198878123406425</v>
      </c>
      <c r="K1251" s="6">
        <v>1.0198878123406425</v>
      </c>
      <c r="L1251" s="6">
        <v>1.0198878123406425</v>
      </c>
      <c r="M1251" s="6">
        <f t="shared" si="120"/>
        <v>0.71392146863844974</v>
      </c>
      <c r="N1251" s="6">
        <f t="shared" si="121"/>
        <v>1.0198878123406425</v>
      </c>
      <c r="O1251" s="6">
        <f t="shared" si="122"/>
        <v>0.40795512493625702</v>
      </c>
      <c r="P1251" s="6">
        <f t="shared" si="123"/>
        <v>1.0198878123406425</v>
      </c>
      <c r="Q1251" s="6">
        <f t="shared" si="124"/>
        <v>0.21768227902202442</v>
      </c>
      <c r="R1251" s="6">
        <f t="shared" si="125"/>
        <v>0.30596634370219278</v>
      </c>
      <c r="S1251" t="str" cm="1">
        <f t="array" ref="S1251">_xlfn.IFS(R1251&gt;Q1251,"Zunahme",-1*Q1251&gt;R1251,"Abnahme",TRUE,"Konstant")</f>
        <v>Zunahme</v>
      </c>
      <c r="T1251">
        <f>IFERROR(INDEX(Gemeinde_Kennzahlen!A:C,MATCH(B1251,Gemeinde_Kennzahlen!B:B,),3),0)</f>
        <v>7211</v>
      </c>
      <c r="U1251">
        <f>IFERROR(IF(ISNUMBER(INDEX(Gemeinde_Kennzahlen!A:W,MATCH(B1251,Gemeinde_Kennzahlen!B:B,),23)),INDEX(Gemeinde_Kennzahlen!A:W,MATCH(B1251,Gemeinde_Kennzahlen!B:B,),23),0),0)</f>
        <v>2594</v>
      </c>
    </row>
    <row r="1252" spans="1:21" x14ac:dyDescent="0.2">
      <c r="A1252">
        <v>4045</v>
      </c>
      <c r="B1252" t="s">
        <v>1143</v>
      </c>
      <c r="C1252" s="6">
        <v>1.3780748294632399</v>
      </c>
      <c r="D1252" s="6">
        <v>1.0335561220974299</v>
      </c>
      <c r="E1252" s="6">
        <v>2.0671122441948597</v>
      </c>
      <c r="F1252" s="6">
        <v>0.68903741473161995</v>
      </c>
      <c r="G1252" s="6">
        <v>1.7225935368290497</v>
      </c>
      <c r="H1252" s="6">
        <v>2.4116309515606695</v>
      </c>
      <c r="I1252" s="6">
        <v>1.0335561220974299</v>
      </c>
      <c r="J1252" s="6">
        <v>2.0671122441948597</v>
      </c>
      <c r="K1252" s="6">
        <v>1.0335561220974299</v>
      </c>
      <c r="L1252" s="6">
        <v>2.4116309515606695</v>
      </c>
      <c r="M1252" s="6">
        <f t="shared" si="120"/>
        <v>1.5847860538827256</v>
      </c>
      <c r="N1252" s="6">
        <f t="shared" si="121"/>
        <v>1.5503341831461448</v>
      </c>
      <c r="O1252" s="6">
        <f t="shared" si="122"/>
        <v>1.3780748294632397</v>
      </c>
      <c r="P1252" s="6">
        <f t="shared" si="123"/>
        <v>1.7914972783022116</v>
      </c>
      <c r="Q1252" s="6">
        <f t="shared" si="124"/>
        <v>0.20022963060891044</v>
      </c>
      <c r="R1252" s="6">
        <f t="shared" si="125"/>
        <v>0.20671122441948597</v>
      </c>
      <c r="S1252" t="str" cm="1">
        <f t="array" ref="S1252">_xlfn.IFS(R1252&gt;Q1252,"Zunahme",-1*Q1252&gt;R1252,"Abnahme",TRUE,"Konstant")</f>
        <v>Zunahme</v>
      </c>
      <c r="T1252">
        <f>IFERROR(INDEX(Gemeinde_Kennzahlen!A:C,MATCH(B1252,Gemeinde_Kennzahlen!B:B,),3),0)</f>
        <v>20934</v>
      </c>
      <c r="U1252">
        <f>IFERROR(IF(ISNUMBER(INDEX(Gemeinde_Kennzahlen!A:W,MATCH(B1252,Gemeinde_Kennzahlen!B:B,),23)),INDEX(Gemeinde_Kennzahlen!A:W,MATCH(B1252,Gemeinde_Kennzahlen!B:B,),23),0),0)</f>
        <v>8092</v>
      </c>
    </row>
    <row r="1253" spans="1:21" x14ac:dyDescent="0.2">
      <c r="A1253">
        <v>4046</v>
      </c>
      <c r="B1253" t="s">
        <v>1142</v>
      </c>
      <c r="C1253" s="6">
        <v>5.1706308169596698</v>
      </c>
      <c r="D1253" s="6">
        <v>0</v>
      </c>
      <c r="E1253" s="6">
        <v>0</v>
      </c>
      <c r="F1253" s="6">
        <v>0</v>
      </c>
      <c r="G1253" s="6">
        <v>0</v>
      </c>
      <c r="H1253" s="6">
        <v>5.1706308169596698</v>
      </c>
      <c r="I1253" s="6">
        <v>0</v>
      </c>
      <c r="J1253" s="6">
        <v>0</v>
      </c>
      <c r="K1253" s="6">
        <v>0</v>
      </c>
      <c r="L1253" s="6">
        <v>0</v>
      </c>
      <c r="M1253" s="6">
        <f t="shared" si="120"/>
        <v>1.0341261633919339</v>
      </c>
      <c r="N1253" s="6">
        <f t="shared" si="121"/>
        <v>0</v>
      </c>
      <c r="O1253" s="6">
        <f t="shared" si="122"/>
        <v>1.0341261633919339</v>
      </c>
      <c r="P1253" s="6">
        <f t="shared" si="123"/>
        <v>1.0341261633919339</v>
      </c>
      <c r="Q1253" s="6">
        <f t="shared" si="124"/>
        <v>0.68941744226128931</v>
      </c>
      <c r="R1253" s="6">
        <f t="shared" si="125"/>
        <v>0</v>
      </c>
      <c r="S1253" t="str" cm="1">
        <f t="array" ref="S1253">_xlfn.IFS(R1253&gt;Q1253,"Zunahme",-1*Q1253&gt;R1253,"Abnahme",TRUE,"Konstant")</f>
        <v>Konstant</v>
      </c>
      <c r="T1253">
        <f>IFERROR(INDEX(Gemeinde_Kennzahlen!A:C,MATCH(B1253,Gemeinde_Kennzahlen!B:B,),3),0)</f>
        <v>1603</v>
      </c>
      <c r="U1253">
        <f>IFERROR(IF(ISNUMBER(INDEX(Gemeinde_Kennzahlen!A:W,MATCH(B1253,Gemeinde_Kennzahlen!B:B,),23)),INDEX(Gemeinde_Kennzahlen!A:W,MATCH(B1253,Gemeinde_Kennzahlen!B:B,),23),0),0)</f>
        <v>331</v>
      </c>
    </row>
    <row r="1254" spans="1:21" x14ac:dyDescent="0.2">
      <c r="A1254">
        <v>4047</v>
      </c>
      <c r="B1254" t="s">
        <v>1141</v>
      </c>
      <c r="C1254" s="6">
        <v>0</v>
      </c>
      <c r="D1254" s="6">
        <v>1.184413123297406</v>
      </c>
      <c r="E1254" s="6">
        <v>0</v>
      </c>
      <c r="F1254" s="6">
        <v>0</v>
      </c>
      <c r="G1254" s="6">
        <v>1.184413123297406</v>
      </c>
      <c r="H1254" s="6">
        <v>1.184413123297406</v>
      </c>
      <c r="I1254" s="6">
        <v>0</v>
      </c>
      <c r="J1254" s="6">
        <v>2.368826246594812</v>
      </c>
      <c r="K1254" s="6">
        <v>1.184413123297406</v>
      </c>
      <c r="L1254" s="6">
        <v>0</v>
      </c>
      <c r="M1254" s="6">
        <f t="shared" si="120"/>
        <v>0.71064787397844364</v>
      </c>
      <c r="N1254" s="6">
        <f t="shared" si="121"/>
        <v>0.592206561648703</v>
      </c>
      <c r="O1254" s="6">
        <f t="shared" si="122"/>
        <v>0.47376524931896241</v>
      </c>
      <c r="P1254" s="6">
        <f t="shared" si="123"/>
        <v>0.94753049863792482</v>
      </c>
      <c r="Q1254" s="6">
        <f t="shared" si="124"/>
        <v>0.26188359511669623</v>
      </c>
      <c r="R1254" s="6">
        <f t="shared" si="125"/>
        <v>0.23688262465948118</v>
      </c>
      <c r="S1254" t="str" cm="1">
        <f t="array" ref="S1254">_xlfn.IFS(R1254&gt;Q1254,"Zunahme",-1*Q1254&gt;R1254,"Abnahme",TRUE,"Konstant")</f>
        <v>Konstant</v>
      </c>
      <c r="T1254">
        <f>IFERROR(INDEX(Gemeinde_Kennzahlen!A:C,MATCH(B1254,Gemeinde_Kennzahlen!B:B,),3),0)</f>
        <v>4768</v>
      </c>
      <c r="U1254">
        <f>IFERROR(IF(ISNUMBER(INDEX(Gemeinde_Kennzahlen!A:W,MATCH(B1254,Gemeinde_Kennzahlen!B:B,),23)),INDEX(Gemeinde_Kennzahlen!A:W,MATCH(B1254,Gemeinde_Kennzahlen!B:B,),23),0),0)</f>
        <v>3675</v>
      </c>
    </row>
    <row r="1255" spans="1:21" x14ac:dyDescent="0.2">
      <c r="A1255">
        <v>4048</v>
      </c>
      <c r="B1255" t="s">
        <v>1140</v>
      </c>
      <c r="C1255" s="6">
        <v>0</v>
      </c>
      <c r="D1255" s="6">
        <v>2.2862368541380889</v>
      </c>
      <c r="E1255" s="6">
        <v>0</v>
      </c>
      <c r="F1255" s="6">
        <v>1.1431184270690444</v>
      </c>
      <c r="G1255" s="6">
        <v>1.1431184270690444</v>
      </c>
      <c r="H1255" s="6">
        <v>1.1431184270690444</v>
      </c>
      <c r="I1255" s="6">
        <v>1.1431184270690444</v>
      </c>
      <c r="J1255" s="6">
        <v>1.1431184270690444</v>
      </c>
      <c r="K1255" s="6">
        <v>2.2862368541380889</v>
      </c>
      <c r="L1255" s="6">
        <v>3.4293552812071328</v>
      </c>
      <c r="M1255" s="6">
        <f t="shared" si="120"/>
        <v>1.3717421124828533</v>
      </c>
      <c r="N1255" s="6">
        <f t="shared" si="121"/>
        <v>1.1431184270690444</v>
      </c>
      <c r="O1255" s="6">
        <f t="shared" si="122"/>
        <v>0.91449474165523559</v>
      </c>
      <c r="P1255" s="6">
        <f t="shared" si="123"/>
        <v>1.8289894833104712</v>
      </c>
      <c r="Q1255" s="6">
        <f t="shared" si="124"/>
        <v>0.33218251360620887</v>
      </c>
      <c r="R1255" s="6">
        <f t="shared" si="125"/>
        <v>0.4572473708276179</v>
      </c>
      <c r="S1255" t="str" cm="1">
        <f t="array" ref="S1255">_xlfn.IFS(R1255&gt;Q1255,"Zunahme",-1*Q1255&gt;R1255,"Abnahme",TRUE,"Konstant")</f>
        <v>Zunahme</v>
      </c>
      <c r="T1255">
        <f>IFERROR(INDEX(Gemeinde_Kennzahlen!A:C,MATCH(B1255,Gemeinde_Kennzahlen!B:B,),3),0)</f>
        <v>6494</v>
      </c>
      <c r="U1255">
        <f>IFERROR(IF(ISNUMBER(INDEX(Gemeinde_Kennzahlen!A:W,MATCH(B1255,Gemeinde_Kennzahlen!B:B,),23)),INDEX(Gemeinde_Kennzahlen!A:W,MATCH(B1255,Gemeinde_Kennzahlen!B:B,),23),0),0)</f>
        <v>2254</v>
      </c>
    </row>
    <row r="1256" spans="1:21" x14ac:dyDescent="0.2">
      <c r="A1256">
        <v>4049</v>
      </c>
      <c r="B1256" t="s">
        <v>1139</v>
      </c>
      <c r="C1256" s="6">
        <v>1.7507002801120446</v>
      </c>
      <c r="D1256" s="6">
        <v>1.7507002801120446</v>
      </c>
      <c r="E1256" s="6">
        <v>0</v>
      </c>
      <c r="F1256" s="6">
        <v>0</v>
      </c>
      <c r="G1256" s="6">
        <v>0</v>
      </c>
      <c r="H1256" s="6">
        <v>1.7507002801120446</v>
      </c>
      <c r="I1256" s="6">
        <v>1.7507002801120446</v>
      </c>
      <c r="J1256" s="6">
        <v>0</v>
      </c>
      <c r="K1256" s="6">
        <v>0</v>
      </c>
      <c r="L1256" s="6">
        <v>0</v>
      </c>
      <c r="M1256" s="6">
        <f t="shared" si="120"/>
        <v>0.70028011204481788</v>
      </c>
      <c r="N1256" s="6">
        <f t="shared" si="121"/>
        <v>0</v>
      </c>
      <c r="O1256" s="6">
        <f t="shared" si="122"/>
        <v>0.70028011204481788</v>
      </c>
      <c r="P1256" s="6">
        <f t="shared" si="123"/>
        <v>0.70028011204481788</v>
      </c>
      <c r="Q1256" s="6">
        <f t="shared" si="124"/>
        <v>0.28588815858813932</v>
      </c>
      <c r="R1256" s="6">
        <f t="shared" si="125"/>
        <v>0</v>
      </c>
      <c r="S1256" t="str" cm="1">
        <f t="array" ref="S1256">_xlfn.IFS(R1256&gt;Q1256,"Zunahme",-1*Q1256&gt;R1256,"Abnahme",TRUE,"Konstant")</f>
        <v>Konstant</v>
      </c>
      <c r="T1256">
        <f>IFERROR(INDEX(Gemeinde_Kennzahlen!A:C,MATCH(B1256,Gemeinde_Kennzahlen!B:B,),3),0)</f>
        <v>4840</v>
      </c>
      <c r="U1256">
        <f>IFERROR(IF(ISNUMBER(INDEX(Gemeinde_Kennzahlen!A:W,MATCH(B1256,Gemeinde_Kennzahlen!B:B,),23)),INDEX(Gemeinde_Kennzahlen!A:W,MATCH(B1256,Gemeinde_Kennzahlen!B:B,),23),0),0)</f>
        <v>872</v>
      </c>
    </row>
    <row r="1257" spans="1:21" x14ac:dyDescent="0.2">
      <c r="A1257">
        <v>4061</v>
      </c>
      <c r="B1257" t="s">
        <v>1138</v>
      </c>
      <c r="C1257" s="6">
        <v>0</v>
      </c>
      <c r="D1257" s="6">
        <v>0</v>
      </c>
      <c r="E1257" s="6">
        <v>0</v>
      </c>
      <c r="F1257" s="6">
        <v>0</v>
      </c>
      <c r="G1257" s="6">
        <v>0</v>
      </c>
      <c r="H1257" s="6">
        <v>0</v>
      </c>
      <c r="I1257" s="6">
        <v>0</v>
      </c>
      <c r="J1257" s="6">
        <v>0</v>
      </c>
      <c r="K1257" s="6">
        <v>4.6382189239332092</v>
      </c>
      <c r="L1257" s="6">
        <v>0</v>
      </c>
      <c r="M1257" s="6">
        <f t="shared" si="120"/>
        <v>0.46382189239332094</v>
      </c>
      <c r="N1257" s="6">
        <f t="shared" si="121"/>
        <v>0</v>
      </c>
      <c r="O1257" s="6">
        <f t="shared" si="122"/>
        <v>0</v>
      </c>
      <c r="P1257" s="6">
        <f t="shared" si="123"/>
        <v>0.92764378478664189</v>
      </c>
      <c r="Q1257" s="6">
        <f t="shared" si="124"/>
        <v>0.46382189239332089</v>
      </c>
      <c r="R1257" s="6">
        <f t="shared" si="125"/>
        <v>0.46382189239332094</v>
      </c>
      <c r="S1257" t="str" cm="1">
        <f t="array" ref="S1257">_xlfn.IFS(R1257&gt;Q1257,"Zunahme",-1*Q1257&gt;R1257,"Abnahme",TRUE,"Konstant")</f>
        <v>Konstant</v>
      </c>
      <c r="T1257">
        <f>IFERROR(INDEX(Gemeinde_Kennzahlen!A:C,MATCH(B1257,Gemeinde_Kennzahlen!B:B,),3),0)</f>
        <v>1868</v>
      </c>
      <c r="U1257">
        <f>IFERROR(IF(ISNUMBER(INDEX(Gemeinde_Kennzahlen!A:W,MATCH(B1257,Gemeinde_Kennzahlen!B:B,),23)),INDEX(Gemeinde_Kennzahlen!A:W,MATCH(B1257,Gemeinde_Kennzahlen!B:B,),23),0),0)</f>
        <v>288</v>
      </c>
    </row>
    <row r="1258" spans="1:21" x14ac:dyDescent="0.2">
      <c r="A1258">
        <v>4062</v>
      </c>
      <c r="B1258" t="s">
        <v>1137</v>
      </c>
      <c r="C1258" s="6">
        <v>1.5959144589849983</v>
      </c>
      <c r="D1258" s="6">
        <v>0</v>
      </c>
      <c r="E1258" s="6">
        <v>1.5959144589849983</v>
      </c>
      <c r="F1258" s="6">
        <v>1.5959144589849983</v>
      </c>
      <c r="G1258" s="6">
        <v>0</v>
      </c>
      <c r="H1258" s="6">
        <v>1.5959144589849983</v>
      </c>
      <c r="I1258" s="6">
        <v>1.5959144589849983</v>
      </c>
      <c r="J1258" s="6">
        <v>0</v>
      </c>
      <c r="K1258" s="6">
        <v>3.1918289179699966</v>
      </c>
      <c r="L1258" s="6">
        <v>1.5959144589849983</v>
      </c>
      <c r="M1258" s="6">
        <f t="shared" si="120"/>
        <v>1.2767315671879986</v>
      </c>
      <c r="N1258" s="6">
        <f t="shared" si="121"/>
        <v>1.5959144589849983</v>
      </c>
      <c r="O1258" s="6">
        <f t="shared" si="122"/>
        <v>0.95754867539099897</v>
      </c>
      <c r="P1258" s="6">
        <f t="shared" si="123"/>
        <v>1.5959144589849983</v>
      </c>
      <c r="Q1258" s="6">
        <f t="shared" si="124"/>
        <v>0.31918289179699971</v>
      </c>
      <c r="R1258" s="6">
        <f t="shared" si="125"/>
        <v>0.31918289179699966</v>
      </c>
      <c r="S1258" t="str" cm="1">
        <f t="array" ref="S1258">_xlfn.IFS(R1258&gt;Q1258,"Zunahme",-1*Q1258&gt;R1258,"Abnahme",TRUE,"Konstant")</f>
        <v>Konstant</v>
      </c>
      <c r="T1258">
        <f>IFERROR(INDEX(Gemeinde_Kennzahlen!A:C,MATCH(B1258,Gemeinde_Kennzahlen!B:B,),3),0)</f>
        <v>4756</v>
      </c>
      <c r="U1258">
        <f>IFERROR(IF(ISNUMBER(INDEX(Gemeinde_Kennzahlen!A:W,MATCH(B1258,Gemeinde_Kennzahlen!B:B,),23)),INDEX(Gemeinde_Kennzahlen!A:W,MATCH(B1258,Gemeinde_Kennzahlen!B:B,),23),0),0)</f>
        <v>1510</v>
      </c>
    </row>
    <row r="1259" spans="1:21" x14ac:dyDescent="0.2">
      <c r="A1259">
        <v>4063</v>
      </c>
      <c r="B1259" t="s">
        <v>1136</v>
      </c>
      <c r="C1259" s="6">
        <v>1.5746791591213289</v>
      </c>
      <c r="D1259" s="6">
        <v>0.78733957956066447</v>
      </c>
      <c r="E1259" s="6">
        <v>2.3620187386819937</v>
      </c>
      <c r="F1259" s="6">
        <v>0.78733957956066447</v>
      </c>
      <c r="G1259" s="6">
        <v>0.78733957956066447</v>
      </c>
      <c r="H1259" s="6">
        <v>3.1493583182426579</v>
      </c>
      <c r="I1259" s="6">
        <v>0.78733957956066447</v>
      </c>
      <c r="J1259" s="6">
        <v>1.5746791591213289</v>
      </c>
      <c r="K1259" s="6">
        <v>2.3620187386819937</v>
      </c>
      <c r="L1259" s="6">
        <v>0.78733957956066447</v>
      </c>
      <c r="M1259" s="6">
        <f t="shared" si="120"/>
        <v>1.4959452011652625</v>
      </c>
      <c r="N1259" s="6">
        <f t="shared" si="121"/>
        <v>1.1810093693409967</v>
      </c>
      <c r="O1259" s="6">
        <f t="shared" si="122"/>
        <v>1.2597433272970633</v>
      </c>
      <c r="P1259" s="6">
        <f t="shared" si="123"/>
        <v>1.732147075033462</v>
      </c>
      <c r="Q1259" s="6">
        <f t="shared" si="124"/>
        <v>0.27400221790700352</v>
      </c>
      <c r="R1259" s="6">
        <f t="shared" si="125"/>
        <v>0.23620187386819946</v>
      </c>
      <c r="S1259" t="str" cm="1">
        <f t="array" ref="S1259">_xlfn.IFS(R1259&gt;Q1259,"Zunahme",-1*Q1259&gt;R1259,"Abnahme",TRUE,"Konstant")</f>
        <v>Konstant</v>
      </c>
      <c r="T1259">
        <f>IFERROR(INDEX(Gemeinde_Kennzahlen!A:C,MATCH(B1259,Gemeinde_Kennzahlen!B:B,),3),0)</f>
        <v>8211</v>
      </c>
      <c r="U1259">
        <f>IFERROR(IF(ISNUMBER(INDEX(Gemeinde_Kennzahlen!A:W,MATCH(B1259,Gemeinde_Kennzahlen!B:B,),23)),INDEX(Gemeinde_Kennzahlen!A:W,MATCH(B1259,Gemeinde_Kennzahlen!B:B,),23),0),0)</f>
        <v>4490</v>
      </c>
    </row>
    <row r="1260" spans="1:21" x14ac:dyDescent="0.2">
      <c r="A1260">
        <v>4064</v>
      </c>
      <c r="B1260" t="s">
        <v>1135</v>
      </c>
      <c r="C1260" s="6">
        <v>0</v>
      </c>
      <c r="D1260" s="6">
        <v>0</v>
      </c>
      <c r="E1260" s="6">
        <v>8.3892617449664435</v>
      </c>
      <c r="F1260" s="6">
        <v>0</v>
      </c>
      <c r="G1260" s="6">
        <v>0</v>
      </c>
      <c r="H1260" s="6">
        <v>8.3892617449664435</v>
      </c>
      <c r="I1260" s="6">
        <v>0</v>
      </c>
      <c r="J1260" s="6">
        <v>0</v>
      </c>
      <c r="K1260" s="6">
        <v>0</v>
      </c>
      <c r="L1260" s="6">
        <v>0</v>
      </c>
      <c r="M1260" s="6">
        <f t="shared" si="120"/>
        <v>1.6778523489932886</v>
      </c>
      <c r="N1260" s="6">
        <f t="shared" si="121"/>
        <v>0</v>
      </c>
      <c r="O1260" s="6">
        <f t="shared" si="122"/>
        <v>1.6778523489932886</v>
      </c>
      <c r="P1260" s="6">
        <f t="shared" si="123"/>
        <v>1.6778523489932886</v>
      </c>
      <c r="Q1260" s="6">
        <f t="shared" si="124"/>
        <v>1.1185682326621924</v>
      </c>
      <c r="R1260" s="6">
        <f t="shared" si="125"/>
        <v>0</v>
      </c>
      <c r="S1260" t="str" cm="1">
        <f t="array" ref="S1260">_xlfn.IFS(R1260&gt;Q1260,"Zunahme",-1*Q1260&gt;R1260,"Abnahme",TRUE,"Konstant")</f>
        <v>Konstant</v>
      </c>
      <c r="T1260">
        <f>IFERROR(INDEX(Gemeinde_Kennzahlen!A:C,MATCH(B1260,Gemeinde_Kennzahlen!B:B,),3),0)</f>
        <v>975</v>
      </c>
      <c r="U1260">
        <f>IFERROR(IF(ISNUMBER(INDEX(Gemeinde_Kennzahlen!A:W,MATCH(B1260,Gemeinde_Kennzahlen!B:B,),23)),INDEX(Gemeinde_Kennzahlen!A:W,MATCH(B1260,Gemeinde_Kennzahlen!B:B,),23),0),0)</f>
        <v>217</v>
      </c>
    </row>
    <row r="1261" spans="1:21" x14ac:dyDescent="0.2">
      <c r="A1261">
        <v>4065</v>
      </c>
      <c r="B1261" t="s">
        <v>1134</v>
      </c>
      <c r="C1261" s="6">
        <v>1.9786307874950535</v>
      </c>
      <c r="D1261" s="6">
        <v>1.9786307874950535</v>
      </c>
      <c r="E1261" s="6">
        <v>0</v>
      </c>
      <c r="F1261" s="6">
        <v>1.9786307874950535</v>
      </c>
      <c r="G1261" s="6">
        <v>0</v>
      </c>
      <c r="H1261" s="6">
        <v>3.957261574990107</v>
      </c>
      <c r="I1261" s="6">
        <v>0</v>
      </c>
      <c r="J1261" s="6">
        <v>0</v>
      </c>
      <c r="K1261" s="6">
        <v>1.9786307874950535</v>
      </c>
      <c r="L1261" s="6">
        <v>0</v>
      </c>
      <c r="M1261" s="6">
        <f t="shared" si="120"/>
        <v>1.1871784724970322</v>
      </c>
      <c r="N1261" s="6">
        <f t="shared" si="121"/>
        <v>0.98931539374752675</v>
      </c>
      <c r="O1261" s="6">
        <f t="shared" si="122"/>
        <v>1.1871784724970322</v>
      </c>
      <c r="P1261" s="6">
        <f t="shared" si="123"/>
        <v>1.1871784724970322</v>
      </c>
      <c r="Q1261" s="6">
        <f t="shared" si="124"/>
        <v>0.43749172805110137</v>
      </c>
      <c r="R1261" s="6">
        <f t="shared" si="125"/>
        <v>0</v>
      </c>
      <c r="S1261" t="str" cm="1">
        <f t="array" ref="S1261">_xlfn.IFS(R1261&gt;Q1261,"Zunahme",-1*Q1261&gt;R1261,"Abnahme",TRUE,"Konstant")</f>
        <v>Konstant</v>
      </c>
      <c r="T1261">
        <f>IFERROR(INDEX(Gemeinde_Kennzahlen!A:C,MATCH(B1261,Gemeinde_Kennzahlen!B:B,),3),0)</f>
        <v>3891</v>
      </c>
      <c r="U1261">
        <f>IFERROR(IF(ISNUMBER(INDEX(Gemeinde_Kennzahlen!A:W,MATCH(B1261,Gemeinde_Kennzahlen!B:B,),23)),INDEX(Gemeinde_Kennzahlen!A:W,MATCH(B1261,Gemeinde_Kennzahlen!B:B,),23),0),0)</f>
        <v>1163</v>
      </c>
    </row>
    <row r="1262" spans="1:21" x14ac:dyDescent="0.2">
      <c r="A1262">
        <v>4066</v>
      </c>
      <c r="B1262" t="s">
        <v>1133</v>
      </c>
      <c r="C1262" s="6">
        <v>0</v>
      </c>
      <c r="D1262" s="6">
        <v>0</v>
      </c>
      <c r="E1262" s="6">
        <v>0</v>
      </c>
      <c r="F1262" s="6">
        <v>0</v>
      </c>
      <c r="G1262" s="6">
        <v>0</v>
      </c>
      <c r="H1262" s="6">
        <v>0</v>
      </c>
      <c r="I1262" s="6">
        <v>0</v>
      </c>
      <c r="J1262" s="6">
        <v>0</v>
      </c>
      <c r="K1262" s="6">
        <v>0</v>
      </c>
      <c r="L1262" s="6">
        <v>0</v>
      </c>
      <c r="M1262" s="6">
        <f t="shared" si="120"/>
        <v>0</v>
      </c>
      <c r="N1262" s="6">
        <f t="shared" si="121"/>
        <v>0</v>
      </c>
      <c r="O1262" s="6">
        <f t="shared" si="122"/>
        <v>0</v>
      </c>
      <c r="P1262" s="6">
        <f t="shared" si="123"/>
        <v>0</v>
      </c>
      <c r="Q1262" s="6">
        <f t="shared" si="124"/>
        <v>0</v>
      </c>
      <c r="R1262" s="6">
        <f t="shared" si="125"/>
        <v>0</v>
      </c>
      <c r="S1262" t="str" cm="1">
        <f t="array" ref="S1262">_xlfn.IFS(R1262&gt;Q1262,"Zunahme",-1*Q1262&gt;R1262,"Abnahme",TRUE,"Konstant")</f>
        <v>Konstant</v>
      </c>
      <c r="T1262">
        <f>IFERROR(INDEX(Gemeinde_Kennzahlen!A:C,MATCH(B1262,Gemeinde_Kennzahlen!B:B,),3),0)</f>
        <v>1034</v>
      </c>
      <c r="U1262">
        <f>IFERROR(IF(ISNUMBER(INDEX(Gemeinde_Kennzahlen!A:W,MATCH(B1262,Gemeinde_Kennzahlen!B:B,),23)),INDEX(Gemeinde_Kennzahlen!A:W,MATCH(B1262,Gemeinde_Kennzahlen!B:B,),23),0),0)</f>
        <v>159</v>
      </c>
    </row>
    <row r="1263" spans="1:21" x14ac:dyDescent="0.2">
      <c r="A1263">
        <v>4067</v>
      </c>
      <c r="B1263" t="s">
        <v>1132</v>
      </c>
      <c r="C1263" s="6">
        <v>0</v>
      </c>
      <c r="D1263" s="6">
        <v>0</v>
      </c>
      <c r="E1263" s="6">
        <v>0</v>
      </c>
      <c r="F1263" s="6">
        <v>0</v>
      </c>
      <c r="G1263" s="6">
        <v>0</v>
      </c>
      <c r="H1263" s="6">
        <v>5.0916496945010188</v>
      </c>
      <c r="I1263" s="6">
        <v>0</v>
      </c>
      <c r="J1263" s="6">
        <v>0</v>
      </c>
      <c r="K1263" s="6">
        <v>5.0916496945010188</v>
      </c>
      <c r="L1263" s="6">
        <v>0</v>
      </c>
      <c r="M1263" s="6">
        <f t="shared" si="120"/>
        <v>1.0183299389002038</v>
      </c>
      <c r="N1263" s="6">
        <f t="shared" si="121"/>
        <v>0</v>
      </c>
      <c r="O1263" s="6">
        <f t="shared" si="122"/>
        <v>0</v>
      </c>
      <c r="P1263" s="6">
        <f t="shared" si="123"/>
        <v>2.0366598778004077</v>
      </c>
      <c r="Q1263" s="6">
        <f t="shared" si="124"/>
        <v>0.67888662593346905</v>
      </c>
      <c r="R1263" s="6">
        <f t="shared" si="125"/>
        <v>1.0183299389002038</v>
      </c>
      <c r="S1263" t="str" cm="1">
        <f t="array" ref="S1263">_xlfn.IFS(R1263&gt;Q1263,"Zunahme",-1*Q1263&gt;R1263,"Abnahme",TRUE,"Konstant")</f>
        <v>Zunahme</v>
      </c>
      <c r="T1263">
        <f>IFERROR(INDEX(Gemeinde_Kennzahlen!A:C,MATCH(B1263,Gemeinde_Kennzahlen!B:B,),3),0)</f>
        <v>1607</v>
      </c>
      <c r="U1263">
        <f>IFERROR(IF(ISNUMBER(INDEX(Gemeinde_Kennzahlen!A:W,MATCH(B1263,Gemeinde_Kennzahlen!B:B,),23)),INDEX(Gemeinde_Kennzahlen!A:W,MATCH(B1263,Gemeinde_Kennzahlen!B:B,),23),0),0)</f>
        <v>357</v>
      </c>
    </row>
    <row r="1264" spans="1:21" x14ac:dyDescent="0.2">
      <c r="A1264">
        <v>4068</v>
      </c>
      <c r="B1264" t="s">
        <v>1131</v>
      </c>
      <c r="C1264" s="6">
        <v>0</v>
      </c>
      <c r="D1264" s="6">
        <v>0</v>
      </c>
      <c r="E1264" s="6">
        <v>0</v>
      </c>
      <c r="F1264" s="6">
        <v>0</v>
      </c>
      <c r="G1264" s="6">
        <v>0</v>
      </c>
      <c r="H1264" s="6">
        <v>3.0275507114744173</v>
      </c>
      <c r="I1264" s="6">
        <v>0</v>
      </c>
      <c r="J1264" s="6">
        <v>0</v>
      </c>
      <c r="K1264" s="6">
        <v>0</v>
      </c>
      <c r="L1264" s="6">
        <v>0</v>
      </c>
      <c r="M1264" s="6">
        <f t="shared" si="120"/>
        <v>0.30275507114744171</v>
      </c>
      <c r="N1264" s="6">
        <f t="shared" si="121"/>
        <v>0</v>
      </c>
      <c r="O1264" s="6">
        <f t="shared" si="122"/>
        <v>0</v>
      </c>
      <c r="P1264" s="6">
        <f t="shared" si="123"/>
        <v>0.60551014229488342</v>
      </c>
      <c r="Q1264" s="6">
        <f t="shared" si="124"/>
        <v>0.30275507114744171</v>
      </c>
      <c r="R1264" s="6">
        <f t="shared" si="125"/>
        <v>0.30275507114744171</v>
      </c>
      <c r="S1264" t="str" cm="1">
        <f t="array" ref="S1264">_xlfn.IFS(R1264&gt;Q1264,"Zunahme",-1*Q1264&gt;R1264,"Abnahme",TRUE,"Konstant")</f>
        <v>Konstant</v>
      </c>
      <c r="T1264">
        <f>IFERROR(INDEX(Gemeinde_Kennzahlen!A:C,MATCH(B1264,Gemeinde_Kennzahlen!B:B,),3),0)</f>
        <v>2445</v>
      </c>
      <c r="U1264">
        <f>IFERROR(IF(ISNUMBER(INDEX(Gemeinde_Kennzahlen!A:W,MATCH(B1264,Gemeinde_Kennzahlen!B:B,),23)),INDEX(Gemeinde_Kennzahlen!A:W,MATCH(B1264,Gemeinde_Kennzahlen!B:B,),23),0),0)</f>
        <v>858</v>
      </c>
    </row>
    <row r="1265" spans="1:21" x14ac:dyDescent="0.2">
      <c r="A1265">
        <v>4071</v>
      </c>
      <c r="B1265" t="s">
        <v>1130</v>
      </c>
      <c r="C1265" s="6">
        <v>0</v>
      </c>
      <c r="D1265" s="6">
        <v>0</v>
      </c>
      <c r="E1265" s="6">
        <v>3.6075036075036073</v>
      </c>
      <c r="F1265" s="6">
        <v>0</v>
      </c>
      <c r="G1265" s="6">
        <v>0</v>
      </c>
      <c r="H1265" s="6">
        <v>0</v>
      </c>
      <c r="I1265" s="6">
        <v>0</v>
      </c>
      <c r="J1265" s="6">
        <v>0</v>
      </c>
      <c r="K1265" s="6">
        <v>0</v>
      </c>
      <c r="L1265" s="6">
        <v>0</v>
      </c>
      <c r="M1265" s="6">
        <f t="shared" si="120"/>
        <v>0.36075036075036071</v>
      </c>
      <c r="N1265" s="6">
        <f t="shared" si="121"/>
        <v>0</v>
      </c>
      <c r="O1265" s="6">
        <f t="shared" si="122"/>
        <v>0.72150072150072142</v>
      </c>
      <c r="P1265" s="6">
        <f t="shared" si="123"/>
        <v>0</v>
      </c>
      <c r="Q1265" s="6">
        <f t="shared" si="124"/>
        <v>0.36075036075036071</v>
      </c>
      <c r="R1265" s="6">
        <f t="shared" si="125"/>
        <v>-0.36075036075036071</v>
      </c>
      <c r="S1265" t="str" cm="1">
        <f t="array" ref="S1265">_xlfn.IFS(R1265&gt;Q1265,"Zunahme",-1*Q1265&gt;R1265,"Abnahme",TRUE,"Konstant")</f>
        <v>Konstant</v>
      </c>
      <c r="T1265">
        <f>IFERROR(INDEX(Gemeinde_Kennzahlen!A:C,MATCH(B1265,Gemeinde_Kennzahlen!B:B,),3),0)</f>
        <v>2183</v>
      </c>
      <c r="U1265">
        <f>IFERROR(IF(ISNUMBER(INDEX(Gemeinde_Kennzahlen!A:W,MATCH(B1265,Gemeinde_Kennzahlen!B:B,),23)),INDEX(Gemeinde_Kennzahlen!A:W,MATCH(B1265,Gemeinde_Kennzahlen!B:B,),23),0),0)</f>
        <v>589</v>
      </c>
    </row>
    <row r="1266" spans="1:21" x14ac:dyDescent="0.2">
      <c r="A1266">
        <v>4072</v>
      </c>
      <c r="B1266" t="s">
        <v>1129</v>
      </c>
      <c r="C1266" s="6">
        <v>0</v>
      </c>
      <c r="D1266" s="6">
        <v>0</v>
      </c>
      <c r="E1266" s="6">
        <v>0</v>
      </c>
      <c r="F1266" s="6">
        <v>0</v>
      </c>
      <c r="G1266" s="6">
        <v>2.4515812699190977</v>
      </c>
      <c r="H1266" s="6">
        <v>0</v>
      </c>
      <c r="I1266" s="6">
        <v>0</v>
      </c>
      <c r="J1266" s="6">
        <v>2.4515812699190977</v>
      </c>
      <c r="K1266" s="6">
        <v>0</v>
      </c>
      <c r="L1266" s="6">
        <v>2.4515812699190977</v>
      </c>
      <c r="M1266" s="6">
        <f t="shared" si="120"/>
        <v>0.73547438097572937</v>
      </c>
      <c r="N1266" s="6">
        <f t="shared" si="121"/>
        <v>0</v>
      </c>
      <c r="O1266" s="6">
        <f t="shared" si="122"/>
        <v>0.49031625398381956</v>
      </c>
      <c r="P1266" s="6">
        <f t="shared" si="123"/>
        <v>0.98063250796763912</v>
      </c>
      <c r="Q1266" s="6">
        <f t="shared" si="124"/>
        <v>0.37448522472467433</v>
      </c>
      <c r="R1266" s="6">
        <f t="shared" si="125"/>
        <v>0.24515812699190975</v>
      </c>
      <c r="S1266" t="str" cm="1">
        <f t="array" ref="S1266">_xlfn.IFS(R1266&gt;Q1266,"Zunahme",-1*Q1266&gt;R1266,"Abnahme",TRUE,"Konstant")</f>
        <v>Konstant</v>
      </c>
      <c r="T1266">
        <f>IFERROR(INDEX(Gemeinde_Kennzahlen!A:C,MATCH(B1266,Gemeinde_Kennzahlen!B:B,),3),0)</f>
        <v>2815</v>
      </c>
      <c r="U1266">
        <f>IFERROR(IF(ISNUMBER(INDEX(Gemeinde_Kennzahlen!A:W,MATCH(B1266,Gemeinde_Kennzahlen!B:B,),23)),INDEX(Gemeinde_Kennzahlen!A:W,MATCH(B1266,Gemeinde_Kennzahlen!B:B,),23),0),0)</f>
        <v>1264</v>
      </c>
    </row>
    <row r="1267" spans="1:21" x14ac:dyDescent="0.2">
      <c r="A1267">
        <v>4073</v>
      </c>
      <c r="B1267" t="s">
        <v>1128</v>
      </c>
      <c r="C1267" s="6">
        <v>0</v>
      </c>
      <c r="D1267" s="6">
        <v>0</v>
      </c>
      <c r="E1267" s="6">
        <v>0</v>
      </c>
      <c r="F1267" s="6">
        <v>0</v>
      </c>
      <c r="G1267" s="6">
        <v>0</v>
      </c>
      <c r="H1267" s="6">
        <v>0</v>
      </c>
      <c r="I1267" s="6">
        <v>4.0064102564102564</v>
      </c>
      <c r="J1267" s="6">
        <v>4.0064102564102564</v>
      </c>
      <c r="K1267" s="6">
        <v>0</v>
      </c>
      <c r="L1267" s="6">
        <v>0</v>
      </c>
      <c r="M1267" s="6">
        <f t="shared" si="120"/>
        <v>0.80128205128205132</v>
      </c>
      <c r="N1267" s="6">
        <f t="shared" si="121"/>
        <v>0</v>
      </c>
      <c r="O1267" s="6">
        <f t="shared" si="122"/>
        <v>0</v>
      </c>
      <c r="P1267" s="6">
        <f t="shared" si="123"/>
        <v>1.6025641025641026</v>
      </c>
      <c r="Q1267" s="6">
        <f t="shared" si="124"/>
        <v>0.53418803418803418</v>
      </c>
      <c r="R1267" s="6">
        <f t="shared" si="125"/>
        <v>0.80128205128205132</v>
      </c>
      <c r="S1267" t="str" cm="1">
        <f t="array" ref="S1267">_xlfn.IFS(R1267&gt;Q1267,"Zunahme",-1*Q1267&gt;R1267,"Abnahme",TRUE,"Konstant")</f>
        <v>Zunahme</v>
      </c>
      <c r="T1267">
        <f>IFERROR(INDEX(Gemeinde_Kennzahlen!A:C,MATCH(B1267,Gemeinde_Kennzahlen!B:B,),3),0)</f>
        <v>2035</v>
      </c>
      <c r="U1267">
        <f>IFERROR(IF(ISNUMBER(INDEX(Gemeinde_Kennzahlen!A:W,MATCH(B1267,Gemeinde_Kennzahlen!B:B,),23)),INDEX(Gemeinde_Kennzahlen!A:W,MATCH(B1267,Gemeinde_Kennzahlen!B:B,),23),0),0)</f>
        <v>461</v>
      </c>
    </row>
    <row r="1268" spans="1:21" x14ac:dyDescent="0.2">
      <c r="A1268">
        <v>4074</v>
      </c>
      <c r="B1268" t="s">
        <v>1127</v>
      </c>
      <c r="C1268" s="6">
        <v>3.4223134839151266</v>
      </c>
      <c r="D1268" s="6">
        <v>0</v>
      </c>
      <c r="E1268" s="6">
        <v>3.4223134839151266</v>
      </c>
      <c r="F1268" s="6">
        <v>0</v>
      </c>
      <c r="G1268" s="6">
        <v>0</v>
      </c>
      <c r="H1268" s="6">
        <v>3.4223134839151266</v>
      </c>
      <c r="I1268" s="6">
        <v>0</v>
      </c>
      <c r="J1268" s="6">
        <v>0</v>
      </c>
      <c r="K1268" s="6">
        <v>0</v>
      </c>
      <c r="L1268" s="6">
        <v>0</v>
      </c>
      <c r="M1268" s="6">
        <f t="shared" si="120"/>
        <v>1.0266940451745381</v>
      </c>
      <c r="N1268" s="6">
        <f t="shared" si="121"/>
        <v>0</v>
      </c>
      <c r="O1268" s="6">
        <f t="shared" si="122"/>
        <v>1.3689253935660506</v>
      </c>
      <c r="P1268" s="6">
        <f t="shared" si="123"/>
        <v>0.68446269678302529</v>
      </c>
      <c r="Q1268" s="6">
        <f t="shared" si="124"/>
        <v>0.52276701973030337</v>
      </c>
      <c r="R1268" s="6">
        <f t="shared" si="125"/>
        <v>-0.34223134839151281</v>
      </c>
      <c r="S1268" t="str" cm="1">
        <f t="array" ref="S1268">_xlfn.IFS(R1268&gt;Q1268,"Zunahme",-1*Q1268&gt;R1268,"Abnahme",TRUE,"Konstant")</f>
        <v>Konstant</v>
      </c>
      <c r="T1268">
        <f>IFERROR(INDEX(Gemeinde_Kennzahlen!A:C,MATCH(B1268,Gemeinde_Kennzahlen!B:B,),3),0)</f>
        <v>2457</v>
      </c>
      <c r="U1268">
        <f>IFERROR(IF(ISNUMBER(INDEX(Gemeinde_Kennzahlen!A:W,MATCH(B1268,Gemeinde_Kennzahlen!B:B,),23)),INDEX(Gemeinde_Kennzahlen!A:W,MATCH(B1268,Gemeinde_Kennzahlen!B:B,),23),0),0)</f>
        <v>465</v>
      </c>
    </row>
    <row r="1269" spans="1:21" x14ac:dyDescent="0.2">
      <c r="A1269">
        <v>4075</v>
      </c>
      <c r="B1269" t="s">
        <v>1126</v>
      </c>
      <c r="C1269" s="6">
        <v>0</v>
      </c>
      <c r="D1269" s="6">
        <v>0</v>
      </c>
      <c r="E1269" s="6">
        <v>0</v>
      </c>
      <c r="F1269" s="6">
        <v>0</v>
      </c>
      <c r="G1269" s="6">
        <v>0</v>
      </c>
      <c r="H1269" s="6">
        <v>1.8070112034694614</v>
      </c>
      <c r="I1269" s="6">
        <v>0</v>
      </c>
      <c r="J1269" s="6">
        <v>1.8070112034694614</v>
      </c>
      <c r="K1269" s="6">
        <v>0</v>
      </c>
      <c r="L1269" s="6">
        <v>0</v>
      </c>
      <c r="M1269" s="6">
        <f t="shared" si="120"/>
        <v>0.36140224069389226</v>
      </c>
      <c r="N1269" s="6">
        <f t="shared" si="121"/>
        <v>0</v>
      </c>
      <c r="O1269" s="6">
        <f t="shared" si="122"/>
        <v>0</v>
      </c>
      <c r="P1269" s="6">
        <f t="shared" si="123"/>
        <v>0.72280448138778453</v>
      </c>
      <c r="Q1269" s="6">
        <f t="shared" si="124"/>
        <v>0.24093482712926151</v>
      </c>
      <c r="R1269" s="6">
        <f t="shared" si="125"/>
        <v>0.36140224069389226</v>
      </c>
      <c r="S1269" t="str" cm="1">
        <f t="array" ref="S1269">_xlfn.IFS(R1269&gt;Q1269,"Zunahme",-1*Q1269&gt;R1269,"Abnahme",TRUE,"Konstant")</f>
        <v>Zunahme</v>
      </c>
      <c r="T1269">
        <f>IFERROR(INDEX(Gemeinde_Kennzahlen!A:C,MATCH(B1269,Gemeinde_Kennzahlen!B:B,),3),0)</f>
        <v>4508</v>
      </c>
      <c r="U1269">
        <f>IFERROR(IF(ISNUMBER(INDEX(Gemeinde_Kennzahlen!A:W,MATCH(B1269,Gemeinde_Kennzahlen!B:B,),23)),INDEX(Gemeinde_Kennzahlen!A:W,MATCH(B1269,Gemeinde_Kennzahlen!B:B,),23),0),0)</f>
        <v>1026</v>
      </c>
    </row>
    <row r="1270" spans="1:21" x14ac:dyDescent="0.2">
      <c r="A1270">
        <v>4076</v>
      </c>
      <c r="B1270" t="s">
        <v>1125</v>
      </c>
      <c r="C1270" s="6">
        <v>0</v>
      </c>
      <c r="D1270" s="6">
        <v>0</v>
      </c>
      <c r="E1270" s="6">
        <v>5.5248618784530388</v>
      </c>
      <c r="F1270" s="6">
        <v>0</v>
      </c>
      <c r="G1270" s="6">
        <v>0</v>
      </c>
      <c r="H1270" s="6">
        <v>0</v>
      </c>
      <c r="I1270" s="6">
        <v>0</v>
      </c>
      <c r="J1270" s="6">
        <v>0</v>
      </c>
      <c r="K1270" s="6">
        <v>2.7624309392265194</v>
      </c>
      <c r="L1270" s="6">
        <v>0</v>
      </c>
      <c r="M1270" s="6">
        <f t="shared" si="120"/>
        <v>0.82872928176795591</v>
      </c>
      <c r="N1270" s="6">
        <f t="shared" si="121"/>
        <v>0</v>
      </c>
      <c r="O1270" s="6">
        <f t="shared" si="122"/>
        <v>1.1049723756906078</v>
      </c>
      <c r="P1270" s="6">
        <f t="shared" si="123"/>
        <v>0.5524861878453039</v>
      </c>
      <c r="Q1270" s="6">
        <f t="shared" si="124"/>
        <v>0.58960628337319043</v>
      </c>
      <c r="R1270" s="6">
        <f t="shared" si="125"/>
        <v>-0.27624309392265201</v>
      </c>
      <c r="S1270" t="str" cm="1">
        <f t="array" ref="S1270">_xlfn.IFS(R1270&gt;Q1270,"Zunahme",-1*Q1270&gt;R1270,"Abnahme",TRUE,"Konstant")</f>
        <v>Konstant</v>
      </c>
      <c r="T1270">
        <f>IFERROR(INDEX(Gemeinde_Kennzahlen!A:C,MATCH(B1270,Gemeinde_Kennzahlen!B:B,),3),0)</f>
        <v>2929</v>
      </c>
      <c r="U1270">
        <f>IFERROR(IF(ISNUMBER(INDEX(Gemeinde_Kennzahlen!A:W,MATCH(B1270,Gemeinde_Kennzahlen!B:B,),23)),INDEX(Gemeinde_Kennzahlen!A:W,MATCH(B1270,Gemeinde_Kennzahlen!B:B,),23),0),0)</f>
        <v>691</v>
      </c>
    </row>
    <row r="1271" spans="1:21" x14ac:dyDescent="0.2">
      <c r="A1271">
        <v>4077</v>
      </c>
      <c r="B1271" t="s">
        <v>1124</v>
      </c>
      <c r="C1271" s="6">
        <v>0</v>
      </c>
      <c r="D1271" s="6">
        <v>0</v>
      </c>
      <c r="E1271" s="6">
        <v>0</v>
      </c>
      <c r="F1271" s="6">
        <v>0</v>
      </c>
      <c r="G1271" s="6">
        <v>0</v>
      </c>
      <c r="H1271" s="6">
        <v>0</v>
      </c>
      <c r="I1271" s="6">
        <v>0</v>
      </c>
      <c r="J1271" s="6">
        <v>0</v>
      </c>
      <c r="K1271" s="6">
        <v>0</v>
      </c>
      <c r="L1271" s="6">
        <v>0</v>
      </c>
      <c r="M1271" s="6">
        <f t="shared" si="120"/>
        <v>0</v>
      </c>
      <c r="N1271" s="6">
        <f t="shared" si="121"/>
        <v>0</v>
      </c>
      <c r="O1271" s="6">
        <f t="shared" si="122"/>
        <v>0</v>
      </c>
      <c r="P1271" s="6">
        <f t="shared" si="123"/>
        <v>0</v>
      </c>
      <c r="Q1271" s="6">
        <f t="shared" si="124"/>
        <v>0</v>
      </c>
      <c r="R1271" s="6">
        <f t="shared" si="125"/>
        <v>0</v>
      </c>
      <c r="S1271" t="str" cm="1">
        <f t="array" ref="S1271">_xlfn.IFS(R1271&gt;Q1271,"Zunahme",-1*Q1271&gt;R1271,"Abnahme",TRUE,"Konstant")</f>
        <v>Konstant</v>
      </c>
      <c r="T1271">
        <f>IFERROR(INDEX(Gemeinde_Kennzahlen!A:C,MATCH(B1271,Gemeinde_Kennzahlen!B:B,),3),0)</f>
        <v>1489</v>
      </c>
      <c r="U1271">
        <f>IFERROR(IF(ISNUMBER(INDEX(Gemeinde_Kennzahlen!A:W,MATCH(B1271,Gemeinde_Kennzahlen!B:B,),23)),INDEX(Gemeinde_Kennzahlen!A:W,MATCH(B1271,Gemeinde_Kennzahlen!B:B,),23),0),0)</f>
        <v>216</v>
      </c>
    </row>
    <row r="1272" spans="1:21" x14ac:dyDescent="0.2">
      <c r="A1272">
        <v>4078</v>
      </c>
      <c r="B1272" t="s">
        <v>1123</v>
      </c>
      <c r="C1272" s="6">
        <v>0</v>
      </c>
      <c r="D1272" s="6">
        <v>0</v>
      </c>
      <c r="E1272" s="6">
        <v>0</v>
      </c>
      <c r="F1272" s="6">
        <v>17.513134851138354</v>
      </c>
      <c r="G1272" s="6">
        <v>0</v>
      </c>
      <c r="H1272" s="6">
        <v>0</v>
      </c>
      <c r="I1272" s="6">
        <v>0</v>
      </c>
      <c r="J1272" s="6">
        <v>0</v>
      </c>
      <c r="K1272" s="6">
        <v>0</v>
      </c>
      <c r="L1272" s="6">
        <v>0</v>
      </c>
      <c r="M1272" s="6">
        <f t="shared" si="120"/>
        <v>1.7513134851138354</v>
      </c>
      <c r="N1272" s="6">
        <f t="shared" si="121"/>
        <v>0</v>
      </c>
      <c r="O1272" s="6">
        <f t="shared" si="122"/>
        <v>3.5026269702276709</v>
      </c>
      <c r="P1272" s="6">
        <f t="shared" si="123"/>
        <v>0</v>
      </c>
      <c r="Q1272" s="6">
        <f t="shared" si="124"/>
        <v>1.7513134851138352</v>
      </c>
      <c r="R1272" s="6">
        <f t="shared" si="125"/>
        <v>-1.7513134851138354</v>
      </c>
      <c r="S1272" t="str" cm="1">
        <f t="array" ref="S1272">_xlfn.IFS(R1272&gt;Q1272,"Zunahme",-1*Q1272&gt;R1272,"Abnahme",TRUE,"Konstant")</f>
        <v>Konstant</v>
      </c>
      <c r="T1272">
        <f>IFERROR(INDEX(Gemeinde_Kennzahlen!A:C,MATCH(B1272,Gemeinde_Kennzahlen!B:B,),3),0)</f>
        <v>488</v>
      </c>
      <c r="U1272">
        <f>IFERROR(IF(ISNUMBER(INDEX(Gemeinde_Kennzahlen!A:W,MATCH(B1272,Gemeinde_Kennzahlen!B:B,),23)),INDEX(Gemeinde_Kennzahlen!A:W,MATCH(B1272,Gemeinde_Kennzahlen!B:B,),23),0),0)</f>
        <v>83</v>
      </c>
    </row>
    <row r="1273" spans="1:21" x14ac:dyDescent="0.2">
      <c r="A1273">
        <v>4079</v>
      </c>
      <c r="B1273" t="s">
        <v>1122</v>
      </c>
      <c r="C1273" s="6">
        <v>0</v>
      </c>
      <c r="D1273" s="6">
        <v>0</v>
      </c>
      <c r="E1273" s="6">
        <v>0</v>
      </c>
      <c r="F1273" s="6">
        <v>5.7570523891767413</v>
      </c>
      <c r="G1273" s="6">
        <v>0</v>
      </c>
      <c r="H1273" s="6">
        <v>0</v>
      </c>
      <c r="I1273" s="6">
        <v>0</v>
      </c>
      <c r="J1273" s="6">
        <v>5.7570523891767413</v>
      </c>
      <c r="K1273" s="6">
        <v>5.7570523891767413</v>
      </c>
      <c r="L1273" s="6">
        <v>0</v>
      </c>
      <c r="M1273" s="6">
        <f t="shared" si="120"/>
        <v>1.7271157167530222</v>
      </c>
      <c r="N1273" s="6">
        <f t="shared" si="121"/>
        <v>0</v>
      </c>
      <c r="O1273" s="6">
        <f t="shared" si="122"/>
        <v>1.1514104778353482</v>
      </c>
      <c r="P1273" s="6">
        <f t="shared" si="123"/>
        <v>2.3028209556706964</v>
      </c>
      <c r="Q1273" s="6">
        <f t="shared" si="124"/>
        <v>0.87940427844095947</v>
      </c>
      <c r="R1273" s="6">
        <f t="shared" si="125"/>
        <v>0.57570523891767422</v>
      </c>
      <c r="S1273" t="str" cm="1">
        <f t="array" ref="S1273">_xlfn.IFS(R1273&gt;Q1273,"Zunahme",-1*Q1273&gt;R1273,"Abnahme",TRUE,"Konstant")</f>
        <v>Konstant</v>
      </c>
      <c r="T1273">
        <f>IFERROR(INDEX(Gemeinde_Kennzahlen!A:C,MATCH(B1273,Gemeinde_Kennzahlen!B:B,),3),0)</f>
        <v>1469</v>
      </c>
      <c r="U1273">
        <f>IFERROR(IF(ISNUMBER(INDEX(Gemeinde_Kennzahlen!A:W,MATCH(B1273,Gemeinde_Kennzahlen!B:B,),23)),INDEX(Gemeinde_Kennzahlen!A:W,MATCH(B1273,Gemeinde_Kennzahlen!B:B,),23),0),0)</f>
        <v>268</v>
      </c>
    </row>
    <row r="1274" spans="1:21" x14ac:dyDescent="0.2">
      <c r="A1274">
        <v>4080</v>
      </c>
      <c r="B1274" t="s">
        <v>1121</v>
      </c>
      <c r="C1274" s="6">
        <v>0</v>
      </c>
      <c r="D1274" s="6">
        <v>0.88183421516754856</v>
      </c>
      <c r="E1274" s="6">
        <v>0</v>
      </c>
      <c r="F1274" s="6">
        <v>3.5273368606701943</v>
      </c>
      <c r="G1274" s="6">
        <v>0.88183421516754856</v>
      </c>
      <c r="H1274" s="6">
        <v>1.7636684303350971</v>
      </c>
      <c r="I1274" s="6">
        <v>0.88183421516754856</v>
      </c>
      <c r="J1274" s="6">
        <v>0</v>
      </c>
      <c r="K1274" s="6">
        <v>0.88183421516754856</v>
      </c>
      <c r="L1274" s="6">
        <v>0.88183421516754856</v>
      </c>
      <c r="M1274" s="6">
        <f t="shared" si="120"/>
        <v>0.97001763668430352</v>
      </c>
      <c r="N1274" s="6">
        <f t="shared" si="121"/>
        <v>0.88183421516754856</v>
      </c>
      <c r="O1274" s="6">
        <f t="shared" si="122"/>
        <v>1.0582010582010581</v>
      </c>
      <c r="P1274" s="6">
        <f t="shared" si="123"/>
        <v>0.88183421516754856</v>
      </c>
      <c r="Q1274" s="6">
        <f t="shared" si="124"/>
        <v>0.33385704560848156</v>
      </c>
      <c r="R1274" s="6">
        <f t="shared" si="125"/>
        <v>-8.8183421516754956E-2</v>
      </c>
      <c r="S1274" t="str" cm="1">
        <f t="array" ref="S1274">_xlfn.IFS(R1274&gt;Q1274,"Zunahme",-1*Q1274&gt;R1274,"Abnahme",TRUE,"Konstant")</f>
        <v>Konstant</v>
      </c>
      <c r="T1274">
        <f>IFERROR(INDEX(Gemeinde_Kennzahlen!A:C,MATCH(B1274,Gemeinde_Kennzahlen!B:B,),3),0)</f>
        <v>7472</v>
      </c>
      <c r="U1274">
        <f>IFERROR(IF(ISNUMBER(INDEX(Gemeinde_Kennzahlen!A:W,MATCH(B1274,Gemeinde_Kennzahlen!B:B,),23)),INDEX(Gemeinde_Kennzahlen!A:W,MATCH(B1274,Gemeinde_Kennzahlen!B:B,),23),0),0)</f>
        <v>3868</v>
      </c>
    </row>
    <row r="1275" spans="1:21" x14ac:dyDescent="0.2">
      <c r="A1275">
        <v>4081</v>
      </c>
      <c r="B1275" t="s">
        <v>1120</v>
      </c>
      <c r="C1275" s="6">
        <v>0</v>
      </c>
      <c r="D1275" s="6">
        <v>0</v>
      </c>
      <c r="E1275" s="6">
        <v>2.1440823327615783</v>
      </c>
      <c r="F1275" s="6">
        <v>2.1440823327615783</v>
      </c>
      <c r="G1275" s="6">
        <v>2.1440823327615783</v>
      </c>
      <c r="H1275" s="6">
        <v>0</v>
      </c>
      <c r="I1275" s="6">
        <v>0</v>
      </c>
      <c r="J1275" s="6">
        <v>2.1440823327615783</v>
      </c>
      <c r="K1275" s="6">
        <v>0</v>
      </c>
      <c r="L1275" s="6">
        <v>0</v>
      </c>
      <c r="M1275" s="6">
        <f t="shared" si="120"/>
        <v>0.85763293310463129</v>
      </c>
      <c r="N1275" s="6">
        <f t="shared" si="121"/>
        <v>0</v>
      </c>
      <c r="O1275" s="6">
        <f t="shared" si="122"/>
        <v>1.286449399656947</v>
      </c>
      <c r="P1275" s="6">
        <f t="shared" si="123"/>
        <v>0.42881646655231564</v>
      </c>
      <c r="Q1275" s="6">
        <f t="shared" si="124"/>
        <v>0.35012717878547428</v>
      </c>
      <c r="R1275" s="6">
        <f t="shared" si="125"/>
        <v>-0.42881646655231564</v>
      </c>
      <c r="S1275" t="str" cm="1">
        <f t="array" ref="S1275">_xlfn.IFS(R1275&gt;Q1275,"Zunahme",-1*Q1275&gt;R1275,"Abnahme",TRUE,"Konstant")</f>
        <v>Abnahme</v>
      </c>
      <c r="T1275">
        <f>IFERROR(INDEX(Gemeinde_Kennzahlen!A:C,MATCH(B1275,Gemeinde_Kennzahlen!B:B,),3),0)</f>
        <v>3779</v>
      </c>
      <c r="U1275">
        <f>IFERROR(IF(ISNUMBER(INDEX(Gemeinde_Kennzahlen!A:W,MATCH(B1275,Gemeinde_Kennzahlen!B:B,),23)),INDEX(Gemeinde_Kennzahlen!A:W,MATCH(B1275,Gemeinde_Kennzahlen!B:B,),23),0),0)</f>
        <v>885</v>
      </c>
    </row>
    <row r="1276" spans="1:21" x14ac:dyDescent="0.2">
      <c r="A1276">
        <v>4082</v>
      </c>
      <c r="B1276" t="s">
        <v>1119</v>
      </c>
      <c r="C1276" s="6">
        <v>3.6373923938083501</v>
      </c>
      <c r="D1276" s="6">
        <v>3.6373923938083501</v>
      </c>
      <c r="E1276" s="6">
        <v>2.8290829729620501</v>
      </c>
      <c r="F1276" s="6">
        <v>1.21246413126945</v>
      </c>
      <c r="G1276" s="6">
        <v>1.6166188416926</v>
      </c>
      <c r="H1276" s="6">
        <v>2.4249282625388999</v>
      </c>
      <c r="I1276" s="6">
        <v>3.6373923938083501</v>
      </c>
      <c r="J1276" s="6">
        <v>2.0207735521157502</v>
      </c>
      <c r="K1276" s="6">
        <v>1.6166188416926</v>
      </c>
      <c r="L1276" s="6">
        <v>2.4249282625388999</v>
      </c>
      <c r="M1276" s="6">
        <f t="shared" si="120"/>
        <v>2.5057592046235295</v>
      </c>
      <c r="N1276" s="6">
        <f t="shared" si="121"/>
        <v>2.4249282625388999</v>
      </c>
      <c r="O1276" s="6">
        <f t="shared" si="122"/>
        <v>2.58659014670816</v>
      </c>
      <c r="P1276" s="6">
        <f t="shared" si="123"/>
        <v>2.4249282625389004</v>
      </c>
      <c r="Q1276" s="6">
        <f t="shared" si="124"/>
        <v>0.28767943127433537</v>
      </c>
      <c r="R1276" s="6">
        <f t="shared" si="125"/>
        <v>-8.0830942084629154E-2</v>
      </c>
      <c r="S1276" t="str" cm="1">
        <f t="array" ref="S1276">_xlfn.IFS(R1276&gt;Q1276,"Zunahme",-1*Q1276&gt;R1276,"Abnahme",TRUE,"Konstant")</f>
        <v>Konstant</v>
      </c>
      <c r="T1276">
        <f>IFERROR(INDEX(Gemeinde_Kennzahlen!A:C,MATCH(B1276,Gemeinde_Kennzahlen!B:B,),3),0)</f>
        <v>16613</v>
      </c>
      <c r="U1276">
        <f>IFERROR(IF(ISNUMBER(INDEX(Gemeinde_Kennzahlen!A:W,MATCH(B1276,Gemeinde_Kennzahlen!B:B,),23)),INDEX(Gemeinde_Kennzahlen!A:W,MATCH(B1276,Gemeinde_Kennzahlen!B:B,),23),0),0)</f>
        <v>8130</v>
      </c>
    </row>
    <row r="1277" spans="1:21" x14ac:dyDescent="0.2">
      <c r="A1277">
        <v>4083</v>
      </c>
      <c r="B1277" t="s">
        <v>1118</v>
      </c>
      <c r="C1277" s="6">
        <v>0</v>
      </c>
      <c r="D1277" s="6">
        <v>1.7774617845716318</v>
      </c>
      <c r="E1277" s="6">
        <v>0</v>
      </c>
      <c r="F1277" s="6">
        <v>0</v>
      </c>
      <c r="G1277" s="6">
        <v>1.7774617845716318</v>
      </c>
      <c r="H1277" s="6">
        <v>0</v>
      </c>
      <c r="I1277" s="6">
        <v>1.7774617845716318</v>
      </c>
      <c r="J1277" s="6">
        <v>0</v>
      </c>
      <c r="K1277" s="6">
        <v>0</v>
      </c>
      <c r="L1277" s="6">
        <v>1.7774617845716318</v>
      </c>
      <c r="M1277" s="6">
        <f t="shared" si="120"/>
        <v>0.71098471382865269</v>
      </c>
      <c r="N1277" s="6">
        <f t="shared" si="121"/>
        <v>0</v>
      </c>
      <c r="O1277" s="6">
        <f t="shared" si="122"/>
        <v>0.71098471382865269</v>
      </c>
      <c r="P1277" s="6">
        <f t="shared" si="123"/>
        <v>0.71098471382865269</v>
      </c>
      <c r="Q1277" s="6">
        <f t="shared" si="124"/>
        <v>0.29025829396648634</v>
      </c>
      <c r="R1277" s="6">
        <f t="shared" si="125"/>
        <v>0</v>
      </c>
      <c r="S1277" t="str" cm="1">
        <f t="array" ref="S1277">_xlfn.IFS(R1277&gt;Q1277,"Zunahme",-1*Q1277&gt;R1277,"Abnahme",TRUE,"Konstant")</f>
        <v>Konstant</v>
      </c>
      <c r="T1277">
        <f>IFERROR(INDEX(Gemeinde_Kennzahlen!A:C,MATCH(B1277,Gemeinde_Kennzahlen!B:B,),3),0)</f>
        <v>4503</v>
      </c>
      <c r="U1277">
        <f>IFERROR(IF(ISNUMBER(INDEX(Gemeinde_Kennzahlen!A:W,MATCH(B1277,Gemeinde_Kennzahlen!B:B,),23)),INDEX(Gemeinde_Kennzahlen!A:W,MATCH(B1277,Gemeinde_Kennzahlen!B:B,),23),0),0)</f>
        <v>1123</v>
      </c>
    </row>
    <row r="1278" spans="1:21" x14ac:dyDescent="0.2">
      <c r="A1278">
        <v>4084</v>
      </c>
      <c r="B1278" t="s">
        <v>1117</v>
      </c>
      <c r="C1278" s="6">
        <v>0</v>
      </c>
      <c r="D1278" s="6">
        <v>0</v>
      </c>
      <c r="E1278" s="6">
        <v>0</v>
      </c>
      <c r="F1278" s="6">
        <v>0</v>
      </c>
      <c r="G1278" s="6">
        <v>0</v>
      </c>
      <c r="H1278" s="6">
        <v>0</v>
      </c>
      <c r="I1278" s="6">
        <v>0</v>
      </c>
      <c r="J1278" s="6">
        <v>0</v>
      </c>
      <c r="K1278" s="6">
        <v>0</v>
      </c>
      <c r="L1278" s="6">
        <v>0</v>
      </c>
      <c r="M1278" s="6">
        <f t="shared" si="120"/>
        <v>0</v>
      </c>
      <c r="N1278" s="6">
        <f t="shared" si="121"/>
        <v>0</v>
      </c>
      <c r="O1278" s="6">
        <f t="shared" si="122"/>
        <v>0</v>
      </c>
      <c r="P1278" s="6">
        <f t="shared" si="123"/>
        <v>0</v>
      </c>
      <c r="Q1278" s="6">
        <f t="shared" si="124"/>
        <v>0</v>
      </c>
      <c r="R1278" s="6">
        <f t="shared" si="125"/>
        <v>0</v>
      </c>
      <c r="S1278" t="str" cm="1">
        <f t="array" ref="S1278">_xlfn.IFS(R1278&gt;Q1278,"Zunahme",-1*Q1278&gt;R1278,"Abnahme",TRUE,"Konstant")</f>
        <v>Konstant</v>
      </c>
      <c r="T1278">
        <f>IFERROR(INDEX(Gemeinde_Kennzahlen!A:C,MATCH(B1278,Gemeinde_Kennzahlen!B:B,),3),0)</f>
        <v>631</v>
      </c>
      <c r="U1278">
        <f>IFERROR(IF(ISNUMBER(INDEX(Gemeinde_Kennzahlen!A:W,MATCH(B1278,Gemeinde_Kennzahlen!B:B,),23)),INDEX(Gemeinde_Kennzahlen!A:W,MATCH(B1278,Gemeinde_Kennzahlen!B:B,),23),0),0)</f>
        <v>74</v>
      </c>
    </row>
    <row r="1279" spans="1:21" x14ac:dyDescent="0.2">
      <c r="A1279">
        <v>4091</v>
      </c>
      <c r="B1279" t="s">
        <v>1116</v>
      </c>
      <c r="C1279" s="6">
        <v>0</v>
      </c>
      <c r="D1279" s="6">
        <v>0</v>
      </c>
      <c r="E1279" s="6">
        <v>0</v>
      </c>
      <c r="F1279" s="6">
        <v>0</v>
      </c>
      <c r="G1279" s="6">
        <v>0</v>
      </c>
      <c r="H1279" s="6">
        <v>0</v>
      </c>
      <c r="I1279" s="6">
        <v>0</v>
      </c>
      <c r="J1279" s="6">
        <v>0</v>
      </c>
      <c r="K1279" s="6">
        <v>0</v>
      </c>
      <c r="L1279" s="6">
        <v>0</v>
      </c>
      <c r="M1279" s="6">
        <f t="shared" si="120"/>
        <v>0</v>
      </c>
      <c r="N1279" s="6">
        <f t="shared" si="121"/>
        <v>0</v>
      </c>
      <c r="O1279" s="6">
        <f t="shared" si="122"/>
        <v>0</v>
      </c>
      <c r="P1279" s="6">
        <f t="shared" si="123"/>
        <v>0</v>
      </c>
      <c r="Q1279" s="6">
        <f t="shared" si="124"/>
        <v>0</v>
      </c>
      <c r="R1279" s="6">
        <f t="shared" si="125"/>
        <v>0</v>
      </c>
      <c r="S1279" t="str" cm="1">
        <f t="array" ref="S1279">_xlfn.IFS(R1279&gt;Q1279,"Zunahme",-1*Q1279&gt;R1279,"Abnahme",TRUE,"Konstant")</f>
        <v>Konstant</v>
      </c>
      <c r="T1279">
        <f>IFERROR(INDEX(Gemeinde_Kennzahlen!A:C,MATCH(B1279,Gemeinde_Kennzahlen!B:B,),3),0)</f>
        <v>1605</v>
      </c>
      <c r="U1279">
        <f>IFERROR(IF(ISNUMBER(INDEX(Gemeinde_Kennzahlen!A:W,MATCH(B1279,Gemeinde_Kennzahlen!B:B,),23)),INDEX(Gemeinde_Kennzahlen!A:W,MATCH(B1279,Gemeinde_Kennzahlen!B:B,),23),0),0)</f>
        <v>306</v>
      </c>
    </row>
    <row r="1280" spans="1:21" x14ac:dyDescent="0.2">
      <c r="A1280">
        <v>4092</v>
      </c>
      <c r="B1280" t="s">
        <v>1115</v>
      </c>
      <c r="C1280" s="6">
        <v>0</v>
      </c>
      <c r="D1280" s="6">
        <v>0</v>
      </c>
      <c r="E1280" s="6">
        <v>1.4861049190072817</v>
      </c>
      <c r="F1280" s="6">
        <v>0</v>
      </c>
      <c r="G1280" s="6">
        <v>0</v>
      </c>
      <c r="H1280" s="6">
        <v>0</v>
      </c>
      <c r="I1280" s="6">
        <v>0</v>
      </c>
      <c r="J1280" s="6">
        <v>0</v>
      </c>
      <c r="K1280" s="6">
        <v>0</v>
      </c>
      <c r="L1280" s="6">
        <v>0</v>
      </c>
      <c r="M1280" s="6">
        <f t="shared" si="120"/>
        <v>0.14861049190072817</v>
      </c>
      <c r="N1280" s="6">
        <f t="shared" si="121"/>
        <v>0</v>
      </c>
      <c r="O1280" s="6">
        <f t="shared" si="122"/>
        <v>0.29722098380145634</v>
      </c>
      <c r="P1280" s="6">
        <f t="shared" si="123"/>
        <v>0</v>
      </c>
      <c r="Q1280" s="6">
        <f t="shared" si="124"/>
        <v>0.14861049190072817</v>
      </c>
      <c r="R1280" s="6">
        <f t="shared" si="125"/>
        <v>-0.14861049190072817</v>
      </c>
      <c r="S1280" t="str" cm="1">
        <f t="array" ref="S1280">_xlfn.IFS(R1280&gt;Q1280,"Zunahme",-1*Q1280&gt;R1280,"Abnahme",TRUE,"Konstant")</f>
        <v>Konstant</v>
      </c>
      <c r="T1280">
        <f>IFERROR(INDEX(Gemeinde_Kennzahlen!A:C,MATCH(B1280,Gemeinde_Kennzahlen!B:B,),3),0)</f>
        <v>4582</v>
      </c>
      <c r="U1280">
        <f>IFERROR(IF(ISNUMBER(INDEX(Gemeinde_Kennzahlen!A:W,MATCH(B1280,Gemeinde_Kennzahlen!B:B,),23)),INDEX(Gemeinde_Kennzahlen!A:W,MATCH(B1280,Gemeinde_Kennzahlen!B:B,),23),0),0)</f>
        <v>2147</v>
      </c>
    </row>
    <row r="1281" spans="1:21" x14ac:dyDescent="0.2">
      <c r="A1281">
        <v>4093</v>
      </c>
      <c r="B1281" t="s">
        <v>1114</v>
      </c>
      <c r="C1281" s="6">
        <v>0</v>
      </c>
      <c r="D1281" s="6">
        <v>9.460737937559129</v>
      </c>
      <c r="E1281" s="6">
        <v>0</v>
      </c>
      <c r="F1281" s="6">
        <v>0</v>
      </c>
      <c r="G1281" s="6">
        <v>0</v>
      </c>
      <c r="H1281" s="6">
        <v>0</v>
      </c>
      <c r="I1281" s="6">
        <v>0</v>
      </c>
      <c r="J1281" s="6">
        <v>0</v>
      </c>
      <c r="K1281" s="6">
        <v>9.460737937559129</v>
      </c>
      <c r="L1281" s="6">
        <v>0</v>
      </c>
      <c r="M1281" s="6">
        <f t="shared" si="120"/>
        <v>1.8921475875118259</v>
      </c>
      <c r="N1281" s="6">
        <f t="shared" si="121"/>
        <v>0</v>
      </c>
      <c r="O1281" s="6">
        <f t="shared" si="122"/>
        <v>1.8921475875118259</v>
      </c>
      <c r="P1281" s="6">
        <f t="shared" si="123"/>
        <v>1.8921475875118259</v>
      </c>
      <c r="Q1281" s="6">
        <f t="shared" si="124"/>
        <v>1.2614317250078839</v>
      </c>
      <c r="R1281" s="6">
        <f t="shared" si="125"/>
        <v>0</v>
      </c>
      <c r="S1281" t="str" cm="1">
        <f t="array" ref="S1281">_xlfn.IFS(R1281&gt;Q1281,"Zunahme",-1*Q1281&gt;R1281,"Abnahme",TRUE,"Konstant")</f>
        <v>Konstant</v>
      </c>
      <c r="T1281">
        <f>IFERROR(INDEX(Gemeinde_Kennzahlen!A:C,MATCH(B1281,Gemeinde_Kennzahlen!B:B,),3),0)</f>
        <v>757</v>
      </c>
      <c r="U1281">
        <f>IFERROR(IF(ISNUMBER(INDEX(Gemeinde_Kennzahlen!A:W,MATCH(B1281,Gemeinde_Kennzahlen!B:B,),23)),INDEX(Gemeinde_Kennzahlen!A:W,MATCH(B1281,Gemeinde_Kennzahlen!B:B,),23),0),0)</f>
        <v>300</v>
      </c>
    </row>
    <row r="1282" spans="1:21" x14ac:dyDescent="0.2">
      <c r="A1282">
        <v>4094</v>
      </c>
      <c r="B1282" t="s">
        <v>1113</v>
      </c>
      <c r="C1282" s="6">
        <v>0</v>
      </c>
      <c r="D1282" s="6">
        <v>0</v>
      </c>
      <c r="E1282" s="6">
        <v>0</v>
      </c>
      <c r="F1282" s="6">
        <v>0</v>
      </c>
      <c r="G1282" s="6">
        <v>0</v>
      </c>
      <c r="H1282" s="6">
        <v>0</v>
      </c>
      <c r="I1282" s="6">
        <v>0</v>
      </c>
      <c r="J1282" s="6">
        <v>0</v>
      </c>
      <c r="K1282" s="6">
        <v>0</v>
      </c>
      <c r="L1282" s="6">
        <v>0</v>
      </c>
      <c r="M1282" s="6">
        <f t="shared" si="120"/>
        <v>0</v>
      </c>
      <c r="N1282" s="6">
        <f t="shared" si="121"/>
        <v>0</v>
      </c>
      <c r="O1282" s="6">
        <f t="shared" si="122"/>
        <v>0</v>
      </c>
      <c r="P1282" s="6">
        <f t="shared" si="123"/>
        <v>0</v>
      </c>
      <c r="Q1282" s="6">
        <f t="shared" si="124"/>
        <v>0</v>
      </c>
      <c r="R1282" s="6">
        <f t="shared" si="125"/>
        <v>0</v>
      </c>
      <c r="S1282" t="str" cm="1">
        <f t="array" ref="S1282">_xlfn.IFS(R1282&gt;Q1282,"Zunahme",-1*Q1282&gt;R1282,"Abnahme",TRUE,"Konstant")</f>
        <v>Konstant</v>
      </c>
      <c r="T1282">
        <f>IFERROR(INDEX(Gemeinde_Kennzahlen!A:C,MATCH(B1282,Gemeinde_Kennzahlen!B:B,),3),0)</f>
        <v>804</v>
      </c>
      <c r="U1282">
        <f>IFERROR(IF(ISNUMBER(INDEX(Gemeinde_Kennzahlen!A:W,MATCH(B1282,Gemeinde_Kennzahlen!B:B,),23)),INDEX(Gemeinde_Kennzahlen!A:W,MATCH(B1282,Gemeinde_Kennzahlen!B:B,),23),0),0)</f>
        <v>182</v>
      </c>
    </row>
    <row r="1283" spans="1:21" x14ac:dyDescent="0.2">
      <c r="A1283">
        <v>4095</v>
      </c>
      <c r="B1283" t="s">
        <v>1112</v>
      </c>
      <c r="C1283" s="6">
        <v>1.3330963384287238</v>
      </c>
      <c r="D1283" s="6">
        <v>1.7774617845716318</v>
      </c>
      <c r="E1283" s="6">
        <v>1.3330963384287238</v>
      </c>
      <c r="F1283" s="6">
        <v>1.3330963384287238</v>
      </c>
      <c r="G1283" s="6">
        <v>0</v>
      </c>
      <c r="H1283" s="6">
        <v>0.88873089228581592</v>
      </c>
      <c r="I1283" s="6">
        <v>0.44436544614290796</v>
      </c>
      <c r="J1283" s="6">
        <v>0.88873089228581592</v>
      </c>
      <c r="K1283" s="6">
        <v>0.88873089228581592</v>
      </c>
      <c r="L1283" s="6">
        <v>1.7774617845716318</v>
      </c>
      <c r="M1283" s="6">
        <f t="shared" si="120"/>
        <v>1.0664770707429789</v>
      </c>
      <c r="N1283" s="6">
        <f t="shared" si="121"/>
        <v>1.1109136153572698</v>
      </c>
      <c r="O1283" s="6">
        <f t="shared" si="122"/>
        <v>1.1553501599715605</v>
      </c>
      <c r="P1283" s="6">
        <f t="shared" si="123"/>
        <v>0.97760398151439742</v>
      </c>
      <c r="Q1283" s="6">
        <f t="shared" si="124"/>
        <v>0.1777461784571632</v>
      </c>
      <c r="R1283" s="6">
        <f t="shared" si="125"/>
        <v>-8.8873089228581503E-2</v>
      </c>
      <c r="S1283" t="str" cm="1">
        <f t="array" ref="S1283">_xlfn.IFS(R1283&gt;Q1283,"Zunahme",-1*Q1283&gt;R1283,"Abnahme",TRUE,"Konstant")</f>
        <v>Konstant</v>
      </c>
      <c r="T1283">
        <f>IFERROR(INDEX(Gemeinde_Kennzahlen!A:C,MATCH(B1283,Gemeinde_Kennzahlen!B:B,),3),0)</f>
        <v>12575</v>
      </c>
      <c r="U1283">
        <f>IFERROR(IF(ISNUMBER(INDEX(Gemeinde_Kennzahlen!A:W,MATCH(B1283,Gemeinde_Kennzahlen!B:B,),23)),INDEX(Gemeinde_Kennzahlen!A:W,MATCH(B1283,Gemeinde_Kennzahlen!B:B,),23),0),0)</f>
        <v>9929</v>
      </c>
    </row>
    <row r="1284" spans="1:21" x14ac:dyDescent="0.2">
      <c r="A1284">
        <v>4096</v>
      </c>
      <c r="B1284" t="s">
        <v>1111</v>
      </c>
      <c r="C1284" s="6">
        <v>0</v>
      </c>
      <c r="D1284" s="6">
        <v>0</v>
      </c>
      <c r="E1284" s="6">
        <v>0</v>
      </c>
      <c r="F1284" s="6">
        <v>0</v>
      </c>
      <c r="G1284" s="6">
        <v>0</v>
      </c>
      <c r="H1284" s="6">
        <v>0</v>
      </c>
      <c r="I1284" s="6">
        <v>0</v>
      </c>
      <c r="J1284" s="6">
        <v>0</v>
      </c>
      <c r="K1284" s="6">
        <v>0</v>
      </c>
      <c r="L1284" s="6">
        <v>0</v>
      </c>
      <c r="M1284" s="6">
        <f t="shared" si="120"/>
        <v>0</v>
      </c>
      <c r="N1284" s="6">
        <f t="shared" si="121"/>
        <v>0</v>
      </c>
      <c r="O1284" s="6">
        <f t="shared" si="122"/>
        <v>0</v>
      </c>
      <c r="P1284" s="6">
        <f t="shared" si="123"/>
        <v>0</v>
      </c>
      <c r="Q1284" s="6">
        <f t="shared" si="124"/>
        <v>0</v>
      </c>
      <c r="R1284" s="6">
        <f t="shared" si="125"/>
        <v>0</v>
      </c>
      <c r="S1284" t="str" cm="1">
        <f t="array" ref="S1284">_xlfn.IFS(R1284&gt;Q1284,"Zunahme",-1*Q1284&gt;R1284,"Abnahme",TRUE,"Konstant")</f>
        <v>Konstant</v>
      </c>
      <c r="T1284">
        <f>IFERROR(INDEX(Gemeinde_Kennzahlen!A:C,MATCH(B1284,Gemeinde_Kennzahlen!B:B,),3),0)</f>
        <v>621</v>
      </c>
      <c r="U1284">
        <f>IFERROR(IF(ISNUMBER(INDEX(Gemeinde_Kennzahlen!A:W,MATCH(B1284,Gemeinde_Kennzahlen!B:B,),23)),INDEX(Gemeinde_Kennzahlen!A:W,MATCH(B1284,Gemeinde_Kennzahlen!B:B,),23),0),0)</f>
        <v>215</v>
      </c>
    </row>
    <row r="1285" spans="1:21" x14ac:dyDescent="0.2">
      <c r="A1285">
        <v>4097</v>
      </c>
      <c r="B1285" t="s">
        <v>1110</v>
      </c>
      <c r="C1285" s="6">
        <v>0</v>
      </c>
      <c r="D1285" s="6">
        <v>0</v>
      </c>
      <c r="E1285" s="6">
        <v>0</v>
      </c>
      <c r="F1285" s="6">
        <v>0</v>
      </c>
      <c r="G1285" s="6">
        <v>0</v>
      </c>
      <c r="H1285" s="6">
        <v>0</v>
      </c>
      <c r="I1285" s="6">
        <v>0</v>
      </c>
      <c r="J1285" s="6">
        <v>0</v>
      </c>
      <c r="K1285" s="6">
        <v>0</v>
      </c>
      <c r="L1285" s="6">
        <v>0</v>
      </c>
      <c r="M1285" s="6">
        <f t="shared" si="120"/>
        <v>0</v>
      </c>
      <c r="N1285" s="6">
        <f t="shared" si="121"/>
        <v>0</v>
      </c>
      <c r="O1285" s="6">
        <f t="shared" si="122"/>
        <v>0</v>
      </c>
      <c r="P1285" s="6">
        <f t="shared" si="123"/>
        <v>0</v>
      </c>
      <c r="Q1285" s="6">
        <f t="shared" si="124"/>
        <v>0</v>
      </c>
      <c r="R1285" s="6">
        <f t="shared" si="125"/>
        <v>0</v>
      </c>
      <c r="S1285" t="str" cm="1">
        <f t="array" ref="S1285">_xlfn.IFS(R1285&gt;Q1285,"Zunahme",-1*Q1285&gt;R1285,"Abnahme",TRUE,"Konstant")</f>
        <v>Konstant</v>
      </c>
      <c r="T1285">
        <f>IFERROR(INDEX(Gemeinde_Kennzahlen!A:C,MATCH(B1285,Gemeinde_Kennzahlen!B:B,),3),0)</f>
        <v>294</v>
      </c>
      <c r="U1285">
        <f>IFERROR(IF(ISNUMBER(INDEX(Gemeinde_Kennzahlen!A:W,MATCH(B1285,Gemeinde_Kennzahlen!B:B,),23)),INDEX(Gemeinde_Kennzahlen!A:W,MATCH(B1285,Gemeinde_Kennzahlen!B:B,),23),0),0)</f>
        <v>79</v>
      </c>
    </row>
    <row r="1286" spans="1:21" x14ac:dyDescent="0.2">
      <c r="A1286">
        <v>4099</v>
      </c>
      <c r="B1286" t="s">
        <v>1109</v>
      </c>
      <c r="C1286" s="6">
        <v>0</v>
      </c>
      <c r="D1286" s="6">
        <v>0</v>
      </c>
      <c r="E1286" s="6">
        <v>0</v>
      </c>
      <c r="F1286" s="6">
        <v>0</v>
      </c>
      <c r="G1286" s="6">
        <v>0</v>
      </c>
      <c r="H1286" s="6">
        <v>0</v>
      </c>
      <c r="I1286" s="6">
        <v>0</v>
      </c>
      <c r="J1286" s="6">
        <v>0</v>
      </c>
      <c r="K1286" s="6">
        <v>20.161290322580644</v>
      </c>
      <c r="L1286" s="6">
        <v>0</v>
      </c>
      <c r="M1286" s="6">
        <f t="shared" si="120"/>
        <v>2.0161290322580645</v>
      </c>
      <c r="N1286" s="6">
        <f t="shared" si="121"/>
        <v>0</v>
      </c>
      <c r="O1286" s="6">
        <f t="shared" si="122"/>
        <v>0</v>
      </c>
      <c r="P1286" s="6">
        <f t="shared" si="123"/>
        <v>4.032258064516129</v>
      </c>
      <c r="Q1286" s="6">
        <f t="shared" si="124"/>
        <v>2.0161290322580641</v>
      </c>
      <c r="R1286" s="6">
        <f t="shared" si="125"/>
        <v>2.0161290322580645</v>
      </c>
      <c r="S1286" t="str" cm="1">
        <f t="array" ref="S1286">_xlfn.IFS(R1286&gt;Q1286,"Zunahme",-1*Q1286&gt;R1286,"Abnahme",TRUE,"Konstant")</f>
        <v>Konstant</v>
      </c>
      <c r="T1286">
        <f>IFERROR(INDEX(Gemeinde_Kennzahlen!A:C,MATCH(B1286,Gemeinde_Kennzahlen!B:B,),3),0)</f>
        <v>422</v>
      </c>
      <c r="U1286">
        <f>IFERROR(IF(ISNUMBER(INDEX(Gemeinde_Kennzahlen!A:W,MATCH(B1286,Gemeinde_Kennzahlen!B:B,),23)),INDEX(Gemeinde_Kennzahlen!A:W,MATCH(B1286,Gemeinde_Kennzahlen!B:B,),23),0),0)</f>
        <v>74</v>
      </c>
    </row>
    <row r="1287" spans="1:21" x14ac:dyDescent="0.2">
      <c r="A1287">
        <v>4100</v>
      </c>
      <c r="B1287" t="s">
        <v>1108</v>
      </c>
      <c r="C1287" s="6">
        <v>0</v>
      </c>
      <c r="D1287" s="6">
        <v>0</v>
      </c>
      <c r="E1287" s="6">
        <v>0</v>
      </c>
      <c r="F1287" s="6">
        <v>0</v>
      </c>
      <c r="G1287" s="6">
        <v>1.862891207153502</v>
      </c>
      <c r="H1287" s="6">
        <v>1.862891207153502</v>
      </c>
      <c r="I1287" s="6">
        <v>1.862891207153502</v>
      </c>
      <c r="J1287" s="6">
        <v>1.862891207153502</v>
      </c>
      <c r="K1287" s="6">
        <v>0</v>
      </c>
      <c r="L1287" s="6">
        <v>0</v>
      </c>
      <c r="M1287" s="6">
        <f t="shared" si="120"/>
        <v>0.74515648286140079</v>
      </c>
      <c r="N1287" s="6">
        <f t="shared" si="121"/>
        <v>0</v>
      </c>
      <c r="O1287" s="6">
        <f t="shared" si="122"/>
        <v>0.3725782414307004</v>
      </c>
      <c r="P1287" s="6">
        <f t="shared" si="123"/>
        <v>1.1177347242921012</v>
      </c>
      <c r="Q1287" s="6">
        <f t="shared" si="124"/>
        <v>0.30420886025623167</v>
      </c>
      <c r="R1287" s="6">
        <f t="shared" si="125"/>
        <v>0.3725782414307004</v>
      </c>
      <c r="S1287" t="str" cm="1">
        <f t="array" ref="S1287">_xlfn.IFS(R1287&gt;Q1287,"Zunahme",-1*Q1287&gt;R1287,"Abnahme",TRUE,"Konstant")</f>
        <v>Zunahme</v>
      </c>
      <c r="T1287">
        <f>IFERROR(INDEX(Gemeinde_Kennzahlen!A:C,MATCH(B1287,Gemeinde_Kennzahlen!B:B,),3),0)</f>
        <v>3646</v>
      </c>
      <c r="U1287">
        <f>IFERROR(IF(ISNUMBER(INDEX(Gemeinde_Kennzahlen!A:W,MATCH(B1287,Gemeinde_Kennzahlen!B:B,),23)),INDEX(Gemeinde_Kennzahlen!A:W,MATCH(B1287,Gemeinde_Kennzahlen!B:B,),23),0),0)</f>
        <v>1722</v>
      </c>
    </row>
    <row r="1288" spans="1:21" x14ac:dyDescent="0.2">
      <c r="A1288">
        <v>4104</v>
      </c>
      <c r="B1288" t="s">
        <v>1107</v>
      </c>
      <c r="C1288" s="6">
        <v>0</v>
      </c>
      <c r="D1288" s="6">
        <v>0</v>
      </c>
      <c r="E1288" s="6">
        <v>0</v>
      </c>
      <c r="F1288" s="6">
        <v>0</v>
      </c>
      <c r="G1288" s="6">
        <v>0</v>
      </c>
      <c r="H1288" s="6">
        <v>1.7534630896019638</v>
      </c>
      <c r="I1288" s="6">
        <v>0</v>
      </c>
      <c r="J1288" s="6">
        <v>1.7534630896019638</v>
      </c>
      <c r="K1288" s="6">
        <v>1.7534630896019638</v>
      </c>
      <c r="L1288" s="6">
        <v>0</v>
      </c>
      <c r="M1288" s="6">
        <f t="shared" si="120"/>
        <v>0.52603892688058917</v>
      </c>
      <c r="N1288" s="6">
        <f t="shared" si="121"/>
        <v>0</v>
      </c>
      <c r="O1288" s="6">
        <f t="shared" si="122"/>
        <v>0</v>
      </c>
      <c r="P1288" s="6">
        <f t="shared" si="123"/>
        <v>1.0520778537611783</v>
      </c>
      <c r="Q1288" s="6">
        <f t="shared" si="124"/>
        <v>0.26784591121373774</v>
      </c>
      <c r="R1288" s="6">
        <f t="shared" si="125"/>
        <v>0.52603892688058917</v>
      </c>
      <c r="S1288" t="str" cm="1">
        <f t="array" ref="S1288">_xlfn.IFS(R1288&gt;Q1288,"Zunahme",-1*Q1288&gt;R1288,"Abnahme",TRUE,"Konstant")</f>
        <v>Zunahme</v>
      </c>
      <c r="T1288">
        <f>IFERROR(INDEX(Gemeinde_Kennzahlen!A:C,MATCH(B1288,Gemeinde_Kennzahlen!B:B,),3),0)</f>
        <v>3141</v>
      </c>
      <c r="U1288">
        <f>IFERROR(IF(ISNUMBER(INDEX(Gemeinde_Kennzahlen!A:W,MATCH(B1288,Gemeinde_Kennzahlen!B:B,),23)),INDEX(Gemeinde_Kennzahlen!A:W,MATCH(B1288,Gemeinde_Kennzahlen!B:B,),23),0),0)</f>
        <v>2562</v>
      </c>
    </row>
    <row r="1289" spans="1:21" x14ac:dyDescent="0.2">
      <c r="A1289">
        <v>4105</v>
      </c>
      <c r="B1289" t="s">
        <v>1106</v>
      </c>
      <c r="C1289" s="6">
        <v>0</v>
      </c>
      <c r="D1289" s="6">
        <v>0</v>
      </c>
      <c r="E1289" s="6">
        <v>0</v>
      </c>
      <c r="F1289" s="6">
        <v>0</v>
      </c>
      <c r="G1289" s="6">
        <v>0</v>
      </c>
      <c r="H1289" s="6">
        <v>0</v>
      </c>
      <c r="I1289" s="6">
        <v>0</v>
      </c>
      <c r="J1289" s="6">
        <v>0</v>
      </c>
      <c r="K1289" s="6">
        <v>0</v>
      </c>
      <c r="L1289" s="6">
        <v>0</v>
      </c>
      <c r="M1289" s="6">
        <f t="shared" si="120"/>
        <v>0</v>
      </c>
      <c r="N1289" s="6">
        <f t="shared" si="121"/>
        <v>0</v>
      </c>
      <c r="O1289" s="6">
        <f t="shared" si="122"/>
        <v>0</v>
      </c>
      <c r="P1289" s="6">
        <f t="shared" si="123"/>
        <v>0</v>
      </c>
      <c r="Q1289" s="6">
        <f t="shared" si="124"/>
        <v>0</v>
      </c>
      <c r="R1289" s="6">
        <f t="shared" si="125"/>
        <v>0</v>
      </c>
      <c r="S1289" t="str" cm="1">
        <f t="array" ref="S1289">_xlfn.IFS(R1289&gt;Q1289,"Zunahme",-1*Q1289&gt;R1289,"Abnahme",TRUE,"Konstant")</f>
        <v>Konstant</v>
      </c>
      <c r="T1289">
        <f>IFERROR(INDEX(Gemeinde_Kennzahlen!A:C,MATCH(B1289,Gemeinde_Kennzahlen!B:B,),3),0)</f>
        <v>334</v>
      </c>
      <c r="U1289">
        <f>IFERROR(IF(ISNUMBER(INDEX(Gemeinde_Kennzahlen!A:W,MATCH(B1289,Gemeinde_Kennzahlen!B:B,),23)),INDEX(Gemeinde_Kennzahlen!A:W,MATCH(B1289,Gemeinde_Kennzahlen!B:B,),23),0),0)</f>
        <v>83</v>
      </c>
    </row>
    <row r="1290" spans="1:21" x14ac:dyDescent="0.2">
      <c r="A1290">
        <v>4106</v>
      </c>
      <c r="B1290" t="s">
        <v>1105</v>
      </c>
      <c r="C1290" s="6">
        <v>0</v>
      </c>
      <c r="D1290" s="6">
        <v>0</v>
      </c>
      <c r="E1290" s="6">
        <v>0</v>
      </c>
      <c r="F1290" s="6">
        <v>0</v>
      </c>
      <c r="G1290" s="6">
        <v>0</v>
      </c>
      <c r="H1290" s="6">
        <v>0</v>
      </c>
      <c r="I1290" s="6">
        <v>0</v>
      </c>
      <c r="J1290" s="6">
        <v>0</v>
      </c>
      <c r="K1290" s="6">
        <v>0</v>
      </c>
      <c r="L1290" s="6">
        <v>0</v>
      </c>
      <c r="M1290" s="6">
        <f t="shared" si="120"/>
        <v>0</v>
      </c>
      <c r="N1290" s="6">
        <f t="shared" si="121"/>
        <v>0</v>
      </c>
      <c r="O1290" s="6">
        <f t="shared" si="122"/>
        <v>0</v>
      </c>
      <c r="P1290" s="6">
        <f t="shared" si="123"/>
        <v>0</v>
      </c>
      <c r="Q1290" s="6">
        <f t="shared" si="124"/>
        <v>0</v>
      </c>
      <c r="R1290" s="6">
        <f t="shared" si="125"/>
        <v>0</v>
      </c>
      <c r="S1290" t="str" cm="1">
        <f t="array" ref="S1290">_xlfn.IFS(R1290&gt;Q1290,"Zunahme",-1*Q1290&gt;R1290,"Abnahme",TRUE,"Konstant")</f>
        <v>Konstant</v>
      </c>
      <c r="T1290">
        <f>IFERROR(INDEX(Gemeinde_Kennzahlen!A:C,MATCH(B1290,Gemeinde_Kennzahlen!B:B,),3),0)</f>
        <v>394</v>
      </c>
      <c r="U1290">
        <f>IFERROR(IF(ISNUMBER(INDEX(Gemeinde_Kennzahlen!A:W,MATCH(B1290,Gemeinde_Kennzahlen!B:B,),23)),INDEX(Gemeinde_Kennzahlen!A:W,MATCH(B1290,Gemeinde_Kennzahlen!B:B,),23),0),0)</f>
        <v>90</v>
      </c>
    </row>
    <row r="1291" spans="1:21" x14ac:dyDescent="0.2">
      <c r="A1291">
        <v>4107</v>
      </c>
      <c r="B1291" t="s">
        <v>1104</v>
      </c>
      <c r="C1291" s="6">
        <v>0</v>
      </c>
      <c r="D1291" s="6">
        <v>0</v>
      </c>
      <c r="E1291" s="6">
        <v>0</v>
      </c>
      <c r="F1291" s="6">
        <v>0</v>
      </c>
      <c r="G1291" s="6">
        <v>8.0064051240992793</v>
      </c>
      <c r="H1291" s="6">
        <v>0</v>
      </c>
      <c r="I1291" s="6">
        <v>0</v>
      </c>
      <c r="J1291" s="6">
        <v>0</v>
      </c>
      <c r="K1291" s="6">
        <v>0</v>
      </c>
      <c r="L1291" s="6">
        <v>0</v>
      </c>
      <c r="M1291" s="6">
        <f t="shared" si="120"/>
        <v>0.80064051240992795</v>
      </c>
      <c r="N1291" s="6">
        <f t="shared" si="121"/>
        <v>0</v>
      </c>
      <c r="O1291" s="6">
        <f t="shared" si="122"/>
        <v>1.6012810248198559</v>
      </c>
      <c r="P1291" s="6">
        <f t="shared" si="123"/>
        <v>0</v>
      </c>
      <c r="Q1291" s="6">
        <f t="shared" si="124"/>
        <v>0.80064051240992795</v>
      </c>
      <c r="R1291" s="6">
        <f t="shared" si="125"/>
        <v>-0.80064051240992795</v>
      </c>
      <c r="S1291" t="str" cm="1">
        <f t="array" ref="S1291">_xlfn.IFS(R1291&gt;Q1291,"Zunahme",-1*Q1291&gt;R1291,"Abnahme",TRUE,"Konstant")</f>
        <v>Konstant</v>
      </c>
      <c r="T1291">
        <f>IFERROR(INDEX(Gemeinde_Kennzahlen!A:C,MATCH(B1291,Gemeinde_Kennzahlen!B:B,),3),0)</f>
        <v>1086</v>
      </c>
      <c r="U1291">
        <f>IFERROR(IF(ISNUMBER(INDEX(Gemeinde_Kennzahlen!A:W,MATCH(B1291,Gemeinde_Kennzahlen!B:B,),23)),INDEX(Gemeinde_Kennzahlen!A:W,MATCH(B1291,Gemeinde_Kennzahlen!B:B,),23),0),0)</f>
        <v>163</v>
      </c>
    </row>
    <row r="1292" spans="1:21" x14ac:dyDescent="0.2">
      <c r="A1292">
        <v>4110</v>
      </c>
      <c r="B1292" t="s">
        <v>1103</v>
      </c>
      <c r="C1292" s="6">
        <v>0</v>
      </c>
      <c r="D1292" s="6">
        <v>0</v>
      </c>
      <c r="E1292" s="6">
        <v>0</v>
      </c>
      <c r="F1292" s="6">
        <v>6.6711140760507002</v>
      </c>
      <c r="G1292" s="6">
        <v>0</v>
      </c>
      <c r="H1292" s="6">
        <v>0</v>
      </c>
      <c r="I1292" s="6">
        <v>0</v>
      </c>
      <c r="J1292" s="6">
        <v>0</v>
      </c>
      <c r="K1292" s="6">
        <v>0</v>
      </c>
      <c r="L1292" s="6">
        <v>0</v>
      </c>
      <c r="M1292" s="6">
        <f t="shared" si="120"/>
        <v>0.66711140760507004</v>
      </c>
      <c r="N1292" s="6">
        <f t="shared" si="121"/>
        <v>0</v>
      </c>
      <c r="O1292" s="6">
        <f t="shared" si="122"/>
        <v>1.3342228152101401</v>
      </c>
      <c r="P1292" s="6">
        <f t="shared" si="123"/>
        <v>0</v>
      </c>
      <c r="Q1292" s="6">
        <f t="shared" si="124"/>
        <v>0.66711140760506993</v>
      </c>
      <c r="R1292" s="6">
        <f t="shared" si="125"/>
        <v>-0.66711140760507004</v>
      </c>
      <c r="S1292" t="str" cm="1">
        <f t="array" ref="S1292">_xlfn.IFS(R1292&gt;Q1292,"Zunahme",-1*Q1292&gt;R1292,"Abnahme",TRUE,"Konstant")</f>
        <v>Konstant</v>
      </c>
      <c r="T1292">
        <f>IFERROR(INDEX(Gemeinde_Kennzahlen!A:C,MATCH(B1292,Gemeinde_Kennzahlen!B:B,),3),0)</f>
        <v>1225</v>
      </c>
      <c r="U1292">
        <f>IFERROR(IF(ISNUMBER(INDEX(Gemeinde_Kennzahlen!A:W,MATCH(B1292,Gemeinde_Kennzahlen!B:B,),23)),INDEX(Gemeinde_Kennzahlen!A:W,MATCH(B1292,Gemeinde_Kennzahlen!B:B,),23),0),0)</f>
        <v>274</v>
      </c>
    </row>
    <row r="1293" spans="1:21" x14ac:dyDescent="0.2">
      <c r="A1293">
        <v>4111</v>
      </c>
      <c r="B1293" t="s">
        <v>1102</v>
      </c>
      <c r="C1293" s="6">
        <v>0</v>
      </c>
      <c r="D1293" s="6">
        <v>0</v>
      </c>
      <c r="E1293" s="6">
        <v>0</v>
      </c>
      <c r="F1293" s="6">
        <v>0</v>
      </c>
      <c r="G1293" s="6">
        <v>0</v>
      </c>
      <c r="H1293" s="6">
        <v>0</v>
      </c>
      <c r="I1293" s="6">
        <v>0</v>
      </c>
      <c r="J1293" s="6">
        <v>0</v>
      </c>
      <c r="K1293" s="6">
        <v>0</v>
      </c>
      <c r="L1293" s="6">
        <v>5.7603686635944698</v>
      </c>
      <c r="M1293" s="6">
        <f t="shared" si="120"/>
        <v>0.57603686635944695</v>
      </c>
      <c r="N1293" s="6">
        <f t="shared" si="121"/>
        <v>0</v>
      </c>
      <c r="O1293" s="6">
        <f t="shared" si="122"/>
        <v>0</v>
      </c>
      <c r="P1293" s="6">
        <f t="shared" si="123"/>
        <v>1.1520737327188939</v>
      </c>
      <c r="Q1293" s="6">
        <f t="shared" si="124"/>
        <v>0.57603686635944695</v>
      </c>
      <c r="R1293" s="6">
        <f t="shared" si="125"/>
        <v>0.57603686635944695</v>
      </c>
      <c r="S1293" t="str" cm="1">
        <f t="array" ref="S1293">_xlfn.IFS(R1293&gt;Q1293,"Zunahme",-1*Q1293&gt;R1293,"Abnahme",TRUE,"Konstant")</f>
        <v>Konstant</v>
      </c>
      <c r="T1293">
        <f>IFERROR(INDEX(Gemeinde_Kennzahlen!A:C,MATCH(B1293,Gemeinde_Kennzahlen!B:B,),3),0)</f>
        <v>1459</v>
      </c>
      <c r="U1293">
        <f>IFERROR(IF(ISNUMBER(INDEX(Gemeinde_Kennzahlen!A:W,MATCH(B1293,Gemeinde_Kennzahlen!B:B,),23)),INDEX(Gemeinde_Kennzahlen!A:W,MATCH(B1293,Gemeinde_Kennzahlen!B:B,),23),0),0)</f>
        <v>277</v>
      </c>
    </row>
    <row r="1294" spans="1:21" x14ac:dyDescent="0.2">
      <c r="A1294">
        <v>4112</v>
      </c>
      <c r="B1294" t="s">
        <v>1101</v>
      </c>
      <c r="C1294" s="6">
        <v>0</v>
      </c>
      <c r="D1294" s="6">
        <v>0</v>
      </c>
      <c r="E1294" s="6">
        <v>0</v>
      </c>
      <c r="F1294" s="6">
        <v>0</v>
      </c>
      <c r="G1294" s="6">
        <v>0</v>
      </c>
      <c r="H1294" s="6">
        <v>9.6339113680154131</v>
      </c>
      <c r="I1294" s="6">
        <v>0</v>
      </c>
      <c r="J1294" s="6">
        <v>0</v>
      </c>
      <c r="K1294" s="6">
        <v>0</v>
      </c>
      <c r="L1294" s="6">
        <v>0</v>
      </c>
      <c r="M1294" s="6">
        <f t="shared" si="120"/>
        <v>0.96339113680154131</v>
      </c>
      <c r="N1294" s="6">
        <f t="shared" si="121"/>
        <v>0</v>
      </c>
      <c r="O1294" s="6">
        <f t="shared" si="122"/>
        <v>0</v>
      </c>
      <c r="P1294" s="6">
        <f t="shared" si="123"/>
        <v>1.9267822736030826</v>
      </c>
      <c r="Q1294" s="6">
        <f t="shared" si="124"/>
        <v>0.9633911368015412</v>
      </c>
      <c r="R1294" s="6">
        <f t="shared" si="125"/>
        <v>0.96339113680154131</v>
      </c>
      <c r="S1294" t="str" cm="1">
        <f t="array" ref="S1294">_xlfn.IFS(R1294&gt;Q1294,"Zunahme",-1*Q1294&gt;R1294,"Abnahme",TRUE,"Konstant")</f>
        <v>Konstant</v>
      </c>
      <c r="T1294">
        <f>IFERROR(INDEX(Gemeinde_Kennzahlen!A:C,MATCH(B1294,Gemeinde_Kennzahlen!B:B,),3),0)</f>
        <v>841</v>
      </c>
      <c r="U1294">
        <f>IFERROR(IF(ISNUMBER(INDEX(Gemeinde_Kennzahlen!A:W,MATCH(B1294,Gemeinde_Kennzahlen!B:B,),23)),INDEX(Gemeinde_Kennzahlen!A:W,MATCH(B1294,Gemeinde_Kennzahlen!B:B,),23),0),0)</f>
        <v>197</v>
      </c>
    </row>
    <row r="1295" spans="1:21" x14ac:dyDescent="0.2">
      <c r="A1295">
        <v>4117</v>
      </c>
      <c r="B1295" t="s">
        <v>1100</v>
      </c>
      <c r="C1295" s="6">
        <v>0</v>
      </c>
      <c r="D1295" s="6">
        <v>9.3457943925233646</v>
      </c>
      <c r="E1295" s="6">
        <v>0</v>
      </c>
      <c r="F1295" s="6">
        <v>0</v>
      </c>
      <c r="G1295" s="6">
        <v>0</v>
      </c>
      <c r="H1295" s="6">
        <v>0</v>
      </c>
      <c r="I1295" s="6">
        <v>0</v>
      </c>
      <c r="J1295" s="6">
        <v>0</v>
      </c>
      <c r="K1295" s="6">
        <v>0</v>
      </c>
      <c r="L1295" s="6">
        <v>0</v>
      </c>
      <c r="M1295" s="6">
        <f t="shared" si="120"/>
        <v>0.93457943925233644</v>
      </c>
      <c r="N1295" s="6">
        <f t="shared" si="121"/>
        <v>0</v>
      </c>
      <c r="O1295" s="6">
        <f t="shared" si="122"/>
        <v>1.8691588785046729</v>
      </c>
      <c r="P1295" s="6">
        <f t="shared" si="123"/>
        <v>0</v>
      </c>
      <c r="Q1295" s="6">
        <f t="shared" si="124"/>
        <v>0.93457943925233644</v>
      </c>
      <c r="R1295" s="6">
        <f t="shared" si="125"/>
        <v>-0.93457943925233644</v>
      </c>
      <c r="S1295" t="str" cm="1">
        <f t="array" ref="S1295">_xlfn.IFS(R1295&gt;Q1295,"Zunahme",-1*Q1295&gt;R1295,"Abnahme",TRUE,"Konstant")</f>
        <v>Konstant</v>
      </c>
      <c r="T1295">
        <f>IFERROR(INDEX(Gemeinde_Kennzahlen!A:C,MATCH(B1295,Gemeinde_Kennzahlen!B:B,),3),0)</f>
        <v>812</v>
      </c>
      <c r="U1295">
        <f>IFERROR(IF(ISNUMBER(INDEX(Gemeinde_Kennzahlen!A:W,MATCH(B1295,Gemeinde_Kennzahlen!B:B,),23)),INDEX(Gemeinde_Kennzahlen!A:W,MATCH(B1295,Gemeinde_Kennzahlen!B:B,),23),0),0)</f>
        <v>258</v>
      </c>
    </row>
    <row r="1296" spans="1:21" x14ac:dyDescent="0.2">
      <c r="A1296">
        <v>4120</v>
      </c>
      <c r="B1296" t="s">
        <v>1099</v>
      </c>
      <c r="C1296" s="6">
        <v>0</v>
      </c>
      <c r="D1296" s="6">
        <v>0</v>
      </c>
      <c r="E1296" s="6">
        <v>0</v>
      </c>
      <c r="F1296" s="6">
        <v>0</v>
      </c>
      <c r="G1296" s="6">
        <v>0</v>
      </c>
      <c r="H1296" s="6">
        <v>0</v>
      </c>
      <c r="I1296" s="6">
        <v>0</v>
      </c>
      <c r="J1296" s="6">
        <v>0</v>
      </c>
      <c r="K1296" s="6">
        <v>0</v>
      </c>
      <c r="L1296" s="6">
        <v>0</v>
      </c>
      <c r="M1296" s="6">
        <f t="shared" si="120"/>
        <v>0</v>
      </c>
      <c r="N1296" s="6">
        <f t="shared" si="121"/>
        <v>0</v>
      </c>
      <c r="O1296" s="6">
        <f t="shared" si="122"/>
        <v>0</v>
      </c>
      <c r="P1296" s="6">
        <f t="shared" si="123"/>
        <v>0</v>
      </c>
      <c r="Q1296" s="6">
        <f t="shared" si="124"/>
        <v>0</v>
      </c>
      <c r="R1296" s="6">
        <f t="shared" si="125"/>
        <v>0</v>
      </c>
      <c r="S1296" t="str" cm="1">
        <f t="array" ref="S1296">_xlfn.IFS(R1296&gt;Q1296,"Zunahme",-1*Q1296&gt;R1296,"Abnahme",TRUE,"Konstant")</f>
        <v>Konstant</v>
      </c>
      <c r="T1296">
        <f>IFERROR(INDEX(Gemeinde_Kennzahlen!A:C,MATCH(B1296,Gemeinde_Kennzahlen!B:B,),3),0)</f>
        <v>1518</v>
      </c>
      <c r="U1296">
        <f>IFERROR(IF(ISNUMBER(INDEX(Gemeinde_Kennzahlen!A:W,MATCH(B1296,Gemeinde_Kennzahlen!B:B,),23)),INDEX(Gemeinde_Kennzahlen!A:W,MATCH(B1296,Gemeinde_Kennzahlen!B:B,),23),0),0)</f>
        <v>606</v>
      </c>
    </row>
    <row r="1297" spans="1:21" x14ac:dyDescent="0.2">
      <c r="A1297">
        <v>4121</v>
      </c>
      <c r="B1297" t="s">
        <v>1098</v>
      </c>
      <c r="C1297" s="6">
        <v>0</v>
      </c>
      <c r="D1297" s="6">
        <v>2.6688017080330932</v>
      </c>
      <c r="E1297" s="6">
        <v>0</v>
      </c>
      <c r="F1297" s="6">
        <v>0</v>
      </c>
      <c r="G1297" s="6">
        <v>0</v>
      </c>
      <c r="H1297" s="6">
        <v>0</v>
      </c>
      <c r="I1297" s="6">
        <v>2.6688017080330932</v>
      </c>
      <c r="J1297" s="6">
        <v>2.6688017080330932</v>
      </c>
      <c r="K1297" s="6">
        <v>0</v>
      </c>
      <c r="L1297" s="6">
        <v>0</v>
      </c>
      <c r="M1297" s="6">
        <f t="shared" si="120"/>
        <v>0.80064051240992795</v>
      </c>
      <c r="N1297" s="6">
        <f t="shared" si="121"/>
        <v>0</v>
      </c>
      <c r="O1297" s="6">
        <f t="shared" si="122"/>
        <v>0.53376034160661867</v>
      </c>
      <c r="P1297" s="6">
        <f t="shared" si="123"/>
        <v>1.0675206832132373</v>
      </c>
      <c r="Q1297" s="6">
        <f t="shared" si="124"/>
        <v>0.40766619472963611</v>
      </c>
      <c r="R1297" s="6">
        <f t="shared" si="125"/>
        <v>0.26688017080330939</v>
      </c>
      <c r="S1297" t="str" cm="1">
        <f t="array" ref="S1297">_xlfn.IFS(R1297&gt;Q1297,"Zunahme",-1*Q1297&gt;R1297,"Abnahme",TRUE,"Konstant")</f>
        <v>Konstant</v>
      </c>
      <c r="T1297">
        <f>IFERROR(INDEX(Gemeinde_Kennzahlen!A:C,MATCH(B1297,Gemeinde_Kennzahlen!B:B,),3),0)</f>
        <v>2148</v>
      </c>
      <c r="U1297">
        <f>IFERROR(IF(ISNUMBER(INDEX(Gemeinde_Kennzahlen!A:W,MATCH(B1297,Gemeinde_Kennzahlen!B:B,),23)),INDEX(Gemeinde_Kennzahlen!A:W,MATCH(B1297,Gemeinde_Kennzahlen!B:B,),23),0),0)</f>
        <v>1599</v>
      </c>
    </row>
    <row r="1298" spans="1:21" x14ac:dyDescent="0.2">
      <c r="A1298">
        <v>4122</v>
      </c>
      <c r="B1298" t="s">
        <v>1097</v>
      </c>
      <c r="C1298" s="6">
        <v>0</v>
      </c>
      <c r="D1298" s="6">
        <v>5.1921079958463139</v>
      </c>
      <c r="E1298" s="6">
        <v>0</v>
      </c>
      <c r="F1298" s="6">
        <v>0</v>
      </c>
      <c r="G1298" s="6">
        <v>0</v>
      </c>
      <c r="H1298" s="6">
        <v>0</v>
      </c>
      <c r="I1298" s="6">
        <v>0</v>
      </c>
      <c r="J1298" s="6">
        <v>0</v>
      </c>
      <c r="K1298" s="6">
        <v>5.1921079958463139</v>
      </c>
      <c r="L1298" s="6">
        <v>0</v>
      </c>
      <c r="M1298" s="6">
        <f t="shared" si="120"/>
        <v>1.0384215991692627</v>
      </c>
      <c r="N1298" s="6">
        <f t="shared" si="121"/>
        <v>0</v>
      </c>
      <c r="O1298" s="6">
        <f t="shared" si="122"/>
        <v>1.0384215991692627</v>
      </c>
      <c r="P1298" s="6">
        <f t="shared" si="123"/>
        <v>1.0384215991692627</v>
      </c>
      <c r="Q1298" s="6">
        <f t="shared" si="124"/>
        <v>0.69228106611284168</v>
      </c>
      <c r="R1298" s="6">
        <f t="shared" si="125"/>
        <v>0</v>
      </c>
      <c r="S1298" t="str" cm="1">
        <f t="array" ref="S1298">_xlfn.IFS(R1298&gt;Q1298,"Zunahme",-1*Q1298&gt;R1298,"Abnahme",TRUE,"Konstant")</f>
        <v>Konstant</v>
      </c>
      <c r="T1298">
        <f>IFERROR(INDEX(Gemeinde_Kennzahlen!A:C,MATCH(B1298,Gemeinde_Kennzahlen!B:B,),3),0)</f>
        <v>1653</v>
      </c>
      <c r="U1298">
        <f>IFERROR(IF(ISNUMBER(INDEX(Gemeinde_Kennzahlen!A:W,MATCH(B1298,Gemeinde_Kennzahlen!B:B,),23)),INDEX(Gemeinde_Kennzahlen!A:W,MATCH(B1298,Gemeinde_Kennzahlen!B:B,),23),0),0)</f>
        <v>273</v>
      </c>
    </row>
    <row r="1299" spans="1:21" x14ac:dyDescent="0.2">
      <c r="A1299">
        <v>4123</v>
      </c>
      <c r="B1299" t="s">
        <v>1096</v>
      </c>
      <c r="C1299" s="6">
        <v>1.5943877551020409</v>
      </c>
      <c r="D1299" s="6">
        <v>0.79719387755102045</v>
      </c>
      <c r="E1299" s="6">
        <v>1.5943877551020409</v>
      </c>
      <c r="F1299" s="6">
        <v>1.5943877551020409</v>
      </c>
      <c r="G1299" s="6">
        <v>0.79719387755102045</v>
      </c>
      <c r="H1299" s="6">
        <v>3.1887755102040818</v>
      </c>
      <c r="I1299" s="6">
        <v>4.7831632653061229</v>
      </c>
      <c r="J1299" s="6">
        <v>2.3915816326530615</v>
      </c>
      <c r="K1299" s="6">
        <v>2.3915816326530615</v>
      </c>
      <c r="L1299" s="6">
        <v>0</v>
      </c>
      <c r="M1299" s="6">
        <f t="shared" ref="M1299:M1362" si="126">AVERAGE(C1299:L1299)</f>
        <v>1.9132653061224492</v>
      </c>
      <c r="N1299" s="6">
        <f t="shared" ref="N1299:N1362" si="127">MEDIAN(C1299:L1299)</f>
        <v>1.5943877551020409</v>
      </c>
      <c r="O1299" s="6">
        <f t="shared" ref="O1299:O1362" si="128">AVERAGE((C1299:G1299))</f>
        <v>1.2755102040816326</v>
      </c>
      <c r="P1299" s="6">
        <f t="shared" ref="P1299:P1362" si="129">AVERAGE(H1299:L1299)</f>
        <v>2.5510204081632653</v>
      </c>
      <c r="Q1299" s="6">
        <f t="shared" ref="Q1299:Q1362" si="130">STDEVA(C1299:L1299)/SQRT(COUNT(C1299:L1299))</f>
        <v>0.4317622451443433</v>
      </c>
      <c r="R1299" s="6">
        <f t="shared" ref="R1299:R1362" si="131">P1299-M1299</f>
        <v>0.63775510204081609</v>
      </c>
      <c r="S1299" t="str" cm="1">
        <f t="array" ref="S1299">_xlfn.IFS(R1299&gt;Q1299,"Zunahme",-1*Q1299&gt;R1299,"Abnahme",TRUE,"Konstant")</f>
        <v>Zunahme</v>
      </c>
      <c r="T1299">
        <f>IFERROR(INDEX(Gemeinde_Kennzahlen!A:C,MATCH(B1299,Gemeinde_Kennzahlen!B:B,),3),0)</f>
        <v>7613</v>
      </c>
      <c r="U1299">
        <f>IFERROR(IF(ISNUMBER(INDEX(Gemeinde_Kennzahlen!A:W,MATCH(B1299,Gemeinde_Kennzahlen!B:B,),23)),INDEX(Gemeinde_Kennzahlen!A:W,MATCH(B1299,Gemeinde_Kennzahlen!B:B,),23),0),0)</f>
        <v>4931</v>
      </c>
    </row>
    <row r="1300" spans="1:21" x14ac:dyDescent="0.2">
      <c r="A1300">
        <v>4124</v>
      </c>
      <c r="B1300" t="s">
        <v>1095</v>
      </c>
      <c r="C1300" s="6">
        <v>0</v>
      </c>
      <c r="D1300" s="6">
        <v>0</v>
      </c>
      <c r="E1300" s="6">
        <v>0</v>
      </c>
      <c r="F1300" s="6">
        <v>0</v>
      </c>
      <c r="G1300" s="6">
        <v>0</v>
      </c>
      <c r="H1300" s="6">
        <v>0</v>
      </c>
      <c r="I1300" s="6">
        <v>0</v>
      </c>
      <c r="J1300" s="6">
        <v>0</v>
      </c>
      <c r="K1300" s="6">
        <v>0</v>
      </c>
      <c r="L1300" s="6">
        <v>0</v>
      </c>
      <c r="M1300" s="6">
        <f t="shared" si="126"/>
        <v>0</v>
      </c>
      <c r="N1300" s="6">
        <f t="shared" si="127"/>
        <v>0</v>
      </c>
      <c r="O1300" s="6">
        <f t="shared" si="128"/>
        <v>0</v>
      </c>
      <c r="P1300" s="6">
        <f t="shared" si="129"/>
        <v>0</v>
      </c>
      <c r="Q1300" s="6">
        <f t="shared" si="130"/>
        <v>0</v>
      </c>
      <c r="R1300" s="6">
        <f t="shared" si="131"/>
        <v>0</v>
      </c>
      <c r="S1300" t="str" cm="1">
        <f t="array" ref="S1300">_xlfn.IFS(R1300&gt;Q1300,"Zunahme",-1*Q1300&gt;R1300,"Abnahme",TRUE,"Konstant")</f>
        <v>Konstant</v>
      </c>
      <c r="T1300">
        <f>IFERROR(INDEX(Gemeinde_Kennzahlen!A:C,MATCH(B1300,Gemeinde_Kennzahlen!B:B,),3),0)</f>
        <v>1645</v>
      </c>
      <c r="U1300">
        <f>IFERROR(IF(ISNUMBER(INDEX(Gemeinde_Kennzahlen!A:W,MATCH(B1300,Gemeinde_Kennzahlen!B:B,),23)),INDEX(Gemeinde_Kennzahlen!A:W,MATCH(B1300,Gemeinde_Kennzahlen!B:B,),23),0),0)</f>
        <v>301</v>
      </c>
    </row>
    <row r="1301" spans="1:21" x14ac:dyDescent="0.2">
      <c r="A1301">
        <v>4125</v>
      </c>
      <c r="B1301" t="s">
        <v>1094</v>
      </c>
      <c r="C1301" s="6">
        <v>0</v>
      </c>
      <c r="D1301" s="6">
        <v>2.8433323855558714</v>
      </c>
      <c r="E1301" s="6">
        <v>0</v>
      </c>
      <c r="F1301" s="6">
        <v>0</v>
      </c>
      <c r="G1301" s="6">
        <v>0</v>
      </c>
      <c r="H1301" s="6">
        <v>0</v>
      </c>
      <c r="I1301" s="6">
        <v>2.8433323855558714</v>
      </c>
      <c r="J1301" s="6">
        <v>0</v>
      </c>
      <c r="K1301" s="6">
        <v>0</v>
      </c>
      <c r="L1301" s="6">
        <v>0</v>
      </c>
      <c r="M1301" s="6">
        <f t="shared" si="126"/>
        <v>0.56866647711117424</v>
      </c>
      <c r="N1301" s="6">
        <f t="shared" si="127"/>
        <v>0</v>
      </c>
      <c r="O1301" s="6">
        <f t="shared" si="128"/>
        <v>0.56866647711117424</v>
      </c>
      <c r="P1301" s="6">
        <f t="shared" si="129"/>
        <v>0.56866647711117424</v>
      </c>
      <c r="Q1301" s="6">
        <f t="shared" si="130"/>
        <v>0.37911098474078281</v>
      </c>
      <c r="R1301" s="6">
        <f t="shared" si="131"/>
        <v>0</v>
      </c>
      <c r="S1301" t="str" cm="1">
        <f t="array" ref="S1301">_xlfn.IFS(R1301&gt;Q1301,"Zunahme",-1*Q1301&gt;R1301,"Abnahme",TRUE,"Konstant")</f>
        <v>Konstant</v>
      </c>
      <c r="T1301">
        <f>IFERROR(INDEX(Gemeinde_Kennzahlen!A:C,MATCH(B1301,Gemeinde_Kennzahlen!B:B,),3),0)</f>
        <v>2263</v>
      </c>
      <c r="U1301">
        <f>IFERROR(IF(ISNUMBER(INDEX(Gemeinde_Kennzahlen!A:W,MATCH(B1301,Gemeinde_Kennzahlen!B:B,),23)),INDEX(Gemeinde_Kennzahlen!A:W,MATCH(B1301,Gemeinde_Kennzahlen!B:B,),23),0),0)</f>
        <v>1254</v>
      </c>
    </row>
    <row r="1302" spans="1:21" x14ac:dyDescent="0.2">
      <c r="A1302">
        <v>4131</v>
      </c>
      <c r="B1302" t="s">
        <v>1093</v>
      </c>
      <c r="C1302" s="6">
        <v>2.3142791020597087</v>
      </c>
      <c r="D1302" s="6">
        <v>9.2571164082388346</v>
      </c>
      <c r="E1302" s="6">
        <v>2.3142791020597087</v>
      </c>
      <c r="F1302" s="6">
        <v>0</v>
      </c>
      <c r="G1302" s="6">
        <v>0</v>
      </c>
      <c r="H1302" s="6">
        <v>0</v>
      </c>
      <c r="I1302" s="6">
        <v>0</v>
      </c>
      <c r="J1302" s="6">
        <v>0</v>
      </c>
      <c r="K1302" s="6">
        <v>2.3142791020597087</v>
      </c>
      <c r="L1302" s="6">
        <v>0</v>
      </c>
      <c r="M1302" s="6">
        <f t="shared" si="126"/>
        <v>1.6199953714417963</v>
      </c>
      <c r="N1302" s="6">
        <f t="shared" si="127"/>
        <v>0</v>
      </c>
      <c r="O1302" s="6">
        <f t="shared" si="128"/>
        <v>2.7771349224716504</v>
      </c>
      <c r="P1302" s="6">
        <f t="shared" si="129"/>
        <v>0.46285582041194173</v>
      </c>
      <c r="Q1302" s="6">
        <f t="shared" si="130"/>
        <v>0.91601805809133063</v>
      </c>
      <c r="R1302" s="6">
        <f t="shared" si="131"/>
        <v>-1.1571395510298546</v>
      </c>
      <c r="S1302" t="str" cm="1">
        <f t="array" ref="S1302">_xlfn.IFS(R1302&gt;Q1302,"Zunahme",-1*Q1302&gt;R1302,"Abnahme",TRUE,"Konstant")</f>
        <v>Abnahme</v>
      </c>
      <c r="T1302">
        <f>IFERROR(INDEX(Gemeinde_Kennzahlen!A:C,MATCH(B1302,Gemeinde_Kennzahlen!B:B,),3),0)</f>
        <v>3361</v>
      </c>
      <c r="U1302">
        <f>IFERROR(IF(ISNUMBER(INDEX(Gemeinde_Kennzahlen!A:W,MATCH(B1302,Gemeinde_Kennzahlen!B:B,),23)),INDEX(Gemeinde_Kennzahlen!A:W,MATCH(B1302,Gemeinde_Kennzahlen!B:B,),23),0),0)</f>
        <v>960</v>
      </c>
    </row>
    <row r="1303" spans="1:21" x14ac:dyDescent="0.2">
      <c r="A1303">
        <v>4132</v>
      </c>
      <c r="B1303" t="s">
        <v>1092</v>
      </c>
      <c r="C1303" s="6">
        <v>0</v>
      </c>
      <c r="D1303" s="6">
        <v>0</v>
      </c>
      <c r="E1303" s="6">
        <v>0</v>
      </c>
      <c r="F1303" s="6">
        <v>0</v>
      </c>
      <c r="G1303" s="6">
        <v>7.1377587437544614</v>
      </c>
      <c r="H1303" s="6">
        <v>0</v>
      </c>
      <c r="I1303" s="6">
        <v>0</v>
      </c>
      <c r="J1303" s="6">
        <v>0</v>
      </c>
      <c r="K1303" s="6">
        <v>0</v>
      </c>
      <c r="L1303" s="6">
        <v>0</v>
      </c>
      <c r="M1303" s="6">
        <f t="shared" si="126"/>
        <v>0.7137758743754461</v>
      </c>
      <c r="N1303" s="6">
        <f t="shared" si="127"/>
        <v>0</v>
      </c>
      <c r="O1303" s="6">
        <f t="shared" si="128"/>
        <v>1.4275517487508922</v>
      </c>
      <c r="P1303" s="6">
        <f t="shared" si="129"/>
        <v>0</v>
      </c>
      <c r="Q1303" s="6">
        <f t="shared" si="130"/>
        <v>0.7137758743754461</v>
      </c>
      <c r="R1303" s="6">
        <f t="shared" si="131"/>
        <v>-0.7137758743754461</v>
      </c>
      <c r="S1303" t="str" cm="1">
        <f t="array" ref="S1303">_xlfn.IFS(R1303&gt;Q1303,"Zunahme",-1*Q1303&gt;R1303,"Abnahme",TRUE,"Konstant")</f>
        <v>Konstant</v>
      </c>
      <c r="T1303">
        <f>IFERROR(INDEX(Gemeinde_Kennzahlen!A:C,MATCH(B1303,Gemeinde_Kennzahlen!B:B,),3),0)</f>
        <v>1149</v>
      </c>
      <c r="U1303">
        <f>IFERROR(IF(ISNUMBER(INDEX(Gemeinde_Kennzahlen!A:W,MATCH(B1303,Gemeinde_Kennzahlen!B:B,),23)),INDEX(Gemeinde_Kennzahlen!A:W,MATCH(B1303,Gemeinde_Kennzahlen!B:B,),23),0),0)</f>
        <v>252</v>
      </c>
    </row>
    <row r="1304" spans="1:21" x14ac:dyDescent="0.2">
      <c r="A1304">
        <v>4133</v>
      </c>
      <c r="B1304" t="s">
        <v>1091</v>
      </c>
      <c r="C1304" s="6">
        <v>0</v>
      </c>
      <c r="D1304" s="6">
        <v>0</v>
      </c>
      <c r="E1304" s="6">
        <v>0</v>
      </c>
      <c r="F1304" s="6">
        <v>0</v>
      </c>
      <c r="G1304" s="6">
        <v>0</v>
      </c>
      <c r="H1304" s="6">
        <v>0</v>
      </c>
      <c r="I1304" s="6">
        <v>0</v>
      </c>
      <c r="J1304" s="6">
        <v>7.2621641249092237</v>
      </c>
      <c r="K1304" s="6">
        <v>0</v>
      </c>
      <c r="L1304" s="6">
        <v>0</v>
      </c>
      <c r="M1304" s="6">
        <f t="shared" si="126"/>
        <v>0.72621641249092239</v>
      </c>
      <c r="N1304" s="6">
        <f t="shared" si="127"/>
        <v>0</v>
      </c>
      <c r="O1304" s="6">
        <f t="shared" si="128"/>
        <v>0</v>
      </c>
      <c r="P1304" s="6">
        <f t="shared" si="129"/>
        <v>1.4524328249818448</v>
      </c>
      <c r="Q1304" s="6">
        <f t="shared" si="130"/>
        <v>0.72621641249092239</v>
      </c>
      <c r="R1304" s="6">
        <f t="shared" si="131"/>
        <v>0.72621641249092239</v>
      </c>
      <c r="S1304" t="str" cm="1">
        <f t="array" ref="S1304">_xlfn.IFS(R1304&gt;Q1304,"Zunahme",-1*Q1304&gt;R1304,"Abnahme",TRUE,"Konstant")</f>
        <v>Konstant</v>
      </c>
      <c r="T1304">
        <f>IFERROR(INDEX(Gemeinde_Kennzahlen!A:C,MATCH(B1304,Gemeinde_Kennzahlen!B:B,),3),0)</f>
        <v>1000</v>
      </c>
      <c r="U1304">
        <f>IFERROR(IF(ISNUMBER(INDEX(Gemeinde_Kennzahlen!A:W,MATCH(B1304,Gemeinde_Kennzahlen!B:B,),23)),INDEX(Gemeinde_Kennzahlen!A:W,MATCH(B1304,Gemeinde_Kennzahlen!B:B,),23),0),0)</f>
        <v>377</v>
      </c>
    </row>
    <row r="1305" spans="1:21" x14ac:dyDescent="0.2">
      <c r="A1305">
        <v>4134</v>
      </c>
      <c r="B1305" t="s">
        <v>1090</v>
      </c>
      <c r="C1305" s="6">
        <v>0</v>
      </c>
      <c r="D1305" s="6">
        <v>0</v>
      </c>
      <c r="E1305" s="6">
        <v>0</v>
      </c>
      <c r="F1305" s="6">
        <v>0</v>
      </c>
      <c r="G1305" s="6">
        <v>4.7236655644780345</v>
      </c>
      <c r="H1305" s="6">
        <v>0</v>
      </c>
      <c r="I1305" s="6">
        <v>0</v>
      </c>
      <c r="J1305" s="6">
        <v>0</v>
      </c>
      <c r="K1305" s="6">
        <v>0</v>
      </c>
      <c r="L1305" s="6">
        <v>0</v>
      </c>
      <c r="M1305" s="6">
        <f t="shared" si="126"/>
        <v>0.47236655644780345</v>
      </c>
      <c r="N1305" s="6">
        <f t="shared" si="127"/>
        <v>0</v>
      </c>
      <c r="O1305" s="6">
        <f t="shared" si="128"/>
        <v>0.94473311289560691</v>
      </c>
      <c r="P1305" s="6">
        <f t="shared" si="129"/>
        <v>0</v>
      </c>
      <c r="Q1305" s="6">
        <f t="shared" si="130"/>
        <v>0.47236655644780345</v>
      </c>
      <c r="R1305" s="6">
        <f t="shared" si="131"/>
        <v>-0.47236655644780345</v>
      </c>
      <c r="S1305" t="str" cm="1">
        <f t="array" ref="S1305">_xlfn.IFS(R1305&gt;Q1305,"Zunahme",-1*Q1305&gt;R1305,"Abnahme",TRUE,"Konstant")</f>
        <v>Konstant</v>
      </c>
      <c r="T1305">
        <f>IFERROR(INDEX(Gemeinde_Kennzahlen!A:C,MATCH(B1305,Gemeinde_Kennzahlen!B:B,),3),0)</f>
        <v>1260</v>
      </c>
      <c r="U1305">
        <f>IFERROR(IF(ISNUMBER(INDEX(Gemeinde_Kennzahlen!A:W,MATCH(B1305,Gemeinde_Kennzahlen!B:B,),23)),INDEX(Gemeinde_Kennzahlen!A:W,MATCH(B1305,Gemeinde_Kennzahlen!B:B,),23),0),0)</f>
        <v>857</v>
      </c>
    </row>
    <row r="1306" spans="1:21" x14ac:dyDescent="0.2">
      <c r="A1306">
        <v>4135</v>
      </c>
      <c r="B1306" t="s">
        <v>1089</v>
      </c>
      <c r="C1306" s="6">
        <v>0</v>
      </c>
      <c r="D1306" s="6">
        <v>0</v>
      </c>
      <c r="E1306" s="6">
        <v>3.1377470975839348</v>
      </c>
      <c r="F1306" s="6">
        <v>0</v>
      </c>
      <c r="G1306" s="6">
        <v>0</v>
      </c>
      <c r="H1306" s="6">
        <v>3.1377470975839348</v>
      </c>
      <c r="I1306" s="6">
        <v>0</v>
      </c>
      <c r="J1306" s="6">
        <v>3.1377470975839348</v>
      </c>
      <c r="K1306" s="6">
        <v>0</v>
      </c>
      <c r="L1306" s="6">
        <v>0</v>
      </c>
      <c r="M1306" s="6">
        <f t="shared" si="126"/>
        <v>0.94132412927518039</v>
      </c>
      <c r="N1306" s="6">
        <f t="shared" si="127"/>
        <v>0</v>
      </c>
      <c r="O1306" s="6">
        <f t="shared" si="128"/>
        <v>0.627549419516787</v>
      </c>
      <c r="P1306" s="6">
        <f t="shared" si="129"/>
        <v>1.255098839033574</v>
      </c>
      <c r="Q1306" s="6">
        <f t="shared" si="130"/>
        <v>0.47929878621021221</v>
      </c>
      <c r="R1306" s="6">
        <f t="shared" si="131"/>
        <v>0.31377470975839361</v>
      </c>
      <c r="S1306" t="str" cm="1">
        <f t="array" ref="S1306">_xlfn.IFS(R1306&gt;Q1306,"Zunahme",-1*Q1306&gt;R1306,"Abnahme",TRUE,"Konstant")</f>
        <v>Konstant</v>
      </c>
      <c r="T1306">
        <f>IFERROR(INDEX(Gemeinde_Kennzahlen!A:C,MATCH(B1306,Gemeinde_Kennzahlen!B:B,),3),0)</f>
        <v>2169</v>
      </c>
      <c r="U1306">
        <f>IFERROR(IF(ISNUMBER(INDEX(Gemeinde_Kennzahlen!A:W,MATCH(B1306,Gemeinde_Kennzahlen!B:B,),23)),INDEX(Gemeinde_Kennzahlen!A:W,MATCH(B1306,Gemeinde_Kennzahlen!B:B,),23),0),0)</f>
        <v>1018</v>
      </c>
    </row>
    <row r="1307" spans="1:21" x14ac:dyDescent="0.2">
      <c r="A1307">
        <v>4136</v>
      </c>
      <c r="B1307" t="s">
        <v>1088</v>
      </c>
      <c r="C1307" s="6">
        <v>0</v>
      </c>
      <c r="D1307" s="6">
        <v>0</v>
      </c>
      <c r="E1307" s="6">
        <v>0</v>
      </c>
      <c r="F1307" s="6">
        <v>0</v>
      </c>
      <c r="G1307" s="6">
        <v>0</v>
      </c>
      <c r="H1307" s="6">
        <v>0</v>
      </c>
      <c r="I1307" s="6">
        <v>0</v>
      </c>
      <c r="J1307" s="6">
        <v>0</v>
      </c>
      <c r="K1307" s="6">
        <v>0</v>
      </c>
      <c r="L1307" s="6">
        <v>0</v>
      </c>
      <c r="M1307" s="6">
        <f t="shared" si="126"/>
        <v>0</v>
      </c>
      <c r="N1307" s="6">
        <f t="shared" si="127"/>
        <v>0</v>
      </c>
      <c r="O1307" s="6">
        <f t="shared" si="128"/>
        <v>0</v>
      </c>
      <c r="P1307" s="6">
        <f t="shared" si="129"/>
        <v>0</v>
      </c>
      <c r="Q1307" s="6">
        <f t="shared" si="130"/>
        <v>0</v>
      </c>
      <c r="R1307" s="6">
        <f t="shared" si="131"/>
        <v>0</v>
      </c>
      <c r="S1307" t="str" cm="1">
        <f t="array" ref="S1307">_xlfn.IFS(R1307&gt;Q1307,"Zunahme",-1*Q1307&gt;R1307,"Abnahme",TRUE,"Konstant")</f>
        <v>Konstant</v>
      </c>
      <c r="T1307">
        <f>IFERROR(INDEX(Gemeinde_Kennzahlen!A:C,MATCH(B1307,Gemeinde_Kennzahlen!B:B,),3),0)</f>
        <v>1474</v>
      </c>
      <c r="U1307">
        <f>IFERROR(IF(ISNUMBER(INDEX(Gemeinde_Kennzahlen!A:W,MATCH(B1307,Gemeinde_Kennzahlen!B:B,),23)),INDEX(Gemeinde_Kennzahlen!A:W,MATCH(B1307,Gemeinde_Kennzahlen!B:B,),23),0),0)</f>
        <v>254</v>
      </c>
    </row>
    <row r="1308" spans="1:21" x14ac:dyDescent="0.2">
      <c r="A1308">
        <v>4137</v>
      </c>
      <c r="B1308" t="s">
        <v>1087</v>
      </c>
      <c r="C1308" s="6">
        <v>0</v>
      </c>
      <c r="D1308" s="6">
        <v>0</v>
      </c>
      <c r="E1308" s="6">
        <v>0</v>
      </c>
      <c r="F1308" s="6">
        <v>0</v>
      </c>
      <c r="G1308" s="6">
        <v>0</v>
      </c>
      <c r="H1308" s="6">
        <v>0</v>
      </c>
      <c r="I1308" s="6">
        <v>0</v>
      </c>
      <c r="J1308" s="6">
        <v>16.5016501650165</v>
      </c>
      <c r="K1308" s="6">
        <v>0</v>
      </c>
      <c r="L1308" s="6">
        <v>0</v>
      </c>
      <c r="M1308" s="6">
        <f t="shared" si="126"/>
        <v>1.6501650165016499</v>
      </c>
      <c r="N1308" s="6">
        <f t="shared" si="127"/>
        <v>0</v>
      </c>
      <c r="O1308" s="6">
        <f t="shared" si="128"/>
        <v>0</v>
      </c>
      <c r="P1308" s="6">
        <f t="shared" si="129"/>
        <v>3.3003300330032999</v>
      </c>
      <c r="Q1308" s="6">
        <f t="shared" si="130"/>
        <v>1.6501650165016499</v>
      </c>
      <c r="R1308" s="6">
        <f t="shared" si="131"/>
        <v>1.6501650165016499</v>
      </c>
      <c r="S1308" t="str" cm="1">
        <f t="array" ref="S1308">_xlfn.IFS(R1308&gt;Q1308,"Zunahme",-1*Q1308&gt;R1308,"Abnahme",TRUE,"Konstant")</f>
        <v>Konstant</v>
      </c>
      <c r="T1308">
        <f>IFERROR(INDEX(Gemeinde_Kennzahlen!A:C,MATCH(B1308,Gemeinde_Kennzahlen!B:B,),3),0)</f>
        <v>473</v>
      </c>
      <c r="U1308">
        <f>IFERROR(IF(ISNUMBER(INDEX(Gemeinde_Kennzahlen!A:W,MATCH(B1308,Gemeinde_Kennzahlen!B:B,),23)),INDEX(Gemeinde_Kennzahlen!A:W,MATCH(B1308,Gemeinde_Kennzahlen!B:B,),23),0),0)</f>
        <v>133</v>
      </c>
    </row>
    <row r="1309" spans="1:21" x14ac:dyDescent="0.2">
      <c r="A1309">
        <v>4138</v>
      </c>
      <c r="B1309" t="s">
        <v>1086</v>
      </c>
      <c r="C1309" s="6">
        <v>0</v>
      </c>
      <c r="D1309" s="6">
        <v>0</v>
      </c>
      <c r="E1309" s="6">
        <v>0</v>
      </c>
      <c r="F1309" s="6">
        <v>0</v>
      </c>
      <c r="G1309" s="6">
        <v>0</v>
      </c>
      <c r="H1309" s="6">
        <v>0</v>
      </c>
      <c r="I1309" s="6">
        <v>0</v>
      </c>
      <c r="J1309" s="6">
        <v>0</v>
      </c>
      <c r="K1309" s="6">
        <v>0</v>
      </c>
      <c r="L1309" s="6">
        <v>0</v>
      </c>
      <c r="M1309" s="6">
        <f t="shared" si="126"/>
        <v>0</v>
      </c>
      <c r="N1309" s="6">
        <f t="shared" si="127"/>
        <v>0</v>
      </c>
      <c r="O1309" s="6">
        <f t="shared" si="128"/>
        <v>0</v>
      </c>
      <c r="P1309" s="6">
        <f t="shared" si="129"/>
        <v>0</v>
      </c>
      <c r="Q1309" s="6">
        <f t="shared" si="130"/>
        <v>0</v>
      </c>
      <c r="R1309" s="6">
        <f t="shared" si="131"/>
        <v>0</v>
      </c>
      <c r="S1309" t="str" cm="1">
        <f t="array" ref="S1309">_xlfn.IFS(R1309&gt;Q1309,"Zunahme",-1*Q1309&gt;R1309,"Abnahme",TRUE,"Konstant")</f>
        <v>Konstant</v>
      </c>
      <c r="T1309">
        <f>IFERROR(INDEX(Gemeinde_Kennzahlen!A:C,MATCH(B1309,Gemeinde_Kennzahlen!B:B,),3),0)</f>
        <v>758</v>
      </c>
      <c r="U1309">
        <f>IFERROR(IF(ISNUMBER(INDEX(Gemeinde_Kennzahlen!A:W,MATCH(B1309,Gemeinde_Kennzahlen!B:B,),23)),INDEX(Gemeinde_Kennzahlen!A:W,MATCH(B1309,Gemeinde_Kennzahlen!B:B,),23),0),0)</f>
        <v>191</v>
      </c>
    </row>
    <row r="1310" spans="1:21" x14ac:dyDescent="0.2">
      <c r="A1310">
        <v>4139</v>
      </c>
      <c r="B1310" t="s">
        <v>1085</v>
      </c>
      <c r="C1310" s="6">
        <v>2.3607176581680833</v>
      </c>
      <c r="D1310" s="6">
        <v>1.1803588290840417</v>
      </c>
      <c r="E1310" s="6">
        <v>1.1803588290840417</v>
      </c>
      <c r="F1310" s="6">
        <v>1.1803588290840417</v>
      </c>
      <c r="G1310" s="6">
        <v>2.3607176581680833</v>
      </c>
      <c r="H1310" s="6">
        <v>1.1803588290840417</v>
      </c>
      <c r="I1310" s="6">
        <v>0</v>
      </c>
      <c r="J1310" s="6">
        <v>3.5410764872521248</v>
      </c>
      <c r="K1310" s="6">
        <v>1.1803588290840417</v>
      </c>
      <c r="L1310" s="6">
        <v>0</v>
      </c>
      <c r="M1310" s="6">
        <f t="shared" si="126"/>
        <v>1.41643059490085</v>
      </c>
      <c r="N1310" s="6">
        <f t="shared" si="127"/>
        <v>1.1803588290840417</v>
      </c>
      <c r="O1310" s="6">
        <f t="shared" si="128"/>
        <v>1.6525023607176581</v>
      </c>
      <c r="P1310" s="6">
        <f t="shared" si="129"/>
        <v>1.1803588290840417</v>
      </c>
      <c r="Q1310" s="6">
        <f t="shared" si="130"/>
        <v>0.34300432353955557</v>
      </c>
      <c r="R1310" s="6">
        <f t="shared" si="131"/>
        <v>-0.23607176581680833</v>
      </c>
      <c r="S1310" t="str" cm="1">
        <f t="array" ref="S1310">_xlfn.IFS(R1310&gt;Q1310,"Zunahme",-1*Q1310&gt;R1310,"Abnahme",TRUE,"Konstant")</f>
        <v>Konstant</v>
      </c>
      <c r="T1310">
        <f>IFERROR(INDEX(Gemeinde_Kennzahlen!A:C,MATCH(B1310,Gemeinde_Kennzahlen!B:B,),3),0)</f>
        <v>6519</v>
      </c>
      <c r="U1310">
        <f>IFERROR(IF(ISNUMBER(INDEX(Gemeinde_Kennzahlen!A:W,MATCH(B1310,Gemeinde_Kennzahlen!B:B,),23)),INDEX(Gemeinde_Kennzahlen!A:W,MATCH(B1310,Gemeinde_Kennzahlen!B:B,),23),0),0)</f>
        <v>1953</v>
      </c>
    </row>
    <row r="1311" spans="1:21" x14ac:dyDescent="0.2">
      <c r="A1311">
        <v>4140</v>
      </c>
      <c r="B1311" t="s">
        <v>1084</v>
      </c>
      <c r="C1311" s="6">
        <v>0</v>
      </c>
      <c r="D1311" s="6">
        <v>0</v>
      </c>
      <c r="E1311" s="6">
        <v>0</v>
      </c>
      <c r="F1311" s="6">
        <v>0</v>
      </c>
      <c r="G1311" s="6">
        <v>0</v>
      </c>
      <c r="H1311" s="6">
        <v>2.7196083763937993</v>
      </c>
      <c r="I1311" s="6">
        <v>2.7196083763937993</v>
      </c>
      <c r="J1311" s="6">
        <v>2.7196083763937993</v>
      </c>
      <c r="K1311" s="6">
        <v>0</v>
      </c>
      <c r="L1311" s="6">
        <v>0</v>
      </c>
      <c r="M1311" s="6">
        <f t="shared" si="126"/>
        <v>0.81588251291813985</v>
      </c>
      <c r="N1311" s="6">
        <f t="shared" si="127"/>
        <v>0</v>
      </c>
      <c r="O1311" s="6">
        <f t="shared" si="128"/>
        <v>0</v>
      </c>
      <c r="P1311" s="6">
        <f t="shared" si="129"/>
        <v>1.6317650258362797</v>
      </c>
      <c r="Q1311" s="6">
        <f t="shared" si="130"/>
        <v>0.41542704151535126</v>
      </c>
      <c r="R1311" s="6">
        <f t="shared" si="131"/>
        <v>0.81588251291813985</v>
      </c>
      <c r="S1311" t="str" cm="1">
        <f t="array" ref="S1311">_xlfn.IFS(R1311&gt;Q1311,"Zunahme",-1*Q1311&gt;R1311,"Abnahme",TRUE,"Konstant")</f>
        <v>Zunahme</v>
      </c>
      <c r="T1311">
        <f>IFERROR(INDEX(Gemeinde_Kennzahlen!A:C,MATCH(B1311,Gemeinde_Kennzahlen!B:B,),3),0)</f>
        <v>2725</v>
      </c>
      <c r="U1311">
        <f>IFERROR(IF(ISNUMBER(INDEX(Gemeinde_Kennzahlen!A:W,MATCH(B1311,Gemeinde_Kennzahlen!B:B,),23)),INDEX(Gemeinde_Kennzahlen!A:W,MATCH(B1311,Gemeinde_Kennzahlen!B:B,),23),0),0)</f>
        <v>952</v>
      </c>
    </row>
    <row r="1312" spans="1:21" x14ac:dyDescent="0.2">
      <c r="A1312">
        <v>4141</v>
      </c>
      <c r="B1312" t="s">
        <v>1083</v>
      </c>
      <c r="C1312" s="6">
        <v>3.9971220721080827</v>
      </c>
      <c r="D1312" s="6">
        <v>0.79942441442161649</v>
      </c>
      <c r="E1312" s="6">
        <v>3.197697657686466</v>
      </c>
      <c r="F1312" s="6">
        <v>3.197697657686466</v>
      </c>
      <c r="G1312" s="6">
        <v>2.3982732432648497</v>
      </c>
      <c r="H1312" s="6">
        <v>5.5959709009513157</v>
      </c>
      <c r="I1312" s="6">
        <v>2.3982732432648497</v>
      </c>
      <c r="J1312" s="6">
        <v>2.3982732432648497</v>
      </c>
      <c r="K1312" s="6">
        <v>4.7965464865296994</v>
      </c>
      <c r="L1312" s="6">
        <v>4.7965464865296994</v>
      </c>
      <c r="M1312" s="6">
        <f t="shared" si="126"/>
        <v>3.3575825405707898</v>
      </c>
      <c r="N1312" s="6">
        <f t="shared" si="127"/>
        <v>3.197697657686466</v>
      </c>
      <c r="O1312" s="6">
        <f t="shared" si="128"/>
        <v>2.7180430090334964</v>
      </c>
      <c r="P1312" s="6">
        <f t="shared" si="129"/>
        <v>3.9971220721080827</v>
      </c>
      <c r="Q1312" s="6">
        <f t="shared" si="130"/>
        <v>0.45846058928465522</v>
      </c>
      <c r="R1312" s="6">
        <f t="shared" si="131"/>
        <v>0.63953953153729293</v>
      </c>
      <c r="S1312" t="str" cm="1">
        <f t="array" ref="S1312">_xlfn.IFS(R1312&gt;Q1312,"Zunahme",-1*Q1312&gt;R1312,"Abnahme",TRUE,"Konstant")</f>
        <v>Zunahme</v>
      </c>
      <c r="T1312">
        <f>IFERROR(INDEX(Gemeinde_Kennzahlen!A:C,MATCH(B1312,Gemeinde_Kennzahlen!B:B,),3),0)</f>
        <v>8781</v>
      </c>
      <c r="U1312">
        <f>IFERROR(IF(ISNUMBER(INDEX(Gemeinde_Kennzahlen!A:W,MATCH(B1312,Gemeinde_Kennzahlen!B:B,),23)),INDEX(Gemeinde_Kennzahlen!A:W,MATCH(B1312,Gemeinde_Kennzahlen!B:B,),23),0),0)</f>
        <v>3728</v>
      </c>
    </row>
    <row r="1313" spans="1:21" x14ac:dyDescent="0.2">
      <c r="A1313">
        <v>4142</v>
      </c>
      <c r="B1313" t="s">
        <v>1082</v>
      </c>
      <c r="C1313" s="6">
        <v>0</v>
      </c>
      <c r="D1313" s="6">
        <v>0</v>
      </c>
      <c r="E1313" s="6">
        <v>0</v>
      </c>
      <c r="F1313" s="6">
        <v>8.5324232081911262</v>
      </c>
      <c r="G1313" s="6">
        <v>0</v>
      </c>
      <c r="H1313" s="6">
        <v>0</v>
      </c>
      <c r="I1313" s="6">
        <v>0</v>
      </c>
      <c r="J1313" s="6">
        <v>0</v>
      </c>
      <c r="K1313" s="6">
        <v>0</v>
      </c>
      <c r="L1313" s="6">
        <v>0</v>
      </c>
      <c r="M1313" s="6">
        <f t="shared" si="126"/>
        <v>0.85324232081911267</v>
      </c>
      <c r="N1313" s="6">
        <f t="shared" si="127"/>
        <v>0</v>
      </c>
      <c r="O1313" s="6">
        <f t="shared" si="128"/>
        <v>1.7064846416382253</v>
      </c>
      <c r="P1313" s="6">
        <f t="shared" si="129"/>
        <v>0</v>
      </c>
      <c r="Q1313" s="6">
        <f t="shared" si="130"/>
        <v>0.85324232081911244</v>
      </c>
      <c r="R1313" s="6">
        <f t="shared" si="131"/>
        <v>-0.85324232081911267</v>
      </c>
      <c r="S1313" t="str" cm="1">
        <f t="array" ref="S1313">_xlfn.IFS(R1313&gt;Q1313,"Zunahme",-1*Q1313&gt;R1313,"Abnahme",TRUE,"Konstant")</f>
        <v>Abnahme</v>
      </c>
      <c r="T1313">
        <f>IFERROR(INDEX(Gemeinde_Kennzahlen!A:C,MATCH(B1313,Gemeinde_Kennzahlen!B:B,),3),0)</f>
        <v>835</v>
      </c>
      <c r="U1313">
        <f>IFERROR(IF(ISNUMBER(INDEX(Gemeinde_Kennzahlen!A:W,MATCH(B1313,Gemeinde_Kennzahlen!B:B,),23)),INDEX(Gemeinde_Kennzahlen!A:W,MATCH(B1313,Gemeinde_Kennzahlen!B:B,),23),0),0)</f>
        <v>337</v>
      </c>
    </row>
    <row r="1314" spans="1:21" x14ac:dyDescent="0.2">
      <c r="A1314">
        <v>4143</v>
      </c>
      <c r="B1314" t="s">
        <v>1081</v>
      </c>
      <c r="C1314" s="6">
        <v>0</v>
      </c>
      <c r="D1314" s="6">
        <v>0</v>
      </c>
      <c r="E1314" s="6">
        <v>0</v>
      </c>
      <c r="F1314" s="6">
        <v>0</v>
      </c>
      <c r="G1314" s="6">
        <v>0</v>
      </c>
      <c r="H1314" s="6">
        <v>0</v>
      </c>
      <c r="I1314" s="6">
        <v>0</v>
      </c>
      <c r="J1314" s="6">
        <v>0</v>
      </c>
      <c r="K1314" s="6">
        <v>0</v>
      </c>
      <c r="L1314" s="6">
        <v>0</v>
      </c>
      <c r="M1314" s="6">
        <f t="shared" si="126"/>
        <v>0</v>
      </c>
      <c r="N1314" s="6">
        <f t="shared" si="127"/>
        <v>0</v>
      </c>
      <c r="O1314" s="6">
        <f t="shared" si="128"/>
        <v>0</v>
      </c>
      <c r="P1314" s="6">
        <f t="shared" si="129"/>
        <v>0</v>
      </c>
      <c r="Q1314" s="6">
        <f t="shared" si="130"/>
        <v>0</v>
      </c>
      <c r="R1314" s="6">
        <f t="shared" si="131"/>
        <v>0</v>
      </c>
      <c r="S1314" t="str" cm="1">
        <f t="array" ref="S1314">_xlfn.IFS(R1314&gt;Q1314,"Zunahme",-1*Q1314&gt;R1314,"Abnahme",TRUE,"Konstant")</f>
        <v>Konstant</v>
      </c>
      <c r="T1314">
        <f>IFERROR(INDEX(Gemeinde_Kennzahlen!A:C,MATCH(B1314,Gemeinde_Kennzahlen!B:B,),3),0)</f>
        <v>1152</v>
      </c>
      <c r="U1314">
        <f>IFERROR(IF(ISNUMBER(INDEX(Gemeinde_Kennzahlen!A:W,MATCH(B1314,Gemeinde_Kennzahlen!B:B,),23)),INDEX(Gemeinde_Kennzahlen!A:W,MATCH(B1314,Gemeinde_Kennzahlen!B:B,),23),0),0)</f>
        <v>365</v>
      </c>
    </row>
    <row r="1315" spans="1:21" x14ac:dyDescent="0.2">
      <c r="A1315">
        <v>4144</v>
      </c>
      <c r="B1315" t="s">
        <v>1080</v>
      </c>
      <c r="C1315" s="6">
        <v>0</v>
      </c>
      <c r="D1315" s="6">
        <v>1.6108247422680413</v>
      </c>
      <c r="E1315" s="6">
        <v>0</v>
      </c>
      <c r="F1315" s="6">
        <v>0</v>
      </c>
      <c r="G1315" s="6">
        <v>1.6108247422680413</v>
      </c>
      <c r="H1315" s="6">
        <v>3.2216494845360826</v>
      </c>
      <c r="I1315" s="6">
        <v>3.2216494845360826</v>
      </c>
      <c r="J1315" s="6">
        <v>1.6108247422680413</v>
      </c>
      <c r="K1315" s="6">
        <v>0</v>
      </c>
      <c r="L1315" s="6">
        <v>3.2216494845360826</v>
      </c>
      <c r="M1315" s="6">
        <f t="shared" si="126"/>
        <v>1.4497422680412371</v>
      </c>
      <c r="N1315" s="6">
        <f t="shared" si="127"/>
        <v>1.6108247422680413</v>
      </c>
      <c r="O1315" s="6">
        <f t="shared" si="128"/>
        <v>0.64432989690721654</v>
      </c>
      <c r="P1315" s="6">
        <f t="shared" si="129"/>
        <v>2.2551546391752582</v>
      </c>
      <c r="Q1315" s="6">
        <f t="shared" si="130"/>
        <v>0.44601717477008568</v>
      </c>
      <c r="R1315" s="6">
        <f t="shared" si="131"/>
        <v>0.80541237113402109</v>
      </c>
      <c r="S1315" t="str" cm="1">
        <f t="array" ref="S1315">_xlfn.IFS(R1315&gt;Q1315,"Zunahme",-1*Q1315&gt;R1315,"Abnahme",TRUE,"Konstant")</f>
        <v>Zunahme</v>
      </c>
      <c r="T1315">
        <f>IFERROR(INDEX(Gemeinde_Kennzahlen!A:C,MATCH(B1315,Gemeinde_Kennzahlen!B:B,),3),0)</f>
        <v>4427</v>
      </c>
      <c r="U1315">
        <f>IFERROR(IF(ISNUMBER(INDEX(Gemeinde_Kennzahlen!A:W,MATCH(B1315,Gemeinde_Kennzahlen!B:B,),23)),INDEX(Gemeinde_Kennzahlen!A:W,MATCH(B1315,Gemeinde_Kennzahlen!B:B,),23),0),0)</f>
        <v>1781</v>
      </c>
    </row>
    <row r="1316" spans="1:21" x14ac:dyDescent="0.2">
      <c r="A1316">
        <v>4145</v>
      </c>
      <c r="B1316" t="s">
        <v>1079</v>
      </c>
      <c r="C1316" s="6">
        <v>0</v>
      </c>
      <c r="D1316" s="6">
        <v>0</v>
      </c>
      <c r="E1316" s="6">
        <v>5.0994390617032126</v>
      </c>
      <c r="F1316" s="6">
        <v>0</v>
      </c>
      <c r="G1316" s="6">
        <v>0</v>
      </c>
      <c r="H1316" s="6">
        <v>0</v>
      </c>
      <c r="I1316" s="6">
        <v>0</v>
      </c>
      <c r="J1316" s="6">
        <v>5.0994390617032126</v>
      </c>
      <c r="K1316" s="6">
        <v>0</v>
      </c>
      <c r="L1316" s="6">
        <v>5.0994390617032126</v>
      </c>
      <c r="M1316" s="6">
        <f t="shared" si="126"/>
        <v>1.5298317185109638</v>
      </c>
      <c r="N1316" s="6">
        <f t="shared" si="127"/>
        <v>0</v>
      </c>
      <c r="O1316" s="6">
        <f t="shared" si="128"/>
        <v>1.0198878123406425</v>
      </c>
      <c r="P1316" s="6">
        <f t="shared" si="129"/>
        <v>2.039775624681285</v>
      </c>
      <c r="Q1316" s="6">
        <f t="shared" si="130"/>
        <v>0.77895218340231853</v>
      </c>
      <c r="R1316" s="6">
        <f t="shared" si="131"/>
        <v>0.50994390617032126</v>
      </c>
      <c r="S1316" t="str" cm="1">
        <f t="array" ref="S1316">_xlfn.IFS(R1316&gt;Q1316,"Zunahme",-1*Q1316&gt;R1316,"Abnahme",TRUE,"Konstant")</f>
        <v>Konstant</v>
      </c>
      <c r="T1316">
        <f>IFERROR(INDEX(Gemeinde_Kennzahlen!A:C,MATCH(B1316,Gemeinde_Kennzahlen!B:B,),3),0)</f>
        <v>1641</v>
      </c>
      <c r="U1316">
        <f>IFERROR(IF(ISNUMBER(INDEX(Gemeinde_Kennzahlen!A:W,MATCH(B1316,Gemeinde_Kennzahlen!B:B,),23)),INDEX(Gemeinde_Kennzahlen!A:W,MATCH(B1316,Gemeinde_Kennzahlen!B:B,),23),0),0)</f>
        <v>320</v>
      </c>
    </row>
    <row r="1317" spans="1:21" x14ac:dyDescent="0.2">
      <c r="A1317">
        <v>4146</v>
      </c>
      <c r="B1317" t="s">
        <v>1078</v>
      </c>
      <c r="C1317" s="6">
        <v>2.3781212841854935</v>
      </c>
      <c r="D1317" s="6">
        <v>0</v>
      </c>
      <c r="E1317" s="6">
        <v>0</v>
      </c>
      <c r="F1317" s="6">
        <v>2.3781212841854935</v>
      </c>
      <c r="G1317" s="6">
        <v>0</v>
      </c>
      <c r="H1317" s="6">
        <v>4.756242568370987</v>
      </c>
      <c r="I1317" s="6">
        <v>2.3781212841854935</v>
      </c>
      <c r="J1317" s="6">
        <v>0</v>
      </c>
      <c r="K1317" s="6">
        <v>2.3781212841854935</v>
      </c>
      <c r="L1317" s="6">
        <v>2.3781212841854935</v>
      </c>
      <c r="M1317" s="6">
        <f t="shared" si="126"/>
        <v>1.6646848989298455</v>
      </c>
      <c r="N1317" s="6">
        <f t="shared" si="127"/>
        <v>2.3781212841854935</v>
      </c>
      <c r="O1317" s="6">
        <f t="shared" si="128"/>
        <v>0.95124851367419738</v>
      </c>
      <c r="P1317" s="6">
        <f t="shared" si="129"/>
        <v>2.3781212841854935</v>
      </c>
      <c r="Q1317" s="6">
        <f t="shared" si="130"/>
        <v>0.50758020114410207</v>
      </c>
      <c r="R1317" s="6">
        <f t="shared" si="131"/>
        <v>0.71343638525564801</v>
      </c>
      <c r="S1317" t="str" cm="1">
        <f t="array" ref="S1317">_xlfn.IFS(R1317&gt;Q1317,"Zunahme",-1*Q1317&gt;R1317,"Abnahme",TRUE,"Konstant")</f>
        <v>Zunahme</v>
      </c>
      <c r="T1317">
        <f>IFERROR(INDEX(Gemeinde_Kennzahlen!A:C,MATCH(B1317,Gemeinde_Kennzahlen!B:B,),3),0)</f>
        <v>3134</v>
      </c>
      <c r="U1317">
        <f>IFERROR(IF(ISNUMBER(INDEX(Gemeinde_Kennzahlen!A:W,MATCH(B1317,Gemeinde_Kennzahlen!B:B,),23)),INDEX(Gemeinde_Kennzahlen!A:W,MATCH(B1317,Gemeinde_Kennzahlen!B:B,),23),0),0)</f>
        <v>1071</v>
      </c>
    </row>
    <row r="1318" spans="1:21" x14ac:dyDescent="0.2">
      <c r="A1318">
        <v>4147</v>
      </c>
      <c r="B1318" t="s">
        <v>1077</v>
      </c>
      <c r="C1318" s="6">
        <v>0</v>
      </c>
      <c r="D1318" s="6">
        <v>0</v>
      </c>
      <c r="E1318" s="6">
        <v>5.1387461459403907</v>
      </c>
      <c r="F1318" s="6">
        <v>5.1387461459403907</v>
      </c>
      <c r="G1318" s="6">
        <v>5.1387461459403907</v>
      </c>
      <c r="H1318" s="6">
        <v>0</v>
      </c>
      <c r="I1318" s="6">
        <v>5.1387461459403907</v>
      </c>
      <c r="J1318" s="6">
        <v>0</v>
      </c>
      <c r="K1318" s="6">
        <v>5.1387461459403907</v>
      </c>
      <c r="L1318" s="6">
        <v>5.1387461459403907</v>
      </c>
      <c r="M1318" s="6">
        <f t="shared" si="126"/>
        <v>3.0832476875642345</v>
      </c>
      <c r="N1318" s="6">
        <f t="shared" si="127"/>
        <v>5.1387461459403907</v>
      </c>
      <c r="O1318" s="6">
        <f t="shared" si="128"/>
        <v>3.0832476875642341</v>
      </c>
      <c r="P1318" s="6">
        <f t="shared" si="129"/>
        <v>3.0832476875642341</v>
      </c>
      <c r="Q1318" s="6">
        <f t="shared" si="130"/>
        <v>0.83915373168317164</v>
      </c>
      <c r="R1318" s="6">
        <f t="shared" si="131"/>
        <v>0</v>
      </c>
      <c r="S1318" t="str" cm="1">
        <f t="array" ref="S1318">_xlfn.IFS(R1318&gt;Q1318,"Zunahme",-1*Q1318&gt;R1318,"Abnahme",TRUE,"Konstant")</f>
        <v>Konstant</v>
      </c>
      <c r="T1318">
        <f>IFERROR(INDEX(Gemeinde_Kennzahlen!A:C,MATCH(B1318,Gemeinde_Kennzahlen!B:B,),3),0)</f>
        <v>1348</v>
      </c>
      <c r="U1318">
        <f>IFERROR(IF(ISNUMBER(INDEX(Gemeinde_Kennzahlen!A:W,MATCH(B1318,Gemeinde_Kennzahlen!B:B,),23)),INDEX(Gemeinde_Kennzahlen!A:W,MATCH(B1318,Gemeinde_Kennzahlen!B:B,),23),0),0)</f>
        <v>598</v>
      </c>
    </row>
    <row r="1319" spans="1:21" x14ac:dyDescent="0.2">
      <c r="A1319">
        <v>4161</v>
      </c>
      <c r="B1319" t="s">
        <v>1076</v>
      </c>
      <c r="C1319" s="6">
        <v>2.7631942525559547</v>
      </c>
      <c r="D1319" s="6">
        <v>2.7631942525559547</v>
      </c>
      <c r="E1319" s="6">
        <v>5.5263885051119095</v>
      </c>
      <c r="F1319" s="6">
        <v>2.7631942525559547</v>
      </c>
      <c r="G1319" s="6">
        <v>0</v>
      </c>
      <c r="H1319" s="6">
        <v>5.5263885051119095</v>
      </c>
      <c r="I1319" s="6">
        <v>0</v>
      </c>
      <c r="J1319" s="6">
        <v>2.7631942525559547</v>
      </c>
      <c r="K1319" s="6">
        <v>0</v>
      </c>
      <c r="L1319" s="6">
        <v>0</v>
      </c>
      <c r="M1319" s="6">
        <f t="shared" si="126"/>
        <v>2.210555402044764</v>
      </c>
      <c r="N1319" s="6">
        <f t="shared" si="127"/>
        <v>2.7631942525559547</v>
      </c>
      <c r="O1319" s="6">
        <f t="shared" si="128"/>
        <v>2.7631942525559547</v>
      </c>
      <c r="P1319" s="6">
        <f t="shared" si="129"/>
        <v>1.6579165515335728</v>
      </c>
      <c r="Q1319" s="6">
        <f t="shared" si="130"/>
        <v>0.68926174574448584</v>
      </c>
      <c r="R1319" s="6">
        <f t="shared" si="131"/>
        <v>-0.55263885051119122</v>
      </c>
      <c r="S1319" t="str" cm="1">
        <f t="array" ref="S1319">_xlfn.IFS(R1319&gt;Q1319,"Zunahme",-1*Q1319&gt;R1319,"Abnahme",TRUE,"Konstant")</f>
        <v>Konstant</v>
      </c>
      <c r="T1319">
        <f>IFERROR(INDEX(Gemeinde_Kennzahlen!A:C,MATCH(B1319,Gemeinde_Kennzahlen!B:B,),3),0)</f>
        <v>2301</v>
      </c>
      <c r="U1319">
        <f>IFERROR(IF(ISNUMBER(INDEX(Gemeinde_Kennzahlen!A:W,MATCH(B1319,Gemeinde_Kennzahlen!B:B,),23)),INDEX(Gemeinde_Kennzahlen!A:W,MATCH(B1319,Gemeinde_Kennzahlen!B:B,),23),0),0)</f>
        <v>1318</v>
      </c>
    </row>
    <row r="1320" spans="1:21" x14ac:dyDescent="0.2">
      <c r="A1320">
        <v>4163</v>
      </c>
      <c r="B1320" t="s">
        <v>1075</v>
      </c>
      <c r="C1320" s="6">
        <v>0</v>
      </c>
      <c r="D1320" s="6">
        <v>4.25034534055892</v>
      </c>
      <c r="E1320" s="6">
        <v>2.12517267027946</v>
      </c>
      <c r="F1320" s="6">
        <v>1.06258633513973</v>
      </c>
      <c r="G1320" s="6">
        <v>0</v>
      </c>
      <c r="H1320" s="6">
        <v>0</v>
      </c>
      <c r="I1320" s="6">
        <v>3.1877590054191902</v>
      </c>
      <c r="J1320" s="6">
        <v>0</v>
      </c>
      <c r="K1320" s="6">
        <v>2.12517267027946</v>
      </c>
      <c r="L1320" s="6">
        <v>1.06258633513973</v>
      </c>
      <c r="M1320" s="6">
        <f t="shared" si="126"/>
        <v>1.3813622356816491</v>
      </c>
      <c r="N1320" s="6">
        <f t="shared" si="127"/>
        <v>1.06258633513973</v>
      </c>
      <c r="O1320" s="6">
        <f t="shared" si="128"/>
        <v>1.4876208691956221</v>
      </c>
      <c r="P1320" s="6">
        <f t="shared" si="129"/>
        <v>1.2751036021676758</v>
      </c>
      <c r="Q1320" s="6">
        <f t="shared" si="130"/>
        <v>0.47652123568425986</v>
      </c>
      <c r="R1320" s="6">
        <f t="shared" si="131"/>
        <v>-0.10625863351397324</v>
      </c>
      <c r="S1320" t="str" cm="1">
        <f t="array" ref="S1320">_xlfn.IFS(R1320&gt;Q1320,"Zunahme",-1*Q1320&gt;R1320,"Abnahme",TRUE,"Konstant")</f>
        <v>Konstant</v>
      </c>
      <c r="T1320">
        <f>IFERROR(INDEX(Gemeinde_Kennzahlen!A:C,MATCH(B1320,Gemeinde_Kennzahlen!B:B,),3),0)</f>
        <v>5655</v>
      </c>
      <c r="U1320">
        <f>IFERROR(IF(ISNUMBER(INDEX(Gemeinde_Kennzahlen!A:W,MATCH(B1320,Gemeinde_Kennzahlen!B:B,),23)),INDEX(Gemeinde_Kennzahlen!A:W,MATCH(B1320,Gemeinde_Kennzahlen!B:B,),23),0),0)</f>
        <v>3756</v>
      </c>
    </row>
    <row r="1321" spans="1:21" x14ac:dyDescent="0.2">
      <c r="A1321">
        <v>4164</v>
      </c>
      <c r="B1321" t="s">
        <v>1074</v>
      </c>
      <c r="C1321" s="6">
        <v>0</v>
      </c>
      <c r="D1321" s="6">
        <v>0</v>
      </c>
      <c r="E1321" s="6">
        <v>0</v>
      </c>
      <c r="F1321" s="6">
        <v>0</v>
      </c>
      <c r="G1321" s="6">
        <v>0</v>
      </c>
      <c r="H1321" s="6">
        <v>0</v>
      </c>
      <c r="I1321" s="6">
        <v>0</v>
      </c>
      <c r="J1321" s="6">
        <v>0</v>
      </c>
      <c r="K1321" s="6">
        <v>0</v>
      </c>
      <c r="L1321" s="6">
        <v>0</v>
      </c>
      <c r="M1321" s="6">
        <f t="shared" si="126"/>
        <v>0</v>
      </c>
      <c r="N1321" s="6">
        <f t="shared" si="127"/>
        <v>0</v>
      </c>
      <c r="O1321" s="6">
        <f t="shared" si="128"/>
        <v>0</v>
      </c>
      <c r="P1321" s="6">
        <f t="shared" si="129"/>
        <v>0</v>
      </c>
      <c r="Q1321" s="6">
        <f t="shared" si="130"/>
        <v>0</v>
      </c>
      <c r="R1321" s="6">
        <f t="shared" si="131"/>
        <v>0</v>
      </c>
      <c r="S1321" t="str" cm="1">
        <f t="array" ref="S1321">_xlfn.IFS(R1321&gt;Q1321,"Zunahme",-1*Q1321&gt;R1321,"Abnahme",TRUE,"Konstant")</f>
        <v>Konstant</v>
      </c>
      <c r="T1321">
        <f>IFERROR(INDEX(Gemeinde_Kennzahlen!A:C,MATCH(B1321,Gemeinde_Kennzahlen!B:B,),3),0)</f>
        <v>1053</v>
      </c>
      <c r="U1321">
        <f>IFERROR(IF(ISNUMBER(INDEX(Gemeinde_Kennzahlen!A:W,MATCH(B1321,Gemeinde_Kennzahlen!B:B,),23)),INDEX(Gemeinde_Kennzahlen!A:W,MATCH(B1321,Gemeinde_Kennzahlen!B:B,),23),0),0)</f>
        <v>195</v>
      </c>
    </row>
    <row r="1322" spans="1:21" x14ac:dyDescent="0.2">
      <c r="A1322">
        <v>4165</v>
      </c>
      <c r="B1322" t="s">
        <v>1073</v>
      </c>
      <c r="C1322" s="6">
        <v>0</v>
      </c>
      <c r="D1322" s="6">
        <v>2.2522522522522523</v>
      </c>
      <c r="E1322" s="6">
        <v>0</v>
      </c>
      <c r="F1322" s="6">
        <v>0</v>
      </c>
      <c r="G1322" s="6">
        <v>2.2522522522522523</v>
      </c>
      <c r="H1322" s="6">
        <v>0</v>
      </c>
      <c r="I1322" s="6">
        <v>2.2522522522522523</v>
      </c>
      <c r="J1322" s="6">
        <v>0</v>
      </c>
      <c r="K1322" s="6">
        <v>0</v>
      </c>
      <c r="L1322" s="6">
        <v>0</v>
      </c>
      <c r="M1322" s="6">
        <f t="shared" si="126"/>
        <v>0.67567567567567566</v>
      </c>
      <c r="N1322" s="6">
        <f t="shared" si="127"/>
        <v>0</v>
      </c>
      <c r="O1322" s="6">
        <f t="shared" si="128"/>
        <v>0.90090090090090091</v>
      </c>
      <c r="P1322" s="6">
        <f t="shared" si="129"/>
        <v>0.45045045045045046</v>
      </c>
      <c r="Q1322" s="6">
        <f t="shared" si="130"/>
        <v>0.34403721433602402</v>
      </c>
      <c r="R1322" s="6">
        <f t="shared" si="131"/>
        <v>-0.2252252252252252</v>
      </c>
      <c r="S1322" t="str" cm="1">
        <f t="array" ref="S1322">_xlfn.IFS(R1322&gt;Q1322,"Zunahme",-1*Q1322&gt;R1322,"Abnahme",TRUE,"Konstant")</f>
        <v>Konstant</v>
      </c>
      <c r="T1322">
        <f>IFERROR(INDEX(Gemeinde_Kennzahlen!A:C,MATCH(B1322,Gemeinde_Kennzahlen!B:B,),3),0)</f>
        <v>3646</v>
      </c>
      <c r="U1322">
        <f>IFERROR(IF(ISNUMBER(INDEX(Gemeinde_Kennzahlen!A:W,MATCH(B1322,Gemeinde_Kennzahlen!B:B,),23)),INDEX(Gemeinde_Kennzahlen!A:W,MATCH(B1322,Gemeinde_Kennzahlen!B:B,),23),0),0)</f>
        <v>794</v>
      </c>
    </row>
    <row r="1323" spans="1:21" x14ac:dyDescent="0.2">
      <c r="A1323">
        <v>4166</v>
      </c>
      <c r="B1323" t="s">
        <v>1072</v>
      </c>
      <c r="C1323" s="6">
        <v>0</v>
      </c>
      <c r="D1323" s="6">
        <v>5.0735667174023336</v>
      </c>
      <c r="E1323" s="6">
        <v>0</v>
      </c>
      <c r="F1323" s="6">
        <v>0</v>
      </c>
      <c r="G1323" s="6">
        <v>0</v>
      </c>
      <c r="H1323" s="6">
        <v>0</v>
      </c>
      <c r="I1323" s="6">
        <v>0</v>
      </c>
      <c r="J1323" s="6">
        <v>0</v>
      </c>
      <c r="K1323" s="6">
        <v>0</v>
      </c>
      <c r="L1323" s="6">
        <v>0</v>
      </c>
      <c r="M1323" s="6">
        <f t="shared" si="126"/>
        <v>0.50735667174023336</v>
      </c>
      <c r="N1323" s="6">
        <f t="shared" si="127"/>
        <v>0</v>
      </c>
      <c r="O1323" s="6">
        <f t="shared" si="128"/>
        <v>1.0147133434804667</v>
      </c>
      <c r="P1323" s="6">
        <f t="shared" si="129"/>
        <v>0</v>
      </c>
      <c r="Q1323" s="6">
        <f t="shared" si="130"/>
        <v>0.50735667174023336</v>
      </c>
      <c r="R1323" s="6">
        <f t="shared" si="131"/>
        <v>-0.50735667174023336</v>
      </c>
      <c r="S1323" t="str" cm="1">
        <f t="array" ref="S1323">_xlfn.IFS(R1323&gt;Q1323,"Zunahme",-1*Q1323&gt;R1323,"Abnahme",TRUE,"Konstant")</f>
        <v>Konstant</v>
      </c>
      <c r="T1323">
        <f>IFERROR(INDEX(Gemeinde_Kennzahlen!A:C,MATCH(B1323,Gemeinde_Kennzahlen!B:B,),3),0)</f>
        <v>1578</v>
      </c>
      <c r="U1323">
        <f>IFERROR(IF(ISNUMBER(INDEX(Gemeinde_Kennzahlen!A:W,MATCH(B1323,Gemeinde_Kennzahlen!B:B,),23)),INDEX(Gemeinde_Kennzahlen!A:W,MATCH(B1323,Gemeinde_Kennzahlen!B:B,),23),0),0)</f>
        <v>393</v>
      </c>
    </row>
    <row r="1324" spans="1:21" x14ac:dyDescent="0.2">
      <c r="A1324">
        <v>4167</v>
      </c>
      <c r="B1324" t="s">
        <v>1071</v>
      </c>
      <c r="C1324" s="6">
        <v>0</v>
      </c>
      <c r="D1324" s="6">
        <v>0</v>
      </c>
      <c r="E1324" s="6">
        <v>0</v>
      </c>
      <c r="F1324" s="6">
        <v>0</v>
      </c>
      <c r="G1324" s="6">
        <v>0</v>
      </c>
      <c r="H1324" s="6">
        <v>0</v>
      </c>
      <c r="I1324" s="6">
        <v>0</v>
      </c>
      <c r="J1324" s="6">
        <v>0</v>
      </c>
      <c r="K1324" s="6">
        <v>0</v>
      </c>
      <c r="L1324" s="6">
        <v>0</v>
      </c>
      <c r="M1324" s="6">
        <f t="shared" si="126"/>
        <v>0</v>
      </c>
      <c r="N1324" s="6">
        <f t="shared" si="127"/>
        <v>0</v>
      </c>
      <c r="O1324" s="6">
        <f t="shared" si="128"/>
        <v>0</v>
      </c>
      <c r="P1324" s="6">
        <f t="shared" si="129"/>
        <v>0</v>
      </c>
      <c r="Q1324" s="6">
        <f t="shared" si="130"/>
        <v>0</v>
      </c>
      <c r="R1324" s="6">
        <f t="shared" si="131"/>
        <v>0</v>
      </c>
      <c r="S1324" t="str" cm="1">
        <f t="array" ref="S1324">_xlfn.IFS(R1324&gt;Q1324,"Zunahme",-1*Q1324&gt;R1324,"Abnahme",TRUE,"Konstant")</f>
        <v>Konstant</v>
      </c>
      <c r="T1324">
        <f>IFERROR(INDEX(Gemeinde_Kennzahlen!A:C,MATCH(B1324,Gemeinde_Kennzahlen!B:B,),3),0)</f>
        <v>971</v>
      </c>
      <c r="U1324">
        <f>IFERROR(IF(ISNUMBER(INDEX(Gemeinde_Kennzahlen!A:W,MATCH(B1324,Gemeinde_Kennzahlen!B:B,),23)),INDEX(Gemeinde_Kennzahlen!A:W,MATCH(B1324,Gemeinde_Kennzahlen!B:B,),23),0),0)</f>
        <v>157</v>
      </c>
    </row>
    <row r="1325" spans="1:21" x14ac:dyDescent="0.2">
      <c r="A1325">
        <v>4169</v>
      </c>
      <c r="B1325" t="s">
        <v>1070</v>
      </c>
      <c r="C1325" s="6">
        <v>0</v>
      </c>
      <c r="D1325" s="6">
        <v>2.7616680475006907</v>
      </c>
      <c r="E1325" s="6">
        <v>0</v>
      </c>
      <c r="F1325" s="6">
        <v>0</v>
      </c>
      <c r="G1325" s="6">
        <v>0</v>
      </c>
      <c r="H1325" s="6">
        <v>0</v>
      </c>
      <c r="I1325" s="6">
        <v>0</v>
      </c>
      <c r="J1325" s="6">
        <v>2.7616680475006907</v>
      </c>
      <c r="K1325" s="6">
        <v>0</v>
      </c>
      <c r="L1325" s="6">
        <v>0</v>
      </c>
      <c r="M1325" s="6">
        <f t="shared" si="126"/>
        <v>0.5523336095001381</v>
      </c>
      <c r="N1325" s="6">
        <f t="shared" si="127"/>
        <v>0</v>
      </c>
      <c r="O1325" s="6">
        <f t="shared" si="128"/>
        <v>0.5523336095001381</v>
      </c>
      <c r="P1325" s="6">
        <f t="shared" si="129"/>
        <v>0.5523336095001381</v>
      </c>
      <c r="Q1325" s="6">
        <f t="shared" si="130"/>
        <v>0.3682224063334254</v>
      </c>
      <c r="R1325" s="6">
        <f t="shared" si="131"/>
        <v>0</v>
      </c>
      <c r="S1325" t="str" cm="1">
        <f t="array" ref="S1325">_xlfn.IFS(R1325&gt;Q1325,"Zunahme",-1*Q1325&gt;R1325,"Abnahme",TRUE,"Konstant")</f>
        <v>Konstant</v>
      </c>
      <c r="T1325">
        <f>IFERROR(INDEX(Gemeinde_Kennzahlen!A:C,MATCH(B1325,Gemeinde_Kennzahlen!B:B,),3),0)</f>
        <v>2682</v>
      </c>
      <c r="U1325">
        <f>IFERROR(IF(ISNUMBER(INDEX(Gemeinde_Kennzahlen!A:W,MATCH(B1325,Gemeinde_Kennzahlen!B:B,),23)),INDEX(Gemeinde_Kennzahlen!A:W,MATCH(B1325,Gemeinde_Kennzahlen!B:B,),23),0),0)</f>
        <v>939</v>
      </c>
    </row>
    <row r="1326" spans="1:21" x14ac:dyDescent="0.2">
      <c r="A1326">
        <v>4170</v>
      </c>
      <c r="B1326" t="s">
        <v>1069</v>
      </c>
      <c r="C1326" s="6">
        <v>0</v>
      </c>
      <c r="D1326" s="6">
        <v>1.665833749791771</v>
      </c>
      <c r="E1326" s="6">
        <v>1.665833749791771</v>
      </c>
      <c r="F1326" s="6">
        <v>1.665833749791771</v>
      </c>
      <c r="G1326" s="6">
        <v>1.665833749791771</v>
      </c>
      <c r="H1326" s="6">
        <v>0</v>
      </c>
      <c r="I1326" s="6">
        <v>3.331667499583542</v>
      </c>
      <c r="J1326" s="6">
        <v>3.331667499583542</v>
      </c>
      <c r="K1326" s="6">
        <v>0</v>
      </c>
      <c r="L1326" s="6">
        <v>3.331667499583542</v>
      </c>
      <c r="M1326" s="6">
        <f t="shared" si="126"/>
        <v>1.665833749791771</v>
      </c>
      <c r="N1326" s="6">
        <f t="shared" si="127"/>
        <v>1.665833749791771</v>
      </c>
      <c r="O1326" s="6">
        <f t="shared" si="128"/>
        <v>1.3326669998334169</v>
      </c>
      <c r="P1326" s="6">
        <f t="shared" si="129"/>
        <v>1.9990004997501252</v>
      </c>
      <c r="Q1326" s="6">
        <f t="shared" si="130"/>
        <v>0.4301164246995855</v>
      </c>
      <c r="R1326" s="6">
        <f t="shared" si="131"/>
        <v>0.33316674995835416</v>
      </c>
      <c r="S1326" t="str" cm="1">
        <f t="array" ref="S1326">_xlfn.IFS(R1326&gt;Q1326,"Zunahme",-1*Q1326&gt;R1326,"Abnahme",TRUE,"Konstant")</f>
        <v>Konstant</v>
      </c>
      <c r="T1326">
        <f>IFERROR(INDEX(Gemeinde_Kennzahlen!A:C,MATCH(B1326,Gemeinde_Kennzahlen!B:B,),3),0)</f>
        <v>3680</v>
      </c>
      <c r="U1326">
        <f>IFERROR(IF(ISNUMBER(INDEX(Gemeinde_Kennzahlen!A:W,MATCH(B1326,Gemeinde_Kennzahlen!B:B,),23)),INDEX(Gemeinde_Kennzahlen!A:W,MATCH(B1326,Gemeinde_Kennzahlen!B:B,),23),0),0)</f>
        <v>2323</v>
      </c>
    </row>
    <row r="1327" spans="1:21" x14ac:dyDescent="0.2">
      <c r="A1327">
        <v>4172</v>
      </c>
      <c r="B1327" t="s">
        <v>1068</v>
      </c>
      <c r="C1327" s="6">
        <v>0</v>
      </c>
      <c r="D1327" s="6">
        <v>0</v>
      </c>
      <c r="E1327" s="6">
        <v>0</v>
      </c>
      <c r="F1327" s="6">
        <v>6.9300069300069298</v>
      </c>
      <c r="G1327" s="6">
        <v>0</v>
      </c>
      <c r="H1327" s="6">
        <v>0</v>
      </c>
      <c r="I1327" s="6">
        <v>0</v>
      </c>
      <c r="J1327" s="6">
        <v>0</v>
      </c>
      <c r="K1327" s="6">
        <v>0</v>
      </c>
      <c r="L1327" s="6">
        <v>0</v>
      </c>
      <c r="M1327" s="6">
        <f t="shared" si="126"/>
        <v>0.693000693000693</v>
      </c>
      <c r="N1327" s="6">
        <f t="shared" si="127"/>
        <v>0</v>
      </c>
      <c r="O1327" s="6">
        <f t="shared" si="128"/>
        <v>1.386001386001386</v>
      </c>
      <c r="P1327" s="6">
        <f t="shared" si="129"/>
        <v>0</v>
      </c>
      <c r="Q1327" s="6">
        <f t="shared" si="130"/>
        <v>0.693000693000693</v>
      </c>
      <c r="R1327" s="6">
        <f t="shared" si="131"/>
        <v>-0.693000693000693</v>
      </c>
      <c r="S1327" t="str" cm="1">
        <f t="array" ref="S1327">_xlfn.IFS(R1327&gt;Q1327,"Zunahme",-1*Q1327&gt;R1327,"Abnahme",TRUE,"Konstant")</f>
        <v>Konstant</v>
      </c>
      <c r="T1327">
        <f>IFERROR(INDEX(Gemeinde_Kennzahlen!A:C,MATCH(B1327,Gemeinde_Kennzahlen!B:B,),3),0)</f>
        <v>950</v>
      </c>
      <c r="U1327">
        <f>IFERROR(IF(ISNUMBER(INDEX(Gemeinde_Kennzahlen!A:W,MATCH(B1327,Gemeinde_Kennzahlen!B:B,),23)),INDEX(Gemeinde_Kennzahlen!A:W,MATCH(B1327,Gemeinde_Kennzahlen!B:B,),23),0),0)</f>
        <v>493</v>
      </c>
    </row>
    <row r="1328" spans="1:21" x14ac:dyDescent="0.2">
      <c r="A1328">
        <v>4173</v>
      </c>
      <c r="B1328" t="s">
        <v>1067</v>
      </c>
      <c r="C1328" s="6">
        <v>0</v>
      </c>
      <c r="D1328" s="6">
        <v>0</v>
      </c>
      <c r="E1328" s="6">
        <v>0</v>
      </c>
      <c r="F1328" s="6">
        <v>0</v>
      </c>
      <c r="G1328" s="6">
        <v>0</v>
      </c>
      <c r="H1328" s="6">
        <v>0</v>
      </c>
      <c r="I1328" s="6">
        <v>0</v>
      </c>
      <c r="J1328" s="6">
        <v>0</v>
      </c>
      <c r="K1328" s="6">
        <v>0</v>
      </c>
      <c r="L1328" s="6">
        <v>0</v>
      </c>
      <c r="M1328" s="6">
        <f t="shared" si="126"/>
        <v>0</v>
      </c>
      <c r="N1328" s="6">
        <f t="shared" si="127"/>
        <v>0</v>
      </c>
      <c r="O1328" s="6">
        <f t="shared" si="128"/>
        <v>0</v>
      </c>
      <c r="P1328" s="6">
        <f t="shared" si="129"/>
        <v>0</v>
      </c>
      <c r="Q1328" s="6">
        <f t="shared" si="130"/>
        <v>0</v>
      </c>
      <c r="R1328" s="6">
        <f t="shared" si="131"/>
        <v>0</v>
      </c>
      <c r="S1328" t="str" cm="1">
        <f t="array" ref="S1328">_xlfn.IFS(R1328&gt;Q1328,"Zunahme",-1*Q1328&gt;R1328,"Abnahme",TRUE,"Konstant")</f>
        <v>Konstant</v>
      </c>
      <c r="T1328">
        <f>IFERROR(INDEX(Gemeinde_Kennzahlen!A:C,MATCH(B1328,Gemeinde_Kennzahlen!B:B,),3),0)</f>
        <v>589</v>
      </c>
      <c r="U1328">
        <f>IFERROR(IF(ISNUMBER(INDEX(Gemeinde_Kennzahlen!A:W,MATCH(B1328,Gemeinde_Kennzahlen!B:B,),23)),INDEX(Gemeinde_Kennzahlen!A:W,MATCH(B1328,Gemeinde_Kennzahlen!B:B,),23),0),0)</f>
        <v>138</v>
      </c>
    </row>
    <row r="1329" spans="1:21" x14ac:dyDescent="0.2">
      <c r="A1329">
        <v>4175</v>
      </c>
      <c r="B1329" t="s">
        <v>1066</v>
      </c>
      <c r="C1329" s="6">
        <v>0</v>
      </c>
      <c r="D1329" s="6">
        <v>15.082956259426847</v>
      </c>
      <c r="E1329" s="6">
        <v>0</v>
      </c>
      <c r="F1329" s="6">
        <v>7.5414781297134237</v>
      </c>
      <c r="G1329" s="6">
        <v>0</v>
      </c>
      <c r="H1329" s="6">
        <v>0</v>
      </c>
      <c r="I1329" s="6">
        <v>0</v>
      </c>
      <c r="J1329" s="6">
        <v>0</v>
      </c>
      <c r="K1329" s="6">
        <v>0</v>
      </c>
      <c r="L1329" s="6">
        <v>0</v>
      </c>
      <c r="M1329" s="6">
        <f t="shared" si="126"/>
        <v>2.2624434389140271</v>
      </c>
      <c r="N1329" s="6">
        <f t="shared" si="127"/>
        <v>0</v>
      </c>
      <c r="O1329" s="6">
        <f t="shared" si="128"/>
        <v>4.5248868778280542</v>
      </c>
      <c r="P1329" s="6">
        <f t="shared" si="129"/>
        <v>0</v>
      </c>
      <c r="Q1329" s="6">
        <f t="shared" si="130"/>
        <v>1.6096340466145924</v>
      </c>
      <c r="R1329" s="6">
        <f t="shared" si="131"/>
        <v>-2.2624434389140271</v>
      </c>
      <c r="S1329" t="str" cm="1">
        <f t="array" ref="S1329">_xlfn.IFS(R1329&gt;Q1329,"Zunahme",-1*Q1329&gt;R1329,"Abnahme",TRUE,"Konstant")</f>
        <v>Abnahme</v>
      </c>
      <c r="T1329">
        <f>IFERROR(INDEX(Gemeinde_Kennzahlen!A:C,MATCH(B1329,Gemeinde_Kennzahlen!B:B,),3),0)</f>
        <v>1044</v>
      </c>
      <c r="U1329">
        <f>IFERROR(IF(ISNUMBER(INDEX(Gemeinde_Kennzahlen!A:W,MATCH(B1329,Gemeinde_Kennzahlen!B:B,),23)),INDEX(Gemeinde_Kennzahlen!A:W,MATCH(B1329,Gemeinde_Kennzahlen!B:B,),23),0),0)</f>
        <v>282</v>
      </c>
    </row>
    <row r="1330" spans="1:21" x14ac:dyDescent="0.2">
      <c r="A1330">
        <v>4176</v>
      </c>
      <c r="B1330" t="s">
        <v>1065</v>
      </c>
      <c r="C1330" s="6">
        <v>0</v>
      </c>
      <c r="D1330" s="6">
        <v>0</v>
      </c>
      <c r="E1330" s="6">
        <v>0</v>
      </c>
      <c r="F1330" s="6">
        <v>0</v>
      </c>
      <c r="G1330" s="6">
        <v>0</v>
      </c>
      <c r="H1330" s="6">
        <v>11.111111111111111</v>
      </c>
      <c r="I1330" s="6">
        <v>0</v>
      </c>
      <c r="J1330" s="6">
        <v>0</v>
      </c>
      <c r="K1330" s="6">
        <v>0</v>
      </c>
      <c r="L1330" s="6">
        <v>0</v>
      </c>
      <c r="M1330" s="6">
        <f t="shared" si="126"/>
        <v>1.1111111111111112</v>
      </c>
      <c r="N1330" s="6">
        <f t="shared" si="127"/>
        <v>0</v>
      </c>
      <c r="O1330" s="6">
        <f t="shared" si="128"/>
        <v>0</v>
      </c>
      <c r="P1330" s="6">
        <f t="shared" si="129"/>
        <v>2.2222222222222223</v>
      </c>
      <c r="Q1330" s="6">
        <f t="shared" si="130"/>
        <v>1.1111111111111109</v>
      </c>
      <c r="R1330" s="6">
        <f t="shared" si="131"/>
        <v>1.1111111111111112</v>
      </c>
      <c r="S1330" t="str" cm="1">
        <f t="array" ref="S1330">_xlfn.IFS(R1330&gt;Q1330,"Zunahme",-1*Q1330&gt;R1330,"Abnahme",TRUE,"Konstant")</f>
        <v>Konstant</v>
      </c>
      <c r="T1330">
        <f>IFERROR(INDEX(Gemeinde_Kennzahlen!A:C,MATCH(B1330,Gemeinde_Kennzahlen!B:B,),3),0)</f>
        <v>685</v>
      </c>
      <c r="U1330">
        <f>IFERROR(IF(ISNUMBER(INDEX(Gemeinde_Kennzahlen!A:W,MATCH(B1330,Gemeinde_Kennzahlen!B:B,),23)),INDEX(Gemeinde_Kennzahlen!A:W,MATCH(B1330,Gemeinde_Kennzahlen!B:B,),23),0),0)</f>
        <v>215</v>
      </c>
    </row>
    <row r="1331" spans="1:21" x14ac:dyDescent="0.2">
      <c r="A1331">
        <v>4177</v>
      </c>
      <c r="B1331" t="s">
        <v>1064</v>
      </c>
      <c r="C1331" s="6">
        <v>0</v>
      </c>
      <c r="D1331" s="6">
        <v>0</v>
      </c>
      <c r="E1331" s="6">
        <v>0</v>
      </c>
      <c r="F1331" s="6">
        <v>0</v>
      </c>
      <c r="G1331" s="6">
        <v>0</v>
      </c>
      <c r="H1331" s="6">
        <v>0</v>
      </c>
      <c r="I1331" s="6">
        <v>0</v>
      </c>
      <c r="J1331" s="6">
        <v>3.6791758646063282</v>
      </c>
      <c r="K1331" s="6">
        <v>0</v>
      </c>
      <c r="L1331" s="6">
        <v>0</v>
      </c>
      <c r="M1331" s="6">
        <f t="shared" si="126"/>
        <v>0.36791758646063283</v>
      </c>
      <c r="N1331" s="6">
        <f t="shared" si="127"/>
        <v>0</v>
      </c>
      <c r="O1331" s="6">
        <f t="shared" si="128"/>
        <v>0</v>
      </c>
      <c r="P1331" s="6">
        <f t="shared" si="129"/>
        <v>0.73583517292126566</v>
      </c>
      <c r="Q1331" s="6">
        <f t="shared" si="130"/>
        <v>0.36791758646063277</v>
      </c>
      <c r="R1331" s="6">
        <f t="shared" si="131"/>
        <v>0.36791758646063283</v>
      </c>
      <c r="S1331" t="str" cm="1">
        <f t="array" ref="S1331">_xlfn.IFS(R1331&gt;Q1331,"Zunahme",-1*Q1331&gt;R1331,"Abnahme",TRUE,"Konstant")</f>
        <v>Konstant</v>
      </c>
      <c r="T1331">
        <f>IFERROR(INDEX(Gemeinde_Kennzahlen!A:C,MATCH(B1331,Gemeinde_Kennzahlen!B:B,),3),0)</f>
        <v>1601</v>
      </c>
      <c r="U1331">
        <f>IFERROR(IF(ISNUMBER(INDEX(Gemeinde_Kennzahlen!A:W,MATCH(B1331,Gemeinde_Kennzahlen!B:B,),23)),INDEX(Gemeinde_Kennzahlen!A:W,MATCH(B1331,Gemeinde_Kennzahlen!B:B,),23),0),0)</f>
        <v>1117</v>
      </c>
    </row>
    <row r="1332" spans="1:21" x14ac:dyDescent="0.2">
      <c r="A1332">
        <v>4179</v>
      </c>
      <c r="B1332" t="s">
        <v>1063</v>
      </c>
      <c r="C1332" s="6">
        <v>0</v>
      </c>
      <c r="D1332" s="6">
        <v>0</v>
      </c>
      <c r="E1332" s="6">
        <v>0</v>
      </c>
      <c r="F1332" s="6">
        <v>0</v>
      </c>
      <c r="G1332" s="6">
        <v>0</v>
      </c>
      <c r="H1332" s="6">
        <v>0</v>
      </c>
      <c r="I1332" s="6">
        <v>9.8039215686274517</v>
      </c>
      <c r="J1332" s="6">
        <v>0</v>
      </c>
      <c r="K1332" s="6">
        <v>0</v>
      </c>
      <c r="L1332" s="6">
        <v>0</v>
      </c>
      <c r="M1332" s="6">
        <f t="shared" si="126"/>
        <v>0.98039215686274517</v>
      </c>
      <c r="N1332" s="6">
        <f t="shared" si="127"/>
        <v>0</v>
      </c>
      <c r="O1332" s="6">
        <f t="shared" si="128"/>
        <v>0</v>
      </c>
      <c r="P1332" s="6">
        <f t="shared" si="129"/>
        <v>1.9607843137254903</v>
      </c>
      <c r="Q1332" s="6">
        <f t="shared" si="130"/>
        <v>0.98039215686274517</v>
      </c>
      <c r="R1332" s="6">
        <f t="shared" si="131"/>
        <v>0.98039215686274517</v>
      </c>
      <c r="S1332" t="str" cm="1">
        <f t="array" ref="S1332">_xlfn.IFS(R1332&gt;Q1332,"Zunahme",-1*Q1332&gt;R1332,"Abnahme",TRUE,"Konstant")</f>
        <v>Konstant</v>
      </c>
      <c r="T1332">
        <f>IFERROR(INDEX(Gemeinde_Kennzahlen!A:C,MATCH(B1332,Gemeinde_Kennzahlen!B:B,),3),0)</f>
        <v>884</v>
      </c>
      <c r="U1332">
        <f>IFERROR(IF(ISNUMBER(INDEX(Gemeinde_Kennzahlen!A:W,MATCH(B1332,Gemeinde_Kennzahlen!B:B,),23)),INDEX(Gemeinde_Kennzahlen!A:W,MATCH(B1332,Gemeinde_Kennzahlen!B:B,),23),0),0)</f>
        <v>136</v>
      </c>
    </row>
    <row r="1333" spans="1:21" x14ac:dyDescent="0.2">
      <c r="A1333">
        <v>4181</v>
      </c>
      <c r="B1333" t="s">
        <v>1062</v>
      </c>
      <c r="C1333" s="6">
        <v>0</v>
      </c>
      <c r="D1333" s="6">
        <v>0</v>
      </c>
      <c r="E1333" s="6">
        <v>6.2578222778473096</v>
      </c>
      <c r="F1333" s="6">
        <v>0</v>
      </c>
      <c r="G1333" s="6">
        <v>0</v>
      </c>
      <c r="H1333" s="6">
        <v>0</v>
      </c>
      <c r="I1333" s="6">
        <v>0</v>
      </c>
      <c r="J1333" s="6">
        <v>0</v>
      </c>
      <c r="K1333" s="6">
        <v>0</v>
      </c>
      <c r="L1333" s="6">
        <v>0</v>
      </c>
      <c r="M1333" s="6">
        <f t="shared" si="126"/>
        <v>0.62578222778473092</v>
      </c>
      <c r="N1333" s="6">
        <f t="shared" si="127"/>
        <v>0</v>
      </c>
      <c r="O1333" s="6">
        <f t="shared" si="128"/>
        <v>1.2515644555694618</v>
      </c>
      <c r="P1333" s="6">
        <f t="shared" si="129"/>
        <v>0</v>
      </c>
      <c r="Q1333" s="6">
        <f t="shared" si="130"/>
        <v>0.62578222778473092</v>
      </c>
      <c r="R1333" s="6">
        <f t="shared" si="131"/>
        <v>-0.62578222778473092</v>
      </c>
      <c r="S1333" t="str" cm="1">
        <f t="array" ref="S1333">_xlfn.IFS(R1333&gt;Q1333,"Zunahme",-1*Q1333&gt;R1333,"Abnahme",TRUE,"Konstant")</f>
        <v>Konstant</v>
      </c>
      <c r="T1333">
        <f>IFERROR(INDEX(Gemeinde_Kennzahlen!A:C,MATCH(B1333,Gemeinde_Kennzahlen!B:B,),3),0)</f>
        <v>1330</v>
      </c>
      <c r="U1333">
        <f>IFERROR(IF(ISNUMBER(INDEX(Gemeinde_Kennzahlen!A:W,MATCH(B1333,Gemeinde_Kennzahlen!B:B,),23)),INDEX(Gemeinde_Kennzahlen!A:W,MATCH(B1333,Gemeinde_Kennzahlen!B:B,),23),0),0)</f>
        <v>268</v>
      </c>
    </row>
    <row r="1334" spans="1:21" x14ac:dyDescent="0.2">
      <c r="A1334">
        <v>4182</v>
      </c>
      <c r="B1334" t="s">
        <v>1061</v>
      </c>
      <c r="C1334" s="6">
        <v>0</v>
      </c>
      <c r="D1334" s="6">
        <v>0</v>
      </c>
      <c r="E1334" s="6">
        <v>0</v>
      </c>
      <c r="F1334" s="6">
        <v>0</v>
      </c>
      <c r="G1334" s="6">
        <v>0</v>
      </c>
      <c r="H1334" s="6">
        <v>0</v>
      </c>
      <c r="I1334" s="6">
        <v>0</v>
      </c>
      <c r="J1334" s="6">
        <v>0</v>
      </c>
      <c r="K1334" s="6">
        <v>0</v>
      </c>
      <c r="L1334" s="6">
        <v>0</v>
      </c>
      <c r="M1334" s="6">
        <f t="shared" si="126"/>
        <v>0</v>
      </c>
      <c r="N1334" s="6">
        <f t="shared" si="127"/>
        <v>0</v>
      </c>
      <c r="O1334" s="6">
        <f t="shared" si="128"/>
        <v>0</v>
      </c>
      <c r="P1334" s="6">
        <f t="shared" si="129"/>
        <v>0</v>
      </c>
      <c r="Q1334" s="6">
        <f t="shared" si="130"/>
        <v>0</v>
      </c>
      <c r="R1334" s="6">
        <f t="shared" si="131"/>
        <v>0</v>
      </c>
      <c r="S1334" t="str" cm="1">
        <f t="array" ref="S1334">_xlfn.IFS(R1334&gt;Q1334,"Zunahme",-1*Q1334&gt;R1334,"Abnahme",TRUE,"Konstant")</f>
        <v>Konstant</v>
      </c>
      <c r="T1334">
        <f>IFERROR(INDEX(Gemeinde_Kennzahlen!A:C,MATCH(B1334,Gemeinde_Kennzahlen!B:B,),3),0)</f>
        <v>1042</v>
      </c>
      <c r="U1334">
        <f>IFERROR(IF(ISNUMBER(INDEX(Gemeinde_Kennzahlen!A:W,MATCH(B1334,Gemeinde_Kennzahlen!B:B,),23)),INDEX(Gemeinde_Kennzahlen!A:W,MATCH(B1334,Gemeinde_Kennzahlen!B:B,),23),0),0)</f>
        <v>347</v>
      </c>
    </row>
    <row r="1335" spans="1:21" x14ac:dyDescent="0.2">
      <c r="A1335">
        <v>4183</v>
      </c>
      <c r="B1335" t="s">
        <v>1060</v>
      </c>
      <c r="C1335" s="6">
        <v>0</v>
      </c>
      <c r="D1335" s="6">
        <v>0</v>
      </c>
      <c r="E1335" s="6">
        <v>0</v>
      </c>
      <c r="F1335" s="6">
        <v>0</v>
      </c>
      <c r="G1335" s="6">
        <v>6.8775790921595599</v>
      </c>
      <c r="H1335" s="6">
        <v>0</v>
      </c>
      <c r="I1335" s="6">
        <v>0</v>
      </c>
      <c r="J1335" s="6">
        <v>0</v>
      </c>
      <c r="K1335" s="6">
        <v>0</v>
      </c>
      <c r="L1335" s="6">
        <v>6.8775790921595599</v>
      </c>
      <c r="M1335" s="6">
        <f t="shared" si="126"/>
        <v>1.3755158184319121</v>
      </c>
      <c r="N1335" s="6">
        <f t="shared" si="127"/>
        <v>0</v>
      </c>
      <c r="O1335" s="6">
        <f t="shared" si="128"/>
        <v>1.3755158184319121</v>
      </c>
      <c r="P1335" s="6">
        <f t="shared" si="129"/>
        <v>1.3755158184319121</v>
      </c>
      <c r="Q1335" s="6">
        <f t="shared" si="130"/>
        <v>0.9170105456212746</v>
      </c>
      <c r="R1335" s="6">
        <f t="shared" si="131"/>
        <v>0</v>
      </c>
      <c r="S1335" t="str" cm="1">
        <f t="array" ref="S1335">_xlfn.IFS(R1335&gt;Q1335,"Zunahme",-1*Q1335&gt;R1335,"Abnahme",TRUE,"Konstant")</f>
        <v>Konstant</v>
      </c>
      <c r="T1335">
        <f>IFERROR(INDEX(Gemeinde_Kennzahlen!A:C,MATCH(B1335,Gemeinde_Kennzahlen!B:B,),3),0)</f>
        <v>1175</v>
      </c>
      <c r="U1335">
        <f>IFERROR(IF(ISNUMBER(INDEX(Gemeinde_Kennzahlen!A:W,MATCH(B1335,Gemeinde_Kennzahlen!B:B,),23)),INDEX(Gemeinde_Kennzahlen!A:W,MATCH(B1335,Gemeinde_Kennzahlen!B:B,),23),0),0)</f>
        <v>279</v>
      </c>
    </row>
    <row r="1336" spans="1:21" x14ac:dyDescent="0.2">
      <c r="A1336">
        <v>4184</v>
      </c>
      <c r="B1336" t="s">
        <v>1059</v>
      </c>
      <c r="C1336" s="6">
        <v>0</v>
      </c>
      <c r="D1336" s="6">
        <v>0</v>
      </c>
      <c r="E1336" s="6">
        <v>0</v>
      </c>
      <c r="F1336" s="6">
        <v>0</v>
      </c>
      <c r="G1336" s="6">
        <v>0</v>
      </c>
      <c r="H1336" s="6">
        <v>0</v>
      </c>
      <c r="I1336" s="6">
        <v>0</v>
      </c>
      <c r="J1336" s="6">
        <v>0</v>
      </c>
      <c r="K1336" s="6">
        <v>0</v>
      </c>
      <c r="L1336" s="6">
        <v>3.5919540229885061</v>
      </c>
      <c r="M1336" s="6">
        <f t="shared" si="126"/>
        <v>0.35919540229885061</v>
      </c>
      <c r="N1336" s="6">
        <f t="shared" si="127"/>
        <v>0</v>
      </c>
      <c r="O1336" s="6">
        <f t="shared" si="128"/>
        <v>0</v>
      </c>
      <c r="P1336" s="6">
        <f t="shared" si="129"/>
        <v>0.71839080459770122</v>
      </c>
      <c r="Q1336" s="6">
        <f t="shared" si="130"/>
        <v>0.35919540229885061</v>
      </c>
      <c r="R1336" s="6">
        <f t="shared" si="131"/>
        <v>0.35919540229885061</v>
      </c>
      <c r="S1336" t="str" cm="1">
        <f t="array" ref="S1336">_xlfn.IFS(R1336&gt;Q1336,"Zunahme",-1*Q1336&gt;R1336,"Abnahme",TRUE,"Konstant")</f>
        <v>Konstant</v>
      </c>
      <c r="T1336">
        <f>IFERROR(INDEX(Gemeinde_Kennzahlen!A:C,MATCH(B1336,Gemeinde_Kennzahlen!B:B,),3),0)</f>
        <v>2035</v>
      </c>
      <c r="U1336">
        <f>IFERROR(IF(ISNUMBER(INDEX(Gemeinde_Kennzahlen!A:W,MATCH(B1336,Gemeinde_Kennzahlen!B:B,),23)),INDEX(Gemeinde_Kennzahlen!A:W,MATCH(B1336,Gemeinde_Kennzahlen!B:B,),23),0),0)</f>
        <v>749</v>
      </c>
    </row>
    <row r="1337" spans="1:21" x14ac:dyDescent="0.2">
      <c r="A1337">
        <v>4191</v>
      </c>
      <c r="B1337" t="s">
        <v>1058</v>
      </c>
      <c r="C1337" s="6">
        <v>0</v>
      </c>
      <c r="D1337" s="6">
        <v>11.428571428571429</v>
      </c>
      <c r="E1337" s="6">
        <v>0</v>
      </c>
      <c r="F1337" s="6">
        <v>0</v>
      </c>
      <c r="G1337" s="6">
        <v>0</v>
      </c>
      <c r="H1337" s="6">
        <v>0</v>
      </c>
      <c r="I1337" s="6">
        <v>0</v>
      </c>
      <c r="J1337" s="6">
        <v>0</v>
      </c>
      <c r="K1337" s="6">
        <v>0</v>
      </c>
      <c r="L1337" s="6">
        <v>11.428571428571429</v>
      </c>
      <c r="M1337" s="6">
        <f t="shared" si="126"/>
        <v>2.2857142857142856</v>
      </c>
      <c r="N1337" s="6">
        <f t="shared" si="127"/>
        <v>0</v>
      </c>
      <c r="O1337" s="6">
        <f t="shared" si="128"/>
        <v>2.2857142857142856</v>
      </c>
      <c r="P1337" s="6">
        <f t="shared" si="129"/>
        <v>2.2857142857142856</v>
      </c>
      <c r="Q1337" s="6">
        <f t="shared" si="130"/>
        <v>1.5238095238095237</v>
      </c>
      <c r="R1337" s="6">
        <f t="shared" si="131"/>
        <v>0</v>
      </c>
      <c r="S1337" t="str" cm="1">
        <f t="array" ref="S1337">_xlfn.IFS(R1337&gt;Q1337,"Zunahme",-1*Q1337&gt;R1337,"Abnahme",TRUE,"Konstant")</f>
        <v>Konstant</v>
      </c>
      <c r="T1337">
        <f>IFERROR(INDEX(Gemeinde_Kennzahlen!A:C,MATCH(B1337,Gemeinde_Kennzahlen!B:B,),3),0)</f>
        <v>722</v>
      </c>
      <c r="U1337">
        <f>IFERROR(IF(ISNUMBER(INDEX(Gemeinde_Kennzahlen!A:W,MATCH(B1337,Gemeinde_Kennzahlen!B:B,),23)),INDEX(Gemeinde_Kennzahlen!A:W,MATCH(B1337,Gemeinde_Kennzahlen!B:B,),23),0),0)</f>
        <v>153</v>
      </c>
    </row>
    <row r="1338" spans="1:21" x14ac:dyDescent="0.2">
      <c r="A1338">
        <v>4192</v>
      </c>
      <c r="B1338" t="s">
        <v>1057</v>
      </c>
      <c r="C1338" s="6">
        <v>0</v>
      </c>
      <c r="D1338" s="6">
        <v>0</v>
      </c>
      <c r="E1338" s="6">
        <v>0</v>
      </c>
      <c r="F1338" s="6">
        <v>5.9844404548174746</v>
      </c>
      <c r="G1338" s="6">
        <v>0</v>
      </c>
      <c r="H1338" s="6">
        <v>0</v>
      </c>
      <c r="I1338" s="6">
        <v>0</v>
      </c>
      <c r="J1338" s="6">
        <v>0</v>
      </c>
      <c r="K1338" s="6">
        <v>0</v>
      </c>
      <c r="L1338" s="6">
        <v>0</v>
      </c>
      <c r="M1338" s="6">
        <f t="shared" si="126"/>
        <v>0.59844404548174746</v>
      </c>
      <c r="N1338" s="6">
        <f t="shared" si="127"/>
        <v>0</v>
      </c>
      <c r="O1338" s="6">
        <f t="shared" si="128"/>
        <v>1.1968880909634949</v>
      </c>
      <c r="P1338" s="6">
        <f t="shared" si="129"/>
        <v>0</v>
      </c>
      <c r="Q1338" s="6">
        <f t="shared" si="130"/>
        <v>0.59844404548174746</v>
      </c>
      <c r="R1338" s="6">
        <f t="shared" si="131"/>
        <v>-0.59844404548174746</v>
      </c>
      <c r="S1338" t="str" cm="1">
        <f t="array" ref="S1338">_xlfn.IFS(R1338&gt;Q1338,"Zunahme",-1*Q1338&gt;R1338,"Abnahme",TRUE,"Konstant")</f>
        <v>Konstant</v>
      </c>
      <c r="T1338">
        <f>IFERROR(INDEX(Gemeinde_Kennzahlen!A:C,MATCH(B1338,Gemeinde_Kennzahlen!B:B,),3),0)</f>
        <v>1480</v>
      </c>
      <c r="U1338">
        <f>IFERROR(IF(ISNUMBER(INDEX(Gemeinde_Kennzahlen!A:W,MATCH(B1338,Gemeinde_Kennzahlen!B:B,),23)),INDEX(Gemeinde_Kennzahlen!A:W,MATCH(B1338,Gemeinde_Kennzahlen!B:B,),23),0),0)</f>
        <v>191</v>
      </c>
    </row>
    <row r="1339" spans="1:21" x14ac:dyDescent="0.2">
      <c r="A1339">
        <v>4193</v>
      </c>
      <c r="B1339" t="s">
        <v>1056</v>
      </c>
      <c r="C1339" s="6">
        <v>0</v>
      </c>
      <c r="D1339" s="6">
        <v>0</v>
      </c>
      <c r="E1339" s="6">
        <v>0</v>
      </c>
      <c r="F1339" s="6">
        <v>0</v>
      </c>
      <c r="G1339" s="6">
        <v>0</v>
      </c>
      <c r="H1339" s="6">
        <v>6.9204152249134951</v>
      </c>
      <c r="I1339" s="6">
        <v>6.9204152249134951</v>
      </c>
      <c r="J1339" s="6">
        <v>0</v>
      </c>
      <c r="K1339" s="6">
        <v>6.9204152249134951</v>
      </c>
      <c r="L1339" s="6">
        <v>0</v>
      </c>
      <c r="M1339" s="6">
        <f t="shared" si="126"/>
        <v>2.0761245674740487</v>
      </c>
      <c r="N1339" s="6">
        <f t="shared" si="127"/>
        <v>0</v>
      </c>
      <c r="O1339" s="6">
        <f t="shared" si="128"/>
        <v>0</v>
      </c>
      <c r="P1339" s="6">
        <f t="shared" si="129"/>
        <v>4.1522491349480974</v>
      </c>
      <c r="Q1339" s="6">
        <f t="shared" si="130"/>
        <v>1.0571108869563643</v>
      </c>
      <c r="R1339" s="6">
        <f t="shared" si="131"/>
        <v>2.0761245674740487</v>
      </c>
      <c r="S1339" t="str" cm="1">
        <f t="array" ref="S1339">_xlfn.IFS(R1339&gt;Q1339,"Zunahme",-1*Q1339&gt;R1339,"Abnahme",TRUE,"Konstant")</f>
        <v>Zunahme</v>
      </c>
      <c r="T1339">
        <f>IFERROR(INDEX(Gemeinde_Kennzahlen!A:C,MATCH(B1339,Gemeinde_Kennzahlen!B:B,),3),0)</f>
        <v>874</v>
      </c>
      <c r="U1339">
        <f>IFERROR(IF(ISNUMBER(INDEX(Gemeinde_Kennzahlen!A:W,MATCH(B1339,Gemeinde_Kennzahlen!B:B,),23)),INDEX(Gemeinde_Kennzahlen!A:W,MATCH(B1339,Gemeinde_Kennzahlen!B:B,),23),0),0)</f>
        <v>571</v>
      </c>
    </row>
    <row r="1340" spans="1:21" x14ac:dyDescent="0.2">
      <c r="A1340">
        <v>4194</v>
      </c>
      <c r="B1340" t="s">
        <v>1055</v>
      </c>
      <c r="C1340" s="6">
        <v>0</v>
      </c>
      <c r="D1340" s="6">
        <v>0</v>
      </c>
      <c r="E1340" s="6">
        <v>0</v>
      </c>
      <c r="F1340" s="6">
        <v>0</v>
      </c>
      <c r="G1340" s="6">
        <v>0</v>
      </c>
      <c r="H1340" s="6">
        <v>3.1289111389236548</v>
      </c>
      <c r="I1340" s="6">
        <v>3.1289111389236548</v>
      </c>
      <c r="J1340" s="6">
        <v>0</v>
      </c>
      <c r="K1340" s="6">
        <v>3.1289111389236548</v>
      </c>
      <c r="L1340" s="6">
        <v>0</v>
      </c>
      <c r="M1340" s="6">
        <f t="shared" si="126"/>
        <v>0.93867334167709637</v>
      </c>
      <c r="N1340" s="6">
        <f t="shared" si="127"/>
        <v>0</v>
      </c>
      <c r="O1340" s="6">
        <f t="shared" si="128"/>
        <v>0</v>
      </c>
      <c r="P1340" s="6">
        <f t="shared" si="129"/>
        <v>1.8773466833541927</v>
      </c>
      <c r="Q1340" s="6">
        <f t="shared" si="130"/>
        <v>0.47794907123027119</v>
      </c>
      <c r="R1340" s="6">
        <f t="shared" si="131"/>
        <v>0.93867334167709637</v>
      </c>
      <c r="S1340" t="str" cm="1">
        <f t="array" ref="S1340">_xlfn.IFS(R1340&gt;Q1340,"Zunahme",-1*Q1340&gt;R1340,"Abnahme",TRUE,"Konstant")</f>
        <v>Zunahme</v>
      </c>
      <c r="T1340">
        <f>IFERROR(INDEX(Gemeinde_Kennzahlen!A:C,MATCH(B1340,Gemeinde_Kennzahlen!B:B,),3),0)</f>
        <v>2254</v>
      </c>
      <c r="U1340">
        <f>IFERROR(IF(ISNUMBER(INDEX(Gemeinde_Kennzahlen!A:W,MATCH(B1340,Gemeinde_Kennzahlen!B:B,),23)),INDEX(Gemeinde_Kennzahlen!A:W,MATCH(B1340,Gemeinde_Kennzahlen!B:B,),23),0),0)</f>
        <v>942</v>
      </c>
    </row>
    <row r="1341" spans="1:21" x14ac:dyDescent="0.2">
      <c r="A1341">
        <v>4195</v>
      </c>
      <c r="B1341" t="s">
        <v>1054</v>
      </c>
      <c r="C1341" s="6">
        <v>0</v>
      </c>
      <c r="D1341" s="6">
        <v>5.1759834368530022</v>
      </c>
      <c r="E1341" s="6">
        <v>0</v>
      </c>
      <c r="F1341" s="6">
        <v>0</v>
      </c>
      <c r="G1341" s="6">
        <v>0</v>
      </c>
      <c r="H1341" s="6">
        <v>0</v>
      </c>
      <c r="I1341" s="6">
        <v>5.1759834368530022</v>
      </c>
      <c r="J1341" s="6">
        <v>0</v>
      </c>
      <c r="K1341" s="6">
        <v>0</v>
      </c>
      <c r="L1341" s="6">
        <v>0</v>
      </c>
      <c r="M1341" s="6">
        <f t="shared" si="126"/>
        <v>1.0351966873706004</v>
      </c>
      <c r="N1341" s="6">
        <f t="shared" si="127"/>
        <v>0</v>
      </c>
      <c r="O1341" s="6">
        <f t="shared" si="128"/>
        <v>1.0351966873706004</v>
      </c>
      <c r="P1341" s="6">
        <f t="shared" si="129"/>
        <v>1.0351966873706004</v>
      </c>
      <c r="Q1341" s="6">
        <f t="shared" si="130"/>
        <v>0.69013112491373352</v>
      </c>
      <c r="R1341" s="6">
        <f t="shared" si="131"/>
        <v>0</v>
      </c>
      <c r="S1341" t="str" cm="1">
        <f t="array" ref="S1341">_xlfn.IFS(R1341&gt;Q1341,"Zunahme",-1*Q1341&gt;R1341,"Abnahme",TRUE,"Konstant")</f>
        <v>Konstant</v>
      </c>
      <c r="T1341">
        <f>IFERROR(INDEX(Gemeinde_Kennzahlen!A:C,MATCH(B1341,Gemeinde_Kennzahlen!B:B,),3),0)</f>
        <v>1477</v>
      </c>
      <c r="U1341">
        <f>IFERROR(IF(ISNUMBER(INDEX(Gemeinde_Kennzahlen!A:W,MATCH(B1341,Gemeinde_Kennzahlen!B:B,),23)),INDEX(Gemeinde_Kennzahlen!A:W,MATCH(B1341,Gemeinde_Kennzahlen!B:B,),23),0),0)</f>
        <v>455</v>
      </c>
    </row>
    <row r="1342" spans="1:21" x14ac:dyDescent="0.2">
      <c r="A1342">
        <v>4196</v>
      </c>
      <c r="B1342" t="s">
        <v>1053</v>
      </c>
      <c r="C1342" s="6">
        <v>0</v>
      </c>
      <c r="D1342" s="6">
        <v>0</v>
      </c>
      <c r="E1342" s="6">
        <v>3.1897926634768741</v>
      </c>
      <c r="F1342" s="6">
        <v>0</v>
      </c>
      <c r="G1342" s="6">
        <v>3.1897926634768741</v>
      </c>
      <c r="H1342" s="6">
        <v>0</v>
      </c>
      <c r="I1342" s="6">
        <v>3.1897926634768741</v>
      </c>
      <c r="J1342" s="6">
        <v>3.1897926634768741</v>
      </c>
      <c r="K1342" s="6">
        <v>3.1897926634768741</v>
      </c>
      <c r="L1342" s="6">
        <v>0</v>
      </c>
      <c r="M1342" s="6">
        <f t="shared" si="126"/>
        <v>1.594896331738437</v>
      </c>
      <c r="N1342" s="6">
        <f t="shared" si="127"/>
        <v>1.594896331738437</v>
      </c>
      <c r="O1342" s="6">
        <f t="shared" si="128"/>
        <v>1.2759170653907497</v>
      </c>
      <c r="P1342" s="6">
        <f t="shared" si="129"/>
        <v>1.9138755980861244</v>
      </c>
      <c r="Q1342" s="6">
        <f t="shared" si="130"/>
        <v>0.53163211057947901</v>
      </c>
      <c r="R1342" s="6">
        <f t="shared" si="131"/>
        <v>0.31897926634768736</v>
      </c>
      <c r="S1342" t="str" cm="1">
        <f t="array" ref="S1342">_xlfn.IFS(R1342&gt;Q1342,"Zunahme",-1*Q1342&gt;R1342,"Abnahme",TRUE,"Konstant")</f>
        <v>Konstant</v>
      </c>
      <c r="T1342">
        <f>IFERROR(INDEX(Gemeinde_Kennzahlen!A:C,MATCH(B1342,Gemeinde_Kennzahlen!B:B,),3),0)</f>
        <v>2280</v>
      </c>
      <c r="U1342">
        <f>IFERROR(IF(ISNUMBER(INDEX(Gemeinde_Kennzahlen!A:W,MATCH(B1342,Gemeinde_Kennzahlen!B:B,),23)),INDEX(Gemeinde_Kennzahlen!A:W,MATCH(B1342,Gemeinde_Kennzahlen!B:B,),23),0),0)</f>
        <v>855</v>
      </c>
    </row>
    <row r="1343" spans="1:21" x14ac:dyDescent="0.2">
      <c r="A1343">
        <v>4197</v>
      </c>
      <c r="B1343" t="s">
        <v>1052</v>
      </c>
      <c r="C1343" s="6">
        <v>0</v>
      </c>
      <c r="D1343" s="6">
        <v>8.6505190311418687</v>
      </c>
      <c r="E1343" s="6">
        <v>0</v>
      </c>
      <c r="F1343" s="6">
        <v>0</v>
      </c>
      <c r="G1343" s="6">
        <v>8.6505190311418687</v>
      </c>
      <c r="H1343" s="6">
        <v>0</v>
      </c>
      <c r="I1343" s="6">
        <v>0</v>
      </c>
      <c r="J1343" s="6">
        <v>0</v>
      </c>
      <c r="K1343" s="6">
        <v>0</v>
      </c>
      <c r="L1343" s="6">
        <v>0</v>
      </c>
      <c r="M1343" s="6">
        <f t="shared" si="126"/>
        <v>1.7301038062283738</v>
      </c>
      <c r="N1343" s="6">
        <f t="shared" si="127"/>
        <v>0</v>
      </c>
      <c r="O1343" s="6">
        <f t="shared" si="128"/>
        <v>3.4602076124567476</v>
      </c>
      <c r="P1343" s="6">
        <f t="shared" si="129"/>
        <v>0</v>
      </c>
      <c r="Q1343" s="6">
        <f t="shared" si="130"/>
        <v>1.1534025374855825</v>
      </c>
      <c r="R1343" s="6">
        <f t="shared" si="131"/>
        <v>-1.7301038062283738</v>
      </c>
      <c r="S1343" t="str" cm="1">
        <f t="array" ref="S1343">_xlfn.IFS(R1343&gt;Q1343,"Zunahme",-1*Q1343&gt;R1343,"Abnahme",TRUE,"Konstant")</f>
        <v>Abnahme</v>
      </c>
      <c r="T1343">
        <f>IFERROR(INDEX(Gemeinde_Kennzahlen!A:C,MATCH(B1343,Gemeinde_Kennzahlen!B:B,),3),0)</f>
        <v>879</v>
      </c>
      <c r="U1343">
        <f>IFERROR(IF(ISNUMBER(INDEX(Gemeinde_Kennzahlen!A:W,MATCH(B1343,Gemeinde_Kennzahlen!B:B,),23)),INDEX(Gemeinde_Kennzahlen!A:W,MATCH(B1343,Gemeinde_Kennzahlen!B:B,),23),0),0)</f>
        <v>277</v>
      </c>
    </row>
    <row r="1344" spans="1:21" x14ac:dyDescent="0.2">
      <c r="A1344">
        <v>4198</v>
      </c>
      <c r="B1344" t="s">
        <v>1051</v>
      </c>
      <c r="C1344" s="6">
        <v>0</v>
      </c>
      <c r="D1344" s="6">
        <v>0</v>
      </c>
      <c r="E1344" s="6">
        <v>0</v>
      </c>
      <c r="F1344" s="6">
        <v>0</v>
      </c>
      <c r="G1344" s="6">
        <v>0</v>
      </c>
      <c r="H1344" s="6">
        <v>0</v>
      </c>
      <c r="I1344" s="6">
        <v>0</v>
      </c>
      <c r="J1344" s="6">
        <v>0</v>
      </c>
      <c r="K1344" s="6">
        <v>5.5741360089186172</v>
      </c>
      <c r="L1344" s="6">
        <v>0</v>
      </c>
      <c r="M1344" s="6">
        <f t="shared" si="126"/>
        <v>0.55741360089186176</v>
      </c>
      <c r="N1344" s="6">
        <f t="shared" si="127"/>
        <v>0</v>
      </c>
      <c r="O1344" s="6">
        <f t="shared" si="128"/>
        <v>0</v>
      </c>
      <c r="P1344" s="6">
        <f t="shared" si="129"/>
        <v>1.1148272017837235</v>
      </c>
      <c r="Q1344" s="6">
        <f t="shared" si="130"/>
        <v>0.55741360089186165</v>
      </c>
      <c r="R1344" s="6">
        <f t="shared" si="131"/>
        <v>0.55741360089186176</v>
      </c>
      <c r="S1344" t="str" cm="1">
        <f t="array" ref="S1344">_xlfn.IFS(R1344&gt;Q1344,"Zunahme",-1*Q1344&gt;R1344,"Abnahme",TRUE,"Konstant")</f>
        <v>Konstant</v>
      </c>
      <c r="T1344">
        <f>IFERROR(INDEX(Gemeinde_Kennzahlen!A:C,MATCH(B1344,Gemeinde_Kennzahlen!B:B,),3),0)</f>
        <v>1322</v>
      </c>
      <c r="U1344">
        <f>IFERROR(IF(ISNUMBER(INDEX(Gemeinde_Kennzahlen!A:W,MATCH(B1344,Gemeinde_Kennzahlen!B:B,),23)),INDEX(Gemeinde_Kennzahlen!A:W,MATCH(B1344,Gemeinde_Kennzahlen!B:B,),23),0),0)</f>
        <v>472</v>
      </c>
    </row>
    <row r="1345" spans="1:21" x14ac:dyDescent="0.2">
      <c r="A1345">
        <v>4199</v>
      </c>
      <c r="B1345" t="s">
        <v>1050</v>
      </c>
      <c r="C1345" s="6">
        <v>0</v>
      </c>
      <c r="D1345" s="6">
        <v>0</v>
      </c>
      <c r="E1345" s="6">
        <v>0</v>
      </c>
      <c r="F1345" s="6">
        <v>4.9019607843137258</v>
      </c>
      <c r="G1345" s="6">
        <v>0</v>
      </c>
      <c r="H1345" s="6">
        <v>4.9019607843137258</v>
      </c>
      <c r="I1345" s="6">
        <v>0</v>
      </c>
      <c r="J1345" s="6">
        <v>0</v>
      </c>
      <c r="K1345" s="6">
        <v>0</v>
      </c>
      <c r="L1345" s="6">
        <v>0</v>
      </c>
      <c r="M1345" s="6">
        <f t="shared" si="126"/>
        <v>0.98039215686274517</v>
      </c>
      <c r="N1345" s="6">
        <f t="shared" si="127"/>
        <v>0</v>
      </c>
      <c r="O1345" s="6">
        <f t="shared" si="128"/>
        <v>0.98039215686274517</v>
      </c>
      <c r="P1345" s="6">
        <f t="shared" si="129"/>
        <v>0.98039215686274517</v>
      </c>
      <c r="Q1345" s="6">
        <f t="shared" si="130"/>
        <v>0.65359477124183007</v>
      </c>
      <c r="R1345" s="6">
        <f t="shared" si="131"/>
        <v>0</v>
      </c>
      <c r="S1345" t="str" cm="1">
        <f t="array" ref="S1345">_xlfn.IFS(R1345&gt;Q1345,"Zunahme",-1*Q1345&gt;R1345,"Abnahme",TRUE,"Konstant")</f>
        <v>Konstant</v>
      </c>
      <c r="T1345">
        <f>IFERROR(INDEX(Gemeinde_Kennzahlen!A:C,MATCH(B1345,Gemeinde_Kennzahlen!B:B,),3),0)</f>
        <v>1377</v>
      </c>
      <c r="U1345">
        <f>IFERROR(IF(ISNUMBER(INDEX(Gemeinde_Kennzahlen!A:W,MATCH(B1345,Gemeinde_Kennzahlen!B:B,),23)),INDEX(Gemeinde_Kennzahlen!A:W,MATCH(B1345,Gemeinde_Kennzahlen!B:B,),23),0),0)</f>
        <v>663</v>
      </c>
    </row>
    <row r="1346" spans="1:21" x14ac:dyDescent="0.2">
      <c r="A1346">
        <v>4200</v>
      </c>
      <c r="B1346" t="s">
        <v>1049</v>
      </c>
      <c r="C1346" s="6">
        <v>0</v>
      </c>
      <c r="D1346" s="6">
        <v>0</v>
      </c>
      <c r="E1346" s="6">
        <v>0</v>
      </c>
      <c r="F1346" s="6">
        <v>0</v>
      </c>
      <c r="G1346" s="6">
        <v>3.2733224222585924</v>
      </c>
      <c r="H1346" s="6">
        <v>0</v>
      </c>
      <c r="I1346" s="6">
        <v>0</v>
      </c>
      <c r="J1346" s="6">
        <v>0</v>
      </c>
      <c r="K1346" s="6">
        <v>1.6366612111292962</v>
      </c>
      <c r="L1346" s="6">
        <v>0</v>
      </c>
      <c r="M1346" s="6">
        <f t="shared" si="126"/>
        <v>0.49099836333878882</v>
      </c>
      <c r="N1346" s="6">
        <f t="shared" si="127"/>
        <v>0</v>
      </c>
      <c r="O1346" s="6">
        <f t="shared" si="128"/>
        <v>0.65466448445171843</v>
      </c>
      <c r="P1346" s="6">
        <f t="shared" si="129"/>
        <v>0.32733224222585922</v>
      </c>
      <c r="Q1346" s="6">
        <f t="shared" si="130"/>
        <v>0.34932483564827321</v>
      </c>
      <c r="R1346" s="6">
        <f t="shared" si="131"/>
        <v>-0.16366612111292961</v>
      </c>
      <c r="S1346" t="str" cm="1">
        <f t="array" ref="S1346">_xlfn.IFS(R1346&gt;Q1346,"Zunahme",-1*Q1346&gt;R1346,"Abnahme",TRUE,"Konstant")</f>
        <v>Konstant</v>
      </c>
      <c r="T1346">
        <f>IFERROR(INDEX(Gemeinde_Kennzahlen!A:C,MATCH(B1346,Gemeinde_Kennzahlen!B:B,),3),0)</f>
        <v>4038</v>
      </c>
      <c r="U1346">
        <f>IFERROR(IF(ISNUMBER(INDEX(Gemeinde_Kennzahlen!A:W,MATCH(B1346,Gemeinde_Kennzahlen!B:B,),23)),INDEX(Gemeinde_Kennzahlen!A:W,MATCH(B1346,Gemeinde_Kennzahlen!B:B,),23),0),0)</f>
        <v>2072</v>
      </c>
    </row>
    <row r="1347" spans="1:21" x14ac:dyDescent="0.2">
      <c r="A1347">
        <v>4201</v>
      </c>
      <c r="B1347" t="s">
        <v>1048</v>
      </c>
      <c r="C1347" s="6">
        <v>3.8855699645441741</v>
      </c>
      <c r="D1347" s="6">
        <v>1.4570887367040652</v>
      </c>
      <c r="E1347" s="6">
        <v>2.4284812278401087</v>
      </c>
      <c r="F1347" s="6">
        <v>2.4284812278401087</v>
      </c>
      <c r="G1347" s="6">
        <v>1.9427849822720871</v>
      </c>
      <c r="H1347" s="6">
        <v>3.3998737189761523</v>
      </c>
      <c r="I1347" s="6">
        <v>3.3998737189761523</v>
      </c>
      <c r="J1347" s="6">
        <v>1.4570887367040652</v>
      </c>
      <c r="K1347" s="6">
        <v>3.3998737189761523</v>
      </c>
      <c r="L1347" s="6">
        <v>1.4570887367040652</v>
      </c>
      <c r="M1347" s="6">
        <f t="shared" si="126"/>
        <v>2.5256204769537129</v>
      </c>
      <c r="N1347" s="6">
        <f t="shared" si="127"/>
        <v>2.4284812278401087</v>
      </c>
      <c r="O1347" s="6">
        <f t="shared" si="128"/>
        <v>2.4284812278401087</v>
      </c>
      <c r="P1347" s="6">
        <f t="shared" si="129"/>
        <v>2.6227597260673177</v>
      </c>
      <c r="Q1347" s="6">
        <f t="shared" si="130"/>
        <v>0.29676530800950934</v>
      </c>
      <c r="R1347" s="6">
        <f t="shared" si="131"/>
        <v>9.713924911360472E-2</v>
      </c>
      <c r="S1347" t="str" cm="1">
        <f t="array" ref="S1347">_xlfn.IFS(R1347&gt;Q1347,"Zunahme",-1*Q1347&gt;R1347,"Abnahme",TRUE,"Konstant")</f>
        <v>Konstant</v>
      </c>
      <c r="T1347">
        <f>IFERROR(INDEX(Gemeinde_Kennzahlen!A:C,MATCH(B1347,Gemeinde_Kennzahlen!B:B,),3),0)</f>
        <v>10822</v>
      </c>
      <c r="U1347">
        <f>IFERROR(IF(ISNUMBER(INDEX(Gemeinde_Kennzahlen!A:W,MATCH(B1347,Gemeinde_Kennzahlen!B:B,),23)),INDEX(Gemeinde_Kennzahlen!A:W,MATCH(B1347,Gemeinde_Kennzahlen!B:B,),23),0),0)</f>
        <v>9767</v>
      </c>
    </row>
    <row r="1348" spans="1:21" x14ac:dyDescent="0.2">
      <c r="A1348">
        <v>4202</v>
      </c>
      <c r="B1348" t="s">
        <v>1047</v>
      </c>
      <c r="C1348" s="6">
        <v>0</v>
      </c>
      <c r="D1348" s="6">
        <v>0</v>
      </c>
      <c r="E1348" s="6">
        <v>0</v>
      </c>
      <c r="F1348" s="6">
        <v>0</v>
      </c>
      <c r="G1348" s="6">
        <v>4.8614487117160916</v>
      </c>
      <c r="H1348" s="6">
        <v>0</v>
      </c>
      <c r="I1348" s="6">
        <v>2.4307243558580458</v>
      </c>
      <c r="J1348" s="6">
        <v>2.4307243558580458</v>
      </c>
      <c r="K1348" s="6">
        <v>0</v>
      </c>
      <c r="L1348" s="6">
        <v>0</v>
      </c>
      <c r="M1348" s="6">
        <f t="shared" si="126"/>
        <v>0.9722897423432183</v>
      </c>
      <c r="N1348" s="6">
        <f t="shared" si="127"/>
        <v>0</v>
      </c>
      <c r="O1348" s="6">
        <f t="shared" si="128"/>
        <v>0.9722897423432183</v>
      </c>
      <c r="P1348" s="6">
        <f t="shared" si="129"/>
        <v>0.9722897423432183</v>
      </c>
      <c r="Q1348" s="6">
        <f t="shared" si="130"/>
        <v>0.53745337714396357</v>
      </c>
      <c r="R1348" s="6">
        <f t="shared" si="131"/>
        <v>0</v>
      </c>
      <c r="S1348" t="str" cm="1">
        <f t="array" ref="S1348">_xlfn.IFS(R1348&gt;Q1348,"Zunahme",-1*Q1348&gt;R1348,"Abnahme",TRUE,"Konstant")</f>
        <v>Konstant</v>
      </c>
      <c r="T1348">
        <f>IFERROR(INDEX(Gemeinde_Kennzahlen!A:C,MATCH(B1348,Gemeinde_Kennzahlen!B:B,),3),0)</f>
        <v>2955</v>
      </c>
      <c r="U1348">
        <f>IFERROR(IF(ISNUMBER(INDEX(Gemeinde_Kennzahlen!A:W,MATCH(B1348,Gemeinde_Kennzahlen!B:B,),23)),INDEX(Gemeinde_Kennzahlen!A:W,MATCH(B1348,Gemeinde_Kennzahlen!B:B,),23),0),0)</f>
        <v>1159</v>
      </c>
    </row>
    <row r="1349" spans="1:21" x14ac:dyDescent="0.2">
      <c r="A1349">
        <v>4203</v>
      </c>
      <c r="B1349" t="s">
        <v>1046</v>
      </c>
      <c r="C1349" s="6">
        <v>1.6474464579901154</v>
      </c>
      <c r="D1349" s="6">
        <v>1.6474464579901154</v>
      </c>
      <c r="E1349" s="6">
        <v>0</v>
      </c>
      <c r="F1349" s="6">
        <v>0</v>
      </c>
      <c r="G1349" s="6">
        <v>3.2948929159802307</v>
      </c>
      <c r="H1349" s="6">
        <v>1.6474464579901154</v>
      </c>
      <c r="I1349" s="6">
        <v>1.6474464579901154</v>
      </c>
      <c r="J1349" s="6">
        <v>1.6474464579901154</v>
      </c>
      <c r="K1349" s="6">
        <v>0</v>
      </c>
      <c r="L1349" s="6">
        <v>0</v>
      </c>
      <c r="M1349" s="6">
        <f t="shared" si="126"/>
        <v>1.1532125205930808</v>
      </c>
      <c r="N1349" s="6">
        <f t="shared" si="127"/>
        <v>1.6474464579901154</v>
      </c>
      <c r="O1349" s="6">
        <f t="shared" si="128"/>
        <v>1.3179571663920924</v>
      </c>
      <c r="P1349" s="6">
        <f t="shared" si="129"/>
        <v>0.98846787479406917</v>
      </c>
      <c r="Q1349" s="6">
        <f t="shared" si="130"/>
        <v>0.35162681150098007</v>
      </c>
      <c r="R1349" s="6">
        <f t="shared" si="131"/>
        <v>-0.1647446457990116</v>
      </c>
      <c r="S1349" t="str" cm="1">
        <f t="array" ref="S1349">_xlfn.IFS(R1349&gt;Q1349,"Zunahme",-1*Q1349&gt;R1349,"Abnahme",TRUE,"Konstant")</f>
        <v>Konstant</v>
      </c>
      <c r="T1349">
        <f>IFERROR(INDEX(Gemeinde_Kennzahlen!A:C,MATCH(B1349,Gemeinde_Kennzahlen!B:B,),3),0)</f>
        <v>4498</v>
      </c>
      <c r="U1349">
        <f>IFERROR(IF(ISNUMBER(INDEX(Gemeinde_Kennzahlen!A:W,MATCH(B1349,Gemeinde_Kennzahlen!B:B,),23)),INDEX(Gemeinde_Kennzahlen!A:W,MATCH(B1349,Gemeinde_Kennzahlen!B:B,),23),0),0)</f>
        <v>1572</v>
      </c>
    </row>
    <row r="1350" spans="1:21" x14ac:dyDescent="0.2">
      <c r="A1350">
        <v>4204</v>
      </c>
      <c r="B1350" t="s">
        <v>1045</v>
      </c>
      <c r="C1350" s="6">
        <v>3.2456994482310941</v>
      </c>
      <c r="D1350" s="6">
        <v>1.6228497241155471</v>
      </c>
      <c r="E1350" s="6">
        <v>1.6228497241155471</v>
      </c>
      <c r="F1350" s="6">
        <v>0</v>
      </c>
      <c r="G1350" s="6">
        <v>0</v>
      </c>
      <c r="H1350" s="6">
        <v>1.6228497241155471</v>
      </c>
      <c r="I1350" s="6">
        <v>1.6228497241155471</v>
      </c>
      <c r="J1350" s="6">
        <v>1.6228497241155471</v>
      </c>
      <c r="K1350" s="6">
        <v>1.6228497241155471</v>
      </c>
      <c r="L1350" s="6">
        <v>0</v>
      </c>
      <c r="M1350" s="6">
        <f t="shared" si="126"/>
        <v>1.2982797792924374</v>
      </c>
      <c r="N1350" s="6">
        <f t="shared" si="127"/>
        <v>1.6228497241155471</v>
      </c>
      <c r="O1350" s="6">
        <f t="shared" si="128"/>
        <v>1.2982797792924377</v>
      </c>
      <c r="P1350" s="6">
        <f t="shared" si="129"/>
        <v>1.2982797792924377</v>
      </c>
      <c r="Q1350" s="6">
        <f t="shared" si="130"/>
        <v>0.32456994482310952</v>
      </c>
      <c r="R1350" s="6">
        <f t="shared" si="131"/>
        <v>0</v>
      </c>
      <c r="S1350" t="str" cm="1">
        <f t="array" ref="S1350">_xlfn.IFS(R1350&gt;Q1350,"Zunahme",-1*Q1350&gt;R1350,"Abnahme",TRUE,"Konstant")</f>
        <v>Konstant</v>
      </c>
      <c r="T1350">
        <f>IFERROR(INDEX(Gemeinde_Kennzahlen!A:C,MATCH(B1350,Gemeinde_Kennzahlen!B:B,),3),0)</f>
        <v>4765</v>
      </c>
      <c r="U1350">
        <f>IFERROR(IF(ISNUMBER(INDEX(Gemeinde_Kennzahlen!A:W,MATCH(B1350,Gemeinde_Kennzahlen!B:B,),23)),INDEX(Gemeinde_Kennzahlen!A:W,MATCH(B1350,Gemeinde_Kennzahlen!B:B,),23),0),0)</f>
        <v>1397</v>
      </c>
    </row>
    <row r="1351" spans="1:21" x14ac:dyDescent="0.2">
      <c r="A1351">
        <v>4205</v>
      </c>
      <c r="B1351" t="s">
        <v>1044</v>
      </c>
      <c r="C1351" s="6">
        <v>0</v>
      </c>
      <c r="D1351" s="6">
        <v>0</v>
      </c>
      <c r="E1351" s="6">
        <v>0</v>
      </c>
      <c r="F1351" s="6">
        <v>0</v>
      </c>
      <c r="G1351" s="6">
        <v>0</v>
      </c>
      <c r="H1351" s="6">
        <v>2.4009603841536618</v>
      </c>
      <c r="I1351" s="6">
        <v>2.4009603841536618</v>
      </c>
      <c r="J1351" s="6">
        <v>0</v>
      </c>
      <c r="K1351" s="6">
        <v>0</v>
      </c>
      <c r="L1351" s="6">
        <v>4.8019207683073235</v>
      </c>
      <c r="M1351" s="6">
        <f t="shared" si="126"/>
        <v>0.96038415366146468</v>
      </c>
      <c r="N1351" s="6">
        <f t="shared" si="127"/>
        <v>0</v>
      </c>
      <c r="O1351" s="6">
        <f t="shared" si="128"/>
        <v>0</v>
      </c>
      <c r="P1351" s="6">
        <f t="shared" si="129"/>
        <v>1.9207683073229294</v>
      </c>
      <c r="Q1351" s="6">
        <f t="shared" si="130"/>
        <v>0.53087231538301727</v>
      </c>
      <c r="R1351" s="6">
        <f t="shared" si="131"/>
        <v>0.96038415366146468</v>
      </c>
      <c r="S1351" t="str" cm="1">
        <f t="array" ref="S1351">_xlfn.IFS(R1351&gt;Q1351,"Zunahme",-1*Q1351&gt;R1351,"Abnahme",TRUE,"Konstant")</f>
        <v>Zunahme</v>
      </c>
      <c r="T1351">
        <f>IFERROR(INDEX(Gemeinde_Kennzahlen!A:C,MATCH(B1351,Gemeinde_Kennzahlen!B:B,),3),0)</f>
        <v>2929</v>
      </c>
      <c r="U1351">
        <f>IFERROR(IF(ISNUMBER(INDEX(Gemeinde_Kennzahlen!A:W,MATCH(B1351,Gemeinde_Kennzahlen!B:B,),23)),INDEX(Gemeinde_Kennzahlen!A:W,MATCH(B1351,Gemeinde_Kennzahlen!B:B,),23),0),0)</f>
        <v>1236</v>
      </c>
    </row>
    <row r="1352" spans="1:21" x14ac:dyDescent="0.2">
      <c r="A1352">
        <v>4206</v>
      </c>
      <c r="B1352" t="s">
        <v>1043</v>
      </c>
      <c r="C1352" s="6">
        <v>0</v>
      </c>
      <c r="D1352" s="6">
        <v>1.3159626266614028</v>
      </c>
      <c r="E1352" s="6">
        <v>0</v>
      </c>
      <c r="F1352" s="6">
        <v>3.9478878799842083</v>
      </c>
      <c r="G1352" s="6">
        <v>0</v>
      </c>
      <c r="H1352" s="6">
        <v>0</v>
      </c>
      <c r="I1352" s="6">
        <v>1.3159626266614028</v>
      </c>
      <c r="J1352" s="6">
        <v>1.3159626266614028</v>
      </c>
      <c r="K1352" s="6">
        <v>2.6319252533228057</v>
      </c>
      <c r="L1352" s="6">
        <v>2.6319252533228057</v>
      </c>
      <c r="M1352" s="6">
        <f t="shared" si="126"/>
        <v>1.3159626266614028</v>
      </c>
      <c r="N1352" s="6">
        <f t="shared" si="127"/>
        <v>1.3159626266614028</v>
      </c>
      <c r="O1352" s="6">
        <f t="shared" si="128"/>
        <v>1.0527701013291222</v>
      </c>
      <c r="P1352" s="6">
        <f t="shared" si="129"/>
        <v>1.5791551519936835</v>
      </c>
      <c r="Q1352" s="6">
        <f t="shared" si="130"/>
        <v>0.4386542088871343</v>
      </c>
      <c r="R1352" s="6">
        <f t="shared" si="131"/>
        <v>0.26319252533228066</v>
      </c>
      <c r="S1352" t="str" cm="1">
        <f t="array" ref="S1352">_xlfn.IFS(R1352&gt;Q1352,"Zunahme",-1*Q1352&gt;R1352,"Abnahme",TRUE,"Konstant")</f>
        <v>Konstant</v>
      </c>
      <c r="T1352">
        <f>IFERROR(INDEX(Gemeinde_Kennzahlen!A:C,MATCH(B1352,Gemeinde_Kennzahlen!B:B,),3),0)</f>
        <v>5483</v>
      </c>
      <c r="U1352">
        <f>IFERROR(IF(ISNUMBER(INDEX(Gemeinde_Kennzahlen!A:W,MATCH(B1352,Gemeinde_Kennzahlen!B:B,),23)),INDEX(Gemeinde_Kennzahlen!A:W,MATCH(B1352,Gemeinde_Kennzahlen!B:B,),23),0),0)</f>
        <v>2116</v>
      </c>
    </row>
    <row r="1353" spans="1:21" x14ac:dyDescent="0.2">
      <c r="A1353">
        <v>4207</v>
      </c>
      <c r="B1353" t="s">
        <v>1042</v>
      </c>
      <c r="C1353" s="6">
        <v>1.3766519823788546</v>
      </c>
      <c r="D1353" s="6">
        <v>1.3766519823788546</v>
      </c>
      <c r="E1353" s="6">
        <v>0</v>
      </c>
      <c r="F1353" s="6">
        <v>2.7533039647577091</v>
      </c>
      <c r="G1353" s="6">
        <v>1.3766519823788546</v>
      </c>
      <c r="H1353" s="6">
        <v>0</v>
      </c>
      <c r="I1353" s="6">
        <v>0</v>
      </c>
      <c r="J1353" s="6">
        <v>0</v>
      </c>
      <c r="K1353" s="6">
        <v>1.3766519823788546</v>
      </c>
      <c r="L1353" s="6">
        <v>0</v>
      </c>
      <c r="M1353" s="6">
        <f t="shared" si="126"/>
        <v>0.82599118942731276</v>
      </c>
      <c r="N1353" s="6">
        <f t="shared" si="127"/>
        <v>0.68832599118942728</v>
      </c>
      <c r="O1353" s="6">
        <f t="shared" si="128"/>
        <v>1.3766519823788546</v>
      </c>
      <c r="P1353" s="6">
        <f t="shared" si="129"/>
        <v>0.2753303964757709</v>
      </c>
      <c r="Q1353" s="6">
        <f t="shared" si="130"/>
        <v>0.30438920616330756</v>
      </c>
      <c r="R1353" s="6">
        <f t="shared" si="131"/>
        <v>-0.55066079295154191</v>
      </c>
      <c r="S1353" t="str" cm="1">
        <f t="array" ref="S1353">_xlfn.IFS(R1353&gt;Q1353,"Zunahme",-1*Q1353&gt;R1353,"Abnahme",TRUE,"Konstant")</f>
        <v>Abnahme</v>
      </c>
      <c r="T1353">
        <f>IFERROR(INDEX(Gemeinde_Kennzahlen!A:C,MATCH(B1353,Gemeinde_Kennzahlen!B:B,),3),0)</f>
        <v>3031</v>
      </c>
      <c r="U1353">
        <f>IFERROR(IF(ISNUMBER(INDEX(Gemeinde_Kennzahlen!A:W,MATCH(B1353,Gemeinde_Kennzahlen!B:B,),23)),INDEX(Gemeinde_Kennzahlen!A:W,MATCH(B1353,Gemeinde_Kennzahlen!B:B,),23),0),0)</f>
        <v>4233</v>
      </c>
    </row>
    <row r="1354" spans="1:21" x14ac:dyDescent="0.2">
      <c r="A1354">
        <v>4208</v>
      </c>
      <c r="B1354" t="s">
        <v>1041</v>
      </c>
      <c r="C1354" s="6">
        <v>0</v>
      </c>
      <c r="D1354" s="6">
        <v>0</v>
      </c>
      <c r="E1354" s="6">
        <v>0</v>
      </c>
      <c r="F1354" s="6">
        <v>5.6667925953910085</v>
      </c>
      <c r="G1354" s="6">
        <v>1.8889308651303363</v>
      </c>
      <c r="H1354" s="6">
        <v>0</v>
      </c>
      <c r="I1354" s="6">
        <v>0</v>
      </c>
      <c r="J1354" s="6">
        <v>0</v>
      </c>
      <c r="K1354" s="6">
        <v>0</v>
      </c>
      <c r="L1354" s="6">
        <v>0</v>
      </c>
      <c r="M1354" s="6">
        <f t="shared" si="126"/>
        <v>0.75557234605213452</v>
      </c>
      <c r="N1354" s="6">
        <f t="shared" si="127"/>
        <v>0</v>
      </c>
      <c r="O1354" s="6">
        <f t="shared" si="128"/>
        <v>1.511144692104269</v>
      </c>
      <c r="P1354" s="6">
        <f t="shared" si="129"/>
        <v>0</v>
      </c>
      <c r="Q1354" s="6">
        <f t="shared" si="130"/>
        <v>0.57707791146654563</v>
      </c>
      <c r="R1354" s="6">
        <f t="shared" si="131"/>
        <v>-0.75557234605213452</v>
      </c>
      <c r="S1354" t="str" cm="1">
        <f t="array" ref="S1354">_xlfn.IFS(R1354&gt;Q1354,"Zunahme",-1*Q1354&gt;R1354,"Abnahme",TRUE,"Konstant")</f>
        <v>Abnahme</v>
      </c>
      <c r="T1354">
        <f>IFERROR(INDEX(Gemeinde_Kennzahlen!A:C,MATCH(B1354,Gemeinde_Kennzahlen!B:B,),3),0)</f>
        <v>4081</v>
      </c>
      <c r="U1354">
        <f>IFERROR(IF(ISNUMBER(INDEX(Gemeinde_Kennzahlen!A:W,MATCH(B1354,Gemeinde_Kennzahlen!B:B,),23)),INDEX(Gemeinde_Kennzahlen!A:W,MATCH(B1354,Gemeinde_Kennzahlen!B:B,),23),0),0)</f>
        <v>1213</v>
      </c>
    </row>
    <row r="1355" spans="1:21" x14ac:dyDescent="0.2">
      <c r="A1355">
        <v>4209</v>
      </c>
      <c r="B1355" t="s">
        <v>1040</v>
      </c>
      <c r="C1355" s="6">
        <v>0</v>
      </c>
      <c r="D1355" s="6">
        <v>4.9140049140049147</v>
      </c>
      <c r="E1355" s="6">
        <v>0</v>
      </c>
      <c r="F1355" s="6">
        <v>1.2285012285012287</v>
      </c>
      <c r="G1355" s="6">
        <v>2.4570024570024573</v>
      </c>
      <c r="H1355" s="6">
        <v>1.2285012285012287</v>
      </c>
      <c r="I1355" s="6">
        <v>2.4570024570024573</v>
      </c>
      <c r="J1355" s="6">
        <v>0</v>
      </c>
      <c r="K1355" s="6">
        <v>1.2285012285012287</v>
      </c>
      <c r="L1355" s="6">
        <v>0</v>
      </c>
      <c r="M1355" s="6">
        <f t="shared" si="126"/>
        <v>1.3513513513513513</v>
      </c>
      <c r="N1355" s="6">
        <f t="shared" si="127"/>
        <v>1.2285012285012287</v>
      </c>
      <c r="O1355" s="6">
        <f t="shared" si="128"/>
        <v>1.7199017199017199</v>
      </c>
      <c r="P1355" s="6">
        <f t="shared" si="129"/>
        <v>0.98280098280098294</v>
      </c>
      <c r="Q1355" s="6">
        <f t="shared" si="130"/>
        <v>0.49985895232324756</v>
      </c>
      <c r="R1355" s="6">
        <f t="shared" si="131"/>
        <v>-0.36855036855036838</v>
      </c>
      <c r="S1355" t="str" cm="1">
        <f t="array" ref="S1355">_xlfn.IFS(R1355&gt;Q1355,"Zunahme",-1*Q1355&gt;R1355,"Abnahme",TRUE,"Konstant")</f>
        <v>Konstant</v>
      </c>
      <c r="T1355">
        <f>IFERROR(INDEX(Gemeinde_Kennzahlen!A:C,MATCH(B1355,Gemeinde_Kennzahlen!B:B,),3),0)</f>
        <v>5223</v>
      </c>
      <c r="U1355">
        <f>IFERROR(IF(ISNUMBER(INDEX(Gemeinde_Kennzahlen!A:W,MATCH(B1355,Gemeinde_Kennzahlen!B:B,),23)),INDEX(Gemeinde_Kennzahlen!A:W,MATCH(B1355,Gemeinde_Kennzahlen!B:B,),23),0),0)</f>
        <v>2917</v>
      </c>
    </row>
    <row r="1356" spans="1:21" x14ac:dyDescent="0.2">
      <c r="A1356">
        <v>4210</v>
      </c>
      <c r="B1356" t="s">
        <v>1039</v>
      </c>
      <c r="C1356" s="6">
        <v>2.2070183182520413</v>
      </c>
      <c r="D1356" s="6">
        <v>0</v>
      </c>
      <c r="E1356" s="6">
        <v>0</v>
      </c>
      <c r="F1356" s="6">
        <v>0</v>
      </c>
      <c r="G1356" s="6">
        <v>0</v>
      </c>
      <c r="H1356" s="6">
        <v>0</v>
      </c>
      <c r="I1356" s="6">
        <v>0</v>
      </c>
      <c r="J1356" s="6">
        <v>0</v>
      </c>
      <c r="K1356" s="6">
        <v>0</v>
      </c>
      <c r="L1356" s="6">
        <v>0</v>
      </c>
      <c r="M1356" s="6">
        <f t="shared" si="126"/>
        <v>0.22070183182520414</v>
      </c>
      <c r="N1356" s="6">
        <f t="shared" si="127"/>
        <v>0</v>
      </c>
      <c r="O1356" s="6">
        <f t="shared" si="128"/>
        <v>0.44140366365040828</v>
      </c>
      <c r="P1356" s="6">
        <f t="shared" si="129"/>
        <v>0</v>
      </c>
      <c r="Q1356" s="6">
        <f t="shared" si="130"/>
        <v>0.22070183182520414</v>
      </c>
      <c r="R1356" s="6">
        <f t="shared" si="131"/>
        <v>-0.22070183182520414</v>
      </c>
      <c r="S1356" t="str" cm="1">
        <f t="array" ref="S1356">_xlfn.IFS(R1356&gt;Q1356,"Zunahme",-1*Q1356&gt;R1356,"Abnahme",TRUE,"Konstant")</f>
        <v>Konstant</v>
      </c>
      <c r="T1356">
        <f>IFERROR(INDEX(Gemeinde_Kennzahlen!A:C,MATCH(B1356,Gemeinde_Kennzahlen!B:B,),3),0)</f>
        <v>3876</v>
      </c>
      <c r="U1356">
        <f>IFERROR(IF(ISNUMBER(INDEX(Gemeinde_Kennzahlen!A:W,MATCH(B1356,Gemeinde_Kennzahlen!B:B,),23)),INDEX(Gemeinde_Kennzahlen!A:W,MATCH(B1356,Gemeinde_Kennzahlen!B:B,),23),0),0)</f>
        <v>655</v>
      </c>
    </row>
    <row r="1357" spans="1:21" x14ac:dyDescent="0.2">
      <c r="A1357">
        <v>4221</v>
      </c>
      <c r="B1357" t="s">
        <v>1038</v>
      </c>
      <c r="C1357" s="6">
        <v>0</v>
      </c>
      <c r="D1357" s="6">
        <v>0</v>
      </c>
      <c r="E1357" s="6">
        <v>0</v>
      </c>
      <c r="F1357" s="6">
        <v>8.7873462214411244</v>
      </c>
      <c r="G1357" s="6">
        <v>0</v>
      </c>
      <c r="H1357" s="6">
        <v>8.7873462214411244</v>
      </c>
      <c r="I1357" s="6">
        <v>0</v>
      </c>
      <c r="J1357" s="6">
        <v>0</v>
      </c>
      <c r="K1357" s="6">
        <v>0</v>
      </c>
      <c r="L1357" s="6">
        <v>0</v>
      </c>
      <c r="M1357" s="6">
        <f t="shared" si="126"/>
        <v>1.7574692442882249</v>
      </c>
      <c r="N1357" s="6">
        <f t="shared" si="127"/>
        <v>0</v>
      </c>
      <c r="O1357" s="6">
        <f t="shared" si="128"/>
        <v>1.7574692442882249</v>
      </c>
      <c r="P1357" s="6">
        <f t="shared" si="129"/>
        <v>1.7574692442882249</v>
      </c>
      <c r="Q1357" s="6">
        <f t="shared" si="130"/>
        <v>1.1716461628588164</v>
      </c>
      <c r="R1357" s="6">
        <f t="shared" si="131"/>
        <v>0</v>
      </c>
      <c r="S1357" t="str" cm="1">
        <f t="array" ref="S1357">_xlfn.IFS(R1357&gt;Q1357,"Zunahme",-1*Q1357&gt;R1357,"Abnahme",TRUE,"Konstant")</f>
        <v>Konstant</v>
      </c>
      <c r="T1357">
        <f>IFERROR(INDEX(Gemeinde_Kennzahlen!A:C,MATCH(B1357,Gemeinde_Kennzahlen!B:B,),3),0)</f>
        <v>964</v>
      </c>
      <c r="U1357">
        <f>IFERROR(IF(ISNUMBER(INDEX(Gemeinde_Kennzahlen!A:W,MATCH(B1357,Gemeinde_Kennzahlen!B:B,),23)),INDEX(Gemeinde_Kennzahlen!A:W,MATCH(B1357,Gemeinde_Kennzahlen!B:B,),23),0),0)</f>
        <v>174</v>
      </c>
    </row>
    <row r="1358" spans="1:21" x14ac:dyDescent="0.2">
      <c r="A1358">
        <v>4222</v>
      </c>
      <c r="B1358" t="s">
        <v>1037</v>
      </c>
      <c r="C1358" s="6">
        <v>0</v>
      </c>
      <c r="D1358" s="6">
        <v>0</v>
      </c>
      <c r="E1358" s="6">
        <v>0</v>
      </c>
      <c r="F1358" s="6">
        <v>0</v>
      </c>
      <c r="G1358" s="6">
        <v>0</v>
      </c>
      <c r="H1358" s="6">
        <v>0</v>
      </c>
      <c r="I1358" s="6">
        <v>0</v>
      </c>
      <c r="J1358" s="6">
        <v>0</v>
      </c>
      <c r="K1358" s="6">
        <v>5.4288816503800215</v>
      </c>
      <c r="L1358" s="6">
        <v>0</v>
      </c>
      <c r="M1358" s="6">
        <f t="shared" si="126"/>
        <v>0.54288816503800219</v>
      </c>
      <c r="N1358" s="6">
        <f t="shared" si="127"/>
        <v>0</v>
      </c>
      <c r="O1358" s="6">
        <f t="shared" si="128"/>
        <v>0</v>
      </c>
      <c r="P1358" s="6">
        <f t="shared" si="129"/>
        <v>1.0857763300760044</v>
      </c>
      <c r="Q1358" s="6">
        <f t="shared" si="130"/>
        <v>0.54288816503800219</v>
      </c>
      <c r="R1358" s="6">
        <f t="shared" si="131"/>
        <v>0.54288816503800219</v>
      </c>
      <c r="S1358" t="str" cm="1">
        <f t="array" ref="S1358">_xlfn.IFS(R1358&gt;Q1358,"Zunahme",-1*Q1358&gt;R1358,"Abnahme",TRUE,"Konstant")</f>
        <v>Konstant</v>
      </c>
      <c r="T1358">
        <f>IFERROR(INDEX(Gemeinde_Kennzahlen!A:C,MATCH(B1358,Gemeinde_Kennzahlen!B:B,),3),0)</f>
        <v>1487</v>
      </c>
      <c r="U1358">
        <f>IFERROR(IF(ISNUMBER(INDEX(Gemeinde_Kennzahlen!A:W,MATCH(B1358,Gemeinde_Kennzahlen!B:B,),23)),INDEX(Gemeinde_Kennzahlen!A:W,MATCH(B1358,Gemeinde_Kennzahlen!B:B,),23),0),0)</f>
        <v>355</v>
      </c>
    </row>
    <row r="1359" spans="1:21" x14ac:dyDescent="0.2">
      <c r="A1359">
        <v>4223</v>
      </c>
      <c r="B1359" t="s">
        <v>1036</v>
      </c>
      <c r="C1359" s="6">
        <v>0</v>
      </c>
      <c r="D1359" s="6">
        <v>0</v>
      </c>
      <c r="E1359" s="6">
        <v>0</v>
      </c>
      <c r="F1359" s="6">
        <v>0</v>
      </c>
      <c r="G1359" s="6">
        <v>0</v>
      </c>
      <c r="H1359" s="6">
        <v>0</v>
      </c>
      <c r="I1359" s="6">
        <v>0</v>
      </c>
      <c r="J1359" s="6">
        <v>0</v>
      </c>
      <c r="K1359" s="6">
        <v>0</v>
      </c>
      <c r="L1359" s="6">
        <v>0</v>
      </c>
      <c r="M1359" s="6">
        <f t="shared" si="126"/>
        <v>0</v>
      </c>
      <c r="N1359" s="6">
        <f t="shared" si="127"/>
        <v>0</v>
      </c>
      <c r="O1359" s="6">
        <f t="shared" si="128"/>
        <v>0</v>
      </c>
      <c r="P1359" s="6">
        <f t="shared" si="129"/>
        <v>0</v>
      </c>
      <c r="Q1359" s="6">
        <f t="shared" si="130"/>
        <v>0</v>
      </c>
      <c r="R1359" s="6">
        <f t="shared" si="131"/>
        <v>0</v>
      </c>
      <c r="S1359" t="str" cm="1">
        <f t="array" ref="S1359">_xlfn.IFS(R1359&gt;Q1359,"Zunahme",-1*Q1359&gt;R1359,"Abnahme",TRUE,"Konstant")</f>
        <v>Konstant</v>
      </c>
      <c r="T1359">
        <f>IFERROR(INDEX(Gemeinde_Kennzahlen!A:C,MATCH(B1359,Gemeinde_Kennzahlen!B:B,),3),0)</f>
        <v>2144</v>
      </c>
      <c r="U1359">
        <f>IFERROR(IF(ISNUMBER(INDEX(Gemeinde_Kennzahlen!A:W,MATCH(B1359,Gemeinde_Kennzahlen!B:B,),23)),INDEX(Gemeinde_Kennzahlen!A:W,MATCH(B1359,Gemeinde_Kennzahlen!B:B,),23),0),0)</f>
        <v>657</v>
      </c>
    </row>
    <row r="1360" spans="1:21" x14ac:dyDescent="0.2">
      <c r="A1360">
        <v>4224</v>
      </c>
      <c r="B1360" t="s">
        <v>1035</v>
      </c>
      <c r="C1360" s="6">
        <v>0</v>
      </c>
      <c r="D1360" s="6">
        <v>0</v>
      </c>
      <c r="E1360" s="6">
        <v>0</v>
      </c>
      <c r="F1360" s="6">
        <v>0</v>
      </c>
      <c r="G1360" s="6">
        <v>0</v>
      </c>
      <c r="H1360" s="6">
        <v>0</v>
      </c>
      <c r="I1360" s="6">
        <v>0</v>
      </c>
      <c r="J1360" s="6">
        <v>0</v>
      </c>
      <c r="K1360" s="6">
        <v>0</v>
      </c>
      <c r="L1360" s="6">
        <v>0</v>
      </c>
      <c r="M1360" s="6">
        <f t="shared" si="126"/>
        <v>0</v>
      </c>
      <c r="N1360" s="6">
        <f t="shared" si="127"/>
        <v>0</v>
      </c>
      <c r="O1360" s="6">
        <f t="shared" si="128"/>
        <v>0</v>
      </c>
      <c r="P1360" s="6">
        <f t="shared" si="129"/>
        <v>0</v>
      </c>
      <c r="Q1360" s="6">
        <f t="shared" si="130"/>
        <v>0</v>
      </c>
      <c r="R1360" s="6">
        <f t="shared" si="131"/>
        <v>0</v>
      </c>
      <c r="S1360" t="str" cm="1">
        <f t="array" ref="S1360">_xlfn.IFS(R1360&gt;Q1360,"Zunahme",-1*Q1360&gt;R1360,"Abnahme",TRUE,"Konstant")</f>
        <v>Konstant</v>
      </c>
      <c r="T1360">
        <f>IFERROR(INDEX(Gemeinde_Kennzahlen!A:C,MATCH(B1360,Gemeinde_Kennzahlen!B:B,),3),0)</f>
        <v>1176</v>
      </c>
      <c r="U1360">
        <f>IFERROR(IF(ISNUMBER(INDEX(Gemeinde_Kennzahlen!A:W,MATCH(B1360,Gemeinde_Kennzahlen!B:B,),23)),INDEX(Gemeinde_Kennzahlen!A:W,MATCH(B1360,Gemeinde_Kennzahlen!B:B,),23),0),0)</f>
        <v>401</v>
      </c>
    </row>
    <row r="1361" spans="1:21" x14ac:dyDescent="0.2">
      <c r="A1361">
        <v>4226</v>
      </c>
      <c r="B1361" t="s">
        <v>1034</v>
      </c>
      <c r="C1361" s="6">
        <v>0</v>
      </c>
      <c r="D1361" s="6">
        <v>0</v>
      </c>
      <c r="E1361" s="6">
        <v>0</v>
      </c>
      <c r="F1361" s="6">
        <v>0</v>
      </c>
      <c r="G1361" s="6">
        <v>0</v>
      </c>
      <c r="H1361" s="6">
        <v>0</v>
      </c>
      <c r="I1361" s="6">
        <v>0</v>
      </c>
      <c r="J1361" s="6">
        <v>0</v>
      </c>
      <c r="K1361" s="6">
        <v>0</v>
      </c>
      <c r="L1361" s="6">
        <v>0</v>
      </c>
      <c r="M1361" s="6">
        <f t="shared" si="126"/>
        <v>0</v>
      </c>
      <c r="N1361" s="6">
        <f t="shared" si="127"/>
        <v>0</v>
      </c>
      <c r="O1361" s="6">
        <f t="shared" si="128"/>
        <v>0</v>
      </c>
      <c r="P1361" s="6">
        <f t="shared" si="129"/>
        <v>0</v>
      </c>
      <c r="Q1361" s="6">
        <f t="shared" si="130"/>
        <v>0</v>
      </c>
      <c r="R1361" s="6">
        <f t="shared" si="131"/>
        <v>0</v>
      </c>
      <c r="S1361" t="str" cm="1">
        <f t="array" ref="S1361">_xlfn.IFS(R1361&gt;Q1361,"Zunahme",-1*Q1361&gt;R1361,"Abnahme",TRUE,"Konstant")</f>
        <v>Konstant</v>
      </c>
      <c r="T1361">
        <f>IFERROR(INDEX(Gemeinde_Kennzahlen!A:C,MATCH(B1361,Gemeinde_Kennzahlen!B:B,),3),0)</f>
        <v>631</v>
      </c>
      <c r="U1361">
        <f>IFERROR(IF(ISNUMBER(INDEX(Gemeinde_Kennzahlen!A:W,MATCH(B1361,Gemeinde_Kennzahlen!B:B,),23)),INDEX(Gemeinde_Kennzahlen!A:W,MATCH(B1361,Gemeinde_Kennzahlen!B:B,),23),0),0)</f>
        <v>141</v>
      </c>
    </row>
    <row r="1362" spans="1:21" x14ac:dyDescent="0.2">
      <c r="A1362">
        <v>4227</v>
      </c>
      <c r="B1362" t="s">
        <v>1033</v>
      </c>
      <c r="C1362" s="6">
        <v>0</v>
      </c>
      <c r="D1362" s="6">
        <v>0</v>
      </c>
      <c r="E1362" s="6">
        <v>0</v>
      </c>
      <c r="F1362" s="6">
        <v>0</v>
      </c>
      <c r="G1362" s="6">
        <v>0</v>
      </c>
      <c r="H1362" s="6">
        <v>0</v>
      </c>
      <c r="I1362" s="6">
        <v>0</v>
      </c>
      <c r="J1362" s="6">
        <v>0</v>
      </c>
      <c r="K1362" s="6">
        <v>0</v>
      </c>
      <c r="L1362" s="6">
        <v>0</v>
      </c>
      <c r="M1362" s="6">
        <f t="shared" si="126"/>
        <v>0</v>
      </c>
      <c r="N1362" s="6">
        <f t="shared" si="127"/>
        <v>0</v>
      </c>
      <c r="O1362" s="6">
        <f t="shared" si="128"/>
        <v>0</v>
      </c>
      <c r="P1362" s="6">
        <f t="shared" si="129"/>
        <v>0</v>
      </c>
      <c r="Q1362" s="6">
        <f t="shared" si="130"/>
        <v>0</v>
      </c>
      <c r="R1362" s="6">
        <f t="shared" si="131"/>
        <v>0</v>
      </c>
      <c r="S1362" t="str" cm="1">
        <f t="array" ref="S1362">_xlfn.IFS(R1362&gt;Q1362,"Zunahme",-1*Q1362&gt;R1362,"Abnahme",TRUE,"Konstant")</f>
        <v>Konstant</v>
      </c>
      <c r="T1362">
        <f>IFERROR(INDEX(Gemeinde_Kennzahlen!A:C,MATCH(B1362,Gemeinde_Kennzahlen!B:B,),3),0)</f>
        <v>636</v>
      </c>
      <c r="U1362">
        <f>IFERROR(IF(ISNUMBER(INDEX(Gemeinde_Kennzahlen!A:W,MATCH(B1362,Gemeinde_Kennzahlen!B:B,),23)),INDEX(Gemeinde_Kennzahlen!A:W,MATCH(B1362,Gemeinde_Kennzahlen!B:B,),23),0),0)</f>
        <v>218</v>
      </c>
    </row>
    <row r="1363" spans="1:21" x14ac:dyDescent="0.2">
      <c r="A1363">
        <v>4228</v>
      </c>
      <c r="B1363" t="s">
        <v>1032</v>
      </c>
      <c r="C1363" s="6">
        <v>0</v>
      </c>
      <c r="D1363" s="6">
        <v>9.3852651337400275</v>
      </c>
      <c r="E1363" s="6">
        <v>0</v>
      </c>
      <c r="F1363" s="6">
        <v>0</v>
      </c>
      <c r="G1363" s="6">
        <v>0</v>
      </c>
      <c r="H1363" s="6">
        <v>0</v>
      </c>
      <c r="I1363" s="6">
        <v>0</v>
      </c>
      <c r="J1363" s="6">
        <v>0</v>
      </c>
      <c r="K1363" s="6">
        <v>0</v>
      </c>
      <c r="L1363" s="6">
        <v>0</v>
      </c>
      <c r="M1363" s="6">
        <f t="shared" ref="M1363:M1426" si="132">AVERAGE(C1363:L1363)</f>
        <v>0.93852651337400272</v>
      </c>
      <c r="N1363" s="6">
        <f t="shared" ref="N1363:N1426" si="133">MEDIAN(C1363:L1363)</f>
        <v>0</v>
      </c>
      <c r="O1363" s="6">
        <f t="shared" ref="O1363:O1426" si="134">AVERAGE((C1363:G1363))</f>
        <v>1.8770530267480054</v>
      </c>
      <c r="P1363" s="6">
        <f t="shared" ref="P1363:P1426" si="135">AVERAGE(H1363:L1363)</f>
        <v>0</v>
      </c>
      <c r="Q1363" s="6">
        <f t="shared" ref="Q1363:Q1426" si="136">STDEVA(C1363:L1363)/SQRT(COUNT(C1363:L1363))</f>
        <v>0.93852651337400284</v>
      </c>
      <c r="R1363" s="6">
        <f t="shared" ref="R1363:R1426" si="137">P1363-M1363</f>
        <v>-0.93852651337400272</v>
      </c>
      <c r="S1363" t="str" cm="1">
        <f t="array" ref="S1363">_xlfn.IFS(R1363&gt;Q1363,"Zunahme",-1*Q1363&gt;R1363,"Abnahme",TRUE,"Konstant")</f>
        <v>Konstant</v>
      </c>
      <c r="T1363">
        <f>IFERROR(INDEX(Gemeinde_Kennzahlen!A:C,MATCH(B1363,Gemeinde_Kennzahlen!B:B,),3),0)</f>
        <v>2873</v>
      </c>
      <c r="U1363">
        <f>IFERROR(IF(ISNUMBER(INDEX(Gemeinde_Kennzahlen!A:W,MATCH(B1363,Gemeinde_Kennzahlen!B:B,),23)),INDEX(Gemeinde_Kennzahlen!A:W,MATCH(B1363,Gemeinde_Kennzahlen!B:B,),23),0),0)</f>
        <v>1389</v>
      </c>
    </row>
    <row r="1364" spans="1:21" x14ac:dyDescent="0.2">
      <c r="A1364">
        <v>4229</v>
      </c>
      <c r="B1364" t="s">
        <v>1031</v>
      </c>
      <c r="C1364" s="6">
        <v>0</v>
      </c>
      <c r="D1364" s="6">
        <v>0</v>
      </c>
      <c r="E1364" s="6">
        <v>0</v>
      </c>
      <c r="F1364" s="6">
        <v>0</v>
      </c>
      <c r="G1364" s="6">
        <v>0</v>
      </c>
      <c r="H1364" s="6">
        <v>0</v>
      </c>
      <c r="I1364" s="6">
        <v>0</v>
      </c>
      <c r="J1364" s="6">
        <v>0</v>
      </c>
      <c r="K1364" s="6">
        <v>0</v>
      </c>
      <c r="L1364" s="6">
        <v>0</v>
      </c>
      <c r="M1364" s="6">
        <f t="shared" si="132"/>
        <v>0</v>
      </c>
      <c r="N1364" s="6">
        <f t="shared" si="133"/>
        <v>0</v>
      </c>
      <c r="O1364" s="6">
        <f t="shared" si="134"/>
        <v>0</v>
      </c>
      <c r="P1364" s="6">
        <f t="shared" si="135"/>
        <v>0</v>
      </c>
      <c r="Q1364" s="6">
        <f t="shared" si="136"/>
        <v>0</v>
      </c>
      <c r="R1364" s="6">
        <f t="shared" si="137"/>
        <v>0</v>
      </c>
      <c r="S1364" t="str" cm="1">
        <f t="array" ref="S1364">_xlfn.IFS(R1364&gt;Q1364,"Zunahme",-1*Q1364&gt;R1364,"Abnahme",TRUE,"Konstant")</f>
        <v>Konstant</v>
      </c>
      <c r="T1364">
        <f>IFERROR(INDEX(Gemeinde_Kennzahlen!A:C,MATCH(B1364,Gemeinde_Kennzahlen!B:B,),3),0)</f>
        <v>1113</v>
      </c>
      <c r="U1364">
        <f>IFERROR(IF(ISNUMBER(INDEX(Gemeinde_Kennzahlen!A:W,MATCH(B1364,Gemeinde_Kennzahlen!B:B,),23)),INDEX(Gemeinde_Kennzahlen!A:W,MATCH(B1364,Gemeinde_Kennzahlen!B:B,),23),0),0)</f>
        <v>288</v>
      </c>
    </row>
    <row r="1365" spans="1:21" x14ac:dyDescent="0.2">
      <c r="A1365">
        <v>4230</v>
      </c>
      <c r="B1365" t="s">
        <v>1030</v>
      </c>
      <c r="C1365" s="6">
        <v>0</v>
      </c>
      <c r="D1365" s="6">
        <v>0</v>
      </c>
      <c r="E1365" s="6">
        <v>0</v>
      </c>
      <c r="F1365" s="6">
        <v>0</v>
      </c>
      <c r="G1365" s="6">
        <v>0</v>
      </c>
      <c r="H1365" s="6">
        <v>0</v>
      </c>
      <c r="I1365" s="6">
        <v>0</v>
      </c>
      <c r="J1365" s="6">
        <v>0</v>
      </c>
      <c r="K1365" s="6">
        <v>0</v>
      </c>
      <c r="L1365" s="6">
        <v>0</v>
      </c>
      <c r="M1365" s="6">
        <f t="shared" si="132"/>
        <v>0</v>
      </c>
      <c r="N1365" s="6">
        <f t="shared" si="133"/>
        <v>0</v>
      </c>
      <c r="O1365" s="6">
        <f t="shared" si="134"/>
        <v>0</v>
      </c>
      <c r="P1365" s="6">
        <f t="shared" si="135"/>
        <v>0</v>
      </c>
      <c r="Q1365" s="6">
        <f t="shared" si="136"/>
        <v>0</v>
      </c>
      <c r="R1365" s="6">
        <f t="shared" si="137"/>
        <v>0</v>
      </c>
      <c r="S1365" t="str" cm="1">
        <f t="array" ref="S1365">_xlfn.IFS(R1365&gt;Q1365,"Zunahme",-1*Q1365&gt;R1365,"Abnahme",TRUE,"Konstant")</f>
        <v>Konstant</v>
      </c>
      <c r="T1365">
        <f>IFERROR(INDEX(Gemeinde_Kennzahlen!A:C,MATCH(B1365,Gemeinde_Kennzahlen!B:B,),3),0)</f>
        <v>1240</v>
      </c>
      <c r="U1365">
        <f>IFERROR(IF(ISNUMBER(INDEX(Gemeinde_Kennzahlen!A:W,MATCH(B1365,Gemeinde_Kennzahlen!B:B,),23)),INDEX(Gemeinde_Kennzahlen!A:W,MATCH(B1365,Gemeinde_Kennzahlen!B:B,),23),0),0)</f>
        <v>220</v>
      </c>
    </row>
    <row r="1366" spans="1:21" x14ac:dyDescent="0.2">
      <c r="A1366">
        <v>4231</v>
      </c>
      <c r="B1366" t="s">
        <v>1029</v>
      </c>
      <c r="C1366" s="6">
        <v>0</v>
      </c>
      <c r="D1366" s="6">
        <v>0</v>
      </c>
      <c r="E1366" s="6">
        <v>0</v>
      </c>
      <c r="F1366" s="6">
        <v>0</v>
      </c>
      <c r="G1366" s="6">
        <v>0</v>
      </c>
      <c r="H1366" s="6">
        <v>0</v>
      </c>
      <c r="I1366" s="6">
        <v>0</v>
      </c>
      <c r="J1366" s="6">
        <v>0</v>
      </c>
      <c r="K1366" s="6">
        <v>0</v>
      </c>
      <c r="L1366" s="6">
        <v>0</v>
      </c>
      <c r="M1366" s="6">
        <f t="shared" si="132"/>
        <v>0</v>
      </c>
      <c r="N1366" s="6">
        <f t="shared" si="133"/>
        <v>0</v>
      </c>
      <c r="O1366" s="6">
        <f t="shared" si="134"/>
        <v>0</v>
      </c>
      <c r="P1366" s="6">
        <f t="shared" si="135"/>
        <v>0</v>
      </c>
      <c r="Q1366" s="6">
        <f t="shared" si="136"/>
        <v>0</v>
      </c>
      <c r="R1366" s="6">
        <f t="shared" si="137"/>
        <v>0</v>
      </c>
      <c r="S1366" t="str" cm="1">
        <f t="array" ref="S1366">_xlfn.IFS(R1366&gt;Q1366,"Zunahme",-1*Q1366&gt;R1366,"Abnahme",TRUE,"Konstant")</f>
        <v>Konstant</v>
      </c>
      <c r="T1366">
        <f>IFERROR(INDEX(Gemeinde_Kennzahlen!A:C,MATCH(B1366,Gemeinde_Kennzahlen!B:B,),3),0)</f>
        <v>1333</v>
      </c>
      <c r="U1366">
        <f>IFERROR(IF(ISNUMBER(INDEX(Gemeinde_Kennzahlen!A:W,MATCH(B1366,Gemeinde_Kennzahlen!B:B,),23)),INDEX(Gemeinde_Kennzahlen!A:W,MATCH(B1366,Gemeinde_Kennzahlen!B:B,),23),0),0)</f>
        <v>205</v>
      </c>
    </row>
    <row r="1367" spans="1:21" x14ac:dyDescent="0.2">
      <c r="A1367">
        <v>4232</v>
      </c>
      <c r="B1367" t="s">
        <v>1028</v>
      </c>
      <c r="C1367" s="6">
        <v>0</v>
      </c>
      <c r="D1367" s="6">
        <v>0</v>
      </c>
      <c r="E1367" s="6">
        <v>0</v>
      </c>
      <c r="F1367" s="6">
        <v>0</v>
      </c>
      <c r="G1367" s="6">
        <v>0</v>
      </c>
      <c r="H1367" s="6">
        <v>0</v>
      </c>
      <c r="I1367" s="6">
        <v>0</v>
      </c>
      <c r="J1367" s="6">
        <v>0</v>
      </c>
      <c r="K1367" s="6">
        <v>0</v>
      </c>
      <c r="L1367" s="6">
        <v>0</v>
      </c>
      <c r="M1367" s="6">
        <f t="shared" si="132"/>
        <v>0</v>
      </c>
      <c r="N1367" s="6">
        <f t="shared" si="133"/>
        <v>0</v>
      </c>
      <c r="O1367" s="6">
        <f t="shared" si="134"/>
        <v>0</v>
      </c>
      <c r="P1367" s="6">
        <f t="shared" si="135"/>
        <v>0</v>
      </c>
      <c r="Q1367" s="6">
        <f t="shared" si="136"/>
        <v>0</v>
      </c>
      <c r="R1367" s="6">
        <f t="shared" si="137"/>
        <v>0</v>
      </c>
      <c r="S1367" t="str" cm="1">
        <f t="array" ref="S1367">_xlfn.IFS(R1367&gt;Q1367,"Zunahme",-1*Q1367&gt;R1367,"Abnahme",TRUE,"Konstant")</f>
        <v>Konstant</v>
      </c>
      <c r="T1367">
        <f>IFERROR(INDEX(Gemeinde_Kennzahlen!A:C,MATCH(B1367,Gemeinde_Kennzahlen!B:B,),3),0)</f>
        <v>221</v>
      </c>
      <c r="U1367">
        <f>IFERROR(IF(ISNUMBER(INDEX(Gemeinde_Kennzahlen!A:W,MATCH(B1367,Gemeinde_Kennzahlen!B:B,),23)),INDEX(Gemeinde_Kennzahlen!A:W,MATCH(B1367,Gemeinde_Kennzahlen!B:B,),23),0),0)</f>
        <v>67</v>
      </c>
    </row>
    <row r="1368" spans="1:21" x14ac:dyDescent="0.2">
      <c r="A1368">
        <v>4233</v>
      </c>
      <c r="B1368" t="s">
        <v>1027</v>
      </c>
      <c r="C1368" s="6">
        <v>0</v>
      </c>
      <c r="D1368" s="6">
        <v>0</v>
      </c>
      <c r="E1368" s="6">
        <v>0</v>
      </c>
      <c r="F1368" s="6">
        <v>0</v>
      </c>
      <c r="G1368" s="6">
        <v>0</v>
      </c>
      <c r="H1368" s="6">
        <v>0</v>
      </c>
      <c r="I1368" s="6">
        <v>0</v>
      </c>
      <c r="J1368" s="6">
        <v>0</v>
      </c>
      <c r="K1368" s="6">
        <v>20.74688796680498</v>
      </c>
      <c r="L1368" s="6">
        <v>0</v>
      </c>
      <c r="M1368" s="6">
        <f t="shared" si="132"/>
        <v>2.0746887966804981</v>
      </c>
      <c r="N1368" s="6">
        <f t="shared" si="133"/>
        <v>0</v>
      </c>
      <c r="O1368" s="6">
        <f t="shared" si="134"/>
        <v>0</v>
      </c>
      <c r="P1368" s="6">
        <f t="shared" si="135"/>
        <v>4.1493775933609962</v>
      </c>
      <c r="Q1368" s="6">
        <f t="shared" si="136"/>
        <v>2.0746887966804977</v>
      </c>
      <c r="R1368" s="6">
        <f t="shared" si="137"/>
        <v>2.0746887966804981</v>
      </c>
      <c r="S1368" t="str" cm="1">
        <f t="array" ref="S1368">_xlfn.IFS(R1368&gt;Q1368,"Zunahme",-1*Q1368&gt;R1368,"Abnahme",TRUE,"Konstant")</f>
        <v>Konstant</v>
      </c>
      <c r="T1368">
        <f>IFERROR(INDEX(Gemeinde_Kennzahlen!A:C,MATCH(B1368,Gemeinde_Kennzahlen!B:B,),3),0)</f>
        <v>387</v>
      </c>
      <c r="U1368">
        <f>IFERROR(IF(ISNUMBER(INDEX(Gemeinde_Kennzahlen!A:W,MATCH(B1368,Gemeinde_Kennzahlen!B:B,),23)),INDEX(Gemeinde_Kennzahlen!A:W,MATCH(B1368,Gemeinde_Kennzahlen!B:B,),23),0),0)</f>
        <v>95</v>
      </c>
    </row>
    <row r="1369" spans="1:21" x14ac:dyDescent="0.2">
      <c r="A1369">
        <v>4234</v>
      </c>
      <c r="B1369" t="s">
        <v>1026</v>
      </c>
      <c r="C1369" s="6">
        <v>1.9083969465648853</v>
      </c>
      <c r="D1369" s="6">
        <v>5.7251908396946565</v>
      </c>
      <c r="E1369" s="6">
        <v>0</v>
      </c>
      <c r="F1369" s="6">
        <v>0</v>
      </c>
      <c r="G1369" s="6">
        <v>1.9083969465648853</v>
      </c>
      <c r="H1369" s="6">
        <v>0</v>
      </c>
      <c r="I1369" s="6">
        <v>0</v>
      </c>
      <c r="J1369" s="6">
        <v>0</v>
      </c>
      <c r="K1369" s="6">
        <v>3.8167938931297707</v>
      </c>
      <c r="L1369" s="6">
        <v>0</v>
      </c>
      <c r="M1369" s="6">
        <f t="shared" si="132"/>
        <v>1.3358778625954197</v>
      </c>
      <c r="N1369" s="6">
        <f t="shared" si="133"/>
        <v>0</v>
      </c>
      <c r="O1369" s="6">
        <f t="shared" si="134"/>
        <v>1.9083969465648853</v>
      </c>
      <c r="P1369" s="6">
        <f t="shared" si="135"/>
        <v>0.76335877862595414</v>
      </c>
      <c r="Q1369" s="6">
        <f t="shared" si="136"/>
        <v>0.63930506495679951</v>
      </c>
      <c r="R1369" s="6">
        <f t="shared" si="137"/>
        <v>-0.5725190839694656</v>
      </c>
      <c r="S1369" t="str" cm="1">
        <f t="array" ref="S1369">_xlfn.IFS(R1369&gt;Q1369,"Zunahme",-1*Q1369&gt;R1369,"Abnahme",TRUE,"Konstant")</f>
        <v>Konstant</v>
      </c>
      <c r="T1369">
        <f>IFERROR(INDEX(Gemeinde_Kennzahlen!A:C,MATCH(B1369,Gemeinde_Kennzahlen!B:B,),3),0)</f>
        <v>3667</v>
      </c>
      <c r="U1369">
        <f>IFERROR(IF(ISNUMBER(INDEX(Gemeinde_Kennzahlen!A:W,MATCH(B1369,Gemeinde_Kennzahlen!B:B,),23)),INDEX(Gemeinde_Kennzahlen!A:W,MATCH(B1369,Gemeinde_Kennzahlen!B:B,),23),0),0)</f>
        <v>1573</v>
      </c>
    </row>
    <row r="1370" spans="1:21" x14ac:dyDescent="0.2">
      <c r="A1370">
        <v>4235</v>
      </c>
      <c r="B1370" t="s">
        <v>1025</v>
      </c>
      <c r="C1370" s="6">
        <v>0</v>
      </c>
      <c r="D1370" s="6">
        <v>0</v>
      </c>
      <c r="E1370" s="6">
        <v>0</v>
      </c>
      <c r="F1370" s="6">
        <v>0</v>
      </c>
      <c r="G1370" s="6">
        <v>0</v>
      </c>
      <c r="H1370" s="6">
        <v>0</v>
      </c>
      <c r="I1370" s="6">
        <v>0</v>
      </c>
      <c r="J1370" s="6">
        <v>0</v>
      </c>
      <c r="K1370" s="6">
        <v>0</v>
      </c>
      <c r="L1370" s="6">
        <v>0</v>
      </c>
      <c r="M1370" s="6">
        <f t="shared" si="132"/>
        <v>0</v>
      </c>
      <c r="N1370" s="6">
        <f t="shared" si="133"/>
        <v>0</v>
      </c>
      <c r="O1370" s="6">
        <f t="shared" si="134"/>
        <v>0</v>
      </c>
      <c r="P1370" s="6">
        <f t="shared" si="135"/>
        <v>0</v>
      </c>
      <c r="Q1370" s="6">
        <f t="shared" si="136"/>
        <v>0</v>
      </c>
      <c r="R1370" s="6">
        <f t="shared" si="137"/>
        <v>0</v>
      </c>
      <c r="S1370" t="str" cm="1">
        <f t="array" ref="S1370">_xlfn.IFS(R1370&gt;Q1370,"Zunahme",-1*Q1370&gt;R1370,"Abnahme",TRUE,"Konstant")</f>
        <v>Konstant</v>
      </c>
      <c r="T1370">
        <f>IFERROR(INDEX(Gemeinde_Kennzahlen!A:C,MATCH(B1370,Gemeinde_Kennzahlen!B:B,),3),0)</f>
        <v>1209</v>
      </c>
      <c r="U1370">
        <f>IFERROR(IF(ISNUMBER(INDEX(Gemeinde_Kennzahlen!A:W,MATCH(B1370,Gemeinde_Kennzahlen!B:B,),23)),INDEX(Gemeinde_Kennzahlen!A:W,MATCH(B1370,Gemeinde_Kennzahlen!B:B,),23),0),0)</f>
        <v>341</v>
      </c>
    </row>
    <row r="1371" spans="1:21" x14ac:dyDescent="0.2">
      <c r="A1371">
        <v>4236</v>
      </c>
      <c r="B1371" t="s">
        <v>1024</v>
      </c>
      <c r="C1371" s="6">
        <v>1.4806040864672787</v>
      </c>
      <c r="D1371" s="6">
        <v>0.74030204323363935</v>
      </c>
      <c r="E1371" s="6">
        <v>3.7015102161681965</v>
      </c>
      <c r="F1371" s="6">
        <v>1.4806040864672787</v>
      </c>
      <c r="G1371" s="6">
        <v>1.4806040864672787</v>
      </c>
      <c r="H1371" s="6">
        <v>1.4806040864672787</v>
      </c>
      <c r="I1371" s="6">
        <v>0</v>
      </c>
      <c r="J1371" s="6">
        <v>3.7015102161681965</v>
      </c>
      <c r="K1371" s="6">
        <v>2.2209061297009178</v>
      </c>
      <c r="L1371" s="6">
        <v>3.7015102161681965</v>
      </c>
      <c r="M1371" s="6">
        <f t="shared" si="132"/>
        <v>1.9988155167308264</v>
      </c>
      <c r="N1371" s="6">
        <f t="shared" si="133"/>
        <v>1.4806040864672787</v>
      </c>
      <c r="O1371" s="6">
        <f t="shared" si="134"/>
        <v>1.7767249037607347</v>
      </c>
      <c r="P1371" s="6">
        <f t="shared" si="135"/>
        <v>2.2209061297009178</v>
      </c>
      <c r="Q1371" s="6">
        <f t="shared" si="136"/>
        <v>0.41365745272530369</v>
      </c>
      <c r="R1371" s="6">
        <f t="shared" si="137"/>
        <v>0.22209061297009147</v>
      </c>
      <c r="S1371" t="str" cm="1">
        <f t="array" ref="S1371">_xlfn.IFS(R1371&gt;Q1371,"Zunahme",-1*Q1371&gt;R1371,"Abnahme",TRUE,"Konstant")</f>
        <v>Konstant</v>
      </c>
      <c r="T1371">
        <f>IFERROR(INDEX(Gemeinde_Kennzahlen!A:C,MATCH(B1371,Gemeinde_Kennzahlen!B:B,),3),0)</f>
        <v>8137</v>
      </c>
      <c r="U1371">
        <f>IFERROR(IF(ISNUMBER(INDEX(Gemeinde_Kennzahlen!A:W,MATCH(B1371,Gemeinde_Kennzahlen!B:B,),23)),INDEX(Gemeinde_Kennzahlen!A:W,MATCH(B1371,Gemeinde_Kennzahlen!B:B,),23),0),0)</f>
        <v>5371</v>
      </c>
    </row>
    <row r="1372" spans="1:21" x14ac:dyDescent="0.2">
      <c r="A1372">
        <v>4237</v>
      </c>
      <c r="B1372" t="s">
        <v>1023</v>
      </c>
      <c r="C1372" s="6">
        <v>0</v>
      </c>
      <c r="D1372" s="6">
        <v>0</v>
      </c>
      <c r="E1372" s="6">
        <v>0</v>
      </c>
      <c r="F1372" s="6">
        <v>0</v>
      </c>
      <c r="G1372" s="6">
        <v>0</v>
      </c>
      <c r="H1372" s="6">
        <v>0</v>
      </c>
      <c r="I1372" s="6">
        <v>5.1020408163265305</v>
      </c>
      <c r="J1372" s="6">
        <v>0</v>
      </c>
      <c r="K1372" s="6">
        <v>5.1020408163265305</v>
      </c>
      <c r="L1372" s="6">
        <v>0</v>
      </c>
      <c r="M1372" s="6">
        <f t="shared" si="132"/>
        <v>1.0204081632653061</v>
      </c>
      <c r="N1372" s="6">
        <f t="shared" si="133"/>
        <v>0</v>
      </c>
      <c r="O1372" s="6">
        <f t="shared" si="134"/>
        <v>0</v>
      </c>
      <c r="P1372" s="6">
        <f t="shared" si="135"/>
        <v>2.0408163265306123</v>
      </c>
      <c r="Q1372" s="6">
        <f t="shared" si="136"/>
        <v>0.68027210884353739</v>
      </c>
      <c r="R1372" s="6">
        <f t="shared" si="137"/>
        <v>1.0204081632653061</v>
      </c>
      <c r="S1372" t="str" cm="1">
        <f t="array" ref="S1372">_xlfn.IFS(R1372&gt;Q1372,"Zunahme",-1*Q1372&gt;R1372,"Abnahme",TRUE,"Konstant")</f>
        <v>Zunahme</v>
      </c>
      <c r="T1372">
        <f>IFERROR(INDEX(Gemeinde_Kennzahlen!A:C,MATCH(B1372,Gemeinde_Kennzahlen!B:B,),3),0)</f>
        <v>1542</v>
      </c>
      <c r="U1372">
        <f>IFERROR(IF(ISNUMBER(INDEX(Gemeinde_Kennzahlen!A:W,MATCH(B1372,Gemeinde_Kennzahlen!B:B,),23)),INDEX(Gemeinde_Kennzahlen!A:W,MATCH(B1372,Gemeinde_Kennzahlen!B:B,),23),0),0)</f>
        <v>418</v>
      </c>
    </row>
    <row r="1373" spans="1:21" x14ac:dyDescent="0.2">
      <c r="A1373">
        <v>4238</v>
      </c>
      <c r="B1373" t="s">
        <v>1022</v>
      </c>
      <c r="C1373" s="6">
        <v>0</v>
      </c>
      <c r="D1373" s="6">
        <v>0</v>
      </c>
      <c r="E1373" s="6">
        <v>0</v>
      </c>
      <c r="F1373" s="6">
        <v>0</v>
      </c>
      <c r="G1373" s="6">
        <v>0</v>
      </c>
      <c r="H1373" s="6">
        <v>0</v>
      </c>
      <c r="I1373" s="6">
        <v>0</v>
      </c>
      <c r="J1373" s="6">
        <v>0</v>
      </c>
      <c r="K1373" s="6">
        <v>0</v>
      </c>
      <c r="L1373" s="6">
        <v>0</v>
      </c>
      <c r="M1373" s="6">
        <f t="shared" si="132"/>
        <v>0</v>
      </c>
      <c r="N1373" s="6">
        <f t="shared" si="133"/>
        <v>0</v>
      </c>
      <c r="O1373" s="6">
        <f t="shared" si="134"/>
        <v>0</v>
      </c>
      <c r="P1373" s="6">
        <f t="shared" si="135"/>
        <v>0</v>
      </c>
      <c r="Q1373" s="6">
        <f t="shared" si="136"/>
        <v>0</v>
      </c>
      <c r="R1373" s="6">
        <f t="shared" si="137"/>
        <v>0</v>
      </c>
      <c r="S1373" t="str" cm="1">
        <f t="array" ref="S1373">_xlfn.IFS(R1373&gt;Q1373,"Zunahme",-1*Q1373&gt;R1373,"Abnahme",TRUE,"Konstant")</f>
        <v>Konstant</v>
      </c>
      <c r="T1373">
        <f>IFERROR(INDEX(Gemeinde_Kennzahlen!A:C,MATCH(B1373,Gemeinde_Kennzahlen!B:B,),3),0)</f>
        <v>910</v>
      </c>
      <c r="U1373">
        <f>IFERROR(IF(ISNUMBER(INDEX(Gemeinde_Kennzahlen!A:W,MATCH(B1373,Gemeinde_Kennzahlen!B:B,),23)),INDEX(Gemeinde_Kennzahlen!A:W,MATCH(B1373,Gemeinde_Kennzahlen!B:B,),23),0),0)</f>
        <v>192</v>
      </c>
    </row>
    <row r="1374" spans="1:21" x14ac:dyDescent="0.2">
      <c r="A1374">
        <v>4239</v>
      </c>
      <c r="B1374" t="s">
        <v>1021</v>
      </c>
      <c r="C1374" s="6">
        <v>0</v>
      </c>
      <c r="D1374" s="6">
        <v>0</v>
      </c>
      <c r="E1374" s="6">
        <v>1.4792899408284024</v>
      </c>
      <c r="F1374" s="6">
        <v>0</v>
      </c>
      <c r="G1374" s="6">
        <v>2.9585798816568047</v>
      </c>
      <c r="H1374" s="6">
        <v>0</v>
      </c>
      <c r="I1374" s="6">
        <v>2.9585798816568047</v>
      </c>
      <c r="J1374" s="6">
        <v>2.9585798816568047</v>
      </c>
      <c r="K1374" s="6">
        <v>1.4792899408284024</v>
      </c>
      <c r="L1374" s="6">
        <v>4.4378698224852071</v>
      </c>
      <c r="M1374" s="6">
        <f t="shared" si="132"/>
        <v>1.6272189349112427</v>
      </c>
      <c r="N1374" s="6">
        <f t="shared" si="133"/>
        <v>1.4792899408284024</v>
      </c>
      <c r="O1374" s="6">
        <f t="shared" si="134"/>
        <v>0.8875739644970414</v>
      </c>
      <c r="P1374" s="6">
        <f t="shared" si="135"/>
        <v>2.3668639053254439</v>
      </c>
      <c r="Q1374" s="6">
        <f t="shared" si="136"/>
        <v>0.51480801325988901</v>
      </c>
      <c r="R1374" s="6">
        <f t="shared" si="137"/>
        <v>0.73964497041420119</v>
      </c>
      <c r="S1374" t="str" cm="1">
        <f t="array" ref="S1374">_xlfn.IFS(R1374&gt;Q1374,"Zunahme",-1*Q1374&gt;R1374,"Abnahme",TRUE,"Konstant")</f>
        <v>Zunahme</v>
      </c>
      <c r="T1374">
        <f>IFERROR(INDEX(Gemeinde_Kennzahlen!A:C,MATCH(B1374,Gemeinde_Kennzahlen!B:B,),3),0)</f>
        <v>4278</v>
      </c>
      <c r="U1374">
        <f>IFERROR(IF(ISNUMBER(INDEX(Gemeinde_Kennzahlen!A:W,MATCH(B1374,Gemeinde_Kennzahlen!B:B,),23)),INDEX(Gemeinde_Kennzahlen!A:W,MATCH(B1374,Gemeinde_Kennzahlen!B:B,),23),0),0)</f>
        <v>2482</v>
      </c>
    </row>
    <row r="1375" spans="1:21" x14ac:dyDescent="0.2">
      <c r="A1375">
        <v>4240</v>
      </c>
      <c r="B1375" t="s">
        <v>1020</v>
      </c>
      <c r="C1375" s="6">
        <v>0</v>
      </c>
      <c r="D1375" s="6">
        <v>0</v>
      </c>
      <c r="E1375" s="6">
        <v>0</v>
      </c>
      <c r="F1375" s="6">
        <v>0</v>
      </c>
      <c r="G1375" s="6">
        <v>0</v>
      </c>
      <c r="H1375" s="6">
        <v>0</v>
      </c>
      <c r="I1375" s="6">
        <v>2.770083102493075</v>
      </c>
      <c r="J1375" s="6">
        <v>0</v>
      </c>
      <c r="K1375" s="6">
        <v>0</v>
      </c>
      <c r="L1375" s="6">
        <v>0</v>
      </c>
      <c r="M1375" s="6">
        <f t="shared" si="132"/>
        <v>0.2770083102493075</v>
      </c>
      <c r="N1375" s="6">
        <f t="shared" si="133"/>
        <v>0</v>
      </c>
      <c r="O1375" s="6">
        <f t="shared" si="134"/>
        <v>0</v>
      </c>
      <c r="P1375" s="6">
        <f t="shared" si="135"/>
        <v>0.554016620498615</v>
      </c>
      <c r="Q1375" s="6">
        <f t="shared" si="136"/>
        <v>0.2770083102493075</v>
      </c>
      <c r="R1375" s="6">
        <f t="shared" si="137"/>
        <v>0.2770083102493075</v>
      </c>
      <c r="S1375" t="str" cm="1">
        <f t="array" ref="S1375">_xlfn.IFS(R1375&gt;Q1375,"Zunahme",-1*Q1375&gt;R1375,"Abnahme",TRUE,"Konstant")</f>
        <v>Konstant</v>
      </c>
      <c r="T1375">
        <f>IFERROR(INDEX(Gemeinde_Kennzahlen!A:C,MATCH(B1375,Gemeinde_Kennzahlen!B:B,),3),0)</f>
        <v>2964</v>
      </c>
      <c r="U1375">
        <f>IFERROR(IF(ISNUMBER(INDEX(Gemeinde_Kennzahlen!A:W,MATCH(B1375,Gemeinde_Kennzahlen!B:B,),23)),INDEX(Gemeinde_Kennzahlen!A:W,MATCH(B1375,Gemeinde_Kennzahlen!B:B,),23),0),0)</f>
        <v>646</v>
      </c>
    </row>
    <row r="1376" spans="1:21" x14ac:dyDescent="0.2">
      <c r="A1376">
        <v>4251</v>
      </c>
      <c r="B1376" t="s">
        <v>1019</v>
      </c>
      <c r="C1376" s="6">
        <v>0</v>
      </c>
      <c r="D1376" s="6">
        <v>0</v>
      </c>
      <c r="E1376" s="6">
        <v>0</v>
      </c>
      <c r="F1376" s="6">
        <v>0</v>
      </c>
      <c r="G1376" s="6">
        <v>0</v>
      </c>
      <c r="H1376" s="6">
        <v>0</v>
      </c>
      <c r="I1376" s="6">
        <v>0</v>
      </c>
      <c r="J1376" s="6">
        <v>0</v>
      </c>
      <c r="K1376" s="6">
        <v>0</v>
      </c>
      <c r="L1376" s="6">
        <v>0</v>
      </c>
      <c r="M1376" s="6">
        <f t="shared" si="132"/>
        <v>0</v>
      </c>
      <c r="N1376" s="6">
        <f t="shared" si="133"/>
        <v>0</v>
      </c>
      <c r="O1376" s="6">
        <f t="shared" si="134"/>
        <v>0</v>
      </c>
      <c r="P1376" s="6">
        <f t="shared" si="135"/>
        <v>0</v>
      </c>
      <c r="Q1376" s="6">
        <f t="shared" si="136"/>
        <v>0</v>
      </c>
      <c r="R1376" s="6">
        <f t="shared" si="137"/>
        <v>0</v>
      </c>
      <c r="S1376" t="str" cm="1">
        <f t="array" ref="S1376">_xlfn.IFS(R1376&gt;Q1376,"Zunahme",-1*Q1376&gt;R1376,"Abnahme",TRUE,"Konstant")</f>
        <v>Konstant</v>
      </c>
      <c r="T1376">
        <f>IFERROR(INDEX(Gemeinde_Kennzahlen!A:C,MATCH(B1376,Gemeinde_Kennzahlen!B:B,),3),0)</f>
        <v>785</v>
      </c>
      <c r="U1376">
        <f>IFERROR(IF(ISNUMBER(INDEX(Gemeinde_Kennzahlen!A:W,MATCH(B1376,Gemeinde_Kennzahlen!B:B,),23)),INDEX(Gemeinde_Kennzahlen!A:W,MATCH(B1376,Gemeinde_Kennzahlen!B:B,),23),0),0)</f>
        <v>151</v>
      </c>
    </row>
    <row r="1377" spans="1:21" x14ac:dyDescent="0.2">
      <c r="A1377">
        <v>4252</v>
      </c>
      <c r="B1377" t="s">
        <v>1018</v>
      </c>
      <c r="C1377" s="6">
        <v>0</v>
      </c>
      <c r="D1377" s="6">
        <v>2.6320407088962976</v>
      </c>
      <c r="E1377" s="6">
        <v>0.87734690296543261</v>
      </c>
      <c r="F1377" s="6">
        <v>0</v>
      </c>
      <c r="G1377" s="6">
        <v>0.87734690296543261</v>
      </c>
      <c r="H1377" s="6">
        <v>0</v>
      </c>
      <c r="I1377" s="6">
        <v>0</v>
      </c>
      <c r="J1377" s="6">
        <v>0</v>
      </c>
      <c r="K1377" s="6">
        <v>0.87734690296543261</v>
      </c>
      <c r="L1377" s="6">
        <v>0</v>
      </c>
      <c r="M1377" s="6">
        <f t="shared" si="132"/>
        <v>0.52640814177925954</v>
      </c>
      <c r="N1377" s="6">
        <f t="shared" si="133"/>
        <v>0</v>
      </c>
      <c r="O1377" s="6">
        <f t="shared" si="134"/>
        <v>0.87734690296543261</v>
      </c>
      <c r="P1377" s="6">
        <f t="shared" si="135"/>
        <v>0.17546938059308653</v>
      </c>
      <c r="Q1377" s="6">
        <f t="shared" si="136"/>
        <v>0.26803390623827805</v>
      </c>
      <c r="R1377" s="6">
        <f t="shared" si="137"/>
        <v>-0.35093876118617301</v>
      </c>
      <c r="S1377" t="str" cm="1">
        <f t="array" ref="S1377">_xlfn.IFS(R1377&gt;Q1377,"Zunahme",-1*Q1377&gt;R1377,"Abnahme",TRUE,"Konstant")</f>
        <v>Abnahme</v>
      </c>
      <c r="T1377">
        <f>IFERROR(INDEX(Gemeinde_Kennzahlen!A:C,MATCH(B1377,Gemeinde_Kennzahlen!B:B,),3),0)</f>
        <v>5533</v>
      </c>
      <c r="U1377">
        <f>IFERROR(IF(ISNUMBER(INDEX(Gemeinde_Kennzahlen!A:W,MATCH(B1377,Gemeinde_Kennzahlen!B:B,),23)),INDEX(Gemeinde_Kennzahlen!A:W,MATCH(B1377,Gemeinde_Kennzahlen!B:B,),23),0),0)</f>
        <v>5865</v>
      </c>
    </row>
    <row r="1378" spans="1:21" x14ac:dyDescent="0.2">
      <c r="A1378">
        <v>4253</v>
      </c>
      <c r="B1378" t="s">
        <v>1017</v>
      </c>
      <c r="C1378" s="6">
        <v>0</v>
      </c>
      <c r="D1378" s="6">
        <v>0</v>
      </c>
      <c r="E1378" s="6">
        <v>0</v>
      </c>
      <c r="F1378" s="6">
        <v>4.3057050592034445</v>
      </c>
      <c r="G1378" s="6">
        <v>0</v>
      </c>
      <c r="H1378" s="6">
        <v>0</v>
      </c>
      <c r="I1378" s="6">
        <v>0</v>
      </c>
      <c r="J1378" s="6">
        <v>0</v>
      </c>
      <c r="K1378" s="6">
        <v>2.1528525296017222</v>
      </c>
      <c r="L1378" s="6">
        <v>2.1528525296017222</v>
      </c>
      <c r="M1378" s="6">
        <f t="shared" si="132"/>
        <v>0.86114101184068892</v>
      </c>
      <c r="N1378" s="6">
        <f t="shared" si="133"/>
        <v>0</v>
      </c>
      <c r="O1378" s="6">
        <f t="shared" si="134"/>
        <v>0.86114101184068892</v>
      </c>
      <c r="P1378" s="6">
        <f t="shared" si="135"/>
        <v>0.86114101184068892</v>
      </c>
      <c r="Q1378" s="6">
        <f t="shared" si="136"/>
        <v>0.4760136046437603</v>
      </c>
      <c r="R1378" s="6">
        <f t="shared" si="137"/>
        <v>0</v>
      </c>
      <c r="S1378" t="str" cm="1">
        <f t="array" ref="S1378">_xlfn.IFS(R1378&gt;Q1378,"Zunahme",-1*Q1378&gt;R1378,"Abnahme",TRUE,"Konstant")</f>
        <v>Konstant</v>
      </c>
      <c r="T1378">
        <f>IFERROR(INDEX(Gemeinde_Kennzahlen!A:C,MATCH(B1378,Gemeinde_Kennzahlen!B:B,),3),0)</f>
        <v>3885</v>
      </c>
      <c r="U1378">
        <f>IFERROR(IF(ISNUMBER(INDEX(Gemeinde_Kennzahlen!A:W,MATCH(B1378,Gemeinde_Kennzahlen!B:B,),23)),INDEX(Gemeinde_Kennzahlen!A:W,MATCH(B1378,Gemeinde_Kennzahlen!B:B,),23),0),0)</f>
        <v>760</v>
      </c>
    </row>
    <row r="1379" spans="1:21" x14ac:dyDescent="0.2">
      <c r="A1379">
        <v>4254</v>
      </c>
      <c r="B1379" t="s">
        <v>1016</v>
      </c>
      <c r="C1379" s="6">
        <v>0.65402223675604976</v>
      </c>
      <c r="D1379" s="6">
        <v>1.3080444735120995</v>
      </c>
      <c r="E1379" s="6">
        <v>0</v>
      </c>
      <c r="F1379" s="6">
        <v>0.65402223675604976</v>
      </c>
      <c r="G1379" s="6">
        <v>0</v>
      </c>
      <c r="H1379" s="6">
        <v>0</v>
      </c>
      <c r="I1379" s="6">
        <v>0.65402223675604976</v>
      </c>
      <c r="J1379" s="6">
        <v>0.65402223675604976</v>
      </c>
      <c r="K1379" s="6">
        <v>0.65402223675604976</v>
      </c>
      <c r="L1379" s="6">
        <v>0.65402223675604976</v>
      </c>
      <c r="M1379" s="6">
        <f t="shared" si="132"/>
        <v>0.52321778940483976</v>
      </c>
      <c r="N1379" s="6">
        <f t="shared" si="133"/>
        <v>0.65402223675604976</v>
      </c>
      <c r="O1379" s="6">
        <f t="shared" si="134"/>
        <v>0.52321778940483976</v>
      </c>
      <c r="P1379" s="6">
        <f t="shared" si="135"/>
        <v>0.52321778940483976</v>
      </c>
      <c r="Q1379" s="6">
        <f t="shared" si="136"/>
        <v>0.13080444735120994</v>
      </c>
      <c r="R1379" s="6">
        <f t="shared" si="137"/>
        <v>0</v>
      </c>
      <c r="S1379" t="str" cm="1">
        <f t="array" ref="S1379">_xlfn.IFS(R1379&gt;Q1379,"Zunahme",-1*Q1379&gt;R1379,"Abnahme",TRUE,"Konstant")</f>
        <v>Konstant</v>
      </c>
      <c r="T1379">
        <f>IFERROR(INDEX(Gemeinde_Kennzahlen!A:C,MATCH(B1379,Gemeinde_Kennzahlen!B:B,),3),0)</f>
        <v>11047</v>
      </c>
      <c r="U1379">
        <f>IFERROR(IF(ISNUMBER(INDEX(Gemeinde_Kennzahlen!A:W,MATCH(B1379,Gemeinde_Kennzahlen!B:B,),23)),INDEX(Gemeinde_Kennzahlen!A:W,MATCH(B1379,Gemeinde_Kennzahlen!B:B,),23),0),0)</f>
        <v>4243</v>
      </c>
    </row>
    <row r="1380" spans="1:21" x14ac:dyDescent="0.2">
      <c r="A1380">
        <v>4255</v>
      </c>
      <c r="B1380" t="s">
        <v>1015</v>
      </c>
      <c r="C1380" s="6">
        <v>0</v>
      </c>
      <c r="D1380" s="6">
        <v>0</v>
      </c>
      <c r="E1380" s="6">
        <v>5.3937432578209279</v>
      </c>
      <c r="F1380" s="6">
        <v>0</v>
      </c>
      <c r="G1380" s="6">
        <v>0</v>
      </c>
      <c r="H1380" s="6">
        <v>0</v>
      </c>
      <c r="I1380" s="6">
        <v>0</v>
      </c>
      <c r="J1380" s="6">
        <v>0</v>
      </c>
      <c r="K1380" s="6">
        <v>0</v>
      </c>
      <c r="L1380" s="6">
        <v>0</v>
      </c>
      <c r="M1380" s="6">
        <f t="shared" si="132"/>
        <v>0.53937432578209277</v>
      </c>
      <c r="N1380" s="6">
        <f t="shared" si="133"/>
        <v>0</v>
      </c>
      <c r="O1380" s="6">
        <f t="shared" si="134"/>
        <v>1.0787486515641855</v>
      </c>
      <c r="P1380" s="6">
        <f t="shared" si="135"/>
        <v>0</v>
      </c>
      <c r="Q1380" s="6">
        <f t="shared" si="136"/>
        <v>0.53937432578209277</v>
      </c>
      <c r="R1380" s="6">
        <f t="shared" si="137"/>
        <v>-0.53937432578209277</v>
      </c>
      <c r="S1380" t="str" cm="1">
        <f t="array" ref="S1380">_xlfn.IFS(R1380&gt;Q1380,"Zunahme",-1*Q1380&gt;R1380,"Abnahme",TRUE,"Konstant")</f>
        <v>Konstant</v>
      </c>
      <c r="T1380">
        <f>IFERROR(INDEX(Gemeinde_Kennzahlen!A:C,MATCH(B1380,Gemeinde_Kennzahlen!B:B,),3),0)</f>
        <v>1553</v>
      </c>
      <c r="U1380">
        <f>IFERROR(IF(ISNUMBER(INDEX(Gemeinde_Kennzahlen!A:W,MATCH(B1380,Gemeinde_Kennzahlen!B:B,),23)),INDEX(Gemeinde_Kennzahlen!A:W,MATCH(B1380,Gemeinde_Kennzahlen!B:B,),23),0),0)</f>
        <v>301</v>
      </c>
    </row>
    <row r="1381" spans="1:21" x14ac:dyDescent="0.2">
      <c r="A1381">
        <v>4256</v>
      </c>
      <c r="B1381" t="s">
        <v>1014</v>
      </c>
      <c r="C1381" s="6">
        <v>0</v>
      </c>
      <c r="D1381" s="6">
        <v>0</v>
      </c>
      <c r="E1381" s="6">
        <v>0</v>
      </c>
      <c r="F1381" s="6">
        <v>0</v>
      </c>
      <c r="G1381" s="6">
        <v>0</v>
      </c>
      <c r="H1381" s="6">
        <v>0</v>
      </c>
      <c r="I1381" s="6">
        <v>0</v>
      </c>
      <c r="J1381" s="6">
        <v>0</v>
      </c>
      <c r="K1381" s="6">
        <v>0</v>
      </c>
      <c r="L1381" s="6">
        <v>0</v>
      </c>
      <c r="M1381" s="6">
        <f t="shared" si="132"/>
        <v>0</v>
      </c>
      <c r="N1381" s="6">
        <f t="shared" si="133"/>
        <v>0</v>
      </c>
      <c r="O1381" s="6">
        <f t="shared" si="134"/>
        <v>0</v>
      </c>
      <c r="P1381" s="6">
        <f t="shared" si="135"/>
        <v>0</v>
      </c>
      <c r="Q1381" s="6">
        <f t="shared" si="136"/>
        <v>0</v>
      </c>
      <c r="R1381" s="6">
        <f t="shared" si="137"/>
        <v>0</v>
      </c>
      <c r="S1381" t="str" cm="1">
        <f t="array" ref="S1381">_xlfn.IFS(R1381&gt;Q1381,"Zunahme",-1*Q1381&gt;R1381,"Abnahme",TRUE,"Konstant")</f>
        <v>Konstant</v>
      </c>
      <c r="T1381">
        <f>IFERROR(INDEX(Gemeinde_Kennzahlen!A:C,MATCH(B1381,Gemeinde_Kennzahlen!B:B,),3),0)</f>
        <v>1047</v>
      </c>
      <c r="U1381">
        <f>IFERROR(IF(ISNUMBER(INDEX(Gemeinde_Kennzahlen!A:W,MATCH(B1381,Gemeinde_Kennzahlen!B:B,),23)),INDEX(Gemeinde_Kennzahlen!A:W,MATCH(B1381,Gemeinde_Kennzahlen!B:B,),23),0),0)</f>
        <v>130</v>
      </c>
    </row>
    <row r="1382" spans="1:21" x14ac:dyDescent="0.2">
      <c r="A1382">
        <v>4257</v>
      </c>
      <c r="B1382" t="s">
        <v>1013</v>
      </c>
      <c r="C1382" s="6">
        <v>0</v>
      </c>
      <c r="D1382" s="6">
        <v>0</v>
      </c>
      <c r="E1382" s="6">
        <v>0</v>
      </c>
      <c r="F1382" s="6">
        <v>0</v>
      </c>
      <c r="G1382" s="6">
        <v>0</v>
      </c>
      <c r="H1382" s="6">
        <v>0</v>
      </c>
      <c r="I1382" s="6">
        <v>0</v>
      </c>
      <c r="J1382" s="6">
        <v>0</v>
      </c>
      <c r="K1382" s="6">
        <v>0</v>
      </c>
      <c r="L1382" s="6">
        <v>0</v>
      </c>
      <c r="M1382" s="6">
        <f t="shared" si="132"/>
        <v>0</v>
      </c>
      <c r="N1382" s="6">
        <f t="shared" si="133"/>
        <v>0</v>
      </c>
      <c r="O1382" s="6">
        <f t="shared" si="134"/>
        <v>0</v>
      </c>
      <c r="P1382" s="6">
        <f t="shared" si="135"/>
        <v>0</v>
      </c>
      <c r="Q1382" s="6">
        <f t="shared" si="136"/>
        <v>0</v>
      </c>
      <c r="R1382" s="6">
        <f t="shared" si="137"/>
        <v>0</v>
      </c>
      <c r="S1382" t="str" cm="1">
        <f t="array" ref="S1382">_xlfn.IFS(R1382&gt;Q1382,"Zunahme",-1*Q1382&gt;R1382,"Abnahme",TRUE,"Konstant")</f>
        <v>Konstant</v>
      </c>
      <c r="T1382">
        <f>IFERROR(INDEX(Gemeinde_Kennzahlen!A:C,MATCH(B1382,Gemeinde_Kennzahlen!B:B,),3),0)</f>
        <v>361</v>
      </c>
      <c r="U1382">
        <f>IFERROR(IF(ISNUMBER(INDEX(Gemeinde_Kennzahlen!A:W,MATCH(B1382,Gemeinde_Kennzahlen!B:B,),23)),INDEX(Gemeinde_Kennzahlen!A:W,MATCH(B1382,Gemeinde_Kennzahlen!B:B,),23),0),0)</f>
        <v>0</v>
      </c>
    </row>
    <row r="1383" spans="1:21" x14ac:dyDescent="0.2">
      <c r="A1383">
        <v>4258</v>
      </c>
      <c r="B1383" t="s">
        <v>1012</v>
      </c>
      <c r="C1383" s="6">
        <v>0</v>
      </c>
      <c r="D1383" s="6">
        <v>0.45894717518013678</v>
      </c>
      <c r="E1383" s="6">
        <v>1.8357887007205471</v>
      </c>
      <c r="F1383" s="6">
        <v>0.45894717518013678</v>
      </c>
      <c r="G1383" s="6">
        <v>1.3768415255404103</v>
      </c>
      <c r="H1383" s="6">
        <v>2.2947358759006837</v>
      </c>
      <c r="I1383" s="6">
        <v>0.91789435036027356</v>
      </c>
      <c r="J1383" s="6">
        <v>0.91789435036027356</v>
      </c>
      <c r="K1383" s="6">
        <v>0.91789435036027356</v>
      </c>
      <c r="L1383" s="6">
        <v>0.91789435036027356</v>
      </c>
      <c r="M1383" s="6">
        <f t="shared" si="132"/>
        <v>1.0096837853963008</v>
      </c>
      <c r="N1383" s="6">
        <f t="shared" si="133"/>
        <v>0.91789435036027356</v>
      </c>
      <c r="O1383" s="6">
        <f t="shared" si="134"/>
        <v>0.82610491532424624</v>
      </c>
      <c r="P1383" s="6">
        <f t="shared" si="135"/>
        <v>1.1932626554683556</v>
      </c>
      <c r="Q1383" s="6">
        <f t="shared" si="136"/>
        <v>0.21417534841739722</v>
      </c>
      <c r="R1383" s="6">
        <f t="shared" si="137"/>
        <v>0.18357887007205487</v>
      </c>
      <c r="S1383" t="str" cm="1">
        <f t="array" ref="S1383">_xlfn.IFS(R1383&gt;Q1383,"Zunahme",-1*Q1383&gt;R1383,"Abnahme",TRUE,"Konstant")</f>
        <v>Konstant</v>
      </c>
      <c r="T1383">
        <f>IFERROR(INDEX(Gemeinde_Kennzahlen!A:C,MATCH(B1383,Gemeinde_Kennzahlen!B:B,),3),0)</f>
        <v>13503</v>
      </c>
      <c r="U1383">
        <f>IFERROR(IF(ISNUMBER(INDEX(Gemeinde_Kennzahlen!A:W,MATCH(B1383,Gemeinde_Kennzahlen!B:B,),23)),INDEX(Gemeinde_Kennzahlen!A:W,MATCH(B1383,Gemeinde_Kennzahlen!B:B,),23),0),0)</f>
        <v>8286</v>
      </c>
    </row>
    <row r="1384" spans="1:21" x14ac:dyDescent="0.2">
      <c r="A1384">
        <v>4259</v>
      </c>
      <c r="B1384" t="s">
        <v>1011</v>
      </c>
      <c r="C1384" s="6">
        <v>0</v>
      </c>
      <c r="D1384" s="6">
        <v>0</v>
      </c>
      <c r="E1384" s="6">
        <v>0</v>
      </c>
      <c r="F1384" s="6">
        <v>0</v>
      </c>
      <c r="G1384" s="6">
        <v>0</v>
      </c>
      <c r="H1384" s="6">
        <v>0</v>
      </c>
      <c r="I1384" s="6">
        <v>0</v>
      </c>
      <c r="J1384" s="6">
        <v>0</v>
      </c>
      <c r="K1384" s="6">
        <v>0</v>
      </c>
      <c r="L1384" s="6">
        <v>0</v>
      </c>
      <c r="M1384" s="6">
        <f t="shared" si="132"/>
        <v>0</v>
      </c>
      <c r="N1384" s="6">
        <f t="shared" si="133"/>
        <v>0</v>
      </c>
      <c r="O1384" s="6">
        <f t="shared" si="134"/>
        <v>0</v>
      </c>
      <c r="P1384" s="6">
        <f t="shared" si="135"/>
        <v>0</v>
      </c>
      <c r="Q1384" s="6">
        <f t="shared" si="136"/>
        <v>0</v>
      </c>
      <c r="R1384" s="6">
        <f t="shared" si="137"/>
        <v>0</v>
      </c>
      <c r="S1384" t="str" cm="1">
        <f t="array" ref="S1384">_xlfn.IFS(R1384&gt;Q1384,"Zunahme",-1*Q1384&gt;R1384,"Abnahme",TRUE,"Konstant")</f>
        <v>Konstant</v>
      </c>
      <c r="T1384">
        <f>IFERROR(INDEX(Gemeinde_Kennzahlen!A:C,MATCH(B1384,Gemeinde_Kennzahlen!B:B,),3),0)</f>
        <v>802</v>
      </c>
      <c r="U1384">
        <f>IFERROR(IF(ISNUMBER(INDEX(Gemeinde_Kennzahlen!A:W,MATCH(B1384,Gemeinde_Kennzahlen!B:B,),23)),INDEX(Gemeinde_Kennzahlen!A:W,MATCH(B1384,Gemeinde_Kennzahlen!B:B,),23),0),0)</f>
        <v>174</v>
      </c>
    </row>
    <row r="1385" spans="1:21" x14ac:dyDescent="0.2">
      <c r="A1385">
        <v>4260</v>
      </c>
      <c r="B1385" t="s">
        <v>1010</v>
      </c>
      <c r="C1385" s="6">
        <v>0</v>
      </c>
      <c r="D1385" s="6">
        <v>0</v>
      </c>
      <c r="E1385" s="6">
        <v>1.5017269860339388</v>
      </c>
      <c r="F1385" s="6">
        <v>0</v>
      </c>
      <c r="G1385" s="6">
        <v>0</v>
      </c>
      <c r="H1385" s="6">
        <v>0</v>
      </c>
      <c r="I1385" s="6">
        <v>1.5017269860339388</v>
      </c>
      <c r="J1385" s="6">
        <v>4.5051809581018167</v>
      </c>
      <c r="K1385" s="6">
        <v>3.0034539720678777</v>
      </c>
      <c r="L1385" s="6">
        <v>0</v>
      </c>
      <c r="M1385" s="6">
        <f t="shared" si="132"/>
        <v>1.0512088902237573</v>
      </c>
      <c r="N1385" s="6">
        <f t="shared" si="133"/>
        <v>0</v>
      </c>
      <c r="O1385" s="6">
        <f t="shared" si="134"/>
        <v>0.30034539720678777</v>
      </c>
      <c r="P1385" s="6">
        <f t="shared" si="135"/>
        <v>1.8020723832407266</v>
      </c>
      <c r="Q1385" s="6">
        <f t="shared" si="136"/>
        <v>0.5030723142173944</v>
      </c>
      <c r="R1385" s="6">
        <f t="shared" si="137"/>
        <v>0.75086349301696931</v>
      </c>
      <c r="S1385" t="str" cm="1">
        <f t="array" ref="S1385">_xlfn.IFS(R1385&gt;Q1385,"Zunahme",-1*Q1385&gt;R1385,"Abnahme",TRUE,"Konstant")</f>
        <v>Zunahme</v>
      </c>
      <c r="T1385">
        <f>IFERROR(INDEX(Gemeinde_Kennzahlen!A:C,MATCH(B1385,Gemeinde_Kennzahlen!B:B,),3),0)</f>
        <v>3184</v>
      </c>
      <c r="U1385">
        <f>IFERROR(IF(ISNUMBER(INDEX(Gemeinde_Kennzahlen!A:W,MATCH(B1385,Gemeinde_Kennzahlen!B:B,),23)),INDEX(Gemeinde_Kennzahlen!A:W,MATCH(B1385,Gemeinde_Kennzahlen!B:B,),23),0),0)</f>
        <v>3475</v>
      </c>
    </row>
    <row r="1386" spans="1:21" x14ac:dyDescent="0.2">
      <c r="A1386">
        <v>4261</v>
      </c>
      <c r="B1386" t="s">
        <v>1009</v>
      </c>
      <c r="C1386" s="6">
        <v>0</v>
      </c>
      <c r="D1386" s="6">
        <v>0</v>
      </c>
      <c r="E1386" s="6">
        <v>0</v>
      </c>
      <c r="F1386" s="6">
        <v>0</v>
      </c>
      <c r="G1386" s="6">
        <v>0</v>
      </c>
      <c r="H1386" s="6">
        <v>0</v>
      </c>
      <c r="I1386" s="6">
        <v>0</v>
      </c>
      <c r="J1386" s="6">
        <v>0</v>
      </c>
      <c r="K1386" s="6">
        <v>0</v>
      </c>
      <c r="L1386" s="6">
        <v>0</v>
      </c>
      <c r="M1386" s="6">
        <f t="shared" si="132"/>
        <v>0</v>
      </c>
      <c r="N1386" s="6">
        <f t="shared" si="133"/>
        <v>0</v>
      </c>
      <c r="O1386" s="6">
        <f t="shared" si="134"/>
        <v>0</v>
      </c>
      <c r="P1386" s="6">
        <f t="shared" si="135"/>
        <v>0</v>
      </c>
      <c r="Q1386" s="6">
        <f t="shared" si="136"/>
        <v>0</v>
      </c>
      <c r="R1386" s="6">
        <f t="shared" si="137"/>
        <v>0</v>
      </c>
      <c r="S1386" t="str" cm="1">
        <f t="array" ref="S1386">_xlfn.IFS(R1386&gt;Q1386,"Zunahme",-1*Q1386&gt;R1386,"Abnahme",TRUE,"Konstant")</f>
        <v>Konstant</v>
      </c>
      <c r="T1386">
        <f>IFERROR(INDEX(Gemeinde_Kennzahlen!A:C,MATCH(B1386,Gemeinde_Kennzahlen!B:B,),3),0)</f>
        <v>1984</v>
      </c>
      <c r="U1386">
        <f>IFERROR(IF(ISNUMBER(INDEX(Gemeinde_Kennzahlen!A:W,MATCH(B1386,Gemeinde_Kennzahlen!B:B,),23)),INDEX(Gemeinde_Kennzahlen!A:W,MATCH(B1386,Gemeinde_Kennzahlen!B:B,),23),0),0)</f>
        <v>879</v>
      </c>
    </row>
    <row r="1387" spans="1:21" x14ac:dyDescent="0.2">
      <c r="A1387">
        <v>4262</v>
      </c>
      <c r="B1387" t="s">
        <v>1008</v>
      </c>
      <c r="C1387" s="6">
        <v>0</v>
      </c>
      <c r="D1387" s="6">
        <v>0</v>
      </c>
      <c r="E1387" s="6">
        <v>0</v>
      </c>
      <c r="F1387" s="6">
        <v>0</v>
      </c>
      <c r="G1387" s="6">
        <v>0</v>
      </c>
      <c r="H1387" s="6">
        <v>0</v>
      </c>
      <c r="I1387" s="6">
        <v>0</v>
      </c>
      <c r="J1387" s="6">
        <v>0</v>
      </c>
      <c r="K1387" s="6">
        <v>0</v>
      </c>
      <c r="L1387" s="6">
        <v>0</v>
      </c>
      <c r="M1387" s="6">
        <f t="shared" si="132"/>
        <v>0</v>
      </c>
      <c r="N1387" s="6">
        <f t="shared" si="133"/>
        <v>0</v>
      </c>
      <c r="O1387" s="6">
        <f t="shared" si="134"/>
        <v>0</v>
      </c>
      <c r="P1387" s="6">
        <f t="shared" si="135"/>
        <v>0</v>
      </c>
      <c r="Q1387" s="6">
        <f t="shared" si="136"/>
        <v>0</v>
      </c>
      <c r="R1387" s="6">
        <f t="shared" si="137"/>
        <v>0</v>
      </c>
      <c r="S1387" t="str" cm="1">
        <f t="array" ref="S1387">_xlfn.IFS(R1387&gt;Q1387,"Zunahme",-1*Q1387&gt;R1387,"Abnahme",TRUE,"Konstant")</f>
        <v>Konstant</v>
      </c>
      <c r="T1387">
        <f>IFERROR(INDEX(Gemeinde_Kennzahlen!A:C,MATCH(B1387,Gemeinde_Kennzahlen!B:B,),3),0)</f>
        <v>1040</v>
      </c>
      <c r="U1387">
        <f>IFERROR(IF(ISNUMBER(INDEX(Gemeinde_Kennzahlen!A:W,MATCH(B1387,Gemeinde_Kennzahlen!B:B,),23)),INDEX(Gemeinde_Kennzahlen!A:W,MATCH(B1387,Gemeinde_Kennzahlen!B:B,),23),0),0)</f>
        <v>208</v>
      </c>
    </row>
    <row r="1388" spans="1:21" x14ac:dyDescent="0.2">
      <c r="A1388">
        <v>4263</v>
      </c>
      <c r="B1388" t="s">
        <v>1007</v>
      </c>
      <c r="C1388" s="6">
        <v>0</v>
      </c>
      <c r="D1388" s="6">
        <v>0</v>
      </c>
      <c r="E1388" s="6">
        <v>3.3875338753387534</v>
      </c>
      <c r="F1388" s="6">
        <v>3.3875338753387534</v>
      </c>
      <c r="G1388" s="6">
        <v>0</v>
      </c>
      <c r="H1388" s="6">
        <v>3.3875338753387534</v>
      </c>
      <c r="I1388" s="6">
        <v>0</v>
      </c>
      <c r="J1388" s="6">
        <v>0</v>
      </c>
      <c r="K1388" s="6">
        <v>0</v>
      </c>
      <c r="L1388" s="6">
        <v>0</v>
      </c>
      <c r="M1388" s="6">
        <f t="shared" si="132"/>
        <v>1.0162601626016259</v>
      </c>
      <c r="N1388" s="6">
        <f t="shared" si="133"/>
        <v>0</v>
      </c>
      <c r="O1388" s="6">
        <f t="shared" si="134"/>
        <v>1.3550135501355014</v>
      </c>
      <c r="P1388" s="6">
        <f t="shared" si="135"/>
        <v>0.6775067750677507</v>
      </c>
      <c r="Q1388" s="6">
        <f t="shared" si="136"/>
        <v>0.51745434676556468</v>
      </c>
      <c r="R1388" s="6">
        <f t="shared" si="137"/>
        <v>-0.33875338753387518</v>
      </c>
      <c r="S1388" t="str" cm="1">
        <f t="array" ref="S1388">_xlfn.IFS(R1388&gt;Q1388,"Zunahme",-1*Q1388&gt;R1388,"Abnahme",TRUE,"Konstant")</f>
        <v>Konstant</v>
      </c>
      <c r="T1388">
        <f>IFERROR(INDEX(Gemeinde_Kennzahlen!A:C,MATCH(B1388,Gemeinde_Kennzahlen!B:B,),3),0)</f>
        <v>2381</v>
      </c>
      <c r="U1388">
        <f>IFERROR(IF(ISNUMBER(INDEX(Gemeinde_Kennzahlen!A:W,MATCH(B1388,Gemeinde_Kennzahlen!B:B,),23)),INDEX(Gemeinde_Kennzahlen!A:W,MATCH(B1388,Gemeinde_Kennzahlen!B:B,),23),0),0)</f>
        <v>571</v>
      </c>
    </row>
    <row r="1389" spans="1:21" x14ac:dyDescent="0.2">
      <c r="A1389">
        <v>4264</v>
      </c>
      <c r="B1389" t="s">
        <v>1006</v>
      </c>
      <c r="C1389" s="6">
        <v>0</v>
      </c>
      <c r="D1389" s="6">
        <v>0</v>
      </c>
      <c r="E1389" s="6">
        <v>0</v>
      </c>
      <c r="F1389" s="6">
        <v>0</v>
      </c>
      <c r="G1389" s="6">
        <v>0</v>
      </c>
      <c r="H1389" s="6">
        <v>0</v>
      </c>
      <c r="I1389" s="6">
        <v>0</v>
      </c>
      <c r="J1389" s="6">
        <v>0</v>
      </c>
      <c r="K1389" s="6">
        <v>0</v>
      </c>
      <c r="L1389" s="6">
        <v>0</v>
      </c>
      <c r="M1389" s="6">
        <f t="shared" si="132"/>
        <v>0</v>
      </c>
      <c r="N1389" s="6">
        <f t="shared" si="133"/>
        <v>0</v>
      </c>
      <c r="O1389" s="6">
        <f t="shared" si="134"/>
        <v>0</v>
      </c>
      <c r="P1389" s="6">
        <f t="shared" si="135"/>
        <v>0</v>
      </c>
      <c r="Q1389" s="6">
        <f t="shared" si="136"/>
        <v>0</v>
      </c>
      <c r="R1389" s="6">
        <f t="shared" si="137"/>
        <v>0</v>
      </c>
      <c r="S1389" t="str" cm="1">
        <f t="array" ref="S1389">_xlfn.IFS(R1389&gt;Q1389,"Zunahme",-1*Q1389&gt;R1389,"Abnahme",TRUE,"Konstant")</f>
        <v>Konstant</v>
      </c>
      <c r="T1389">
        <f>IFERROR(INDEX(Gemeinde_Kennzahlen!A:C,MATCH(B1389,Gemeinde_Kennzahlen!B:B,),3),0)</f>
        <v>864</v>
      </c>
      <c r="U1389">
        <f>IFERROR(IF(ISNUMBER(INDEX(Gemeinde_Kennzahlen!A:W,MATCH(B1389,Gemeinde_Kennzahlen!B:B,),23)),INDEX(Gemeinde_Kennzahlen!A:W,MATCH(B1389,Gemeinde_Kennzahlen!B:B,),23),0),0)</f>
        <v>252</v>
      </c>
    </row>
    <row r="1390" spans="1:21" x14ac:dyDescent="0.2">
      <c r="A1390">
        <v>4271</v>
      </c>
      <c r="B1390" t="s">
        <v>1005</v>
      </c>
      <c r="C1390" s="6">
        <v>1.6889039013680123</v>
      </c>
      <c r="D1390" s="6">
        <v>0.84445195068400614</v>
      </c>
      <c r="E1390" s="6">
        <v>0.84445195068400614</v>
      </c>
      <c r="F1390" s="6">
        <v>0.84445195068400614</v>
      </c>
      <c r="G1390" s="6">
        <v>0.84445195068400614</v>
      </c>
      <c r="H1390" s="6">
        <v>0</v>
      </c>
      <c r="I1390" s="6">
        <v>0.84445195068400614</v>
      </c>
      <c r="J1390" s="6">
        <v>2.5333558520520185</v>
      </c>
      <c r="K1390" s="6">
        <v>0.84445195068400614</v>
      </c>
      <c r="L1390" s="6">
        <v>0</v>
      </c>
      <c r="M1390" s="6">
        <f t="shared" si="132"/>
        <v>0.92889714575240689</v>
      </c>
      <c r="N1390" s="6">
        <f t="shared" si="133"/>
        <v>0.84445195068400614</v>
      </c>
      <c r="O1390" s="6">
        <f t="shared" si="134"/>
        <v>1.0133423408208073</v>
      </c>
      <c r="P1390" s="6">
        <f t="shared" si="135"/>
        <v>0.84445195068400614</v>
      </c>
      <c r="Q1390" s="6">
        <f t="shared" si="136"/>
        <v>0.23381815748798274</v>
      </c>
      <c r="R1390" s="6">
        <f t="shared" si="137"/>
        <v>-8.4445195068400758E-2</v>
      </c>
      <c r="S1390" t="str" cm="1">
        <f t="array" ref="S1390">_xlfn.IFS(R1390&gt;Q1390,"Zunahme",-1*Q1390&gt;R1390,"Abnahme",TRUE,"Konstant")</f>
        <v>Konstant</v>
      </c>
      <c r="T1390">
        <f>IFERROR(INDEX(Gemeinde_Kennzahlen!A:C,MATCH(B1390,Gemeinde_Kennzahlen!B:B,),3),0)</f>
        <v>8376</v>
      </c>
      <c r="U1390">
        <f>IFERROR(IF(ISNUMBER(INDEX(Gemeinde_Kennzahlen!A:W,MATCH(B1390,Gemeinde_Kennzahlen!B:B,),23)),INDEX(Gemeinde_Kennzahlen!A:W,MATCH(B1390,Gemeinde_Kennzahlen!B:B,),23),0),0)</f>
        <v>3466</v>
      </c>
    </row>
    <row r="1391" spans="1:21" x14ac:dyDescent="0.2">
      <c r="A1391">
        <v>4273</v>
      </c>
      <c r="B1391" t="s">
        <v>1004</v>
      </c>
      <c r="C1391" s="6">
        <v>0</v>
      </c>
      <c r="D1391" s="6">
        <v>0</v>
      </c>
      <c r="E1391" s="6">
        <v>0</v>
      </c>
      <c r="F1391" s="6">
        <v>0</v>
      </c>
      <c r="G1391" s="6">
        <v>0</v>
      </c>
      <c r="H1391" s="6">
        <v>0</v>
      </c>
      <c r="I1391" s="6">
        <v>0</v>
      </c>
      <c r="J1391" s="6">
        <v>0</v>
      </c>
      <c r="K1391" s="6">
        <v>0</v>
      </c>
      <c r="L1391" s="6">
        <v>0</v>
      </c>
      <c r="M1391" s="6">
        <f t="shared" si="132"/>
        <v>0</v>
      </c>
      <c r="N1391" s="6">
        <f t="shared" si="133"/>
        <v>0</v>
      </c>
      <c r="O1391" s="6">
        <f t="shared" si="134"/>
        <v>0</v>
      </c>
      <c r="P1391" s="6">
        <f t="shared" si="135"/>
        <v>0</v>
      </c>
      <c r="Q1391" s="6">
        <f t="shared" si="136"/>
        <v>0</v>
      </c>
      <c r="R1391" s="6">
        <f t="shared" si="137"/>
        <v>0</v>
      </c>
      <c r="S1391" t="str" cm="1">
        <f t="array" ref="S1391">_xlfn.IFS(R1391&gt;Q1391,"Zunahme",-1*Q1391&gt;R1391,"Abnahme",TRUE,"Konstant")</f>
        <v>Konstant</v>
      </c>
      <c r="T1391">
        <f>IFERROR(INDEX(Gemeinde_Kennzahlen!A:C,MATCH(B1391,Gemeinde_Kennzahlen!B:B,),3),0)</f>
        <v>804</v>
      </c>
      <c r="U1391">
        <f>IFERROR(IF(ISNUMBER(INDEX(Gemeinde_Kennzahlen!A:W,MATCH(B1391,Gemeinde_Kennzahlen!B:B,),23)),INDEX(Gemeinde_Kennzahlen!A:W,MATCH(B1391,Gemeinde_Kennzahlen!B:B,),23),0),0)</f>
        <v>154</v>
      </c>
    </row>
    <row r="1392" spans="1:21" x14ac:dyDescent="0.2">
      <c r="A1392">
        <v>4274</v>
      </c>
      <c r="B1392" t="s">
        <v>1003</v>
      </c>
      <c r="C1392" s="6">
        <v>2.1381227282446011</v>
      </c>
      <c r="D1392" s="6">
        <v>0</v>
      </c>
      <c r="E1392" s="6">
        <v>0</v>
      </c>
      <c r="F1392" s="6">
        <v>0</v>
      </c>
      <c r="G1392" s="6">
        <v>0</v>
      </c>
      <c r="H1392" s="6">
        <v>0</v>
      </c>
      <c r="I1392" s="6">
        <v>0</v>
      </c>
      <c r="J1392" s="6">
        <v>4.2762454564892023</v>
      </c>
      <c r="K1392" s="6">
        <v>0</v>
      </c>
      <c r="L1392" s="6">
        <v>0</v>
      </c>
      <c r="M1392" s="6">
        <f t="shared" si="132"/>
        <v>0.6414368184733803</v>
      </c>
      <c r="N1392" s="6">
        <f t="shared" si="133"/>
        <v>0</v>
      </c>
      <c r="O1392" s="6">
        <f t="shared" si="134"/>
        <v>0.42762454564892022</v>
      </c>
      <c r="P1392" s="6">
        <f t="shared" si="135"/>
        <v>0.85524909129784044</v>
      </c>
      <c r="Q1392" s="6">
        <f t="shared" si="136"/>
        <v>0.45635551546096842</v>
      </c>
      <c r="R1392" s="6">
        <f t="shared" si="137"/>
        <v>0.21381227282446014</v>
      </c>
      <c r="S1392" t="str" cm="1">
        <f t="array" ref="S1392">_xlfn.IFS(R1392&gt;Q1392,"Zunahme",-1*Q1392&gt;R1392,"Abnahme",TRUE,"Konstant")</f>
        <v>Konstant</v>
      </c>
      <c r="T1392">
        <f>IFERROR(INDEX(Gemeinde_Kennzahlen!A:C,MATCH(B1392,Gemeinde_Kennzahlen!B:B,),3),0)</f>
        <v>3947</v>
      </c>
      <c r="U1392">
        <f>IFERROR(IF(ISNUMBER(INDEX(Gemeinde_Kennzahlen!A:W,MATCH(B1392,Gemeinde_Kennzahlen!B:B,),23)),INDEX(Gemeinde_Kennzahlen!A:W,MATCH(B1392,Gemeinde_Kennzahlen!B:B,),23),0),0)</f>
        <v>730</v>
      </c>
    </row>
    <row r="1393" spans="1:21" x14ac:dyDescent="0.2">
      <c r="A1393">
        <v>4275</v>
      </c>
      <c r="B1393" t="s">
        <v>1002</v>
      </c>
      <c r="C1393" s="6">
        <v>0</v>
      </c>
      <c r="D1393" s="6">
        <v>0</v>
      </c>
      <c r="E1393" s="6">
        <v>0</v>
      </c>
      <c r="F1393" s="6">
        <v>0</v>
      </c>
      <c r="G1393" s="6">
        <v>0</v>
      </c>
      <c r="H1393" s="6">
        <v>0</v>
      </c>
      <c r="I1393" s="6">
        <v>0</v>
      </c>
      <c r="J1393" s="6">
        <v>0</v>
      </c>
      <c r="K1393" s="6">
        <v>0</v>
      </c>
      <c r="L1393" s="6">
        <v>0</v>
      </c>
      <c r="M1393" s="6">
        <f t="shared" si="132"/>
        <v>0</v>
      </c>
      <c r="N1393" s="6">
        <f t="shared" si="133"/>
        <v>0</v>
      </c>
      <c r="O1393" s="6">
        <f t="shared" si="134"/>
        <v>0</v>
      </c>
      <c r="P1393" s="6">
        <f t="shared" si="135"/>
        <v>0</v>
      </c>
      <c r="Q1393" s="6">
        <f t="shared" si="136"/>
        <v>0</v>
      </c>
      <c r="R1393" s="6">
        <f t="shared" si="137"/>
        <v>0</v>
      </c>
      <c r="S1393" t="str" cm="1">
        <f t="array" ref="S1393">_xlfn.IFS(R1393&gt;Q1393,"Zunahme",-1*Q1393&gt;R1393,"Abnahme",TRUE,"Konstant")</f>
        <v>Konstant</v>
      </c>
      <c r="T1393">
        <f>IFERROR(INDEX(Gemeinde_Kennzahlen!A:C,MATCH(B1393,Gemeinde_Kennzahlen!B:B,),3),0)</f>
        <v>870</v>
      </c>
      <c r="U1393">
        <f>IFERROR(IF(ISNUMBER(INDEX(Gemeinde_Kennzahlen!A:W,MATCH(B1393,Gemeinde_Kennzahlen!B:B,),23)),INDEX(Gemeinde_Kennzahlen!A:W,MATCH(B1393,Gemeinde_Kennzahlen!B:B,),23),0),0)</f>
        <v>259</v>
      </c>
    </row>
    <row r="1394" spans="1:21" x14ac:dyDescent="0.2">
      <c r="A1394">
        <v>4276</v>
      </c>
      <c r="B1394" t="s">
        <v>1001</v>
      </c>
      <c r="C1394" s="6">
        <v>6.5477164838762478</v>
      </c>
      <c r="D1394" s="6">
        <v>1.636929120969062</v>
      </c>
      <c r="E1394" s="6">
        <v>1.636929120969062</v>
      </c>
      <c r="F1394" s="6">
        <v>1.636929120969062</v>
      </c>
      <c r="G1394" s="6">
        <v>0</v>
      </c>
      <c r="H1394" s="6">
        <v>1.636929120969062</v>
      </c>
      <c r="I1394" s="6">
        <v>3.2738582419381239</v>
      </c>
      <c r="J1394" s="6">
        <v>3.2738582419381239</v>
      </c>
      <c r="K1394" s="6">
        <v>1.636929120969062</v>
      </c>
      <c r="L1394" s="6">
        <v>0</v>
      </c>
      <c r="M1394" s="6">
        <f t="shared" si="132"/>
        <v>2.1280078572597807</v>
      </c>
      <c r="N1394" s="6">
        <f t="shared" si="133"/>
        <v>1.636929120969062</v>
      </c>
      <c r="O1394" s="6">
        <f t="shared" si="134"/>
        <v>2.2917007693566869</v>
      </c>
      <c r="P1394" s="6">
        <f t="shared" si="135"/>
        <v>1.9643149451628745</v>
      </c>
      <c r="Q1394" s="6">
        <f t="shared" si="136"/>
        <v>0.60020734435532241</v>
      </c>
      <c r="R1394" s="6">
        <f t="shared" si="137"/>
        <v>-0.16369291209690617</v>
      </c>
      <c r="S1394" t="str" cm="1">
        <f t="array" ref="S1394">_xlfn.IFS(R1394&gt;Q1394,"Zunahme",-1*Q1394&gt;R1394,"Abnahme",TRUE,"Konstant")</f>
        <v>Konstant</v>
      </c>
      <c r="T1394">
        <f>IFERROR(INDEX(Gemeinde_Kennzahlen!A:C,MATCH(B1394,Gemeinde_Kennzahlen!B:B,),3),0)</f>
        <v>4581</v>
      </c>
      <c r="U1394">
        <f>IFERROR(IF(ISNUMBER(INDEX(Gemeinde_Kennzahlen!A:W,MATCH(B1394,Gemeinde_Kennzahlen!B:B,),23)),INDEX(Gemeinde_Kennzahlen!A:W,MATCH(B1394,Gemeinde_Kennzahlen!B:B,),23),0),0)</f>
        <v>1528</v>
      </c>
    </row>
    <row r="1395" spans="1:21" x14ac:dyDescent="0.2">
      <c r="A1395">
        <v>4277</v>
      </c>
      <c r="B1395" t="s">
        <v>1000</v>
      </c>
      <c r="C1395" s="6">
        <v>0</v>
      </c>
      <c r="D1395" s="6">
        <v>7.9239302694136287</v>
      </c>
      <c r="E1395" s="6">
        <v>0</v>
      </c>
      <c r="F1395" s="6">
        <v>0</v>
      </c>
      <c r="G1395" s="6">
        <v>0</v>
      </c>
      <c r="H1395" s="6">
        <v>0</v>
      </c>
      <c r="I1395" s="6">
        <v>7.9239302694136287</v>
      </c>
      <c r="J1395" s="6">
        <v>0</v>
      </c>
      <c r="K1395" s="6">
        <v>0</v>
      </c>
      <c r="L1395" s="6">
        <v>7.9239302694136287</v>
      </c>
      <c r="M1395" s="6">
        <f t="shared" si="132"/>
        <v>2.3771790808240887</v>
      </c>
      <c r="N1395" s="6">
        <f t="shared" si="133"/>
        <v>0</v>
      </c>
      <c r="O1395" s="6">
        <f t="shared" si="134"/>
        <v>1.5847860538827256</v>
      </c>
      <c r="P1395" s="6">
        <f t="shared" si="135"/>
        <v>3.1695721077654513</v>
      </c>
      <c r="Q1395" s="6">
        <f t="shared" si="136"/>
        <v>1.2104003420379925</v>
      </c>
      <c r="R1395" s="6">
        <f t="shared" si="137"/>
        <v>0.7923930269413626</v>
      </c>
      <c r="S1395" t="str" cm="1">
        <f t="array" ref="S1395">_xlfn.IFS(R1395&gt;Q1395,"Zunahme",-1*Q1395&gt;R1395,"Abnahme",TRUE,"Konstant")</f>
        <v>Konstant</v>
      </c>
      <c r="T1395">
        <f>IFERROR(INDEX(Gemeinde_Kennzahlen!A:C,MATCH(B1395,Gemeinde_Kennzahlen!B:B,),3),0)</f>
        <v>899</v>
      </c>
      <c r="U1395">
        <f>IFERROR(IF(ISNUMBER(INDEX(Gemeinde_Kennzahlen!A:W,MATCH(B1395,Gemeinde_Kennzahlen!B:B,),23)),INDEX(Gemeinde_Kennzahlen!A:W,MATCH(B1395,Gemeinde_Kennzahlen!B:B,),23),0),0)</f>
        <v>363</v>
      </c>
    </row>
    <row r="1396" spans="1:21" x14ac:dyDescent="0.2">
      <c r="A1396">
        <v>4279</v>
      </c>
      <c r="B1396" t="s">
        <v>999</v>
      </c>
      <c r="C1396" s="6">
        <v>7.5528700906344408</v>
      </c>
      <c r="D1396" s="6">
        <v>7.5528700906344408</v>
      </c>
      <c r="E1396" s="6">
        <v>2.5176233635448138</v>
      </c>
      <c r="F1396" s="6">
        <v>2.5176233635448138</v>
      </c>
      <c r="G1396" s="6">
        <v>5.0352467270896275</v>
      </c>
      <c r="H1396" s="6">
        <v>7.5528700906344408</v>
      </c>
      <c r="I1396" s="6">
        <v>0</v>
      </c>
      <c r="J1396" s="6">
        <v>0</v>
      </c>
      <c r="K1396" s="6">
        <v>2.5176233635448138</v>
      </c>
      <c r="L1396" s="6">
        <v>2.5176233635448138</v>
      </c>
      <c r="M1396" s="6">
        <f t="shared" si="132"/>
        <v>3.7764350453172204</v>
      </c>
      <c r="N1396" s="6">
        <f t="shared" si="133"/>
        <v>2.5176233635448138</v>
      </c>
      <c r="O1396" s="6">
        <f t="shared" si="134"/>
        <v>5.0352467270896275</v>
      </c>
      <c r="P1396" s="6">
        <f t="shared" si="135"/>
        <v>2.5176233635448138</v>
      </c>
      <c r="Q1396" s="6">
        <f t="shared" si="136"/>
        <v>0.93826283043797787</v>
      </c>
      <c r="R1396" s="6">
        <f t="shared" si="137"/>
        <v>-1.2588116817724067</v>
      </c>
      <c r="S1396" t="str" cm="1">
        <f t="array" ref="S1396">_xlfn.IFS(R1396&gt;Q1396,"Zunahme",-1*Q1396&gt;R1396,"Abnahme",TRUE,"Konstant")</f>
        <v>Abnahme</v>
      </c>
      <c r="T1396">
        <f>IFERROR(INDEX(Gemeinde_Kennzahlen!A:C,MATCH(B1396,Gemeinde_Kennzahlen!B:B,),3),0)</f>
        <v>3013</v>
      </c>
      <c r="U1396">
        <f>IFERROR(IF(ISNUMBER(INDEX(Gemeinde_Kennzahlen!A:W,MATCH(B1396,Gemeinde_Kennzahlen!B:B,),23)),INDEX(Gemeinde_Kennzahlen!A:W,MATCH(B1396,Gemeinde_Kennzahlen!B:B,),23),0),0)</f>
        <v>959</v>
      </c>
    </row>
    <row r="1397" spans="1:21" x14ac:dyDescent="0.2">
      <c r="A1397">
        <v>4280</v>
      </c>
      <c r="B1397" t="s">
        <v>998</v>
      </c>
      <c r="C1397" s="6">
        <v>0</v>
      </c>
      <c r="D1397" s="6">
        <v>0.5135579293344289</v>
      </c>
      <c r="E1397" s="6">
        <v>0.5135579293344289</v>
      </c>
      <c r="F1397" s="6">
        <v>3.5949055053410022</v>
      </c>
      <c r="G1397" s="6">
        <v>0.5135579293344289</v>
      </c>
      <c r="H1397" s="6">
        <v>1.5406737880032868</v>
      </c>
      <c r="I1397" s="6">
        <v>1.0271158586688578</v>
      </c>
      <c r="J1397" s="6">
        <v>1.0271158586688578</v>
      </c>
      <c r="K1397" s="6">
        <v>1.0271158586688578</v>
      </c>
      <c r="L1397" s="6">
        <v>2.0542317173377156</v>
      </c>
      <c r="M1397" s="6">
        <f t="shared" si="132"/>
        <v>1.1811832374691864</v>
      </c>
      <c r="N1397" s="6">
        <f t="shared" si="133"/>
        <v>1.0271158586688578</v>
      </c>
      <c r="O1397" s="6">
        <f t="shared" si="134"/>
        <v>1.0271158586688576</v>
      </c>
      <c r="P1397" s="6">
        <f t="shared" si="135"/>
        <v>1.3352506162695152</v>
      </c>
      <c r="Q1397" s="6">
        <f t="shared" si="136"/>
        <v>0.32525335524513821</v>
      </c>
      <c r="R1397" s="6">
        <f t="shared" si="137"/>
        <v>0.15406737880032884</v>
      </c>
      <c r="S1397" t="str" cm="1">
        <f t="array" ref="S1397">_xlfn.IFS(R1397&gt;Q1397,"Zunahme",-1*Q1397&gt;R1397,"Abnahme",TRUE,"Konstant")</f>
        <v>Konstant</v>
      </c>
      <c r="T1397">
        <f>IFERROR(INDEX(Gemeinde_Kennzahlen!A:C,MATCH(B1397,Gemeinde_Kennzahlen!B:B,),3),0)</f>
        <v>14101</v>
      </c>
      <c r="U1397">
        <f>IFERROR(IF(ISNUMBER(INDEX(Gemeinde_Kennzahlen!A:W,MATCH(B1397,Gemeinde_Kennzahlen!B:B,),23)),INDEX(Gemeinde_Kennzahlen!A:W,MATCH(B1397,Gemeinde_Kennzahlen!B:B,),23),0),0)</f>
        <v>5371</v>
      </c>
    </row>
    <row r="1398" spans="1:21" x14ac:dyDescent="0.2">
      <c r="A1398">
        <v>4281</v>
      </c>
      <c r="B1398" t="s">
        <v>997</v>
      </c>
      <c r="C1398" s="6">
        <v>0</v>
      </c>
      <c r="D1398" s="6">
        <v>0</v>
      </c>
      <c r="E1398" s="6">
        <v>0</v>
      </c>
      <c r="F1398" s="6">
        <v>0</v>
      </c>
      <c r="G1398" s="6">
        <v>0</v>
      </c>
      <c r="H1398" s="6">
        <v>0</v>
      </c>
      <c r="I1398" s="6">
        <v>0</v>
      </c>
      <c r="J1398" s="6">
        <v>0</v>
      </c>
      <c r="K1398" s="6">
        <v>0</v>
      </c>
      <c r="L1398" s="6">
        <v>0</v>
      </c>
      <c r="M1398" s="6">
        <f t="shared" si="132"/>
        <v>0</v>
      </c>
      <c r="N1398" s="6">
        <f t="shared" si="133"/>
        <v>0</v>
      </c>
      <c r="O1398" s="6">
        <f t="shared" si="134"/>
        <v>0</v>
      </c>
      <c r="P1398" s="6">
        <f t="shared" si="135"/>
        <v>0</v>
      </c>
      <c r="Q1398" s="6">
        <f t="shared" si="136"/>
        <v>0</v>
      </c>
      <c r="R1398" s="6">
        <f t="shared" si="137"/>
        <v>0</v>
      </c>
      <c r="S1398" t="str" cm="1">
        <f t="array" ref="S1398">_xlfn.IFS(R1398&gt;Q1398,"Zunahme",-1*Q1398&gt;R1398,"Abnahme",TRUE,"Konstant")</f>
        <v>Konstant</v>
      </c>
      <c r="T1398">
        <f>IFERROR(INDEX(Gemeinde_Kennzahlen!A:C,MATCH(B1398,Gemeinde_Kennzahlen!B:B,),3),0)</f>
        <v>1555</v>
      </c>
      <c r="U1398">
        <f>IFERROR(IF(ISNUMBER(INDEX(Gemeinde_Kennzahlen!A:W,MATCH(B1398,Gemeinde_Kennzahlen!B:B,),23)),INDEX(Gemeinde_Kennzahlen!A:W,MATCH(B1398,Gemeinde_Kennzahlen!B:B,),23),0),0)</f>
        <v>645</v>
      </c>
    </row>
    <row r="1399" spans="1:21" x14ac:dyDescent="0.2">
      <c r="A1399">
        <v>4282</v>
      </c>
      <c r="B1399" t="s">
        <v>996</v>
      </c>
      <c r="C1399" s="6">
        <v>0</v>
      </c>
      <c r="D1399" s="6">
        <v>0.71296164266362472</v>
      </c>
      <c r="E1399" s="6">
        <v>1.4259232853272494</v>
      </c>
      <c r="F1399" s="6">
        <v>1.4259232853272494</v>
      </c>
      <c r="G1399" s="6">
        <v>0.71296164266362472</v>
      </c>
      <c r="H1399" s="6">
        <v>0</v>
      </c>
      <c r="I1399" s="6">
        <v>2.8518465706544989</v>
      </c>
      <c r="J1399" s="6">
        <v>1.4259232853272494</v>
      </c>
      <c r="K1399" s="6">
        <v>0</v>
      </c>
      <c r="L1399" s="6">
        <v>0.71296164266362472</v>
      </c>
      <c r="M1399" s="6">
        <f t="shared" si="132"/>
        <v>0.92685013546271233</v>
      </c>
      <c r="N1399" s="6">
        <f t="shared" si="133"/>
        <v>0.71296164266362472</v>
      </c>
      <c r="O1399" s="6">
        <f t="shared" si="134"/>
        <v>0.85555397119634979</v>
      </c>
      <c r="P1399" s="6">
        <f t="shared" si="135"/>
        <v>0.99814629972907465</v>
      </c>
      <c r="Q1399" s="6">
        <f t="shared" si="136"/>
        <v>0.28219834799747878</v>
      </c>
      <c r="R1399" s="6">
        <f t="shared" si="137"/>
        <v>7.1296164266362316E-2</v>
      </c>
      <c r="S1399" t="str" cm="1">
        <f t="array" ref="S1399">_xlfn.IFS(R1399&gt;Q1399,"Zunahme",-1*Q1399&gt;R1399,"Abnahme",TRUE,"Konstant")</f>
        <v>Konstant</v>
      </c>
      <c r="T1399">
        <f>IFERROR(INDEX(Gemeinde_Kennzahlen!A:C,MATCH(B1399,Gemeinde_Kennzahlen!B:B,),3),0)</f>
        <v>9148</v>
      </c>
      <c r="U1399">
        <f>IFERROR(IF(ISNUMBER(INDEX(Gemeinde_Kennzahlen!A:W,MATCH(B1399,Gemeinde_Kennzahlen!B:B,),23)),INDEX(Gemeinde_Kennzahlen!A:W,MATCH(B1399,Gemeinde_Kennzahlen!B:B,),23),0),0)</f>
        <v>4878</v>
      </c>
    </row>
    <row r="1400" spans="1:21" x14ac:dyDescent="0.2">
      <c r="A1400">
        <v>4283</v>
      </c>
      <c r="B1400" t="s">
        <v>995</v>
      </c>
      <c r="C1400" s="6">
        <v>0</v>
      </c>
      <c r="D1400" s="6">
        <v>0</v>
      </c>
      <c r="E1400" s="6">
        <v>0</v>
      </c>
      <c r="F1400" s="6">
        <v>1.7818959372772629</v>
      </c>
      <c r="G1400" s="6">
        <v>1.7818959372772629</v>
      </c>
      <c r="H1400" s="6">
        <v>0</v>
      </c>
      <c r="I1400" s="6">
        <v>0</v>
      </c>
      <c r="J1400" s="6">
        <v>0</v>
      </c>
      <c r="K1400" s="6">
        <v>0</v>
      </c>
      <c r="L1400" s="6">
        <v>1.7818959372772629</v>
      </c>
      <c r="M1400" s="6">
        <f t="shared" si="132"/>
        <v>0.53456878118317896</v>
      </c>
      <c r="N1400" s="6">
        <f t="shared" si="133"/>
        <v>0</v>
      </c>
      <c r="O1400" s="6">
        <f t="shared" si="134"/>
        <v>0.71275837491090521</v>
      </c>
      <c r="P1400" s="6">
        <f t="shared" si="135"/>
        <v>0.35637918745545261</v>
      </c>
      <c r="Q1400" s="6">
        <f t="shared" si="136"/>
        <v>0.27218910043691136</v>
      </c>
      <c r="R1400" s="6">
        <f t="shared" si="137"/>
        <v>-0.17818959372772636</v>
      </c>
      <c r="S1400" t="str" cm="1">
        <f t="array" ref="S1400">_xlfn.IFS(R1400&gt;Q1400,"Zunahme",-1*Q1400&gt;R1400,"Abnahme",TRUE,"Konstant")</f>
        <v>Konstant</v>
      </c>
      <c r="T1400">
        <f>IFERROR(INDEX(Gemeinde_Kennzahlen!A:C,MATCH(B1400,Gemeinde_Kennzahlen!B:B,),3),0)</f>
        <v>3924</v>
      </c>
      <c r="U1400">
        <f>IFERROR(IF(ISNUMBER(INDEX(Gemeinde_Kennzahlen!A:W,MATCH(B1400,Gemeinde_Kennzahlen!B:B,),23)),INDEX(Gemeinde_Kennzahlen!A:W,MATCH(B1400,Gemeinde_Kennzahlen!B:B,),23),0),0)</f>
        <v>1688</v>
      </c>
    </row>
    <row r="1401" spans="1:21" x14ac:dyDescent="0.2">
      <c r="A1401">
        <v>4284</v>
      </c>
      <c r="B1401" t="s">
        <v>994</v>
      </c>
      <c r="C1401" s="6">
        <v>0</v>
      </c>
      <c r="D1401" s="6">
        <v>0</v>
      </c>
      <c r="E1401" s="6">
        <v>0</v>
      </c>
      <c r="F1401" s="6">
        <v>0</v>
      </c>
      <c r="G1401" s="6">
        <v>0</v>
      </c>
      <c r="H1401" s="6">
        <v>0</v>
      </c>
      <c r="I1401" s="6">
        <v>0</v>
      </c>
      <c r="J1401" s="6">
        <v>0</v>
      </c>
      <c r="K1401" s="6">
        <v>0</v>
      </c>
      <c r="L1401" s="6">
        <v>0</v>
      </c>
      <c r="M1401" s="6">
        <f t="shared" si="132"/>
        <v>0</v>
      </c>
      <c r="N1401" s="6">
        <f t="shared" si="133"/>
        <v>0</v>
      </c>
      <c r="O1401" s="6">
        <f t="shared" si="134"/>
        <v>0</v>
      </c>
      <c r="P1401" s="6">
        <f t="shared" si="135"/>
        <v>0</v>
      </c>
      <c r="Q1401" s="6">
        <f t="shared" si="136"/>
        <v>0</v>
      </c>
      <c r="R1401" s="6">
        <f t="shared" si="137"/>
        <v>0</v>
      </c>
      <c r="S1401" t="str" cm="1">
        <f t="array" ref="S1401">_xlfn.IFS(R1401&gt;Q1401,"Zunahme",-1*Q1401&gt;R1401,"Abnahme",TRUE,"Konstant")</f>
        <v>Konstant</v>
      </c>
      <c r="T1401">
        <f>IFERROR(INDEX(Gemeinde_Kennzahlen!A:C,MATCH(B1401,Gemeinde_Kennzahlen!B:B,),3),0)</f>
        <v>1301</v>
      </c>
      <c r="U1401">
        <f>IFERROR(IF(ISNUMBER(INDEX(Gemeinde_Kennzahlen!A:W,MATCH(B1401,Gemeinde_Kennzahlen!B:B,),23)),INDEX(Gemeinde_Kennzahlen!A:W,MATCH(B1401,Gemeinde_Kennzahlen!B:B,),23),0),0)</f>
        <v>377</v>
      </c>
    </row>
    <row r="1402" spans="1:21" x14ac:dyDescent="0.2">
      <c r="A1402">
        <v>4285</v>
      </c>
      <c r="B1402" t="s">
        <v>993</v>
      </c>
      <c r="C1402" s="6">
        <v>3.1801558276355539</v>
      </c>
      <c r="D1402" s="6">
        <v>1.590077913817777</v>
      </c>
      <c r="E1402" s="6">
        <v>1.590077913817777</v>
      </c>
      <c r="F1402" s="6">
        <v>0</v>
      </c>
      <c r="G1402" s="6">
        <v>0</v>
      </c>
      <c r="H1402" s="6">
        <v>0</v>
      </c>
      <c r="I1402" s="6">
        <v>0</v>
      </c>
      <c r="J1402" s="6">
        <v>1.590077913817777</v>
      </c>
      <c r="K1402" s="6">
        <v>0</v>
      </c>
      <c r="L1402" s="6">
        <v>1.590077913817777</v>
      </c>
      <c r="M1402" s="6">
        <f t="shared" si="132"/>
        <v>0.95404674829066616</v>
      </c>
      <c r="N1402" s="6">
        <f t="shared" si="133"/>
        <v>0.79503895690888848</v>
      </c>
      <c r="O1402" s="6">
        <f t="shared" si="134"/>
        <v>1.2720623310542216</v>
      </c>
      <c r="P1402" s="6">
        <f t="shared" si="135"/>
        <v>0.63603116552711081</v>
      </c>
      <c r="Q1402" s="6">
        <f t="shared" si="136"/>
        <v>0.35157945517097572</v>
      </c>
      <c r="R1402" s="6">
        <f t="shared" si="137"/>
        <v>-0.31801558276355535</v>
      </c>
      <c r="S1402" t="str" cm="1">
        <f t="array" ref="S1402">_xlfn.IFS(R1402&gt;Q1402,"Zunahme",-1*Q1402&gt;R1402,"Abnahme",TRUE,"Konstant")</f>
        <v>Konstant</v>
      </c>
      <c r="T1402">
        <f>IFERROR(INDEX(Gemeinde_Kennzahlen!A:C,MATCH(B1402,Gemeinde_Kennzahlen!B:B,),3),0)</f>
        <v>4870</v>
      </c>
      <c r="U1402">
        <f>IFERROR(IF(ISNUMBER(INDEX(Gemeinde_Kennzahlen!A:W,MATCH(B1402,Gemeinde_Kennzahlen!B:B,),23)),INDEX(Gemeinde_Kennzahlen!A:W,MATCH(B1402,Gemeinde_Kennzahlen!B:B,),23),0),0)</f>
        <v>1419</v>
      </c>
    </row>
    <row r="1403" spans="1:21" x14ac:dyDescent="0.2">
      <c r="A1403">
        <v>4286</v>
      </c>
      <c r="B1403" t="s">
        <v>992</v>
      </c>
      <c r="C1403" s="6">
        <v>0</v>
      </c>
      <c r="D1403" s="6">
        <v>0</v>
      </c>
      <c r="E1403" s="6">
        <v>0</v>
      </c>
      <c r="F1403" s="6">
        <v>0</v>
      </c>
      <c r="G1403" s="6">
        <v>0</v>
      </c>
      <c r="H1403" s="6">
        <v>0</v>
      </c>
      <c r="I1403" s="6">
        <v>0</v>
      </c>
      <c r="J1403" s="6">
        <v>5.8513750731421883</v>
      </c>
      <c r="K1403" s="6">
        <v>0</v>
      </c>
      <c r="L1403" s="6">
        <v>0</v>
      </c>
      <c r="M1403" s="6">
        <f t="shared" si="132"/>
        <v>0.58513750731421887</v>
      </c>
      <c r="N1403" s="6">
        <f t="shared" si="133"/>
        <v>0</v>
      </c>
      <c r="O1403" s="6">
        <f t="shared" si="134"/>
        <v>0</v>
      </c>
      <c r="P1403" s="6">
        <f t="shared" si="135"/>
        <v>1.1702750146284377</v>
      </c>
      <c r="Q1403" s="6">
        <f t="shared" si="136"/>
        <v>0.58513750731421887</v>
      </c>
      <c r="R1403" s="6">
        <f t="shared" si="137"/>
        <v>0.58513750731421887</v>
      </c>
      <c r="S1403" t="str" cm="1">
        <f t="array" ref="S1403">_xlfn.IFS(R1403&gt;Q1403,"Zunahme",-1*Q1403&gt;R1403,"Abnahme",TRUE,"Konstant")</f>
        <v>Konstant</v>
      </c>
      <c r="T1403">
        <f>IFERROR(INDEX(Gemeinde_Kennzahlen!A:C,MATCH(B1403,Gemeinde_Kennzahlen!B:B,),3),0)</f>
        <v>1346</v>
      </c>
      <c r="U1403">
        <f>IFERROR(IF(ISNUMBER(INDEX(Gemeinde_Kennzahlen!A:W,MATCH(B1403,Gemeinde_Kennzahlen!B:B,),23)),INDEX(Gemeinde_Kennzahlen!A:W,MATCH(B1403,Gemeinde_Kennzahlen!B:B,),23),0),0)</f>
        <v>363</v>
      </c>
    </row>
    <row r="1404" spans="1:21" x14ac:dyDescent="0.2">
      <c r="A1404">
        <v>4287</v>
      </c>
      <c r="B1404" t="s">
        <v>991</v>
      </c>
      <c r="C1404" s="6">
        <v>0</v>
      </c>
      <c r="D1404" s="6">
        <v>0</v>
      </c>
      <c r="E1404" s="6">
        <v>3.852080123266564</v>
      </c>
      <c r="F1404" s="6">
        <v>0</v>
      </c>
      <c r="G1404" s="6">
        <v>3.852080123266564</v>
      </c>
      <c r="H1404" s="6">
        <v>0</v>
      </c>
      <c r="I1404" s="6">
        <v>0</v>
      </c>
      <c r="J1404" s="6">
        <v>0</v>
      </c>
      <c r="K1404" s="6">
        <v>0</v>
      </c>
      <c r="L1404" s="6">
        <v>0</v>
      </c>
      <c r="M1404" s="6">
        <f t="shared" si="132"/>
        <v>0.77041602465331283</v>
      </c>
      <c r="N1404" s="6">
        <f t="shared" si="133"/>
        <v>0</v>
      </c>
      <c r="O1404" s="6">
        <f t="shared" si="134"/>
        <v>1.5408320493066257</v>
      </c>
      <c r="P1404" s="6">
        <f t="shared" si="135"/>
        <v>0</v>
      </c>
      <c r="Q1404" s="6">
        <f t="shared" si="136"/>
        <v>0.51361068310220848</v>
      </c>
      <c r="R1404" s="6">
        <f t="shared" si="137"/>
        <v>-0.77041602465331283</v>
      </c>
      <c r="S1404" t="str" cm="1">
        <f t="array" ref="S1404">_xlfn.IFS(R1404&gt;Q1404,"Zunahme",-1*Q1404&gt;R1404,"Abnahme",TRUE,"Konstant")</f>
        <v>Abnahme</v>
      </c>
      <c r="T1404">
        <f>IFERROR(INDEX(Gemeinde_Kennzahlen!A:C,MATCH(B1404,Gemeinde_Kennzahlen!B:B,),3),0)</f>
        <v>1977</v>
      </c>
      <c r="U1404">
        <f>IFERROR(IF(ISNUMBER(INDEX(Gemeinde_Kennzahlen!A:W,MATCH(B1404,Gemeinde_Kennzahlen!B:B,),23)),INDEX(Gemeinde_Kennzahlen!A:W,MATCH(B1404,Gemeinde_Kennzahlen!B:B,),23),0),0)</f>
        <v>619</v>
      </c>
    </row>
    <row r="1405" spans="1:21" x14ac:dyDescent="0.2">
      <c r="A1405">
        <v>4288</v>
      </c>
      <c r="B1405" t="s">
        <v>990</v>
      </c>
      <c r="C1405" s="6">
        <v>0</v>
      </c>
      <c r="D1405" s="6">
        <v>0</v>
      </c>
      <c r="E1405" s="6">
        <v>0</v>
      </c>
      <c r="F1405" s="6">
        <v>0</v>
      </c>
      <c r="G1405" s="6">
        <v>0</v>
      </c>
      <c r="H1405" s="6">
        <v>0</v>
      </c>
      <c r="I1405" s="6">
        <v>0</v>
      </c>
      <c r="J1405" s="6">
        <v>0</v>
      </c>
      <c r="K1405" s="6">
        <v>0</v>
      </c>
      <c r="L1405" s="6">
        <v>0</v>
      </c>
      <c r="M1405" s="6">
        <f t="shared" si="132"/>
        <v>0</v>
      </c>
      <c r="N1405" s="6">
        <f t="shared" si="133"/>
        <v>0</v>
      </c>
      <c r="O1405" s="6">
        <f t="shared" si="134"/>
        <v>0</v>
      </c>
      <c r="P1405" s="6">
        <f t="shared" si="135"/>
        <v>0</v>
      </c>
      <c r="Q1405" s="6">
        <f t="shared" si="136"/>
        <v>0</v>
      </c>
      <c r="R1405" s="6">
        <f t="shared" si="137"/>
        <v>0</v>
      </c>
      <c r="S1405" t="str" cm="1">
        <f t="array" ref="S1405">_xlfn.IFS(R1405&gt;Q1405,"Zunahme",-1*Q1405&gt;R1405,"Abnahme",TRUE,"Konstant")</f>
        <v>Konstant</v>
      </c>
      <c r="T1405">
        <f>IFERROR(INDEX(Gemeinde_Kennzahlen!A:C,MATCH(B1405,Gemeinde_Kennzahlen!B:B,),3),0)</f>
        <v>163</v>
      </c>
      <c r="U1405">
        <f>IFERROR(IF(ISNUMBER(INDEX(Gemeinde_Kennzahlen!A:W,MATCH(B1405,Gemeinde_Kennzahlen!B:B,),23)),INDEX(Gemeinde_Kennzahlen!A:W,MATCH(B1405,Gemeinde_Kennzahlen!B:B,),23),0),0)</f>
        <v>43</v>
      </c>
    </row>
    <row r="1406" spans="1:21" x14ac:dyDescent="0.2">
      <c r="A1406">
        <v>4289</v>
      </c>
      <c r="B1406" t="s">
        <v>989</v>
      </c>
      <c r="C1406" s="6">
        <v>0</v>
      </c>
      <c r="D1406" s="6">
        <v>2.2230126267117196</v>
      </c>
      <c r="E1406" s="6">
        <v>0.8892050506846878</v>
      </c>
      <c r="F1406" s="6">
        <v>1.3338075760270318</v>
      </c>
      <c r="G1406" s="6">
        <v>0.8892050506846878</v>
      </c>
      <c r="H1406" s="6">
        <v>2.2230126267117196</v>
      </c>
      <c r="I1406" s="6">
        <v>1.3338075760270318</v>
      </c>
      <c r="J1406" s="6">
        <v>2.2230126267117196</v>
      </c>
      <c r="K1406" s="6">
        <v>0.8892050506846878</v>
      </c>
      <c r="L1406" s="6">
        <v>0</v>
      </c>
      <c r="M1406" s="6">
        <f t="shared" si="132"/>
        <v>1.2004268184243285</v>
      </c>
      <c r="N1406" s="6">
        <f t="shared" si="133"/>
        <v>1.1115063133558598</v>
      </c>
      <c r="O1406" s="6">
        <f t="shared" si="134"/>
        <v>1.0670460608216255</v>
      </c>
      <c r="P1406" s="6">
        <f t="shared" si="135"/>
        <v>1.3338075760270318</v>
      </c>
      <c r="Q1406" s="6">
        <f t="shared" si="136"/>
        <v>0.26552363606569618</v>
      </c>
      <c r="R1406" s="6">
        <f t="shared" si="137"/>
        <v>0.13338075760270329</v>
      </c>
      <c r="S1406" t="str" cm="1">
        <f t="array" ref="S1406">_xlfn.IFS(R1406&gt;Q1406,"Zunahme",-1*Q1406&gt;R1406,"Abnahme",TRUE,"Konstant")</f>
        <v>Konstant</v>
      </c>
      <c r="T1406">
        <f>IFERROR(INDEX(Gemeinde_Kennzahlen!A:C,MATCH(B1406,Gemeinde_Kennzahlen!B:B,),3),0)</f>
        <v>11861</v>
      </c>
      <c r="U1406">
        <f>IFERROR(IF(ISNUMBER(INDEX(Gemeinde_Kennzahlen!A:W,MATCH(B1406,Gemeinde_Kennzahlen!B:B,),23)),INDEX(Gemeinde_Kennzahlen!A:W,MATCH(B1406,Gemeinde_Kennzahlen!B:B,),23),0),0)</f>
        <v>10631</v>
      </c>
    </row>
    <row r="1407" spans="1:21" x14ac:dyDescent="0.2">
      <c r="A1407">
        <v>4301</v>
      </c>
      <c r="B1407" t="s">
        <v>988</v>
      </c>
      <c r="C1407" s="6">
        <v>0</v>
      </c>
      <c r="D1407" s="6">
        <v>0</v>
      </c>
      <c r="E1407" s="6">
        <v>0</v>
      </c>
      <c r="F1407" s="6">
        <v>0</v>
      </c>
      <c r="G1407" s="6">
        <v>0</v>
      </c>
      <c r="H1407" s="6">
        <v>0</v>
      </c>
      <c r="I1407" s="6">
        <v>0</v>
      </c>
      <c r="J1407" s="6">
        <v>0</v>
      </c>
      <c r="K1407" s="6">
        <v>0</v>
      </c>
      <c r="L1407" s="6">
        <v>0</v>
      </c>
      <c r="M1407" s="6">
        <f t="shared" si="132"/>
        <v>0</v>
      </c>
      <c r="N1407" s="6">
        <f t="shared" si="133"/>
        <v>0</v>
      </c>
      <c r="O1407" s="6">
        <f t="shared" si="134"/>
        <v>0</v>
      </c>
      <c r="P1407" s="6">
        <f t="shared" si="135"/>
        <v>0</v>
      </c>
      <c r="Q1407" s="6">
        <f t="shared" si="136"/>
        <v>0</v>
      </c>
      <c r="R1407" s="6">
        <f t="shared" si="137"/>
        <v>0</v>
      </c>
      <c r="S1407" t="str" cm="1">
        <f t="array" ref="S1407">_xlfn.IFS(R1407&gt;Q1407,"Zunahme",-1*Q1407&gt;R1407,"Abnahme",TRUE,"Konstant")</f>
        <v>Konstant</v>
      </c>
      <c r="T1407">
        <f>IFERROR(INDEX(Gemeinde_Kennzahlen!A:C,MATCH(B1407,Gemeinde_Kennzahlen!B:B,),3),0)</f>
        <v>266</v>
      </c>
      <c r="U1407">
        <f>IFERROR(IF(ISNUMBER(INDEX(Gemeinde_Kennzahlen!A:W,MATCH(B1407,Gemeinde_Kennzahlen!B:B,),23)),INDEX(Gemeinde_Kennzahlen!A:W,MATCH(B1407,Gemeinde_Kennzahlen!B:B,),23),0),0)</f>
        <v>52</v>
      </c>
    </row>
    <row r="1408" spans="1:21" x14ac:dyDescent="0.2">
      <c r="A1408">
        <v>4302</v>
      </c>
      <c r="B1408" t="s">
        <v>987</v>
      </c>
      <c r="C1408" s="6">
        <v>0</v>
      </c>
      <c r="D1408" s="6">
        <v>0</v>
      </c>
      <c r="E1408" s="6">
        <v>0</v>
      </c>
      <c r="F1408" s="6">
        <v>0</v>
      </c>
      <c r="G1408" s="6">
        <v>0</v>
      </c>
      <c r="H1408" s="6">
        <v>0</v>
      </c>
      <c r="I1408" s="6">
        <v>0</v>
      </c>
      <c r="J1408" s="6">
        <v>0</v>
      </c>
      <c r="K1408" s="6">
        <v>0</v>
      </c>
      <c r="L1408" s="6">
        <v>0</v>
      </c>
      <c r="M1408" s="6">
        <f t="shared" si="132"/>
        <v>0</v>
      </c>
      <c r="N1408" s="6">
        <f t="shared" si="133"/>
        <v>0</v>
      </c>
      <c r="O1408" s="6">
        <f t="shared" si="134"/>
        <v>0</v>
      </c>
      <c r="P1408" s="6">
        <f t="shared" si="135"/>
        <v>0</v>
      </c>
      <c r="Q1408" s="6">
        <f t="shared" si="136"/>
        <v>0</v>
      </c>
      <c r="R1408" s="6">
        <f t="shared" si="137"/>
        <v>0</v>
      </c>
      <c r="S1408" t="str" cm="1">
        <f t="array" ref="S1408">_xlfn.IFS(R1408&gt;Q1408,"Zunahme",-1*Q1408&gt;R1408,"Abnahme",TRUE,"Konstant")</f>
        <v>Konstant</v>
      </c>
      <c r="T1408">
        <f>IFERROR(INDEX(Gemeinde_Kennzahlen!A:C,MATCH(B1408,Gemeinde_Kennzahlen!B:B,),3),0)</f>
        <v>171</v>
      </c>
      <c r="U1408">
        <f>IFERROR(IF(ISNUMBER(INDEX(Gemeinde_Kennzahlen!A:W,MATCH(B1408,Gemeinde_Kennzahlen!B:B,),23)),INDEX(Gemeinde_Kennzahlen!A:W,MATCH(B1408,Gemeinde_Kennzahlen!B:B,),23),0),0)</f>
        <v>78</v>
      </c>
    </row>
    <row r="1409" spans="1:21" x14ac:dyDescent="0.2">
      <c r="A1409">
        <v>4303</v>
      </c>
      <c r="B1409" t="s">
        <v>986</v>
      </c>
      <c r="C1409" s="6">
        <v>1.8021265092809517</v>
      </c>
      <c r="D1409" s="6">
        <v>1.8021265092809517</v>
      </c>
      <c r="E1409" s="6">
        <v>1.8021265092809517</v>
      </c>
      <c r="F1409" s="6">
        <v>1.8021265092809517</v>
      </c>
      <c r="G1409" s="6">
        <v>1.8021265092809517</v>
      </c>
      <c r="H1409" s="6">
        <v>1.8021265092809517</v>
      </c>
      <c r="I1409" s="6">
        <v>5.406379527842855</v>
      </c>
      <c r="J1409" s="6">
        <v>0</v>
      </c>
      <c r="K1409" s="6">
        <v>0</v>
      </c>
      <c r="L1409" s="6">
        <v>5.406379527842855</v>
      </c>
      <c r="M1409" s="6">
        <f t="shared" si="132"/>
        <v>2.162551811137142</v>
      </c>
      <c r="N1409" s="6">
        <f t="shared" si="133"/>
        <v>1.8021265092809517</v>
      </c>
      <c r="O1409" s="6">
        <f t="shared" si="134"/>
        <v>1.8021265092809517</v>
      </c>
      <c r="P1409" s="6">
        <f t="shared" si="135"/>
        <v>2.5229771129933325</v>
      </c>
      <c r="Q1409" s="6">
        <f t="shared" si="136"/>
        <v>0.58857205329084605</v>
      </c>
      <c r="R1409" s="6">
        <f t="shared" si="137"/>
        <v>0.36042530185619048</v>
      </c>
      <c r="S1409" t="str" cm="1">
        <f t="array" ref="S1409">_xlfn.IFS(R1409&gt;Q1409,"Zunahme",-1*Q1409&gt;R1409,"Abnahme",TRUE,"Konstant")</f>
        <v>Konstant</v>
      </c>
      <c r="T1409">
        <f>IFERROR(INDEX(Gemeinde_Kennzahlen!A:C,MATCH(B1409,Gemeinde_Kennzahlen!B:B,),3),0)</f>
        <v>3919</v>
      </c>
      <c r="U1409">
        <f>IFERROR(IF(ISNUMBER(INDEX(Gemeinde_Kennzahlen!A:W,MATCH(B1409,Gemeinde_Kennzahlen!B:B,),23)),INDEX(Gemeinde_Kennzahlen!A:W,MATCH(B1409,Gemeinde_Kennzahlen!B:B,),23),0),0)</f>
        <v>1630</v>
      </c>
    </row>
    <row r="1410" spans="1:21" x14ac:dyDescent="0.2">
      <c r="A1410">
        <v>4304</v>
      </c>
      <c r="B1410" t="s">
        <v>985</v>
      </c>
      <c r="C1410" s="6">
        <v>0</v>
      </c>
      <c r="D1410" s="6">
        <v>0</v>
      </c>
      <c r="E1410" s="6">
        <v>1.6199578810950916</v>
      </c>
      <c r="F1410" s="6">
        <v>0</v>
      </c>
      <c r="G1410" s="6">
        <v>1.6199578810950916</v>
      </c>
      <c r="H1410" s="6">
        <v>1.6199578810950916</v>
      </c>
      <c r="I1410" s="6">
        <v>1.6199578810950916</v>
      </c>
      <c r="J1410" s="6">
        <v>1.6199578810950916</v>
      </c>
      <c r="K1410" s="6">
        <v>1.6199578810950916</v>
      </c>
      <c r="L1410" s="6">
        <v>4.8598736432852752</v>
      </c>
      <c r="M1410" s="6">
        <f t="shared" si="132"/>
        <v>1.4579620929855825</v>
      </c>
      <c r="N1410" s="6">
        <f t="shared" si="133"/>
        <v>1.6199578810950916</v>
      </c>
      <c r="O1410" s="6">
        <f t="shared" si="134"/>
        <v>0.64798315243803661</v>
      </c>
      <c r="P1410" s="6">
        <f t="shared" si="135"/>
        <v>2.2679410335331283</v>
      </c>
      <c r="Q1410" s="6">
        <f t="shared" si="136"/>
        <v>0.44854602640088964</v>
      </c>
      <c r="R1410" s="6">
        <f t="shared" si="137"/>
        <v>0.80997894054754571</v>
      </c>
      <c r="S1410" t="str" cm="1">
        <f t="array" ref="S1410">_xlfn.IFS(R1410&gt;Q1410,"Zunahme",-1*Q1410&gt;R1410,"Abnahme",TRUE,"Konstant")</f>
        <v>Zunahme</v>
      </c>
      <c r="T1410">
        <f>IFERROR(INDEX(Gemeinde_Kennzahlen!A:C,MATCH(B1410,Gemeinde_Kennzahlen!B:B,),3),0)</f>
        <v>4139</v>
      </c>
      <c r="U1410">
        <f>IFERROR(IF(ISNUMBER(INDEX(Gemeinde_Kennzahlen!A:W,MATCH(B1410,Gemeinde_Kennzahlen!B:B,),23)),INDEX(Gemeinde_Kennzahlen!A:W,MATCH(B1410,Gemeinde_Kennzahlen!B:B,),23),0),0)</f>
        <v>2034</v>
      </c>
    </row>
    <row r="1411" spans="1:21" x14ac:dyDescent="0.2">
      <c r="A1411">
        <v>4305</v>
      </c>
      <c r="B1411" t="s">
        <v>984</v>
      </c>
      <c r="C1411" s="6">
        <v>0</v>
      </c>
      <c r="D1411" s="6">
        <v>2.9868578255675029</v>
      </c>
      <c r="E1411" s="6">
        <v>2.9868578255675029</v>
      </c>
      <c r="F1411" s="6">
        <v>2.9868578255675029</v>
      </c>
      <c r="G1411" s="6">
        <v>0</v>
      </c>
      <c r="H1411" s="6">
        <v>0</v>
      </c>
      <c r="I1411" s="6">
        <v>0</v>
      </c>
      <c r="J1411" s="6">
        <v>0</v>
      </c>
      <c r="K1411" s="6">
        <v>0</v>
      </c>
      <c r="L1411" s="6">
        <v>2.9868578255675029</v>
      </c>
      <c r="M1411" s="6">
        <f t="shared" si="132"/>
        <v>1.1947431302270011</v>
      </c>
      <c r="N1411" s="6">
        <f t="shared" si="133"/>
        <v>0</v>
      </c>
      <c r="O1411" s="6">
        <f t="shared" si="134"/>
        <v>1.7921146953405018</v>
      </c>
      <c r="P1411" s="6">
        <f t="shared" si="135"/>
        <v>0.59737156511350054</v>
      </c>
      <c r="Q1411" s="6">
        <f t="shared" si="136"/>
        <v>0.48775184045861764</v>
      </c>
      <c r="R1411" s="6">
        <f t="shared" si="137"/>
        <v>-0.59737156511350054</v>
      </c>
      <c r="S1411" t="str" cm="1">
        <f t="array" ref="S1411">_xlfn.IFS(R1411&gt;Q1411,"Zunahme",-1*Q1411&gt;R1411,"Abnahme",TRUE,"Konstant")</f>
        <v>Abnahme</v>
      </c>
      <c r="T1411">
        <f>IFERROR(INDEX(Gemeinde_Kennzahlen!A:C,MATCH(B1411,Gemeinde_Kennzahlen!B:B,),3),0)</f>
        <v>2565</v>
      </c>
      <c r="U1411">
        <f>IFERROR(IF(ISNUMBER(INDEX(Gemeinde_Kennzahlen!A:W,MATCH(B1411,Gemeinde_Kennzahlen!B:B,),23)),INDEX(Gemeinde_Kennzahlen!A:W,MATCH(B1411,Gemeinde_Kennzahlen!B:B,),23),0),0)</f>
        <v>783</v>
      </c>
    </row>
    <row r="1412" spans="1:21" x14ac:dyDescent="0.2">
      <c r="A1412">
        <v>4306</v>
      </c>
      <c r="B1412" t="s">
        <v>983</v>
      </c>
      <c r="C1412" s="6">
        <v>0</v>
      </c>
      <c r="D1412" s="6">
        <v>0</v>
      </c>
      <c r="E1412" s="6">
        <v>0</v>
      </c>
      <c r="F1412" s="6">
        <v>0</v>
      </c>
      <c r="G1412" s="6">
        <v>0</v>
      </c>
      <c r="H1412" s="6">
        <v>0</v>
      </c>
      <c r="I1412" s="6">
        <v>0</v>
      </c>
      <c r="J1412" s="6">
        <v>0</v>
      </c>
      <c r="K1412" s="6">
        <v>0</v>
      </c>
      <c r="L1412" s="6">
        <v>0</v>
      </c>
      <c r="M1412" s="6">
        <f t="shared" si="132"/>
        <v>0</v>
      </c>
      <c r="N1412" s="6">
        <f t="shared" si="133"/>
        <v>0</v>
      </c>
      <c r="O1412" s="6">
        <f t="shared" si="134"/>
        <v>0</v>
      </c>
      <c r="P1412" s="6">
        <f t="shared" si="135"/>
        <v>0</v>
      </c>
      <c r="Q1412" s="6">
        <f t="shared" si="136"/>
        <v>0</v>
      </c>
      <c r="R1412" s="6">
        <f t="shared" si="137"/>
        <v>0</v>
      </c>
      <c r="S1412" t="str" cm="1">
        <f t="array" ref="S1412">_xlfn.IFS(R1412&gt;Q1412,"Zunahme",-1*Q1412&gt;R1412,"Abnahme",TRUE,"Konstant")</f>
        <v>Konstant</v>
      </c>
      <c r="T1412">
        <f>IFERROR(INDEX(Gemeinde_Kennzahlen!A:C,MATCH(B1412,Gemeinde_Kennzahlen!B:B,),3),0)</f>
        <v>510</v>
      </c>
      <c r="U1412">
        <f>IFERROR(IF(ISNUMBER(INDEX(Gemeinde_Kennzahlen!A:W,MATCH(B1412,Gemeinde_Kennzahlen!B:B,),23)),INDEX(Gemeinde_Kennzahlen!A:W,MATCH(B1412,Gemeinde_Kennzahlen!B:B,),23),0),0)</f>
        <v>112</v>
      </c>
    </row>
    <row r="1413" spans="1:21" x14ac:dyDescent="0.2">
      <c r="A1413">
        <v>4307</v>
      </c>
      <c r="B1413" t="s">
        <v>982</v>
      </c>
      <c r="C1413" s="6">
        <v>0</v>
      </c>
      <c r="D1413" s="6">
        <v>0</v>
      </c>
      <c r="E1413" s="6">
        <v>9.6805421103581804</v>
      </c>
      <c r="F1413" s="6">
        <v>0</v>
      </c>
      <c r="G1413" s="6">
        <v>0</v>
      </c>
      <c r="H1413" s="6">
        <v>0</v>
      </c>
      <c r="I1413" s="6">
        <v>0</v>
      </c>
      <c r="J1413" s="6">
        <v>0</v>
      </c>
      <c r="K1413" s="6">
        <v>0</v>
      </c>
      <c r="L1413" s="6">
        <v>0</v>
      </c>
      <c r="M1413" s="6">
        <f t="shared" si="132"/>
        <v>0.96805421103581801</v>
      </c>
      <c r="N1413" s="6">
        <f t="shared" si="133"/>
        <v>0</v>
      </c>
      <c r="O1413" s="6">
        <f t="shared" si="134"/>
        <v>1.936108422071636</v>
      </c>
      <c r="P1413" s="6">
        <f t="shared" si="135"/>
        <v>0</v>
      </c>
      <c r="Q1413" s="6">
        <f t="shared" si="136"/>
        <v>0.96805421103581801</v>
      </c>
      <c r="R1413" s="6">
        <f t="shared" si="137"/>
        <v>-0.96805421103581801</v>
      </c>
      <c r="S1413" t="str" cm="1">
        <f t="array" ref="S1413">_xlfn.IFS(R1413&gt;Q1413,"Zunahme",-1*Q1413&gt;R1413,"Abnahme",TRUE,"Konstant")</f>
        <v>Konstant</v>
      </c>
      <c r="T1413">
        <f>IFERROR(INDEX(Gemeinde_Kennzahlen!A:C,MATCH(B1413,Gemeinde_Kennzahlen!B:B,),3),0)</f>
        <v>880</v>
      </c>
      <c r="U1413">
        <f>IFERROR(IF(ISNUMBER(INDEX(Gemeinde_Kennzahlen!A:W,MATCH(B1413,Gemeinde_Kennzahlen!B:B,),23)),INDEX(Gemeinde_Kennzahlen!A:W,MATCH(B1413,Gemeinde_Kennzahlen!B:B,),23),0),0)</f>
        <v>153</v>
      </c>
    </row>
    <row r="1414" spans="1:21" x14ac:dyDescent="0.2">
      <c r="A1414">
        <v>4308</v>
      </c>
      <c r="B1414" t="s">
        <v>981</v>
      </c>
      <c r="C1414" s="6">
        <v>0</v>
      </c>
      <c r="D1414" s="6">
        <v>0</v>
      </c>
      <c r="E1414" s="6">
        <v>0</v>
      </c>
      <c r="F1414" s="6">
        <v>0</v>
      </c>
      <c r="G1414" s="6">
        <v>0</v>
      </c>
      <c r="H1414" s="6">
        <v>0</v>
      </c>
      <c r="I1414" s="6">
        <v>0</v>
      </c>
      <c r="J1414" s="6">
        <v>0</v>
      </c>
      <c r="K1414" s="6">
        <v>0</v>
      </c>
      <c r="L1414" s="6">
        <v>0</v>
      </c>
      <c r="M1414" s="6">
        <f t="shared" si="132"/>
        <v>0</v>
      </c>
      <c r="N1414" s="6">
        <f t="shared" si="133"/>
        <v>0</v>
      </c>
      <c r="O1414" s="6">
        <f t="shared" si="134"/>
        <v>0</v>
      </c>
      <c r="P1414" s="6">
        <f t="shared" si="135"/>
        <v>0</v>
      </c>
      <c r="Q1414" s="6">
        <f t="shared" si="136"/>
        <v>0</v>
      </c>
      <c r="R1414" s="6">
        <f t="shared" si="137"/>
        <v>0</v>
      </c>
      <c r="S1414" t="str" cm="1">
        <f t="array" ref="S1414">_xlfn.IFS(R1414&gt;Q1414,"Zunahme",-1*Q1414&gt;R1414,"Abnahme",TRUE,"Konstant")</f>
        <v>Konstant</v>
      </c>
      <c r="T1414">
        <f>IFERROR(INDEX(Gemeinde_Kennzahlen!A:C,MATCH(B1414,Gemeinde_Kennzahlen!B:B,),3),0)</f>
        <v>415</v>
      </c>
      <c r="U1414">
        <f>IFERROR(IF(ISNUMBER(INDEX(Gemeinde_Kennzahlen!A:W,MATCH(B1414,Gemeinde_Kennzahlen!B:B,),23)),INDEX(Gemeinde_Kennzahlen!A:W,MATCH(B1414,Gemeinde_Kennzahlen!B:B,),23),0),0)</f>
        <v>0</v>
      </c>
    </row>
    <row r="1415" spans="1:21" x14ac:dyDescent="0.2">
      <c r="A1415">
        <v>4309</v>
      </c>
      <c r="B1415" t="s">
        <v>980</v>
      </c>
      <c r="C1415" s="6">
        <v>0</v>
      </c>
      <c r="D1415" s="6">
        <v>0</v>
      </c>
      <c r="E1415" s="6">
        <v>0</v>
      </c>
      <c r="F1415" s="6">
        <v>0</v>
      </c>
      <c r="G1415" s="6">
        <v>0</v>
      </c>
      <c r="H1415" s="6">
        <v>0</v>
      </c>
      <c r="I1415" s="6">
        <v>0</v>
      </c>
      <c r="J1415" s="6">
        <v>0</v>
      </c>
      <c r="K1415" s="6">
        <v>0</v>
      </c>
      <c r="L1415" s="6">
        <v>0</v>
      </c>
      <c r="M1415" s="6">
        <f t="shared" si="132"/>
        <v>0</v>
      </c>
      <c r="N1415" s="6">
        <f t="shared" si="133"/>
        <v>0</v>
      </c>
      <c r="O1415" s="6">
        <f t="shared" si="134"/>
        <v>0</v>
      </c>
      <c r="P1415" s="6">
        <f t="shared" si="135"/>
        <v>0</v>
      </c>
      <c r="Q1415" s="6">
        <f t="shared" si="136"/>
        <v>0</v>
      </c>
      <c r="R1415" s="6">
        <f t="shared" si="137"/>
        <v>0</v>
      </c>
      <c r="S1415" t="str" cm="1">
        <f t="array" ref="S1415">_xlfn.IFS(R1415&gt;Q1415,"Zunahme",-1*Q1415&gt;R1415,"Abnahme",TRUE,"Konstant")</f>
        <v>Konstant</v>
      </c>
      <c r="T1415">
        <f>IFERROR(INDEX(Gemeinde_Kennzahlen!A:C,MATCH(B1415,Gemeinde_Kennzahlen!B:B,),3),0)</f>
        <v>3536</v>
      </c>
      <c r="U1415">
        <f>IFERROR(IF(ISNUMBER(INDEX(Gemeinde_Kennzahlen!A:W,MATCH(B1415,Gemeinde_Kennzahlen!B:B,),23)),INDEX(Gemeinde_Kennzahlen!A:W,MATCH(B1415,Gemeinde_Kennzahlen!B:B,),23),0),0)</f>
        <v>1073</v>
      </c>
    </row>
    <row r="1416" spans="1:21" x14ac:dyDescent="0.2">
      <c r="A1416">
        <v>4310</v>
      </c>
      <c r="B1416" t="s">
        <v>979</v>
      </c>
      <c r="C1416" s="6">
        <v>0</v>
      </c>
      <c r="D1416" s="6">
        <v>4.3084877208099961</v>
      </c>
      <c r="E1416" s="6">
        <v>0</v>
      </c>
      <c r="F1416" s="6">
        <v>4.3084877208099961</v>
      </c>
      <c r="G1416" s="6">
        <v>0</v>
      </c>
      <c r="H1416" s="6">
        <v>0</v>
      </c>
      <c r="I1416" s="6">
        <v>0</v>
      </c>
      <c r="J1416" s="6">
        <v>0</v>
      </c>
      <c r="K1416" s="6">
        <v>0</v>
      </c>
      <c r="L1416" s="6">
        <v>0</v>
      </c>
      <c r="M1416" s="6">
        <f t="shared" si="132"/>
        <v>0.86169754416199917</v>
      </c>
      <c r="N1416" s="6">
        <f t="shared" si="133"/>
        <v>0</v>
      </c>
      <c r="O1416" s="6">
        <f t="shared" si="134"/>
        <v>1.7233950883239983</v>
      </c>
      <c r="P1416" s="6">
        <f t="shared" si="135"/>
        <v>0</v>
      </c>
      <c r="Q1416" s="6">
        <f t="shared" si="136"/>
        <v>0.57446502944133282</v>
      </c>
      <c r="R1416" s="6">
        <f t="shared" si="137"/>
        <v>-0.86169754416199917</v>
      </c>
      <c r="S1416" t="str" cm="1">
        <f t="array" ref="S1416">_xlfn.IFS(R1416&gt;Q1416,"Zunahme",-1*Q1416&gt;R1416,"Abnahme",TRUE,"Konstant")</f>
        <v>Abnahme</v>
      </c>
      <c r="T1416">
        <f>IFERROR(INDEX(Gemeinde_Kennzahlen!A:C,MATCH(B1416,Gemeinde_Kennzahlen!B:B,),3),0)</f>
        <v>1689</v>
      </c>
      <c r="U1416">
        <f>IFERROR(IF(ISNUMBER(INDEX(Gemeinde_Kennzahlen!A:W,MATCH(B1416,Gemeinde_Kennzahlen!B:B,),23)),INDEX(Gemeinde_Kennzahlen!A:W,MATCH(B1416,Gemeinde_Kennzahlen!B:B,),23),0),0)</f>
        <v>632</v>
      </c>
    </row>
    <row r="1417" spans="1:21" x14ac:dyDescent="0.2">
      <c r="A1417">
        <v>4311</v>
      </c>
      <c r="B1417" t="s">
        <v>978</v>
      </c>
      <c r="C1417" s="6">
        <v>0</v>
      </c>
      <c r="D1417" s="6">
        <v>0</v>
      </c>
      <c r="E1417" s="6">
        <v>0</v>
      </c>
      <c r="F1417" s="6">
        <v>4.0160642570281126</v>
      </c>
      <c r="G1417" s="6">
        <v>0</v>
      </c>
      <c r="H1417" s="6">
        <v>0</v>
      </c>
      <c r="I1417" s="6">
        <v>0</v>
      </c>
      <c r="J1417" s="6">
        <v>0</v>
      </c>
      <c r="K1417" s="6">
        <v>0</v>
      </c>
      <c r="L1417" s="6">
        <v>0</v>
      </c>
      <c r="M1417" s="6">
        <f t="shared" si="132"/>
        <v>0.40160642570281124</v>
      </c>
      <c r="N1417" s="6">
        <f t="shared" si="133"/>
        <v>0</v>
      </c>
      <c r="O1417" s="6">
        <f t="shared" si="134"/>
        <v>0.80321285140562249</v>
      </c>
      <c r="P1417" s="6">
        <f t="shared" si="135"/>
        <v>0</v>
      </c>
      <c r="Q1417" s="6">
        <f t="shared" si="136"/>
        <v>0.40160642570281124</v>
      </c>
      <c r="R1417" s="6">
        <f t="shared" si="137"/>
        <v>-0.40160642570281124</v>
      </c>
      <c r="S1417" t="str" cm="1">
        <f t="array" ref="S1417">_xlfn.IFS(R1417&gt;Q1417,"Zunahme",-1*Q1417&gt;R1417,"Abnahme",TRUE,"Konstant")</f>
        <v>Konstant</v>
      </c>
      <c r="T1417">
        <f>IFERROR(INDEX(Gemeinde_Kennzahlen!A:C,MATCH(B1417,Gemeinde_Kennzahlen!B:B,),3),0)</f>
        <v>1384</v>
      </c>
      <c r="U1417">
        <f>IFERROR(IF(ISNUMBER(INDEX(Gemeinde_Kennzahlen!A:W,MATCH(B1417,Gemeinde_Kennzahlen!B:B,),23)),INDEX(Gemeinde_Kennzahlen!A:W,MATCH(B1417,Gemeinde_Kennzahlen!B:B,),23),0),0)</f>
        <v>1106</v>
      </c>
    </row>
    <row r="1418" spans="1:21" x14ac:dyDescent="0.2">
      <c r="A1418">
        <v>4312</v>
      </c>
      <c r="B1418" t="s">
        <v>977</v>
      </c>
      <c r="C1418" s="6">
        <v>0</v>
      </c>
      <c r="D1418" s="6">
        <v>0</v>
      </c>
      <c r="E1418" s="6">
        <v>2.5549310168625445</v>
      </c>
      <c r="F1418" s="6">
        <v>0</v>
      </c>
      <c r="G1418" s="6">
        <v>0</v>
      </c>
      <c r="H1418" s="6">
        <v>0</v>
      </c>
      <c r="I1418" s="6">
        <v>0</v>
      </c>
      <c r="J1418" s="6">
        <v>0</v>
      </c>
      <c r="K1418" s="6">
        <v>0</v>
      </c>
      <c r="L1418" s="6">
        <v>0</v>
      </c>
      <c r="M1418" s="6">
        <f t="shared" si="132"/>
        <v>0.25549310168625444</v>
      </c>
      <c r="N1418" s="6">
        <f t="shared" si="133"/>
        <v>0</v>
      </c>
      <c r="O1418" s="6">
        <f t="shared" si="134"/>
        <v>0.51098620337250888</v>
      </c>
      <c r="P1418" s="6">
        <f t="shared" si="135"/>
        <v>0</v>
      </c>
      <c r="Q1418" s="6">
        <f t="shared" si="136"/>
        <v>0.25549310168625444</v>
      </c>
      <c r="R1418" s="6">
        <f t="shared" si="137"/>
        <v>-0.25549310168625444</v>
      </c>
      <c r="S1418" t="str" cm="1">
        <f t="array" ref="S1418">_xlfn.IFS(R1418&gt;Q1418,"Zunahme",-1*Q1418&gt;R1418,"Abnahme",TRUE,"Konstant")</f>
        <v>Konstant</v>
      </c>
      <c r="T1418">
        <f>IFERROR(INDEX(Gemeinde_Kennzahlen!A:C,MATCH(B1418,Gemeinde_Kennzahlen!B:B,),3),0)</f>
        <v>2780</v>
      </c>
      <c r="U1418">
        <f>IFERROR(IF(ISNUMBER(INDEX(Gemeinde_Kennzahlen!A:W,MATCH(B1418,Gemeinde_Kennzahlen!B:B,),23)),INDEX(Gemeinde_Kennzahlen!A:W,MATCH(B1418,Gemeinde_Kennzahlen!B:B,),23),0),0)</f>
        <v>1134</v>
      </c>
    </row>
    <row r="1419" spans="1:21" x14ac:dyDescent="0.2">
      <c r="A1419">
        <v>4313</v>
      </c>
      <c r="B1419" t="s">
        <v>976</v>
      </c>
      <c r="C1419" s="6">
        <v>2.9377203290246769</v>
      </c>
      <c r="D1419" s="6">
        <v>0</v>
      </c>
      <c r="E1419" s="6">
        <v>0</v>
      </c>
      <c r="F1419" s="6">
        <v>0</v>
      </c>
      <c r="G1419" s="6">
        <v>2.9377203290246769</v>
      </c>
      <c r="H1419" s="6">
        <v>0</v>
      </c>
      <c r="I1419" s="6">
        <v>2.9377203290246769</v>
      </c>
      <c r="J1419" s="6">
        <v>2.9377203290246769</v>
      </c>
      <c r="K1419" s="6">
        <v>2.9377203290246769</v>
      </c>
      <c r="L1419" s="6">
        <v>2.9377203290246769</v>
      </c>
      <c r="M1419" s="6">
        <f t="shared" si="132"/>
        <v>1.7626321974148063</v>
      </c>
      <c r="N1419" s="6">
        <f t="shared" si="133"/>
        <v>2.9377203290246769</v>
      </c>
      <c r="O1419" s="6">
        <f t="shared" si="134"/>
        <v>1.1750881316098707</v>
      </c>
      <c r="P1419" s="6">
        <f t="shared" si="135"/>
        <v>2.3501762632197414</v>
      </c>
      <c r="Q1419" s="6">
        <f t="shared" si="136"/>
        <v>0.47972772087410459</v>
      </c>
      <c r="R1419" s="6">
        <f t="shared" si="137"/>
        <v>0.58754406580493512</v>
      </c>
      <c r="S1419" t="str" cm="1">
        <f t="array" ref="S1419">_xlfn.IFS(R1419&gt;Q1419,"Zunahme",-1*Q1419&gt;R1419,"Abnahme",TRUE,"Konstant")</f>
        <v>Zunahme</v>
      </c>
      <c r="T1419">
        <f>IFERROR(INDEX(Gemeinde_Kennzahlen!A:C,MATCH(B1419,Gemeinde_Kennzahlen!B:B,),3),0)</f>
        <v>2141</v>
      </c>
      <c r="U1419">
        <f>IFERROR(IF(ISNUMBER(INDEX(Gemeinde_Kennzahlen!A:W,MATCH(B1419,Gemeinde_Kennzahlen!B:B,),23)),INDEX(Gemeinde_Kennzahlen!A:W,MATCH(B1419,Gemeinde_Kennzahlen!B:B,),23),0),0)</f>
        <v>1263</v>
      </c>
    </row>
    <row r="1420" spans="1:21" x14ac:dyDescent="0.2">
      <c r="A1420">
        <v>4314</v>
      </c>
      <c r="B1420" t="s">
        <v>975</v>
      </c>
      <c r="C1420" s="6">
        <v>0</v>
      </c>
      <c r="D1420" s="6">
        <v>0</v>
      </c>
      <c r="E1420" s="6">
        <v>0</v>
      </c>
      <c r="F1420" s="6">
        <v>0</v>
      </c>
      <c r="G1420" s="6">
        <v>0</v>
      </c>
      <c r="H1420" s="6">
        <v>0</v>
      </c>
      <c r="I1420" s="6">
        <v>0</v>
      </c>
      <c r="J1420" s="6">
        <v>0</v>
      </c>
      <c r="K1420" s="6">
        <v>0</v>
      </c>
      <c r="L1420" s="6">
        <v>0</v>
      </c>
      <c r="M1420" s="6">
        <f t="shared" si="132"/>
        <v>0</v>
      </c>
      <c r="N1420" s="6">
        <f t="shared" si="133"/>
        <v>0</v>
      </c>
      <c r="O1420" s="6">
        <f t="shared" si="134"/>
        <v>0</v>
      </c>
      <c r="P1420" s="6">
        <f t="shared" si="135"/>
        <v>0</v>
      </c>
      <c r="Q1420" s="6">
        <f t="shared" si="136"/>
        <v>0</v>
      </c>
      <c r="R1420" s="6">
        <f t="shared" si="137"/>
        <v>0</v>
      </c>
      <c r="S1420" t="str" cm="1">
        <f t="array" ref="S1420">_xlfn.IFS(R1420&gt;Q1420,"Zunahme",-1*Q1420&gt;R1420,"Abnahme",TRUE,"Konstant")</f>
        <v>Konstant</v>
      </c>
      <c r="T1420">
        <f>IFERROR(INDEX(Gemeinde_Kennzahlen!A:C,MATCH(B1420,Gemeinde_Kennzahlen!B:B,),3),0)</f>
        <v>229</v>
      </c>
      <c r="U1420">
        <f>IFERROR(IF(ISNUMBER(INDEX(Gemeinde_Kennzahlen!A:W,MATCH(B1420,Gemeinde_Kennzahlen!B:B,),23)),INDEX(Gemeinde_Kennzahlen!A:W,MATCH(B1420,Gemeinde_Kennzahlen!B:B,),23),0),0)</f>
        <v>138</v>
      </c>
    </row>
    <row r="1421" spans="1:21" x14ac:dyDescent="0.2">
      <c r="A1421">
        <v>4315</v>
      </c>
      <c r="B1421" t="s">
        <v>974</v>
      </c>
      <c r="C1421" s="6">
        <v>0</v>
      </c>
      <c r="D1421" s="6">
        <v>0</v>
      </c>
      <c r="E1421" s="6">
        <v>10.277492291880781</v>
      </c>
      <c r="F1421" s="6">
        <v>0</v>
      </c>
      <c r="G1421" s="6">
        <v>0</v>
      </c>
      <c r="H1421" s="6">
        <v>0</v>
      </c>
      <c r="I1421" s="6">
        <v>0</v>
      </c>
      <c r="J1421" s="6">
        <v>0</v>
      </c>
      <c r="K1421" s="6">
        <v>10.277492291880781</v>
      </c>
      <c r="L1421" s="6">
        <v>0</v>
      </c>
      <c r="M1421" s="6">
        <f t="shared" si="132"/>
        <v>2.0554984583761562</v>
      </c>
      <c r="N1421" s="6">
        <f t="shared" si="133"/>
        <v>0</v>
      </c>
      <c r="O1421" s="6">
        <f t="shared" si="134"/>
        <v>2.0554984583761562</v>
      </c>
      <c r="P1421" s="6">
        <f t="shared" si="135"/>
        <v>2.0554984583761562</v>
      </c>
      <c r="Q1421" s="6">
        <f t="shared" si="136"/>
        <v>1.3703323055841041</v>
      </c>
      <c r="R1421" s="6">
        <f t="shared" si="137"/>
        <v>0</v>
      </c>
      <c r="S1421" t="str" cm="1">
        <f t="array" ref="S1421">_xlfn.IFS(R1421&gt;Q1421,"Zunahme",-1*Q1421&gt;R1421,"Abnahme",TRUE,"Konstant")</f>
        <v>Konstant</v>
      </c>
      <c r="T1421">
        <f>IFERROR(INDEX(Gemeinde_Kennzahlen!A:C,MATCH(B1421,Gemeinde_Kennzahlen!B:B,),3),0)</f>
        <v>973</v>
      </c>
      <c r="U1421">
        <f>IFERROR(IF(ISNUMBER(INDEX(Gemeinde_Kennzahlen!A:W,MATCH(B1421,Gemeinde_Kennzahlen!B:B,),23)),INDEX(Gemeinde_Kennzahlen!A:W,MATCH(B1421,Gemeinde_Kennzahlen!B:B,),23),0),0)</f>
        <v>0</v>
      </c>
    </row>
    <row r="1422" spans="1:21" x14ac:dyDescent="0.2">
      <c r="A1422">
        <v>4316</v>
      </c>
      <c r="B1422" t="s">
        <v>973</v>
      </c>
      <c r="C1422" s="6">
        <v>0</v>
      </c>
      <c r="D1422" s="6">
        <v>0</v>
      </c>
      <c r="E1422" s="6">
        <v>0</v>
      </c>
      <c r="F1422" s="6">
        <v>0</v>
      </c>
      <c r="G1422" s="6">
        <v>0</v>
      </c>
      <c r="H1422" s="6">
        <v>0</v>
      </c>
      <c r="I1422" s="6">
        <v>0</v>
      </c>
      <c r="J1422" s="6">
        <v>0</v>
      </c>
      <c r="K1422" s="6">
        <v>0</v>
      </c>
      <c r="L1422" s="6">
        <v>0</v>
      </c>
      <c r="M1422" s="6">
        <f t="shared" si="132"/>
        <v>0</v>
      </c>
      <c r="N1422" s="6">
        <f t="shared" si="133"/>
        <v>0</v>
      </c>
      <c r="O1422" s="6">
        <f t="shared" si="134"/>
        <v>0</v>
      </c>
      <c r="P1422" s="6">
        <f t="shared" si="135"/>
        <v>0</v>
      </c>
      <c r="Q1422" s="6">
        <f t="shared" si="136"/>
        <v>0</v>
      </c>
      <c r="R1422" s="6">
        <f t="shared" si="137"/>
        <v>0</v>
      </c>
      <c r="S1422" t="str" cm="1">
        <f t="array" ref="S1422">_xlfn.IFS(R1422&gt;Q1422,"Zunahme",-1*Q1422&gt;R1422,"Abnahme",TRUE,"Konstant")</f>
        <v>Konstant</v>
      </c>
      <c r="T1422">
        <f>IFERROR(INDEX(Gemeinde_Kennzahlen!A:C,MATCH(B1422,Gemeinde_Kennzahlen!B:B,),3),0)</f>
        <v>717</v>
      </c>
      <c r="U1422">
        <f>IFERROR(IF(ISNUMBER(INDEX(Gemeinde_Kennzahlen!A:W,MATCH(B1422,Gemeinde_Kennzahlen!B:B,),23)),INDEX(Gemeinde_Kennzahlen!A:W,MATCH(B1422,Gemeinde_Kennzahlen!B:B,),23),0),0)</f>
        <v>172</v>
      </c>
    </row>
    <row r="1423" spans="1:21" x14ac:dyDescent="0.2">
      <c r="A1423">
        <v>4317</v>
      </c>
      <c r="B1423" t="s">
        <v>972</v>
      </c>
      <c r="C1423" s="6">
        <v>0</v>
      </c>
      <c r="D1423" s="6">
        <v>0</v>
      </c>
      <c r="E1423" s="6">
        <v>0</v>
      </c>
      <c r="F1423" s="6">
        <v>0</v>
      </c>
      <c r="G1423" s="6">
        <v>0</v>
      </c>
      <c r="H1423" s="6">
        <v>0</v>
      </c>
      <c r="I1423" s="6">
        <v>0</v>
      </c>
      <c r="J1423" s="6">
        <v>0</v>
      </c>
      <c r="K1423" s="6">
        <v>0</v>
      </c>
      <c r="L1423" s="6">
        <v>0</v>
      </c>
      <c r="M1423" s="6">
        <f t="shared" si="132"/>
        <v>0</v>
      </c>
      <c r="N1423" s="6">
        <f t="shared" si="133"/>
        <v>0</v>
      </c>
      <c r="O1423" s="6">
        <f t="shared" si="134"/>
        <v>0</v>
      </c>
      <c r="P1423" s="6">
        <f t="shared" si="135"/>
        <v>0</v>
      </c>
      <c r="Q1423" s="6">
        <f t="shared" si="136"/>
        <v>0</v>
      </c>
      <c r="R1423" s="6">
        <f t="shared" si="137"/>
        <v>0</v>
      </c>
      <c r="S1423" t="str" cm="1">
        <f t="array" ref="S1423">_xlfn.IFS(R1423&gt;Q1423,"Zunahme",-1*Q1423&gt;R1423,"Abnahme",TRUE,"Konstant")</f>
        <v>Konstant</v>
      </c>
      <c r="T1423">
        <f>IFERROR(INDEX(Gemeinde_Kennzahlen!A:C,MATCH(B1423,Gemeinde_Kennzahlen!B:B,),3),0)</f>
        <v>334</v>
      </c>
      <c r="U1423">
        <f>IFERROR(IF(ISNUMBER(INDEX(Gemeinde_Kennzahlen!A:W,MATCH(B1423,Gemeinde_Kennzahlen!B:B,),23)),INDEX(Gemeinde_Kennzahlen!A:W,MATCH(B1423,Gemeinde_Kennzahlen!B:B,),23),0),0)</f>
        <v>66</v>
      </c>
    </row>
    <row r="1424" spans="1:21" x14ac:dyDescent="0.2">
      <c r="A1424">
        <v>4318</v>
      </c>
      <c r="B1424" t="s">
        <v>971</v>
      </c>
      <c r="C1424" s="6">
        <v>0</v>
      </c>
      <c r="D1424" s="6">
        <v>0</v>
      </c>
      <c r="E1424" s="6">
        <v>0</v>
      </c>
      <c r="F1424" s="6">
        <v>0</v>
      </c>
      <c r="G1424" s="6">
        <v>0</v>
      </c>
      <c r="H1424" s="6">
        <v>0</v>
      </c>
      <c r="I1424" s="6">
        <v>0</v>
      </c>
      <c r="J1424" s="6">
        <v>0</v>
      </c>
      <c r="K1424" s="6">
        <v>0</v>
      </c>
      <c r="L1424" s="6">
        <v>5.4259359739555073</v>
      </c>
      <c r="M1424" s="6">
        <f t="shared" si="132"/>
        <v>0.54259359739555069</v>
      </c>
      <c r="N1424" s="6">
        <f t="shared" si="133"/>
        <v>0</v>
      </c>
      <c r="O1424" s="6">
        <f t="shared" si="134"/>
        <v>0</v>
      </c>
      <c r="P1424" s="6">
        <f t="shared" si="135"/>
        <v>1.0851871947911014</v>
      </c>
      <c r="Q1424" s="6">
        <f t="shared" si="136"/>
        <v>0.54259359739555069</v>
      </c>
      <c r="R1424" s="6">
        <f t="shared" si="137"/>
        <v>0.54259359739555069</v>
      </c>
      <c r="S1424" t="str" cm="1">
        <f t="array" ref="S1424">_xlfn.IFS(R1424&gt;Q1424,"Zunahme",-1*Q1424&gt;R1424,"Abnahme",TRUE,"Konstant")</f>
        <v>Konstant</v>
      </c>
      <c r="T1424">
        <f>IFERROR(INDEX(Gemeinde_Kennzahlen!A:C,MATCH(B1424,Gemeinde_Kennzahlen!B:B,),3),0)</f>
        <v>1486</v>
      </c>
      <c r="U1424">
        <f>IFERROR(IF(ISNUMBER(INDEX(Gemeinde_Kennzahlen!A:W,MATCH(B1424,Gemeinde_Kennzahlen!B:B,),23)),INDEX(Gemeinde_Kennzahlen!A:W,MATCH(B1424,Gemeinde_Kennzahlen!B:B,),23),0),0)</f>
        <v>357</v>
      </c>
    </row>
    <row r="1425" spans="1:21" x14ac:dyDescent="0.2">
      <c r="A1425">
        <v>4319</v>
      </c>
      <c r="B1425" t="s">
        <v>970</v>
      </c>
      <c r="C1425" s="6">
        <v>0</v>
      </c>
      <c r="D1425" s="6">
        <v>0</v>
      </c>
      <c r="E1425" s="6">
        <v>0</v>
      </c>
      <c r="F1425" s="6">
        <v>0</v>
      </c>
      <c r="G1425" s="6">
        <v>0</v>
      </c>
      <c r="H1425" s="6">
        <v>12.195121951219512</v>
      </c>
      <c r="I1425" s="6">
        <v>0</v>
      </c>
      <c r="J1425" s="6">
        <v>0</v>
      </c>
      <c r="K1425" s="6">
        <v>0</v>
      </c>
      <c r="L1425" s="6">
        <v>0</v>
      </c>
      <c r="M1425" s="6">
        <f t="shared" si="132"/>
        <v>1.2195121951219512</v>
      </c>
      <c r="N1425" s="6">
        <f t="shared" si="133"/>
        <v>0</v>
      </c>
      <c r="O1425" s="6">
        <f t="shared" si="134"/>
        <v>0</v>
      </c>
      <c r="P1425" s="6">
        <f t="shared" si="135"/>
        <v>2.4390243902439024</v>
      </c>
      <c r="Q1425" s="6">
        <f t="shared" si="136"/>
        <v>1.2195121951219512</v>
      </c>
      <c r="R1425" s="6">
        <f t="shared" si="137"/>
        <v>1.2195121951219512</v>
      </c>
      <c r="S1425" t="str" cm="1">
        <f t="array" ref="S1425">_xlfn.IFS(R1425&gt;Q1425,"Zunahme",-1*Q1425&gt;R1425,"Abnahme",TRUE,"Konstant")</f>
        <v>Konstant</v>
      </c>
      <c r="T1425">
        <f>IFERROR(INDEX(Gemeinde_Kennzahlen!A:C,MATCH(B1425,Gemeinde_Kennzahlen!B:B,),3),0)</f>
        <v>636</v>
      </c>
      <c r="U1425">
        <f>IFERROR(IF(ISNUMBER(INDEX(Gemeinde_Kennzahlen!A:W,MATCH(B1425,Gemeinde_Kennzahlen!B:B,),23)),INDEX(Gemeinde_Kennzahlen!A:W,MATCH(B1425,Gemeinde_Kennzahlen!B:B,),23),0),0)</f>
        <v>184</v>
      </c>
    </row>
    <row r="1426" spans="1:21" x14ac:dyDescent="0.2">
      <c r="A1426">
        <v>4320</v>
      </c>
      <c r="B1426" t="s">
        <v>969</v>
      </c>
      <c r="C1426" s="6">
        <v>0</v>
      </c>
      <c r="D1426" s="6">
        <v>0</v>
      </c>
      <c r="E1426" s="6">
        <v>5.9066745422327225</v>
      </c>
      <c r="F1426" s="6">
        <v>0</v>
      </c>
      <c r="G1426" s="6">
        <v>0</v>
      </c>
      <c r="H1426" s="6">
        <v>0</v>
      </c>
      <c r="I1426" s="6">
        <v>0</v>
      </c>
      <c r="J1426" s="6">
        <v>0</v>
      </c>
      <c r="K1426" s="6">
        <v>0</v>
      </c>
      <c r="L1426" s="6">
        <v>0</v>
      </c>
      <c r="M1426" s="6">
        <f t="shared" si="132"/>
        <v>0.59066745422327227</v>
      </c>
      <c r="N1426" s="6">
        <f t="shared" si="133"/>
        <v>0</v>
      </c>
      <c r="O1426" s="6">
        <f t="shared" si="134"/>
        <v>1.1813349084465445</v>
      </c>
      <c r="P1426" s="6">
        <f t="shared" si="135"/>
        <v>0</v>
      </c>
      <c r="Q1426" s="6">
        <f t="shared" si="136"/>
        <v>0.59066745422327227</v>
      </c>
      <c r="R1426" s="6">
        <f t="shared" si="137"/>
        <v>-0.59066745422327227</v>
      </c>
      <c r="S1426" t="str" cm="1">
        <f t="array" ref="S1426">_xlfn.IFS(R1426&gt;Q1426,"Zunahme",-1*Q1426&gt;R1426,"Abnahme",TRUE,"Konstant")</f>
        <v>Konstant</v>
      </c>
      <c r="T1426">
        <f>IFERROR(INDEX(Gemeinde_Kennzahlen!A:C,MATCH(B1426,Gemeinde_Kennzahlen!B:B,),3),0)</f>
        <v>1195</v>
      </c>
      <c r="U1426">
        <f>IFERROR(IF(ISNUMBER(INDEX(Gemeinde_Kennzahlen!A:W,MATCH(B1426,Gemeinde_Kennzahlen!B:B,),23)),INDEX(Gemeinde_Kennzahlen!A:W,MATCH(B1426,Gemeinde_Kennzahlen!B:B,),23),0),0)</f>
        <v>498</v>
      </c>
    </row>
    <row r="1427" spans="1:21" x14ac:dyDescent="0.2">
      <c r="A1427">
        <v>4322</v>
      </c>
      <c r="B1427" t="s">
        <v>968</v>
      </c>
      <c r="C1427" s="6">
        <v>0</v>
      </c>
      <c r="D1427" s="6">
        <v>0</v>
      </c>
      <c r="E1427" s="6">
        <v>0</v>
      </c>
      <c r="F1427" s="6">
        <v>0</v>
      </c>
      <c r="G1427" s="6">
        <v>0</v>
      </c>
      <c r="H1427" s="6">
        <v>0</v>
      </c>
      <c r="I1427" s="6">
        <v>0</v>
      </c>
      <c r="J1427" s="6">
        <v>0</v>
      </c>
      <c r="K1427" s="6">
        <v>0</v>
      </c>
      <c r="L1427" s="6">
        <v>0</v>
      </c>
      <c r="M1427" s="6">
        <f t="shared" ref="M1427:M1490" si="138">AVERAGE(C1427:L1427)</f>
        <v>0</v>
      </c>
      <c r="N1427" s="6">
        <f t="shared" ref="N1427:N1490" si="139">MEDIAN(C1427:L1427)</f>
        <v>0</v>
      </c>
      <c r="O1427" s="6">
        <f t="shared" ref="O1427:O1490" si="140">AVERAGE((C1427:G1427))</f>
        <v>0</v>
      </c>
      <c r="P1427" s="6">
        <f t="shared" ref="P1427:P1490" si="141">AVERAGE(H1427:L1427)</f>
        <v>0</v>
      </c>
      <c r="Q1427" s="6">
        <f t="shared" ref="Q1427:Q1490" si="142">STDEVA(C1427:L1427)/SQRT(COUNT(C1427:L1427))</f>
        <v>0</v>
      </c>
      <c r="R1427" s="6">
        <f t="shared" ref="R1427:R1490" si="143">P1427-M1427</f>
        <v>0</v>
      </c>
      <c r="S1427" t="str" cm="1">
        <f t="array" ref="S1427">_xlfn.IFS(R1427&gt;Q1427,"Zunahme",-1*Q1427&gt;R1427,"Abnahme",TRUE,"Konstant")</f>
        <v>Konstant</v>
      </c>
      <c r="T1427">
        <f>IFERROR(INDEX(Gemeinde_Kennzahlen!A:C,MATCH(B1427,Gemeinde_Kennzahlen!B:B,),3),0)</f>
        <v>353</v>
      </c>
      <c r="U1427">
        <f>IFERROR(IF(ISNUMBER(INDEX(Gemeinde_Kennzahlen!A:W,MATCH(B1427,Gemeinde_Kennzahlen!B:B,),23)),INDEX(Gemeinde_Kennzahlen!A:W,MATCH(B1427,Gemeinde_Kennzahlen!B:B,),23),0),0)</f>
        <v>153</v>
      </c>
    </row>
    <row r="1428" spans="1:21" x14ac:dyDescent="0.2">
      <c r="A1428">
        <v>4323</v>
      </c>
      <c r="B1428" t="s">
        <v>967</v>
      </c>
      <c r="C1428" s="6">
        <v>1.3053126223730585</v>
      </c>
      <c r="D1428" s="6">
        <v>0</v>
      </c>
      <c r="E1428" s="6">
        <v>1.3053126223730585</v>
      </c>
      <c r="F1428" s="6">
        <v>5.2212504894922338</v>
      </c>
      <c r="G1428" s="6">
        <v>1.3053126223730585</v>
      </c>
      <c r="H1428" s="6">
        <v>1.3053126223730585</v>
      </c>
      <c r="I1428" s="6">
        <v>1.3053126223730585</v>
      </c>
      <c r="J1428" s="6">
        <v>0</v>
      </c>
      <c r="K1428" s="6">
        <v>1.3053126223730585</v>
      </c>
      <c r="L1428" s="6">
        <v>0</v>
      </c>
      <c r="M1428" s="6">
        <f t="shared" si="138"/>
        <v>1.3053126223730585</v>
      </c>
      <c r="N1428" s="6">
        <f t="shared" si="139"/>
        <v>1.3053126223730585</v>
      </c>
      <c r="O1428" s="6">
        <f t="shared" si="140"/>
        <v>1.8274376713222817</v>
      </c>
      <c r="P1428" s="6">
        <f t="shared" si="141"/>
        <v>0.78318757342383505</v>
      </c>
      <c r="Q1428" s="6">
        <f t="shared" si="142"/>
        <v>0.47663277857996428</v>
      </c>
      <c r="R1428" s="6">
        <f t="shared" si="143"/>
        <v>-0.5221250489492234</v>
      </c>
      <c r="S1428" t="str" cm="1">
        <f t="array" ref="S1428">_xlfn.IFS(R1428&gt;Q1428,"Zunahme",-1*Q1428&gt;R1428,"Abnahme",TRUE,"Konstant")</f>
        <v>Abnahme</v>
      </c>
      <c r="T1428">
        <f>IFERROR(INDEX(Gemeinde_Kennzahlen!A:C,MATCH(B1428,Gemeinde_Kennzahlen!B:B,),3),0)</f>
        <v>4365</v>
      </c>
      <c r="U1428">
        <f>IFERROR(IF(ISNUMBER(INDEX(Gemeinde_Kennzahlen!A:W,MATCH(B1428,Gemeinde_Kennzahlen!B:B,),23)),INDEX(Gemeinde_Kennzahlen!A:W,MATCH(B1428,Gemeinde_Kennzahlen!B:B,),23),0),0)</f>
        <v>3296</v>
      </c>
    </row>
    <row r="1429" spans="1:21" x14ac:dyDescent="0.2">
      <c r="A1429">
        <v>4401</v>
      </c>
      <c r="B1429" t="s">
        <v>966</v>
      </c>
      <c r="C1429" s="6">
        <v>2.343347237193607</v>
      </c>
      <c r="D1429" s="6">
        <v>1.8746777897548856</v>
      </c>
      <c r="E1429" s="6">
        <v>1.4060083423161642</v>
      </c>
      <c r="F1429" s="6">
        <v>0.93733889487744282</v>
      </c>
      <c r="G1429" s="6">
        <v>2.343347237193607</v>
      </c>
      <c r="H1429" s="6">
        <v>1.4060083423161642</v>
      </c>
      <c r="I1429" s="6">
        <v>2.343347237193607</v>
      </c>
      <c r="J1429" s="6">
        <v>0.46866944743872141</v>
      </c>
      <c r="K1429" s="6">
        <v>1.4060083423161642</v>
      </c>
      <c r="L1429" s="6">
        <v>2.343347237193607</v>
      </c>
      <c r="M1429" s="6">
        <f t="shared" si="138"/>
        <v>1.6872100107793973</v>
      </c>
      <c r="N1429" s="6">
        <f t="shared" si="139"/>
        <v>1.6403430660355249</v>
      </c>
      <c r="O1429" s="6">
        <f t="shared" si="140"/>
        <v>1.7809439002671414</v>
      </c>
      <c r="P1429" s="6">
        <f t="shared" si="141"/>
        <v>1.5934761212916526</v>
      </c>
      <c r="Q1429" s="6">
        <f t="shared" si="142"/>
        <v>0.21191138970255929</v>
      </c>
      <c r="R1429" s="6">
        <f t="shared" si="143"/>
        <v>-9.3733889487744637E-2</v>
      </c>
      <c r="S1429" t="str" cm="1">
        <f t="array" ref="S1429">_xlfn.IFS(R1429&gt;Q1429,"Zunahme",-1*Q1429&gt;R1429,"Abnahme",TRUE,"Konstant")</f>
        <v>Konstant</v>
      </c>
      <c r="T1429">
        <f>IFERROR(INDEX(Gemeinde_Kennzahlen!A:C,MATCH(B1429,Gemeinde_Kennzahlen!B:B,),3),0)</f>
        <v>14796</v>
      </c>
      <c r="U1429">
        <f>IFERROR(IF(ISNUMBER(INDEX(Gemeinde_Kennzahlen!A:W,MATCH(B1429,Gemeinde_Kennzahlen!B:B,),23)),INDEX(Gemeinde_Kennzahlen!A:W,MATCH(B1429,Gemeinde_Kennzahlen!B:B,),23),0),0)</f>
        <v>6541</v>
      </c>
    </row>
    <row r="1430" spans="1:21" x14ac:dyDescent="0.2">
      <c r="A1430">
        <v>4406</v>
      </c>
      <c r="B1430" t="s">
        <v>965</v>
      </c>
      <c r="C1430" s="6">
        <v>0</v>
      </c>
      <c r="D1430" s="6">
        <v>0</v>
      </c>
      <c r="E1430" s="6">
        <v>0</v>
      </c>
      <c r="F1430" s="6">
        <v>0</v>
      </c>
      <c r="G1430" s="6">
        <v>0</v>
      </c>
      <c r="H1430" s="6">
        <v>0</v>
      </c>
      <c r="I1430" s="6">
        <v>0</v>
      </c>
      <c r="J1430" s="6">
        <v>0</v>
      </c>
      <c r="K1430" s="6">
        <v>0</v>
      </c>
      <c r="L1430" s="6">
        <v>0</v>
      </c>
      <c r="M1430" s="6">
        <f t="shared" si="138"/>
        <v>0</v>
      </c>
      <c r="N1430" s="6">
        <f t="shared" si="139"/>
        <v>0</v>
      </c>
      <c r="O1430" s="6">
        <f t="shared" si="140"/>
        <v>0</v>
      </c>
      <c r="P1430" s="6">
        <f t="shared" si="141"/>
        <v>0</v>
      </c>
      <c r="Q1430" s="6">
        <f t="shared" si="142"/>
        <v>0</v>
      </c>
      <c r="R1430" s="6">
        <f t="shared" si="143"/>
        <v>0</v>
      </c>
      <c r="S1430" t="str" cm="1">
        <f t="array" ref="S1430">_xlfn.IFS(R1430&gt;Q1430,"Zunahme",-1*Q1430&gt;R1430,"Abnahme",TRUE,"Konstant")</f>
        <v>Konstant</v>
      </c>
      <c r="T1430">
        <f>IFERROR(INDEX(Gemeinde_Kennzahlen!A:C,MATCH(B1430,Gemeinde_Kennzahlen!B:B,),3),0)</f>
        <v>683</v>
      </c>
      <c r="U1430">
        <f>IFERROR(IF(ISNUMBER(INDEX(Gemeinde_Kennzahlen!A:W,MATCH(B1430,Gemeinde_Kennzahlen!B:B,),23)),INDEX(Gemeinde_Kennzahlen!A:W,MATCH(B1430,Gemeinde_Kennzahlen!B:B,),23),0),0)</f>
        <v>267</v>
      </c>
    </row>
    <row r="1431" spans="1:21" x14ac:dyDescent="0.2">
      <c r="A1431">
        <v>4411</v>
      </c>
      <c r="B1431" t="s">
        <v>964</v>
      </c>
      <c r="C1431" s="6">
        <v>1.5117157974300832</v>
      </c>
      <c r="D1431" s="6">
        <v>3.0234315948601664</v>
      </c>
      <c r="E1431" s="6">
        <v>1.5117157974300832</v>
      </c>
      <c r="F1431" s="6">
        <v>0</v>
      </c>
      <c r="G1431" s="6">
        <v>1.5117157974300832</v>
      </c>
      <c r="H1431" s="6">
        <v>0</v>
      </c>
      <c r="I1431" s="6">
        <v>1.5117157974300832</v>
      </c>
      <c r="J1431" s="6">
        <v>0</v>
      </c>
      <c r="K1431" s="6">
        <v>1.5117157974300832</v>
      </c>
      <c r="L1431" s="6">
        <v>3.0234315948601664</v>
      </c>
      <c r="M1431" s="6">
        <f t="shared" si="138"/>
        <v>1.360544217687075</v>
      </c>
      <c r="N1431" s="6">
        <f t="shared" si="139"/>
        <v>1.5117157974300832</v>
      </c>
      <c r="O1431" s="6">
        <f t="shared" si="140"/>
        <v>1.5117157974300832</v>
      </c>
      <c r="P1431" s="6">
        <f t="shared" si="141"/>
        <v>1.2093726379440666</v>
      </c>
      <c r="Q1431" s="6">
        <f t="shared" si="142"/>
        <v>0.35273368606701933</v>
      </c>
      <c r="R1431" s="6">
        <f t="shared" si="143"/>
        <v>-0.15117157974300843</v>
      </c>
      <c r="S1431" t="str" cm="1">
        <f t="array" ref="S1431">_xlfn.IFS(R1431&gt;Q1431,"Zunahme",-1*Q1431&gt;R1431,"Abnahme",TRUE,"Konstant")</f>
        <v>Konstant</v>
      </c>
      <c r="T1431">
        <f>IFERROR(INDEX(Gemeinde_Kennzahlen!A:C,MATCH(B1431,Gemeinde_Kennzahlen!B:B,),3),0)</f>
        <v>4699</v>
      </c>
      <c r="U1431">
        <f>IFERROR(IF(ISNUMBER(INDEX(Gemeinde_Kennzahlen!A:W,MATCH(B1431,Gemeinde_Kennzahlen!B:B,),23)),INDEX(Gemeinde_Kennzahlen!A:W,MATCH(B1431,Gemeinde_Kennzahlen!B:B,),23),0),0)</f>
        <v>1916</v>
      </c>
    </row>
    <row r="1432" spans="1:21" x14ac:dyDescent="0.2">
      <c r="A1432">
        <v>4416</v>
      </c>
      <c r="B1432" t="s">
        <v>963</v>
      </c>
      <c r="C1432" s="6">
        <v>5.3361792956243326</v>
      </c>
      <c r="D1432" s="6">
        <v>0</v>
      </c>
      <c r="E1432" s="6">
        <v>0</v>
      </c>
      <c r="F1432" s="6">
        <v>0</v>
      </c>
      <c r="G1432" s="6">
        <v>0</v>
      </c>
      <c r="H1432" s="6">
        <v>0</v>
      </c>
      <c r="I1432" s="6">
        <v>0</v>
      </c>
      <c r="J1432" s="6">
        <v>0</v>
      </c>
      <c r="K1432" s="6">
        <v>0</v>
      </c>
      <c r="L1432" s="6">
        <v>5.3361792956243326</v>
      </c>
      <c r="M1432" s="6">
        <f t="shared" si="138"/>
        <v>1.0672358591248665</v>
      </c>
      <c r="N1432" s="6">
        <f t="shared" si="139"/>
        <v>0</v>
      </c>
      <c r="O1432" s="6">
        <f t="shared" si="140"/>
        <v>1.0672358591248665</v>
      </c>
      <c r="P1432" s="6">
        <f t="shared" si="141"/>
        <v>1.0672358591248665</v>
      </c>
      <c r="Q1432" s="6">
        <f t="shared" si="142"/>
        <v>0.7114905727499109</v>
      </c>
      <c r="R1432" s="6">
        <f t="shared" si="143"/>
        <v>0</v>
      </c>
      <c r="S1432" t="str" cm="1">
        <f t="array" ref="S1432">_xlfn.IFS(R1432&gt;Q1432,"Zunahme",-1*Q1432&gt;R1432,"Abnahme",TRUE,"Konstant")</f>
        <v>Konstant</v>
      </c>
      <c r="T1432">
        <f>IFERROR(INDEX(Gemeinde_Kennzahlen!A:C,MATCH(B1432,Gemeinde_Kennzahlen!B:B,),3),0)</f>
        <v>1210</v>
      </c>
      <c r="U1432">
        <f>IFERROR(IF(ISNUMBER(INDEX(Gemeinde_Kennzahlen!A:W,MATCH(B1432,Gemeinde_Kennzahlen!B:B,),23)),INDEX(Gemeinde_Kennzahlen!A:W,MATCH(B1432,Gemeinde_Kennzahlen!B:B,),23),0),0)</f>
        <v>664</v>
      </c>
    </row>
    <row r="1433" spans="1:21" x14ac:dyDescent="0.2">
      <c r="A1433">
        <v>4421</v>
      </c>
      <c r="B1433" t="s">
        <v>962</v>
      </c>
      <c r="C1433" s="6">
        <v>0</v>
      </c>
      <c r="D1433" s="6">
        <v>2.4697456162015312</v>
      </c>
      <c r="E1433" s="6">
        <v>2.4697456162015312</v>
      </c>
      <c r="F1433" s="6">
        <v>2.4697456162015312</v>
      </c>
      <c r="G1433" s="6">
        <v>0</v>
      </c>
      <c r="H1433" s="6">
        <v>0</v>
      </c>
      <c r="I1433" s="6">
        <v>4.9394912324030624</v>
      </c>
      <c r="J1433" s="6">
        <v>0</v>
      </c>
      <c r="K1433" s="6">
        <v>2.4697456162015312</v>
      </c>
      <c r="L1433" s="6">
        <v>2.4697456162015312</v>
      </c>
      <c r="M1433" s="6">
        <f t="shared" si="138"/>
        <v>1.7288219313410722</v>
      </c>
      <c r="N1433" s="6">
        <f t="shared" si="139"/>
        <v>2.4697456162015312</v>
      </c>
      <c r="O1433" s="6">
        <f t="shared" si="140"/>
        <v>1.4818473697209187</v>
      </c>
      <c r="P1433" s="6">
        <f t="shared" si="141"/>
        <v>1.9757964929612251</v>
      </c>
      <c r="Q1433" s="6">
        <f t="shared" si="142"/>
        <v>0.5271362671797849</v>
      </c>
      <c r="R1433" s="6">
        <f t="shared" si="143"/>
        <v>0.24697456162015285</v>
      </c>
      <c r="S1433" t="str" cm="1">
        <f t="array" ref="S1433">_xlfn.IFS(R1433&gt;Q1433,"Zunahme",-1*Q1433&gt;R1433,"Abnahme",TRUE,"Konstant")</f>
        <v>Konstant</v>
      </c>
      <c r="T1433">
        <f>IFERROR(INDEX(Gemeinde_Kennzahlen!A:C,MATCH(B1433,Gemeinde_Kennzahlen!B:B,),3),0)</f>
        <v>2901</v>
      </c>
      <c r="U1433">
        <f>IFERROR(IF(ISNUMBER(INDEX(Gemeinde_Kennzahlen!A:W,MATCH(B1433,Gemeinde_Kennzahlen!B:B,),23)),INDEX(Gemeinde_Kennzahlen!A:W,MATCH(B1433,Gemeinde_Kennzahlen!B:B,),23),0),0)</f>
        <v>1148</v>
      </c>
    </row>
    <row r="1434" spans="1:21" x14ac:dyDescent="0.2">
      <c r="A1434">
        <v>4426</v>
      </c>
      <c r="B1434" t="s">
        <v>961</v>
      </c>
      <c r="C1434" s="6">
        <v>0</v>
      </c>
      <c r="D1434" s="6">
        <v>0</v>
      </c>
      <c r="E1434" s="6">
        <v>0</v>
      </c>
      <c r="F1434" s="6">
        <v>0</v>
      </c>
      <c r="G1434" s="6">
        <v>0</v>
      </c>
      <c r="H1434" s="6">
        <v>0</v>
      </c>
      <c r="I1434" s="6">
        <v>0</v>
      </c>
      <c r="J1434" s="6">
        <v>0</v>
      </c>
      <c r="K1434" s="6">
        <v>0</v>
      </c>
      <c r="L1434" s="6">
        <v>0</v>
      </c>
      <c r="M1434" s="6">
        <f t="shared" si="138"/>
        <v>0</v>
      </c>
      <c r="N1434" s="6">
        <f t="shared" si="139"/>
        <v>0</v>
      </c>
      <c r="O1434" s="6">
        <f t="shared" si="140"/>
        <v>0</v>
      </c>
      <c r="P1434" s="6">
        <f t="shared" si="141"/>
        <v>0</v>
      </c>
      <c r="Q1434" s="6">
        <f t="shared" si="142"/>
        <v>0</v>
      </c>
      <c r="R1434" s="6">
        <f t="shared" si="143"/>
        <v>0</v>
      </c>
      <c r="S1434" t="str" cm="1">
        <f t="array" ref="S1434">_xlfn.IFS(R1434&gt;Q1434,"Zunahme",-1*Q1434&gt;R1434,"Abnahme",TRUE,"Konstant")</f>
        <v>Konstant</v>
      </c>
      <c r="T1434">
        <f>IFERROR(INDEX(Gemeinde_Kennzahlen!A:C,MATCH(B1434,Gemeinde_Kennzahlen!B:B,),3),0)</f>
        <v>999</v>
      </c>
      <c r="U1434">
        <f>IFERROR(IF(ISNUMBER(INDEX(Gemeinde_Kennzahlen!A:W,MATCH(B1434,Gemeinde_Kennzahlen!B:B,),23)),INDEX(Gemeinde_Kennzahlen!A:W,MATCH(B1434,Gemeinde_Kennzahlen!B:B,),23),0),0)</f>
        <v>451</v>
      </c>
    </row>
    <row r="1435" spans="1:21" x14ac:dyDescent="0.2">
      <c r="A1435">
        <v>4431</v>
      </c>
      <c r="B1435" t="s">
        <v>960</v>
      </c>
      <c r="C1435" s="6">
        <v>0</v>
      </c>
      <c r="D1435" s="6">
        <v>2.1570319240724762</v>
      </c>
      <c r="E1435" s="6">
        <v>2.1570319240724762</v>
      </c>
      <c r="F1435" s="6">
        <v>0</v>
      </c>
      <c r="G1435" s="6">
        <v>2.1570319240724762</v>
      </c>
      <c r="H1435" s="6">
        <v>0</v>
      </c>
      <c r="I1435" s="6">
        <v>0</v>
      </c>
      <c r="J1435" s="6">
        <v>2.1570319240724762</v>
      </c>
      <c r="K1435" s="6">
        <v>2.1570319240724762</v>
      </c>
      <c r="L1435" s="6">
        <v>0</v>
      </c>
      <c r="M1435" s="6">
        <f t="shared" si="138"/>
        <v>1.0785159620362381</v>
      </c>
      <c r="N1435" s="6">
        <f t="shared" si="139"/>
        <v>1.0785159620362381</v>
      </c>
      <c r="O1435" s="6">
        <f t="shared" si="140"/>
        <v>1.2942191544434858</v>
      </c>
      <c r="P1435" s="6">
        <f t="shared" si="141"/>
        <v>0.86281276962899045</v>
      </c>
      <c r="Q1435" s="6">
        <f t="shared" si="142"/>
        <v>0.35950532067874597</v>
      </c>
      <c r="R1435" s="6">
        <f t="shared" si="143"/>
        <v>-0.21570319240724767</v>
      </c>
      <c r="S1435" t="str" cm="1">
        <f t="array" ref="S1435">_xlfn.IFS(R1435&gt;Q1435,"Zunahme",-1*Q1435&gt;R1435,"Abnahme",TRUE,"Konstant")</f>
        <v>Konstant</v>
      </c>
      <c r="T1435">
        <f>IFERROR(INDEX(Gemeinde_Kennzahlen!A:C,MATCH(B1435,Gemeinde_Kennzahlen!B:B,),3),0)</f>
        <v>3095</v>
      </c>
      <c r="U1435">
        <f>IFERROR(IF(ISNUMBER(INDEX(Gemeinde_Kennzahlen!A:W,MATCH(B1435,Gemeinde_Kennzahlen!B:B,),23)),INDEX(Gemeinde_Kennzahlen!A:W,MATCH(B1435,Gemeinde_Kennzahlen!B:B,),23),0),0)</f>
        <v>1541</v>
      </c>
    </row>
    <row r="1436" spans="1:21" x14ac:dyDescent="0.2">
      <c r="A1436">
        <v>4436</v>
      </c>
      <c r="B1436" t="s">
        <v>959</v>
      </c>
      <c r="C1436" s="6">
        <v>1.1743981209630063</v>
      </c>
      <c r="D1436" s="6">
        <v>1.1743981209630063</v>
      </c>
      <c r="E1436" s="6">
        <v>0.58719906048150317</v>
      </c>
      <c r="F1436" s="6">
        <v>1.7615971814445097</v>
      </c>
      <c r="G1436" s="6">
        <v>0.58719906048150317</v>
      </c>
      <c r="H1436" s="6">
        <v>1.7615971814445097</v>
      </c>
      <c r="I1436" s="6">
        <v>0.58719906048150317</v>
      </c>
      <c r="J1436" s="6">
        <v>1.1743981209630063</v>
      </c>
      <c r="K1436" s="6">
        <v>1.7615971814445097</v>
      </c>
      <c r="L1436" s="6">
        <v>1.1743981209630063</v>
      </c>
      <c r="M1436" s="6">
        <f t="shared" si="138"/>
        <v>1.1743981209630063</v>
      </c>
      <c r="N1436" s="6">
        <f t="shared" si="139"/>
        <v>1.1743981209630063</v>
      </c>
      <c r="O1436" s="6">
        <f t="shared" si="140"/>
        <v>1.0569583088667058</v>
      </c>
      <c r="P1436" s="6">
        <f t="shared" si="141"/>
        <v>1.2918379330593068</v>
      </c>
      <c r="Q1436" s="6">
        <f t="shared" si="142"/>
        <v>0.15161414547690014</v>
      </c>
      <c r="R1436" s="6">
        <f t="shared" si="143"/>
        <v>0.1174398120963005</v>
      </c>
      <c r="S1436" t="str" cm="1">
        <f t="array" ref="S1436">_xlfn.IFS(R1436&gt;Q1436,"Zunahme",-1*Q1436&gt;R1436,"Abnahme",TRUE,"Konstant")</f>
        <v>Konstant</v>
      </c>
      <c r="T1436">
        <f>IFERROR(INDEX(Gemeinde_Kennzahlen!A:C,MATCH(B1436,Gemeinde_Kennzahlen!B:B,),3),0)</f>
        <v>11269</v>
      </c>
      <c r="U1436">
        <f>IFERROR(IF(ISNUMBER(INDEX(Gemeinde_Kennzahlen!A:W,MATCH(B1436,Gemeinde_Kennzahlen!B:B,),23)),INDEX(Gemeinde_Kennzahlen!A:W,MATCH(B1436,Gemeinde_Kennzahlen!B:B,),23),0),0)</f>
        <v>5761</v>
      </c>
    </row>
    <row r="1437" spans="1:21" x14ac:dyDescent="0.2">
      <c r="A1437">
        <v>4441</v>
      </c>
      <c r="B1437" t="s">
        <v>958</v>
      </c>
      <c r="C1437" s="6">
        <v>0</v>
      </c>
      <c r="D1437" s="6">
        <v>0</v>
      </c>
      <c r="E1437" s="6">
        <v>0</v>
      </c>
      <c r="F1437" s="6">
        <v>0</v>
      </c>
      <c r="G1437" s="6">
        <v>5.376344086021505</v>
      </c>
      <c r="H1437" s="6">
        <v>0</v>
      </c>
      <c r="I1437" s="6">
        <v>0</v>
      </c>
      <c r="J1437" s="6">
        <v>0</v>
      </c>
      <c r="K1437" s="6">
        <v>0</v>
      </c>
      <c r="L1437" s="6">
        <v>0</v>
      </c>
      <c r="M1437" s="6">
        <f t="shared" si="138"/>
        <v>0.5376344086021505</v>
      </c>
      <c r="N1437" s="6">
        <f t="shared" si="139"/>
        <v>0</v>
      </c>
      <c r="O1437" s="6">
        <f t="shared" si="140"/>
        <v>1.075268817204301</v>
      </c>
      <c r="P1437" s="6">
        <f t="shared" si="141"/>
        <v>0</v>
      </c>
      <c r="Q1437" s="6">
        <f t="shared" si="142"/>
        <v>0.5376344086021505</v>
      </c>
      <c r="R1437" s="6">
        <f t="shared" si="143"/>
        <v>-0.5376344086021505</v>
      </c>
      <c r="S1437" t="str" cm="1">
        <f t="array" ref="S1437">_xlfn.IFS(R1437&gt;Q1437,"Zunahme",-1*Q1437&gt;R1437,"Abnahme",TRUE,"Konstant")</f>
        <v>Konstant</v>
      </c>
      <c r="T1437">
        <f>IFERROR(INDEX(Gemeinde_Kennzahlen!A:C,MATCH(B1437,Gemeinde_Kennzahlen!B:B,),3),0)</f>
        <v>1477</v>
      </c>
      <c r="U1437">
        <f>IFERROR(IF(ISNUMBER(INDEX(Gemeinde_Kennzahlen!A:W,MATCH(B1437,Gemeinde_Kennzahlen!B:B,),23)),INDEX(Gemeinde_Kennzahlen!A:W,MATCH(B1437,Gemeinde_Kennzahlen!B:B,),23),0),0)</f>
        <v>383</v>
      </c>
    </row>
    <row r="1438" spans="1:21" x14ac:dyDescent="0.2">
      <c r="A1438">
        <v>4446</v>
      </c>
      <c r="B1438" t="s">
        <v>957</v>
      </c>
      <c r="C1438" s="6">
        <v>0</v>
      </c>
      <c r="D1438" s="6">
        <v>0</v>
      </c>
      <c r="E1438" s="6">
        <v>0</v>
      </c>
      <c r="F1438" s="6">
        <v>0</v>
      </c>
      <c r="G1438" s="6">
        <v>0</v>
      </c>
      <c r="H1438" s="6">
        <v>0</v>
      </c>
      <c r="I1438" s="6">
        <v>0</v>
      </c>
      <c r="J1438" s="6">
        <v>0</v>
      </c>
      <c r="K1438" s="6">
        <v>0</v>
      </c>
      <c r="L1438" s="6">
        <v>0</v>
      </c>
      <c r="M1438" s="6">
        <f t="shared" si="138"/>
        <v>0</v>
      </c>
      <c r="N1438" s="6">
        <f t="shared" si="139"/>
        <v>0</v>
      </c>
      <c r="O1438" s="6">
        <f t="shared" si="140"/>
        <v>0</v>
      </c>
      <c r="P1438" s="6">
        <f t="shared" si="141"/>
        <v>0</v>
      </c>
      <c r="Q1438" s="6">
        <f t="shared" si="142"/>
        <v>0</v>
      </c>
      <c r="R1438" s="6">
        <f t="shared" si="143"/>
        <v>0</v>
      </c>
      <c r="S1438" t="str" cm="1">
        <f t="array" ref="S1438">_xlfn.IFS(R1438&gt;Q1438,"Zunahme",-1*Q1438&gt;R1438,"Abnahme",TRUE,"Konstant")</f>
        <v>Konstant</v>
      </c>
      <c r="T1438">
        <f>IFERROR(INDEX(Gemeinde_Kennzahlen!A:C,MATCH(B1438,Gemeinde_Kennzahlen!B:B,),3),0)</f>
        <v>610</v>
      </c>
      <c r="U1438">
        <f>IFERROR(IF(ISNUMBER(INDEX(Gemeinde_Kennzahlen!A:W,MATCH(B1438,Gemeinde_Kennzahlen!B:B,),23)),INDEX(Gemeinde_Kennzahlen!A:W,MATCH(B1438,Gemeinde_Kennzahlen!B:B,),23),0),0)</f>
        <v>487</v>
      </c>
    </row>
    <row r="1439" spans="1:21" x14ac:dyDescent="0.2">
      <c r="A1439">
        <v>4451</v>
      </c>
      <c r="B1439" t="s">
        <v>956</v>
      </c>
      <c r="C1439" s="6">
        <v>0</v>
      </c>
      <c r="D1439" s="6">
        <v>0</v>
      </c>
      <c r="E1439" s="6">
        <v>0</v>
      </c>
      <c r="F1439" s="6">
        <v>0</v>
      </c>
      <c r="G1439" s="6">
        <v>0</v>
      </c>
      <c r="H1439" s="6">
        <v>0</v>
      </c>
      <c r="I1439" s="6">
        <v>0</v>
      </c>
      <c r="J1439" s="6">
        <v>0</v>
      </c>
      <c r="K1439" s="6">
        <v>8.9485458612975393</v>
      </c>
      <c r="L1439" s="6">
        <v>0</v>
      </c>
      <c r="M1439" s="6">
        <f t="shared" si="138"/>
        <v>0.89485458612975388</v>
      </c>
      <c r="N1439" s="6">
        <f t="shared" si="139"/>
        <v>0</v>
      </c>
      <c r="O1439" s="6">
        <f t="shared" si="140"/>
        <v>0</v>
      </c>
      <c r="P1439" s="6">
        <f t="shared" si="141"/>
        <v>1.7897091722595078</v>
      </c>
      <c r="Q1439" s="6">
        <f t="shared" si="142"/>
        <v>0.89485458612975377</v>
      </c>
      <c r="R1439" s="6">
        <f t="shared" si="143"/>
        <v>0.89485458612975388</v>
      </c>
      <c r="S1439" t="str" cm="1">
        <f t="array" ref="S1439">_xlfn.IFS(R1439&gt;Q1439,"Zunahme",-1*Q1439&gt;R1439,"Abnahme",TRUE,"Konstant")</f>
        <v>Konstant</v>
      </c>
      <c r="T1439">
        <f>IFERROR(INDEX(Gemeinde_Kennzahlen!A:C,MATCH(B1439,Gemeinde_Kennzahlen!B:B,),3),0)</f>
        <v>1893</v>
      </c>
      <c r="U1439">
        <f>IFERROR(IF(ISNUMBER(INDEX(Gemeinde_Kennzahlen!A:W,MATCH(B1439,Gemeinde_Kennzahlen!B:B,),23)),INDEX(Gemeinde_Kennzahlen!A:W,MATCH(B1439,Gemeinde_Kennzahlen!B:B,),23),0),0)</f>
        <v>342</v>
      </c>
    </row>
    <row r="1440" spans="1:21" x14ac:dyDescent="0.2">
      <c r="A1440">
        <v>4461</v>
      </c>
      <c r="B1440" t="s">
        <v>955</v>
      </c>
      <c r="C1440" s="6">
        <v>1.5102698348771648</v>
      </c>
      <c r="D1440" s="6">
        <v>1.0068465565847766</v>
      </c>
      <c r="E1440" s="6">
        <v>2.5171163914619412</v>
      </c>
      <c r="F1440" s="6">
        <v>2.5171163914619412</v>
      </c>
      <c r="G1440" s="6">
        <v>2.5171163914619412</v>
      </c>
      <c r="H1440" s="6">
        <v>2.0136931131695532</v>
      </c>
      <c r="I1440" s="6">
        <v>1.5102698348771648</v>
      </c>
      <c r="J1440" s="6">
        <v>2.5171163914619412</v>
      </c>
      <c r="K1440" s="6">
        <v>0.50342327829238831</v>
      </c>
      <c r="L1440" s="6">
        <v>2.5171163914619412</v>
      </c>
      <c r="M1440" s="6">
        <f t="shared" si="138"/>
        <v>1.9130084575110753</v>
      </c>
      <c r="N1440" s="6">
        <f t="shared" si="139"/>
        <v>2.2654047523157472</v>
      </c>
      <c r="O1440" s="6">
        <f t="shared" si="140"/>
        <v>2.0136931131695532</v>
      </c>
      <c r="P1440" s="6">
        <f t="shared" si="141"/>
        <v>1.8123238018525978</v>
      </c>
      <c r="Q1440" s="6">
        <f t="shared" si="142"/>
        <v>0.23493086320311438</v>
      </c>
      <c r="R1440" s="6">
        <f t="shared" si="143"/>
        <v>-0.10068465565847751</v>
      </c>
      <c r="S1440" t="str" cm="1">
        <f t="array" ref="S1440">_xlfn.IFS(R1440&gt;Q1440,"Zunahme",-1*Q1440&gt;R1440,"Abnahme",TRUE,"Konstant")</f>
        <v>Konstant</v>
      </c>
      <c r="T1440">
        <f>IFERROR(INDEX(Gemeinde_Kennzahlen!A:C,MATCH(B1440,Gemeinde_Kennzahlen!B:B,),3),0)</f>
        <v>13816</v>
      </c>
      <c r="U1440">
        <f>IFERROR(IF(ISNUMBER(INDEX(Gemeinde_Kennzahlen!A:W,MATCH(B1440,Gemeinde_Kennzahlen!B:B,),23)),INDEX(Gemeinde_Kennzahlen!A:W,MATCH(B1440,Gemeinde_Kennzahlen!B:B,),23),0),0)</f>
        <v>6048</v>
      </c>
    </row>
    <row r="1441" spans="1:21" x14ac:dyDescent="0.2">
      <c r="A1441">
        <v>4471</v>
      </c>
      <c r="B1441" t="s">
        <v>954</v>
      </c>
      <c r="C1441" s="6">
        <v>2.1406400513753612</v>
      </c>
      <c r="D1441" s="6">
        <v>2.1406400513753612</v>
      </c>
      <c r="E1441" s="6">
        <v>1.0703200256876806</v>
      </c>
      <c r="F1441" s="6">
        <v>1.0703200256876806</v>
      </c>
      <c r="G1441" s="6">
        <v>3.2109600770630418</v>
      </c>
      <c r="H1441" s="6">
        <v>1.0703200256876806</v>
      </c>
      <c r="I1441" s="6">
        <v>2.1406400513753612</v>
      </c>
      <c r="J1441" s="6">
        <v>3.2109600770630418</v>
      </c>
      <c r="K1441" s="6">
        <v>4.2812801027507223</v>
      </c>
      <c r="L1441" s="6">
        <v>0</v>
      </c>
      <c r="M1441" s="6">
        <f t="shared" si="138"/>
        <v>2.0336080488065931</v>
      </c>
      <c r="N1441" s="6">
        <f t="shared" si="139"/>
        <v>2.1406400513753612</v>
      </c>
      <c r="O1441" s="6">
        <f t="shared" si="140"/>
        <v>1.926576046237825</v>
      </c>
      <c r="P1441" s="6">
        <f t="shared" si="141"/>
        <v>2.1406400513753612</v>
      </c>
      <c r="Q1441" s="6">
        <f t="shared" si="142"/>
        <v>0.4052166217703288</v>
      </c>
      <c r="R1441" s="6">
        <f t="shared" si="143"/>
        <v>0.1070320025687681</v>
      </c>
      <c r="S1441" t="str" cm="1">
        <f t="array" ref="S1441">_xlfn.IFS(R1441&gt;Q1441,"Zunahme",-1*Q1441&gt;R1441,"Abnahme",TRUE,"Konstant")</f>
        <v>Konstant</v>
      </c>
      <c r="T1441">
        <f>IFERROR(INDEX(Gemeinde_Kennzahlen!A:C,MATCH(B1441,Gemeinde_Kennzahlen!B:B,),3),0)</f>
        <v>5982</v>
      </c>
      <c r="U1441">
        <f>IFERROR(IF(ISNUMBER(INDEX(Gemeinde_Kennzahlen!A:W,MATCH(B1441,Gemeinde_Kennzahlen!B:B,),23)),INDEX(Gemeinde_Kennzahlen!A:W,MATCH(B1441,Gemeinde_Kennzahlen!B:B,),23),0),0)</f>
        <v>3361</v>
      </c>
    </row>
    <row r="1442" spans="1:21" x14ac:dyDescent="0.2">
      <c r="A1442">
        <v>4476</v>
      </c>
      <c r="B1442" t="s">
        <v>953</v>
      </c>
      <c r="C1442" s="6">
        <v>0</v>
      </c>
      <c r="D1442" s="6">
        <v>0</v>
      </c>
      <c r="E1442" s="6">
        <v>0</v>
      </c>
      <c r="F1442" s="6">
        <v>0</v>
      </c>
      <c r="G1442" s="6">
        <v>0</v>
      </c>
      <c r="H1442" s="6">
        <v>1.9542700801250732</v>
      </c>
      <c r="I1442" s="6">
        <v>0</v>
      </c>
      <c r="J1442" s="6">
        <v>0</v>
      </c>
      <c r="K1442" s="6">
        <v>1.9542700801250732</v>
      </c>
      <c r="L1442" s="6">
        <v>1.9542700801250732</v>
      </c>
      <c r="M1442" s="6">
        <f t="shared" si="138"/>
        <v>0.58628102403752202</v>
      </c>
      <c r="N1442" s="6">
        <f t="shared" si="139"/>
        <v>0</v>
      </c>
      <c r="O1442" s="6">
        <f t="shared" si="140"/>
        <v>0</v>
      </c>
      <c r="P1442" s="6">
        <f t="shared" si="141"/>
        <v>1.172562048075044</v>
      </c>
      <c r="Q1442" s="6">
        <f t="shared" si="142"/>
        <v>0.29851968568535203</v>
      </c>
      <c r="R1442" s="6">
        <f t="shared" si="143"/>
        <v>0.58628102403752202</v>
      </c>
      <c r="S1442" t="str" cm="1">
        <f t="array" ref="S1442">_xlfn.IFS(R1442&gt;Q1442,"Zunahme",-1*Q1442&gt;R1442,"Abnahme",TRUE,"Konstant")</f>
        <v>Zunahme</v>
      </c>
      <c r="T1442">
        <f>IFERROR(INDEX(Gemeinde_Kennzahlen!A:C,MATCH(B1442,Gemeinde_Kennzahlen!B:B,),3),0)</f>
        <v>3779</v>
      </c>
      <c r="U1442">
        <f>IFERROR(IF(ISNUMBER(INDEX(Gemeinde_Kennzahlen!A:W,MATCH(B1442,Gemeinde_Kennzahlen!B:B,),23)),INDEX(Gemeinde_Kennzahlen!A:W,MATCH(B1442,Gemeinde_Kennzahlen!B:B,),23),0),0)</f>
        <v>1338</v>
      </c>
    </row>
    <row r="1443" spans="1:21" x14ac:dyDescent="0.2">
      <c r="A1443">
        <v>4486</v>
      </c>
      <c r="B1443" t="s">
        <v>952</v>
      </c>
      <c r="C1443" s="6">
        <v>3.8343558282208594</v>
      </c>
      <c r="D1443" s="6">
        <v>0</v>
      </c>
      <c r="E1443" s="6">
        <v>0</v>
      </c>
      <c r="F1443" s="6">
        <v>0</v>
      </c>
      <c r="G1443" s="6">
        <v>0</v>
      </c>
      <c r="H1443" s="6">
        <v>3.8343558282208594</v>
      </c>
      <c r="I1443" s="6">
        <v>0</v>
      </c>
      <c r="J1443" s="6">
        <v>0</v>
      </c>
      <c r="K1443" s="6">
        <v>3.8343558282208594</v>
      </c>
      <c r="L1443" s="6">
        <v>0</v>
      </c>
      <c r="M1443" s="6">
        <f t="shared" si="138"/>
        <v>1.1503067484662579</v>
      </c>
      <c r="N1443" s="6">
        <f t="shared" si="139"/>
        <v>0</v>
      </c>
      <c r="O1443" s="6">
        <f t="shared" si="140"/>
        <v>0.7668711656441719</v>
      </c>
      <c r="P1443" s="6">
        <f t="shared" si="141"/>
        <v>1.5337423312883438</v>
      </c>
      <c r="Q1443" s="6">
        <f t="shared" si="142"/>
        <v>0.58570752747390598</v>
      </c>
      <c r="R1443" s="6">
        <f t="shared" si="143"/>
        <v>0.3834355828220859</v>
      </c>
      <c r="S1443" t="str" cm="1">
        <f t="array" ref="S1443">_xlfn.IFS(R1443&gt;Q1443,"Zunahme",-1*Q1443&gt;R1443,"Abnahme",TRUE,"Konstant")</f>
        <v>Konstant</v>
      </c>
      <c r="T1443">
        <f>IFERROR(INDEX(Gemeinde_Kennzahlen!A:C,MATCH(B1443,Gemeinde_Kennzahlen!B:B,),3),0)</f>
        <v>1993</v>
      </c>
      <c r="U1443">
        <f>IFERROR(IF(ISNUMBER(INDEX(Gemeinde_Kennzahlen!A:W,MATCH(B1443,Gemeinde_Kennzahlen!B:B,),23)),INDEX(Gemeinde_Kennzahlen!A:W,MATCH(B1443,Gemeinde_Kennzahlen!B:B,),23),0),0)</f>
        <v>615</v>
      </c>
    </row>
    <row r="1444" spans="1:21" x14ac:dyDescent="0.2">
      <c r="A1444">
        <v>4495</v>
      </c>
      <c r="B1444" t="s">
        <v>951</v>
      </c>
      <c r="C1444" s="6">
        <v>12.062726176115802</v>
      </c>
      <c r="D1444" s="6">
        <v>0</v>
      </c>
      <c r="E1444" s="6">
        <v>0</v>
      </c>
      <c r="F1444" s="6">
        <v>0</v>
      </c>
      <c r="G1444" s="6">
        <v>0</v>
      </c>
      <c r="H1444" s="6">
        <v>0</v>
      </c>
      <c r="I1444" s="6">
        <v>0</v>
      </c>
      <c r="J1444" s="6">
        <v>12.062726176115802</v>
      </c>
      <c r="K1444" s="6">
        <v>12.062726176115802</v>
      </c>
      <c r="L1444" s="6">
        <v>0</v>
      </c>
      <c r="M1444" s="6">
        <f t="shared" si="138"/>
        <v>3.6188178528347406</v>
      </c>
      <c r="N1444" s="6">
        <f t="shared" si="139"/>
        <v>0</v>
      </c>
      <c r="O1444" s="6">
        <f t="shared" si="140"/>
        <v>2.4125452352231607</v>
      </c>
      <c r="P1444" s="6">
        <f t="shared" si="141"/>
        <v>4.8250904704463213</v>
      </c>
      <c r="Q1444" s="6">
        <f t="shared" si="142"/>
        <v>1.8426118596525292</v>
      </c>
      <c r="R1444" s="6">
        <f t="shared" si="143"/>
        <v>1.2062726176115808</v>
      </c>
      <c r="S1444" t="str" cm="1">
        <f t="array" ref="S1444">_xlfn.IFS(R1444&gt;Q1444,"Zunahme",-1*Q1444&gt;R1444,"Abnahme",TRUE,"Konstant")</f>
        <v>Konstant</v>
      </c>
      <c r="T1444">
        <f>IFERROR(INDEX(Gemeinde_Kennzahlen!A:C,MATCH(B1444,Gemeinde_Kennzahlen!B:B,),3),0)</f>
        <v>584</v>
      </c>
      <c r="U1444">
        <f>IFERROR(IF(ISNUMBER(INDEX(Gemeinde_Kennzahlen!A:W,MATCH(B1444,Gemeinde_Kennzahlen!B:B,),23)),INDEX(Gemeinde_Kennzahlen!A:W,MATCH(B1444,Gemeinde_Kennzahlen!B:B,),23),0),0)</f>
        <v>245</v>
      </c>
    </row>
    <row r="1445" spans="1:21" x14ac:dyDescent="0.2">
      <c r="A1445">
        <v>4501</v>
      </c>
      <c r="B1445" t="s">
        <v>950</v>
      </c>
      <c r="C1445" s="6">
        <v>0</v>
      </c>
      <c r="D1445" s="6">
        <v>0</v>
      </c>
      <c r="E1445" s="6">
        <v>0</v>
      </c>
      <c r="F1445" s="6">
        <v>4.2274360600295919</v>
      </c>
      <c r="G1445" s="6">
        <v>0</v>
      </c>
      <c r="H1445" s="6">
        <v>2.113718030014796</v>
      </c>
      <c r="I1445" s="6">
        <v>2.113718030014796</v>
      </c>
      <c r="J1445" s="6">
        <v>0</v>
      </c>
      <c r="K1445" s="6">
        <v>4.2274360600295919</v>
      </c>
      <c r="L1445" s="6">
        <v>0</v>
      </c>
      <c r="M1445" s="6">
        <f t="shared" si="138"/>
        <v>1.2682308180088775</v>
      </c>
      <c r="N1445" s="6">
        <f t="shared" si="139"/>
        <v>0</v>
      </c>
      <c r="O1445" s="6">
        <f t="shared" si="140"/>
        <v>0.84548721200591836</v>
      </c>
      <c r="P1445" s="6">
        <f t="shared" si="141"/>
        <v>1.6909744240118367</v>
      </c>
      <c r="Q1445" s="6">
        <f t="shared" si="142"/>
        <v>0.56365814133727898</v>
      </c>
      <c r="R1445" s="6">
        <f t="shared" si="143"/>
        <v>0.42274360600295924</v>
      </c>
      <c r="S1445" t="str" cm="1">
        <f t="array" ref="S1445">_xlfn.IFS(R1445&gt;Q1445,"Zunahme",-1*Q1445&gt;R1445,"Abnahme",TRUE,"Konstant")</f>
        <v>Konstant</v>
      </c>
      <c r="T1445">
        <f>IFERROR(INDEX(Gemeinde_Kennzahlen!A:C,MATCH(B1445,Gemeinde_Kennzahlen!B:B,),3),0)</f>
        <v>3609</v>
      </c>
      <c r="U1445">
        <f>IFERROR(IF(ISNUMBER(INDEX(Gemeinde_Kennzahlen!A:W,MATCH(B1445,Gemeinde_Kennzahlen!B:B,),23)),INDEX(Gemeinde_Kennzahlen!A:W,MATCH(B1445,Gemeinde_Kennzahlen!B:B,),23),0),0)</f>
        <v>1122</v>
      </c>
    </row>
    <row r="1446" spans="1:21" x14ac:dyDescent="0.2">
      <c r="A1446">
        <v>4506</v>
      </c>
      <c r="B1446" t="s">
        <v>949</v>
      </c>
      <c r="C1446" s="6">
        <v>0</v>
      </c>
      <c r="D1446" s="6">
        <v>3.1964200095892599</v>
      </c>
      <c r="E1446" s="6">
        <v>1.5982100047946299</v>
      </c>
      <c r="F1446" s="6">
        <v>6.3928400191785197</v>
      </c>
      <c r="G1446" s="6">
        <v>0</v>
      </c>
      <c r="H1446" s="6">
        <v>0</v>
      </c>
      <c r="I1446" s="6">
        <v>0</v>
      </c>
      <c r="J1446" s="6">
        <v>3.1964200095892599</v>
      </c>
      <c r="K1446" s="6">
        <v>0</v>
      </c>
      <c r="L1446" s="6">
        <v>1.5982100047946299</v>
      </c>
      <c r="M1446" s="6">
        <f t="shared" si="138"/>
        <v>1.5982100047946299</v>
      </c>
      <c r="N1446" s="6">
        <f t="shared" si="139"/>
        <v>0.79910500239731497</v>
      </c>
      <c r="O1446" s="6">
        <f t="shared" si="140"/>
        <v>2.237494006712482</v>
      </c>
      <c r="P1446" s="6">
        <f t="shared" si="141"/>
        <v>0.95892600287677787</v>
      </c>
      <c r="Q1446" s="6">
        <f t="shared" si="142"/>
        <v>0.67386450592262082</v>
      </c>
      <c r="R1446" s="6">
        <f t="shared" si="143"/>
        <v>-0.63928400191785206</v>
      </c>
      <c r="S1446" t="str" cm="1">
        <f t="array" ref="S1446">_xlfn.IFS(R1446&gt;Q1446,"Zunahme",-1*Q1446&gt;R1446,"Abnahme",TRUE,"Konstant")</f>
        <v>Konstant</v>
      </c>
      <c r="T1446">
        <f>IFERROR(INDEX(Gemeinde_Kennzahlen!A:C,MATCH(B1446,Gemeinde_Kennzahlen!B:B,),3),0)</f>
        <v>3918</v>
      </c>
      <c r="U1446">
        <f>IFERROR(IF(ISNUMBER(INDEX(Gemeinde_Kennzahlen!A:W,MATCH(B1446,Gemeinde_Kennzahlen!B:B,),23)),INDEX(Gemeinde_Kennzahlen!A:W,MATCH(B1446,Gemeinde_Kennzahlen!B:B,),23),0),0)</f>
        <v>2339</v>
      </c>
    </row>
    <row r="1447" spans="1:21" x14ac:dyDescent="0.2">
      <c r="A1447">
        <v>4511</v>
      </c>
      <c r="B1447" t="s">
        <v>948</v>
      </c>
      <c r="C1447" s="6">
        <v>0</v>
      </c>
      <c r="D1447" s="6">
        <v>0</v>
      </c>
      <c r="E1447" s="6">
        <v>0</v>
      </c>
      <c r="F1447" s="6">
        <v>0</v>
      </c>
      <c r="G1447" s="6">
        <v>0</v>
      </c>
      <c r="H1447" s="6">
        <v>0</v>
      </c>
      <c r="I1447" s="6">
        <v>0</v>
      </c>
      <c r="J1447" s="6">
        <v>2.6609898882384244</v>
      </c>
      <c r="K1447" s="6">
        <v>0</v>
      </c>
      <c r="L1447" s="6">
        <v>0</v>
      </c>
      <c r="M1447" s="6">
        <f t="shared" si="138"/>
        <v>0.26609898882384242</v>
      </c>
      <c r="N1447" s="6">
        <f t="shared" si="139"/>
        <v>0</v>
      </c>
      <c r="O1447" s="6">
        <f t="shared" si="140"/>
        <v>0</v>
      </c>
      <c r="P1447" s="6">
        <f t="shared" si="141"/>
        <v>0.53219797764768484</v>
      </c>
      <c r="Q1447" s="6">
        <f t="shared" si="142"/>
        <v>0.26609898882384242</v>
      </c>
      <c r="R1447" s="6">
        <f t="shared" si="143"/>
        <v>0.26609898882384242</v>
      </c>
      <c r="S1447" t="str" cm="1">
        <f t="array" ref="S1447">_xlfn.IFS(R1447&gt;Q1447,"Zunahme",-1*Q1447&gt;R1447,"Abnahme",TRUE,"Konstant")</f>
        <v>Konstant</v>
      </c>
      <c r="T1447">
        <f>IFERROR(INDEX(Gemeinde_Kennzahlen!A:C,MATCH(B1447,Gemeinde_Kennzahlen!B:B,),3),0)</f>
        <v>2442</v>
      </c>
      <c r="U1447">
        <f>IFERROR(IF(ISNUMBER(INDEX(Gemeinde_Kennzahlen!A:W,MATCH(B1447,Gemeinde_Kennzahlen!B:B,),23)),INDEX(Gemeinde_Kennzahlen!A:W,MATCH(B1447,Gemeinde_Kennzahlen!B:B,),23),0),0)</f>
        <v>1316</v>
      </c>
    </row>
    <row r="1448" spans="1:21" x14ac:dyDescent="0.2">
      <c r="A1448">
        <v>4536</v>
      </c>
      <c r="B1448" t="s">
        <v>947</v>
      </c>
      <c r="C1448" s="6">
        <v>0</v>
      </c>
      <c r="D1448" s="6">
        <v>0</v>
      </c>
      <c r="E1448" s="6">
        <v>0</v>
      </c>
      <c r="F1448" s="6">
        <v>0</v>
      </c>
      <c r="G1448" s="6">
        <v>0</v>
      </c>
      <c r="H1448" s="6">
        <v>0</v>
      </c>
      <c r="I1448" s="6">
        <v>0</v>
      </c>
      <c r="J1448" s="6">
        <v>0</v>
      </c>
      <c r="K1448" s="6">
        <v>0</v>
      </c>
      <c r="L1448" s="6">
        <v>0</v>
      </c>
      <c r="M1448" s="6">
        <f t="shared" si="138"/>
        <v>0</v>
      </c>
      <c r="N1448" s="6">
        <f t="shared" si="139"/>
        <v>0</v>
      </c>
      <c r="O1448" s="6">
        <f t="shared" si="140"/>
        <v>0</v>
      </c>
      <c r="P1448" s="6">
        <f t="shared" si="141"/>
        <v>0</v>
      </c>
      <c r="Q1448" s="6">
        <f t="shared" si="142"/>
        <v>0</v>
      </c>
      <c r="R1448" s="6">
        <f t="shared" si="143"/>
        <v>0</v>
      </c>
      <c r="S1448" t="str" cm="1">
        <f t="array" ref="S1448">_xlfn.IFS(R1448&gt;Q1448,"Zunahme",-1*Q1448&gt;R1448,"Abnahme",TRUE,"Konstant")</f>
        <v>Konstant</v>
      </c>
      <c r="T1448">
        <f>IFERROR(INDEX(Gemeinde_Kennzahlen!A:C,MATCH(B1448,Gemeinde_Kennzahlen!B:B,),3),0)</f>
        <v>1829</v>
      </c>
      <c r="U1448">
        <f>IFERROR(IF(ISNUMBER(INDEX(Gemeinde_Kennzahlen!A:W,MATCH(B1448,Gemeinde_Kennzahlen!B:B,),23)),INDEX(Gemeinde_Kennzahlen!A:W,MATCH(B1448,Gemeinde_Kennzahlen!B:B,),23),0),0)</f>
        <v>793</v>
      </c>
    </row>
    <row r="1449" spans="1:21" x14ac:dyDescent="0.2">
      <c r="A1449">
        <v>4545</v>
      </c>
      <c r="B1449" t="s">
        <v>946</v>
      </c>
      <c r="C1449" s="6">
        <v>0</v>
      </c>
      <c r="D1449" s="6">
        <v>0</v>
      </c>
      <c r="E1449" s="6">
        <v>1.7135023989033584</v>
      </c>
      <c r="F1449" s="6">
        <v>0</v>
      </c>
      <c r="G1449" s="6">
        <v>0</v>
      </c>
      <c r="H1449" s="6">
        <v>0</v>
      </c>
      <c r="I1449" s="6">
        <v>1.7135023989033584</v>
      </c>
      <c r="J1449" s="6">
        <v>1.7135023989033584</v>
      </c>
      <c r="K1449" s="6">
        <v>1.7135023989033584</v>
      </c>
      <c r="L1449" s="6">
        <v>1.7135023989033584</v>
      </c>
      <c r="M1449" s="6">
        <f t="shared" si="138"/>
        <v>0.85675119945167921</v>
      </c>
      <c r="N1449" s="6">
        <f t="shared" si="139"/>
        <v>0.85675119945167921</v>
      </c>
      <c r="O1449" s="6">
        <f t="shared" si="140"/>
        <v>0.3427004797806717</v>
      </c>
      <c r="P1449" s="6">
        <f t="shared" si="141"/>
        <v>1.3708019191226868</v>
      </c>
      <c r="Q1449" s="6">
        <f t="shared" si="142"/>
        <v>0.28558373315055974</v>
      </c>
      <c r="R1449" s="6">
        <f t="shared" si="143"/>
        <v>0.51405071967100757</v>
      </c>
      <c r="S1449" t="str" cm="1">
        <f t="array" ref="S1449">_xlfn.IFS(R1449&gt;Q1449,"Zunahme",-1*Q1449&gt;R1449,"Abnahme",TRUE,"Konstant")</f>
        <v>Zunahme</v>
      </c>
      <c r="T1449">
        <f>IFERROR(INDEX(Gemeinde_Kennzahlen!A:C,MATCH(B1449,Gemeinde_Kennzahlen!B:B,),3),0)</f>
        <v>4042</v>
      </c>
      <c r="U1449">
        <f>IFERROR(IF(ISNUMBER(INDEX(Gemeinde_Kennzahlen!A:W,MATCH(B1449,Gemeinde_Kennzahlen!B:B,),23)),INDEX(Gemeinde_Kennzahlen!A:W,MATCH(B1449,Gemeinde_Kennzahlen!B:B,),23),0),0)</f>
        <v>1794</v>
      </c>
    </row>
    <row r="1450" spans="1:21" x14ac:dyDescent="0.2">
      <c r="A1450">
        <v>4546</v>
      </c>
      <c r="B1450" t="s">
        <v>945</v>
      </c>
      <c r="C1450" s="6">
        <v>0</v>
      </c>
      <c r="D1450" s="6">
        <v>0</v>
      </c>
      <c r="E1450" s="6">
        <v>0</v>
      </c>
      <c r="F1450" s="6">
        <v>0</v>
      </c>
      <c r="G1450" s="6">
        <v>0</v>
      </c>
      <c r="H1450" s="6">
        <v>0</v>
      </c>
      <c r="I1450" s="6">
        <v>0</v>
      </c>
      <c r="J1450" s="6">
        <v>0</v>
      </c>
      <c r="K1450" s="6">
        <v>0</v>
      </c>
      <c r="L1450" s="6">
        <v>0</v>
      </c>
      <c r="M1450" s="6">
        <f t="shared" si="138"/>
        <v>0</v>
      </c>
      <c r="N1450" s="6">
        <f t="shared" si="139"/>
        <v>0</v>
      </c>
      <c r="O1450" s="6">
        <f t="shared" si="140"/>
        <v>0</v>
      </c>
      <c r="P1450" s="6">
        <f t="shared" si="141"/>
        <v>0</v>
      </c>
      <c r="Q1450" s="6">
        <f t="shared" si="142"/>
        <v>0</v>
      </c>
      <c r="R1450" s="6">
        <f t="shared" si="143"/>
        <v>0</v>
      </c>
      <c r="S1450" t="str" cm="1">
        <f t="array" ref="S1450">_xlfn.IFS(R1450&gt;Q1450,"Zunahme",-1*Q1450&gt;R1450,"Abnahme",TRUE,"Konstant")</f>
        <v>Konstant</v>
      </c>
      <c r="T1450">
        <f>IFERROR(INDEX(Gemeinde_Kennzahlen!A:C,MATCH(B1450,Gemeinde_Kennzahlen!B:B,),3),0)</f>
        <v>1777</v>
      </c>
      <c r="U1450">
        <f>IFERROR(IF(ISNUMBER(INDEX(Gemeinde_Kennzahlen!A:W,MATCH(B1450,Gemeinde_Kennzahlen!B:B,),23)),INDEX(Gemeinde_Kennzahlen!A:W,MATCH(B1450,Gemeinde_Kennzahlen!B:B,),23),0),0)</f>
        <v>510</v>
      </c>
    </row>
    <row r="1451" spans="1:21" x14ac:dyDescent="0.2">
      <c r="A1451">
        <v>4551</v>
      </c>
      <c r="B1451" t="s">
        <v>944</v>
      </c>
      <c r="C1451" s="6">
        <v>0.79453360877165102</v>
      </c>
      <c r="D1451" s="6">
        <v>3.1781344350866041</v>
      </c>
      <c r="E1451" s="6">
        <v>0.79453360877165102</v>
      </c>
      <c r="F1451" s="6">
        <v>0.79453360877165102</v>
      </c>
      <c r="G1451" s="6">
        <v>0</v>
      </c>
      <c r="H1451" s="6">
        <v>1.589067217543302</v>
      </c>
      <c r="I1451" s="6">
        <v>0</v>
      </c>
      <c r="J1451" s="6">
        <v>3.1781344350866041</v>
      </c>
      <c r="K1451" s="6">
        <v>0.79453360877165102</v>
      </c>
      <c r="L1451" s="6">
        <v>0.79453360877165102</v>
      </c>
      <c r="M1451" s="6">
        <f t="shared" si="138"/>
        <v>1.1918004131574764</v>
      </c>
      <c r="N1451" s="6">
        <f t="shared" si="139"/>
        <v>0.79453360877165102</v>
      </c>
      <c r="O1451" s="6">
        <f t="shared" si="140"/>
        <v>1.1123470522803116</v>
      </c>
      <c r="P1451" s="6">
        <f t="shared" si="141"/>
        <v>1.2712537740346417</v>
      </c>
      <c r="Q1451" s="6">
        <f t="shared" si="142"/>
        <v>0.36022751493022526</v>
      </c>
      <c r="R1451" s="6">
        <f t="shared" si="143"/>
        <v>7.9453360877165258E-2</v>
      </c>
      <c r="S1451" t="str" cm="1">
        <f t="array" ref="S1451">_xlfn.IFS(R1451&gt;Q1451,"Zunahme",-1*Q1451&gt;R1451,"Abnahme",TRUE,"Konstant")</f>
        <v>Konstant</v>
      </c>
      <c r="T1451">
        <f>IFERROR(INDEX(Gemeinde_Kennzahlen!A:C,MATCH(B1451,Gemeinde_Kennzahlen!B:B,),3),0)</f>
        <v>9047</v>
      </c>
      <c r="U1451">
        <f>IFERROR(IF(ISNUMBER(INDEX(Gemeinde_Kennzahlen!A:W,MATCH(B1451,Gemeinde_Kennzahlen!B:B,),23)),INDEX(Gemeinde_Kennzahlen!A:W,MATCH(B1451,Gemeinde_Kennzahlen!B:B,),23),0),0)</f>
        <v>3539</v>
      </c>
    </row>
    <row r="1452" spans="1:21" x14ac:dyDescent="0.2">
      <c r="A1452">
        <v>4561</v>
      </c>
      <c r="B1452" t="s">
        <v>943</v>
      </c>
      <c r="C1452" s="6">
        <v>2.5926886180969668</v>
      </c>
      <c r="D1452" s="6">
        <v>0</v>
      </c>
      <c r="E1452" s="6">
        <v>0</v>
      </c>
      <c r="F1452" s="6">
        <v>0</v>
      </c>
      <c r="G1452" s="6">
        <v>0</v>
      </c>
      <c r="H1452" s="6">
        <v>0</v>
      </c>
      <c r="I1452" s="6">
        <v>2.5926886180969668</v>
      </c>
      <c r="J1452" s="6">
        <v>0</v>
      </c>
      <c r="K1452" s="6">
        <v>2.5926886180969668</v>
      </c>
      <c r="L1452" s="6">
        <v>0</v>
      </c>
      <c r="M1452" s="6">
        <f t="shared" si="138"/>
        <v>0.77780658542909009</v>
      </c>
      <c r="N1452" s="6">
        <f t="shared" si="139"/>
        <v>0</v>
      </c>
      <c r="O1452" s="6">
        <f t="shared" si="140"/>
        <v>0.51853772361939332</v>
      </c>
      <c r="P1452" s="6">
        <f t="shared" si="141"/>
        <v>1.0370754472387866</v>
      </c>
      <c r="Q1452" s="6">
        <f t="shared" si="142"/>
        <v>0.39603972819599348</v>
      </c>
      <c r="R1452" s="6">
        <f t="shared" si="143"/>
        <v>0.25926886180969655</v>
      </c>
      <c r="S1452" t="str" cm="1">
        <f t="array" ref="S1452">_xlfn.IFS(R1452&gt;Q1452,"Zunahme",-1*Q1452&gt;R1452,"Abnahme",TRUE,"Konstant")</f>
        <v>Konstant</v>
      </c>
      <c r="T1452">
        <f>IFERROR(INDEX(Gemeinde_Kennzahlen!A:C,MATCH(B1452,Gemeinde_Kennzahlen!B:B,),3),0)</f>
        <v>2869</v>
      </c>
      <c r="U1452">
        <f>IFERROR(IF(ISNUMBER(INDEX(Gemeinde_Kennzahlen!A:W,MATCH(B1452,Gemeinde_Kennzahlen!B:B,),23)),INDEX(Gemeinde_Kennzahlen!A:W,MATCH(B1452,Gemeinde_Kennzahlen!B:B,),23),0),0)</f>
        <v>988</v>
      </c>
    </row>
    <row r="1453" spans="1:21" x14ac:dyDescent="0.2">
      <c r="A1453">
        <v>4566</v>
      </c>
      <c r="B1453" t="s">
        <v>942</v>
      </c>
      <c r="C1453" s="6">
        <v>0.86311065078543059</v>
      </c>
      <c r="D1453" s="6">
        <v>1.9419989642672189</v>
      </c>
      <c r="E1453" s="6">
        <v>2.3735542896599342</v>
      </c>
      <c r="F1453" s="6">
        <v>1.9419989642672189</v>
      </c>
      <c r="G1453" s="6">
        <v>1.7262213015708612</v>
      </c>
      <c r="H1453" s="6">
        <v>1.294665976178146</v>
      </c>
      <c r="I1453" s="6">
        <v>1.5104436388745037</v>
      </c>
      <c r="J1453" s="6">
        <v>0.86311065078543059</v>
      </c>
      <c r="K1453" s="6">
        <v>2.5893319523562921</v>
      </c>
      <c r="L1453" s="6">
        <v>1.7262213015708612</v>
      </c>
      <c r="M1453" s="6">
        <f t="shared" si="138"/>
        <v>1.6830657690315896</v>
      </c>
      <c r="N1453" s="6">
        <f t="shared" si="139"/>
        <v>1.7262213015708612</v>
      </c>
      <c r="O1453" s="6">
        <f t="shared" si="140"/>
        <v>1.7693768341101328</v>
      </c>
      <c r="P1453" s="6">
        <f t="shared" si="141"/>
        <v>1.5967547039530468</v>
      </c>
      <c r="Q1453" s="6">
        <f t="shared" si="142"/>
        <v>0.18139018661773559</v>
      </c>
      <c r="R1453" s="6">
        <f t="shared" si="143"/>
        <v>-8.6311065078542804E-2</v>
      </c>
      <c r="S1453" t="str" cm="1">
        <f t="array" ref="S1453">_xlfn.IFS(R1453&gt;Q1453,"Zunahme",-1*Q1453&gt;R1453,"Abnahme",TRUE,"Konstant")</f>
        <v>Konstant</v>
      </c>
      <c r="T1453">
        <f>IFERROR(INDEX(Gemeinde_Kennzahlen!A:C,MATCH(B1453,Gemeinde_Kennzahlen!B:B,),3),0)</f>
        <v>25781</v>
      </c>
      <c r="U1453">
        <f>IFERROR(IF(ISNUMBER(INDEX(Gemeinde_Kennzahlen!A:W,MATCH(B1453,Gemeinde_Kennzahlen!B:B,),23)),INDEX(Gemeinde_Kennzahlen!A:W,MATCH(B1453,Gemeinde_Kennzahlen!B:B,),23),0),0)</f>
        <v>20563</v>
      </c>
    </row>
    <row r="1454" spans="1:21" x14ac:dyDescent="0.2">
      <c r="A1454">
        <v>4571</v>
      </c>
      <c r="B1454" t="s">
        <v>941</v>
      </c>
      <c r="C1454" s="6">
        <v>1.6923337282112032</v>
      </c>
      <c r="D1454" s="6">
        <v>0</v>
      </c>
      <c r="E1454" s="6">
        <v>0</v>
      </c>
      <c r="F1454" s="6">
        <v>1.6923337282112032</v>
      </c>
      <c r="G1454" s="6">
        <v>1.6923337282112032</v>
      </c>
      <c r="H1454" s="6">
        <v>3.3846674564224064</v>
      </c>
      <c r="I1454" s="6">
        <v>0</v>
      </c>
      <c r="J1454" s="6">
        <v>0</v>
      </c>
      <c r="K1454" s="6">
        <v>0</v>
      </c>
      <c r="L1454" s="6">
        <v>0</v>
      </c>
      <c r="M1454" s="6">
        <f t="shared" si="138"/>
        <v>0.84616686410560171</v>
      </c>
      <c r="N1454" s="6">
        <f t="shared" si="139"/>
        <v>0</v>
      </c>
      <c r="O1454" s="6">
        <f t="shared" si="140"/>
        <v>1.0154002369267219</v>
      </c>
      <c r="P1454" s="6">
        <f t="shared" si="141"/>
        <v>0.67693349128448133</v>
      </c>
      <c r="Q1454" s="6">
        <f t="shared" si="142"/>
        <v>0.37841732568959036</v>
      </c>
      <c r="R1454" s="6">
        <f t="shared" si="143"/>
        <v>-0.16923337282112039</v>
      </c>
      <c r="S1454" t="str" cm="1">
        <f t="array" ref="S1454">_xlfn.IFS(R1454&gt;Q1454,"Zunahme",-1*Q1454&gt;R1454,"Abnahme",TRUE,"Konstant")</f>
        <v>Konstant</v>
      </c>
      <c r="T1454">
        <f>IFERROR(INDEX(Gemeinde_Kennzahlen!A:C,MATCH(B1454,Gemeinde_Kennzahlen!B:B,),3),0)</f>
        <v>4455</v>
      </c>
      <c r="U1454">
        <f>IFERROR(IF(ISNUMBER(INDEX(Gemeinde_Kennzahlen!A:W,MATCH(B1454,Gemeinde_Kennzahlen!B:B,),23)),INDEX(Gemeinde_Kennzahlen!A:W,MATCH(B1454,Gemeinde_Kennzahlen!B:B,),23),0),0)</f>
        <v>1454</v>
      </c>
    </row>
    <row r="1455" spans="1:21" x14ac:dyDescent="0.2">
      <c r="A1455">
        <v>4590</v>
      </c>
      <c r="B1455" t="s">
        <v>940</v>
      </c>
      <c r="C1455" s="6">
        <v>0</v>
      </c>
      <c r="D1455" s="6">
        <v>0</v>
      </c>
      <c r="E1455" s="6">
        <v>0</v>
      </c>
      <c r="F1455" s="6">
        <v>0</v>
      </c>
      <c r="G1455" s="6">
        <v>0</v>
      </c>
      <c r="H1455" s="6">
        <v>0</v>
      </c>
      <c r="I1455" s="6">
        <v>0</v>
      </c>
      <c r="J1455" s="6">
        <v>0</v>
      </c>
      <c r="K1455" s="6">
        <v>0</v>
      </c>
      <c r="L1455" s="6">
        <v>0</v>
      </c>
      <c r="M1455" s="6">
        <f t="shared" si="138"/>
        <v>0</v>
      </c>
      <c r="N1455" s="6">
        <f t="shared" si="139"/>
        <v>0</v>
      </c>
      <c r="O1455" s="6">
        <f t="shared" si="140"/>
        <v>0</v>
      </c>
      <c r="P1455" s="6">
        <f t="shared" si="141"/>
        <v>0</v>
      </c>
      <c r="Q1455" s="6">
        <f t="shared" si="142"/>
        <v>0</v>
      </c>
      <c r="R1455" s="6">
        <f t="shared" si="143"/>
        <v>0</v>
      </c>
      <c r="S1455" t="str" cm="1">
        <f t="array" ref="S1455">_xlfn.IFS(R1455&gt;Q1455,"Zunahme",-1*Q1455&gt;R1455,"Abnahme",TRUE,"Konstant")</f>
        <v>Konstant</v>
      </c>
      <c r="T1455">
        <f>IFERROR(INDEX(Gemeinde_Kennzahlen!A:C,MATCH(B1455,Gemeinde_Kennzahlen!B:B,),3),0)</f>
        <v>842</v>
      </c>
      <c r="U1455">
        <f>IFERROR(IF(ISNUMBER(INDEX(Gemeinde_Kennzahlen!A:W,MATCH(B1455,Gemeinde_Kennzahlen!B:B,),23)),INDEX(Gemeinde_Kennzahlen!A:W,MATCH(B1455,Gemeinde_Kennzahlen!B:B,),23),0),0)</f>
        <v>264</v>
      </c>
    </row>
    <row r="1456" spans="1:21" x14ac:dyDescent="0.2">
      <c r="A1456">
        <v>4591</v>
      </c>
      <c r="B1456" t="s">
        <v>939</v>
      </c>
      <c r="C1456" s="6">
        <v>4.8935649620748718</v>
      </c>
      <c r="D1456" s="6">
        <v>2.4467824810374359</v>
      </c>
      <c r="E1456" s="6">
        <v>0</v>
      </c>
      <c r="F1456" s="6">
        <v>0</v>
      </c>
      <c r="G1456" s="6">
        <v>0</v>
      </c>
      <c r="H1456" s="6">
        <v>2.4467824810374359</v>
      </c>
      <c r="I1456" s="6">
        <v>0</v>
      </c>
      <c r="J1456" s="6">
        <v>0</v>
      </c>
      <c r="K1456" s="6">
        <v>0</v>
      </c>
      <c r="L1456" s="6">
        <v>2.4467824810374359</v>
      </c>
      <c r="M1456" s="6">
        <f t="shared" si="138"/>
        <v>1.2233912405187179</v>
      </c>
      <c r="N1456" s="6">
        <f t="shared" si="139"/>
        <v>0</v>
      </c>
      <c r="O1456" s="6">
        <f t="shared" si="140"/>
        <v>1.4680694886224614</v>
      </c>
      <c r="P1456" s="6">
        <f t="shared" si="141"/>
        <v>0.97871299241497434</v>
      </c>
      <c r="Q1456" s="6">
        <f t="shared" si="142"/>
        <v>0.54711719537552961</v>
      </c>
      <c r="R1456" s="6">
        <f t="shared" si="143"/>
        <v>-0.24467824810374361</v>
      </c>
      <c r="S1456" t="str" cm="1">
        <f t="array" ref="S1456">_xlfn.IFS(R1456&gt;Q1456,"Zunahme",-1*Q1456&gt;R1456,"Abnahme",TRUE,"Konstant")</f>
        <v>Konstant</v>
      </c>
      <c r="T1456">
        <f>IFERROR(INDEX(Gemeinde_Kennzahlen!A:C,MATCH(B1456,Gemeinde_Kennzahlen!B:B,),3),0)</f>
        <v>2967</v>
      </c>
      <c r="U1456">
        <f>IFERROR(IF(ISNUMBER(INDEX(Gemeinde_Kennzahlen!A:W,MATCH(B1456,Gemeinde_Kennzahlen!B:B,),23)),INDEX(Gemeinde_Kennzahlen!A:W,MATCH(B1456,Gemeinde_Kennzahlen!B:B,),23),0),0)</f>
        <v>1120</v>
      </c>
    </row>
    <row r="1457" spans="1:21" x14ac:dyDescent="0.2">
      <c r="A1457">
        <v>4601</v>
      </c>
      <c r="B1457" t="s">
        <v>938</v>
      </c>
      <c r="C1457" s="6">
        <v>0</v>
      </c>
      <c r="D1457" s="6">
        <v>0</v>
      </c>
      <c r="E1457" s="6">
        <v>0</v>
      </c>
      <c r="F1457" s="6">
        <v>6.9300069300069298</v>
      </c>
      <c r="G1457" s="6">
        <v>0</v>
      </c>
      <c r="H1457" s="6">
        <v>0</v>
      </c>
      <c r="I1457" s="6">
        <v>0</v>
      </c>
      <c r="J1457" s="6">
        <v>0</v>
      </c>
      <c r="K1457" s="6">
        <v>0</v>
      </c>
      <c r="L1457" s="6">
        <v>0</v>
      </c>
      <c r="M1457" s="6">
        <f t="shared" si="138"/>
        <v>0.693000693000693</v>
      </c>
      <c r="N1457" s="6">
        <f t="shared" si="139"/>
        <v>0</v>
      </c>
      <c r="O1457" s="6">
        <f t="shared" si="140"/>
        <v>1.386001386001386</v>
      </c>
      <c r="P1457" s="6">
        <f t="shared" si="141"/>
        <v>0</v>
      </c>
      <c r="Q1457" s="6">
        <f t="shared" si="142"/>
        <v>0.693000693000693</v>
      </c>
      <c r="R1457" s="6">
        <f t="shared" si="143"/>
        <v>-0.693000693000693</v>
      </c>
      <c r="S1457" t="str" cm="1">
        <f t="array" ref="S1457">_xlfn.IFS(R1457&gt;Q1457,"Zunahme",-1*Q1457&gt;R1457,"Abnahme",TRUE,"Konstant")</f>
        <v>Konstant</v>
      </c>
      <c r="T1457">
        <f>IFERROR(INDEX(Gemeinde_Kennzahlen!A:C,MATCH(B1457,Gemeinde_Kennzahlen!B:B,),3),0)</f>
        <v>1048</v>
      </c>
      <c r="U1457">
        <f>IFERROR(IF(ISNUMBER(INDEX(Gemeinde_Kennzahlen!A:W,MATCH(B1457,Gemeinde_Kennzahlen!B:B,),23)),INDEX(Gemeinde_Kennzahlen!A:W,MATCH(B1457,Gemeinde_Kennzahlen!B:B,),23),0),0)</f>
        <v>395</v>
      </c>
    </row>
    <row r="1458" spans="1:21" x14ac:dyDescent="0.2">
      <c r="A1458">
        <v>4606</v>
      </c>
      <c r="B1458" t="s">
        <v>937</v>
      </c>
      <c r="C1458" s="6">
        <v>0</v>
      </c>
      <c r="D1458" s="6">
        <v>0</v>
      </c>
      <c r="E1458" s="6">
        <v>6.2266500622665006</v>
      </c>
      <c r="F1458" s="6">
        <v>0</v>
      </c>
      <c r="G1458" s="6">
        <v>0</v>
      </c>
      <c r="H1458" s="6">
        <v>0</v>
      </c>
      <c r="I1458" s="6">
        <v>0</v>
      </c>
      <c r="J1458" s="6">
        <v>0</v>
      </c>
      <c r="K1458" s="6">
        <v>6.2266500622665006</v>
      </c>
      <c r="L1458" s="6">
        <v>0</v>
      </c>
      <c r="M1458" s="6">
        <f t="shared" si="138"/>
        <v>1.2453300124533002</v>
      </c>
      <c r="N1458" s="6">
        <f t="shared" si="139"/>
        <v>0</v>
      </c>
      <c r="O1458" s="6">
        <f t="shared" si="140"/>
        <v>1.2453300124533002</v>
      </c>
      <c r="P1458" s="6">
        <f t="shared" si="141"/>
        <v>1.2453300124533002</v>
      </c>
      <c r="Q1458" s="6">
        <f t="shared" si="142"/>
        <v>0.83022000830219989</v>
      </c>
      <c r="R1458" s="6">
        <f t="shared" si="143"/>
        <v>0</v>
      </c>
      <c r="S1458" t="str" cm="1">
        <f t="array" ref="S1458">_xlfn.IFS(R1458&gt;Q1458,"Zunahme",-1*Q1458&gt;R1458,"Abnahme",TRUE,"Konstant")</f>
        <v>Konstant</v>
      </c>
      <c r="T1458">
        <f>IFERROR(INDEX(Gemeinde_Kennzahlen!A:C,MATCH(B1458,Gemeinde_Kennzahlen!B:B,),3),0)</f>
        <v>1224</v>
      </c>
      <c r="U1458">
        <f>IFERROR(IF(ISNUMBER(INDEX(Gemeinde_Kennzahlen!A:W,MATCH(B1458,Gemeinde_Kennzahlen!B:B,),23)),INDEX(Gemeinde_Kennzahlen!A:W,MATCH(B1458,Gemeinde_Kennzahlen!B:B,),23),0),0)</f>
        <v>382</v>
      </c>
    </row>
    <row r="1459" spans="1:21" x14ac:dyDescent="0.2">
      <c r="A1459">
        <v>4611</v>
      </c>
      <c r="B1459" t="s">
        <v>936</v>
      </c>
      <c r="C1459" s="6">
        <v>0</v>
      </c>
      <c r="D1459" s="6">
        <v>0</v>
      </c>
      <c r="E1459" s="6">
        <v>0</v>
      </c>
      <c r="F1459" s="6">
        <v>0</v>
      </c>
      <c r="G1459" s="6">
        <v>0</v>
      </c>
      <c r="H1459" s="6">
        <v>0</v>
      </c>
      <c r="I1459" s="6">
        <v>0</v>
      </c>
      <c r="J1459" s="6">
        <v>0</v>
      </c>
      <c r="K1459" s="6">
        <v>0</v>
      </c>
      <c r="L1459" s="6">
        <v>0</v>
      </c>
      <c r="M1459" s="6">
        <f t="shared" si="138"/>
        <v>0</v>
      </c>
      <c r="N1459" s="6">
        <f t="shared" si="139"/>
        <v>0</v>
      </c>
      <c r="O1459" s="6">
        <f t="shared" si="140"/>
        <v>0</v>
      </c>
      <c r="P1459" s="6">
        <f t="shared" si="141"/>
        <v>0</v>
      </c>
      <c r="Q1459" s="6">
        <f t="shared" si="142"/>
        <v>0</v>
      </c>
      <c r="R1459" s="6">
        <f t="shared" si="143"/>
        <v>0</v>
      </c>
      <c r="S1459" t="str" cm="1">
        <f t="array" ref="S1459">_xlfn.IFS(R1459&gt;Q1459,"Zunahme",-1*Q1459&gt;R1459,"Abnahme",TRUE,"Konstant")</f>
        <v>Konstant</v>
      </c>
      <c r="T1459">
        <f>IFERROR(INDEX(Gemeinde_Kennzahlen!A:C,MATCH(B1459,Gemeinde_Kennzahlen!B:B,),3),0)</f>
        <v>1488</v>
      </c>
      <c r="U1459">
        <f>IFERROR(IF(ISNUMBER(INDEX(Gemeinde_Kennzahlen!A:W,MATCH(B1459,Gemeinde_Kennzahlen!B:B,),23)),INDEX(Gemeinde_Kennzahlen!A:W,MATCH(B1459,Gemeinde_Kennzahlen!B:B,),23),0),0)</f>
        <v>376</v>
      </c>
    </row>
    <row r="1460" spans="1:21" x14ac:dyDescent="0.2">
      <c r="A1460">
        <v>4616</v>
      </c>
      <c r="B1460" t="s">
        <v>935</v>
      </c>
      <c r="C1460" s="6">
        <v>0</v>
      </c>
      <c r="D1460" s="6">
        <v>0</v>
      </c>
      <c r="E1460" s="6">
        <v>0</v>
      </c>
      <c r="F1460" s="6">
        <v>0</v>
      </c>
      <c r="G1460" s="6">
        <v>0</v>
      </c>
      <c r="H1460" s="6">
        <v>0</v>
      </c>
      <c r="I1460" s="6">
        <v>6.6889632107023411</v>
      </c>
      <c r="J1460" s="6">
        <v>0</v>
      </c>
      <c r="K1460" s="6">
        <v>0</v>
      </c>
      <c r="L1460" s="6">
        <v>0</v>
      </c>
      <c r="M1460" s="6">
        <f t="shared" si="138"/>
        <v>0.66889632107023411</v>
      </c>
      <c r="N1460" s="6">
        <f t="shared" si="139"/>
        <v>0</v>
      </c>
      <c r="O1460" s="6">
        <f t="shared" si="140"/>
        <v>0</v>
      </c>
      <c r="P1460" s="6">
        <f t="shared" si="141"/>
        <v>1.3377926421404682</v>
      </c>
      <c r="Q1460" s="6">
        <f t="shared" si="142"/>
        <v>0.66889632107023411</v>
      </c>
      <c r="R1460" s="6">
        <f t="shared" si="143"/>
        <v>0.66889632107023411</v>
      </c>
      <c r="S1460" t="str" cm="1">
        <f t="array" ref="S1460">_xlfn.IFS(R1460&gt;Q1460,"Zunahme",-1*Q1460&gt;R1460,"Abnahme",TRUE,"Konstant")</f>
        <v>Konstant</v>
      </c>
      <c r="T1460">
        <f>IFERROR(INDEX(Gemeinde_Kennzahlen!A:C,MATCH(B1460,Gemeinde_Kennzahlen!B:B,),3),0)</f>
        <v>1084</v>
      </c>
      <c r="U1460">
        <f>IFERROR(IF(ISNUMBER(INDEX(Gemeinde_Kennzahlen!A:W,MATCH(B1460,Gemeinde_Kennzahlen!B:B,),23)),INDEX(Gemeinde_Kennzahlen!A:W,MATCH(B1460,Gemeinde_Kennzahlen!B:B,),23),0),0)</f>
        <v>411</v>
      </c>
    </row>
    <row r="1461" spans="1:21" x14ac:dyDescent="0.2">
      <c r="A1461">
        <v>4621</v>
      </c>
      <c r="B1461" t="s">
        <v>934</v>
      </c>
      <c r="C1461" s="6">
        <v>0</v>
      </c>
      <c r="D1461" s="6">
        <v>0</v>
      </c>
      <c r="E1461" s="6">
        <v>0</v>
      </c>
      <c r="F1461" s="6">
        <v>0</v>
      </c>
      <c r="G1461" s="6">
        <v>0</v>
      </c>
      <c r="H1461" s="6">
        <v>0</v>
      </c>
      <c r="I1461" s="6">
        <v>0</v>
      </c>
      <c r="J1461" s="6">
        <v>0</v>
      </c>
      <c r="K1461" s="6">
        <v>0</v>
      </c>
      <c r="L1461" s="6">
        <v>0</v>
      </c>
      <c r="M1461" s="6">
        <f t="shared" si="138"/>
        <v>0</v>
      </c>
      <c r="N1461" s="6">
        <f t="shared" si="139"/>
        <v>0</v>
      </c>
      <c r="O1461" s="6">
        <f t="shared" si="140"/>
        <v>0</v>
      </c>
      <c r="P1461" s="6">
        <f t="shared" si="141"/>
        <v>0</v>
      </c>
      <c r="Q1461" s="6">
        <f t="shared" si="142"/>
        <v>0</v>
      </c>
      <c r="R1461" s="6">
        <f t="shared" si="143"/>
        <v>0</v>
      </c>
      <c r="S1461" t="str" cm="1">
        <f t="array" ref="S1461">_xlfn.IFS(R1461&gt;Q1461,"Zunahme",-1*Q1461&gt;R1461,"Abnahme",TRUE,"Konstant")</f>
        <v>Konstant</v>
      </c>
      <c r="T1461">
        <f>IFERROR(INDEX(Gemeinde_Kennzahlen!A:C,MATCH(B1461,Gemeinde_Kennzahlen!B:B,),3),0)</f>
        <v>1333</v>
      </c>
      <c r="U1461">
        <f>IFERROR(IF(ISNUMBER(INDEX(Gemeinde_Kennzahlen!A:W,MATCH(B1461,Gemeinde_Kennzahlen!B:B,),23)),INDEX(Gemeinde_Kennzahlen!A:W,MATCH(B1461,Gemeinde_Kennzahlen!B:B,),23),0),0)</f>
        <v>584</v>
      </c>
    </row>
    <row r="1462" spans="1:21" x14ac:dyDescent="0.2">
      <c r="A1462">
        <v>4641</v>
      </c>
      <c r="B1462" t="s">
        <v>933</v>
      </c>
      <c r="C1462" s="6">
        <v>0</v>
      </c>
      <c r="D1462" s="6">
        <v>3.2970656116056709</v>
      </c>
      <c r="E1462" s="6">
        <v>0</v>
      </c>
      <c r="F1462" s="6">
        <v>0</v>
      </c>
      <c r="G1462" s="6">
        <v>0</v>
      </c>
      <c r="H1462" s="6">
        <v>0</v>
      </c>
      <c r="I1462" s="6">
        <v>3.2970656116056709</v>
      </c>
      <c r="J1462" s="6">
        <v>0</v>
      </c>
      <c r="K1462" s="6">
        <v>0</v>
      </c>
      <c r="L1462" s="6">
        <v>0</v>
      </c>
      <c r="M1462" s="6">
        <f t="shared" si="138"/>
        <v>0.65941312232113414</v>
      </c>
      <c r="N1462" s="6">
        <f t="shared" si="139"/>
        <v>0</v>
      </c>
      <c r="O1462" s="6">
        <f t="shared" si="140"/>
        <v>0.65941312232113414</v>
      </c>
      <c r="P1462" s="6">
        <f t="shared" si="141"/>
        <v>0.65941312232113414</v>
      </c>
      <c r="Q1462" s="6">
        <f t="shared" si="142"/>
        <v>0.43960874821408946</v>
      </c>
      <c r="R1462" s="6">
        <f t="shared" si="143"/>
        <v>0</v>
      </c>
      <c r="S1462" t="str" cm="1">
        <f t="array" ref="S1462">_xlfn.IFS(R1462&gt;Q1462,"Zunahme",-1*Q1462&gt;R1462,"Abnahme",TRUE,"Konstant")</f>
        <v>Konstant</v>
      </c>
      <c r="T1462">
        <f>IFERROR(INDEX(Gemeinde_Kennzahlen!A:C,MATCH(B1462,Gemeinde_Kennzahlen!B:B,),3),0)</f>
        <v>2285</v>
      </c>
      <c r="U1462">
        <f>IFERROR(IF(ISNUMBER(INDEX(Gemeinde_Kennzahlen!A:W,MATCH(B1462,Gemeinde_Kennzahlen!B:B,),23)),INDEX(Gemeinde_Kennzahlen!A:W,MATCH(B1462,Gemeinde_Kennzahlen!B:B,),23),0),0)</f>
        <v>748</v>
      </c>
    </row>
    <row r="1463" spans="1:21" x14ac:dyDescent="0.2">
      <c r="A1463">
        <v>4643</v>
      </c>
      <c r="B1463" t="s">
        <v>932</v>
      </c>
      <c r="C1463" s="6">
        <v>0</v>
      </c>
      <c r="D1463" s="6">
        <v>0</v>
      </c>
      <c r="E1463" s="6">
        <v>0</v>
      </c>
      <c r="F1463" s="6">
        <v>0</v>
      </c>
      <c r="G1463" s="6">
        <v>0</v>
      </c>
      <c r="H1463" s="6">
        <v>0</v>
      </c>
      <c r="I1463" s="6">
        <v>0</v>
      </c>
      <c r="J1463" s="6">
        <v>3.0911901081916535</v>
      </c>
      <c r="K1463" s="6">
        <v>0</v>
      </c>
      <c r="L1463" s="6">
        <v>3.0911901081916535</v>
      </c>
      <c r="M1463" s="6">
        <f t="shared" si="138"/>
        <v>0.61823802163833075</v>
      </c>
      <c r="N1463" s="6">
        <f t="shared" si="139"/>
        <v>0</v>
      </c>
      <c r="O1463" s="6">
        <f t="shared" si="140"/>
        <v>0</v>
      </c>
      <c r="P1463" s="6">
        <f t="shared" si="141"/>
        <v>1.2364760432766615</v>
      </c>
      <c r="Q1463" s="6">
        <f t="shared" si="142"/>
        <v>0.41215868109222048</v>
      </c>
      <c r="R1463" s="6">
        <f t="shared" si="143"/>
        <v>0.61823802163833075</v>
      </c>
      <c r="S1463" t="str" cm="1">
        <f t="array" ref="S1463">_xlfn.IFS(R1463&gt;Q1463,"Zunahme",-1*Q1463&gt;R1463,"Abnahme",TRUE,"Konstant")</f>
        <v>Zunahme</v>
      </c>
      <c r="T1463">
        <f>IFERROR(INDEX(Gemeinde_Kennzahlen!A:C,MATCH(B1463,Gemeinde_Kennzahlen!B:B,),3),0)</f>
        <v>2301</v>
      </c>
      <c r="U1463">
        <f>IFERROR(IF(ISNUMBER(INDEX(Gemeinde_Kennzahlen!A:W,MATCH(B1463,Gemeinde_Kennzahlen!B:B,),23)),INDEX(Gemeinde_Kennzahlen!A:W,MATCH(B1463,Gemeinde_Kennzahlen!B:B,),23),0),0)</f>
        <v>934</v>
      </c>
    </row>
    <row r="1464" spans="1:21" x14ac:dyDescent="0.2">
      <c r="A1464">
        <v>4646</v>
      </c>
      <c r="B1464" t="s">
        <v>931</v>
      </c>
      <c r="C1464" s="6">
        <v>2.1612275772638858</v>
      </c>
      <c r="D1464" s="6">
        <v>2.1612275772638858</v>
      </c>
      <c r="E1464" s="6">
        <v>4.3224551545277716</v>
      </c>
      <c r="F1464" s="6">
        <v>0</v>
      </c>
      <c r="G1464" s="6">
        <v>0</v>
      </c>
      <c r="H1464" s="6">
        <v>0</v>
      </c>
      <c r="I1464" s="6">
        <v>0</v>
      </c>
      <c r="J1464" s="6">
        <v>4.3224551545277716</v>
      </c>
      <c r="K1464" s="6">
        <v>0</v>
      </c>
      <c r="L1464" s="6">
        <v>0</v>
      </c>
      <c r="M1464" s="6">
        <f t="shared" si="138"/>
        <v>1.2967365463583316</v>
      </c>
      <c r="N1464" s="6">
        <f t="shared" si="139"/>
        <v>0</v>
      </c>
      <c r="O1464" s="6">
        <f t="shared" si="140"/>
        <v>1.7289820618111087</v>
      </c>
      <c r="P1464" s="6">
        <f t="shared" si="141"/>
        <v>0.86449103090555435</v>
      </c>
      <c r="Q1464" s="6">
        <f t="shared" si="142"/>
        <v>0.57632735393703616</v>
      </c>
      <c r="R1464" s="6">
        <f t="shared" si="143"/>
        <v>-0.43224551545277723</v>
      </c>
      <c r="S1464" t="str" cm="1">
        <f t="array" ref="S1464">_xlfn.IFS(R1464&gt;Q1464,"Zunahme",-1*Q1464&gt;R1464,"Abnahme",TRUE,"Konstant")</f>
        <v>Konstant</v>
      </c>
      <c r="T1464">
        <f>IFERROR(INDEX(Gemeinde_Kennzahlen!A:C,MATCH(B1464,Gemeinde_Kennzahlen!B:B,),3),0)</f>
        <v>3527</v>
      </c>
      <c r="U1464">
        <f>IFERROR(IF(ISNUMBER(INDEX(Gemeinde_Kennzahlen!A:W,MATCH(B1464,Gemeinde_Kennzahlen!B:B,),23)),INDEX(Gemeinde_Kennzahlen!A:W,MATCH(B1464,Gemeinde_Kennzahlen!B:B,),23),0),0)</f>
        <v>1100</v>
      </c>
    </row>
    <row r="1465" spans="1:21" x14ac:dyDescent="0.2">
      <c r="A1465">
        <v>4651</v>
      </c>
      <c r="B1465" t="s">
        <v>930</v>
      </c>
      <c r="C1465" s="6">
        <v>0</v>
      </c>
      <c r="D1465" s="6">
        <v>0</v>
      </c>
      <c r="E1465" s="6">
        <v>0</v>
      </c>
      <c r="F1465" s="6">
        <v>0</v>
      </c>
      <c r="G1465" s="6">
        <v>0</v>
      </c>
      <c r="H1465" s="6">
        <v>0</v>
      </c>
      <c r="I1465" s="6">
        <v>0</v>
      </c>
      <c r="J1465" s="6">
        <v>0</v>
      </c>
      <c r="K1465" s="6">
        <v>0</v>
      </c>
      <c r="L1465" s="6">
        <v>0</v>
      </c>
      <c r="M1465" s="6">
        <f t="shared" si="138"/>
        <v>0</v>
      </c>
      <c r="N1465" s="6">
        <f t="shared" si="139"/>
        <v>0</v>
      </c>
      <c r="O1465" s="6">
        <f t="shared" si="140"/>
        <v>0</v>
      </c>
      <c r="P1465" s="6">
        <f t="shared" si="141"/>
        <v>0</v>
      </c>
      <c r="Q1465" s="6">
        <f t="shared" si="142"/>
        <v>0</v>
      </c>
      <c r="R1465" s="6">
        <f t="shared" si="143"/>
        <v>0</v>
      </c>
      <c r="S1465" t="str" cm="1">
        <f t="array" ref="S1465">_xlfn.IFS(R1465&gt;Q1465,"Zunahme",-1*Q1465&gt;R1465,"Abnahme",TRUE,"Konstant")</f>
        <v>Konstant</v>
      </c>
      <c r="T1465">
        <f>IFERROR(INDEX(Gemeinde_Kennzahlen!A:C,MATCH(B1465,Gemeinde_Kennzahlen!B:B,),3),0)</f>
        <v>333</v>
      </c>
      <c r="U1465">
        <f>IFERROR(IF(ISNUMBER(INDEX(Gemeinde_Kennzahlen!A:W,MATCH(B1465,Gemeinde_Kennzahlen!B:B,),23)),INDEX(Gemeinde_Kennzahlen!A:W,MATCH(B1465,Gemeinde_Kennzahlen!B:B,),23),0),0)</f>
        <v>130</v>
      </c>
    </row>
    <row r="1466" spans="1:21" x14ac:dyDescent="0.2">
      <c r="A1466">
        <v>4656</v>
      </c>
      <c r="B1466" t="s">
        <v>929</v>
      </c>
      <c r="C1466" s="6">
        <v>0</v>
      </c>
      <c r="D1466" s="6">
        <v>0</v>
      </c>
      <c r="E1466" s="6">
        <v>0</v>
      </c>
      <c r="F1466" s="6">
        <v>0</v>
      </c>
      <c r="G1466" s="6">
        <v>8.5653104925053523</v>
      </c>
      <c r="H1466" s="6">
        <v>0</v>
      </c>
      <c r="I1466" s="6">
        <v>0</v>
      </c>
      <c r="J1466" s="6">
        <v>0</v>
      </c>
      <c r="K1466" s="6">
        <v>4.2826552462526761</v>
      </c>
      <c r="L1466" s="6">
        <v>0</v>
      </c>
      <c r="M1466" s="6">
        <f t="shared" si="138"/>
        <v>1.2847965738758027</v>
      </c>
      <c r="N1466" s="6">
        <f t="shared" si="139"/>
        <v>0</v>
      </c>
      <c r="O1466" s="6">
        <f t="shared" si="140"/>
        <v>1.7130620985010705</v>
      </c>
      <c r="P1466" s="6">
        <f t="shared" si="141"/>
        <v>0.85653104925053525</v>
      </c>
      <c r="Q1466" s="6">
        <f t="shared" si="142"/>
        <v>0.9140791202616485</v>
      </c>
      <c r="R1466" s="6">
        <f t="shared" si="143"/>
        <v>-0.42826552462526746</v>
      </c>
      <c r="S1466" t="str" cm="1">
        <f t="array" ref="S1466">_xlfn.IFS(R1466&gt;Q1466,"Zunahme",-1*Q1466&gt;R1466,"Abnahme",TRUE,"Konstant")</f>
        <v>Konstant</v>
      </c>
      <c r="T1466">
        <f>IFERROR(INDEX(Gemeinde_Kennzahlen!A:C,MATCH(B1466,Gemeinde_Kennzahlen!B:B,),3),0)</f>
        <v>1661</v>
      </c>
      <c r="U1466">
        <f>IFERROR(IF(ISNUMBER(INDEX(Gemeinde_Kennzahlen!A:W,MATCH(B1466,Gemeinde_Kennzahlen!B:B,),23)),INDEX(Gemeinde_Kennzahlen!A:W,MATCH(B1466,Gemeinde_Kennzahlen!B:B,),23),0),0)</f>
        <v>674</v>
      </c>
    </row>
    <row r="1467" spans="1:21" x14ac:dyDescent="0.2">
      <c r="A1467">
        <v>4666</v>
      </c>
      <c r="B1467" t="s">
        <v>928</v>
      </c>
      <c r="C1467" s="6">
        <v>0</v>
      </c>
      <c r="D1467" s="6">
        <v>0</v>
      </c>
      <c r="E1467" s="6">
        <v>0</v>
      </c>
      <c r="F1467" s="6">
        <v>0</v>
      </c>
      <c r="G1467" s="6">
        <v>2.9708853238265003</v>
      </c>
      <c r="H1467" s="6">
        <v>2.9708853238265003</v>
      </c>
      <c r="I1467" s="6">
        <v>2.9708853238265003</v>
      </c>
      <c r="J1467" s="6">
        <v>0</v>
      </c>
      <c r="K1467" s="6">
        <v>0</v>
      </c>
      <c r="L1467" s="6">
        <v>0</v>
      </c>
      <c r="M1467" s="6">
        <f t="shared" si="138"/>
        <v>0.89126559714795006</v>
      </c>
      <c r="N1467" s="6">
        <f t="shared" si="139"/>
        <v>0</v>
      </c>
      <c r="O1467" s="6">
        <f t="shared" si="140"/>
        <v>0.59417706476530008</v>
      </c>
      <c r="P1467" s="6">
        <f t="shared" si="141"/>
        <v>1.1883541295306002</v>
      </c>
      <c r="Q1467" s="6">
        <f t="shared" si="142"/>
        <v>0.45381022924894432</v>
      </c>
      <c r="R1467" s="6">
        <f t="shared" si="143"/>
        <v>0.29708853238265009</v>
      </c>
      <c r="S1467" t="str" cm="1">
        <f t="array" ref="S1467">_xlfn.IFS(R1467&gt;Q1467,"Zunahme",-1*Q1467&gt;R1467,"Abnahme",TRUE,"Konstant")</f>
        <v>Konstant</v>
      </c>
      <c r="T1467">
        <f>IFERROR(INDEX(Gemeinde_Kennzahlen!A:C,MATCH(B1467,Gemeinde_Kennzahlen!B:B,),3),0)</f>
        <v>2601</v>
      </c>
      <c r="U1467">
        <f>IFERROR(IF(ISNUMBER(INDEX(Gemeinde_Kennzahlen!A:W,MATCH(B1467,Gemeinde_Kennzahlen!B:B,),23)),INDEX(Gemeinde_Kennzahlen!A:W,MATCH(B1467,Gemeinde_Kennzahlen!B:B,),23),0),0)</f>
        <v>765</v>
      </c>
    </row>
    <row r="1468" spans="1:21" x14ac:dyDescent="0.2">
      <c r="A1468">
        <v>4671</v>
      </c>
      <c r="B1468" t="s">
        <v>927</v>
      </c>
      <c r="C1468" s="6">
        <v>1.1785851085771533</v>
      </c>
      <c r="D1468" s="6">
        <v>3.8304016028757477</v>
      </c>
      <c r="E1468" s="6">
        <v>2.0625239400100179</v>
      </c>
      <c r="F1468" s="6">
        <v>2.0625239400100179</v>
      </c>
      <c r="G1468" s="6">
        <v>2.9464627714428828</v>
      </c>
      <c r="H1468" s="6">
        <v>2.0625239400100179</v>
      </c>
      <c r="I1468" s="6">
        <v>3.241109048587171</v>
      </c>
      <c r="J1468" s="6">
        <v>1.1785851085771533</v>
      </c>
      <c r="K1468" s="6">
        <v>0.58929255428857663</v>
      </c>
      <c r="L1468" s="6">
        <v>1.4732313857214414</v>
      </c>
      <c r="M1468" s="6">
        <f t="shared" si="138"/>
        <v>2.0625239400100179</v>
      </c>
      <c r="N1468" s="6">
        <f t="shared" si="139"/>
        <v>2.0625239400100179</v>
      </c>
      <c r="O1468" s="6">
        <f t="shared" si="140"/>
        <v>2.4160994725831637</v>
      </c>
      <c r="P1468" s="6">
        <f t="shared" si="141"/>
        <v>1.7089484074368719</v>
      </c>
      <c r="Q1468" s="6">
        <f t="shared" si="142"/>
        <v>0.32276882495369119</v>
      </c>
      <c r="R1468" s="6">
        <f t="shared" si="143"/>
        <v>-0.353575532573146</v>
      </c>
      <c r="S1468" t="str" cm="1">
        <f t="array" ref="S1468">_xlfn.IFS(R1468&gt;Q1468,"Zunahme",-1*Q1468&gt;R1468,"Abnahme",TRUE,"Konstant")</f>
        <v>Abnahme</v>
      </c>
      <c r="T1468">
        <f>IFERROR(INDEX(Gemeinde_Kennzahlen!A:C,MATCH(B1468,Gemeinde_Kennzahlen!B:B,),3),0)</f>
        <v>22188</v>
      </c>
      <c r="U1468">
        <f>IFERROR(IF(ISNUMBER(INDEX(Gemeinde_Kennzahlen!A:W,MATCH(B1468,Gemeinde_Kennzahlen!B:B,),23)),INDEX(Gemeinde_Kennzahlen!A:W,MATCH(B1468,Gemeinde_Kennzahlen!B:B,),23),0),0)</f>
        <v>11751</v>
      </c>
    </row>
    <row r="1469" spans="1:21" x14ac:dyDescent="0.2">
      <c r="A1469">
        <v>4681</v>
      </c>
      <c r="B1469" t="s">
        <v>926</v>
      </c>
      <c r="C1469" s="6">
        <v>0</v>
      </c>
      <c r="D1469" s="6">
        <v>0</v>
      </c>
      <c r="E1469" s="6">
        <v>0</v>
      </c>
      <c r="F1469" s="6">
        <v>6.119951040391677</v>
      </c>
      <c r="G1469" s="6">
        <v>0</v>
      </c>
      <c r="H1469" s="6">
        <v>0</v>
      </c>
      <c r="I1469" s="6">
        <v>0</v>
      </c>
      <c r="J1469" s="6">
        <v>0</v>
      </c>
      <c r="K1469" s="6">
        <v>0</v>
      </c>
      <c r="L1469" s="6">
        <v>0</v>
      </c>
      <c r="M1469" s="6">
        <f t="shared" si="138"/>
        <v>0.61199510403916768</v>
      </c>
      <c r="N1469" s="6">
        <f t="shared" si="139"/>
        <v>0</v>
      </c>
      <c r="O1469" s="6">
        <f t="shared" si="140"/>
        <v>1.2239902080783354</v>
      </c>
      <c r="P1469" s="6">
        <f t="shared" si="141"/>
        <v>0</v>
      </c>
      <c r="Q1469" s="6">
        <f t="shared" si="142"/>
        <v>0.61199510403916768</v>
      </c>
      <c r="R1469" s="6">
        <f t="shared" si="143"/>
        <v>-0.61199510403916768</v>
      </c>
      <c r="S1469" t="str" cm="1">
        <f t="array" ref="S1469">_xlfn.IFS(R1469&gt;Q1469,"Zunahme",-1*Q1469&gt;R1469,"Abnahme",TRUE,"Konstant")</f>
        <v>Konstant</v>
      </c>
      <c r="T1469">
        <f>IFERROR(INDEX(Gemeinde_Kennzahlen!A:C,MATCH(B1469,Gemeinde_Kennzahlen!B:B,),3),0)</f>
        <v>1273</v>
      </c>
      <c r="U1469">
        <f>IFERROR(IF(ISNUMBER(INDEX(Gemeinde_Kennzahlen!A:W,MATCH(B1469,Gemeinde_Kennzahlen!B:B,),23)),INDEX(Gemeinde_Kennzahlen!A:W,MATCH(B1469,Gemeinde_Kennzahlen!B:B,),23),0),0)</f>
        <v>361</v>
      </c>
    </row>
    <row r="1470" spans="1:21" x14ac:dyDescent="0.2">
      <c r="A1470">
        <v>4683</v>
      </c>
      <c r="B1470" t="s">
        <v>925</v>
      </c>
      <c r="C1470" s="6">
        <v>0</v>
      </c>
      <c r="D1470" s="6">
        <v>0</v>
      </c>
      <c r="E1470" s="6">
        <v>0</v>
      </c>
      <c r="F1470" s="6">
        <v>0</v>
      </c>
      <c r="G1470" s="6">
        <v>0</v>
      </c>
      <c r="H1470" s="6">
        <v>0</v>
      </c>
      <c r="I1470" s="6">
        <v>11.454753722794958</v>
      </c>
      <c r="J1470" s="6">
        <v>0</v>
      </c>
      <c r="K1470" s="6">
        <v>0</v>
      </c>
      <c r="L1470" s="6">
        <v>0</v>
      </c>
      <c r="M1470" s="6">
        <f t="shared" si="138"/>
        <v>1.1454753722794959</v>
      </c>
      <c r="N1470" s="6">
        <f t="shared" si="139"/>
        <v>0</v>
      </c>
      <c r="O1470" s="6">
        <f t="shared" si="140"/>
        <v>0</v>
      </c>
      <c r="P1470" s="6">
        <f t="shared" si="141"/>
        <v>2.2909507445589918</v>
      </c>
      <c r="Q1470" s="6">
        <f t="shared" si="142"/>
        <v>1.1454753722794957</v>
      </c>
      <c r="R1470" s="6">
        <f t="shared" si="143"/>
        <v>1.1454753722794959</v>
      </c>
      <c r="S1470" t="str" cm="1">
        <f t="array" ref="S1470">_xlfn.IFS(R1470&gt;Q1470,"Zunahme",-1*Q1470&gt;R1470,"Abnahme",TRUE,"Konstant")</f>
        <v>Konstant</v>
      </c>
      <c r="T1470">
        <f>IFERROR(INDEX(Gemeinde_Kennzahlen!A:C,MATCH(B1470,Gemeinde_Kennzahlen!B:B,),3),0)</f>
        <v>1744</v>
      </c>
      <c r="U1470">
        <f>IFERROR(IF(ISNUMBER(INDEX(Gemeinde_Kennzahlen!A:W,MATCH(B1470,Gemeinde_Kennzahlen!B:B,),23)),INDEX(Gemeinde_Kennzahlen!A:W,MATCH(B1470,Gemeinde_Kennzahlen!B:B,),23),0),0)</f>
        <v>875</v>
      </c>
    </row>
    <row r="1471" spans="1:21" x14ac:dyDescent="0.2">
      <c r="A1471">
        <v>4691</v>
      </c>
      <c r="B1471" t="s">
        <v>924</v>
      </c>
      <c r="C1471" s="6">
        <v>1.5042117930204575</v>
      </c>
      <c r="D1471" s="6">
        <v>0</v>
      </c>
      <c r="E1471" s="6">
        <v>0</v>
      </c>
      <c r="F1471" s="6">
        <v>1.5042117930204575</v>
      </c>
      <c r="G1471" s="6">
        <v>1.5042117930204575</v>
      </c>
      <c r="H1471" s="6">
        <v>0</v>
      </c>
      <c r="I1471" s="6">
        <v>0</v>
      </c>
      <c r="J1471" s="6">
        <v>0</v>
      </c>
      <c r="K1471" s="6">
        <v>1.5042117930204575</v>
      </c>
      <c r="L1471" s="6">
        <v>1.5042117930204575</v>
      </c>
      <c r="M1471" s="6">
        <f t="shared" si="138"/>
        <v>0.75210589651022874</v>
      </c>
      <c r="N1471" s="6">
        <f t="shared" si="139"/>
        <v>0.75210589651022874</v>
      </c>
      <c r="O1471" s="6">
        <f t="shared" si="140"/>
        <v>0.90252707581227443</v>
      </c>
      <c r="P1471" s="6">
        <f t="shared" si="141"/>
        <v>0.60168471720818295</v>
      </c>
      <c r="Q1471" s="6">
        <f t="shared" si="142"/>
        <v>0.25070196550340956</v>
      </c>
      <c r="R1471" s="6">
        <f t="shared" si="143"/>
        <v>-0.15042117930204579</v>
      </c>
      <c r="S1471" t="str" cm="1">
        <f t="array" ref="S1471">_xlfn.IFS(R1471&gt;Q1471,"Zunahme",-1*Q1471&gt;R1471,"Abnahme",TRUE,"Konstant")</f>
        <v>Konstant</v>
      </c>
      <c r="T1471">
        <f>IFERROR(INDEX(Gemeinde_Kennzahlen!A:C,MATCH(B1471,Gemeinde_Kennzahlen!B:B,),3),0)</f>
        <v>3494</v>
      </c>
      <c r="U1471">
        <f>IFERROR(IF(ISNUMBER(INDEX(Gemeinde_Kennzahlen!A:W,MATCH(B1471,Gemeinde_Kennzahlen!B:B,),23)),INDEX(Gemeinde_Kennzahlen!A:W,MATCH(B1471,Gemeinde_Kennzahlen!B:B,),23),0),0)</f>
        <v>3154</v>
      </c>
    </row>
    <row r="1472" spans="1:21" x14ac:dyDescent="0.2">
      <c r="A1472">
        <v>4696</v>
      </c>
      <c r="B1472" t="s">
        <v>923</v>
      </c>
      <c r="C1472" s="6">
        <v>0</v>
      </c>
      <c r="D1472" s="6">
        <v>1.2214486380847687</v>
      </c>
      <c r="E1472" s="6">
        <v>0</v>
      </c>
      <c r="F1472" s="6">
        <v>0</v>
      </c>
      <c r="G1472" s="6">
        <v>1.2214486380847687</v>
      </c>
      <c r="H1472" s="6">
        <v>1.2214486380847687</v>
      </c>
      <c r="I1472" s="6">
        <v>0</v>
      </c>
      <c r="J1472" s="6">
        <v>1.2214486380847687</v>
      </c>
      <c r="K1472" s="6">
        <v>2.4428972761695373</v>
      </c>
      <c r="L1472" s="6">
        <v>1.2214486380847687</v>
      </c>
      <c r="M1472" s="6">
        <f t="shared" si="138"/>
        <v>0.855014046659338</v>
      </c>
      <c r="N1472" s="6">
        <f t="shared" si="139"/>
        <v>1.2214486380847687</v>
      </c>
      <c r="O1472" s="6">
        <f t="shared" si="140"/>
        <v>0.48857945523390744</v>
      </c>
      <c r="P1472" s="6">
        <f t="shared" si="141"/>
        <v>1.2214486380847687</v>
      </c>
      <c r="Q1472" s="6">
        <f t="shared" si="142"/>
        <v>0.2607029126433309</v>
      </c>
      <c r="R1472" s="6">
        <f t="shared" si="143"/>
        <v>0.36643459142543067</v>
      </c>
      <c r="S1472" t="str" cm="1">
        <f t="array" ref="S1472">_xlfn.IFS(R1472&gt;Q1472,"Zunahme",-1*Q1472&gt;R1472,"Abnahme",TRUE,"Konstant")</f>
        <v>Zunahme</v>
      </c>
      <c r="T1472">
        <f>IFERROR(INDEX(Gemeinde_Kennzahlen!A:C,MATCH(B1472,Gemeinde_Kennzahlen!B:B,),3),0)</f>
        <v>4762</v>
      </c>
      <c r="U1472">
        <f>IFERROR(IF(ISNUMBER(INDEX(Gemeinde_Kennzahlen!A:W,MATCH(B1472,Gemeinde_Kennzahlen!B:B,),23)),INDEX(Gemeinde_Kennzahlen!A:W,MATCH(B1472,Gemeinde_Kennzahlen!B:B,),23),0),0)</f>
        <v>3425</v>
      </c>
    </row>
    <row r="1473" spans="1:21" x14ac:dyDescent="0.2">
      <c r="A1473">
        <v>4701</v>
      </c>
      <c r="B1473" t="s">
        <v>922</v>
      </c>
      <c r="C1473" s="6">
        <v>0</v>
      </c>
      <c r="D1473" s="6">
        <v>0</v>
      </c>
      <c r="E1473" s="6">
        <v>0</v>
      </c>
      <c r="F1473" s="6">
        <v>0</v>
      </c>
      <c r="G1473" s="6">
        <v>0</v>
      </c>
      <c r="H1473" s="6">
        <v>0</v>
      </c>
      <c r="I1473" s="6">
        <v>0</v>
      </c>
      <c r="J1473" s="6">
        <v>0</v>
      </c>
      <c r="K1473" s="6">
        <v>0</v>
      </c>
      <c r="L1473" s="6">
        <v>0</v>
      </c>
      <c r="M1473" s="6">
        <f t="shared" si="138"/>
        <v>0</v>
      </c>
      <c r="N1473" s="6">
        <f t="shared" si="139"/>
        <v>0</v>
      </c>
      <c r="O1473" s="6">
        <f t="shared" si="140"/>
        <v>0</v>
      </c>
      <c r="P1473" s="6">
        <f t="shared" si="141"/>
        <v>0</v>
      </c>
      <c r="Q1473" s="6">
        <f t="shared" si="142"/>
        <v>0</v>
      </c>
      <c r="R1473" s="6">
        <f t="shared" si="143"/>
        <v>0</v>
      </c>
      <c r="S1473" t="str" cm="1">
        <f t="array" ref="S1473">_xlfn.IFS(R1473&gt;Q1473,"Zunahme",-1*Q1473&gt;R1473,"Abnahme",TRUE,"Konstant")</f>
        <v>Konstant</v>
      </c>
      <c r="T1473">
        <f>IFERROR(INDEX(Gemeinde_Kennzahlen!A:C,MATCH(B1473,Gemeinde_Kennzahlen!B:B,),3),0)</f>
        <v>1047</v>
      </c>
      <c r="U1473">
        <f>IFERROR(IF(ISNUMBER(INDEX(Gemeinde_Kennzahlen!A:W,MATCH(B1473,Gemeinde_Kennzahlen!B:B,),23)),INDEX(Gemeinde_Kennzahlen!A:W,MATCH(B1473,Gemeinde_Kennzahlen!B:B,),23),0),0)</f>
        <v>425</v>
      </c>
    </row>
    <row r="1474" spans="1:21" x14ac:dyDescent="0.2">
      <c r="A1474">
        <v>4711</v>
      </c>
      <c r="B1474" t="s">
        <v>921</v>
      </c>
      <c r="C1474" s="6">
        <v>0</v>
      </c>
      <c r="D1474" s="6">
        <v>2.6157467957101757</v>
      </c>
      <c r="E1474" s="6">
        <v>5.2314935914203513</v>
      </c>
      <c r="F1474" s="6">
        <v>0</v>
      </c>
      <c r="G1474" s="6">
        <v>0</v>
      </c>
      <c r="H1474" s="6">
        <v>0</v>
      </c>
      <c r="I1474" s="6">
        <v>0</v>
      </c>
      <c r="J1474" s="6">
        <v>0</v>
      </c>
      <c r="K1474" s="6">
        <v>0</v>
      </c>
      <c r="L1474" s="6">
        <v>0</v>
      </c>
      <c r="M1474" s="6">
        <f t="shared" si="138"/>
        <v>0.78472403871305274</v>
      </c>
      <c r="N1474" s="6">
        <f t="shared" si="139"/>
        <v>0</v>
      </c>
      <c r="O1474" s="6">
        <f t="shared" si="140"/>
        <v>1.5694480774261055</v>
      </c>
      <c r="P1474" s="6">
        <f t="shared" si="141"/>
        <v>0</v>
      </c>
      <c r="Q1474" s="6">
        <f t="shared" si="142"/>
        <v>0.55829839021997119</v>
      </c>
      <c r="R1474" s="6">
        <f t="shared" si="143"/>
        <v>-0.78472403871305274</v>
      </c>
      <c r="S1474" t="str" cm="1">
        <f t="array" ref="S1474">_xlfn.IFS(R1474&gt;Q1474,"Zunahme",-1*Q1474&gt;R1474,"Abnahme",TRUE,"Konstant")</f>
        <v>Abnahme</v>
      </c>
      <c r="T1474">
        <f>IFERROR(INDEX(Gemeinde_Kennzahlen!A:C,MATCH(B1474,Gemeinde_Kennzahlen!B:B,),3),0)</f>
        <v>2606</v>
      </c>
      <c r="U1474">
        <f>IFERROR(IF(ISNUMBER(INDEX(Gemeinde_Kennzahlen!A:W,MATCH(B1474,Gemeinde_Kennzahlen!B:B,),23)),INDEX(Gemeinde_Kennzahlen!A:W,MATCH(B1474,Gemeinde_Kennzahlen!B:B,),23),0),0)</f>
        <v>1217</v>
      </c>
    </row>
    <row r="1475" spans="1:21" x14ac:dyDescent="0.2">
      <c r="A1475">
        <v>4716</v>
      </c>
      <c r="B1475" t="s">
        <v>920</v>
      </c>
      <c r="C1475" s="6">
        <v>6.561679790026246</v>
      </c>
      <c r="D1475" s="6">
        <v>0</v>
      </c>
      <c r="E1475" s="6">
        <v>0</v>
      </c>
      <c r="F1475" s="6">
        <v>0</v>
      </c>
      <c r="G1475" s="6">
        <v>0</v>
      </c>
      <c r="H1475" s="6">
        <v>0</v>
      </c>
      <c r="I1475" s="6">
        <v>0</v>
      </c>
      <c r="J1475" s="6">
        <v>0</v>
      </c>
      <c r="K1475" s="6">
        <v>0</v>
      </c>
      <c r="L1475" s="6">
        <v>0</v>
      </c>
      <c r="M1475" s="6">
        <f t="shared" si="138"/>
        <v>0.65616797900262458</v>
      </c>
      <c r="N1475" s="6">
        <f t="shared" si="139"/>
        <v>0</v>
      </c>
      <c r="O1475" s="6">
        <f t="shared" si="140"/>
        <v>1.3123359580052492</v>
      </c>
      <c r="P1475" s="6">
        <f t="shared" si="141"/>
        <v>0</v>
      </c>
      <c r="Q1475" s="6">
        <f t="shared" si="142"/>
        <v>0.65616797900262469</v>
      </c>
      <c r="R1475" s="6">
        <f t="shared" si="143"/>
        <v>-0.65616797900262458</v>
      </c>
      <c r="S1475" t="str" cm="1">
        <f t="array" ref="S1475">_xlfn.IFS(R1475&gt;Q1475,"Zunahme",-1*Q1475&gt;R1475,"Abnahme",TRUE,"Konstant")</f>
        <v>Konstant</v>
      </c>
      <c r="T1475">
        <f>IFERROR(INDEX(Gemeinde_Kennzahlen!A:C,MATCH(B1475,Gemeinde_Kennzahlen!B:B,),3),0)</f>
        <v>1226</v>
      </c>
      <c r="U1475">
        <f>IFERROR(IF(ISNUMBER(INDEX(Gemeinde_Kennzahlen!A:W,MATCH(B1475,Gemeinde_Kennzahlen!B:B,),23)),INDEX(Gemeinde_Kennzahlen!A:W,MATCH(B1475,Gemeinde_Kennzahlen!B:B,),23),0),0)</f>
        <v>298</v>
      </c>
    </row>
    <row r="1476" spans="1:21" x14ac:dyDescent="0.2">
      <c r="A1476">
        <v>4721</v>
      </c>
      <c r="B1476" t="s">
        <v>919</v>
      </c>
      <c r="C1476" s="6">
        <v>0</v>
      </c>
      <c r="D1476" s="6">
        <v>0</v>
      </c>
      <c r="E1476" s="6">
        <v>0</v>
      </c>
      <c r="F1476" s="6">
        <v>0</v>
      </c>
      <c r="G1476" s="6">
        <v>0</v>
      </c>
      <c r="H1476" s="6">
        <v>5.2924053982535062</v>
      </c>
      <c r="I1476" s="6">
        <v>0</v>
      </c>
      <c r="J1476" s="6">
        <v>0</v>
      </c>
      <c r="K1476" s="6">
        <v>0</v>
      </c>
      <c r="L1476" s="6">
        <v>0</v>
      </c>
      <c r="M1476" s="6">
        <f t="shared" si="138"/>
        <v>0.52924053982535058</v>
      </c>
      <c r="N1476" s="6">
        <f t="shared" si="139"/>
        <v>0</v>
      </c>
      <c r="O1476" s="6">
        <f t="shared" si="140"/>
        <v>0</v>
      </c>
      <c r="P1476" s="6">
        <f t="shared" si="141"/>
        <v>1.0584810796507012</v>
      </c>
      <c r="Q1476" s="6">
        <f t="shared" si="142"/>
        <v>0.52924053982535058</v>
      </c>
      <c r="R1476" s="6">
        <f t="shared" si="143"/>
        <v>0.52924053982535058</v>
      </c>
      <c r="S1476" t="str" cm="1">
        <f t="array" ref="S1476">_xlfn.IFS(R1476&gt;Q1476,"Zunahme",-1*Q1476&gt;R1476,"Abnahme",TRUE,"Konstant")</f>
        <v>Konstant</v>
      </c>
      <c r="T1476">
        <f>IFERROR(INDEX(Gemeinde_Kennzahlen!A:C,MATCH(B1476,Gemeinde_Kennzahlen!B:B,),3),0)</f>
        <v>2878</v>
      </c>
      <c r="U1476">
        <f>IFERROR(IF(ISNUMBER(INDEX(Gemeinde_Kennzahlen!A:W,MATCH(B1476,Gemeinde_Kennzahlen!B:B,),23)),INDEX(Gemeinde_Kennzahlen!A:W,MATCH(B1476,Gemeinde_Kennzahlen!B:B,),23),0),0)</f>
        <v>901</v>
      </c>
    </row>
    <row r="1477" spans="1:21" x14ac:dyDescent="0.2">
      <c r="A1477">
        <v>4723</v>
      </c>
      <c r="B1477" t="s">
        <v>918</v>
      </c>
      <c r="C1477" s="6">
        <v>0</v>
      </c>
      <c r="D1477" s="6">
        <v>0</v>
      </c>
      <c r="E1477" s="6">
        <v>0</v>
      </c>
      <c r="F1477" s="6">
        <v>0</v>
      </c>
      <c r="G1477" s="6">
        <v>0</v>
      </c>
      <c r="H1477" s="6">
        <v>0</v>
      </c>
      <c r="I1477" s="6">
        <v>0</v>
      </c>
      <c r="J1477" s="6">
        <v>0</v>
      </c>
      <c r="K1477" s="6">
        <v>0</v>
      </c>
      <c r="L1477" s="6">
        <v>0</v>
      </c>
      <c r="M1477" s="6">
        <f t="shared" si="138"/>
        <v>0</v>
      </c>
      <c r="N1477" s="6">
        <f t="shared" si="139"/>
        <v>0</v>
      </c>
      <c r="O1477" s="6">
        <f t="shared" si="140"/>
        <v>0</v>
      </c>
      <c r="P1477" s="6">
        <f t="shared" si="141"/>
        <v>0</v>
      </c>
      <c r="Q1477" s="6">
        <f t="shared" si="142"/>
        <v>0</v>
      </c>
      <c r="R1477" s="6">
        <f t="shared" si="143"/>
        <v>0</v>
      </c>
      <c r="S1477" t="str" cm="1">
        <f t="array" ref="S1477">_xlfn.IFS(R1477&gt;Q1477,"Zunahme",-1*Q1477&gt;R1477,"Abnahme",TRUE,"Konstant")</f>
        <v>Konstant</v>
      </c>
      <c r="T1477">
        <f>IFERROR(INDEX(Gemeinde_Kennzahlen!A:C,MATCH(B1477,Gemeinde_Kennzahlen!B:B,),3),0)</f>
        <v>815</v>
      </c>
      <c r="U1477">
        <f>IFERROR(IF(ISNUMBER(INDEX(Gemeinde_Kennzahlen!A:W,MATCH(B1477,Gemeinde_Kennzahlen!B:B,),23)),INDEX(Gemeinde_Kennzahlen!A:W,MATCH(B1477,Gemeinde_Kennzahlen!B:B,),23),0),0)</f>
        <v>275</v>
      </c>
    </row>
    <row r="1478" spans="1:21" x14ac:dyDescent="0.2">
      <c r="A1478">
        <v>4724</v>
      </c>
      <c r="B1478" t="s">
        <v>917</v>
      </c>
      <c r="C1478" s="6">
        <v>0</v>
      </c>
      <c r="D1478" s="6">
        <v>1.6223231667748217</v>
      </c>
      <c r="E1478" s="6">
        <v>0</v>
      </c>
      <c r="F1478" s="6">
        <v>0</v>
      </c>
      <c r="G1478" s="6">
        <v>1.6223231667748217</v>
      </c>
      <c r="H1478" s="6">
        <v>3.2446463335496434</v>
      </c>
      <c r="I1478" s="6">
        <v>0</v>
      </c>
      <c r="J1478" s="6">
        <v>3.2446463335496434</v>
      </c>
      <c r="K1478" s="6">
        <v>1.6223231667748217</v>
      </c>
      <c r="L1478" s="6">
        <v>1.6223231667748217</v>
      </c>
      <c r="M1478" s="6">
        <f t="shared" si="138"/>
        <v>1.2978585334198574</v>
      </c>
      <c r="N1478" s="6">
        <f t="shared" si="139"/>
        <v>1.6223231667748217</v>
      </c>
      <c r="O1478" s="6">
        <f t="shared" si="140"/>
        <v>0.64892926670992868</v>
      </c>
      <c r="P1478" s="6">
        <f t="shared" si="141"/>
        <v>1.9467878001297858</v>
      </c>
      <c r="Q1478" s="6">
        <f t="shared" si="142"/>
        <v>0.40467849737983369</v>
      </c>
      <c r="R1478" s="6">
        <f t="shared" si="143"/>
        <v>0.64892926670992845</v>
      </c>
      <c r="S1478" t="str" cm="1">
        <f t="array" ref="S1478">_xlfn.IFS(R1478&gt;Q1478,"Zunahme",-1*Q1478&gt;R1478,"Abnahme",TRUE,"Konstant")</f>
        <v>Zunahme</v>
      </c>
      <c r="T1478">
        <f>IFERROR(INDEX(Gemeinde_Kennzahlen!A:C,MATCH(B1478,Gemeinde_Kennzahlen!B:B,),3),0)</f>
        <v>4480</v>
      </c>
      <c r="U1478">
        <f>IFERROR(IF(ISNUMBER(INDEX(Gemeinde_Kennzahlen!A:W,MATCH(B1478,Gemeinde_Kennzahlen!B:B,),23)),INDEX(Gemeinde_Kennzahlen!A:W,MATCH(B1478,Gemeinde_Kennzahlen!B:B,),23),0),0)</f>
        <v>1684</v>
      </c>
    </row>
    <row r="1479" spans="1:21" x14ac:dyDescent="0.2">
      <c r="A1479">
        <v>4726</v>
      </c>
      <c r="B1479" t="s">
        <v>916</v>
      </c>
      <c r="C1479" s="6">
        <v>0</v>
      </c>
      <c r="D1479" s="6">
        <v>4.6860356138706649</v>
      </c>
      <c r="E1479" s="6">
        <v>0</v>
      </c>
      <c r="F1479" s="6">
        <v>0</v>
      </c>
      <c r="G1479" s="6">
        <v>0</v>
      </c>
      <c r="H1479" s="6">
        <v>2.3430178069353325</v>
      </c>
      <c r="I1479" s="6">
        <v>4.6860356138706649</v>
      </c>
      <c r="J1479" s="6">
        <v>0</v>
      </c>
      <c r="K1479" s="6">
        <v>0</v>
      </c>
      <c r="L1479" s="6">
        <v>0</v>
      </c>
      <c r="M1479" s="6">
        <f t="shared" si="138"/>
        <v>1.1715089034676662</v>
      </c>
      <c r="N1479" s="6">
        <f t="shared" si="139"/>
        <v>0</v>
      </c>
      <c r="O1479" s="6">
        <f t="shared" si="140"/>
        <v>0.93720712277413298</v>
      </c>
      <c r="P1479" s="6">
        <f t="shared" si="141"/>
        <v>1.4058106841611995</v>
      </c>
      <c r="Q1479" s="6">
        <f t="shared" si="142"/>
        <v>0.62966711561219535</v>
      </c>
      <c r="R1479" s="6">
        <f t="shared" si="143"/>
        <v>0.23430178069353325</v>
      </c>
      <c r="S1479" t="str" cm="1">
        <f t="array" ref="S1479">_xlfn.IFS(R1479&gt;Q1479,"Zunahme",-1*Q1479&gt;R1479,"Abnahme",TRUE,"Konstant")</f>
        <v>Konstant</v>
      </c>
      <c r="T1479">
        <f>IFERROR(INDEX(Gemeinde_Kennzahlen!A:C,MATCH(B1479,Gemeinde_Kennzahlen!B:B,),3),0)</f>
        <v>2802</v>
      </c>
      <c r="U1479">
        <f>IFERROR(IF(ISNUMBER(INDEX(Gemeinde_Kennzahlen!A:W,MATCH(B1479,Gemeinde_Kennzahlen!B:B,),23)),INDEX(Gemeinde_Kennzahlen!A:W,MATCH(B1479,Gemeinde_Kennzahlen!B:B,),23),0),0)</f>
        <v>1466</v>
      </c>
    </row>
    <row r="1480" spans="1:21" x14ac:dyDescent="0.2">
      <c r="A1480">
        <v>4741</v>
      </c>
      <c r="B1480" t="s">
        <v>915</v>
      </c>
      <c r="C1480" s="6">
        <v>0</v>
      </c>
      <c r="D1480" s="6">
        <v>0</v>
      </c>
      <c r="E1480" s="6">
        <v>0</v>
      </c>
      <c r="F1480" s="6">
        <v>0</v>
      </c>
      <c r="G1480" s="6">
        <v>0</v>
      </c>
      <c r="H1480" s="6">
        <v>0</v>
      </c>
      <c r="I1480" s="6">
        <v>0</v>
      </c>
      <c r="J1480" s="6">
        <v>0</v>
      </c>
      <c r="K1480" s="6">
        <v>0</v>
      </c>
      <c r="L1480" s="6">
        <v>0</v>
      </c>
      <c r="M1480" s="6">
        <f t="shared" si="138"/>
        <v>0</v>
      </c>
      <c r="N1480" s="6">
        <f t="shared" si="139"/>
        <v>0</v>
      </c>
      <c r="O1480" s="6">
        <f t="shared" si="140"/>
        <v>0</v>
      </c>
      <c r="P1480" s="6">
        <f t="shared" si="141"/>
        <v>0</v>
      </c>
      <c r="Q1480" s="6">
        <f t="shared" si="142"/>
        <v>0</v>
      </c>
      <c r="R1480" s="6">
        <f t="shared" si="143"/>
        <v>0</v>
      </c>
      <c r="S1480" t="str" cm="1">
        <f t="array" ref="S1480">_xlfn.IFS(R1480&gt;Q1480,"Zunahme",-1*Q1480&gt;R1480,"Abnahme",TRUE,"Konstant")</f>
        <v>Konstant</v>
      </c>
      <c r="T1480">
        <f>IFERROR(INDEX(Gemeinde_Kennzahlen!A:C,MATCH(B1480,Gemeinde_Kennzahlen!B:B,),3),0)</f>
        <v>1211</v>
      </c>
      <c r="U1480">
        <f>IFERROR(IF(ISNUMBER(INDEX(Gemeinde_Kennzahlen!A:W,MATCH(B1480,Gemeinde_Kennzahlen!B:B,),23)),INDEX(Gemeinde_Kennzahlen!A:W,MATCH(B1480,Gemeinde_Kennzahlen!B:B,),23),0),0)</f>
        <v>449</v>
      </c>
    </row>
    <row r="1481" spans="1:21" x14ac:dyDescent="0.2">
      <c r="A1481">
        <v>4746</v>
      </c>
      <c r="B1481" t="s">
        <v>914</v>
      </c>
      <c r="C1481" s="6">
        <v>0</v>
      </c>
      <c r="D1481" s="6">
        <v>0</v>
      </c>
      <c r="E1481" s="6">
        <v>2.4113817217265492</v>
      </c>
      <c r="F1481" s="6">
        <v>1.2056908608632746</v>
      </c>
      <c r="G1481" s="6">
        <v>1.2056908608632746</v>
      </c>
      <c r="H1481" s="6">
        <v>3.6170725825898238</v>
      </c>
      <c r="I1481" s="6">
        <v>2.4113817217265492</v>
      </c>
      <c r="J1481" s="6">
        <v>1.2056908608632746</v>
      </c>
      <c r="K1481" s="6">
        <v>1.2056908608632746</v>
      </c>
      <c r="L1481" s="6">
        <v>2.4113817217265492</v>
      </c>
      <c r="M1481" s="6">
        <f t="shared" si="138"/>
        <v>1.567398119122257</v>
      </c>
      <c r="N1481" s="6">
        <f t="shared" si="139"/>
        <v>1.2056908608632746</v>
      </c>
      <c r="O1481" s="6">
        <f t="shared" si="140"/>
        <v>0.96455268869061972</v>
      </c>
      <c r="P1481" s="6">
        <f t="shared" si="141"/>
        <v>2.1702435495538941</v>
      </c>
      <c r="Q1481" s="6">
        <f t="shared" si="142"/>
        <v>0.36170725825898242</v>
      </c>
      <c r="R1481" s="6">
        <f t="shared" si="143"/>
        <v>0.60284543043163707</v>
      </c>
      <c r="S1481" t="str" cm="1">
        <f t="array" ref="S1481">_xlfn.IFS(R1481&gt;Q1481,"Zunahme",-1*Q1481&gt;R1481,"Abnahme",TRUE,"Konstant")</f>
        <v>Zunahme</v>
      </c>
      <c r="T1481">
        <f>IFERROR(INDEX(Gemeinde_Kennzahlen!A:C,MATCH(B1481,Gemeinde_Kennzahlen!B:B,),3),0)</f>
        <v>5680</v>
      </c>
      <c r="U1481">
        <f>IFERROR(IF(ISNUMBER(INDEX(Gemeinde_Kennzahlen!A:W,MATCH(B1481,Gemeinde_Kennzahlen!B:B,),23)),INDEX(Gemeinde_Kennzahlen!A:W,MATCH(B1481,Gemeinde_Kennzahlen!B:B,),23),0),0)</f>
        <v>2614</v>
      </c>
    </row>
    <row r="1482" spans="1:21" x14ac:dyDescent="0.2">
      <c r="A1482">
        <v>4751</v>
      </c>
      <c r="B1482" t="s">
        <v>913</v>
      </c>
      <c r="C1482" s="6">
        <v>0</v>
      </c>
      <c r="D1482" s="6">
        <v>0</v>
      </c>
      <c r="E1482" s="6">
        <v>0</v>
      </c>
      <c r="F1482" s="6">
        <v>0</v>
      </c>
      <c r="G1482" s="6">
        <v>2.6490066225165565</v>
      </c>
      <c r="H1482" s="6">
        <v>0</v>
      </c>
      <c r="I1482" s="6">
        <v>2.6490066225165565</v>
      </c>
      <c r="J1482" s="6">
        <v>0</v>
      </c>
      <c r="K1482" s="6">
        <v>0</v>
      </c>
      <c r="L1482" s="6">
        <v>0</v>
      </c>
      <c r="M1482" s="6">
        <f t="shared" si="138"/>
        <v>0.5298013245033113</v>
      </c>
      <c r="N1482" s="6">
        <f t="shared" si="139"/>
        <v>0</v>
      </c>
      <c r="O1482" s="6">
        <f t="shared" si="140"/>
        <v>0.5298013245033113</v>
      </c>
      <c r="P1482" s="6">
        <f t="shared" si="141"/>
        <v>0.5298013245033113</v>
      </c>
      <c r="Q1482" s="6">
        <f t="shared" si="142"/>
        <v>0.35320088300220748</v>
      </c>
      <c r="R1482" s="6">
        <f t="shared" si="143"/>
        <v>0</v>
      </c>
      <c r="S1482" t="str" cm="1">
        <f t="array" ref="S1482">_xlfn.IFS(R1482&gt;Q1482,"Zunahme",-1*Q1482&gt;R1482,"Abnahme",TRUE,"Konstant")</f>
        <v>Konstant</v>
      </c>
      <c r="T1482">
        <f>IFERROR(INDEX(Gemeinde_Kennzahlen!A:C,MATCH(B1482,Gemeinde_Kennzahlen!B:B,),3),0)</f>
        <v>2803</v>
      </c>
      <c r="U1482">
        <f>IFERROR(IF(ISNUMBER(INDEX(Gemeinde_Kennzahlen!A:W,MATCH(B1482,Gemeinde_Kennzahlen!B:B,),23)),INDEX(Gemeinde_Kennzahlen!A:W,MATCH(B1482,Gemeinde_Kennzahlen!B:B,),23),0),0)</f>
        <v>972</v>
      </c>
    </row>
    <row r="1483" spans="1:21" x14ac:dyDescent="0.2">
      <c r="A1483">
        <v>4756</v>
      </c>
      <c r="B1483" t="s">
        <v>912</v>
      </c>
      <c r="C1483" s="6">
        <v>0</v>
      </c>
      <c r="D1483" s="6">
        <v>0</v>
      </c>
      <c r="E1483" s="6">
        <v>0</v>
      </c>
      <c r="F1483" s="6">
        <v>0</v>
      </c>
      <c r="G1483" s="6">
        <v>8.4245998315080026</v>
      </c>
      <c r="H1483" s="6">
        <v>0</v>
      </c>
      <c r="I1483" s="6">
        <v>0</v>
      </c>
      <c r="J1483" s="6">
        <v>0</v>
      </c>
      <c r="K1483" s="6">
        <v>0</v>
      </c>
      <c r="L1483" s="6">
        <v>0</v>
      </c>
      <c r="M1483" s="6">
        <f t="shared" si="138"/>
        <v>0.84245998315080028</v>
      </c>
      <c r="N1483" s="6">
        <f t="shared" si="139"/>
        <v>0</v>
      </c>
      <c r="O1483" s="6">
        <f t="shared" si="140"/>
        <v>1.6849199663016006</v>
      </c>
      <c r="P1483" s="6">
        <f t="shared" si="141"/>
        <v>0</v>
      </c>
      <c r="Q1483" s="6">
        <f t="shared" si="142"/>
        <v>0.84245998315080028</v>
      </c>
      <c r="R1483" s="6">
        <f t="shared" si="143"/>
        <v>-0.84245998315080028</v>
      </c>
      <c r="S1483" t="str" cm="1">
        <f t="array" ref="S1483">_xlfn.IFS(R1483&gt;Q1483,"Zunahme",-1*Q1483&gt;R1483,"Abnahme",TRUE,"Konstant")</f>
        <v>Konstant</v>
      </c>
      <c r="T1483">
        <f>IFERROR(INDEX(Gemeinde_Kennzahlen!A:C,MATCH(B1483,Gemeinde_Kennzahlen!B:B,),3),0)</f>
        <v>846</v>
      </c>
      <c r="U1483">
        <f>IFERROR(IF(ISNUMBER(INDEX(Gemeinde_Kennzahlen!A:W,MATCH(B1483,Gemeinde_Kennzahlen!B:B,),23)),INDEX(Gemeinde_Kennzahlen!A:W,MATCH(B1483,Gemeinde_Kennzahlen!B:B,),23),0),0)</f>
        <v>341</v>
      </c>
    </row>
    <row r="1484" spans="1:21" x14ac:dyDescent="0.2">
      <c r="A1484">
        <v>4761</v>
      </c>
      <c r="B1484" t="s">
        <v>911</v>
      </c>
      <c r="C1484" s="6">
        <v>1.7204301075268815</v>
      </c>
      <c r="D1484" s="6">
        <v>1.7204301075268815</v>
      </c>
      <c r="E1484" s="6">
        <v>0.86021505376344076</v>
      </c>
      <c r="F1484" s="6">
        <v>2.5806451612903225</v>
      </c>
      <c r="G1484" s="6">
        <v>2.5806451612903225</v>
      </c>
      <c r="H1484" s="6">
        <v>0.86021505376344076</v>
      </c>
      <c r="I1484" s="6">
        <v>0</v>
      </c>
      <c r="J1484" s="6">
        <v>0.86021505376344076</v>
      </c>
      <c r="K1484" s="6">
        <v>2.5806451612903225</v>
      </c>
      <c r="L1484" s="6">
        <v>0.86021505376344076</v>
      </c>
      <c r="M1484" s="6">
        <f t="shared" si="138"/>
        <v>1.4623655913978491</v>
      </c>
      <c r="N1484" s="6">
        <f t="shared" si="139"/>
        <v>1.290322580645161</v>
      </c>
      <c r="O1484" s="6">
        <f t="shared" si="140"/>
        <v>1.8924731182795695</v>
      </c>
      <c r="P1484" s="6">
        <f t="shared" si="141"/>
        <v>1.032258064516129</v>
      </c>
      <c r="Q1484" s="6">
        <f t="shared" si="142"/>
        <v>0.28816847659128014</v>
      </c>
      <c r="R1484" s="6">
        <f t="shared" si="143"/>
        <v>-0.43010752688172005</v>
      </c>
      <c r="S1484" t="str" cm="1">
        <f t="array" ref="S1484">_xlfn.IFS(R1484&gt;Q1484,"Zunahme",-1*Q1484&gt;R1484,"Abnahme",TRUE,"Konstant")</f>
        <v>Abnahme</v>
      </c>
      <c r="T1484">
        <f>IFERROR(INDEX(Gemeinde_Kennzahlen!A:C,MATCH(B1484,Gemeinde_Kennzahlen!B:B,),3),0)</f>
        <v>7803</v>
      </c>
      <c r="U1484">
        <f>IFERROR(IF(ISNUMBER(INDEX(Gemeinde_Kennzahlen!A:W,MATCH(B1484,Gemeinde_Kennzahlen!B:B,),23)),INDEX(Gemeinde_Kennzahlen!A:W,MATCH(B1484,Gemeinde_Kennzahlen!B:B,),23),0),0)</f>
        <v>3822</v>
      </c>
    </row>
    <row r="1485" spans="1:21" x14ac:dyDescent="0.2">
      <c r="A1485">
        <v>4776</v>
      </c>
      <c r="B1485" t="s">
        <v>910</v>
      </c>
      <c r="C1485" s="6">
        <v>4.5065344749887339</v>
      </c>
      <c r="D1485" s="6">
        <v>4.5065344749887339</v>
      </c>
      <c r="E1485" s="6">
        <v>4.5065344749887339</v>
      </c>
      <c r="F1485" s="6">
        <v>0</v>
      </c>
      <c r="G1485" s="6">
        <v>0</v>
      </c>
      <c r="H1485" s="6">
        <v>0</v>
      </c>
      <c r="I1485" s="6">
        <v>0</v>
      </c>
      <c r="J1485" s="6">
        <v>4.5065344749887339</v>
      </c>
      <c r="K1485" s="6">
        <v>0</v>
      </c>
      <c r="L1485" s="6">
        <v>0</v>
      </c>
      <c r="M1485" s="6">
        <f t="shared" si="138"/>
        <v>1.8026137899954935</v>
      </c>
      <c r="N1485" s="6">
        <f t="shared" si="139"/>
        <v>0</v>
      </c>
      <c r="O1485" s="6">
        <f t="shared" si="140"/>
        <v>2.7039206849932405</v>
      </c>
      <c r="P1485" s="6">
        <f t="shared" si="141"/>
        <v>0.90130689499774674</v>
      </c>
      <c r="Q1485" s="6">
        <f t="shared" si="142"/>
        <v>0.73591399813224523</v>
      </c>
      <c r="R1485" s="6">
        <f t="shared" si="143"/>
        <v>-0.90130689499774674</v>
      </c>
      <c r="S1485" t="str" cm="1">
        <f t="array" ref="S1485">_xlfn.IFS(R1485&gt;Q1485,"Zunahme",-1*Q1485&gt;R1485,"Abnahme",TRUE,"Konstant")</f>
        <v>Abnahme</v>
      </c>
      <c r="T1485">
        <f>IFERROR(INDEX(Gemeinde_Kennzahlen!A:C,MATCH(B1485,Gemeinde_Kennzahlen!B:B,),3),0)</f>
        <v>1604</v>
      </c>
      <c r="U1485">
        <f>IFERROR(IF(ISNUMBER(INDEX(Gemeinde_Kennzahlen!A:W,MATCH(B1485,Gemeinde_Kennzahlen!B:B,),23)),INDEX(Gemeinde_Kennzahlen!A:W,MATCH(B1485,Gemeinde_Kennzahlen!B:B,),23),0),0)</f>
        <v>615</v>
      </c>
    </row>
    <row r="1486" spans="1:21" x14ac:dyDescent="0.2">
      <c r="A1486">
        <v>4781</v>
      </c>
      <c r="B1486" t="s">
        <v>909</v>
      </c>
      <c r="C1486" s="6">
        <v>1.4898688915375446</v>
      </c>
      <c r="D1486" s="6">
        <v>0</v>
      </c>
      <c r="E1486" s="6">
        <v>0</v>
      </c>
      <c r="F1486" s="6">
        <v>0</v>
      </c>
      <c r="G1486" s="6">
        <v>0</v>
      </c>
      <c r="H1486" s="6">
        <v>0</v>
      </c>
      <c r="I1486" s="6">
        <v>0</v>
      </c>
      <c r="J1486" s="6">
        <v>0</v>
      </c>
      <c r="K1486" s="6">
        <v>0</v>
      </c>
      <c r="L1486" s="6">
        <v>0</v>
      </c>
      <c r="M1486" s="6">
        <f t="shared" si="138"/>
        <v>0.14898688915375446</v>
      </c>
      <c r="N1486" s="6">
        <f t="shared" si="139"/>
        <v>0</v>
      </c>
      <c r="O1486" s="6">
        <f t="shared" si="140"/>
        <v>0.29797377830750893</v>
      </c>
      <c r="P1486" s="6">
        <f t="shared" si="141"/>
        <v>0</v>
      </c>
      <c r="Q1486" s="6">
        <f t="shared" si="142"/>
        <v>0.14898688915375446</v>
      </c>
      <c r="R1486" s="6">
        <f t="shared" si="143"/>
        <v>-0.14898688915375446</v>
      </c>
      <c r="S1486" t="str" cm="1">
        <f t="array" ref="S1486">_xlfn.IFS(R1486&gt;Q1486,"Zunahme",-1*Q1486&gt;R1486,"Abnahme",TRUE,"Konstant")</f>
        <v>Konstant</v>
      </c>
      <c r="T1486">
        <f>IFERROR(INDEX(Gemeinde_Kennzahlen!A:C,MATCH(B1486,Gemeinde_Kennzahlen!B:B,),3),0)</f>
        <v>4769</v>
      </c>
      <c r="U1486">
        <f>IFERROR(IF(ISNUMBER(INDEX(Gemeinde_Kennzahlen!A:W,MATCH(B1486,Gemeinde_Kennzahlen!B:B,),23)),INDEX(Gemeinde_Kennzahlen!A:W,MATCH(B1486,Gemeinde_Kennzahlen!B:B,),23),0),0)</f>
        <v>1943</v>
      </c>
    </row>
    <row r="1487" spans="1:21" x14ac:dyDescent="0.2">
      <c r="A1487">
        <v>4786</v>
      </c>
      <c r="B1487" t="s">
        <v>908</v>
      </c>
      <c r="C1487" s="6">
        <v>0</v>
      </c>
      <c r="D1487" s="6">
        <v>0</v>
      </c>
      <c r="E1487" s="6">
        <v>0</v>
      </c>
      <c r="F1487" s="6">
        <v>0</v>
      </c>
      <c r="G1487" s="6">
        <v>0</v>
      </c>
      <c r="H1487" s="6">
        <v>3.2237266279819474</v>
      </c>
      <c r="I1487" s="6">
        <v>0</v>
      </c>
      <c r="J1487" s="6">
        <v>0</v>
      </c>
      <c r="K1487" s="6">
        <v>0</v>
      </c>
      <c r="L1487" s="6">
        <v>3.2237266279819474</v>
      </c>
      <c r="M1487" s="6">
        <f t="shared" si="138"/>
        <v>0.64474532559638953</v>
      </c>
      <c r="N1487" s="6">
        <f t="shared" si="139"/>
        <v>0</v>
      </c>
      <c r="O1487" s="6">
        <f t="shared" si="140"/>
        <v>0</v>
      </c>
      <c r="P1487" s="6">
        <f t="shared" si="141"/>
        <v>1.2894906511927791</v>
      </c>
      <c r="Q1487" s="6">
        <f t="shared" si="142"/>
        <v>0.42983021706425967</v>
      </c>
      <c r="R1487" s="6">
        <f t="shared" si="143"/>
        <v>0.64474532559638953</v>
      </c>
      <c r="S1487" t="str" cm="1">
        <f t="array" ref="S1487">_xlfn.IFS(R1487&gt;Q1487,"Zunahme",-1*Q1487&gt;R1487,"Abnahme",TRUE,"Konstant")</f>
        <v>Zunahme</v>
      </c>
      <c r="T1487">
        <f>IFERROR(INDEX(Gemeinde_Kennzahlen!A:C,MATCH(B1487,Gemeinde_Kennzahlen!B:B,),3),0)</f>
        <v>2521</v>
      </c>
      <c r="U1487">
        <f>IFERROR(IF(ISNUMBER(INDEX(Gemeinde_Kennzahlen!A:W,MATCH(B1487,Gemeinde_Kennzahlen!B:B,),23)),INDEX(Gemeinde_Kennzahlen!A:W,MATCH(B1487,Gemeinde_Kennzahlen!B:B,),23),0),0)</f>
        <v>581</v>
      </c>
    </row>
    <row r="1488" spans="1:21" x14ac:dyDescent="0.2">
      <c r="A1488">
        <v>4791</v>
      </c>
      <c r="B1488" t="s">
        <v>907</v>
      </c>
      <c r="C1488" s="6">
        <v>0</v>
      </c>
      <c r="D1488" s="6">
        <v>0</v>
      </c>
      <c r="E1488" s="6">
        <v>6.5402223675604967</v>
      </c>
      <c r="F1488" s="6">
        <v>0</v>
      </c>
      <c r="G1488" s="6">
        <v>0</v>
      </c>
      <c r="H1488" s="6">
        <v>0</v>
      </c>
      <c r="I1488" s="6">
        <v>0</v>
      </c>
      <c r="J1488" s="6">
        <v>0</v>
      </c>
      <c r="K1488" s="6">
        <v>0</v>
      </c>
      <c r="L1488" s="6">
        <v>0</v>
      </c>
      <c r="M1488" s="6">
        <f t="shared" si="138"/>
        <v>0.65402223675604965</v>
      </c>
      <c r="N1488" s="6">
        <f t="shared" si="139"/>
        <v>0</v>
      </c>
      <c r="O1488" s="6">
        <f t="shared" si="140"/>
        <v>1.3080444735120993</v>
      </c>
      <c r="P1488" s="6">
        <f t="shared" si="141"/>
        <v>0</v>
      </c>
      <c r="Q1488" s="6">
        <f t="shared" si="142"/>
        <v>0.65402223675604954</v>
      </c>
      <c r="R1488" s="6">
        <f t="shared" si="143"/>
        <v>-0.65402223675604965</v>
      </c>
      <c r="S1488" t="str" cm="1">
        <f t="array" ref="S1488">_xlfn.IFS(R1488&gt;Q1488,"Zunahme",-1*Q1488&gt;R1488,"Abnahme",TRUE,"Konstant")</f>
        <v>Konstant</v>
      </c>
      <c r="T1488">
        <f>IFERROR(INDEX(Gemeinde_Kennzahlen!A:C,MATCH(B1488,Gemeinde_Kennzahlen!B:B,),3),0)</f>
        <v>1118</v>
      </c>
      <c r="U1488">
        <f>IFERROR(IF(ISNUMBER(INDEX(Gemeinde_Kennzahlen!A:W,MATCH(B1488,Gemeinde_Kennzahlen!B:B,),23)),INDEX(Gemeinde_Kennzahlen!A:W,MATCH(B1488,Gemeinde_Kennzahlen!B:B,),23),0),0)</f>
        <v>411</v>
      </c>
    </row>
    <row r="1489" spans="1:21" x14ac:dyDescent="0.2">
      <c r="A1489">
        <v>4801</v>
      </c>
      <c r="B1489" t="s">
        <v>906</v>
      </c>
      <c r="C1489" s="6">
        <v>0</v>
      </c>
      <c r="D1489" s="6">
        <v>0</v>
      </c>
      <c r="E1489" s="6">
        <v>8.2508250825082499</v>
      </c>
      <c r="F1489" s="6">
        <v>0</v>
      </c>
      <c r="G1489" s="6">
        <v>0</v>
      </c>
      <c r="H1489" s="6">
        <v>0</v>
      </c>
      <c r="I1489" s="6">
        <v>0</v>
      </c>
      <c r="J1489" s="6">
        <v>0</v>
      </c>
      <c r="K1489" s="6">
        <v>0</v>
      </c>
      <c r="L1489" s="6">
        <v>0</v>
      </c>
      <c r="M1489" s="6">
        <f t="shared" si="138"/>
        <v>0.82508250825082496</v>
      </c>
      <c r="N1489" s="6">
        <f t="shared" si="139"/>
        <v>0</v>
      </c>
      <c r="O1489" s="6">
        <f t="shared" si="140"/>
        <v>1.6501650165016499</v>
      </c>
      <c r="P1489" s="6">
        <f t="shared" si="141"/>
        <v>0</v>
      </c>
      <c r="Q1489" s="6">
        <f t="shared" si="142"/>
        <v>0.82508250825082496</v>
      </c>
      <c r="R1489" s="6">
        <f t="shared" si="143"/>
        <v>-0.82508250825082496</v>
      </c>
      <c r="S1489" t="str" cm="1">
        <f t="array" ref="S1489">_xlfn.IFS(R1489&gt;Q1489,"Zunahme",-1*Q1489&gt;R1489,"Abnahme",TRUE,"Konstant")</f>
        <v>Konstant</v>
      </c>
      <c r="T1489">
        <f>IFERROR(INDEX(Gemeinde_Kennzahlen!A:C,MATCH(B1489,Gemeinde_Kennzahlen!B:B,),3),0)</f>
        <v>890</v>
      </c>
      <c r="U1489">
        <f>IFERROR(IF(ISNUMBER(INDEX(Gemeinde_Kennzahlen!A:W,MATCH(B1489,Gemeinde_Kennzahlen!B:B,),23)),INDEX(Gemeinde_Kennzahlen!A:W,MATCH(B1489,Gemeinde_Kennzahlen!B:B,),23),0),0)</f>
        <v>322</v>
      </c>
    </row>
    <row r="1490" spans="1:21" x14ac:dyDescent="0.2">
      <c r="A1490">
        <v>4806</v>
      </c>
      <c r="B1490" t="s">
        <v>905</v>
      </c>
      <c r="C1490" s="6">
        <v>0</v>
      </c>
      <c r="D1490" s="6">
        <v>0</v>
      </c>
      <c r="E1490" s="6">
        <v>4.1118421052631575</v>
      </c>
      <c r="F1490" s="6">
        <v>0</v>
      </c>
      <c r="G1490" s="6">
        <v>0</v>
      </c>
      <c r="H1490" s="6">
        <v>0</v>
      </c>
      <c r="I1490" s="6">
        <v>0</v>
      </c>
      <c r="J1490" s="6">
        <v>0</v>
      </c>
      <c r="K1490" s="6">
        <v>0</v>
      </c>
      <c r="L1490" s="6">
        <v>0</v>
      </c>
      <c r="M1490" s="6">
        <f t="shared" si="138"/>
        <v>0.41118421052631576</v>
      </c>
      <c r="N1490" s="6">
        <f t="shared" si="139"/>
        <v>0</v>
      </c>
      <c r="O1490" s="6">
        <f t="shared" si="140"/>
        <v>0.82236842105263153</v>
      </c>
      <c r="P1490" s="6">
        <f t="shared" si="141"/>
        <v>0</v>
      </c>
      <c r="Q1490" s="6">
        <f t="shared" si="142"/>
        <v>0.41118421052631571</v>
      </c>
      <c r="R1490" s="6">
        <f t="shared" si="143"/>
        <v>-0.41118421052631576</v>
      </c>
      <c r="S1490" t="str" cm="1">
        <f t="array" ref="S1490">_xlfn.IFS(R1490&gt;Q1490,"Zunahme",-1*Q1490&gt;R1490,"Abnahme",TRUE,"Konstant")</f>
        <v>Konstant</v>
      </c>
      <c r="T1490">
        <f>IFERROR(INDEX(Gemeinde_Kennzahlen!A:C,MATCH(B1490,Gemeinde_Kennzahlen!B:B,),3),0)</f>
        <v>1832</v>
      </c>
      <c r="U1490">
        <f>IFERROR(IF(ISNUMBER(INDEX(Gemeinde_Kennzahlen!A:W,MATCH(B1490,Gemeinde_Kennzahlen!B:B,),23)),INDEX(Gemeinde_Kennzahlen!A:W,MATCH(B1490,Gemeinde_Kennzahlen!B:B,),23),0),0)</f>
        <v>600</v>
      </c>
    </row>
    <row r="1491" spans="1:21" x14ac:dyDescent="0.2">
      <c r="A1491">
        <v>4811</v>
      </c>
      <c r="B1491" t="s">
        <v>904</v>
      </c>
      <c r="C1491" s="6">
        <v>0</v>
      </c>
      <c r="D1491" s="6">
        <v>0</v>
      </c>
      <c r="E1491" s="6">
        <v>0</v>
      </c>
      <c r="F1491" s="6">
        <v>0</v>
      </c>
      <c r="G1491" s="6">
        <v>0</v>
      </c>
      <c r="H1491" s="6">
        <v>0</v>
      </c>
      <c r="I1491" s="6">
        <v>0</v>
      </c>
      <c r="J1491" s="6">
        <v>0</v>
      </c>
      <c r="K1491" s="6">
        <v>0</v>
      </c>
      <c r="L1491" s="6">
        <v>0</v>
      </c>
      <c r="M1491" s="6">
        <f t="shared" ref="M1491:M1554" si="144">AVERAGE(C1491:L1491)</f>
        <v>0</v>
      </c>
      <c r="N1491" s="6">
        <f t="shared" ref="N1491:N1554" si="145">MEDIAN(C1491:L1491)</f>
        <v>0</v>
      </c>
      <c r="O1491" s="6">
        <f t="shared" ref="O1491:O1554" si="146">AVERAGE((C1491:G1491))</f>
        <v>0</v>
      </c>
      <c r="P1491" s="6">
        <f t="shared" ref="P1491:P1554" si="147">AVERAGE(H1491:L1491)</f>
        <v>0</v>
      </c>
      <c r="Q1491" s="6">
        <f t="shared" ref="Q1491:Q1554" si="148">STDEVA(C1491:L1491)/SQRT(COUNT(C1491:L1491))</f>
        <v>0</v>
      </c>
      <c r="R1491" s="6">
        <f t="shared" ref="R1491:R1554" si="149">P1491-M1491</f>
        <v>0</v>
      </c>
      <c r="S1491" t="str" cm="1">
        <f t="array" ref="S1491">_xlfn.IFS(R1491&gt;Q1491,"Zunahme",-1*Q1491&gt;R1491,"Abnahme",TRUE,"Konstant")</f>
        <v>Konstant</v>
      </c>
      <c r="T1491">
        <f>IFERROR(INDEX(Gemeinde_Kennzahlen!A:C,MATCH(B1491,Gemeinde_Kennzahlen!B:B,),3),0)</f>
        <v>1115</v>
      </c>
      <c r="U1491">
        <f>IFERROR(IF(ISNUMBER(INDEX(Gemeinde_Kennzahlen!A:W,MATCH(B1491,Gemeinde_Kennzahlen!B:B,),23)),INDEX(Gemeinde_Kennzahlen!A:W,MATCH(B1491,Gemeinde_Kennzahlen!B:B,),23),0),0)</f>
        <v>374</v>
      </c>
    </row>
    <row r="1492" spans="1:21" x14ac:dyDescent="0.2">
      <c r="A1492">
        <v>4816</v>
      </c>
      <c r="B1492" t="s">
        <v>903</v>
      </c>
      <c r="C1492" s="6">
        <v>0</v>
      </c>
      <c r="D1492" s="6">
        <v>0</v>
      </c>
      <c r="E1492" s="6">
        <v>0</v>
      </c>
      <c r="F1492" s="6">
        <v>0</v>
      </c>
      <c r="G1492" s="6">
        <v>0</v>
      </c>
      <c r="H1492" s="6">
        <v>8.5070182900893236</v>
      </c>
      <c r="I1492" s="6">
        <v>0</v>
      </c>
      <c r="J1492" s="6">
        <v>0</v>
      </c>
      <c r="K1492" s="6">
        <v>0</v>
      </c>
      <c r="L1492" s="6">
        <v>0</v>
      </c>
      <c r="M1492" s="6">
        <f t="shared" si="144"/>
        <v>0.85070182900893232</v>
      </c>
      <c r="N1492" s="6">
        <f t="shared" si="145"/>
        <v>0</v>
      </c>
      <c r="O1492" s="6">
        <f t="shared" si="146"/>
        <v>0</v>
      </c>
      <c r="P1492" s="6">
        <f t="shared" si="147"/>
        <v>1.7014036580178646</v>
      </c>
      <c r="Q1492" s="6">
        <f t="shared" si="148"/>
        <v>0.85070182900893243</v>
      </c>
      <c r="R1492" s="6">
        <f t="shared" si="149"/>
        <v>0.85070182900893232</v>
      </c>
      <c r="S1492" t="str" cm="1">
        <f t="array" ref="S1492">_xlfn.IFS(R1492&gt;Q1492,"Zunahme",-1*Q1492&gt;R1492,"Abnahme",TRUE,"Konstant")</f>
        <v>Konstant</v>
      </c>
      <c r="T1492">
        <f>IFERROR(INDEX(Gemeinde_Kennzahlen!A:C,MATCH(B1492,Gemeinde_Kennzahlen!B:B,),3),0)</f>
        <v>1542</v>
      </c>
      <c r="U1492">
        <f>IFERROR(IF(ISNUMBER(INDEX(Gemeinde_Kennzahlen!A:W,MATCH(B1492,Gemeinde_Kennzahlen!B:B,),23)),INDEX(Gemeinde_Kennzahlen!A:W,MATCH(B1492,Gemeinde_Kennzahlen!B:B,),23),0),0)</f>
        <v>809</v>
      </c>
    </row>
    <row r="1493" spans="1:21" x14ac:dyDescent="0.2">
      <c r="A1493">
        <v>4821</v>
      </c>
      <c r="B1493" t="s">
        <v>902</v>
      </c>
      <c r="C1493" s="6">
        <v>0</v>
      </c>
      <c r="D1493" s="6">
        <v>0</v>
      </c>
      <c r="E1493" s="6">
        <v>0</v>
      </c>
      <c r="F1493" s="6">
        <v>0</v>
      </c>
      <c r="G1493" s="6">
        <v>0</v>
      </c>
      <c r="H1493" s="6">
        <v>0</v>
      </c>
      <c r="I1493" s="6">
        <v>0</v>
      </c>
      <c r="J1493" s="6">
        <v>0</v>
      </c>
      <c r="K1493" s="6">
        <v>0</v>
      </c>
      <c r="L1493" s="6">
        <v>0</v>
      </c>
      <c r="M1493" s="6">
        <f t="shared" si="144"/>
        <v>0</v>
      </c>
      <c r="N1493" s="6">
        <f t="shared" si="145"/>
        <v>0</v>
      </c>
      <c r="O1493" s="6">
        <f t="shared" si="146"/>
        <v>0</v>
      </c>
      <c r="P1493" s="6">
        <f t="shared" si="147"/>
        <v>0</v>
      </c>
      <c r="Q1493" s="6">
        <f t="shared" si="148"/>
        <v>0</v>
      </c>
      <c r="R1493" s="6">
        <f t="shared" si="149"/>
        <v>0</v>
      </c>
      <c r="S1493" t="str" cm="1">
        <f t="array" ref="S1493">_xlfn.IFS(R1493&gt;Q1493,"Zunahme",-1*Q1493&gt;R1493,"Abnahme",TRUE,"Konstant")</f>
        <v>Konstant</v>
      </c>
      <c r="T1493">
        <f>IFERROR(INDEX(Gemeinde_Kennzahlen!A:C,MATCH(B1493,Gemeinde_Kennzahlen!B:B,),3),0)</f>
        <v>1773</v>
      </c>
      <c r="U1493">
        <f>IFERROR(IF(ISNUMBER(INDEX(Gemeinde_Kennzahlen!A:W,MATCH(B1493,Gemeinde_Kennzahlen!B:B,),23)),INDEX(Gemeinde_Kennzahlen!A:W,MATCH(B1493,Gemeinde_Kennzahlen!B:B,),23),0),0)</f>
        <v>790</v>
      </c>
    </row>
    <row r="1494" spans="1:21" x14ac:dyDescent="0.2">
      <c r="A1494">
        <v>4826</v>
      </c>
      <c r="B1494" t="s">
        <v>901</v>
      </c>
      <c r="C1494" s="6">
        <v>0</v>
      </c>
      <c r="D1494" s="6">
        <v>0</v>
      </c>
      <c r="E1494" s="6">
        <v>17.543859649122805</v>
      </c>
      <c r="F1494" s="6">
        <v>0</v>
      </c>
      <c r="G1494" s="6">
        <v>8.7719298245614024</v>
      </c>
      <c r="H1494" s="6">
        <v>0</v>
      </c>
      <c r="I1494" s="6">
        <v>0</v>
      </c>
      <c r="J1494" s="6">
        <v>0</v>
      </c>
      <c r="K1494" s="6">
        <v>0</v>
      </c>
      <c r="L1494" s="6">
        <v>0</v>
      </c>
      <c r="M1494" s="6">
        <f t="shared" si="144"/>
        <v>2.6315789473684204</v>
      </c>
      <c r="N1494" s="6">
        <f t="shared" si="145"/>
        <v>0</v>
      </c>
      <c r="O1494" s="6">
        <f t="shared" si="146"/>
        <v>5.2631578947368407</v>
      </c>
      <c r="P1494" s="6">
        <f t="shared" si="147"/>
        <v>0</v>
      </c>
      <c r="Q1494" s="6">
        <f t="shared" si="148"/>
        <v>1.8722585489569734</v>
      </c>
      <c r="R1494" s="6">
        <f t="shared" si="149"/>
        <v>-2.6315789473684204</v>
      </c>
      <c r="S1494" t="str" cm="1">
        <f t="array" ref="S1494">_xlfn.IFS(R1494&gt;Q1494,"Zunahme",-1*Q1494&gt;R1494,"Abnahme",TRUE,"Konstant")</f>
        <v>Abnahme</v>
      </c>
      <c r="T1494">
        <f>IFERROR(INDEX(Gemeinde_Kennzahlen!A:C,MATCH(B1494,Gemeinde_Kennzahlen!B:B,),3),0)</f>
        <v>659</v>
      </c>
      <c r="U1494">
        <f>IFERROR(IF(ISNUMBER(INDEX(Gemeinde_Kennzahlen!A:W,MATCH(B1494,Gemeinde_Kennzahlen!B:B,),23)),INDEX(Gemeinde_Kennzahlen!A:W,MATCH(B1494,Gemeinde_Kennzahlen!B:B,),23),0),0)</f>
        <v>481</v>
      </c>
    </row>
    <row r="1495" spans="1:21" x14ac:dyDescent="0.2">
      <c r="A1495">
        <v>4831</v>
      </c>
      <c r="B1495" t="s">
        <v>900</v>
      </c>
      <c r="C1495" s="6">
        <v>0</v>
      </c>
      <c r="D1495" s="6">
        <v>0</v>
      </c>
      <c r="E1495" s="6">
        <v>0</v>
      </c>
      <c r="F1495" s="6">
        <v>4.7517224994060347</v>
      </c>
      <c r="G1495" s="6">
        <v>0</v>
      </c>
      <c r="H1495" s="6">
        <v>0</v>
      </c>
      <c r="I1495" s="6">
        <v>2.3758612497030174</v>
      </c>
      <c r="J1495" s="6">
        <v>0</v>
      </c>
      <c r="K1495" s="6">
        <v>0</v>
      </c>
      <c r="L1495" s="6">
        <v>0</v>
      </c>
      <c r="M1495" s="6">
        <f t="shared" si="144"/>
        <v>0.71275837491090521</v>
      </c>
      <c r="N1495" s="6">
        <f t="shared" si="145"/>
        <v>0</v>
      </c>
      <c r="O1495" s="6">
        <f t="shared" si="146"/>
        <v>0.95034449988120695</v>
      </c>
      <c r="P1495" s="6">
        <f t="shared" si="147"/>
        <v>0.47517224994060347</v>
      </c>
      <c r="Q1495" s="6">
        <f t="shared" si="148"/>
        <v>0.50709782509169632</v>
      </c>
      <c r="R1495" s="6">
        <f t="shared" si="149"/>
        <v>-0.23758612497030174</v>
      </c>
      <c r="S1495" t="str" cm="1">
        <f t="array" ref="S1495">_xlfn.IFS(R1495&gt;Q1495,"Zunahme",-1*Q1495&gt;R1495,"Abnahme",TRUE,"Konstant")</f>
        <v>Konstant</v>
      </c>
      <c r="T1495">
        <f>IFERROR(INDEX(Gemeinde_Kennzahlen!A:C,MATCH(B1495,Gemeinde_Kennzahlen!B:B,),3),0)</f>
        <v>3003</v>
      </c>
      <c r="U1495">
        <f>IFERROR(IF(ISNUMBER(INDEX(Gemeinde_Kennzahlen!A:W,MATCH(B1495,Gemeinde_Kennzahlen!B:B,),23)),INDEX(Gemeinde_Kennzahlen!A:W,MATCH(B1495,Gemeinde_Kennzahlen!B:B,),23),0),0)</f>
        <v>1206</v>
      </c>
    </row>
    <row r="1496" spans="1:21" x14ac:dyDescent="0.2">
      <c r="A1496">
        <v>4841</v>
      </c>
      <c r="B1496" t="s">
        <v>899</v>
      </c>
      <c r="C1496" s="6">
        <v>0</v>
      </c>
      <c r="D1496" s="6">
        <v>0</v>
      </c>
      <c r="E1496" s="6">
        <v>0</v>
      </c>
      <c r="F1496" s="6">
        <v>0</v>
      </c>
      <c r="G1496" s="6">
        <v>0</v>
      </c>
      <c r="H1496" s="6">
        <v>0</v>
      </c>
      <c r="I1496" s="6">
        <v>0</v>
      </c>
      <c r="J1496" s="6">
        <v>0</v>
      </c>
      <c r="K1496" s="6">
        <v>3.4965034965034967</v>
      </c>
      <c r="L1496" s="6">
        <v>0</v>
      </c>
      <c r="M1496" s="6">
        <f t="shared" si="144"/>
        <v>0.34965034965034969</v>
      </c>
      <c r="N1496" s="6">
        <f t="shared" si="145"/>
        <v>0</v>
      </c>
      <c r="O1496" s="6">
        <f t="shared" si="146"/>
        <v>0</v>
      </c>
      <c r="P1496" s="6">
        <f t="shared" si="147"/>
        <v>0.69930069930069938</v>
      </c>
      <c r="Q1496" s="6">
        <f t="shared" si="148"/>
        <v>0.34965034965034963</v>
      </c>
      <c r="R1496" s="6">
        <f t="shared" si="149"/>
        <v>0.34965034965034969</v>
      </c>
      <c r="S1496" t="str" cm="1">
        <f t="array" ref="S1496">_xlfn.IFS(R1496&gt;Q1496,"Zunahme",-1*Q1496&gt;R1496,"Abnahme",TRUE,"Konstant")</f>
        <v>Konstant</v>
      </c>
      <c r="T1496">
        <f>IFERROR(INDEX(Gemeinde_Kennzahlen!A:C,MATCH(B1496,Gemeinde_Kennzahlen!B:B,),3),0)</f>
        <v>2071</v>
      </c>
      <c r="U1496">
        <f>IFERROR(IF(ISNUMBER(INDEX(Gemeinde_Kennzahlen!A:W,MATCH(B1496,Gemeinde_Kennzahlen!B:B,),23)),INDEX(Gemeinde_Kennzahlen!A:W,MATCH(B1496,Gemeinde_Kennzahlen!B:B,),23),0),0)</f>
        <v>789</v>
      </c>
    </row>
    <row r="1497" spans="1:21" x14ac:dyDescent="0.2">
      <c r="A1497">
        <v>4846</v>
      </c>
      <c r="B1497" t="s">
        <v>898</v>
      </c>
      <c r="C1497" s="6">
        <v>0</v>
      </c>
      <c r="D1497" s="6">
        <v>0</v>
      </c>
      <c r="E1497" s="6">
        <v>0</v>
      </c>
      <c r="F1497" s="6">
        <v>0</v>
      </c>
      <c r="G1497" s="6">
        <v>0</v>
      </c>
      <c r="H1497" s="6">
        <v>0</v>
      </c>
      <c r="I1497" s="6">
        <v>16.977928692699489</v>
      </c>
      <c r="J1497" s="6">
        <v>0</v>
      </c>
      <c r="K1497" s="6">
        <v>0</v>
      </c>
      <c r="L1497" s="6">
        <v>0</v>
      </c>
      <c r="M1497" s="6">
        <f t="shared" si="144"/>
        <v>1.6977928692699489</v>
      </c>
      <c r="N1497" s="6">
        <f t="shared" si="145"/>
        <v>0</v>
      </c>
      <c r="O1497" s="6">
        <f t="shared" si="146"/>
        <v>0</v>
      </c>
      <c r="P1497" s="6">
        <f t="shared" si="147"/>
        <v>3.3955857385398978</v>
      </c>
      <c r="Q1497" s="6">
        <f t="shared" si="148"/>
        <v>1.6977928692699489</v>
      </c>
      <c r="R1497" s="6">
        <f t="shared" si="149"/>
        <v>1.6977928692699489</v>
      </c>
      <c r="S1497" t="str" cm="1">
        <f t="array" ref="S1497">_xlfn.IFS(R1497&gt;Q1497,"Zunahme",-1*Q1497&gt;R1497,"Abnahme",TRUE,"Konstant")</f>
        <v>Konstant</v>
      </c>
      <c r="T1497">
        <f>IFERROR(INDEX(Gemeinde_Kennzahlen!A:C,MATCH(B1497,Gemeinde_Kennzahlen!B:B,),3),0)</f>
        <v>413</v>
      </c>
      <c r="U1497">
        <f>IFERROR(IF(ISNUMBER(INDEX(Gemeinde_Kennzahlen!A:W,MATCH(B1497,Gemeinde_Kennzahlen!B:B,),23)),INDEX(Gemeinde_Kennzahlen!A:W,MATCH(B1497,Gemeinde_Kennzahlen!B:B,),23),0),0)</f>
        <v>176</v>
      </c>
    </row>
    <row r="1498" spans="1:21" x14ac:dyDescent="0.2">
      <c r="A1498">
        <v>4851</v>
      </c>
      <c r="B1498" t="s">
        <v>897</v>
      </c>
      <c r="C1498" s="6">
        <v>0</v>
      </c>
      <c r="D1498" s="6">
        <v>0</v>
      </c>
      <c r="E1498" s="6">
        <v>0</v>
      </c>
      <c r="F1498" s="6">
        <v>0</v>
      </c>
      <c r="G1498" s="6">
        <v>0</v>
      </c>
      <c r="H1498" s="6">
        <v>0</v>
      </c>
      <c r="I1498" s="6">
        <v>0</v>
      </c>
      <c r="J1498" s="6">
        <v>0</v>
      </c>
      <c r="K1498" s="6">
        <v>0</v>
      </c>
      <c r="L1498" s="6">
        <v>0</v>
      </c>
      <c r="M1498" s="6">
        <f t="shared" si="144"/>
        <v>0</v>
      </c>
      <c r="N1498" s="6">
        <f t="shared" si="145"/>
        <v>0</v>
      </c>
      <c r="O1498" s="6">
        <f t="shared" si="146"/>
        <v>0</v>
      </c>
      <c r="P1498" s="6">
        <f t="shared" si="147"/>
        <v>0</v>
      </c>
      <c r="Q1498" s="6">
        <f t="shared" si="148"/>
        <v>0</v>
      </c>
      <c r="R1498" s="6">
        <f t="shared" si="149"/>
        <v>0</v>
      </c>
      <c r="S1498" t="str" cm="1">
        <f t="array" ref="S1498">_xlfn.IFS(R1498&gt;Q1498,"Zunahme",-1*Q1498&gt;R1498,"Abnahme",TRUE,"Konstant")</f>
        <v>Konstant</v>
      </c>
      <c r="T1498">
        <f>IFERROR(INDEX(Gemeinde_Kennzahlen!A:C,MATCH(B1498,Gemeinde_Kennzahlen!B:B,),3),0)</f>
        <v>1369</v>
      </c>
      <c r="U1498">
        <f>IFERROR(IF(ISNUMBER(INDEX(Gemeinde_Kennzahlen!A:W,MATCH(B1498,Gemeinde_Kennzahlen!B:B,),23)),INDEX(Gemeinde_Kennzahlen!A:W,MATCH(B1498,Gemeinde_Kennzahlen!B:B,),23),0),0)</f>
        <v>554</v>
      </c>
    </row>
    <row r="1499" spans="1:21" x14ac:dyDescent="0.2">
      <c r="A1499">
        <v>4864</v>
      </c>
      <c r="B1499" t="s">
        <v>896</v>
      </c>
      <c r="C1499" s="6">
        <v>0</v>
      </c>
      <c r="D1499" s="6">
        <v>0</v>
      </c>
      <c r="E1499" s="6">
        <v>0</v>
      </c>
      <c r="F1499" s="6">
        <v>0</v>
      </c>
      <c r="G1499" s="6">
        <v>0</v>
      </c>
      <c r="H1499" s="6">
        <v>3.8409832917226807</v>
      </c>
      <c r="I1499" s="6">
        <v>0</v>
      </c>
      <c r="J1499" s="6">
        <v>0</v>
      </c>
      <c r="K1499" s="6">
        <v>0</v>
      </c>
      <c r="L1499" s="6">
        <v>3.8409832917226807</v>
      </c>
      <c r="M1499" s="6">
        <f t="shared" si="144"/>
        <v>0.7681966583445361</v>
      </c>
      <c r="N1499" s="6">
        <f t="shared" si="145"/>
        <v>0</v>
      </c>
      <c r="O1499" s="6">
        <f t="shared" si="146"/>
        <v>0</v>
      </c>
      <c r="P1499" s="6">
        <f t="shared" si="147"/>
        <v>1.5363933166890722</v>
      </c>
      <c r="Q1499" s="6">
        <f t="shared" si="148"/>
        <v>0.5121311055630241</v>
      </c>
      <c r="R1499" s="6">
        <f t="shared" si="149"/>
        <v>0.7681966583445361</v>
      </c>
      <c r="S1499" t="str" cm="1">
        <f t="array" ref="S1499">_xlfn.IFS(R1499&gt;Q1499,"Zunahme",-1*Q1499&gt;R1499,"Abnahme",TRUE,"Konstant")</f>
        <v>Zunahme</v>
      </c>
      <c r="T1499">
        <f>IFERROR(INDEX(Gemeinde_Kennzahlen!A:C,MATCH(B1499,Gemeinde_Kennzahlen!B:B,),3),0)</f>
        <v>3746</v>
      </c>
      <c r="U1499">
        <f>IFERROR(IF(ISNUMBER(INDEX(Gemeinde_Kennzahlen!A:W,MATCH(B1499,Gemeinde_Kennzahlen!B:B,),23)),INDEX(Gemeinde_Kennzahlen!A:W,MATCH(B1499,Gemeinde_Kennzahlen!B:B,),23),0),0)</f>
        <v>1461</v>
      </c>
    </row>
    <row r="1500" spans="1:21" x14ac:dyDescent="0.2">
      <c r="A1500">
        <v>4871</v>
      </c>
      <c r="B1500" t="s">
        <v>895</v>
      </c>
      <c r="C1500" s="6">
        <v>0</v>
      </c>
      <c r="D1500" s="6">
        <v>0</v>
      </c>
      <c r="E1500" s="6">
        <v>0</v>
      </c>
      <c r="F1500" s="6">
        <v>0</v>
      </c>
      <c r="G1500" s="6">
        <v>4.7755491881566376</v>
      </c>
      <c r="H1500" s="6">
        <v>0</v>
      </c>
      <c r="I1500" s="6">
        <v>0</v>
      </c>
      <c r="J1500" s="6">
        <v>0</v>
      </c>
      <c r="K1500" s="6">
        <v>0</v>
      </c>
      <c r="L1500" s="6">
        <v>0</v>
      </c>
      <c r="M1500" s="6">
        <f t="shared" si="144"/>
        <v>0.47755491881566375</v>
      </c>
      <c r="N1500" s="6">
        <f t="shared" si="145"/>
        <v>0</v>
      </c>
      <c r="O1500" s="6">
        <f t="shared" si="146"/>
        <v>0.95510983763132751</v>
      </c>
      <c r="P1500" s="6">
        <f t="shared" si="147"/>
        <v>0</v>
      </c>
      <c r="Q1500" s="6">
        <f t="shared" si="148"/>
        <v>0.4775549188156637</v>
      </c>
      <c r="R1500" s="6">
        <f t="shared" si="149"/>
        <v>-0.47755491881566375</v>
      </c>
      <c r="S1500" t="str" cm="1">
        <f t="array" ref="S1500">_xlfn.IFS(R1500&gt;Q1500,"Zunahme",-1*Q1500&gt;R1500,"Abnahme",TRUE,"Konstant")</f>
        <v>Konstant</v>
      </c>
      <c r="T1500">
        <f>IFERROR(INDEX(Gemeinde_Kennzahlen!A:C,MATCH(B1500,Gemeinde_Kennzahlen!B:B,),3),0)</f>
        <v>1713</v>
      </c>
      <c r="U1500">
        <f>IFERROR(IF(ISNUMBER(INDEX(Gemeinde_Kennzahlen!A:W,MATCH(B1500,Gemeinde_Kennzahlen!B:B,),23)),INDEX(Gemeinde_Kennzahlen!A:W,MATCH(B1500,Gemeinde_Kennzahlen!B:B,),23),0),0)</f>
        <v>381</v>
      </c>
    </row>
    <row r="1501" spans="1:21" x14ac:dyDescent="0.2">
      <c r="A1501">
        <v>4881</v>
      </c>
      <c r="B1501" t="s">
        <v>894</v>
      </c>
      <c r="C1501" s="6">
        <v>0</v>
      </c>
      <c r="D1501" s="6">
        <v>0</v>
      </c>
      <c r="E1501" s="6">
        <v>0</v>
      </c>
      <c r="F1501" s="6">
        <v>0</v>
      </c>
      <c r="G1501" s="6">
        <v>5.417118093174432</v>
      </c>
      <c r="H1501" s="6">
        <v>0</v>
      </c>
      <c r="I1501" s="6">
        <v>0</v>
      </c>
      <c r="J1501" s="6">
        <v>0</v>
      </c>
      <c r="K1501" s="6">
        <v>0</v>
      </c>
      <c r="L1501" s="6">
        <v>0</v>
      </c>
      <c r="M1501" s="6">
        <f t="shared" si="144"/>
        <v>0.54171180931744323</v>
      </c>
      <c r="N1501" s="6">
        <f t="shared" si="145"/>
        <v>0</v>
      </c>
      <c r="O1501" s="6">
        <f t="shared" si="146"/>
        <v>1.0834236186348865</v>
      </c>
      <c r="P1501" s="6">
        <f t="shared" si="147"/>
        <v>0</v>
      </c>
      <c r="Q1501" s="6">
        <f t="shared" si="148"/>
        <v>0.54171180931744323</v>
      </c>
      <c r="R1501" s="6">
        <f t="shared" si="149"/>
        <v>-0.54171180931744323</v>
      </c>
      <c r="S1501" t="str" cm="1">
        <f t="array" ref="S1501">_xlfn.IFS(R1501&gt;Q1501,"Zunahme",-1*Q1501&gt;R1501,"Abnahme",TRUE,"Konstant")</f>
        <v>Konstant</v>
      </c>
      <c r="T1501">
        <f>IFERROR(INDEX(Gemeinde_Kennzahlen!A:C,MATCH(B1501,Gemeinde_Kennzahlen!B:B,),3),0)</f>
        <v>1341</v>
      </c>
      <c r="U1501">
        <f>IFERROR(IF(ISNUMBER(INDEX(Gemeinde_Kennzahlen!A:W,MATCH(B1501,Gemeinde_Kennzahlen!B:B,),23)),INDEX(Gemeinde_Kennzahlen!A:W,MATCH(B1501,Gemeinde_Kennzahlen!B:B,),23),0),0)</f>
        <v>505</v>
      </c>
    </row>
    <row r="1502" spans="1:21" x14ac:dyDescent="0.2">
      <c r="A1502">
        <v>4891</v>
      </c>
      <c r="B1502" t="s">
        <v>893</v>
      </c>
      <c r="C1502" s="6">
        <v>3.8624951718810348</v>
      </c>
      <c r="D1502" s="6">
        <v>0</v>
      </c>
      <c r="E1502" s="6">
        <v>0</v>
      </c>
      <c r="F1502" s="6">
        <v>0</v>
      </c>
      <c r="G1502" s="6">
        <v>0</v>
      </c>
      <c r="H1502" s="6">
        <v>0</v>
      </c>
      <c r="I1502" s="6">
        <v>0</v>
      </c>
      <c r="J1502" s="6">
        <v>1.9312475859405174</v>
      </c>
      <c r="K1502" s="6">
        <v>0</v>
      </c>
      <c r="L1502" s="6">
        <v>3.8624951718810348</v>
      </c>
      <c r="M1502" s="6">
        <f t="shared" si="144"/>
        <v>0.9656237929702588</v>
      </c>
      <c r="N1502" s="6">
        <f t="shared" si="145"/>
        <v>0</v>
      </c>
      <c r="O1502" s="6">
        <f t="shared" si="146"/>
        <v>0.77249903437620693</v>
      </c>
      <c r="P1502" s="6">
        <f t="shared" si="147"/>
        <v>1.1587485515643103</v>
      </c>
      <c r="Q1502" s="6">
        <f t="shared" si="148"/>
        <v>0.51900719378772686</v>
      </c>
      <c r="R1502" s="6">
        <f t="shared" si="149"/>
        <v>0.19312475859405154</v>
      </c>
      <c r="S1502" t="str" cm="1">
        <f t="array" ref="S1502">_xlfn.IFS(R1502&gt;Q1502,"Zunahme",-1*Q1502&gt;R1502,"Abnahme",TRUE,"Konstant")</f>
        <v>Konstant</v>
      </c>
      <c r="T1502">
        <f>IFERROR(INDEX(Gemeinde_Kennzahlen!A:C,MATCH(B1502,Gemeinde_Kennzahlen!B:B,),3),0)</f>
        <v>3449</v>
      </c>
      <c r="U1502">
        <f>IFERROR(IF(ISNUMBER(INDEX(Gemeinde_Kennzahlen!A:W,MATCH(B1502,Gemeinde_Kennzahlen!B:B,),23)),INDEX(Gemeinde_Kennzahlen!A:W,MATCH(B1502,Gemeinde_Kennzahlen!B:B,),23),0),0)</f>
        <v>1729</v>
      </c>
    </row>
    <row r="1503" spans="1:21" x14ac:dyDescent="0.2">
      <c r="A1503">
        <v>4901</v>
      </c>
      <c r="B1503" t="s">
        <v>892</v>
      </c>
      <c r="C1503" s="6">
        <v>0</v>
      </c>
      <c r="D1503" s="6">
        <v>0</v>
      </c>
      <c r="E1503" s="6">
        <v>0</v>
      </c>
      <c r="F1503" s="6">
        <v>0</v>
      </c>
      <c r="G1503" s="6">
        <v>0</v>
      </c>
      <c r="H1503" s="6">
        <v>0</v>
      </c>
      <c r="I1503" s="6">
        <v>0</v>
      </c>
      <c r="J1503" s="6">
        <v>0</v>
      </c>
      <c r="K1503" s="6">
        <v>0</v>
      </c>
      <c r="L1503" s="6">
        <v>0</v>
      </c>
      <c r="M1503" s="6">
        <f t="shared" si="144"/>
        <v>0</v>
      </c>
      <c r="N1503" s="6">
        <f t="shared" si="145"/>
        <v>0</v>
      </c>
      <c r="O1503" s="6">
        <f t="shared" si="146"/>
        <v>0</v>
      </c>
      <c r="P1503" s="6">
        <f t="shared" si="147"/>
        <v>0</v>
      </c>
      <c r="Q1503" s="6">
        <f t="shared" si="148"/>
        <v>0</v>
      </c>
      <c r="R1503" s="6">
        <f t="shared" si="149"/>
        <v>0</v>
      </c>
      <c r="S1503" t="str" cm="1">
        <f t="array" ref="S1503">_xlfn.IFS(R1503&gt;Q1503,"Zunahme",-1*Q1503&gt;R1503,"Abnahme",TRUE,"Konstant")</f>
        <v>Konstant</v>
      </c>
      <c r="T1503">
        <f>IFERROR(INDEX(Gemeinde_Kennzahlen!A:C,MATCH(B1503,Gemeinde_Kennzahlen!B:B,),3),0)</f>
        <v>1340</v>
      </c>
      <c r="U1503">
        <f>IFERROR(IF(ISNUMBER(INDEX(Gemeinde_Kennzahlen!A:W,MATCH(B1503,Gemeinde_Kennzahlen!B:B,),23)),INDEX(Gemeinde_Kennzahlen!A:W,MATCH(B1503,Gemeinde_Kennzahlen!B:B,),23),0),0)</f>
        <v>333</v>
      </c>
    </row>
    <row r="1504" spans="1:21" x14ac:dyDescent="0.2">
      <c r="A1504">
        <v>4911</v>
      </c>
      <c r="B1504" t="s">
        <v>891</v>
      </c>
      <c r="C1504" s="6">
        <v>1.8406037180195103</v>
      </c>
      <c r="D1504" s="6">
        <v>0</v>
      </c>
      <c r="E1504" s="6">
        <v>3.6812074360390206</v>
      </c>
      <c r="F1504" s="6">
        <v>0</v>
      </c>
      <c r="G1504" s="6">
        <v>1.8406037180195103</v>
      </c>
      <c r="H1504" s="6">
        <v>3.6812074360390206</v>
      </c>
      <c r="I1504" s="6">
        <v>1.8406037180195103</v>
      </c>
      <c r="J1504" s="6">
        <v>0</v>
      </c>
      <c r="K1504" s="6">
        <v>1.8406037180195103</v>
      </c>
      <c r="L1504" s="6">
        <v>1.8406037180195103</v>
      </c>
      <c r="M1504" s="6">
        <f t="shared" si="144"/>
        <v>1.6565433462175592</v>
      </c>
      <c r="N1504" s="6">
        <f t="shared" si="145"/>
        <v>1.8406037180195103</v>
      </c>
      <c r="O1504" s="6">
        <f t="shared" si="146"/>
        <v>1.4724829744156083</v>
      </c>
      <c r="P1504" s="6">
        <f t="shared" si="147"/>
        <v>1.8406037180195103</v>
      </c>
      <c r="Q1504" s="6">
        <f t="shared" si="148"/>
        <v>0.42947420087121901</v>
      </c>
      <c r="R1504" s="6">
        <f t="shared" si="149"/>
        <v>0.18406037180195112</v>
      </c>
      <c r="S1504" t="str" cm="1">
        <f t="array" ref="S1504">_xlfn.IFS(R1504&gt;Q1504,"Zunahme",-1*Q1504&gt;R1504,"Abnahme",TRUE,"Konstant")</f>
        <v>Konstant</v>
      </c>
      <c r="T1504">
        <f>IFERROR(INDEX(Gemeinde_Kennzahlen!A:C,MATCH(B1504,Gemeinde_Kennzahlen!B:B,),3),0)</f>
        <v>3959</v>
      </c>
      <c r="U1504">
        <f>IFERROR(IF(ISNUMBER(INDEX(Gemeinde_Kennzahlen!A:W,MATCH(B1504,Gemeinde_Kennzahlen!B:B,),23)),INDEX(Gemeinde_Kennzahlen!A:W,MATCH(B1504,Gemeinde_Kennzahlen!B:B,),23),0),0)</f>
        <v>1474</v>
      </c>
    </row>
    <row r="1505" spans="1:21" x14ac:dyDescent="0.2">
      <c r="A1505">
        <v>4921</v>
      </c>
      <c r="B1505" t="s">
        <v>890</v>
      </c>
      <c r="C1505" s="6">
        <v>1.8463810930576072</v>
      </c>
      <c r="D1505" s="6">
        <v>0</v>
      </c>
      <c r="E1505" s="6">
        <v>0</v>
      </c>
      <c r="F1505" s="6">
        <v>0</v>
      </c>
      <c r="G1505" s="6">
        <v>0</v>
      </c>
      <c r="H1505" s="6">
        <v>0</v>
      </c>
      <c r="I1505" s="6">
        <v>0</v>
      </c>
      <c r="J1505" s="6">
        <v>0</v>
      </c>
      <c r="K1505" s="6">
        <v>0</v>
      </c>
      <c r="L1505" s="6">
        <v>1.8463810930576072</v>
      </c>
      <c r="M1505" s="6">
        <f t="shared" si="144"/>
        <v>0.36927621861152143</v>
      </c>
      <c r="N1505" s="6">
        <f t="shared" si="145"/>
        <v>0</v>
      </c>
      <c r="O1505" s="6">
        <f t="shared" si="146"/>
        <v>0.36927621861152143</v>
      </c>
      <c r="P1505" s="6">
        <f t="shared" si="147"/>
        <v>0.36927621861152143</v>
      </c>
      <c r="Q1505" s="6">
        <f t="shared" si="148"/>
        <v>0.2461841457410143</v>
      </c>
      <c r="R1505" s="6">
        <f t="shared" si="149"/>
        <v>0</v>
      </c>
      <c r="S1505" t="str" cm="1">
        <f t="array" ref="S1505">_xlfn.IFS(R1505&gt;Q1505,"Zunahme",-1*Q1505&gt;R1505,"Abnahme",TRUE,"Konstant")</f>
        <v>Konstant</v>
      </c>
      <c r="T1505">
        <f>IFERROR(INDEX(Gemeinde_Kennzahlen!A:C,MATCH(B1505,Gemeinde_Kennzahlen!B:B,),3),0)</f>
        <v>2458</v>
      </c>
      <c r="U1505">
        <f>IFERROR(IF(ISNUMBER(INDEX(Gemeinde_Kennzahlen!A:W,MATCH(B1505,Gemeinde_Kennzahlen!B:B,),23)),INDEX(Gemeinde_Kennzahlen!A:W,MATCH(B1505,Gemeinde_Kennzahlen!B:B,),23),0),0)</f>
        <v>2958</v>
      </c>
    </row>
    <row r="1506" spans="1:21" x14ac:dyDescent="0.2">
      <c r="A1506">
        <v>4941</v>
      </c>
      <c r="B1506" t="s">
        <v>889</v>
      </c>
      <c r="C1506" s="6">
        <v>2.4906600249066</v>
      </c>
      <c r="D1506" s="6">
        <v>0</v>
      </c>
      <c r="E1506" s="6">
        <v>0</v>
      </c>
      <c r="F1506" s="6">
        <v>0</v>
      </c>
      <c r="G1506" s="6">
        <v>0</v>
      </c>
      <c r="H1506" s="6">
        <v>0</v>
      </c>
      <c r="I1506" s="6">
        <v>2.4906600249066</v>
      </c>
      <c r="J1506" s="6">
        <v>2.4906600249066</v>
      </c>
      <c r="K1506" s="6">
        <v>4.9813200498132</v>
      </c>
      <c r="L1506" s="6">
        <v>0</v>
      </c>
      <c r="M1506" s="6">
        <f t="shared" si="144"/>
        <v>1.2453300124533002</v>
      </c>
      <c r="N1506" s="6">
        <f t="shared" si="145"/>
        <v>0</v>
      </c>
      <c r="O1506" s="6">
        <f t="shared" si="146"/>
        <v>0.49813200498131999</v>
      </c>
      <c r="P1506" s="6">
        <f t="shared" si="147"/>
        <v>1.9925280199252799</v>
      </c>
      <c r="Q1506" s="6">
        <f t="shared" si="148"/>
        <v>0.5569285124532477</v>
      </c>
      <c r="R1506" s="6">
        <f t="shared" si="149"/>
        <v>0.74719800747197973</v>
      </c>
      <c r="S1506" t="str" cm="1">
        <f t="array" ref="S1506">_xlfn.IFS(R1506&gt;Q1506,"Zunahme",-1*Q1506&gt;R1506,"Abnahme",TRUE,"Konstant")</f>
        <v>Zunahme</v>
      </c>
      <c r="T1506">
        <f>IFERROR(INDEX(Gemeinde_Kennzahlen!A:C,MATCH(B1506,Gemeinde_Kennzahlen!B:B,),3),0)</f>
        <v>2889</v>
      </c>
      <c r="U1506">
        <f>IFERROR(IF(ISNUMBER(INDEX(Gemeinde_Kennzahlen!A:W,MATCH(B1506,Gemeinde_Kennzahlen!B:B,),23)),INDEX(Gemeinde_Kennzahlen!A:W,MATCH(B1506,Gemeinde_Kennzahlen!B:B,),23),0),0)</f>
        <v>1126</v>
      </c>
    </row>
    <row r="1507" spans="1:21" x14ac:dyDescent="0.2">
      <c r="A1507">
        <v>4946</v>
      </c>
      <c r="B1507" t="s">
        <v>888</v>
      </c>
      <c r="C1507" s="6">
        <v>2.8261893546867638</v>
      </c>
      <c r="D1507" s="6">
        <v>1.4130946773433819</v>
      </c>
      <c r="E1507" s="6">
        <v>0.94206311822892119</v>
      </c>
      <c r="F1507" s="6">
        <v>2.8261893546867638</v>
      </c>
      <c r="G1507" s="6">
        <v>1.8841262364578424</v>
      </c>
      <c r="H1507" s="6">
        <v>1.8841262364578424</v>
      </c>
      <c r="I1507" s="6">
        <v>1.4130946773433819</v>
      </c>
      <c r="J1507" s="6">
        <v>1.8841262364578424</v>
      </c>
      <c r="K1507" s="6">
        <v>0.4710315591144606</v>
      </c>
      <c r="L1507" s="6">
        <v>1.4130946773433819</v>
      </c>
      <c r="M1507" s="6">
        <f t="shared" si="144"/>
        <v>1.695713612812058</v>
      </c>
      <c r="N1507" s="6">
        <f t="shared" si="145"/>
        <v>1.6486104569006121</v>
      </c>
      <c r="O1507" s="6">
        <f t="shared" si="146"/>
        <v>1.9783325482807341</v>
      </c>
      <c r="P1507" s="6">
        <f t="shared" si="147"/>
        <v>1.4130946773433817</v>
      </c>
      <c r="Q1507" s="6">
        <f t="shared" si="148"/>
        <v>0.23499182834190258</v>
      </c>
      <c r="R1507" s="6">
        <f t="shared" si="149"/>
        <v>-0.28261893546867634</v>
      </c>
      <c r="S1507" t="str" cm="1">
        <f t="array" ref="S1507">_xlfn.IFS(R1507&gt;Q1507,"Zunahme",-1*Q1507&gt;R1507,"Abnahme",TRUE,"Konstant")</f>
        <v>Abnahme</v>
      </c>
      <c r="T1507">
        <f>IFERROR(INDEX(Gemeinde_Kennzahlen!A:C,MATCH(B1507,Gemeinde_Kennzahlen!B:B,),3),0)</f>
        <v>11602</v>
      </c>
      <c r="U1507">
        <f>IFERROR(IF(ISNUMBER(INDEX(Gemeinde_Kennzahlen!A:W,MATCH(B1507,Gemeinde_Kennzahlen!B:B,),23)),INDEX(Gemeinde_Kennzahlen!A:W,MATCH(B1507,Gemeinde_Kennzahlen!B:B,),23),0),0)</f>
        <v>9628</v>
      </c>
    </row>
    <row r="1508" spans="1:21" x14ac:dyDescent="0.2">
      <c r="A1508">
        <v>4951</v>
      </c>
      <c r="B1508" t="s">
        <v>887</v>
      </c>
      <c r="C1508" s="6">
        <v>2.914602156805596</v>
      </c>
      <c r="D1508" s="6">
        <v>0</v>
      </c>
      <c r="E1508" s="6">
        <v>0</v>
      </c>
      <c r="F1508" s="6">
        <v>0</v>
      </c>
      <c r="G1508" s="6">
        <v>0</v>
      </c>
      <c r="H1508" s="6">
        <v>0</v>
      </c>
      <c r="I1508" s="6">
        <v>2.914602156805596</v>
      </c>
      <c r="J1508" s="6">
        <v>0</v>
      </c>
      <c r="K1508" s="6">
        <v>0</v>
      </c>
      <c r="L1508" s="6">
        <v>0</v>
      </c>
      <c r="M1508" s="6">
        <f t="shared" si="144"/>
        <v>0.58292043136111915</v>
      </c>
      <c r="N1508" s="6">
        <f t="shared" si="145"/>
        <v>0</v>
      </c>
      <c r="O1508" s="6">
        <f t="shared" si="146"/>
        <v>0.58292043136111915</v>
      </c>
      <c r="P1508" s="6">
        <f t="shared" si="147"/>
        <v>0.58292043136111915</v>
      </c>
      <c r="Q1508" s="6">
        <f t="shared" si="148"/>
        <v>0.3886136209074128</v>
      </c>
      <c r="R1508" s="6">
        <f t="shared" si="149"/>
        <v>0</v>
      </c>
      <c r="S1508" t="str" cm="1">
        <f t="array" ref="S1508">_xlfn.IFS(R1508&gt;Q1508,"Zunahme",-1*Q1508&gt;R1508,"Abnahme",TRUE,"Konstant")</f>
        <v>Konstant</v>
      </c>
      <c r="T1508">
        <f>IFERROR(INDEX(Gemeinde_Kennzahlen!A:C,MATCH(B1508,Gemeinde_Kennzahlen!B:B,),3),0)</f>
        <v>2464</v>
      </c>
      <c r="U1508">
        <f>IFERROR(IF(ISNUMBER(INDEX(Gemeinde_Kennzahlen!A:W,MATCH(B1508,Gemeinde_Kennzahlen!B:B,),23)),INDEX(Gemeinde_Kennzahlen!A:W,MATCH(B1508,Gemeinde_Kennzahlen!B:B,),23),0),0)</f>
        <v>967</v>
      </c>
    </row>
    <row r="1509" spans="1:21" x14ac:dyDescent="0.2">
      <c r="A1509">
        <v>5001</v>
      </c>
      <c r="B1509" t="s">
        <v>886</v>
      </c>
      <c r="C1509" s="6">
        <v>1.2774655084312723</v>
      </c>
      <c r="D1509" s="6">
        <v>2.5549310168625445</v>
      </c>
      <c r="E1509" s="6">
        <v>1.2774655084312723</v>
      </c>
      <c r="F1509" s="6">
        <v>2.5549310168625445</v>
      </c>
      <c r="G1509" s="6">
        <v>0</v>
      </c>
      <c r="H1509" s="6">
        <v>1.2774655084312723</v>
      </c>
      <c r="I1509" s="6">
        <v>0</v>
      </c>
      <c r="J1509" s="6">
        <v>1.2774655084312723</v>
      </c>
      <c r="K1509" s="6">
        <v>2.5549310168625445</v>
      </c>
      <c r="L1509" s="6">
        <v>1.2774655084312723</v>
      </c>
      <c r="M1509" s="6">
        <f t="shared" si="144"/>
        <v>1.4052120592743993</v>
      </c>
      <c r="N1509" s="6">
        <f t="shared" si="145"/>
        <v>1.2774655084312723</v>
      </c>
      <c r="O1509" s="6">
        <f t="shared" si="146"/>
        <v>1.5329586101175265</v>
      </c>
      <c r="P1509" s="6">
        <f t="shared" si="147"/>
        <v>1.2774655084312723</v>
      </c>
      <c r="Q1509" s="6">
        <f t="shared" si="148"/>
        <v>0.29807528530063016</v>
      </c>
      <c r="R1509" s="6">
        <f t="shared" si="149"/>
        <v>-0.12774655084312703</v>
      </c>
      <c r="S1509" t="str" cm="1">
        <f t="array" ref="S1509">_xlfn.IFS(R1509&gt;Q1509,"Zunahme",-1*Q1509&gt;R1509,"Abnahme",TRUE,"Konstant")</f>
        <v>Konstant</v>
      </c>
      <c r="T1509">
        <f>IFERROR(INDEX(Gemeinde_Kennzahlen!A:C,MATCH(B1509,Gemeinde_Kennzahlen!B:B,),3),0)</f>
        <v>5057</v>
      </c>
      <c r="U1509">
        <f>IFERROR(IF(ISNUMBER(INDEX(Gemeinde_Kennzahlen!A:W,MATCH(B1509,Gemeinde_Kennzahlen!B:B,),23)),INDEX(Gemeinde_Kennzahlen!A:W,MATCH(B1509,Gemeinde_Kennzahlen!B:B,),23),0),0)</f>
        <v>2771</v>
      </c>
    </row>
    <row r="1510" spans="1:21" x14ac:dyDescent="0.2">
      <c r="A1510">
        <v>5002</v>
      </c>
      <c r="B1510" t="s">
        <v>885</v>
      </c>
      <c r="C1510" s="6">
        <v>2.3185045645558615</v>
      </c>
      <c r="D1510" s="6">
        <v>2.1735980292711203</v>
      </c>
      <c r="E1510" s="6">
        <v>2.1735980292711203</v>
      </c>
      <c r="F1510" s="6">
        <v>2.1735980292711203</v>
      </c>
      <c r="G1510" s="6">
        <v>1.4490653528474136</v>
      </c>
      <c r="H1510" s="6">
        <v>1.3041588175626722</v>
      </c>
      <c r="I1510" s="6">
        <v>1.5939718881321547</v>
      </c>
      <c r="J1510" s="6">
        <v>1.8837849587016375</v>
      </c>
      <c r="K1510" s="6">
        <v>0.72453267642370678</v>
      </c>
      <c r="L1510" s="6">
        <v>1.3041588175626722</v>
      </c>
      <c r="M1510" s="6">
        <f t="shared" si="144"/>
        <v>1.7098971163599479</v>
      </c>
      <c r="N1510" s="6">
        <f t="shared" si="145"/>
        <v>1.7388784234168961</v>
      </c>
      <c r="O1510" s="6">
        <f t="shared" si="146"/>
        <v>2.0576728010433269</v>
      </c>
      <c r="P1510" s="6">
        <f t="shared" si="147"/>
        <v>1.3621214316765686</v>
      </c>
      <c r="Q1510" s="6">
        <f t="shared" si="148"/>
        <v>0.16422740665604024</v>
      </c>
      <c r="R1510" s="6">
        <f t="shared" si="149"/>
        <v>-0.34777568468337927</v>
      </c>
      <c r="S1510" t="str" cm="1">
        <f t="array" ref="S1510">_xlfn.IFS(R1510&gt;Q1510,"Zunahme",-1*Q1510&gt;R1510,"Abnahme",TRUE,"Konstant")</f>
        <v>Abnahme</v>
      </c>
      <c r="T1510">
        <f>IFERROR(INDEX(Gemeinde_Kennzahlen!A:C,MATCH(B1510,Gemeinde_Kennzahlen!B:B,),3),0)</f>
        <v>43279</v>
      </c>
      <c r="U1510">
        <f>IFERROR(IF(ISNUMBER(INDEX(Gemeinde_Kennzahlen!A:W,MATCH(B1510,Gemeinde_Kennzahlen!B:B,),23)),INDEX(Gemeinde_Kennzahlen!A:W,MATCH(B1510,Gemeinde_Kennzahlen!B:B,),23),0),0)</f>
        <v>25731</v>
      </c>
    </row>
    <row r="1511" spans="1:21" x14ac:dyDescent="0.2">
      <c r="A1511">
        <v>5003</v>
      </c>
      <c r="B1511" t="s">
        <v>884</v>
      </c>
      <c r="C1511" s="6">
        <v>2.1691973969631237</v>
      </c>
      <c r="D1511" s="6">
        <v>2.1691973969631237</v>
      </c>
      <c r="E1511" s="6">
        <v>2.1691973969631237</v>
      </c>
      <c r="F1511" s="6">
        <v>6.5075921908893708</v>
      </c>
      <c r="G1511" s="6">
        <v>6.5075921908893708</v>
      </c>
      <c r="H1511" s="6">
        <v>2.1691973969631237</v>
      </c>
      <c r="I1511" s="6">
        <v>0</v>
      </c>
      <c r="J1511" s="6">
        <v>0</v>
      </c>
      <c r="K1511" s="6">
        <v>2.1691973969631237</v>
      </c>
      <c r="L1511" s="6">
        <v>2.1691973969631237</v>
      </c>
      <c r="M1511" s="6">
        <f t="shared" si="144"/>
        <v>2.6030368763557488</v>
      </c>
      <c r="N1511" s="6">
        <f t="shared" si="145"/>
        <v>2.1691973969631237</v>
      </c>
      <c r="O1511" s="6">
        <f t="shared" si="146"/>
        <v>3.9045553145336229</v>
      </c>
      <c r="P1511" s="6">
        <f t="shared" si="147"/>
        <v>1.3015184381778742</v>
      </c>
      <c r="Q1511" s="6">
        <f t="shared" si="148"/>
        <v>0.70845690319108534</v>
      </c>
      <c r="R1511" s="6">
        <f t="shared" si="149"/>
        <v>-1.3015184381778746</v>
      </c>
      <c r="S1511" t="str" cm="1">
        <f t="array" ref="S1511">_xlfn.IFS(R1511&gt;Q1511,"Zunahme",-1*Q1511&gt;R1511,"Abnahme",TRUE,"Konstant")</f>
        <v>Abnahme</v>
      </c>
      <c r="T1511">
        <f>IFERROR(INDEX(Gemeinde_Kennzahlen!A:C,MATCH(B1511,Gemeinde_Kennzahlen!B:B,),3),0)</f>
        <v>2942</v>
      </c>
      <c r="U1511">
        <f>IFERROR(IF(ISNUMBER(INDEX(Gemeinde_Kennzahlen!A:W,MATCH(B1511,Gemeinde_Kennzahlen!B:B,),23)),INDEX(Gemeinde_Kennzahlen!A:W,MATCH(B1511,Gemeinde_Kennzahlen!B:B,),23),0),0)</f>
        <v>1668</v>
      </c>
    </row>
    <row r="1512" spans="1:21" x14ac:dyDescent="0.2">
      <c r="A1512">
        <v>5009</v>
      </c>
      <c r="B1512" t="s">
        <v>883</v>
      </c>
      <c r="C1512" s="6">
        <v>0</v>
      </c>
      <c r="D1512" s="6">
        <v>0</v>
      </c>
      <c r="E1512" s="6">
        <v>0</v>
      </c>
      <c r="F1512" s="6">
        <v>0</v>
      </c>
      <c r="G1512" s="6">
        <v>0</v>
      </c>
      <c r="H1512" s="6">
        <v>0</v>
      </c>
      <c r="I1512" s="6">
        <v>0</v>
      </c>
      <c r="J1512" s="6">
        <v>0</v>
      </c>
      <c r="K1512" s="6">
        <v>0</v>
      </c>
      <c r="L1512" s="6">
        <v>0</v>
      </c>
      <c r="M1512" s="6">
        <f t="shared" si="144"/>
        <v>0</v>
      </c>
      <c r="N1512" s="6">
        <f t="shared" si="145"/>
        <v>0</v>
      </c>
      <c r="O1512" s="6">
        <f t="shared" si="146"/>
        <v>0</v>
      </c>
      <c r="P1512" s="6">
        <f t="shared" si="147"/>
        <v>0</v>
      </c>
      <c r="Q1512" s="6">
        <f t="shared" si="148"/>
        <v>0</v>
      </c>
      <c r="R1512" s="6">
        <f t="shared" si="149"/>
        <v>0</v>
      </c>
      <c r="S1512" t="str" cm="1">
        <f t="array" ref="S1512">_xlfn.IFS(R1512&gt;Q1512,"Zunahme",-1*Q1512&gt;R1512,"Abnahme",TRUE,"Konstant")</f>
        <v>Konstant</v>
      </c>
      <c r="T1512">
        <f>IFERROR(INDEX(Gemeinde_Kennzahlen!A:C,MATCH(B1512,Gemeinde_Kennzahlen!B:B,),3),0)</f>
        <v>396</v>
      </c>
      <c r="U1512">
        <f>IFERROR(IF(ISNUMBER(INDEX(Gemeinde_Kennzahlen!A:W,MATCH(B1512,Gemeinde_Kennzahlen!B:B,),23)),INDEX(Gemeinde_Kennzahlen!A:W,MATCH(B1512,Gemeinde_Kennzahlen!B:B,),23),0),0)</f>
        <v>173</v>
      </c>
    </row>
    <row r="1513" spans="1:21" x14ac:dyDescent="0.2">
      <c r="A1513">
        <v>5010</v>
      </c>
      <c r="B1513" t="s">
        <v>882</v>
      </c>
      <c r="C1513" s="6">
        <v>0</v>
      </c>
      <c r="D1513" s="6">
        <v>0</v>
      </c>
      <c r="E1513" s="6">
        <v>0</v>
      </c>
      <c r="F1513" s="6">
        <v>0</v>
      </c>
      <c r="G1513" s="6">
        <v>0</v>
      </c>
      <c r="H1513" s="6">
        <v>0</v>
      </c>
      <c r="I1513" s="6">
        <v>0</v>
      </c>
      <c r="J1513" s="6">
        <v>0</v>
      </c>
      <c r="K1513" s="6">
        <v>0</v>
      </c>
      <c r="L1513" s="6">
        <v>5.3504547886570357</v>
      </c>
      <c r="M1513" s="6">
        <f t="shared" si="144"/>
        <v>0.53504547886570353</v>
      </c>
      <c r="N1513" s="6">
        <f t="shared" si="145"/>
        <v>0</v>
      </c>
      <c r="O1513" s="6">
        <f t="shared" si="146"/>
        <v>0</v>
      </c>
      <c r="P1513" s="6">
        <f t="shared" si="147"/>
        <v>1.0700909577314071</v>
      </c>
      <c r="Q1513" s="6">
        <f t="shared" si="148"/>
        <v>0.53504547886570364</v>
      </c>
      <c r="R1513" s="6">
        <f t="shared" si="149"/>
        <v>0.53504547886570353</v>
      </c>
      <c r="S1513" t="str" cm="1">
        <f t="array" ref="S1513">_xlfn.IFS(R1513&gt;Q1513,"Zunahme",-1*Q1513&gt;R1513,"Abnahme",TRUE,"Konstant")</f>
        <v>Konstant</v>
      </c>
      <c r="T1513">
        <f>IFERROR(INDEX(Gemeinde_Kennzahlen!A:C,MATCH(B1513,Gemeinde_Kennzahlen!B:B,),3),0)</f>
        <v>1571</v>
      </c>
      <c r="U1513">
        <f>IFERROR(IF(ISNUMBER(INDEX(Gemeinde_Kennzahlen!A:W,MATCH(B1513,Gemeinde_Kennzahlen!B:B,),23)),INDEX(Gemeinde_Kennzahlen!A:W,MATCH(B1513,Gemeinde_Kennzahlen!B:B,),23),0),0)</f>
        <v>298</v>
      </c>
    </row>
    <row r="1514" spans="1:21" x14ac:dyDescent="0.2">
      <c r="A1514">
        <v>5017</v>
      </c>
      <c r="B1514" t="s">
        <v>881</v>
      </c>
      <c r="C1514" s="6">
        <v>2.0695364238410594</v>
      </c>
      <c r="D1514" s="6">
        <v>2.0695364238410594</v>
      </c>
      <c r="E1514" s="6">
        <v>4.1390728476821188</v>
      </c>
      <c r="F1514" s="6">
        <v>2.0695364238410594</v>
      </c>
      <c r="G1514" s="6">
        <v>0</v>
      </c>
      <c r="H1514" s="6">
        <v>2.0695364238410594</v>
      </c>
      <c r="I1514" s="6">
        <v>0</v>
      </c>
      <c r="J1514" s="6">
        <v>0</v>
      </c>
      <c r="K1514" s="6">
        <v>0</v>
      </c>
      <c r="L1514" s="6">
        <v>2.0695364238410594</v>
      </c>
      <c r="M1514" s="6">
        <f t="shared" si="144"/>
        <v>1.4486754966887416</v>
      </c>
      <c r="N1514" s="6">
        <f t="shared" si="145"/>
        <v>2.0695364238410594</v>
      </c>
      <c r="O1514" s="6">
        <f t="shared" si="146"/>
        <v>2.0695364238410594</v>
      </c>
      <c r="P1514" s="6">
        <f t="shared" si="147"/>
        <v>0.82781456953642374</v>
      </c>
      <c r="Q1514" s="6">
        <f t="shared" si="148"/>
        <v>0.44171662785822624</v>
      </c>
      <c r="R1514" s="6">
        <f t="shared" si="149"/>
        <v>-0.62086092715231789</v>
      </c>
      <c r="S1514" t="str" cm="1">
        <f t="array" ref="S1514">_xlfn.IFS(R1514&gt;Q1514,"Zunahme",-1*Q1514&gt;R1514,"Abnahme",TRUE,"Konstant")</f>
        <v>Abnahme</v>
      </c>
      <c r="T1514">
        <f>IFERROR(INDEX(Gemeinde_Kennzahlen!A:C,MATCH(B1514,Gemeinde_Kennzahlen!B:B,),3),0)</f>
        <v>2510</v>
      </c>
      <c r="U1514">
        <f>IFERROR(IF(ISNUMBER(INDEX(Gemeinde_Kennzahlen!A:W,MATCH(B1514,Gemeinde_Kennzahlen!B:B,),23)),INDEX(Gemeinde_Kennzahlen!A:W,MATCH(B1514,Gemeinde_Kennzahlen!B:B,),23),0),0)</f>
        <v>2322</v>
      </c>
    </row>
    <row r="1515" spans="1:21" x14ac:dyDescent="0.2">
      <c r="A1515">
        <v>5048</v>
      </c>
      <c r="B1515" t="s">
        <v>880</v>
      </c>
      <c r="C1515" s="6">
        <v>0</v>
      </c>
      <c r="D1515" s="6">
        <v>0</v>
      </c>
      <c r="E1515" s="6">
        <v>0</v>
      </c>
      <c r="F1515" s="6">
        <v>0</v>
      </c>
      <c r="G1515" s="6">
        <v>0</v>
      </c>
      <c r="H1515" s="6">
        <v>3.7721614485099964</v>
      </c>
      <c r="I1515" s="6">
        <v>0</v>
      </c>
      <c r="J1515" s="6">
        <v>3.7721614485099964</v>
      </c>
      <c r="K1515" s="6">
        <v>0</v>
      </c>
      <c r="L1515" s="6">
        <v>0</v>
      </c>
      <c r="M1515" s="6">
        <f t="shared" si="144"/>
        <v>0.75443228970199927</v>
      </c>
      <c r="N1515" s="6">
        <f t="shared" si="145"/>
        <v>0</v>
      </c>
      <c r="O1515" s="6">
        <f t="shared" si="146"/>
        <v>0</v>
      </c>
      <c r="P1515" s="6">
        <f t="shared" si="147"/>
        <v>1.5088645794039985</v>
      </c>
      <c r="Q1515" s="6">
        <f t="shared" si="148"/>
        <v>0.50295485980133281</v>
      </c>
      <c r="R1515" s="6">
        <f t="shared" si="149"/>
        <v>0.75443228970199927</v>
      </c>
      <c r="S1515" t="str" cm="1">
        <f t="array" ref="S1515">_xlfn.IFS(R1515&gt;Q1515,"Zunahme",-1*Q1515&gt;R1515,"Abnahme",TRUE,"Konstant")</f>
        <v>Zunahme</v>
      </c>
      <c r="T1515">
        <f>IFERROR(INDEX(Gemeinde_Kennzahlen!A:C,MATCH(B1515,Gemeinde_Kennzahlen!B:B,),3),0)</f>
        <v>1813</v>
      </c>
      <c r="U1515">
        <f>IFERROR(IF(ISNUMBER(INDEX(Gemeinde_Kennzahlen!A:W,MATCH(B1515,Gemeinde_Kennzahlen!B:B,),23)),INDEX(Gemeinde_Kennzahlen!A:W,MATCH(B1515,Gemeinde_Kennzahlen!B:B,),23),0),0)</f>
        <v>838</v>
      </c>
    </row>
    <row r="1516" spans="1:21" x14ac:dyDescent="0.2">
      <c r="A1516">
        <v>5049</v>
      </c>
      <c r="B1516" t="s">
        <v>879</v>
      </c>
      <c r="C1516" s="6">
        <v>0</v>
      </c>
      <c r="D1516" s="6">
        <v>0</v>
      </c>
      <c r="E1516" s="6">
        <v>4.2480883602378929</v>
      </c>
      <c r="F1516" s="6">
        <v>0</v>
      </c>
      <c r="G1516" s="6">
        <v>0</v>
      </c>
      <c r="H1516" s="6">
        <v>0</v>
      </c>
      <c r="I1516" s="6">
        <v>0</v>
      </c>
      <c r="J1516" s="6">
        <v>0</v>
      </c>
      <c r="K1516" s="6">
        <v>0</v>
      </c>
      <c r="L1516" s="6">
        <v>0</v>
      </c>
      <c r="M1516" s="6">
        <f t="shared" si="144"/>
        <v>0.42480883602378927</v>
      </c>
      <c r="N1516" s="6">
        <f t="shared" si="145"/>
        <v>0</v>
      </c>
      <c r="O1516" s="6">
        <f t="shared" si="146"/>
        <v>0.84961767204757854</v>
      </c>
      <c r="P1516" s="6">
        <f t="shared" si="147"/>
        <v>0</v>
      </c>
      <c r="Q1516" s="6">
        <f t="shared" si="148"/>
        <v>0.42480883602378927</v>
      </c>
      <c r="R1516" s="6">
        <f t="shared" si="149"/>
        <v>-0.42480883602378927</v>
      </c>
      <c r="S1516" t="str" cm="1">
        <f t="array" ref="S1516">_xlfn.IFS(R1516&gt;Q1516,"Zunahme",-1*Q1516&gt;R1516,"Abnahme",TRUE,"Konstant")</f>
        <v>Konstant</v>
      </c>
      <c r="T1516">
        <f>IFERROR(INDEX(Gemeinde_Kennzahlen!A:C,MATCH(B1516,Gemeinde_Kennzahlen!B:B,),3),0)</f>
        <v>1770</v>
      </c>
      <c r="U1516">
        <f>IFERROR(IF(ISNUMBER(INDEX(Gemeinde_Kennzahlen!A:W,MATCH(B1516,Gemeinde_Kennzahlen!B:B,),23)),INDEX(Gemeinde_Kennzahlen!A:W,MATCH(B1516,Gemeinde_Kennzahlen!B:B,),23),0),0)</f>
        <v>584</v>
      </c>
    </row>
    <row r="1517" spans="1:21" x14ac:dyDescent="0.2">
      <c r="A1517">
        <v>5050</v>
      </c>
      <c r="B1517" t="s">
        <v>878</v>
      </c>
      <c r="C1517" s="6">
        <v>0</v>
      </c>
      <c r="D1517" s="6">
        <v>0</v>
      </c>
      <c r="E1517" s="6">
        <v>0</v>
      </c>
      <c r="F1517" s="6">
        <v>0</v>
      </c>
      <c r="G1517" s="6">
        <v>0</v>
      </c>
      <c r="H1517" s="6">
        <v>0</v>
      </c>
      <c r="I1517" s="6">
        <v>0</v>
      </c>
      <c r="J1517" s="6">
        <v>0</v>
      </c>
      <c r="K1517" s="6">
        <v>0</v>
      </c>
      <c r="L1517" s="6">
        <v>0</v>
      </c>
      <c r="M1517" s="6">
        <f t="shared" si="144"/>
        <v>0</v>
      </c>
      <c r="N1517" s="6">
        <f t="shared" si="145"/>
        <v>0</v>
      </c>
      <c r="O1517" s="6">
        <f t="shared" si="146"/>
        <v>0</v>
      </c>
      <c r="P1517" s="6">
        <f t="shared" si="147"/>
        <v>0</v>
      </c>
      <c r="Q1517" s="6">
        <f t="shared" si="148"/>
        <v>0</v>
      </c>
      <c r="R1517" s="6">
        <f t="shared" si="149"/>
        <v>0</v>
      </c>
      <c r="S1517" t="str" cm="1">
        <f t="array" ref="S1517">_xlfn.IFS(R1517&gt;Q1517,"Zunahme",-1*Q1517&gt;R1517,"Abnahme",TRUE,"Konstant")</f>
        <v>Konstant</v>
      </c>
      <c r="T1517">
        <f>IFERROR(INDEX(Gemeinde_Kennzahlen!A:C,MATCH(B1517,Gemeinde_Kennzahlen!B:B,),3),0)</f>
        <v>2075</v>
      </c>
      <c r="U1517">
        <f>IFERROR(IF(ISNUMBER(INDEX(Gemeinde_Kennzahlen!A:W,MATCH(B1517,Gemeinde_Kennzahlen!B:B,),23)),INDEX(Gemeinde_Kennzahlen!A:W,MATCH(B1517,Gemeinde_Kennzahlen!B:B,),23),0),0)</f>
        <v>603</v>
      </c>
    </row>
    <row r="1518" spans="1:21" x14ac:dyDescent="0.2">
      <c r="A1518">
        <v>5061</v>
      </c>
      <c r="B1518" t="s">
        <v>877</v>
      </c>
      <c r="C1518" s="6">
        <v>0</v>
      </c>
      <c r="D1518" s="6">
        <v>0</v>
      </c>
      <c r="E1518" s="6">
        <v>0</v>
      </c>
      <c r="F1518" s="6">
        <v>0</v>
      </c>
      <c r="G1518" s="6">
        <v>0</v>
      </c>
      <c r="H1518" s="6">
        <v>4.2158516020236085</v>
      </c>
      <c r="I1518" s="6">
        <v>4.2158516020236085</v>
      </c>
      <c r="J1518" s="6">
        <v>0</v>
      </c>
      <c r="K1518" s="6">
        <v>0</v>
      </c>
      <c r="L1518" s="6">
        <v>0</v>
      </c>
      <c r="M1518" s="6">
        <f t="shared" si="144"/>
        <v>0.84317032040472173</v>
      </c>
      <c r="N1518" s="6">
        <f t="shared" si="145"/>
        <v>0</v>
      </c>
      <c r="O1518" s="6">
        <f t="shared" si="146"/>
        <v>0</v>
      </c>
      <c r="P1518" s="6">
        <f t="shared" si="147"/>
        <v>1.6863406408094435</v>
      </c>
      <c r="Q1518" s="6">
        <f t="shared" si="148"/>
        <v>0.56211354693648108</v>
      </c>
      <c r="R1518" s="6">
        <f t="shared" si="149"/>
        <v>0.84317032040472173</v>
      </c>
      <c r="S1518" t="str" cm="1">
        <f t="array" ref="S1518">_xlfn.IFS(R1518&gt;Q1518,"Zunahme",-1*Q1518&gt;R1518,"Abnahme",TRUE,"Konstant")</f>
        <v>Zunahme</v>
      </c>
      <c r="T1518">
        <f>IFERROR(INDEX(Gemeinde_Kennzahlen!A:C,MATCH(B1518,Gemeinde_Kennzahlen!B:B,),3),0)</f>
        <v>1481</v>
      </c>
      <c r="U1518">
        <f>IFERROR(IF(ISNUMBER(INDEX(Gemeinde_Kennzahlen!A:W,MATCH(B1518,Gemeinde_Kennzahlen!B:B,),23)),INDEX(Gemeinde_Kennzahlen!A:W,MATCH(B1518,Gemeinde_Kennzahlen!B:B,),23),0),0)</f>
        <v>891</v>
      </c>
    </row>
    <row r="1519" spans="1:21" x14ac:dyDescent="0.2">
      <c r="A1519">
        <v>5063</v>
      </c>
      <c r="B1519" t="s">
        <v>876</v>
      </c>
      <c r="C1519" s="6">
        <v>0</v>
      </c>
      <c r="D1519" s="6">
        <v>0</v>
      </c>
      <c r="E1519" s="6">
        <v>0</v>
      </c>
      <c r="F1519" s="6">
        <v>0</v>
      </c>
      <c r="G1519" s="6">
        <v>0</v>
      </c>
      <c r="H1519" s="6">
        <v>94.339622641509436</v>
      </c>
      <c r="I1519" s="6">
        <v>0</v>
      </c>
      <c r="J1519" s="6">
        <v>0</v>
      </c>
      <c r="K1519" s="6">
        <v>0</v>
      </c>
      <c r="L1519" s="6">
        <v>0</v>
      </c>
      <c r="M1519" s="6">
        <f t="shared" si="144"/>
        <v>9.433962264150944</v>
      </c>
      <c r="N1519" s="6">
        <f t="shared" si="145"/>
        <v>0</v>
      </c>
      <c r="O1519" s="6">
        <f t="shared" si="146"/>
        <v>0</v>
      </c>
      <c r="P1519" s="6">
        <f t="shared" si="147"/>
        <v>18.867924528301888</v>
      </c>
      <c r="Q1519" s="6">
        <f t="shared" si="148"/>
        <v>9.433962264150944</v>
      </c>
      <c r="R1519" s="6">
        <f t="shared" si="149"/>
        <v>9.433962264150944</v>
      </c>
      <c r="S1519" t="str" cm="1">
        <f t="array" ref="S1519">_xlfn.IFS(R1519&gt;Q1519,"Zunahme",-1*Q1519&gt;R1519,"Abnahme",TRUE,"Konstant")</f>
        <v>Konstant</v>
      </c>
      <c r="T1519">
        <f>IFERROR(INDEX(Gemeinde_Kennzahlen!A:C,MATCH(B1519,Gemeinde_Kennzahlen!B:B,),3),0)</f>
        <v>106</v>
      </c>
      <c r="U1519">
        <f>IFERROR(IF(ISNUMBER(INDEX(Gemeinde_Kennzahlen!A:W,MATCH(B1519,Gemeinde_Kennzahlen!B:B,),23)),INDEX(Gemeinde_Kennzahlen!A:W,MATCH(B1519,Gemeinde_Kennzahlen!B:B,),23),0),0)</f>
        <v>0</v>
      </c>
    </row>
    <row r="1520" spans="1:21" x14ac:dyDescent="0.2">
      <c r="A1520">
        <v>5064</v>
      </c>
      <c r="B1520" t="s">
        <v>875</v>
      </c>
      <c r="C1520" s="6">
        <v>0</v>
      </c>
      <c r="D1520" s="6">
        <v>0</v>
      </c>
      <c r="E1520" s="6">
        <v>13.783597518952446</v>
      </c>
      <c r="F1520" s="6">
        <v>0</v>
      </c>
      <c r="G1520" s="6">
        <v>0</v>
      </c>
      <c r="H1520" s="6">
        <v>0</v>
      </c>
      <c r="I1520" s="6">
        <v>0</v>
      </c>
      <c r="J1520" s="6">
        <v>0</v>
      </c>
      <c r="K1520" s="6">
        <v>0</v>
      </c>
      <c r="L1520" s="6">
        <v>0</v>
      </c>
      <c r="M1520" s="6">
        <f t="shared" si="144"/>
        <v>1.3783597518952446</v>
      </c>
      <c r="N1520" s="6">
        <f t="shared" si="145"/>
        <v>0</v>
      </c>
      <c r="O1520" s="6">
        <f t="shared" si="146"/>
        <v>2.7567195037904892</v>
      </c>
      <c r="P1520" s="6">
        <f t="shared" si="147"/>
        <v>0</v>
      </c>
      <c r="Q1520" s="6">
        <f t="shared" si="148"/>
        <v>1.3783597518952444</v>
      </c>
      <c r="R1520" s="6">
        <f t="shared" si="149"/>
        <v>-1.3783597518952446</v>
      </c>
      <c r="S1520" t="str" cm="1">
        <f t="array" ref="S1520">_xlfn.IFS(R1520&gt;Q1520,"Zunahme",-1*Q1520&gt;R1520,"Abnahme",TRUE,"Konstant")</f>
        <v>Konstant</v>
      </c>
      <c r="T1520">
        <f>IFERROR(INDEX(Gemeinde_Kennzahlen!A:C,MATCH(B1520,Gemeinde_Kennzahlen!B:B,),3),0)</f>
        <v>968</v>
      </c>
      <c r="U1520">
        <f>IFERROR(IF(ISNUMBER(INDEX(Gemeinde_Kennzahlen!A:W,MATCH(B1520,Gemeinde_Kennzahlen!B:B,),23)),INDEX(Gemeinde_Kennzahlen!A:W,MATCH(B1520,Gemeinde_Kennzahlen!B:B,),23),0),0)</f>
        <v>483</v>
      </c>
    </row>
    <row r="1521" spans="1:21" x14ac:dyDescent="0.2">
      <c r="A1521">
        <v>5071</v>
      </c>
      <c r="B1521" t="s">
        <v>874</v>
      </c>
      <c r="C1521" s="6">
        <v>0</v>
      </c>
      <c r="D1521" s="6">
        <v>0</v>
      </c>
      <c r="E1521" s="6">
        <v>0</v>
      </c>
      <c r="F1521" s="6">
        <v>0</v>
      </c>
      <c r="G1521" s="6">
        <v>0</v>
      </c>
      <c r="H1521" s="6">
        <v>0</v>
      </c>
      <c r="I1521" s="6">
        <v>0</v>
      </c>
      <c r="J1521" s="6">
        <v>0</v>
      </c>
      <c r="K1521" s="6">
        <v>0</v>
      </c>
      <c r="L1521" s="6">
        <v>0</v>
      </c>
      <c r="M1521" s="6">
        <f t="shared" si="144"/>
        <v>0</v>
      </c>
      <c r="N1521" s="6">
        <f t="shared" si="145"/>
        <v>0</v>
      </c>
      <c r="O1521" s="6">
        <f t="shared" si="146"/>
        <v>0</v>
      </c>
      <c r="P1521" s="6">
        <f t="shared" si="147"/>
        <v>0</v>
      </c>
      <c r="Q1521" s="6">
        <f t="shared" si="148"/>
        <v>0</v>
      </c>
      <c r="R1521" s="6">
        <f t="shared" si="149"/>
        <v>0</v>
      </c>
      <c r="S1521" t="str" cm="1">
        <f t="array" ref="S1521">_xlfn.IFS(R1521&gt;Q1521,"Zunahme",-1*Q1521&gt;R1521,"Abnahme",TRUE,"Konstant")</f>
        <v>Konstant</v>
      </c>
      <c r="T1521">
        <f>IFERROR(INDEX(Gemeinde_Kennzahlen!A:C,MATCH(B1521,Gemeinde_Kennzahlen!B:B,),3),0)</f>
        <v>171</v>
      </c>
      <c r="U1521">
        <f>IFERROR(IF(ISNUMBER(INDEX(Gemeinde_Kennzahlen!A:W,MATCH(B1521,Gemeinde_Kennzahlen!B:B,),23)),INDEX(Gemeinde_Kennzahlen!A:W,MATCH(B1521,Gemeinde_Kennzahlen!B:B,),23),0),0)</f>
        <v>52</v>
      </c>
    </row>
    <row r="1522" spans="1:21" x14ac:dyDescent="0.2">
      <c r="A1522">
        <v>5072</v>
      </c>
      <c r="B1522" t="s">
        <v>873</v>
      </c>
      <c r="C1522" s="6">
        <v>2.4869435463814971</v>
      </c>
      <c r="D1522" s="6">
        <v>0</v>
      </c>
      <c r="E1522" s="6">
        <v>2.4869435463814971</v>
      </c>
      <c r="F1522" s="6">
        <v>0</v>
      </c>
      <c r="G1522" s="6">
        <v>0</v>
      </c>
      <c r="H1522" s="6">
        <v>0</v>
      </c>
      <c r="I1522" s="6">
        <v>2.4869435463814971</v>
      </c>
      <c r="J1522" s="6">
        <v>0</v>
      </c>
      <c r="K1522" s="6">
        <v>0</v>
      </c>
      <c r="L1522" s="6">
        <v>0</v>
      </c>
      <c r="M1522" s="6">
        <f t="shared" si="144"/>
        <v>0.74608306391444912</v>
      </c>
      <c r="N1522" s="6">
        <f t="shared" si="145"/>
        <v>0</v>
      </c>
      <c r="O1522" s="6">
        <f t="shared" si="146"/>
        <v>0.99477741855259882</v>
      </c>
      <c r="P1522" s="6">
        <f t="shared" si="147"/>
        <v>0.49738870927629941</v>
      </c>
      <c r="Q1522" s="6">
        <f t="shared" si="148"/>
        <v>0.379886901679171</v>
      </c>
      <c r="R1522" s="6">
        <f t="shared" si="149"/>
        <v>-0.24869435463814971</v>
      </c>
      <c r="S1522" t="str" cm="1">
        <f t="array" ref="S1522">_xlfn.IFS(R1522&gt;Q1522,"Zunahme",-1*Q1522&gt;R1522,"Abnahme",TRUE,"Konstant")</f>
        <v>Konstant</v>
      </c>
      <c r="T1522">
        <f>IFERROR(INDEX(Gemeinde_Kennzahlen!A:C,MATCH(B1522,Gemeinde_Kennzahlen!B:B,),3),0)</f>
        <v>2889</v>
      </c>
      <c r="U1522">
        <f>IFERROR(IF(ISNUMBER(INDEX(Gemeinde_Kennzahlen!A:W,MATCH(B1522,Gemeinde_Kennzahlen!B:B,),23)),INDEX(Gemeinde_Kennzahlen!A:W,MATCH(B1522,Gemeinde_Kennzahlen!B:B,),23),0),0)</f>
        <v>1132</v>
      </c>
    </row>
    <row r="1523" spans="1:21" x14ac:dyDescent="0.2">
      <c r="A1523">
        <v>5073</v>
      </c>
      <c r="B1523" t="s">
        <v>872</v>
      </c>
      <c r="C1523" s="6">
        <v>0</v>
      </c>
      <c r="D1523" s="6">
        <v>0</v>
      </c>
      <c r="E1523" s="6">
        <v>0</v>
      </c>
      <c r="F1523" s="6">
        <v>0</v>
      </c>
      <c r="G1523" s="6">
        <v>0</v>
      </c>
      <c r="H1523" s="6">
        <v>0</v>
      </c>
      <c r="I1523" s="6">
        <v>0</v>
      </c>
      <c r="J1523" s="6">
        <v>0</v>
      </c>
      <c r="K1523" s="6">
        <v>8.2508250825082499</v>
      </c>
      <c r="L1523" s="6">
        <v>0</v>
      </c>
      <c r="M1523" s="6">
        <f t="shared" si="144"/>
        <v>0.82508250825082496</v>
      </c>
      <c r="N1523" s="6">
        <f t="shared" si="145"/>
        <v>0</v>
      </c>
      <c r="O1523" s="6">
        <f t="shared" si="146"/>
        <v>0</v>
      </c>
      <c r="P1523" s="6">
        <f t="shared" si="147"/>
        <v>1.6501650165016499</v>
      </c>
      <c r="Q1523" s="6">
        <f t="shared" si="148"/>
        <v>0.82508250825082496</v>
      </c>
      <c r="R1523" s="6">
        <f t="shared" si="149"/>
        <v>0.82508250825082496</v>
      </c>
      <c r="S1523" t="str" cm="1">
        <f t="array" ref="S1523">_xlfn.IFS(R1523&gt;Q1523,"Zunahme",-1*Q1523&gt;R1523,"Abnahme",TRUE,"Konstant")</f>
        <v>Konstant</v>
      </c>
      <c r="T1523">
        <f>IFERROR(INDEX(Gemeinde_Kennzahlen!A:C,MATCH(B1523,Gemeinde_Kennzahlen!B:B,),3),0)</f>
        <v>833</v>
      </c>
      <c r="U1523">
        <f>IFERROR(IF(ISNUMBER(INDEX(Gemeinde_Kennzahlen!A:W,MATCH(B1523,Gemeinde_Kennzahlen!B:B,),23)),INDEX(Gemeinde_Kennzahlen!A:W,MATCH(B1523,Gemeinde_Kennzahlen!B:B,),23),0),0)</f>
        <v>379</v>
      </c>
    </row>
    <row r="1524" spans="1:21" x14ac:dyDescent="0.2">
      <c r="A1524">
        <v>5076</v>
      </c>
      <c r="B1524" t="s">
        <v>871</v>
      </c>
      <c r="C1524" s="6">
        <v>0</v>
      </c>
      <c r="D1524" s="6">
        <v>0</v>
      </c>
      <c r="E1524" s="6">
        <v>0</v>
      </c>
      <c r="F1524" s="6">
        <v>0</v>
      </c>
      <c r="G1524" s="6">
        <v>0</v>
      </c>
      <c r="H1524" s="6">
        <v>0</v>
      </c>
      <c r="I1524" s="6">
        <v>0</v>
      </c>
      <c r="J1524" s="6">
        <v>0</v>
      </c>
      <c r="K1524" s="6">
        <v>0</v>
      </c>
      <c r="L1524" s="6">
        <v>0</v>
      </c>
      <c r="M1524" s="6">
        <f t="shared" si="144"/>
        <v>0</v>
      </c>
      <c r="N1524" s="6">
        <f t="shared" si="145"/>
        <v>0</v>
      </c>
      <c r="O1524" s="6">
        <f t="shared" si="146"/>
        <v>0</v>
      </c>
      <c r="P1524" s="6">
        <f t="shared" si="147"/>
        <v>0</v>
      </c>
      <c r="Q1524" s="6">
        <f t="shared" si="148"/>
        <v>0</v>
      </c>
      <c r="R1524" s="6">
        <f t="shared" si="149"/>
        <v>0</v>
      </c>
      <c r="S1524" t="str" cm="1">
        <f t="array" ref="S1524">_xlfn.IFS(R1524&gt;Q1524,"Zunahme",-1*Q1524&gt;R1524,"Abnahme",TRUE,"Konstant")</f>
        <v>Konstant</v>
      </c>
      <c r="T1524">
        <f>IFERROR(INDEX(Gemeinde_Kennzahlen!A:C,MATCH(B1524,Gemeinde_Kennzahlen!B:B,),3),0)</f>
        <v>331</v>
      </c>
      <c r="U1524">
        <f>IFERROR(IF(ISNUMBER(INDEX(Gemeinde_Kennzahlen!A:W,MATCH(B1524,Gemeinde_Kennzahlen!B:B,),23)),INDEX(Gemeinde_Kennzahlen!A:W,MATCH(B1524,Gemeinde_Kennzahlen!B:B,),23),0),0)</f>
        <v>126</v>
      </c>
    </row>
    <row r="1525" spans="1:21" x14ac:dyDescent="0.2">
      <c r="A1525">
        <v>5077</v>
      </c>
      <c r="B1525" t="s">
        <v>870</v>
      </c>
      <c r="C1525" s="6">
        <v>0</v>
      </c>
      <c r="D1525" s="6">
        <v>0</v>
      </c>
      <c r="E1525" s="6">
        <v>0</v>
      </c>
      <c r="F1525" s="6">
        <v>0</v>
      </c>
      <c r="G1525" s="6">
        <v>0</v>
      </c>
      <c r="H1525" s="6">
        <v>0</v>
      </c>
      <c r="I1525" s="6">
        <v>0</v>
      </c>
      <c r="J1525" s="6">
        <v>0</v>
      </c>
      <c r="K1525" s="6">
        <v>0</v>
      </c>
      <c r="L1525" s="6">
        <v>0</v>
      </c>
      <c r="M1525" s="6">
        <f t="shared" si="144"/>
        <v>0</v>
      </c>
      <c r="N1525" s="6">
        <f t="shared" si="145"/>
        <v>0</v>
      </c>
      <c r="O1525" s="6">
        <f t="shared" si="146"/>
        <v>0</v>
      </c>
      <c r="P1525" s="6">
        <f t="shared" si="147"/>
        <v>0</v>
      </c>
      <c r="Q1525" s="6">
        <f t="shared" si="148"/>
        <v>0</v>
      </c>
      <c r="R1525" s="6">
        <f t="shared" si="149"/>
        <v>0</v>
      </c>
      <c r="S1525" t="str" cm="1">
        <f t="array" ref="S1525">_xlfn.IFS(R1525&gt;Q1525,"Zunahme",-1*Q1525&gt;R1525,"Abnahme",TRUE,"Konstant")</f>
        <v>Konstant</v>
      </c>
      <c r="T1525">
        <f>IFERROR(INDEX(Gemeinde_Kennzahlen!A:C,MATCH(B1525,Gemeinde_Kennzahlen!B:B,),3),0)</f>
        <v>799</v>
      </c>
      <c r="U1525">
        <f>IFERROR(IF(ISNUMBER(INDEX(Gemeinde_Kennzahlen!A:W,MATCH(B1525,Gemeinde_Kennzahlen!B:B,),23)),INDEX(Gemeinde_Kennzahlen!A:W,MATCH(B1525,Gemeinde_Kennzahlen!B:B,),23),0),0)</f>
        <v>262</v>
      </c>
    </row>
    <row r="1526" spans="1:21" x14ac:dyDescent="0.2">
      <c r="A1526">
        <v>5078</v>
      </c>
      <c r="B1526" t="s">
        <v>869</v>
      </c>
      <c r="C1526" s="6">
        <v>0</v>
      </c>
      <c r="D1526" s="6">
        <v>0</v>
      </c>
      <c r="E1526" s="6">
        <v>0</v>
      </c>
      <c r="F1526" s="6">
        <v>0</v>
      </c>
      <c r="G1526" s="6">
        <v>0</v>
      </c>
      <c r="H1526" s="6">
        <v>18.518518518518519</v>
      </c>
      <c r="I1526" s="6">
        <v>0</v>
      </c>
      <c r="J1526" s="6">
        <v>0</v>
      </c>
      <c r="K1526" s="6">
        <v>0</v>
      </c>
      <c r="L1526" s="6">
        <v>0</v>
      </c>
      <c r="M1526" s="6">
        <f t="shared" si="144"/>
        <v>1.8518518518518519</v>
      </c>
      <c r="N1526" s="6">
        <f t="shared" si="145"/>
        <v>0</v>
      </c>
      <c r="O1526" s="6">
        <f t="shared" si="146"/>
        <v>0</v>
      </c>
      <c r="P1526" s="6">
        <f t="shared" si="147"/>
        <v>3.7037037037037037</v>
      </c>
      <c r="Q1526" s="6">
        <f t="shared" si="148"/>
        <v>1.8518518518518521</v>
      </c>
      <c r="R1526" s="6">
        <f t="shared" si="149"/>
        <v>1.8518518518518519</v>
      </c>
      <c r="S1526" t="str" cm="1">
        <f t="array" ref="S1526">_xlfn.IFS(R1526&gt;Q1526,"Zunahme",-1*Q1526&gt;R1526,"Abnahme",TRUE,"Konstant")</f>
        <v>Konstant</v>
      </c>
      <c r="T1526">
        <f>IFERROR(INDEX(Gemeinde_Kennzahlen!A:C,MATCH(B1526,Gemeinde_Kennzahlen!B:B,),3),0)</f>
        <v>409</v>
      </c>
      <c r="U1526">
        <f>IFERROR(IF(ISNUMBER(INDEX(Gemeinde_Kennzahlen!A:W,MATCH(B1526,Gemeinde_Kennzahlen!B:B,),23)),INDEX(Gemeinde_Kennzahlen!A:W,MATCH(B1526,Gemeinde_Kennzahlen!B:B,),23),0),0)</f>
        <v>131</v>
      </c>
    </row>
    <row r="1527" spans="1:21" x14ac:dyDescent="0.2">
      <c r="A1527">
        <v>5079</v>
      </c>
      <c r="B1527" t="s">
        <v>868</v>
      </c>
      <c r="C1527" s="6">
        <v>0</v>
      </c>
      <c r="D1527" s="6">
        <v>11.883541295306001</v>
      </c>
      <c r="E1527" s="6">
        <v>0</v>
      </c>
      <c r="F1527" s="6">
        <v>0</v>
      </c>
      <c r="G1527" s="6">
        <v>0</v>
      </c>
      <c r="H1527" s="6">
        <v>0</v>
      </c>
      <c r="I1527" s="6">
        <v>0</v>
      </c>
      <c r="J1527" s="6">
        <v>11.883541295306001</v>
      </c>
      <c r="K1527" s="6">
        <v>0</v>
      </c>
      <c r="L1527" s="6">
        <v>0</v>
      </c>
      <c r="M1527" s="6">
        <f t="shared" si="144"/>
        <v>2.3767082590612003</v>
      </c>
      <c r="N1527" s="6">
        <f t="shared" si="145"/>
        <v>0</v>
      </c>
      <c r="O1527" s="6">
        <f t="shared" si="146"/>
        <v>2.3767082590612003</v>
      </c>
      <c r="P1527" s="6">
        <f t="shared" si="147"/>
        <v>2.3767082590612003</v>
      </c>
      <c r="Q1527" s="6">
        <f t="shared" si="148"/>
        <v>1.5844721727074667</v>
      </c>
      <c r="R1527" s="6">
        <f t="shared" si="149"/>
        <v>0</v>
      </c>
      <c r="S1527" t="str" cm="1">
        <f t="array" ref="S1527">_xlfn.IFS(R1527&gt;Q1527,"Zunahme",-1*Q1527&gt;R1527,"Abnahme",TRUE,"Konstant")</f>
        <v>Konstant</v>
      </c>
      <c r="T1527">
        <f>IFERROR(INDEX(Gemeinde_Kennzahlen!A:C,MATCH(B1527,Gemeinde_Kennzahlen!B:B,),3),0)</f>
        <v>1020</v>
      </c>
      <c r="U1527">
        <f>IFERROR(IF(ISNUMBER(INDEX(Gemeinde_Kennzahlen!A:W,MATCH(B1527,Gemeinde_Kennzahlen!B:B,),23)),INDEX(Gemeinde_Kennzahlen!A:W,MATCH(B1527,Gemeinde_Kennzahlen!B:B,),23),0),0)</f>
        <v>663</v>
      </c>
    </row>
    <row r="1528" spans="1:21" x14ac:dyDescent="0.2">
      <c r="A1528">
        <v>5091</v>
      </c>
      <c r="B1528" t="s">
        <v>867</v>
      </c>
      <c r="C1528" s="6">
        <v>3.5331527499705571</v>
      </c>
      <c r="D1528" s="6">
        <v>2.3554351666470383</v>
      </c>
      <c r="E1528" s="6">
        <v>1.1777175833235192</v>
      </c>
      <c r="F1528" s="6">
        <v>5.8885879166175954</v>
      </c>
      <c r="G1528" s="6">
        <v>7.0663054999411141</v>
      </c>
      <c r="H1528" s="6">
        <v>1.1777175833235192</v>
      </c>
      <c r="I1528" s="6">
        <v>2.3554351666470383</v>
      </c>
      <c r="J1528" s="6">
        <v>3.5331527499705571</v>
      </c>
      <c r="K1528" s="6">
        <v>0</v>
      </c>
      <c r="L1528" s="6">
        <v>4.7108703332940767</v>
      </c>
      <c r="M1528" s="6">
        <f t="shared" si="144"/>
        <v>3.1798374749735019</v>
      </c>
      <c r="N1528" s="6">
        <f t="shared" si="145"/>
        <v>2.9442939583087977</v>
      </c>
      <c r="O1528" s="6">
        <f t="shared" si="146"/>
        <v>4.0042397832999646</v>
      </c>
      <c r="P1528" s="6">
        <f t="shared" si="147"/>
        <v>2.3554351666470383</v>
      </c>
      <c r="Q1528" s="6">
        <f t="shared" si="148"/>
        <v>0.70335150422678572</v>
      </c>
      <c r="R1528" s="6">
        <f t="shared" si="149"/>
        <v>-0.82440230832646355</v>
      </c>
      <c r="S1528" t="str" cm="1">
        <f t="array" ref="S1528">_xlfn.IFS(R1528&gt;Q1528,"Zunahme",-1*Q1528&gt;R1528,"Abnahme",TRUE,"Konstant")</f>
        <v>Abnahme</v>
      </c>
      <c r="T1528">
        <f>IFERROR(INDEX(Gemeinde_Kennzahlen!A:C,MATCH(B1528,Gemeinde_Kennzahlen!B:B,),3),0)</f>
        <v>5497</v>
      </c>
      <c r="U1528">
        <f>IFERROR(IF(ISNUMBER(INDEX(Gemeinde_Kennzahlen!A:W,MATCH(B1528,Gemeinde_Kennzahlen!B:B,),23)),INDEX(Gemeinde_Kennzahlen!A:W,MATCH(B1528,Gemeinde_Kennzahlen!B:B,),23),0),0)</f>
        <v>2994</v>
      </c>
    </row>
    <row r="1529" spans="1:21" x14ac:dyDescent="0.2">
      <c r="A1529">
        <v>5096</v>
      </c>
      <c r="B1529" t="s">
        <v>866</v>
      </c>
      <c r="C1529" s="6">
        <v>0</v>
      </c>
      <c r="D1529" s="6">
        <v>0</v>
      </c>
      <c r="E1529" s="6">
        <v>0</v>
      </c>
      <c r="F1529" s="6">
        <v>0</v>
      </c>
      <c r="G1529" s="6">
        <v>0</v>
      </c>
      <c r="H1529" s="6">
        <v>0</v>
      </c>
      <c r="I1529" s="6">
        <v>0</v>
      </c>
      <c r="J1529" s="6">
        <v>0</v>
      </c>
      <c r="K1529" s="6">
        <v>0</v>
      </c>
      <c r="L1529" s="6">
        <v>0</v>
      </c>
      <c r="M1529" s="6">
        <f t="shared" si="144"/>
        <v>0</v>
      </c>
      <c r="N1529" s="6">
        <f t="shared" si="145"/>
        <v>0</v>
      </c>
      <c r="O1529" s="6">
        <f t="shared" si="146"/>
        <v>0</v>
      </c>
      <c r="P1529" s="6">
        <f t="shared" si="147"/>
        <v>0</v>
      </c>
      <c r="Q1529" s="6">
        <f t="shared" si="148"/>
        <v>0</v>
      </c>
      <c r="R1529" s="6">
        <f t="shared" si="149"/>
        <v>0</v>
      </c>
      <c r="S1529" t="str" cm="1">
        <f t="array" ref="S1529">_xlfn.IFS(R1529&gt;Q1529,"Zunahme",-1*Q1529&gt;R1529,"Abnahme",TRUE,"Konstant")</f>
        <v>Konstant</v>
      </c>
      <c r="T1529">
        <f>IFERROR(INDEX(Gemeinde_Kennzahlen!A:C,MATCH(B1529,Gemeinde_Kennzahlen!B:B,),3),0)</f>
        <v>480</v>
      </c>
      <c r="U1529">
        <f>IFERROR(IF(ISNUMBER(INDEX(Gemeinde_Kennzahlen!A:W,MATCH(B1529,Gemeinde_Kennzahlen!B:B,),23)),INDEX(Gemeinde_Kennzahlen!A:W,MATCH(B1529,Gemeinde_Kennzahlen!B:B,),23),0),0)</f>
        <v>77</v>
      </c>
    </row>
    <row r="1530" spans="1:21" x14ac:dyDescent="0.2">
      <c r="A1530">
        <v>5097</v>
      </c>
      <c r="B1530" t="s">
        <v>865</v>
      </c>
      <c r="C1530" s="6">
        <v>3.3760972316002698</v>
      </c>
      <c r="D1530" s="6">
        <v>0</v>
      </c>
      <c r="E1530" s="6">
        <v>3.3760972316002698</v>
      </c>
      <c r="F1530" s="6">
        <v>3.3760972316002698</v>
      </c>
      <c r="G1530" s="6">
        <v>3.3760972316002698</v>
      </c>
      <c r="H1530" s="6">
        <v>0</v>
      </c>
      <c r="I1530" s="6">
        <v>6.7521944632005395</v>
      </c>
      <c r="J1530" s="6">
        <v>0</v>
      </c>
      <c r="K1530" s="6">
        <v>3.3760972316002698</v>
      </c>
      <c r="L1530" s="6">
        <v>3.3760972316002698</v>
      </c>
      <c r="M1530" s="6">
        <f t="shared" si="144"/>
        <v>2.7008777852802157</v>
      </c>
      <c r="N1530" s="6">
        <f t="shared" si="145"/>
        <v>3.3760972316002698</v>
      </c>
      <c r="O1530" s="6">
        <f t="shared" si="146"/>
        <v>2.7008777852802157</v>
      </c>
      <c r="P1530" s="6">
        <f t="shared" si="147"/>
        <v>2.7008777852802157</v>
      </c>
      <c r="Q1530" s="6">
        <f t="shared" si="148"/>
        <v>0.67521944632005404</v>
      </c>
      <c r="R1530" s="6">
        <f t="shared" si="149"/>
        <v>0</v>
      </c>
      <c r="S1530" t="str" cm="1">
        <f t="array" ref="S1530">_xlfn.IFS(R1530&gt;Q1530,"Zunahme",-1*Q1530&gt;R1530,"Abnahme",TRUE,"Konstant")</f>
        <v>Konstant</v>
      </c>
      <c r="T1530">
        <f>IFERROR(INDEX(Gemeinde_Kennzahlen!A:C,MATCH(B1530,Gemeinde_Kennzahlen!B:B,),3),0)</f>
        <v>1695</v>
      </c>
      <c r="U1530">
        <f>IFERROR(IF(ISNUMBER(INDEX(Gemeinde_Kennzahlen!A:W,MATCH(B1530,Gemeinde_Kennzahlen!B:B,),23)),INDEX(Gemeinde_Kennzahlen!A:W,MATCH(B1530,Gemeinde_Kennzahlen!B:B,),23),0),0)</f>
        <v>1267</v>
      </c>
    </row>
    <row r="1531" spans="1:21" x14ac:dyDescent="0.2">
      <c r="A1531">
        <v>5108</v>
      </c>
      <c r="B1531" t="s">
        <v>864</v>
      </c>
      <c r="C1531" s="6">
        <v>0</v>
      </c>
      <c r="D1531" s="6">
        <v>0</v>
      </c>
      <c r="E1531" s="6">
        <v>1.5820281601012498</v>
      </c>
      <c r="F1531" s="6">
        <v>0</v>
      </c>
      <c r="G1531" s="6">
        <v>1.5820281601012498</v>
      </c>
      <c r="H1531" s="6">
        <v>1.5820281601012498</v>
      </c>
      <c r="I1531" s="6">
        <v>0</v>
      </c>
      <c r="J1531" s="6">
        <v>0</v>
      </c>
      <c r="K1531" s="6">
        <v>1.5820281601012498</v>
      </c>
      <c r="L1531" s="6">
        <v>1.5820281601012498</v>
      </c>
      <c r="M1531" s="6">
        <f t="shared" si="144"/>
        <v>0.7910140800506249</v>
      </c>
      <c r="N1531" s="6">
        <f t="shared" si="145"/>
        <v>0.7910140800506249</v>
      </c>
      <c r="O1531" s="6">
        <f t="shared" si="146"/>
        <v>0.63281126404049992</v>
      </c>
      <c r="P1531" s="6">
        <f t="shared" si="147"/>
        <v>0.94921689606074988</v>
      </c>
      <c r="Q1531" s="6">
        <f t="shared" si="148"/>
        <v>0.26367136001687497</v>
      </c>
      <c r="R1531" s="6">
        <f t="shared" si="149"/>
        <v>0.15820281601012498</v>
      </c>
      <c r="S1531" t="str" cm="1">
        <f t="array" ref="S1531">_xlfn.IFS(R1531&gt;Q1531,"Zunahme",-1*Q1531&gt;R1531,"Abnahme",TRUE,"Konstant")</f>
        <v>Konstant</v>
      </c>
      <c r="T1531">
        <f>IFERROR(INDEX(Gemeinde_Kennzahlen!A:C,MATCH(B1531,Gemeinde_Kennzahlen!B:B,),3),0)</f>
        <v>4666</v>
      </c>
      <c r="U1531">
        <f>IFERROR(IF(ISNUMBER(INDEX(Gemeinde_Kennzahlen!A:W,MATCH(B1531,Gemeinde_Kennzahlen!B:B,),23)),INDEX(Gemeinde_Kennzahlen!A:W,MATCH(B1531,Gemeinde_Kennzahlen!B:B,),23),0),0)</f>
        <v>1655</v>
      </c>
    </row>
    <row r="1532" spans="1:21" x14ac:dyDescent="0.2">
      <c r="A1532">
        <v>5112</v>
      </c>
      <c r="B1532" t="s">
        <v>3451</v>
      </c>
      <c r="C1532" s="6">
        <v>0</v>
      </c>
      <c r="D1532" s="6">
        <v>0</v>
      </c>
      <c r="E1532" s="6">
        <v>0</v>
      </c>
      <c r="F1532" s="6">
        <v>0</v>
      </c>
      <c r="G1532" s="6">
        <v>0</v>
      </c>
      <c r="H1532" s="6">
        <v>0</v>
      </c>
      <c r="I1532" s="6">
        <v>0</v>
      </c>
      <c r="J1532" s="6">
        <v>0</v>
      </c>
      <c r="K1532" s="6">
        <v>0</v>
      </c>
      <c r="L1532" s="6">
        <v>0</v>
      </c>
      <c r="M1532" s="6">
        <f t="shared" si="144"/>
        <v>0</v>
      </c>
      <c r="N1532" s="6">
        <f t="shared" si="145"/>
        <v>0</v>
      </c>
      <c r="O1532" s="6">
        <f t="shared" si="146"/>
        <v>0</v>
      </c>
      <c r="P1532" s="6">
        <f t="shared" si="147"/>
        <v>0</v>
      </c>
      <c r="Q1532" s="6">
        <f t="shared" si="148"/>
        <v>0</v>
      </c>
      <c r="R1532" s="6">
        <f t="shared" si="149"/>
        <v>0</v>
      </c>
      <c r="S1532" t="str" cm="1">
        <f t="array" ref="S1532">_xlfn.IFS(R1532&gt;Q1532,"Zunahme",-1*Q1532&gt;R1532,"Abnahme",TRUE,"Konstant")</f>
        <v>Konstant</v>
      </c>
      <c r="T1532">
        <f>IFERROR(INDEX(Gemeinde_Kennzahlen!A:C,MATCH(B1532,Gemeinde_Kennzahlen!B:B,),3),0)</f>
        <v>0</v>
      </c>
      <c r="U1532">
        <f>IFERROR(IF(ISNUMBER(INDEX(Gemeinde_Kennzahlen!A:W,MATCH(B1532,Gemeinde_Kennzahlen!B:B,),23)),INDEX(Gemeinde_Kennzahlen!A:W,MATCH(B1532,Gemeinde_Kennzahlen!B:B,),23),0),0)</f>
        <v>0</v>
      </c>
    </row>
    <row r="1533" spans="1:21" x14ac:dyDescent="0.2">
      <c r="A1533">
        <v>5113</v>
      </c>
      <c r="B1533" t="s">
        <v>862</v>
      </c>
      <c r="C1533" s="6">
        <v>3.4525618008562353</v>
      </c>
      <c r="D1533" s="6">
        <v>4.8335865211987299</v>
      </c>
      <c r="E1533" s="6">
        <v>3.7978179809418591</v>
      </c>
      <c r="F1533" s="6">
        <v>3.107305620770612</v>
      </c>
      <c r="G1533" s="6">
        <v>1.0357685402568706</v>
      </c>
      <c r="H1533" s="6">
        <v>3.107305620770612</v>
      </c>
      <c r="I1533" s="6">
        <v>2.7620494406849883</v>
      </c>
      <c r="J1533" s="6">
        <v>2.0715370805137412</v>
      </c>
      <c r="K1533" s="6">
        <v>3.107305620770612</v>
      </c>
      <c r="L1533" s="6">
        <v>1.3810247203424941</v>
      </c>
      <c r="M1533" s="6">
        <f t="shared" si="144"/>
        <v>2.8656262947106752</v>
      </c>
      <c r="N1533" s="6">
        <f t="shared" si="145"/>
        <v>3.107305620770612</v>
      </c>
      <c r="O1533" s="6">
        <f t="shared" si="146"/>
        <v>3.245408092804861</v>
      </c>
      <c r="P1533" s="6">
        <f t="shared" si="147"/>
        <v>2.4858444966164894</v>
      </c>
      <c r="Q1533" s="6">
        <f t="shared" si="148"/>
        <v>0.35676471942181126</v>
      </c>
      <c r="R1533" s="6">
        <f t="shared" si="149"/>
        <v>-0.37978179809418577</v>
      </c>
      <c r="S1533" t="str" cm="1">
        <f t="array" ref="S1533">_xlfn.IFS(R1533&gt;Q1533,"Zunahme",-1*Q1533&gt;R1533,"Abnahme",TRUE,"Konstant")</f>
        <v>Abnahme</v>
      </c>
      <c r="T1533">
        <f>IFERROR(INDEX(Gemeinde_Kennzahlen!A:C,MATCH(B1533,Gemeinde_Kennzahlen!B:B,),3),0)</f>
        <v>15776</v>
      </c>
      <c r="U1533">
        <f>IFERROR(IF(ISNUMBER(INDEX(Gemeinde_Kennzahlen!A:W,MATCH(B1533,Gemeinde_Kennzahlen!B:B,),23)),INDEX(Gemeinde_Kennzahlen!A:W,MATCH(B1533,Gemeinde_Kennzahlen!B:B,),23),0),0)</f>
        <v>13188</v>
      </c>
    </row>
    <row r="1534" spans="1:21" x14ac:dyDescent="0.2">
      <c r="A1534">
        <v>5115</v>
      </c>
      <c r="B1534" t="s">
        <v>861</v>
      </c>
      <c r="C1534" s="6">
        <v>1.0111223458038423</v>
      </c>
      <c r="D1534" s="6">
        <v>2.0222446916076846</v>
      </c>
      <c r="E1534" s="6">
        <v>2.0222446916076846</v>
      </c>
      <c r="F1534" s="6">
        <v>3.0333670374115269</v>
      </c>
      <c r="G1534" s="6">
        <v>1.0111223458038423</v>
      </c>
      <c r="H1534" s="6">
        <v>2.0222446916076846</v>
      </c>
      <c r="I1534" s="6">
        <v>2.0222446916076846</v>
      </c>
      <c r="J1534" s="6">
        <v>0</v>
      </c>
      <c r="K1534" s="6">
        <v>0</v>
      </c>
      <c r="L1534" s="6">
        <v>2.0222446916076846</v>
      </c>
      <c r="M1534" s="6">
        <f t="shared" si="144"/>
        <v>1.5166835187057637</v>
      </c>
      <c r="N1534" s="6">
        <f t="shared" si="145"/>
        <v>2.0222446916076846</v>
      </c>
      <c r="O1534" s="6">
        <f t="shared" si="146"/>
        <v>1.8200202224469162</v>
      </c>
      <c r="P1534" s="6">
        <f t="shared" si="147"/>
        <v>1.2133468149646107</v>
      </c>
      <c r="Q1534" s="6">
        <f t="shared" si="148"/>
        <v>0.31073624729669314</v>
      </c>
      <c r="R1534" s="6">
        <f t="shared" si="149"/>
        <v>-0.30333670374115296</v>
      </c>
      <c r="S1534" t="str" cm="1">
        <f t="array" ref="S1534">_xlfn.IFS(R1534&gt;Q1534,"Zunahme",-1*Q1534&gt;R1534,"Abnahme",TRUE,"Konstant")</f>
        <v>Konstant</v>
      </c>
      <c r="T1534">
        <f>IFERROR(INDEX(Gemeinde_Kennzahlen!A:C,MATCH(B1534,Gemeinde_Kennzahlen!B:B,),3),0)</f>
        <v>6695</v>
      </c>
      <c r="U1534">
        <f>IFERROR(IF(ISNUMBER(INDEX(Gemeinde_Kennzahlen!A:W,MATCH(B1534,Gemeinde_Kennzahlen!B:B,),23)),INDEX(Gemeinde_Kennzahlen!A:W,MATCH(B1534,Gemeinde_Kennzahlen!B:B,),23),0),0)</f>
        <v>3195</v>
      </c>
    </row>
    <row r="1535" spans="1:21" x14ac:dyDescent="0.2">
      <c r="A1535">
        <v>5117</v>
      </c>
      <c r="B1535" t="s">
        <v>860</v>
      </c>
      <c r="C1535" s="6">
        <v>0</v>
      </c>
      <c r="D1535" s="6">
        <v>0</v>
      </c>
      <c r="E1535" s="6">
        <v>0</v>
      </c>
      <c r="F1535" s="6">
        <v>0</v>
      </c>
      <c r="G1535" s="6">
        <v>0</v>
      </c>
      <c r="H1535" s="6">
        <v>0</v>
      </c>
      <c r="I1535" s="6">
        <v>0</v>
      </c>
      <c r="J1535" s="6">
        <v>0</v>
      </c>
      <c r="K1535" s="6">
        <v>0</v>
      </c>
      <c r="L1535" s="6">
        <v>0</v>
      </c>
      <c r="M1535" s="6">
        <f t="shared" si="144"/>
        <v>0</v>
      </c>
      <c r="N1535" s="6">
        <f t="shared" si="145"/>
        <v>0</v>
      </c>
      <c r="O1535" s="6">
        <f t="shared" si="146"/>
        <v>0</v>
      </c>
      <c r="P1535" s="6">
        <f t="shared" si="147"/>
        <v>0</v>
      </c>
      <c r="Q1535" s="6">
        <f t="shared" si="148"/>
        <v>0</v>
      </c>
      <c r="R1535" s="6">
        <f t="shared" si="149"/>
        <v>0</v>
      </c>
      <c r="S1535" t="str" cm="1">
        <f t="array" ref="S1535">_xlfn.IFS(R1535&gt;Q1535,"Zunahme",-1*Q1535&gt;R1535,"Abnahme",TRUE,"Konstant")</f>
        <v>Konstant</v>
      </c>
      <c r="T1535">
        <f>IFERROR(INDEX(Gemeinde_Kennzahlen!A:C,MATCH(B1535,Gemeinde_Kennzahlen!B:B,),3),0)</f>
        <v>209</v>
      </c>
      <c r="U1535">
        <f>IFERROR(IF(ISNUMBER(INDEX(Gemeinde_Kennzahlen!A:W,MATCH(B1535,Gemeinde_Kennzahlen!B:B,),23)),INDEX(Gemeinde_Kennzahlen!A:W,MATCH(B1535,Gemeinde_Kennzahlen!B:B,),23),0),0)</f>
        <v>0</v>
      </c>
    </row>
    <row r="1536" spans="1:21" x14ac:dyDescent="0.2">
      <c r="A1536">
        <v>5118</v>
      </c>
      <c r="B1536" t="s">
        <v>859</v>
      </c>
      <c r="C1536" s="6">
        <v>0</v>
      </c>
      <c r="D1536" s="6">
        <v>1.1008366358432409</v>
      </c>
      <c r="E1536" s="6">
        <v>3.3025099075297226</v>
      </c>
      <c r="F1536" s="6">
        <v>2.2016732716864817</v>
      </c>
      <c r="G1536" s="6">
        <v>3.3025099075297226</v>
      </c>
      <c r="H1536" s="6">
        <v>3.3025099075297226</v>
      </c>
      <c r="I1536" s="6">
        <v>1.1008366358432409</v>
      </c>
      <c r="J1536" s="6">
        <v>1.1008366358432409</v>
      </c>
      <c r="K1536" s="6">
        <v>1.1008366358432409</v>
      </c>
      <c r="L1536" s="6">
        <v>1.1008366358432409</v>
      </c>
      <c r="M1536" s="6">
        <f t="shared" si="144"/>
        <v>1.7613386173491854</v>
      </c>
      <c r="N1536" s="6">
        <f t="shared" si="145"/>
        <v>1.1008366358432409</v>
      </c>
      <c r="O1536" s="6">
        <f t="shared" si="146"/>
        <v>1.9815059445178336</v>
      </c>
      <c r="P1536" s="6">
        <f t="shared" si="147"/>
        <v>1.541171290180537</v>
      </c>
      <c r="Q1536" s="6">
        <f t="shared" si="148"/>
        <v>0.37421249916283444</v>
      </c>
      <c r="R1536" s="6">
        <f t="shared" si="149"/>
        <v>-0.2201673271686484</v>
      </c>
      <c r="S1536" t="str" cm="1">
        <f t="array" ref="S1536">_xlfn.IFS(R1536&gt;Q1536,"Zunahme",-1*Q1536&gt;R1536,"Abnahme",TRUE,"Konstant")</f>
        <v>Konstant</v>
      </c>
      <c r="T1536">
        <f>IFERROR(INDEX(Gemeinde_Kennzahlen!A:C,MATCH(B1536,Gemeinde_Kennzahlen!B:B,),3),0)</f>
        <v>7281</v>
      </c>
      <c r="U1536">
        <f>IFERROR(IF(ISNUMBER(INDEX(Gemeinde_Kennzahlen!A:W,MATCH(B1536,Gemeinde_Kennzahlen!B:B,),23)),INDEX(Gemeinde_Kennzahlen!A:W,MATCH(B1536,Gemeinde_Kennzahlen!B:B,),23),0),0)</f>
        <v>1803</v>
      </c>
    </row>
    <row r="1537" spans="1:21" x14ac:dyDescent="0.2">
      <c r="A1537">
        <v>5120</v>
      </c>
      <c r="B1537" t="s">
        <v>858</v>
      </c>
      <c r="C1537" s="6">
        <v>7.4766355140186915</v>
      </c>
      <c r="D1537" s="6">
        <v>11.214953271028037</v>
      </c>
      <c r="E1537" s="6">
        <v>7.4766355140186915</v>
      </c>
      <c r="F1537" s="6">
        <v>7.4766355140186915</v>
      </c>
      <c r="G1537" s="6">
        <v>7.4766355140186915</v>
      </c>
      <c r="H1537" s="6">
        <v>3.7383177570093458</v>
      </c>
      <c r="I1537" s="6">
        <v>7.4766355140186915</v>
      </c>
      <c r="J1537" s="6">
        <v>7.4766355140186915</v>
      </c>
      <c r="K1537" s="6">
        <v>3.7383177570093458</v>
      </c>
      <c r="L1537" s="6">
        <v>11.214953271028037</v>
      </c>
      <c r="M1537" s="6">
        <f t="shared" si="144"/>
        <v>7.4766355140186906</v>
      </c>
      <c r="N1537" s="6">
        <f t="shared" si="145"/>
        <v>7.4766355140186915</v>
      </c>
      <c r="O1537" s="6">
        <f t="shared" si="146"/>
        <v>8.2242990654205599</v>
      </c>
      <c r="P1537" s="6">
        <f t="shared" si="147"/>
        <v>6.7289719626168223</v>
      </c>
      <c r="Q1537" s="6">
        <f t="shared" si="148"/>
        <v>0.78810658197342909</v>
      </c>
      <c r="R1537" s="6">
        <f t="shared" si="149"/>
        <v>-0.74766355140186835</v>
      </c>
      <c r="S1537" t="str" cm="1">
        <f t="array" ref="S1537">_xlfn.IFS(R1537&gt;Q1537,"Zunahme",-1*Q1537&gt;R1537,"Abnahme",TRUE,"Konstant")</f>
        <v>Konstant</v>
      </c>
      <c r="T1537">
        <f>IFERROR(INDEX(Gemeinde_Kennzahlen!A:C,MATCH(B1537,Gemeinde_Kennzahlen!B:B,),3),0)</f>
        <v>2675</v>
      </c>
      <c r="U1537">
        <f>IFERROR(IF(ISNUMBER(INDEX(Gemeinde_Kennzahlen!A:W,MATCH(B1537,Gemeinde_Kennzahlen!B:B,),23)),INDEX(Gemeinde_Kennzahlen!A:W,MATCH(B1537,Gemeinde_Kennzahlen!B:B,),23),0),0)</f>
        <v>0</v>
      </c>
    </row>
    <row r="1538" spans="1:21" x14ac:dyDescent="0.2">
      <c r="A1538">
        <v>5121</v>
      </c>
      <c r="B1538" t="s">
        <v>857</v>
      </c>
      <c r="C1538" s="6">
        <v>0</v>
      </c>
      <c r="D1538" s="6">
        <v>8.2372322899505779</v>
      </c>
      <c r="E1538" s="6">
        <v>0</v>
      </c>
      <c r="F1538" s="6">
        <v>8.2372322899505779</v>
      </c>
      <c r="G1538" s="6">
        <v>0</v>
      </c>
      <c r="H1538" s="6">
        <v>8.2372322899505779</v>
      </c>
      <c r="I1538" s="6">
        <v>0</v>
      </c>
      <c r="J1538" s="6">
        <v>0</v>
      </c>
      <c r="K1538" s="6">
        <v>0</v>
      </c>
      <c r="L1538" s="6">
        <v>0</v>
      </c>
      <c r="M1538" s="6">
        <f t="shared" si="144"/>
        <v>2.4711696869851734</v>
      </c>
      <c r="N1538" s="6">
        <f t="shared" si="145"/>
        <v>0</v>
      </c>
      <c r="O1538" s="6">
        <f t="shared" si="146"/>
        <v>3.2948929159802312</v>
      </c>
      <c r="P1538" s="6">
        <f t="shared" si="147"/>
        <v>1.6474464579901156</v>
      </c>
      <c r="Q1538" s="6">
        <f t="shared" si="148"/>
        <v>1.258258016187765</v>
      </c>
      <c r="R1538" s="6">
        <f t="shared" si="149"/>
        <v>-0.82372322899505779</v>
      </c>
      <c r="S1538" t="str" cm="1">
        <f t="array" ref="S1538">_xlfn.IFS(R1538&gt;Q1538,"Zunahme",-1*Q1538&gt;R1538,"Abnahme",TRUE,"Konstant")</f>
        <v>Konstant</v>
      </c>
      <c r="T1538">
        <f>IFERROR(INDEX(Gemeinde_Kennzahlen!A:C,MATCH(B1538,Gemeinde_Kennzahlen!B:B,),3),0)</f>
        <v>717</v>
      </c>
      <c r="U1538">
        <f>IFERROR(IF(ISNUMBER(INDEX(Gemeinde_Kennzahlen!A:W,MATCH(B1538,Gemeinde_Kennzahlen!B:B,),23)),INDEX(Gemeinde_Kennzahlen!A:W,MATCH(B1538,Gemeinde_Kennzahlen!B:B,),23),0),0)</f>
        <v>497</v>
      </c>
    </row>
    <row r="1539" spans="1:21" x14ac:dyDescent="0.2">
      <c r="A1539">
        <v>5125</v>
      </c>
      <c r="B1539" t="s">
        <v>856</v>
      </c>
      <c r="C1539" s="6">
        <v>0</v>
      </c>
      <c r="D1539" s="6">
        <v>0</v>
      </c>
      <c r="E1539" s="6">
        <v>13.623978201634877</v>
      </c>
      <c r="F1539" s="6">
        <v>0</v>
      </c>
      <c r="G1539" s="6">
        <v>0</v>
      </c>
      <c r="H1539" s="6">
        <v>0</v>
      </c>
      <c r="I1539" s="6">
        <v>0</v>
      </c>
      <c r="J1539" s="6">
        <v>13.623978201634877</v>
      </c>
      <c r="K1539" s="6">
        <v>0</v>
      </c>
      <c r="L1539" s="6">
        <v>0</v>
      </c>
      <c r="M1539" s="6">
        <f t="shared" si="144"/>
        <v>2.7247956403269753</v>
      </c>
      <c r="N1539" s="6">
        <f t="shared" si="145"/>
        <v>0</v>
      </c>
      <c r="O1539" s="6">
        <f t="shared" si="146"/>
        <v>2.7247956403269753</v>
      </c>
      <c r="P1539" s="6">
        <f t="shared" si="147"/>
        <v>2.7247956403269753</v>
      </c>
      <c r="Q1539" s="6">
        <f t="shared" si="148"/>
        <v>1.8165304268846501</v>
      </c>
      <c r="R1539" s="6">
        <f t="shared" si="149"/>
        <v>0</v>
      </c>
      <c r="S1539" t="str" cm="1">
        <f t="array" ref="S1539">_xlfn.IFS(R1539&gt;Q1539,"Zunahme",-1*Q1539&gt;R1539,"Abnahme",TRUE,"Konstant")</f>
        <v>Konstant</v>
      </c>
      <c r="T1539">
        <f>IFERROR(INDEX(Gemeinde_Kennzahlen!A:C,MATCH(B1539,Gemeinde_Kennzahlen!B:B,),3),0)</f>
        <v>573</v>
      </c>
      <c r="U1539">
        <f>IFERROR(IF(ISNUMBER(INDEX(Gemeinde_Kennzahlen!A:W,MATCH(B1539,Gemeinde_Kennzahlen!B:B,),23)),INDEX(Gemeinde_Kennzahlen!A:W,MATCH(B1539,Gemeinde_Kennzahlen!B:B,),23),0),0)</f>
        <v>161</v>
      </c>
    </row>
    <row r="1540" spans="1:21" x14ac:dyDescent="0.2">
      <c r="A1540">
        <v>5131</v>
      </c>
      <c r="B1540" t="s">
        <v>855</v>
      </c>
      <c r="C1540" s="6">
        <v>0</v>
      </c>
      <c r="D1540" s="6">
        <v>2.2306491188935982</v>
      </c>
      <c r="E1540" s="6">
        <v>0</v>
      </c>
      <c r="F1540" s="6">
        <v>0</v>
      </c>
      <c r="G1540" s="6">
        <v>0</v>
      </c>
      <c r="H1540" s="6">
        <v>6.6919473566807941</v>
      </c>
      <c r="I1540" s="6">
        <v>2.2306491188935982</v>
      </c>
      <c r="J1540" s="6">
        <v>2.2306491188935982</v>
      </c>
      <c r="K1540" s="6">
        <v>2.2306491188935982</v>
      </c>
      <c r="L1540" s="6">
        <v>4.4612982377871964</v>
      </c>
      <c r="M1540" s="6">
        <f t="shared" si="144"/>
        <v>2.0075842070042382</v>
      </c>
      <c r="N1540" s="6">
        <f t="shared" si="145"/>
        <v>2.2306491188935982</v>
      </c>
      <c r="O1540" s="6">
        <f t="shared" si="146"/>
        <v>0.44612982377871963</v>
      </c>
      <c r="P1540" s="6">
        <f t="shared" si="147"/>
        <v>3.569038590229757</v>
      </c>
      <c r="Q1540" s="6">
        <f t="shared" si="148"/>
        <v>0.70146338999602964</v>
      </c>
      <c r="R1540" s="6">
        <f t="shared" si="149"/>
        <v>1.5614543832255188</v>
      </c>
      <c r="S1540" t="str" cm="1">
        <f t="array" ref="S1540">_xlfn.IFS(R1540&gt;Q1540,"Zunahme",-1*Q1540&gt;R1540,"Abnahme",TRUE,"Konstant")</f>
        <v>Zunahme</v>
      </c>
      <c r="T1540">
        <f>IFERROR(INDEX(Gemeinde_Kennzahlen!A:C,MATCH(B1540,Gemeinde_Kennzahlen!B:B,),3),0)</f>
        <v>3223</v>
      </c>
      <c r="U1540">
        <f>IFERROR(IF(ISNUMBER(INDEX(Gemeinde_Kennzahlen!A:W,MATCH(B1540,Gemeinde_Kennzahlen!B:B,),23)),INDEX(Gemeinde_Kennzahlen!A:W,MATCH(B1540,Gemeinde_Kennzahlen!B:B,),23),0),0)</f>
        <v>1260</v>
      </c>
    </row>
    <row r="1541" spans="1:21" x14ac:dyDescent="0.2">
      <c r="A1541">
        <v>5136</v>
      </c>
      <c r="B1541" t="s">
        <v>854</v>
      </c>
      <c r="C1541" s="6">
        <v>0</v>
      </c>
      <c r="D1541" s="6">
        <v>0</v>
      </c>
      <c r="E1541" s="6">
        <v>0</v>
      </c>
      <c r="F1541" s="6">
        <v>0</v>
      </c>
      <c r="G1541" s="6">
        <v>0</v>
      </c>
      <c r="H1541" s="6">
        <v>0</v>
      </c>
      <c r="I1541" s="6">
        <v>0</v>
      </c>
      <c r="J1541" s="6">
        <v>0</v>
      </c>
      <c r="K1541" s="6">
        <v>0</v>
      </c>
      <c r="L1541" s="6">
        <v>0</v>
      </c>
      <c r="M1541" s="6">
        <f t="shared" si="144"/>
        <v>0</v>
      </c>
      <c r="N1541" s="6">
        <f t="shared" si="145"/>
        <v>0</v>
      </c>
      <c r="O1541" s="6">
        <f t="shared" si="146"/>
        <v>0</v>
      </c>
      <c r="P1541" s="6">
        <f t="shared" si="147"/>
        <v>0</v>
      </c>
      <c r="Q1541" s="6">
        <f t="shared" si="148"/>
        <v>0</v>
      </c>
      <c r="R1541" s="6">
        <f t="shared" si="149"/>
        <v>0</v>
      </c>
      <c r="S1541" t="str" cm="1">
        <f t="array" ref="S1541">_xlfn.IFS(R1541&gt;Q1541,"Zunahme",-1*Q1541&gt;R1541,"Abnahme",TRUE,"Konstant")</f>
        <v>Konstant</v>
      </c>
      <c r="T1541">
        <f>IFERROR(INDEX(Gemeinde_Kennzahlen!A:C,MATCH(B1541,Gemeinde_Kennzahlen!B:B,),3),0)</f>
        <v>661</v>
      </c>
      <c r="U1541">
        <f>IFERROR(IF(ISNUMBER(INDEX(Gemeinde_Kennzahlen!A:W,MATCH(B1541,Gemeinde_Kennzahlen!B:B,),23)),INDEX(Gemeinde_Kennzahlen!A:W,MATCH(B1541,Gemeinde_Kennzahlen!B:B,),23),0),0)</f>
        <v>228</v>
      </c>
    </row>
    <row r="1542" spans="1:21" x14ac:dyDescent="0.2">
      <c r="A1542">
        <v>5138</v>
      </c>
      <c r="B1542" t="s">
        <v>3452</v>
      </c>
      <c r="C1542" s="6">
        <v>3.0816640986132509</v>
      </c>
      <c r="D1542" s="6">
        <v>0</v>
      </c>
      <c r="E1542" s="6">
        <v>0</v>
      </c>
      <c r="F1542" s="6">
        <v>0</v>
      </c>
      <c r="G1542" s="6">
        <v>0</v>
      </c>
      <c r="H1542" s="6">
        <v>0</v>
      </c>
      <c r="I1542" s="6">
        <v>3.0816640986132509</v>
      </c>
      <c r="J1542" s="6">
        <v>0</v>
      </c>
      <c r="K1542" s="6">
        <v>0</v>
      </c>
      <c r="L1542" s="6">
        <v>3.0816640986132509</v>
      </c>
      <c r="M1542" s="6">
        <f t="shared" si="144"/>
        <v>0.92449922958397523</v>
      </c>
      <c r="N1542" s="6">
        <f t="shared" si="145"/>
        <v>0</v>
      </c>
      <c r="O1542" s="6">
        <f t="shared" si="146"/>
        <v>0.61633281972265019</v>
      </c>
      <c r="P1542" s="6">
        <f t="shared" si="147"/>
        <v>1.2326656394453004</v>
      </c>
      <c r="Q1542" s="6">
        <f t="shared" si="148"/>
        <v>0.47073196661076938</v>
      </c>
      <c r="R1542" s="6">
        <f t="shared" si="149"/>
        <v>0.30816640986132515</v>
      </c>
      <c r="S1542" t="str" cm="1">
        <f t="array" ref="S1542">_xlfn.IFS(R1542&gt;Q1542,"Zunahme",-1*Q1542&gt;R1542,"Abnahme",TRUE,"Konstant")</f>
        <v>Konstant</v>
      </c>
      <c r="T1542">
        <f>IFERROR(INDEX(Gemeinde_Kennzahlen!A:C,MATCH(B1542,Gemeinde_Kennzahlen!B:B,),3),0)</f>
        <v>0</v>
      </c>
      <c r="U1542">
        <f>IFERROR(IF(ISNUMBER(INDEX(Gemeinde_Kennzahlen!A:W,MATCH(B1542,Gemeinde_Kennzahlen!B:B,),23)),INDEX(Gemeinde_Kennzahlen!A:W,MATCH(B1542,Gemeinde_Kennzahlen!B:B,),23),0),0)</f>
        <v>0</v>
      </c>
    </row>
    <row r="1543" spans="1:21" x14ac:dyDescent="0.2">
      <c r="A1543">
        <v>5141</v>
      </c>
      <c r="B1543" t="s">
        <v>852</v>
      </c>
      <c r="C1543" s="6">
        <v>4.1811846689895473</v>
      </c>
      <c r="D1543" s="6">
        <v>4.1811846689895473</v>
      </c>
      <c r="E1543" s="6">
        <v>5.5749128919860622</v>
      </c>
      <c r="F1543" s="6">
        <v>6.968641114982578</v>
      </c>
      <c r="G1543" s="6">
        <v>1.3937282229965156</v>
      </c>
      <c r="H1543" s="6">
        <v>8.3623693379790947</v>
      </c>
      <c r="I1543" s="6">
        <v>2.7874564459930311</v>
      </c>
      <c r="J1543" s="6">
        <v>4.1811846689895473</v>
      </c>
      <c r="K1543" s="6">
        <v>2.7874564459930311</v>
      </c>
      <c r="L1543" s="6">
        <v>4.1811846689895473</v>
      </c>
      <c r="M1543" s="6">
        <f t="shared" si="144"/>
        <v>4.4599303135888491</v>
      </c>
      <c r="N1543" s="6">
        <f t="shared" si="145"/>
        <v>4.1811846689895473</v>
      </c>
      <c r="O1543" s="6">
        <f t="shared" si="146"/>
        <v>4.4599303135888499</v>
      </c>
      <c r="P1543" s="6">
        <f t="shared" si="147"/>
        <v>4.4599303135888508</v>
      </c>
      <c r="Q1543" s="6">
        <f t="shared" si="148"/>
        <v>0.65040650406504175</v>
      </c>
      <c r="R1543" s="6">
        <f t="shared" si="149"/>
        <v>0</v>
      </c>
      <c r="S1543" t="str" cm="1">
        <f t="array" ref="S1543">_xlfn.IFS(R1543&gt;Q1543,"Zunahme",-1*Q1543&gt;R1543,"Abnahme",TRUE,"Konstant")</f>
        <v>Konstant</v>
      </c>
      <c r="T1543">
        <f>IFERROR(INDEX(Gemeinde_Kennzahlen!A:C,MATCH(B1543,Gemeinde_Kennzahlen!B:B,),3),0)</f>
        <v>4403</v>
      </c>
      <c r="U1543">
        <f>IFERROR(IF(ISNUMBER(INDEX(Gemeinde_Kennzahlen!A:W,MATCH(B1543,Gemeinde_Kennzahlen!B:B,),23)),INDEX(Gemeinde_Kennzahlen!A:W,MATCH(B1543,Gemeinde_Kennzahlen!B:B,),23),0),0)</f>
        <v>2772</v>
      </c>
    </row>
    <row r="1544" spans="1:21" x14ac:dyDescent="0.2">
      <c r="A1544">
        <v>5143</v>
      </c>
      <c r="B1544" t="s">
        <v>851</v>
      </c>
      <c r="C1544" s="6">
        <v>0</v>
      </c>
      <c r="D1544" s="6">
        <v>0</v>
      </c>
      <c r="E1544" s="6">
        <v>0</v>
      </c>
      <c r="F1544" s="6">
        <v>0</v>
      </c>
      <c r="G1544" s="6">
        <v>0</v>
      </c>
      <c r="H1544" s="6">
        <v>0</v>
      </c>
      <c r="I1544" s="6">
        <v>0</v>
      </c>
      <c r="J1544" s="6">
        <v>0</v>
      </c>
      <c r="K1544" s="6">
        <v>0</v>
      </c>
      <c r="L1544" s="6">
        <v>0</v>
      </c>
      <c r="M1544" s="6">
        <f t="shared" si="144"/>
        <v>0</v>
      </c>
      <c r="N1544" s="6">
        <f t="shared" si="145"/>
        <v>0</v>
      </c>
      <c r="O1544" s="6">
        <f t="shared" si="146"/>
        <v>0</v>
      </c>
      <c r="P1544" s="6">
        <f t="shared" si="147"/>
        <v>0</v>
      </c>
      <c r="Q1544" s="6">
        <f t="shared" si="148"/>
        <v>0</v>
      </c>
      <c r="R1544" s="6">
        <f t="shared" si="149"/>
        <v>0</v>
      </c>
      <c r="S1544" t="str" cm="1">
        <f t="array" ref="S1544">_xlfn.IFS(R1544&gt;Q1544,"Zunahme",-1*Q1544&gt;R1544,"Abnahme",TRUE,"Konstant")</f>
        <v>Konstant</v>
      </c>
      <c r="T1544">
        <f>IFERROR(INDEX(Gemeinde_Kennzahlen!A:C,MATCH(B1544,Gemeinde_Kennzahlen!B:B,),3),0)</f>
        <v>376</v>
      </c>
      <c r="U1544">
        <f>IFERROR(IF(ISNUMBER(INDEX(Gemeinde_Kennzahlen!A:W,MATCH(B1544,Gemeinde_Kennzahlen!B:B,),23)),INDEX(Gemeinde_Kennzahlen!A:W,MATCH(B1544,Gemeinde_Kennzahlen!B:B,),23),0),0)</f>
        <v>0</v>
      </c>
    </row>
    <row r="1545" spans="1:21" x14ac:dyDescent="0.2">
      <c r="A1545">
        <v>5144</v>
      </c>
      <c r="B1545" t="s">
        <v>850</v>
      </c>
      <c r="C1545" s="6">
        <v>0</v>
      </c>
      <c r="D1545" s="6">
        <v>0</v>
      </c>
      <c r="E1545" s="6">
        <v>0</v>
      </c>
      <c r="F1545" s="6">
        <v>8.1037277147487838</v>
      </c>
      <c r="G1545" s="6">
        <v>0</v>
      </c>
      <c r="H1545" s="6">
        <v>0</v>
      </c>
      <c r="I1545" s="6">
        <v>0</v>
      </c>
      <c r="J1545" s="6">
        <v>0</v>
      </c>
      <c r="K1545" s="6">
        <v>0</v>
      </c>
      <c r="L1545" s="6">
        <v>0</v>
      </c>
      <c r="M1545" s="6">
        <f t="shared" si="144"/>
        <v>0.81037277147487841</v>
      </c>
      <c r="N1545" s="6">
        <f t="shared" si="145"/>
        <v>0</v>
      </c>
      <c r="O1545" s="6">
        <f t="shared" si="146"/>
        <v>1.6207455429497568</v>
      </c>
      <c r="P1545" s="6">
        <f t="shared" si="147"/>
        <v>0</v>
      </c>
      <c r="Q1545" s="6">
        <f t="shared" si="148"/>
        <v>0.8103727714748783</v>
      </c>
      <c r="R1545" s="6">
        <f t="shared" si="149"/>
        <v>-0.81037277147487841</v>
      </c>
      <c r="S1545" t="str" cm="1">
        <f t="array" ref="S1545">_xlfn.IFS(R1545&gt;Q1545,"Zunahme",-1*Q1545&gt;R1545,"Abnahme",TRUE,"Konstant")</f>
        <v>Konstant</v>
      </c>
      <c r="T1545">
        <f>IFERROR(INDEX(Gemeinde_Kennzahlen!A:C,MATCH(B1545,Gemeinde_Kennzahlen!B:B,),3),0)</f>
        <v>992</v>
      </c>
      <c r="U1545">
        <f>IFERROR(IF(ISNUMBER(INDEX(Gemeinde_Kennzahlen!A:W,MATCH(B1545,Gemeinde_Kennzahlen!B:B,),23)),INDEX(Gemeinde_Kennzahlen!A:W,MATCH(B1545,Gemeinde_Kennzahlen!B:B,),23),0),0)</f>
        <v>242</v>
      </c>
    </row>
    <row r="1546" spans="1:21" x14ac:dyDescent="0.2">
      <c r="A1546">
        <v>5146</v>
      </c>
      <c r="B1546" t="s">
        <v>849</v>
      </c>
      <c r="C1546" s="6">
        <v>0</v>
      </c>
      <c r="D1546" s="6">
        <v>28.735632183908049</v>
      </c>
      <c r="E1546" s="6">
        <v>0</v>
      </c>
      <c r="F1546" s="6">
        <v>0</v>
      </c>
      <c r="G1546" s="6">
        <v>0</v>
      </c>
      <c r="H1546" s="6">
        <v>0</v>
      </c>
      <c r="I1546" s="6">
        <v>0</v>
      </c>
      <c r="J1546" s="6">
        <v>0</v>
      </c>
      <c r="K1546" s="6">
        <v>0</v>
      </c>
      <c r="L1546" s="6">
        <v>0</v>
      </c>
      <c r="M1546" s="6">
        <f t="shared" si="144"/>
        <v>2.8735632183908049</v>
      </c>
      <c r="N1546" s="6">
        <f t="shared" si="145"/>
        <v>0</v>
      </c>
      <c r="O1546" s="6">
        <f t="shared" si="146"/>
        <v>5.7471264367816097</v>
      </c>
      <c r="P1546" s="6">
        <f t="shared" si="147"/>
        <v>0</v>
      </c>
      <c r="Q1546" s="6">
        <f t="shared" si="148"/>
        <v>2.8735632183908049</v>
      </c>
      <c r="R1546" s="6">
        <f t="shared" si="149"/>
        <v>-2.8735632183908049</v>
      </c>
      <c r="S1546" t="str" cm="1">
        <f t="array" ref="S1546">_xlfn.IFS(R1546&gt;Q1546,"Zunahme",-1*Q1546&gt;R1546,"Abnahme",TRUE,"Konstant")</f>
        <v>Konstant</v>
      </c>
      <c r="T1546">
        <f>IFERROR(INDEX(Gemeinde_Kennzahlen!A:C,MATCH(B1546,Gemeinde_Kennzahlen!B:B,),3),0)</f>
        <v>299</v>
      </c>
      <c r="U1546">
        <f>IFERROR(IF(ISNUMBER(INDEX(Gemeinde_Kennzahlen!A:W,MATCH(B1546,Gemeinde_Kennzahlen!B:B,),23)),INDEX(Gemeinde_Kennzahlen!A:W,MATCH(B1546,Gemeinde_Kennzahlen!B:B,),23),0),0)</f>
        <v>49</v>
      </c>
    </row>
    <row r="1547" spans="1:21" x14ac:dyDescent="0.2">
      <c r="A1547">
        <v>5148</v>
      </c>
      <c r="B1547" t="s">
        <v>848</v>
      </c>
      <c r="C1547" s="6">
        <v>0</v>
      </c>
      <c r="D1547" s="6">
        <v>0</v>
      </c>
      <c r="E1547" s="6">
        <v>0</v>
      </c>
      <c r="F1547" s="6">
        <v>0</v>
      </c>
      <c r="G1547" s="6">
        <v>0</v>
      </c>
      <c r="H1547" s="6">
        <v>0</v>
      </c>
      <c r="I1547" s="6">
        <v>0</v>
      </c>
      <c r="J1547" s="6">
        <v>0</v>
      </c>
      <c r="K1547" s="6">
        <v>0</v>
      </c>
      <c r="L1547" s="6">
        <v>0</v>
      </c>
      <c r="M1547" s="6">
        <f t="shared" si="144"/>
        <v>0</v>
      </c>
      <c r="N1547" s="6">
        <f t="shared" si="145"/>
        <v>0</v>
      </c>
      <c r="O1547" s="6">
        <f t="shared" si="146"/>
        <v>0</v>
      </c>
      <c r="P1547" s="6">
        <f t="shared" si="147"/>
        <v>0</v>
      </c>
      <c r="Q1547" s="6">
        <f t="shared" si="148"/>
        <v>0</v>
      </c>
      <c r="R1547" s="6">
        <f t="shared" si="149"/>
        <v>0</v>
      </c>
      <c r="S1547" t="str" cm="1">
        <f t="array" ref="S1547">_xlfn.IFS(R1547&gt;Q1547,"Zunahme",-1*Q1547&gt;R1547,"Abnahme",TRUE,"Konstant")</f>
        <v>Konstant</v>
      </c>
      <c r="T1547">
        <f>IFERROR(INDEX(Gemeinde_Kennzahlen!A:C,MATCH(B1547,Gemeinde_Kennzahlen!B:B,),3),0)</f>
        <v>1545</v>
      </c>
      <c r="U1547">
        <f>IFERROR(IF(ISNUMBER(INDEX(Gemeinde_Kennzahlen!A:W,MATCH(B1547,Gemeinde_Kennzahlen!B:B,),23)),INDEX(Gemeinde_Kennzahlen!A:W,MATCH(B1547,Gemeinde_Kennzahlen!B:B,),23),0),0)</f>
        <v>0</v>
      </c>
    </row>
    <row r="1548" spans="1:21" x14ac:dyDescent="0.2">
      <c r="A1548">
        <v>5149</v>
      </c>
      <c r="B1548" t="s">
        <v>847</v>
      </c>
      <c r="C1548" s="6">
        <v>0</v>
      </c>
      <c r="D1548" s="6">
        <v>0</v>
      </c>
      <c r="E1548" s="6">
        <v>0</v>
      </c>
      <c r="F1548" s="6">
        <v>0</v>
      </c>
      <c r="G1548" s="6">
        <v>0</v>
      </c>
      <c r="H1548" s="6">
        <v>0</v>
      </c>
      <c r="I1548" s="6">
        <v>0</v>
      </c>
      <c r="J1548" s="6">
        <v>0</v>
      </c>
      <c r="K1548" s="6">
        <v>0</v>
      </c>
      <c r="L1548" s="6">
        <v>0</v>
      </c>
      <c r="M1548" s="6">
        <f t="shared" si="144"/>
        <v>0</v>
      </c>
      <c r="N1548" s="6">
        <f t="shared" si="145"/>
        <v>0</v>
      </c>
      <c r="O1548" s="6">
        <f t="shared" si="146"/>
        <v>0</v>
      </c>
      <c r="P1548" s="6">
        <f t="shared" si="147"/>
        <v>0</v>
      </c>
      <c r="Q1548" s="6">
        <f t="shared" si="148"/>
        <v>0</v>
      </c>
      <c r="R1548" s="6">
        <f t="shared" si="149"/>
        <v>0</v>
      </c>
      <c r="S1548" t="str" cm="1">
        <f t="array" ref="S1548">_xlfn.IFS(R1548&gt;Q1548,"Zunahme",-1*Q1548&gt;R1548,"Abnahme",TRUE,"Konstant")</f>
        <v>Konstant</v>
      </c>
      <c r="T1548">
        <f>IFERROR(INDEX(Gemeinde_Kennzahlen!A:C,MATCH(B1548,Gemeinde_Kennzahlen!B:B,),3),0)</f>
        <v>611</v>
      </c>
      <c r="U1548">
        <f>IFERROR(IF(ISNUMBER(INDEX(Gemeinde_Kennzahlen!A:W,MATCH(B1548,Gemeinde_Kennzahlen!B:B,),23)),INDEX(Gemeinde_Kennzahlen!A:W,MATCH(B1548,Gemeinde_Kennzahlen!B:B,),23),0),0)</f>
        <v>141</v>
      </c>
    </row>
    <row r="1549" spans="1:21" x14ac:dyDescent="0.2">
      <c r="A1549">
        <v>5151</v>
      </c>
      <c r="B1549" t="s">
        <v>846</v>
      </c>
      <c r="C1549" s="6">
        <v>3.7622272385252074</v>
      </c>
      <c r="D1549" s="6">
        <v>3.7622272385252074</v>
      </c>
      <c r="E1549" s="6">
        <v>3.7622272385252074</v>
      </c>
      <c r="F1549" s="6">
        <v>7.5244544770504147</v>
      </c>
      <c r="G1549" s="6">
        <v>3.7622272385252074</v>
      </c>
      <c r="H1549" s="6">
        <v>0</v>
      </c>
      <c r="I1549" s="6">
        <v>3.7622272385252074</v>
      </c>
      <c r="J1549" s="6">
        <v>3.7622272385252074</v>
      </c>
      <c r="K1549" s="6">
        <v>0</v>
      </c>
      <c r="L1549" s="6">
        <v>0</v>
      </c>
      <c r="M1549" s="6">
        <f t="shared" si="144"/>
        <v>3.0097817908201656</v>
      </c>
      <c r="N1549" s="6">
        <f t="shared" si="145"/>
        <v>3.7622272385252074</v>
      </c>
      <c r="O1549" s="6">
        <f t="shared" si="146"/>
        <v>4.5146726862302486</v>
      </c>
      <c r="P1549" s="6">
        <f t="shared" si="147"/>
        <v>1.504890895410083</v>
      </c>
      <c r="Q1549" s="6">
        <f t="shared" si="148"/>
        <v>0.75244544770504163</v>
      </c>
      <c r="R1549" s="6">
        <f t="shared" si="149"/>
        <v>-1.5048908954100826</v>
      </c>
      <c r="S1549" t="str" cm="1">
        <f t="array" ref="S1549">_xlfn.IFS(R1549&gt;Q1549,"Zunahme",-1*Q1549&gt;R1549,"Abnahme",TRUE,"Konstant")</f>
        <v>Abnahme</v>
      </c>
      <c r="T1549">
        <f>IFERROR(INDEX(Gemeinde_Kennzahlen!A:C,MATCH(B1549,Gemeinde_Kennzahlen!B:B,),3),0)</f>
        <v>2658</v>
      </c>
      <c r="U1549">
        <f>IFERROR(IF(ISNUMBER(INDEX(Gemeinde_Kennzahlen!A:W,MATCH(B1549,Gemeinde_Kennzahlen!B:B,),23)),INDEX(Gemeinde_Kennzahlen!A:W,MATCH(B1549,Gemeinde_Kennzahlen!B:B,),23),0),0)</f>
        <v>0</v>
      </c>
    </row>
    <row r="1550" spans="1:21" x14ac:dyDescent="0.2">
      <c r="A1550">
        <v>5154</v>
      </c>
      <c r="B1550" t="s">
        <v>845</v>
      </c>
      <c r="C1550" s="6">
        <v>0</v>
      </c>
      <c r="D1550" s="6">
        <v>0</v>
      </c>
      <c r="E1550" s="6">
        <v>8.9126559714795022</v>
      </c>
      <c r="F1550" s="6">
        <v>8.9126559714795022</v>
      </c>
      <c r="G1550" s="6">
        <v>0</v>
      </c>
      <c r="H1550" s="6">
        <v>0</v>
      </c>
      <c r="I1550" s="6">
        <v>0</v>
      </c>
      <c r="J1550" s="6">
        <v>0</v>
      </c>
      <c r="K1550" s="6">
        <v>0</v>
      </c>
      <c r="L1550" s="6">
        <v>0</v>
      </c>
      <c r="M1550" s="6">
        <f t="shared" si="144"/>
        <v>1.7825311942959003</v>
      </c>
      <c r="N1550" s="6">
        <f t="shared" si="145"/>
        <v>0</v>
      </c>
      <c r="O1550" s="6">
        <f t="shared" si="146"/>
        <v>3.5650623885918007</v>
      </c>
      <c r="P1550" s="6">
        <f t="shared" si="147"/>
        <v>0</v>
      </c>
      <c r="Q1550" s="6">
        <f t="shared" si="148"/>
        <v>1.1883541295306002</v>
      </c>
      <c r="R1550" s="6">
        <f t="shared" si="149"/>
        <v>-1.7825311942959003</v>
      </c>
      <c r="S1550" t="str" cm="1">
        <f t="array" ref="S1550">_xlfn.IFS(R1550&gt;Q1550,"Zunahme",-1*Q1550&gt;R1550,"Abnahme",TRUE,"Konstant")</f>
        <v>Abnahme</v>
      </c>
      <c r="T1550">
        <f>IFERROR(INDEX(Gemeinde_Kennzahlen!A:C,MATCH(B1550,Gemeinde_Kennzahlen!B:B,),3),0)</f>
        <v>913</v>
      </c>
      <c r="U1550">
        <f>IFERROR(IF(ISNUMBER(INDEX(Gemeinde_Kennzahlen!A:W,MATCH(B1550,Gemeinde_Kennzahlen!B:B,),23)),INDEX(Gemeinde_Kennzahlen!A:W,MATCH(B1550,Gemeinde_Kennzahlen!B:B,),23),0),0)</f>
        <v>209</v>
      </c>
    </row>
    <row r="1551" spans="1:21" x14ac:dyDescent="0.2">
      <c r="A1551">
        <v>5160</v>
      </c>
      <c r="B1551" t="s">
        <v>844</v>
      </c>
      <c r="C1551" s="6">
        <v>0</v>
      </c>
      <c r="D1551" s="6">
        <v>0</v>
      </c>
      <c r="E1551" s="6">
        <v>0</v>
      </c>
      <c r="F1551" s="6">
        <v>0</v>
      </c>
      <c r="G1551" s="6">
        <v>0</v>
      </c>
      <c r="H1551" s="6">
        <v>0</v>
      </c>
      <c r="I1551" s="6">
        <v>0</v>
      </c>
      <c r="J1551" s="6">
        <v>0</v>
      </c>
      <c r="K1551" s="6">
        <v>0</v>
      </c>
      <c r="L1551" s="6">
        <v>0</v>
      </c>
      <c r="M1551" s="6">
        <f t="shared" si="144"/>
        <v>0</v>
      </c>
      <c r="N1551" s="6">
        <f t="shared" si="145"/>
        <v>0</v>
      </c>
      <c r="O1551" s="6">
        <f t="shared" si="146"/>
        <v>0</v>
      </c>
      <c r="P1551" s="6">
        <f t="shared" si="147"/>
        <v>0</v>
      </c>
      <c r="Q1551" s="6">
        <f t="shared" si="148"/>
        <v>0</v>
      </c>
      <c r="R1551" s="6">
        <f t="shared" si="149"/>
        <v>0</v>
      </c>
      <c r="S1551" t="str" cm="1">
        <f t="array" ref="S1551">_xlfn.IFS(R1551&gt;Q1551,"Zunahme",-1*Q1551&gt;R1551,"Abnahme",TRUE,"Konstant")</f>
        <v>Konstant</v>
      </c>
      <c r="T1551">
        <f>IFERROR(INDEX(Gemeinde_Kennzahlen!A:C,MATCH(B1551,Gemeinde_Kennzahlen!B:B,),3),0)</f>
        <v>459</v>
      </c>
      <c r="U1551">
        <f>IFERROR(IF(ISNUMBER(INDEX(Gemeinde_Kennzahlen!A:W,MATCH(B1551,Gemeinde_Kennzahlen!B:B,),23)),INDEX(Gemeinde_Kennzahlen!A:W,MATCH(B1551,Gemeinde_Kennzahlen!B:B,),23),0),0)</f>
        <v>0</v>
      </c>
    </row>
    <row r="1552" spans="1:21" x14ac:dyDescent="0.2">
      <c r="A1552">
        <v>5161</v>
      </c>
      <c r="B1552" t="s">
        <v>843</v>
      </c>
      <c r="C1552" s="6">
        <v>0</v>
      </c>
      <c r="D1552" s="6">
        <v>0</v>
      </c>
      <c r="E1552" s="6">
        <v>0</v>
      </c>
      <c r="F1552" s="6">
        <v>0</v>
      </c>
      <c r="G1552" s="6">
        <v>0</v>
      </c>
      <c r="H1552" s="6">
        <v>0</v>
      </c>
      <c r="I1552" s="6">
        <v>0</v>
      </c>
      <c r="J1552" s="6">
        <v>0</v>
      </c>
      <c r="K1552" s="6">
        <v>0</v>
      </c>
      <c r="L1552" s="6">
        <v>0</v>
      </c>
      <c r="M1552" s="6">
        <f t="shared" si="144"/>
        <v>0</v>
      </c>
      <c r="N1552" s="6">
        <f t="shared" si="145"/>
        <v>0</v>
      </c>
      <c r="O1552" s="6">
        <f t="shared" si="146"/>
        <v>0</v>
      </c>
      <c r="P1552" s="6">
        <f t="shared" si="147"/>
        <v>0</v>
      </c>
      <c r="Q1552" s="6">
        <f t="shared" si="148"/>
        <v>0</v>
      </c>
      <c r="R1552" s="6">
        <f t="shared" si="149"/>
        <v>0</v>
      </c>
      <c r="S1552" t="str" cm="1">
        <f t="array" ref="S1552">_xlfn.IFS(R1552&gt;Q1552,"Zunahme",-1*Q1552&gt;R1552,"Abnahme",TRUE,"Konstant")</f>
        <v>Konstant</v>
      </c>
      <c r="T1552">
        <f>IFERROR(INDEX(Gemeinde_Kennzahlen!A:C,MATCH(B1552,Gemeinde_Kennzahlen!B:B,),3),0)</f>
        <v>776</v>
      </c>
      <c r="U1552">
        <f>IFERROR(IF(ISNUMBER(INDEX(Gemeinde_Kennzahlen!A:W,MATCH(B1552,Gemeinde_Kennzahlen!B:B,),23)),INDEX(Gemeinde_Kennzahlen!A:W,MATCH(B1552,Gemeinde_Kennzahlen!B:B,),23),0),0)</f>
        <v>103</v>
      </c>
    </row>
    <row r="1553" spans="1:21" x14ac:dyDescent="0.2">
      <c r="A1553">
        <v>5162</v>
      </c>
      <c r="B1553" t="s">
        <v>842</v>
      </c>
      <c r="C1553" s="6">
        <v>0</v>
      </c>
      <c r="D1553" s="6">
        <v>13.020833333333334</v>
      </c>
      <c r="E1553" s="6">
        <v>0</v>
      </c>
      <c r="F1553" s="6">
        <v>0</v>
      </c>
      <c r="G1553" s="6">
        <v>6.510416666666667</v>
      </c>
      <c r="H1553" s="6">
        <v>6.510416666666667</v>
      </c>
      <c r="I1553" s="6">
        <v>0</v>
      </c>
      <c r="J1553" s="6">
        <v>0</v>
      </c>
      <c r="K1553" s="6">
        <v>0</v>
      </c>
      <c r="L1553" s="6">
        <v>0</v>
      </c>
      <c r="M1553" s="6">
        <f t="shared" si="144"/>
        <v>2.604166666666667</v>
      </c>
      <c r="N1553" s="6">
        <f t="shared" si="145"/>
        <v>0</v>
      </c>
      <c r="O1553" s="6">
        <f t="shared" si="146"/>
        <v>3.90625</v>
      </c>
      <c r="P1553" s="6">
        <f t="shared" si="147"/>
        <v>1.3020833333333335</v>
      </c>
      <c r="Q1553" s="6">
        <f t="shared" si="148"/>
        <v>1.4395072874806423</v>
      </c>
      <c r="R1553" s="6">
        <f t="shared" si="149"/>
        <v>-1.3020833333333335</v>
      </c>
      <c r="S1553" t="str" cm="1">
        <f t="array" ref="S1553">_xlfn.IFS(R1553&gt;Q1553,"Zunahme",-1*Q1553&gt;R1553,"Abnahme",TRUE,"Konstant")</f>
        <v>Konstant</v>
      </c>
      <c r="T1553">
        <f>IFERROR(INDEX(Gemeinde_Kennzahlen!A:C,MATCH(B1553,Gemeinde_Kennzahlen!B:B,),3),0)</f>
        <v>1536</v>
      </c>
      <c r="U1553">
        <f>IFERROR(IF(ISNUMBER(INDEX(Gemeinde_Kennzahlen!A:W,MATCH(B1553,Gemeinde_Kennzahlen!B:B,),23)),INDEX(Gemeinde_Kennzahlen!A:W,MATCH(B1553,Gemeinde_Kennzahlen!B:B,),23),0),0)</f>
        <v>0</v>
      </c>
    </row>
    <row r="1554" spans="1:21" x14ac:dyDescent="0.2">
      <c r="A1554">
        <v>5167</v>
      </c>
      <c r="B1554" t="s">
        <v>841</v>
      </c>
      <c r="C1554" s="6">
        <v>4.3177892918825558</v>
      </c>
      <c r="D1554" s="6">
        <v>4.3177892918825558</v>
      </c>
      <c r="E1554" s="6">
        <v>0</v>
      </c>
      <c r="F1554" s="6">
        <v>0</v>
      </c>
      <c r="G1554" s="6">
        <v>0</v>
      </c>
      <c r="H1554" s="6">
        <v>0</v>
      </c>
      <c r="I1554" s="6">
        <v>0</v>
      </c>
      <c r="J1554" s="6">
        <v>0</v>
      </c>
      <c r="K1554" s="6">
        <v>0</v>
      </c>
      <c r="L1554" s="6">
        <v>8.6355785837651116</v>
      </c>
      <c r="M1554" s="6">
        <f t="shared" si="144"/>
        <v>1.7271157167530222</v>
      </c>
      <c r="N1554" s="6">
        <f t="shared" si="145"/>
        <v>0</v>
      </c>
      <c r="O1554" s="6">
        <f t="shared" si="146"/>
        <v>1.7271157167530222</v>
      </c>
      <c r="P1554" s="6">
        <f t="shared" si="147"/>
        <v>1.7271157167530222</v>
      </c>
      <c r="Q1554" s="6">
        <f t="shared" si="148"/>
        <v>0.95469913366591819</v>
      </c>
      <c r="R1554" s="6">
        <f t="shared" si="149"/>
        <v>0</v>
      </c>
      <c r="S1554" t="str" cm="1">
        <f t="array" ref="S1554">_xlfn.IFS(R1554&gt;Q1554,"Zunahme",-1*Q1554&gt;R1554,"Abnahme",TRUE,"Konstant")</f>
        <v>Konstant</v>
      </c>
      <c r="T1554">
        <f>IFERROR(INDEX(Gemeinde_Kennzahlen!A:C,MATCH(B1554,Gemeinde_Kennzahlen!B:B,),3),0)</f>
        <v>2316</v>
      </c>
      <c r="U1554">
        <f>IFERROR(IF(ISNUMBER(INDEX(Gemeinde_Kennzahlen!A:W,MATCH(B1554,Gemeinde_Kennzahlen!B:B,),23)),INDEX(Gemeinde_Kennzahlen!A:W,MATCH(B1554,Gemeinde_Kennzahlen!B:B,),23),0),0)</f>
        <v>0</v>
      </c>
    </row>
    <row r="1555" spans="1:21" x14ac:dyDescent="0.2">
      <c r="A1555">
        <v>5171</v>
      </c>
      <c r="B1555" t="s">
        <v>840</v>
      </c>
      <c r="C1555" s="6">
        <v>1.6820857863751051</v>
      </c>
      <c r="D1555" s="6">
        <v>3.3641715727502102</v>
      </c>
      <c r="E1555" s="6">
        <v>1.6820857863751051</v>
      </c>
      <c r="F1555" s="6">
        <v>1.6820857863751051</v>
      </c>
      <c r="G1555" s="6">
        <v>3.3641715727502102</v>
      </c>
      <c r="H1555" s="6">
        <v>3.3641715727502102</v>
      </c>
      <c r="I1555" s="6">
        <v>1.6820857863751051</v>
      </c>
      <c r="J1555" s="6">
        <v>5.046257359125315</v>
      </c>
      <c r="K1555" s="6">
        <v>1.6820857863751051</v>
      </c>
      <c r="L1555" s="6">
        <v>1.6820857863751051</v>
      </c>
      <c r="M1555" s="6">
        <f t="shared" ref="M1555:M1618" si="150">AVERAGE(C1555:L1555)</f>
        <v>2.5231286795626575</v>
      </c>
      <c r="N1555" s="6">
        <f t="shared" ref="N1555:N1618" si="151">MEDIAN(C1555:L1555)</f>
        <v>1.6820857863751051</v>
      </c>
      <c r="O1555" s="6">
        <f t="shared" ref="O1555:O1618" si="152">AVERAGE((C1555:G1555))</f>
        <v>2.3549201009251473</v>
      </c>
      <c r="P1555" s="6">
        <f t="shared" ref="P1555:P1618" si="153">AVERAGE(H1555:L1555)</f>
        <v>2.6913372582001678</v>
      </c>
      <c r="Q1555" s="6">
        <f t="shared" ref="Q1555:Q1618" si="154">STDEVA(C1555:L1555)/SQRT(COUNT(C1555:L1555))</f>
        <v>0.37612581623209251</v>
      </c>
      <c r="R1555" s="6">
        <f t="shared" ref="R1555:R1618" si="155">P1555-M1555</f>
        <v>0.16820857863751026</v>
      </c>
      <c r="S1555" t="str" cm="1">
        <f t="array" ref="S1555">_xlfn.IFS(R1555&gt;Q1555,"Zunahme",-1*Q1555&gt;R1555,"Abnahme",TRUE,"Konstant")</f>
        <v>Konstant</v>
      </c>
      <c r="T1555">
        <f>IFERROR(INDEX(Gemeinde_Kennzahlen!A:C,MATCH(B1555,Gemeinde_Kennzahlen!B:B,),3),0)</f>
        <v>4304</v>
      </c>
      <c r="U1555">
        <f>IFERROR(IF(ISNUMBER(INDEX(Gemeinde_Kennzahlen!A:W,MATCH(B1555,Gemeinde_Kennzahlen!B:B,),23)),INDEX(Gemeinde_Kennzahlen!A:W,MATCH(B1555,Gemeinde_Kennzahlen!B:B,),23),0),0)</f>
        <v>1641</v>
      </c>
    </row>
    <row r="1556" spans="1:21" x14ac:dyDescent="0.2">
      <c r="A1556">
        <v>5176</v>
      </c>
      <c r="B1556" t="s">
        <v>839</v>
      </c>
      <c r="C1556" s="6">
        <v>0</v>
      </c>
      <c r="D1556" s="6">
        <v>0</v>
      </c>
      <c r="E1556" s="6">
        <v>3.3772374197906116</v>
      </c>
      <c r="F1556" s="6">
        <v>0</v>
      </c>
      <c r="G1556" s="6">
        <v>0</v>
      </c>
      <c r="H1556" s="6">
        <v>0</v>
      </c>
      <c r="I1556" s="6">
        <v>0</v>
      </c>
      <c r="J1556" s="6">
        <v>3.3772374197906116</v>
      </c>
      <c r="K1556" s="6">
        <v>0</v>
      </c>
      <c r="L1556" s="6">
        <v>0</v>
      </c>
      <c r="M1556" s="6">
        <f t="shared" si="150"/>
        <v>0.67544748395812237</v>
      </c>
      <c r="N1556" s="6">
        <f t="shared" si="151"/>
        <v>0</v>
      </c>
      <c r="O1556" s="6">
        <f t="shared" si="152"/>
        <v>0.67544748395812237</v>
      </c>
      <c r="P1556" s="6">
        <f t="shared" si="153"/>
        <v>0.67544748395812237</v>
      </c>
      <c r="Q1556" s="6">
        <f t="shared" si="154"/>
        <v>0.45029832263874814</v>
      </c>
      <c r="R1556" s="6">
        <f t="shared" si="155"/>
        <v>0</v>
      </c>
      <c r="S1556" t="str" cm="1">
        <f t="array" ref="S1556">_xlfn.IFS(R1556&gt;Q1556,"Zunahme",-1*Q1556&gt;R1556,"Abnahme",TRUE,"Konstant")</f>
        <v>Konstant</v>
      </c>
      <c r="T1556">
        <f>IFERROR(INDEX(Gemeinde_Kennzahlen!A:C,MATCH(B1556,Gemeinde_Kennzahlen!B:B,),3),0)</f>
        <v>2047</v>
      </c>
      <c r="U1556">
        <f>IFERROR(IF(ISNUMBER(INDEX(Gemeinde_Kennzahlen!A:W,MATCH(B1556,Gemeinde_Kennzahlen!B:B,),23)),INDEX(Gemeinde_Kennzahlen!A:W,MATCH(B1556,Gemeinde_Kennzahlen!B:B,),23),0),0)</f>
        <v>914</v>
      </c>
    </row>
    <row r="1557" spans="1:21" x14ac:dyDescent="0.2">
      <c r="A1557">
        <v>5178</v>
      </c>
      <c r="B1557" t="s">
        <v>838</v>
      </c>
      <c r="C1557" s="6">
        <v>0</v>
      </c>
      <c r="D1557" s="6">
        <v>5.4914881933003841</v>
      </c>
      <c r="E1557" s="6">
        <v>0</v>
      </c>
      <c r="F1557" s="6">
        <v>0</v>
      </c>
      <c r="G1557" s="6">
        <v>0</v>
      </c>
      <c r="H1557" s="6">
        <v>5.4914881933003841</v>
      </c>
      <c r="I1557" s="6">
        <v>0</v>
      </c>
      <c r="J1557" s="6">
        <v>0</v>
      </c>
      <c r="K1557" s="6">
        <v>5.4914881933003841</v>
      </c>
      <c r="L1557" s="6">
        <v>0</v>
      </c>
      <c r="M1557" s="6">
        <f t="shared" si="150"/>
        <v>1.6474464579901151</v>
      </c>
      <c r="N1557" s="6">
        <f t="shared" si="151"/>
        <v>0</v>
      </c>
      <c r="O1557" s="6">
        <f t="shared" si="152"/>
        <v>1.0982976386600769</v>
      </c>
      <c r="P1557" s="6">
        <f t="shared" si="153"/>
        <v>2.1965952773201538</v>
      </c>
      <c r="Q1557" s="6">
        <f t="shared" si="154"/>
        <v>0.83883867745850982</v>
      </c>
      <c r="R1557" s="6">
        <f t="shared" si="155"/>
        <v>0.54914881933003867</v>
      </c>
      <c r="S1557" t="str" cm="1">
        <f t="array" ref="S1557">_xlfn.IFS(R1557&gt;Q1557,"Zunahme",-1*Q1557&gt;R1557,"Abnahme",TRUE,"Konstant")</f>
        <v>Konstant</v>
      </c>
      <c r="T1557">
        <f>IFERROR(INDEX(Gemeinde_Kennzahlen!A:C,MATCH(B1557,Gemeinde_Kennzahlen!B:B,),3),0)</f>
        <v>858</v>
      </c>
      <c r="U1557">
        <f>IFERROR(IF(ISNUMBER(INDEX(Gemeinde_Kennzahlen!A:W,MATCH(B1557,Gemeinde_Kennzahlen!B:B,),23)),INDEX(Gemeinde_Kennzahlen!A:W,MATCH(B1557,Gemeinde_Kennzahlen!B:B,),23),0),0)</f>
        <v>963</v>
      </c>
    </row>
    <row r="1558" spans="1:21" x14ac:dyDescent="0.2">
      <c r="A1558">
        <v>5180</v>
      </c>
      <c r="B1558" t="s">
        <v>837</v>
      </c>
      <c r="C1558" s="6">
        <v>5.6625141562853907</v>
      </c>
      <c r="D1558" s="6">
        <v>0</v>
      </c>
      <c r="E1558" s="6">
        <v>0</v>
      </c>
      <c r="F1558" s="6">
        <v>0</v>
      </c>
      <c r="G1558" s="6">
        <v>0</v>
      </c>
      <c r="H1558" s="6">
        <v>0</v>
      </c>
      <c r="I1558" s="6">
        <v>5.6625141562853907</v>
      </c>
      <c r="J1558" s="6">
        <v>0</v>
      </c>
      <c r="K1558" s="6">
        <v>0</v>
      </c>
      <c r="L1558" s="6">
        <v>0</v>
      </c>
      <c r="M1558" s="6">
        <f t="shared" si="150"/>
        <v>1.1325028312570782</v>
      </c>
      <c r="N1558" s="6">
        <f t="shared" si="151"/>
        <v>0</v>
      </c>
      <c r="O1558" s="6">
        <f t="shared" si="152"/>
        <v>1.1325028312570782</v>
      </c>
      <c r="P1558" s="6">
        <f t="shared" si="153"/>
        <v>1.1325028312570782</v>
      </c>
      <c r="Q1558" s="6">
        <f t="shared" si="154"/>
        <v>0.75500188750471864</v>
      </c>
      <c r="R1558" s="6">
        <f t="shared" si="155"/>
        <v>0</v>
      </c>
      <c r="S1558" t="str" cm="1">
        <f t="array" ref="S1558">_xlfn.IFS(R1558&gt;Q1558,"Zunahme",-1*Q1558&gt;R1558,"Abnahme",TRUE,"Konstant")</f>
        <v>Konstant</v>
      </c>
      <c r="T1558">
        <f>IFERROR(INDEX(Gemeinde_Kennzahlen!A:C,MATCH(B1558,Gemeinde_Kennzahlen!B:B,),3),0)</f>
        <v>1422</v>
      </c>
      <c r="U1558">
        <f>IFERROR(IF(ISNUMBER(INDEX(Gemeinde_Kennzahlen!A:W,MATCH(B1558,Gemeinde_Kennzahlen!B:B,),23)),INDEX(Gemeinde_Kennzahlen!A:W,MATCH(B1558,Gemeinde_Kennzahlen!B:B,),23),0),0)</f>
        <v>344</v>
      </c>
    </row>
    <row r="1559" spans="1:21" x14ac:dyDescent="0.2">
      <c r="A1559">
        <v>5181</v>
      </c>
      <c r="B1559" t="s">
        <v>836</v>
      </c>
      <c r="C1559" s="6">
        <v>15.105740181268883</v>
      </c>
      <c r="D1559" s="6">
        <v>0</v>
      </c>
      <c r="E1559" s="6">
        <v>0</v>
      </c>
      <c r="F1559" s="6">
        <v>0</v>
      </c>
      <c r="G1559" s="6">
        <v>0</v>
      </c>
      <c r="H1559" s="6">
        <v>0</v>
      </c>
      <c r="I1559" s="6">
        <v>0</v>
      </c>
      <c r="J1559" s="6">
        <v>0</v>
      </c>
      <c r="K1559" s="6">
        <v>0</v>
      </c>
      <c r="L1559" s="6">
        <v>0</v>
      </c>
      <c r="M1559" s="6">
        <f t="shared" si="150"/>
        <v>1.5105740181268883</v>
      </c>
      <c r="N1559" s="6">
        <f t="shared" si="151"/>
        <v>0</v>
      </c>
      <c r="O1559" s="6">
        <f t="shared" si="152"/>
        <v>3.0211480362537766</v>
      </c>
      <c r="P1559" s="6">
        <f t="shared" si="153"/>
        <v>0</v>
      </c>
      <c r="Q1559" s="6">
        <f t="shared" si="154"/>
        <v>1.5105740181268883</v>
      </c>
      <c r="R1559" s="6">
        <f t="shared" si="155"/>
        <v>-1.5105740181268883</v>
      </c>
      <c r="S1559" t="str" cm="1">
        <f t="array" ref="S1559">_xlfn.IFS(R1559&gt;Q1559,"Zunahme",-1*Q1559&gt;R1559,"Abnahme",TRUE,"Konstant")</f>
        <v>Konstant</v>
      </c>
      <c r="T1559">
        <f>IFERROR(INDEX(Gemeinde_Kennzahlen!A:C,MATCH(B1559,Gemeinde_Kennzahlen!B:B,),3),0)</f>
        <v>565</v>
      </c>
      <c r="U1559">
        <f>IFERROR(IF(ISNUMBER(INDEX(Gemeinde_Kennzahlen!A:W,MATCH(B1559,Gemeinde_Kennzahlen!B:B,),23)),INDEX(Gemeinde_Kennzahlen!A:W,MATCH(B1559,Gemeinde_Kennzahlen!B:B,),23),0),0)</f>
        <v>97</v>
      </c>
    </row>
    <row r="1560" spans="1:21" x14ac:dyDescent="0.2">
      <c r="A1560">
        <v>5186</v>
      </c>
      <c r="B1560" t="s">
        <v>835</v>
      </c>
      <c r="C1560" s="6">
        <v>6.7385444743935308</v>
      </c>
      <c r="D1560" s="6">
        <v>0</v>
      </c>
      <c r="E1560" s="6">
        <v>6.7385444743935308</v>
      </c>
      <c r="F1560" s="6">
        <v>0</v>
      </c>
      <c r="G1560" s="6">
        <v>0</v>
      </c>
      <c r="H1560" s="6">
        <v>6.7385444743935308</v>
      </c>
      <c r="I1560" s="6">
        <v>0</v>
      </c>
      <c r="J1560" s="6">
        <v>0</v>
      </c>
      <c r="K1560" s="6">
        <v>0</v>
      </c>
      <c r="L1560" s="6">
        <v>0</v>
      </c>
      <c r="M1560" s="6">
        <f t="shared" si="150"/>
        <v>2.0215633423180592</v>
      </c>
      <c r="N1560" s="6">
        <f t="shared" si="151"/>
        <v>0</v>
      </c>
      <c r="O1560" s="6">
        <f t="shared" si="152"/>
        <v>2.6954177897574123</v>
      </c>
      <c r="P1560" s="6">
        <f t="shared" si="153"/>
        <v>1.3477088948787062</v>
      </c>
      <c r="Q1560" s="6">
        <f t="shared" si="154"/>
        <v>1.0293296709244923</v>
      </c>
      <c r="R1560" s="6">
        <f t="shared" si="155"/>
        <v>-0.67385444743935308</v>
      </c>
      <c r="S1560" t="str" cm="1">
        <f t="array" ref="S1560">_xlfn.IFS(R1560&gt;Q1560,"Zunahme",-1*Q1560&gt;R1560,"Abnahme",TRUE,"Konstant")</f>
        <v>Konstant</v>
      </c>
      <c r="T1560">
        <f>IFERROR(INDEX(Gemeinde_Kennzahlen!A:C,MATCH(B1560,Gemeinde_Kennzahlen!B:B,),3),0)</f>
        <v>463</v>
      </c>
      <c r="U1560">
        <f>IFERROR(IF(ISNUMBER(INDEX(Gemeinde_Kennzahlen!A:W,MATCH(B1560,Gemeinde_Kennzahlen!B:B,),23)),INDEX(Gemeinde_Kennzahlen!A:W,MATCH(B1560,Gemeinde_Kennzahlen!B:B,),23),0),0)</f>
        <v>1021</v>
      </c>
    </row>
    <row r="1561" spans="1:21" x14ac:dyDescent="0.2">
      <c r="A1561">
        <v>5187</v>
      </c>
      <c r="B1561" t="s">
        <v>834</v>
      </c>
      <c r="C1561" s="6">
        <v>0</v>
      </c>
      <c r="D1561" s="6">
        <v>7.2727272727272725</v>
      </c>
      <c r="E1561" s="6">
        <v>7.2727272727272725</v>
      </c>
      <c r="F1561" s="6">
        <v>0</v>
      </c>
      <c r="G1561" s="6">
        <v>0</v>
      </c>
      <c r="H1561" s="6">
        <v>0</v>
      </c>
      <c r="I1561" s="6">
        <v>7.2727272727272725</v>
      </c>
      <c r="J1561" s="6">
        <v>14.545454545454545</v>
      </c>
      <c r="K1561" s="6">
        <v>7.2727272727272725</v>
      </c>
      <c r="L1561" s="6">
        <v>0</v>
      </c>
      <c r="M1561" s="6">
        <f t="shared" si="150"/>
        <v>4.3636363636363633</v>
      </c>
      <c r="N1561" s="6">
        <f t="shared" si="151"/>
        <v>3.6363636363636362</v>
      </c>
      <c r="O1561" s="6">
        <f t="shared" si="152"/>
        <v>2.9090909090909092</v>
      </c>
      <c r="P1561" s="6">
        <f t="shared" si="153"/>
        <v>5.8181818181818183</v>
      </c>
      <c r="Q1561" s="6">
        <f t="shared" si="154"/>
        <v>1.6080605044147391</v>
      </c>
      <c r="R1561" s="6">
        <f t="shared" si="155"/>
        <v>1.454545454545455</v>
      </c>
      <c r="S1561" t="str" cm="1">
        <f t="array" ref="S1561">_xlfn.IFS(R1561&gt;Q1561,"Zunahme",-1*Q1561&gt;R1561,"Abnahme",TRUE,"Konstant")</f>
        <v>Konstant</v>
      </c>
      <c r="T1561">
        <f>IFERROR(INDEX(Gemeinde_Kennzahlen!A:C,MATCH(B1561,Gemeinde_Kennzahlen!B:B,),3),0)</f>
        <v>1375</v>
      </c>
      <c r="U1561">
        <f>IFERROR(IF(ISNUMBER(INDEX(Gemeinde_Kennzahlen!A:W,MATCH(B1561,Gemeinde_Kennzahlen!B:B,),23)),INDEX(Gemeinde_Kennzahlen!A:W,MATCH(B1561,Gemeinde_Kennzahlen!B:B,),23),0),0)</f>
        <v>0</v>
      </c>
    </row>
    <row r="1562" spans="1:21" x14ac:dyDescent="0.2">
      <c r="A1562">
        <v>5189</v>
      </c>
      <c r="B1562" t="s">
        <v>833</v>
      </c>
      <c r="C1562" s="6">
        <v>2.7092928745597402</v>
      </c>
      <c r="D1562" s="6">
        <v>0</v>
      </c>
      <c r="E1562" s="6">
        <v>2.7092928745597402</v>
      </c>
      <c r="F1562" s="6">
        <v>2.7092928745597402</v>
      </c>
      <c r="G1562" s="6">
        <v>0</v>
      </c>
      <c r="H1562" s="6">
        <v>5.4185857491194804</v>
      </c>
      <c r="I1562" s="6">
        <v>2.7092928745597402</v>
      </c>
      <c r="J1562" s="6">
        <v>2.7092928745597402</v>
      </c>
      <c r="K1562" s="6">
        <v>0</v>
      </c>
      <c r="L1562" s="6">
        <v>0</v>
      </c>
      <c r="M1562" s="6">
        <f t="shared" si="150"/>
        <v>1.8965050121918181</v>
      </c>
      <c r="N1562" s="6">
        <f t="shared" si="151"/>
        <v>2.7092928745597402</v>
      </c>
      <c r="O1562" s="6">
        <f t="shared" si="152"/>
        <v>1.6255757247358442</v>
      </c>
      <c r="P1562" s="6">
        <f t="shared" si="153"/>
        <v>2.167434299647792</v>
      </c>
      <c r="Q1562" s="6">
        <f t="shared" si="154"/>
        <v>0.57826462904658615</v>
      </c>
      <c r="R1562" s="6">
        <f t="shared" si="155"/>
        <v>0.27092928745597389</v>
      </c>
      <c r="S1562" t="str" cm="1">
        <f t="array" ref="S1562">_xlfn.IFS(R1562&gt;Q1562,"Zunahme",-1*Q1562&gt;R1562,"Abnahme",TRUE,"Konstant")</f>
        <v>Konstant</v>
      </c>
      <c r="T1562">
        <f>IFERROR(INDEX(Gemeinde_Kennzahlen!A:C,MATCH(B1562,Gemeinde_Kennzahlen!B:B,),3),0)</f>
        <v>1727</v>
      </c>
      <c r="U1562">
        <f>IFERROR(IF(ISNUMBER(INDEX(Gemeinde_Kennzahlen!A:W,MATCH(B1562,Gemeinde_Kennzahlen!B:B,),23)),INDEX(Gemeinde_Kennzahlen!A:W,MATCH(B1562,Gemeinde_Kennzahlen!B:B,),23),0),0)</f>
        <v>1964</v>
      </c>
    </row>
    <row r="1563" spans="1:21" x14ac:dyDescent="0.2">
      <c r="A1563">
        <v>5192</v>
      </c>
      <c r="B1563" t="s">
        <v>832</v>
      </c>
      <c r="C1563" s="6">
        <v>2.255130421709389</v>
      </c>
      <c r="D1563" s="6">
        <v>1.8375136769483911</v>
      </c>
      <c r="E1563" s="6">
        <v>2.7562705154225866</v>
      </c>
      <c r="F1563" s="6">
        <v>1.9210370259005907</v>
      </c>
      <c r="G1563" s="6">
        <v>1.7539903279961915</v>
      </c>
      <c r="H1563" s="6">
        <v>2.0045603748527903</v>
      </c>
      <c r="I1563" s="6">
        <v>2.3386537706615886</v>
      </c>
      <c r="J1563" s="6">
        <v>1.2528502342829939</v>
      </c>
      <c r="K1563" s="6">
        <v>1.2528502342829939</v>
      </c>
      <c r="L1563" s="6">
        <v>1.5869436300917923</v>
      </c>
      <c r="M1563" s="6">
        <f t="shared" si="150"/>
        <v>1.8959800212149311</v>
      </c>
      <c r="N1563" s="6">
        <f t="shared" si="151"/>
        <v>1.8792753514244909</v>
      </c>
      <c r="O1563" s="6">
        <f t="shared" si="152"/>
        <v>2.1047883935954301</v>
      </c>
      <c r="P1563" s="6">
        <f t="shared" si="153"/>
        <v>1.6871716488344315</v>
      </c>
      <c r="Q1563" s="6">
        <f t="shared" si="154"/>
        <v>0.14995484738329953</v>
      </c>
      <c r="R1563" s="6">
        <f t="shared" si="155"/>
        <v>-0.20880837238049965</v>
      </c>
      <c r="S1563" t="str" cm="1">
        <f t="array" ref="S1563">_xlfn.IFS(R1563&gt;Q1563,"Zunahme",-1*Q1563&gt;R1563,"Abnahme",TRUE,"Konstant")</f>
        <v>Abnahme</v>
      </c>
      <c r="T1563">
        <f>IFERROR(INDEX(Gemeinde_Kennzahlen!A:C,MATCH(B1563,Gemeinde_Kennzahlen!B:B,),3),0)</f>
        <v>62615</v>
      </c>
      <c r="U1563">
        <f>IFERROR(IF(ISNUMBER(INDEX(Gemeinde_Kennzahlen!A:W,MATCH(B1563,Gemeinde_Kennzahlen!B:B,),23)),INDEX(Gemeinde_Kennzahlen!A:W,MATCH(B1563,Gemeinde_Kennzahlen!B:B,),23),0),0)</f>
        <v>57112</v>
      </c>
    </row>
    <row r="1564" spans="1:21" x14ac:dyDescent="0.2">
      <c r="A1564">
        <v>5193</v>
      </c>
      <c r="B1564" t="s">
        <v>831</v>
      </c>
      <c r="C1564" s="6">
        <v>0</v>
      </c>
      <c r="D1564" s="6">
        <v>0</v>
      </c>
      <c r="E1564" s="6">
        <v>0</v>
      </c>
      <c r="F1564" s="6">
        <v>0</v>
      </c>
      <c r="G1564" s="6">
        <v>4.7938638542665384</v>
      </c>
      <c r="H1564" s="6">
        <v>9.5877277085330768</v>
      </c>
      <c r="I1564" s="6">
        <v>4.7938638542665384</v>
      </c>
      <c r="J1564" s="6">
        <v>0</v>
      </c>
      <c r="K1564" s="6">
        <v>4.7938638542665384</v>
      </c>
      <c r="L1564" s="6">
        <v>0</v>
      </c>
      <c r="M1564" s="6">
        <f t="shared" si="150"/>
        <v>2.3969319271332692</v>
      </c>
      <c r="N1564" s="6">
        <f t="shared" si="151"/>
        <v>0</v>
      </c>
      <c r="O1564" s="6">
        <f t="shared" si="152"/>
        <v>0.9587727708533077</v>
      </c>
      <c r="P1564" s="6">
        <f t="shared" si="153"/>
        <v>3.8350910834132308</v>
      </c>
      <c r="Q1564" s="6">
        <f t="shared" si="154"/>
        <v>1.0719405453019124</v>
      </c>
      <c r="R1564" s="6">
        <f t="shared" si="155"/>
        <v>1.4381591562799616</v>
      </c>
      <c r="S1564" t="str" cm="1">
        <f t="array" ref="S1564">_xlfn.IFS(R1564&gt;Q1564,"Zunahme",-1*Q1564&gt;R1564,"Abnahme",TRUE,"Konstant")</f>
        <v>Zunahme</v>
      </c>
      <c r="T1564">
        <f>IFERROR(INDEX(Gemeinde_Kennzahlen!A:C,MATCH(B1564,Gemeinde_Kennzahlen!B:B,),3),0)</f>
        <v>1627</v>
      </c>
      <c r="U1564">
        <f>IFERROR(IF(ISNUMBER(INDEX(Gemeinde_Kennzahlen!A:W,MATCH(B1564,Gemeinde_Kennzahlen!B:B,),23)),INDEX(Gemeinde_Kennzahlen!A:W,MATCH(B1564,Gemeinde_Kennzahlen!B:B,),23),0),0)</f>
        <v>459</v>
      </c>
    </row>
    <row r="1565" spans="1:21" x14ac:dyDescent="0.2">
      <c r="A1565">
        <v>5194</v>
      </c>
      <c r="B1565" t="s">
        <v>830</v>
      </c>
      <c r="C1565" s="6">
        <v>0</v>
      </c>
      <c r="D1565" s="6">
        <v>0</v>
      </c>
      <c r="E1565" s="6">
        <v>2.6371308016877637</v>
      </c>
      <c r="F1565" s="6">
        <v>1.3185654008438819</v>
      </c>
      <c r="G1565" s="6">
        <v>1.3185654008438819</v>
      </c>
      <c r="H1565" s="6">
        <v>0</v>
      </c>
      <c r="I1565" s="6">
        <v>0</v>
      </c>
      <c r="J1565" s="6">
        <v>0</v>
      </c>
      <c r="K1565" s="6">
        <v>0</v>
      </c>
      <c r="L1565" s="6">
        <v>0</v>
      </c>
      <c r="M1565" s="6">
        <f t="shared" si="150"/>
        <v>0.52742616033755274</v>
      </c>
      <c r="N1565" s="6">
        <f t="shared" si="151"/>
        <v>0</v>
      </c>
      <c r="O1565" s="6">
        <f t="shared" si="152"/>
        <v>1.0548523206751055</v>
      </c>
      <c r="P1565" s="6">
        <f t="shared" si="153"/>
        <v>0</v>
      </c>
      <c r="Q1565" s="6">
        <f t="shared" si="154"/>
        <v>0.2915457797429149</v>
      </c>
      <c r="R1565" s="6">
        <f t="shared" si="155"/>
        <v>-0.52742616033755274</v>
      </c>
      <c r="S1565" t="str" cm="1">
        <f t="array" ref="S1565">_xlfn.IFS(R1565&gt;Q1565,"Zunahme",-1*Q1565&gt;R1565,"Abnahme",TRUE,"Konstant")</f>
        <v>Abnahme</v>
      </c>
      <c r="T1565">
        <f>IFERROR(INDEX(Gemeinde_Kennzahlen!A:C,MATCH(B1565,Gemeinde_Kennzahlen!B:B,),3),0)</f>
        <v>1305</v>
      </c>
      <c r="U1565">
        <f>IFERROR(IF(ISNUMBER(INDEX(Gemeinde_Kennzahlen!A:W,MATCH(B1565,Gemeinde_Kennzahlen!B:B,),23)),INDEX(Gemeinde_Kennzahlen!A:W,MATCH(B1565,Gemeinde_Kennzahlen!B:B,),23),0),0)</f>
        <v>6279</v>
      </c>
    </row>
    <row r="1566" spans="1:21" x14ac:dyDescent="0.2">
      <c r="A1566">
        <v>5195</v>
      </c>
      <c r="B1566" t="s">
        <v>829</v>
      </c>
      <c r="C1566" s="6">
        <v>0</v>
      </c>
      <c r="D1566" s="6">
        <v>0</v>
      </c>
      <c r="E1566" s="6">
        <v>0</v>
      </c>
      <c r="F1566" s="6">
        <v>0</v>
      </c>
      <c r="G1566" s="6">
        <v>0</v>
      </c>
      <c r="H1566" s="6">
        <v>0</v>
      </c>
      <c r="I1566" s="6">
        <v>14.285714285714285</v>
      </c>
      <c r="J1566" s="6">
        <v>0</v>
      </c>
      <c r="K1566" s="6">
        <v>0</v>
      </c>
      <c r="L1566" s="6">
        <v>0</v>
      </c>
      <c r="M1566" s="6">
        <f t="shared" si="150"/>
        <v>1.4285714285714284</v>
      </c>
      <c r="N1566" s="6">
        <f t="shared" si="151"/>
        <v>0</v>
      </c>
      <c r="O1566" s="6">
        <f t="shared" si="152"/>
        <v>0</v>
      </c>
      <c r="P1566" s="6">
        <f t="shared" si="153"/>
        <v>2.8571428571428568</v>
      </c>
      <c r="Q1566" s="6">
        <f t="shared" si="154"/>
        <v>1.4285714285714286</v>
      </c>
      <c r="R1566" s="6">
        <f t="shared" si="155"/>
        <v>1.4285714285714284</v>
      </c>
      <c r="S1566" t="str" cm="1">
        <f t="array" ref="S1566">_xlfn.IFS(R1566&gt;Q1566,"Zunahme",-1*Q1566&gt;R1566,"Abnahme",TRUE,"Konstant")</f>
        <v>Konstant</v>
      </c>
      <c r="T1566">
        <f>IFERROR(INDEX(Gemeinde_Kennzahlen!A:C,MATCH(B1566,Gemeinde_Kennzahlen!B:B,),3),0)</f>
        <v>700</v>
      </c>
      <c r="U1566">
        <f>IFERROR(IF(ISNUMBER(INDEX(Gemeinde_Kennzahlen!A:W,MATCH(B1566,Gemeinde_Kennzahlen!B:B,),23)),INDEX(Gemeinde_Kennzahlen!A:W,MATCH(B1566,Gemeinde_Kennzahlen!B:B,),23),0),0)</f>
        <v>0</v>
      </c>
    </row>
    <row r="1567" spans="1:21" x14ac:dyDescent="0.2">
      <c r="A1567">
        <v>5196</v>
      </c>
      <c r="B1567" t="s">
        <v>828</v>
      </c>
      <c r="C1567" s="6">
        <v>3.68052999631947</v>
      </c>
      <c r="D1567" s="6">
        <v>3.68052999631947</v>
      </c>
      <c r="E1567" s="6">
        <v>6.1342166605324495</v>
      </c>
      <c r="F1567" s="6">
        <v>3.68052999631947</v>
      </c>
      <c r="G1567" s="6">
        <v>2.45368666421298</v>
      </c>
      <c r="H1567" s="6">
        <v>0</v>
      </c>
      <c r="I1567" s="6">
        <v>1.22684333210649</v>
      </c>
      <c r="J1567" s="6">
        <v>0</v>
      </c>
      <c r="K1567" s="6">
        <v>2.45368666421298</v>
      </c>
      <c r="L1567" s="6">
        <v>1.22684333210649</v>
      </c>
      <c r="M1567" s="6">
        <f t="shared" si="150"/>
        <v>2.45368666421298</v>
      </c>
      <c r="N1567" s="6">
        <f t="shared" si="151"/>
        <v>2.45368666421298</v>
      </c>
      <c r="O1567" s="6">
        <f t="shared" si="152"/>
        <v>3.9258986627407682</v>
      </c>
      <c r="P1567" s="6">
        <f t="shared" si="153"/>
        <v>0.98147466568519204</v>
      </c>
      <c r="Q1567" s="6">
        <f t="shared" si="154"/>
        <v>0.60656757756476998</v>
      </c>
      <c r="R1567" s="6">
        <f t="shared" si="155"/>
        <v>-1.4722119985277879</v>
      </c>
      <c r="S1567" t="str" cm="1">
        <f t="array" ref="S1567">_xlfn.IFS(R1567&gt;Q1567,"Zunahme",-1*Q1567&gt;R1567,"Abnahme",TRUE,"Konstant")</f>
        <v>Abnahme</v>
      </c>
      <c r="T1567">
        <f>IFERROR(INDEX(Gemeinde_Kennzahlen!A:C,MATCH(B1567,Gemeinde_Kennzahlen!B:B,),3),0)</f>
        <v>6153</v>
      </c>
      <c r="U1567">
        <f>IFERROR(IF(ISNUMBER(INDEX(Gemeinde_Kennzahlen!A:W,MATCH(B1567,Gemeinde_Kennzahlen!B:B,),23)),INDEX(Gemeinde_Kennzahlen!A:W,MATCH(B1567,Gemeinde_Kennzahlen!B:B,),23),0),0)</f>
        <v>1998</v>
      </c>
    </row>
    <row r="1568" spans="1:21" x14ac:dyDescent="0.2">
      <c r="A1568">
        <v>5197</v>
      </c>
      <c r="B1568" t="s">
        <v>827</v>
      </c>
      <c r="C1568" s="6">
        <v>0</v>
      </c>
      <c r="D1568" s="6">
        <v>0</v>
      </c>
      <c r="E1568" s="6">
        <v>0</v>
      </c>
      <c r="F1568" s="6">
        <v>0</v>
      </c>
      <c r="G1568" s="6">
        <v>0</v>
      </c>
      <c r="H1568" s="6">
        <v>0</v>
      </c>
      <c r="I1568" s="6">
        <v>0</v>
      </c>
      <c r="J1568" s="6">
        <v>5.2002080083203328</v>
      </c>
      <c r="K1568" s="6">
        <v>0</v>
      </c>
      <c r="L1568" s="6">
        <v>0</v>
      </c>
      <c r="M1568" s="6">
        <f t="shared" si="150"/>
        <v>0.52002080083203328</v>
      </c>
      <c r="N1568" s="6">
        <f t="shared" si="151"/>
        <v>0</v>
      </c>
      <c r="O1568" s="6">
        <f t="shared" si="152"/>
        <v>0</v>
      </c>
      <c r="P1568" s="6">
        <f t="shared" si="153"/>
        <v>1.0400416016640666</v>
      </c>
      <c r="Q1568" s="6">
        <f t="shared" si="154"/>
        <v>0.52002080083203317</v>
      </c>
      <c r="R1568" s="6">
        <f t="shared" si="155"/>
        <v>0.52002080083203328</v>
      </c>
      <c r="S1568" t="str" cm="1">
        <f t="array" ref="S1568">_xlfn.IFS(R1568&gt;Q1568,"Zunahme",-1*Q1568&gt;R1568,"Abnahme",TRUE,"Konstant")</f>
        <v>Konstant</v>
      </c>
      <c r="T1568">
        <f>IFERROR(INDEX(Gemeinde_Kennzahlen!A:C,MATCH(B1568,Gemeinde_Kennzahlen!B:B,),3),0)</f>
        <v>1437</v>
      </c>
      <c r="U1568">
        <f>IFERROR(IF(ISNUMBER(INDEX(Gemeinde_Kennzahlen!A:W,MATCH(B1568,Gemeinde_Kennzahlen!B:B,),23)),INDEX(Gemeinde_Kennzahlen!A:W,MATCH(B1568,Gemeinde_Kennzahlen!B:B,),23),0),0)</f>
        <v>486</v>
      </c>
    </row>
    <row r="1569" spans="1:21" x14ac:dyDescent="0.2">
      <c r="A1569">
        <v>5198</v>
      </c>
      <c r="B1569" t="s">
        <v>826</v>
      </c>
      <c r="C1569" s="6">
        <v>5.5370985603543739</v>
      </c>
      <c r="D1569" s="6">
        <v>0</v>
      </c>
      <c r="E1569" s="6">
        <v>0</v>
      </c>
      <c r="F1569" s="6">
        <v>16.611295681063122</v>
      </c>
      <c r="G1569" s="6">
        <v>0</v>
      </c>
      <c r="H1569" s="6">
        <v>5.5370985603543739</v>
      </c>
      <c r="I1569" s="6">
        <v>0</v>
      </c>
      <c r="J1569" s="6">
        <v>5.5370985603543739</v>
      </c>
      <c r="K1569" s="6">
        <v>0</v>
      </c>
      <c r="L1569" s="6">
        <v>0</v>
      </c>
      <c r="M1569" s="6">
        <f t="shared" si="150"/>
        <v>3.3222591362126246</v>
      </c>
      <c r="N1569" s="6">
        <f t="shared" si="151"/>
        <v>0</v>
      </c>
      <c r="O1569" s="6">
        <f t="shared" si="152"/>
        <v>4.4296788482834994</v>
      </c>
      <c r="P1569" s="6">
        <f t="shared" si="153"/>
        <v>2.2148394241417497</v>
      </c>
      <c r="Q1569" s="6">
        <f t="shared" si="154"/>
        <v>1.6916115522169952</v>
      </c>
      <c r="R1569" s="6">
        <f t="shared" si="155"/>
        <v>-1.1074197120708749</v>
      </c>
      <c r="S1569" t="str" cm="1">
        <f t="array" ref="S1569">_xlfn.IFS(R1569&gt;Q1569,"Zunahme",-1*Q1569&gt;R1569,"Abnahme",TRUE,"Konstant")</f>
        <v>Konstant</v>
      </c>
      <c r="T1569">
        <f>IFERROR(INDEX(Gemeinde_Kennzahlen!A:C,MATCH(B1569,Gemeinde_Kennzahlen!B:B,),3),0)</f>
        <v>1806</v>
      </c>
      <c r="U1569">
        <f>IFERROR(IF(ISNUMBER(INDEX(Gemeinde_Kennzahlen!A:W,MATCH(B1569,Gemeinde_Kennzahlen!B:B,),23)),INDEX(Gemeinde_Kennzahlen!A:W,MATCH(B1569,Gemeinde_Kennzahlen!B:B,),23),0),0)</f>
        <v>0</v>
      </c>
    </row>
    <row r="1570" spans="1:21" x14ac:dyDescent="0.2">
      <c r="A1570">
        <v>5199</v>
      </c>
      <c r="B1570" t="s">
        <v>825</v>
      </c>
      <c r="C1570" s="6">
        <v>2.3277467411545625</v>
      </c>
      <c r="D1570" s="6">
        <v>0</v>
      </c>
      <c r="E1570" s="6">
        <v>0</v>
      </c>
      <c r="F1570" s="6">
        <v>0</v>
      </c>
      <c r="G1570" s="6">
        <v>0</v>
      </c>
      <c r="H1570" s="6">
        <v>4.655493482309125</v>
      </c>
      <c r="I1570" s="6">
        <v>2.3277467411545625</v>
      </c>
      <c r="J1570" s="6">
        <v>0</v>
      </c>
      <c r="K1570" s="6">
        <v>0</v>
      </c>
      <c r="L1570" s="6">
        <v>0</v>
      </c>
      <c r="M1570" s="6">
        <f t="shared" si="150"/>
        <v>0.93109869646182497</v>
      </c>
      <c r="N1570" s="6">
        <f t="shared" si="151"/>
        <v>0</v>
      </c>
      <c r="O1570" s="6">
        <f t="shared" si="152"/>
        <v>0.46554934823091249</v>
      </c>
      <c r="P1570" s="6">
        <f t="shared" si="153"/>
        <v>1.3966480446927374</v>
      </c>
      <c r="Q1570" s="6">
        <f t="shared" si="154"/>
        <v>0.51468416982548104</v>
      </c>
      <c r="R1570" s="6">
        <f t="shared" si="155"/>
        <v>0.46554934823091243</v>
      </c>
      <c r="S1570" t="str" cm="1">
        <f t="array" ref="S1570">_xlfn.IFS(R1570&gt;Q1570,"Zunahme",-1*Q1570&gt;R1570,"Abnahme",TRUE,"Konstant")</f>
        <v>Konstant</v>
      </c>
      <c r="T1570">
        <f>IFERROR(INDEX(Gemeinde_Kennzahlen!A:C,MATCH(B1570,Gemeinde_Kennzahlen!B:B,),3),0)</f>
        <v>1377</v>
      </c>
      <c r="U1570">
        <f>IFERROR(IF(ISNUMBER(INDEX(Gemeinde_Kennzahlen!A:W,MATCH(B1570,Gemeinde_Kennzahlen!B:B,),23)),INDEX(Gemeinde_Kennzahlen!A:W,MATCH(B1570,Gemeinde_Kennzahlen!B:B,),23),0),0)</f>
        <v>2919</v>
      </c>
    </row>
    <row r="1571" spans="1:21" x14ac:dyDescent="0.2">
      <c r="A1571">
        <v>5200</v>
      </c>
      <c r="B1571" t="s">
        <v>824</v>
      </c>
      <c r="C1571" s="6">
        <v>0</v>
      </c>
      <c r="D1571" s="6">
        <v>0</v>
      </c>
      <c r="E1571" s="6">
        <v>0</v>
      </c>
      <c r="F1571" s="6">
        <v>0</v>
      </c>
      <c r="G1571" s="6">
        <v>0</v>
      </c>
      <c r="H1571" s="6">
        <v>0</v>
      </c>
      <c r="I1571" s="6">
        <v>0</v>
      </c>
      <c r="J1571" s="6">
        <v>0</v>
      </c>
      <c r="K1571" s="6">
        <v>0</v>
      </c>
      <c r="L1571" s="6">
        <v>0</v>
      </c>
      <c r="M1571" s="6">
        <f t="shared" si="150"/>
        <v>0</v>
      </c>
      <c r="N1571" s="6">
        <f t="shared" si="151"/>
        <v>0</v>
      </c>
      <c r="O1571" s="6">
        <f t="shared" si="152"/>
        <v>0</v>
      </c>
      <c r="P1571" s="6">
        <f t="shared" si="153"/>
        <v>0</v>
      </c>
      <c r="Q1571" s="6">
        <f t="shared" si="154"/>
        <v>0</v>
      </c>
      <c r="R1571" s="6">
        <f t="shared" si="155"/>
        <v>0</v>
      </c>
      <c r="S1571" t="str" cm="1">
        <f t="array" ref="S1571">_xlfn.IFS(R1571&gt;Q1571,"Zunahme",-1*Q1571&gt;R1571,"Abnahme",TRUE,"Konstant")</f>
        <v>Konstant</v>
      </c>
      <c r="T1571">
        <f>IFERROR(INDEX(Gemeinde_Kennzahlen!A:C,MATCH(B1571,Gemeinde_Kennzahlen!B:B,),3),0)</f>
        <v>317</v>
      </c>
      <c r="U1571">
        <f>IFERROR(IF(ISNUMBER(INDEX(Gemeinde_Kennzahlen!A:W,MATCH(B1571,Gemeinde_Kennzahlen!B:B,),23)),INDEX(Gemeinde_Kennzahlen!A:W,MATCH(B1571,Gemeinde_Kennzahlen!B:B,),23),0),0)</f>
        <v>49</v>
      </c>
    </row>
    <row r="1572" spans="1:21" x14ac:dyDescent="0.2">
      <c r="A1572">
        <v>5202</v>
      </c>
      <c r="B1572" t="s">
        <v>823</v>
      </c>
      <c r="C1572" s="6">
        <v>0</v>
      </c>
      <c r="D1572" s="6">
        <v>0</v>
      </c>
      <c r="E1572" s="6">
        <v>0</v>
      </c>
      <c r="F1572" s="6">
        <v>0</v>
      </c>
      <c r="G1572" s="6">
        <v>0</v>
      </c>
      <c r="H1572" s="6">
        <v>0</v>
      </c>
      <c r="I1572" s="6">
        <v>6.4850843060959793</v>
      </c>
      <c r="J1572" s="6">
        <v>0</v>
      </c>
      <c r="K1572" s="6">
        <v>6.4850843060959793</v>
      </c>
      <c r="L1572" s="6">
        <v>0</v>
      </c>
      <c r="M1572" s="6">
        <f t="shared" si="150"/>
        <v>1.2970168612191959</v>
      </c>
      <c r="N1572" s="6">
        <f t="shared" si="151"/>
        <v>0</v>
      </c>
      <c r="O1572" s="6">
        <f t="shared" si="152"/>
        <v>0</v>
      </c>
      <c r="P1572" s="6">
        <f t="shared" si="153"/>
        <v>2.5940337224383918</v>
      </c>
      <c r="Q1572" s="6">
        <f t="shared" si="154"/>
        <v>0.86467790747946394</v>
      </c>
      <c r="R1572" s="6">
        <f t="shared" si="155"/>
        <v>1.2970168612191959</v>
      </c>
      <c r="S1572" t="str" cm="1">
        <f t="array" ref="S1572">_xlfn.IFS(R1572&gt;Q1572,"Zunahme",-1*Q1572&gt;R1572,"Abnahme",TRUE,"Konstant")</f>
        <v>Zunahme</v>
      </c>
      <c r="T1572">
        <f>IFERROR(INDEX(Gemeinde_Kennzahlen!A:C,MATCH(B1572,Gemeinde_Kennzahlen!B:B,),3),0)</f>
        <v>849</v>
      </c>
      <c r="U1572">
        <f>IFERROR(IF(ISNUMBER(INDEX(Gemeinde_Kennzahlen!A:W,MATCH(B1572,Gemeinde_Kennzahlen!B:B,),23)),INDEX(Gemeinde_Kennzahlen!A:W,MATCH(B1572,Gemeinde_Kennzahlen!B:B,),23),0),0)</f>
        <v>693</v>
      </c>
    </row>
    <row r="1573" spans="1:21" x14ac:dyDescent="0.2">
      <c r="A1573">
        <v>5203</v>
      </c>
      <c r="B1573" t="s">
        <v>822</v>
      </c>
      <c r="C1573" s="6">
        <v>10.718113612004288</v>
      </c>
      <c r="D1573" s="6">
        <v>0</v>
      </c>
      <c r="E1573" s="6">
        <v>0</v>
      </c>
      <c r="F1573" s="6">
        <v>0</v>
      </c>
      <c r="G1573" s="6">
        <v>0</v>
      </c>
      <c r="H1573" s="6">
        <v>0</v>
      </c>
      <c r="I1573" s="6">
        <v>0</v>
      </c>
      <c r="J1573" s="6">
        <v>0</v>
      </c>
      <c r="K1573" s="6">
        <v>10.718113612004288</v>
      </c>
      <c r="L1573" s="6">
        <v>0</v>
      </c>
      <c r="M1573" s="6">
        <f t="shared" si="150"/>
        <v>2.1436227224008575</v>
      </c>
      <c r="N1573" s="6">
        <f t="shared" si="151"/>
        <v>0</v>
      </c>
      <c r="O1573" s="6">
        <f t="shared" si="152"/>
        <v>2.1436227224008575</v>
      </c>
      <c r="P1573" s="6">
        <f t="shared" si="153"/>
        <v>2.1436227224008575</v>
      </c>
      <c r="Q1573" s="6">
        <f t="shared" si="154"/>
        <v>1.4290818149339051</v>
      </c>
      <c r="R1573" s="6">
        <f t="shared" si="155"/>
        <v>0</v>
      </c>
      <c r="S1573" t="str" cm="1">
        <f t="array" ref="S1573">_xlfn.IFS(R1573&gt;Q1573,"Zunahme",-1*Q1573&gt;R1573,"Abnahme",TRUE,"Konstant")</f>
        <v>Konstant</v>
      </c>
      <c r="T1573">
        <f>IFERROR(INDEX(Gemeinde_Kennzahlen!A:C,MATCH(B1573,Gemeinde_Kennzahlen!B:B,),3),0)</f>
        <v>715</v>
      </c>
      <c r="U1573">
        <f>IFERROR(IF(ISNUMBER(INDEX(Gemeinde_Kennzahlen!A:W,MATCH(B1573,Gemeinde_Kennzahlen!B:B,),23)),INDEX(Gemeinde_Kennzahlen!A:W,MATCH(B1573,Gemeinde_Kennzahlen!B:B,),23),0),0)</f>
        <v>218</v>
      </c>
    </row>
    <row r="1574" spans="1:21" x14ac:dyDescent="0.2">
      <c r="A1574">
        <v>5205</v>
      </c>
      <c r="B1574" t="s">
        <v>821</v>
      </c>
      <c r="C1574" s="6">
        <v>5.4054054054054053</v>
      </c>
      <c r="D1574" s="6">
        <v>0</v>
      </c>
      <c r="E1574" s="6">
        <v>0</v>
      </c>
      <c r="F1574" s="6">
        <v>0</v>
      </c>
      <c r="G1574" s="6">
        <v>0</v>
      </c>
      <c r="H1574" s="6">
        <v>0</v>
      </c>
      <c r="I1574" s="6">
        <v>5.4054054054054053</v>
      </c>
      <c r="J1574" s="6">
        <v>0</v>
      </c>
      <c r="K1574" s="6">
        <v>0</v>
      </c>
      <c r="L1574" s="6">
        <v>0</v>
      </c>
      <c r="M1574" s="6">
        <f t="shared" si="150"/>
        <v>1.0810810810810811</v>
      </c>
      <c r="N1574" s="6">
        <f t="shared" si="151"/>
        <v>0</v>
      </c>
      <c r="O1574" s="6">
        <f t="shared" si="152"/>
        <v>1.0810810810810811</v>
      </c>
      <c r="P1574" s="6">
        <f t="shared" si="153"/>
        <v>1.0810810810810811</v>
      </c>
      <c r="Q1574" s="6">
        <f t="shared" si="154"/>
        <v>0.72072072072072069</v>
      </c>
      <c r="R1574" s="6">
        <f t="shared" si="155"/>
        <v>0</v>
      </c>
      <c r="S1574" t="str" cm="1">
        <f t="array" ref="S1574">_xlfn.IFS(R1574&gt;Q1574,"Zunahme",-1*Q1574&gt;R1574,"Abnahme",TRUE,"Konstant")</f>
        <v>Konstant</v>
      </c>
      <c r="T1574">
        <f>IFERROR(INDEX(Gemeinde_Kennzahlen!A:C,MATCH(B1574,Gemeinde_Kennzahlen!B:B,),3),0)</f>
        <v>810</v>
      </c>
      <c r="U1574">
        <f>IFERROR(IF(ISNUMBER(INDEX(Gemeinde_Kennzahlen!A:W,MATCH(B1574,Gemeinde_Kennzahlen!B:B,),23)),INDEX(Gemeinde_Kennzahlen!A:W,MATCH(B1574,Gemeinde_Kennzahlen!B:B,),23),0),0)</f>
        <v>1040</v>
      </c>
    </row>
    <row r="1575" spans="1:21" x14ac:dyDescent="0.2">
      <c r="A1575">
        <v>5206</v>
      </c>
      <c r="B1575" t="s">
        <v>820</v>
      </c>
      <c r="C1575" s="6">
        <v>0</v>
      </c>
      <c r="D1575" s="6">
        <v>0</v>
      </c>
      <c r="E1575" s="6">
        <v>0</v>
      </c>
      <c r="F1575" s="6">
        <v>0</v>
      </c>
      <c r="G1575" s="6">
        <v>0</v>
      </c>
      <c r="H1575" s="6">
        <v>0</v>
      </c>
      <c r="I1575" s="6">
        <v>0</v>
      </c>
      <c r="J1575" s="6">
        <v>0</v>
      </c>
      <c r="K1575" s="6">
        <v>0</v>
      </c>
      <c r="L1575" s="6">
        <v>0</v>
      </c>
      <c r="M1575" s="6">
        <f t="shared" si="150"/>
        <v>0</v>
      </c>
      <c r="N1575" s="6">
        <f t="shared" si="151"/>
        <v>0</v>
      </c>
      <c r="O1575" s="6">
        <f t="shared" si="152"/>
        <v>0</v>
      </c>
      <c r="P1575" s="6">
        <f t="shared" si="153"/>
        <v>0</v>
      </c>
      <c r="Q1575" s="6">
        <f t="shared" si="154"/>
        <v>0</v>
      </c>
      <c r="R1575" s="6">
        <f t="shared" si="155"/>
        <v>0</v>
      </c>
      <c r="S1575" t="str" cm="1">
        <f t="array" ref="S1575">_xlfn.IFS(R1575&gt;Q1575,"Zunahme",-1*Q1575&gt;R1575,"Abnahme",TRUE,"Konstant")</f>
        <v>Konstant</v>
      </c>
      <c r="T1575">
        <f>IFERROR(INDEX(Gemeinde_Kennzahlen!A:C,MATCH(B1575,Gemeinde_Kennzahlen!B:B,),3),0)</f>
        <v>324</v>
      </c>
      <c r="U1575">
        <f>IFERROR(IF(ISNUMBER(INDEX(Gemeinde_Kennzahlen!A:W,MATCH(B1575,Gemeinde_Kennzahlen!B:B,),23)),INDEX(Gemeinde_Kennzahlen!A:W,MATCH(B1575,Gemeinde_Kennzahlen!B:B,),23),0),0)</f>
        <v>0</v>
      </c>
    </row>
    <row r="1576" spans="1:21" x14ac:dyDescent="0.2">
      <c r="A1576">
        <v>5207</v>
      </c>
      <c r="B1576" t="s">
        <v>819</v>
      </c>
      <c r="C1576" s="6">
        <v>0</v>
      </c>
      <c r="D1576" s="6">
        <v>8.5178875638841571</v>
      </c>
      <c r="E1576" s="6">
        <v>0</v>
      </c>
      <c r="F1576" s="6">
        <v>0</v>
      </c>
      <c r="G1576" s="6">
        <v>0</v>
      </c>
      <c r="H1576" s="6">
        <v>0</v>
      </c>
      <c r="I1576" s="6">
        <v>0</v>
      </c>
      <c r="J1576" s="6">
        <v>8.5178875638841571</v>
      </c>
      <c r="K1576" s="6">
        <v>0</v>
      </c>
      <c r="L1576" s="6">
        <v>0</v>
      </c>
      <c r="M1576" s="6">
        <f t="shared" si="150"/>
        <v>1.7035775127768313</v>
      </c>
      <c r="N1576" s="6">
        <f t="shared" si="151"/>
        <v>0</v>
      </c>
      <c r="O1576" s="6">
        <f t="shared" si="152"/>
        <v>1.7035775127768313</v>
      </c>
      <c r="P1576" s="6">
        <f t="shared" si="153"/>
        <v>1.7035775127768313</v>
      </c>
      <c r="Q1576" s="6">
        <f t="shared" si="154"/>
        <v>1.1357183418512209</v>
      </c>
      <c r="R1576" s="6">
        <f t="shared" si="155"/>
        <v>0</v>
      </c>
      <c r="S1576" t="str" cm="1">
        <f t="array" ref="S1576">_xlfn.IFS(R1576&gt;Q1576,"Zunahme",-1*Q1576&gt;R1576,"Abnahme",TRUE,"Konstant")</f>
        <v>Konstant</v>
      </c>
      <c r="T1576">
        <f>IFERROR(INDEX(Gemeinde_Kennzahlen!A:C,MATCH(B1576,Gemeinde_Kennzahlen!B:B,),3),0)</f>
        <v>832</v>
      </c>
      <c r="U1576">
        <f>IFERROR(IF(ISNUMBER(INDEX(Gemeinde_Kennzahlen!A:W,MATCH(B1576,Gemeinde_Kennzahlen!B:B,),23)),INDEX(Gemeinde_Kennzahlen!A:W,MATCH(B1576,Gemeinde_Kennzahlen!B:B,),23),0),0)</f>
        <v>342</v>
      </c>
    </row>
    <row r="1577" spans="1:21" x14ac:dyDescent="0.2">
      <c r="A1577">
        <v>5208</v>
      </c>
      <c r="B1577" t="s">
        <v>818</v>
      </c>
      <c r="C1577" s="6">
        <v>5.8858151854031782</v>
      </c>
      <c r="D1577" s="6">
        <v>0</v>
      </c>
      <c r="E1577" s="6">
        <v>0</v>
      </c>
      <c r="F1577" s="6">
        <v>0</v>
      </c>
      <c r="G1577" s="6">
        <v>0</v>
      </c>
      <c r="H1577" s="6">
        <v>0</v>
      </c>
      <c r="I1577" s="6">
        <v>0</v>
      </c>
      <c r="J1577" s="6">
        <v>0</v>
      </c>
      <c r="K1577" s="6">
        <v>0</v>
      </c>
      <c r="L1577" s="6">
        <v>5.8858151854031782</v>
      </c>
      <c r="M1577" s="6">
        <f t="shared" si="150"/>
        <v>1.1771630370806356</v>
      </c>
      <c r="N1577" s="6">
        <f t="shared" si="151"/>
        <v>0</v>
      </c>
      <c r="O1577" s="6">
        <f t="shared" si="152"/>
        <v>1.1771630370806356</v>
      </c>
      <c r="P1577" s="6">
        <f t="shared" si="153"/>
        <v>1.1771630370806356</v>
      </c>
      <c r="Q1577" s="6">
        <f t="shared" si="154"/>
        <v>0.78477535805375698</v>
      </c>
      <c r="R1577" s="6">
        <f t="shared" si="155"/>
        <v>0</v>
      </c>
      <c r="S1577" t="str" cm="1">
        <f t="array" ref="S1577">_xlfn.IFS(R1577&gt;Q1577,"Zunahme",-1*Q1577&gt;R1577,"Abnahme",TRUE,"Konstant")</f>
        <v>Konstant</v>
      </c>
      <c r="T1577">
        <f>IFERROR(INDEX(Gemeinde_Kennzahlen!A:C,MATCH(B1577,Gemeinde_Kennzahlen!B:B,),3),0)</f>
        <v>1482</v>
      </c>
      <c r="U1577">
        <f>IFERROR(IF(ISNUMBER(INDEX(Gemeinde_Kennzahlen!A:W,MATCH(B1577,Gemeinde_Kennzahlen!B:B,),23)),INDEX(Gemeinde_Kennzahlen!A:W,MATCH(B1577,Gemeinde_Kennzahlen!B:B,),23),0),0)</f>
        <v>217</v>
      </c>
    </row>
    <row r="1578" spans="1:21" x14ac:dyDescent="0.2">
      <c r="A1578">
        <v>5210</v>
      </c>
      <c r="B1578" t="s">
        <v>817</v>
      </c>
      <c r="C1578" s="6">
        <v>1.3368983957219251</v>
      </c>
      <c r="D1578" s="6">
        <v>2.6737967914438503</v>
      </c>
      <c r="E1578" s="6">
        <v>0</v>
      </c>
      <c r="F1578" s="6">
        <v>2.6737967914438503</v>
      </c>
      <c r="G1578" s="6">
        <v>0</v>
      </c>
      <c r="H1578" s="6">
        <v>4.0106951871657754</v>
      </c>
      <c r="I1578" s="6">
        <v>2.6737967914438503</v>
      </c>
      <c r="J1578" s="6">
        <v>1.3368983957219251</v>
      </c>
      <c r="K1578" s="6">
        <v>0</v>
      </c>
      <c r="L1578" s="6">
        <v>1.3368983957219251</v>
      </c>
      <c r="M1578" s="6">
        <f t="shared" si="150"/>
        <v>1.6042780748663101</v>
      </c>
      <c r="N1578" s="6">
        <f t="shared" si="151"/>
        <v>1.3368983957219251</v>
      </c>
      <c r="O1578" s="6">
        <f t="shared" si="152"/>
        <v>1.3368983957219251</v>
      </c>
      <c r="P1578" s="6">
        <f t="shared" si="153"/>
        <v>1.8716577540106953</v>
      </c>
      <c r="Q1578" s="6">
        <f t="shared" si="154"/>
        <v>0.43662918766188563</v>
      </c>
      <c r="R1578" s="6">
        <f t="shared" si="155"/>
        <v>0.26737967914438521</v>
      </c>
      <c r="S1578" t="str" cm="1">
        <f t="array" ref="S1578">_xlfn.IFS(R1578&gt;Q1578,"Zunahme",-1*Q1578&gt;R1578,"Abnahme",TRUE,"Konstant")</f>
        <v>Konstant</v>
      </c>
      <c r="T1578">
        <f>IFERROR(INDEX(Gemeinde_Kennzahlen!A:C,MATCH(B1578,Gemeinde_Kennzahlen!B:B,),3),0)</f>
        <v>4303</v>
      </c>
      <c r="U1578">
        <f>IFERROR(IF(ISNUMBER(INDEX(Gemeinde_Kennzahlen!A:W,MATCH(B1578,Gemeinde_Kennzahlen!B:B,),23)),INDEX(Gemeinde_Kennzahlen!A:W,MATCH(B1578,Gemeinde_Kennzahlen!B:B,),23),0),0)</f>
        <v>3177</v>
      </c>
    </row>
    <row r="1579" spans="1:21" x14ac:dyDescent="0.2">
      <c r="A1579">
        <v>5212</v>
      </c>
      <c r="B1579" t="s">
        <v>816</v>
      </c>
      <c r="C1579" s="6">
        <v>0</v>
      </c>
      <c r="D1579" s="6">
        <v>0</v>
      </c>
      <c r="E1579" s="6">
        <v>0</v>
      </c>
      <c r="F1579" s="6">
        <v>0</v>
      </c>
      <c r="G1579" s="6">
        <v>0</v>
      </c>
      <c r="H1579" s="6">
        <v>0</v>
      </c>
      <c r="I1579" s="6">
        <v>0</v>
      </c>
      <c r="J1579" s="6">
        <v>0</v>
      </c>
      <c r="K1579" s="6">
        <v>0</v>
      </c>
      <c r="L1579" s="6">
        <v>0</v>
      </c>
      <c r="M1579" s="6">
        <f t="shared" si="150"/>
        <v>0</v>
      </c>
      <c r="N1579" s="6">
        <f t="shared" si="151"/>
        <v>0</v>
      </c>
      <c r="O1579" s="6">
        <f t="shared" si="152"/>
        <v>0</v>
      </c>
      <c r="P1579" s="6">
        <f t="shared" si="153"/>
        <v>0</v>
      </c>
      <c r="Q1579" s="6">
        <f t="shared" si="154"/>
        <v>0</v>
      </c>
      <c r="R1579" s="6">
        <f t="shared" si="155"/>
        <v>0</v>
      </c>
      <c r="S1579" t="str" cm="1">
        <f t="array" ref="S1579">_xlfn.IFS(R1579&gt;Q1579,"Zunahme",-1*Q1579&gt;R1579,"Abnahme",TRUE,"Konstant")</f>
        <v>Konstant</v>
      </c>
      <c r="T1579">
        <f>IFERROR(INDEX(Gemeinde_Kennzahlen!A:C,MATCH(B1579,Gemeinde_Kennzahlen!B:B,),3),0)</f>
        <v>1907</v>
      </c>
      <c r="U1579">
        <f>IFERROR(IF(ISNUMBER(INDEX(Gemeinde_Kennzahlen!A:W,MATCH(B1579,Gemeinde_Kennzahlen!B:B,),23)),INDEX(Gemeinde_Kennzahlen!A:W,MATCH(B1579,Gemeinde_Kennzahlen!B:B,),23),0),0)</f>
        <v>216</v>
      </c>
    </row>
    <row r="1580" spans="1:21" x14ac:dyDescent="0.2">
      <c r="A1580">
        <v>5213</v>
      </c>
      <c r="B1580" t="s">
        <v>815</v>
      </c>
      <c r="C1580" s="6">
        <v>0</v>
      </c>
      <c r="D1580" s="6">
        <v>18.656716417910449</v>
      </c>
      <c r="E1580" s="6">
        <v>0</v>
      </c>
      <c r="F1580" s="6">
        <v>0</v>
      </c>
      <c r="G1580" s="6">
        <v>0</v>
      </c>
      <c r="H1580" s="6">
        <v>0</v>
      </c>
      <c r="I1580" s="6">
        <v>9.3283582089552244</v>
      </c>
      <c r="J1580" s="6">
        <v>0</v>
      </c>
      <c r="K1580" s="6">
        <v>9.3283582089552244</v>
      </c>
      <c r="L1580" s="6">
        <v>0</v>
      </c>
      <c r="M1580" s="6">
        <f t="shared" si="150"/>
        <v>3.7313432835820897</v>
      </c>
      <c r="N1580" s="6">
        <f t="shared" si="151"/>
        <v>0</v>
      </c>
      <c r="O1580" s="6">
        <f t="shared" si="152"/>
        <v>3.7313432835820897</v>
      </c>
      <c r="P1580" s="6">
        <f t="shared" si="153"/>
        <v>3.7313432835820897</v>
      </c>
      <c r="Q1580" s="6">
        <f t="shared" si="154"/>
        <v>2.0625776059424128</v>
      </c>
      <c r="R1580" s="6">
        <f t="shared" si="155"/>
        <v>0</v>
      </c>
      <c r="S1580" t="str" cm="1">
        <f t="array" ref="S1580">_xlfn.IFS(R1580&gt;Q1580,"Zunahme",-1*Q1580&gt;R1580,"Abnahme",TRUE,"Konstant")</f>
        <v>Konstant</v>
      </c>
      <c r="T1580">
        <f>IFERROR(INDEX(Gemeinde_Kennzahlen!A:C,MATCH(B1580,Gemeinde_Kennzahlen!B:B,),3),0)</f>
        <v>773</v>
      </c>
      <c r="U1580">
        <f>IFERROR(IF(ISNUMBER(INDEX(Gemeinde_Kennzahlen!A:W,MATCH(B1580,Gemeinde_Kennzahlen!B:B,),23)),INDEX(Gemeinde_Kennzahlen!A:W,MATCH(B1580,Gemeinde_Kennzahlen!B:B,),23),0),0)</f>
        <v>299</v>
      </c>
    </row>
    <row r="1581" spans="1:21" x14ac:dyDescent="0.2">
      <c r="A1581">
        <v>5214</v>
      </c>
      <c r="B1581" t="s">
        <v>814</v>
      </c>
      <c r="C1581" s="6">
        <v>0</v>
      </c>
      <c r="D1581" s="6">
        <v>13.10615989515072</v>
      </c>
      <c r="E1581" s="6">
        <v>0</v>
      </c>
      <c r="F1581" s="6">
        <v>0</v>
      </c>
      <c r="G1581" s="6">
        <v>0</v>
      </c>
      <c r="H1581" s="6">
        <v>0</v>
      </c>
      <c r="I1581" s="6">
        <v>0</v>
      </c>
      <c r="J1581" s="6">
        <v>0</v>
      </c>
      <c r="K1581" s="6">
        <v>0</v>
      </c>
      <c r="L1581" s="6">
        <v>0</v>
      </c>
      <c r="M1581" s="6">
        <f t="shared" si="150"/>
        <v>1.310615989515072</v>
      </c>
      <c r="N1581" s="6">
        <f t="shared" si="151"/>
        <v>0</v>
      </c>
      <c r="O1581" s="6">
        <f t="shared" si="152"/>
        <v>2.6212319790301439</v>
      </c>
      <c r="P1581" s="6">
        <f t="shared" si="153"/>
        <v>0</v>
      </c>
      <c r="Q1581" s="6">
        <f t="shared" si="154"/>
        <v>1.3106159895150717</v>
      </c>
      <c r="R1581" s="6">
        <f t="shared" si="155"/>
        <v>-1.310615989515072</v>
      </c>
      <c r="S1581" t="str" cm="1">
        <f t="array" ref="S1581">_xlfn.IFS(R1581&gt;Q1581,"Zunahme",-1*Q1581&gt;R1581,"Abnahme",TRUE,"Konstant")</f>
        <v>Konstant</v>
      </c>
      <c r="T1581">
        <f>IFERROR(INDEX(Gemeinde_Kennzahlen!A:C,MATCH(B1581,Gemeinde_Kennzahlen!B:B,),3),0)</f>
        <v>1526</v>
      </c>
      <c r="U1581">
        <f>IFERROR(IF(ISNUMBER(INDEX(Gemeinde_Kennzahlen!A:W,MATCH(B1581,Gemeinde_Kennzahlen!B:B,),23)),INDEX(Gemeinde_Kennzahlen!A:W,MATCH(B1581,Gemeinde_Kennzahlen!B:B,),23),0),0)</f>
        <v>0</v>
      </c>
    </row>
    <row r="1582" spans="1:21" x14ac:dyDescent="0.2">
      <c r="A1582">
        <v>5216</v>
      </c>
      <c r="B1582" t="s">
        <v>813</v>
      </c>
      <c r="C1582" s="6">
        <v>0</v>
      </c>
      <c r="D1582" s="6">
        <v>0</v>
      </c>
      <c r="E1582" s="6">
        <v>0</v>
      </c>
      <c r="F1582" s="6">
        <v>6.5061808718282368</v>
      </c>
      <c r="G1582" s="6">
        <v>0</v>
      </c>
      <c r="H1582" s="6">
        <v>0</v>
      </c>
      <c r="I1582" s="6">
        <v>0</v>
      </c>
      <c r="J1582" s="6">
        <v>0</v>
      </c>
      <c r="K1582" s="6">
        <v>0</v>
      </c>
      <c r="L1582" s="6">
        <v>0</v>
      </c>
      <c r="M1582" s="6">
        <f t="shared" si="150"/>
        <v>0.65061808718282366</v>
      </c>
      <c r="N1582" s="6">
        <f t="shared" si="151"/>
        <v>0</v>
      </c>
      <c r="O1582" s="6">
        <f t="shared" si="152"/>
        <v>1.3012361743656473</v>
      </c>
      <c r="P1582" s="6">
        <f t="shared" si="153"/>
        <v>0</v>
      </c>
      <c r="Q1582" s="6">
        <f t="shared" si="154"/>
        <v>0.65061808718282366</v>
      </c>
      <c r="R1582" s="6">
        <f t="shared" si="155"/>
        <v>-0.65061808718282366</v>
      </c>
      <c r="S1582" t="str" cm="1">
        <f t="array" ref="S1582">_xlfn.IFS(R1582&gt;Q1582,"Zunahme",-1*Q1582&gt;R1582,"Abnahme",TRUE,"Konstant")</f>
        <v>Konstant</v>
      </c>
      <c r="T1582">
        <f>IFERROR(INDEX(Gemeinde_Kennzahlen!A:C,MATCH(B1582,Gemeinde_Kennzahlen!B:B,),3),0)</f>
        <v>1348</v>
      </c>
      <c r="U1582">
        <f>IFERROR(IF(ISNUMBER(INDEX(Gemeinde_Kennzahlen!A:W,MATCH(B1582,Gemeinde_Kennzahlen!B:B,),23)),INDEX(Gemeinde_Kennzahlen!A:W,MATCH(B1582,Gemeinde_Kennzahlen!B:B,),23),0),0)</f>
        <v>189</v>
      </c>
    </row>
    <row r="1583" spans="1:21" x14ac:dyDescent="0.2">
      <c r="A1583">
        <v>5219</v>
      </c>
      <c r="B1583" t="s">
        <v>812</v>
      </c>
      <c r="C1583" s="6">
        <v>0</v>
      </c>
      <c r="D1583" s="6">
        <v>0</v>
      </c>
      <c r="E1583" s="6">
        <v>0</v>
      </c>
      <c r="F1583" s="6">
        <v>0</v>
      </c>
      <c r="G1583" s="6">
        <v>0</v>
      </c>
      <c r="H1583" s="6">
        <v>0</v>
      </c>
      <c r="I1583" s="6">
        <v>0</v>
      </c>
      <c r="J1583" s="6">
        <v>0</v>
      </c>
      <c r="K1583" s="6">
        <v>10.893246187363834</v>
      </c>
      <c r="L1583" s="6">
        <v>0</v>
      </c>
      <c r="M1583" s="6">
        <f t="shared" si="150"/>
        <v>1.0893246187363834</v>
      </c>
      <c r="N1583" s="6">
        <f t="shared" si="151"/>
        <v>0</v>
      </c>
      <c r="O1583" s="6">
        <f t="shared" si="152"/>
        <v>0</v>
      </c>
      <c r="P1583" s="6">
        <f t="shared" si="153"/>
        <v>2.1786492374727668</v>
      </c>
      <c r="Q1583" s="6">
        <f t="shared" si="154"/>
        <v>1.0893246187363834</v>
      </c>
      <c r="R1583" s="6">
        <f t="shared" si="155"/>
        <v>1.0893246187363834</v>
      </c>
      <c r="S1583" t="str" cm="1">
        <f t="array" ref="S1583">_xlfn.IFS(R1583&gt;Q1583,"Zunahme",-1*Q1583&gt;R1583,"Abnahme",TRUE,"Konstant")</f>
        <v>Konstant</v>
      </c>
      <c r="T1583">
        <f>IFERROR(INDEX(Gemeinde_Kennzahlen!A:C,MATCH(B1583,Gemeinde_Kennzahlen!B:B,),3),0)</f>
        <v>817</v>
      </c>
      <c r="U1583">
        <f>IFERROR(IF(ISNUMBER(INDEX(Gemeinde_Kennzahlen!A:W,MATCH(B1583,Gemeinde_Kennzahlen!B:B,),23)),INDEX(Gemeinde_Kennzahlen!A:W,MATCH(B1583,Gemeinde_Kennzahlen!B:B,),23),0),0)</f>
        <v>101</v>
      </c>
    </row>
    <row r="1584" spans="1:21" x14ac:dyDescent="0.2">
      <c r="A1584">
        <v>5221</v>
      </c>
      <c r="B1584" t="s">
        <v>811</v>
      </c>
      <c r="C1584" s="6">
        <v>3.0599755201958385</v>
      </c>
      <c r="D1584" s="6">
        <v>0</v>
      </c>
      <c r="E1584" s="6">
        <v>3.0599755201958385</v>
      </c>
      <c r="F1584" s="6">
        <v>0</v>
      </c>
      <c r="G1584" s="6">
        <v>3.0599755201958385</v>
      </c>
      <c r="H1584" s="6">
        <v>3.0599755201958385</v>
      </c>
      <c r="I1584" s="6">
        <v>0</v>
      </c>
      <c r="J1584" s="6">
        <v>0</v>
      </c>
      <c r="K1584" s="6">
        <v>6.119951040391677</v>
      </c>
      <c r="L1584" s="6">
        <v>3.0599755201958385</v>
      </c>
      <c r="M1584" s="6">
        <f t="shared" si="150"/>
        <v>2.1419828641370868</v>
      </c>
      <c r="N1584" s="6">
        <f t="shared" si="151"/>
        <v>3.0599755201958385</v>
      </c>
      <c r="O1584" s="6">
        <f t="shared" si="152"/>
        <v>1.8359853121175032</v>
      </c>
      <c r="P1584" s="6">
        <f t="shared" si="153"/>
        <v>2.4479804161566707</v>
      </c>
      <c r="Q1584" s="6">
        <f t="shared" si="154"/>
        <v>0.65311344731057208</v>
      </c>
      <c r="R1584" s="6">
        <f t="shared" si="155"/>
        <v>0.3059975520195839</v>
      </c>
      <c r="S1584" t="str" cm="1">
        <f t="array" ref="S1584">_xlfn.IFS(R1584&gt;Q1584,"Zunahme",-1*Q1584&gt;R1584,"Abnahme",TRUE,"Konstant")</f>
        <v>Konstant</v>
      </c>
      <c r="T1584">
        <f>IFERROR(INDEX(Gemeinde_Kennzahlen!A:C,MATCH(B1584,Gemeinde_Kennzahlen!B:B,),3),0)</f>
        <v>2199</v>
      </c>
      <c r="U1584">
        <f>IFERROR(IF(ISNUMBER(INDEX(Gemeinde_Kennzahlen!A:W,MATCH(B1584,Gemeinde_Kennzahlen!B:B,),23)),INDEX(Gemeinde_Kennzahlen!A:W,MATCH(B1584,Gemeinde_Kennzahlen!B:B,),23),0),0)</f>
        <v>1069</v>
      </c>
    </row>
    <row r="1585" spans="1:21" x14ac:dyDescent="0.2">
      <c r="A1585">
        <v>5222</v>
      </c>
      <c r="B1585" t="s">
        <v>810</v>
      </c>
      <c r="C1585" s="6">
        <v>0</v>
      </c>
      <c r="D1585" s="6">
        <v>0</v>
      </c>
      <c r="E1585" s="6">
        <v>0</v>
      </c>
      <c r="F1585" s="6">
        <v>0</v>
      </c>
      <c r="G1585" s="6">
        <v>0</v>
      </c>
      <c r="H1585" s="6">
        <v>0</v>
      </c>
      <c r="I1585" s="6">
        <v>0</v>
      </c>
      <c r="J1585" s="6">
        <v>0</v>
      </c>
      <c r="K1585" s="6">
        <v>0</v>
      </c>
      <c r="L1585" s="6">
        <v>0</v>
      </c>
      <c r="M1585" s="6">
        <f t="shared" si="150"/>
        <v>0</v>
      </c>
      <c r="N1585" s="6">
        <f t="shared" si="151"/>
        <v>0</v>
      </c>
      <c r="O1585" s="6">
        <f t="shared" si="152"/>
        <v>0</v>
      </c>
      <c r="P1585" s="6">
        <f t="shared" si="153"/>
        <v>0</v>
      </c>
      <c r="Q1585" s="6">
        <f t="shared" si="154"/>
        <v>0</v>
      </c>
      <c r="R1585" s="6">
        <f t="shared" si="155"/>
        <v>0</v>
      </c>
      <c r="S1585" t="str" cm="1">
        <f t="array" ref="S1585">_xlfn.IFS(R1585&gt;Q1585,"Zunahme",-1*Q1585&gt;R1585,"Abnahme",TRUE,"Konstant")</f>
        <v>Konstant</v>
      </c>
      <c r="T1585">
        <f>IFERROR(INDEX(Gemeinde_Kennzahlen!A:C,MATCH(B1585,Gemeinde_Kennzahlen!B:B,),3),0)</f>
        <v>685</v>
      </c>
      <c r="U1585">
        <f>IFERROR(IF(ISNUMBER(INDEX(Gemeinde_Kennzahlen!A:W,MATCH(B1585,Gemeinde_Kennzahlen!B:B,),23)),INDEX(Gemeinde_Kennzahlen!A:W,MATCH(B1585,Gemeinde_Kennzahlen!B:B,),23),0),0)</f>
        <v>130</v>
      </c>
    </row>
    <row r="1586" spans="1:21" x14ac:dyDescent="0.2">
      <c r="A1586">
        <v>5225</v>
      </c>
      <c r="B1586" t="s">
        <v>809</v>
      </c>
      <c r="C1586" s="6">
        <v>6.4412238325281805</v>
      </c>
      <c r="D1586" s="6">
        <v>3.2206119162640903</v>
      </c>
      <c r="E1586" s="6">
        <v>0</v>
      </c>
      <c r="F1586" s="6">
        <v>3.2206119162640903</v>
      </c>
      <c r="G1586" s="6">
        <v>6.4412238325281805</v>
      </c>
      <c r="H1586" s="6">
        <v>0</v>
      </c>
      <c r="I1586" s="6">
        <v>3.2206119162640903</v>
      </c>
      <c r="J1586" s="6">
        <v>0</v>
      </c>
      <c r="K1586" s="6">
        <v>3.2206119162640903</v>
      </c>
      <c r="L1586" s="6">
        <v>3.2206119162640903</v>
      </c>
      <c r="M1586" s="6">
        <f t="shared" si="150"/>
        <v>2.8985507246376812</v>
      </c>
      <c r="N1586" s="6">
        <f t="shared" si="151"/>
        <v>3.2206119162640903</v>
      </c>
      <c r="O1586" s="6">
        <f t="shared" si="152"/>
        <v>3.8647342995169085</v>
      </c>
      <c r="P1586" s="6">
        <f t="shared" si="153"/>
        <v>1.9323671497584543</v>
      </c>
      <c r="Q1586" s="6">
        <f t="shared" si="154"/>
        <v>0.75147611379495427</v>
      </c>
      <c r="R1586" s="6">
        <f t="shared" si="155"/>
        <v>-0.9661835748792269</v>
      </c>
      <c r="S1586" t="str" cm="1">
        <f t="array" ref="S1586">_xlfn.IFS(R1586&gt;Q1586,"Zunahme",-1*Q1586&gt;R1586,"Abnahme",TRUE,"Konstant")</f>
        <v>Abnahme</v>
      </c>
      <c r="T1586">
        <f>IFERROR(INDEX(Gemeinde_Kennzahlen!A:C,MATCH(B1586,Gemeinde_Kennzahlen!B:B,),3),0)</f>
        <v>1835</v>
      </c>
      <c r="U1586">
        <f>IFERROR(IF(ISNUMBER(INDEX(Gemeinde_Kennzahlen!A:W,MATCH(B1586,Gemeinde_Kennzahlen!B:B,),23)),INDEX(Gemeinde_Kennzahlen!A:W,MATCH(B1586,Gemeinde_Kennzahlen!B:B,),23),0),0)</f>
        <v>1270</v>
      </c>
    </row>
    <row r="1587" spans="1:21" x14ac:dyDescent="0.2">
      <c r="A1587">
        <v>5226</v>
      </c>
      <c r="B1587" t="s">
        <v>808</v>
      </c>
      <c r="C1587" s="6">
        <v>0</v>
      </c>
      <c r="D1587" s="6">
        <v>0</v>
      </c>
      <c r="E1587" s="6">
        <v>1.2068549360366885</v>
      </c>
      <c r="F1587" s="6">
        <v>3.620564808110065</v>
      </c>
      <c r="G1587" s="6">
        <v>0</v>
      </c>
      <c r="H1587" s="6">
        <v>1.2068549360366885</v>
      </c>
      <c r="I1587" s="6">
        <v>0</v>
      </c>
      <c r="J1587" s="6">
        <v>0</v>
      </c>
      <c r="K1587" s="6">
        <v>1.2068549360366885</v>
      </c>
      <c r="L1587" s="6">
        <v>0</v>
      </c>
      <c r="M1587" s="6">
        <f t="shared" si="150"/>
        <v>0.724112961622013</v>
      </c>
      <c r="N1587" s="6">
        <f t="shared" si="151"/>
        <v>0</v>
      </c>
      <c r="O1587" s="6">
        <f t="shared" si="152"/>
        <v>0.96548394882935074</v>
      </c>
      <c r="P1587" s="6">
        <f t="shared" si="153"/>
        <v>0.48274197441467537</v>
      </c>
      <c r="Q1587" s="6">
        <f t="shared" si="154"/>
        <v>0.36870027314794745</v>
      </c>
      <c r="R1587" s="6">
        <f t="shared" si="155"/>
        <v>-0.24137098720733763</v>
      </c>
      <c r="S1587" t="str" cm="1">
        <f t="array" ref="S1587">_xlfn.IFS(R1587&gt;Q1587,"Zunahme",-1*Q1587&gt;R1587,"Abnahme",TRUE,"Konstant")</f>
        <v>Konstant</v>
      </c>
      <c r="T1587">
        <f>IFERROR(INDEX(Gemeinde_Kennzahlen!A:C,MATCH(B1587,Gemeinde_Kennzahlen!B:B,),3),0)</f>
        <v>6737</v>
      </c>
      <c r="U1587">
        <f>IFERROR(IF(ISNUMBER(INDEX(Gemeinde_Kennzahlen!A:W,MATCH(B1587,Gemeinde_Kennzahlen!B:B,),23)),INDEX(Gemeinde_Kennzahlen!A:W,MATCH(B1587,Gemeinde_Kennzahlen!B:B,),23),0),0)</f>
        <v>1549</v>
      </c>
    </row>
    <row r="1588" spans="1:21" x14ac:dyDescent="0.2">
      <c r="A1588">
        <v>5227</v>
      </c>
      <c r="B1588" t="s">
        <v>807</v>
      </c>
      <c r="C1588" s="6">
        <v>0</v>
      </c>
      <c r="D1588" s="6">
        <v>2.150075252633842</v>
      </c>
      <c r="E1588" s="6">
        <v>0</v>
      </c>
      <c r="F1588" s="6">
        <v>0</v>
      </c>
      <c r="G1588" s="6">
        <v>2.150075252633842</v>
      </c>
      <c r="H1588" s="6">
        <v>0</v>
      </c>
      <c r="I1588" s="6">
        <v>2.150075252633842</v>
      </c>
      <c r="J1588" s="6">
        <v>2.150075252633842</v>
      </c>
      <c r="K1588" s="6">
        <v>0</v>
      </c>
      <c r="L1588" s="6">
        <v>0</v>
      </c>
      <c r="M1588" s="6">
        <f t="shared" si="150"/>
        <v>0.86003010105353683</v>
      </c>
      <c r="N1588" s="6">
        <f t="shared" si="151"/>
        <v>0</v>
      </c>
      <c r="O1588" s="6">
        <f t="shared" si="152"/>
        <v>0.86003010105353683</v>
      </c>
      <c r="P1588" s="6">
        <f t="shared" si="153"/>
        <v>0.86003010105353683</v>
      </c>
      <c r="Q1588" s="6">
        <f t="shared" si="154"/>
        <v>0.35110581850256972</v>
      </c>
      <c r="R1588" s="6">
        <f t="shared" si="155"/>
        <v>0</v>
      </c>
      <c r="S1588" t="str" cm="1">
        <f t="array" ref="S1588">_xlfn.IFS(R1588&gt;Q1588,"Zunahme",-1*Q1588&gt;R1588,"Abnahme",TRUE,"Konstant")</f>
        <v>Konstant</v>
      </c>
      <c r="T1588">
        <f>IFERROR(INDEX(Gemeinde_Kennzahlen!A:C,MATCH(B1588,Gemeinde_Kennzahlen!B:B,),3),0)</f>
        <v>3104</v>
      </c>
      <c r="U1588">
        <f>IFERROR(IF(ISNUMBER(INDEX(Gemeinde_Kennzahlen!A:W,MATCH(B1588,Gemeinde_Kennzahlen!B:B,),23)),INDEX(Gemeinde_Kennzahlen!A:W,MATCH(B1588,Gemeinde_Kennzahlen!B:B,),23),0),0)</f>
        <v>1547</v>
      </c>
    </row>
    <row r="1589" spans="1:21" x14ac:dyDescent="0.2">
      <c r="A1589">
        <v>5230</v>
      </c>
      <c r="B1589" t="s">
        <v>806</v>
      </c>
      <c r="C1589" s="6">
        <v>0</v>
      </c>
      <c r="D1589" s="6">
        <v>0</v>
      </c>
      <c r="E1589" s="6">
        <v>0</v>
      </c>
      <c r="F1589" s="6">
        <v>0</v>
      </c>
      <c r="G1589" s="6">
        <v>0</v>
      </c>
      <c r="H1589" s="6">
        <v>0</v>
      </c>
      <c r="I1589" s="6">
        <v>0</v>
      </c>
      <c r="J1589" s="6">
        <v>0</v>
      </c>
      <c r="K1589" s="6">
        <v>0</v>
      </c>
      <c r="L1589" s="6">
        <v>0</v>
      </c>
      <c r="M1589" s="6">
        <f t="shared" si="150"/>
        <v>0</v>
      </c>
      <c r="N1589" s="6">
        <f t="shared" si="151"/>
        <v>0</v>
      </c>
      <c r="O1589" s="6">
        <f t="shared" si="152"/>
        <v>0</v>
      </c>
      <c r="P1589" s="6">
        <f t="shared" si="153"/>
        <v>0</v>
      </c>
      <c r="Q1589" s="6">
        <f t="shared" si="154"/>
        <v>0</v>
      </c>
      <c r="R1589" s="6">
        <f t="shared" si="155"/>
        <v>0</v>
      </c>
      <c r="S1589" t="str" cm="1">
        <f t="array" ref="S1589">_xlfn.IFS(R1589&gt;Q1589,"Zunahme",-1*Q1589&gt;R1589,"Abnahme",TRUE,"Konstant")</f>
        <v>Konstant</v>
      </c>
      <c r="T1589">
        <f>IFERROR(INDEX(Gemeinde_Kennzahlen!A:C,MATCH(B1589,Gemeinde_Kennzahlen!B:B,),3),0)</f>
        <v>583</v>
      </c>
      <c r="U1589">
        <f>IFERROR(IF(ISNUMBER(INDEX(Gemeinde_Kennzahlen!A:W,MATCH(B1589,Gemeinde_Kennzahlen!B:B,),23)),INDEX(Gemeinde_Kennzahlen!A:W,MATCH(B1589,Gemeinde_Kennzahlen!B:B,),23),0),0)</f>
        <v>0</v>
      </c>
    </row>
    <row r="1590" spans="1:21" x14ac:dyDescent="0.2">
      <c r="A1590">
        <v>5231</v>
      </c>
      <c r="B1590" t="s">
        <v>805</v>
      </c>
      <c r="C1590" s="6">
        <v>6.7727734507280726</v>
      </c>
      <c r="D1590" s="6">
        <v>6.7727734507280726</v>
      </c>
      <c r="E1590" s="6">
        <v>3.3863867253640363</v>
      </c>
      <c r="F1590" s="6">
        <v>3.3863867253640363</v>
      </c>
      <c r="G1590" s="6">
        <v>3.3863867253640363</v>
      </c>
      <c r="H1590" s="6">
        <v>6.7727734507280726</v>
      </c>
      <c r="I1590" s="6">
        <v>0</v>
      </c>
      <c r="J1590" s="6">
        <v>0</v>
      </c>
      <c r="K1590" s="6">
        <v>0</v>
      </c>
      <c r="L1590" s="6">
        <v>3.3863867253640363</v>
      </c>
      <c r="M1590" s="6">
        <f t="shared" si="150"/>
        <v>3.3863867253640363</v>
      </c>
      <c r="N1590" s="6">
        <f t="shared" si="151"/>
        <v>3.3863867253640363</v>
      </c>
      <c r="O1590" s="6">
        <f t="shared" si="152"/>
        <v>4.740941415509651</v>
      </c>
      <c r="P1590" s="6">
        <f t="shared" si="153"/>
        <v>2.0318320352184216</v>
      </c>
      <c r="Q1590" s="6">
        <f t="shared" si="154"/>
        <v>0.8743612927435187</v>
      </c>
      <c r="R1590" s="6">
        <f t="shared" si="155"/>
        <v>-1.3545546901456147</v>
      </c>
      <c r="S1590" t="str" cm="1">
        <f t="array" ref="S1590">_xlfn.IFS(R1590&gt;Q1590,"Zunahme",-1*Q1590&gt;R1590,"Abnahme",TRUE,"Konstant")</f>
        <v>Abnahme</v>
      </c>
      <c r="T1590">
        <f>IFERROR(INDEX(Gemeinde_Kennzahlen!A:C,MATCH(B1590,Gemeinde_Kennzahlen!B:B,),3),0)</f>
        <v>1877</v>
      </c>
      <c r="U1590">
        <f>IFERROR(IF(ISNUMBER(INDEX(Gemeinde_Kennzahlen!A:W,MATCH(B1590,Gemeinde_Kennzahlen!B:B,),23)),INDEX(Gemeinde_Kennzahlen!A:W,MATCH(B1590,Gemeinde_Kennzahlen!B:B,),23),0),0)</f>
        <v>1076</v>
      </c>
    </row>
    <row r="1591" spans="1:21" x14ac:dyDescent="0.2">
      <c r="A1591">
        <v>5233</v>
      </c>
      <c r="B1591" t="s">
        <v>804</v>
      </c>
      <c r="C1591" s="6">
        <v>0</v>
      </c>
      <c r="D1591" s="6">
        <v>0</v>
      </c>
      <c r="E1591" s="6">
        <v>0</v>
      </c>
      <c r="F1591" s="6">
        <v>0</v>
      </c>
      <c r="G1591" s="6">
        <v>23.201856148491881</v>
      </c>
      <c r="H1591" s="6">
        <v>0</v>
      </c>
      <c r="I1591" s="6">
        <v>0</v>
      </c>
      <c r="J1591" s="6">
        <v>0</v>
      </c>
      <c r="K1591" s="6">
        <v>0</v>
      </c>
      <c r="L1591" s="6">
        <v>0</v>
      </c>
      <c r="M1591" s="6">
        <f t="shared" si="150"/>
        <v>2.3201856148491879</v>
      </c>
      <c r="N1591" s="6">
        <f t="shared" si="151"/>
        <v>0</v>
      </c>
      <c r="O1591" s="6">
        <f t="shared" si="152"/>
        <v>4.6403712296983759</v>
      </c>
      <c r="P1591" s="6">
        <f t="shared" si="153"/>
        <v>0</v>
      </c>
      <c r="Q1591" s="6">
        <f t="shared" si="154"/>
        <v>2.3201856148491879</v>
      </c>
      <c r="R1591" s="6">
        <f t="shared" si="155"/>
        <v>-2.3201856148491879</v>
      </c>
      <c r="S1591" t="str" cm="1">
        <f t="array" ref="S1591">_xlfn.IFS(R1591&gt;Q1591,"Zunahme",-1*Q1591&gt;R1591,"Abnahme",TRUE,"Konstant")</f>
        <v>Konstant</v>
      </c>
      <c r="T1591">
        <f>IFERROR(INDEX(Gemeinde_Kennzahlen!A:C,MATCH(B1591,Gemeinde_Kennzahlen!B:B,),3),0)</f>
        <v>431</v>
      </c>
      <c r="U1591">
        <f>IFERROR(IF(ISNUMBER(INDEX(Gemeinde_Kennzahlen!A:W,MATCH(B1591,Gemeinde_Kennzahlen!B:B,),23)),INDEX(Gemeinde_Kennzahlen!A:W,MATCH(B1591,Gemeinde_Kennzahlen!B:B,),23),0),0)</f>
        <v>0</v>
      </c>
    </row>
    <row r="1592" spans="1:21" x14ac:dyDescent="0.2">
      <c r="A1592">
        <v>5236</v>
      </c>
      <c r="B1592" t="s">
        <v>803</v>
      </c>
      <c r="C1592" s="6">
        <v>0</v>
      </c>
      <c r="D1592" s="6">
        <v>0</v>
      </c>
      <c r="E1592" s="6">
        <v>0</v>
      </c>
      <c r="F1592" s="6">
        <v>0</v>
      </c>
      <c r="G1592" s="6">
        <v>1.4492753623188408</v>
      </c>
      <c r="H1592" s="6">
        <v>0</v>
      </c>
      <c r="I1592" s="6">
        <v>0</v>
      </c>
      <c r="J1592" s="6">
        <v>0</v>
      </c>
      <c r="K1592" s="6">
        <v>1.4492753623188408</v>
      </c>
      <c r="L1592" s="6">
        <v>1.4492753623188408</v>
      </c>
      <c r="M1592" s="6">
        <f t="shared" si="150"/>
        <v>0.43478260869565222</v>
      </c>
      <c r="N1592" s="6">
        <f t="shared" si="151"/>
        <v>0</v>
      </c>
      <c r="O1592" s="6">
        <f t="shared" si="152"/>
        <v>0.28985507246376818</v>
      </c>
      <c r="P1592" s="6">
        <f t="shared" si="153"/>
        <v>0.57971014492753636</v>
      </c>
      <c r="Q1592" s="6">
        <f t="shared" si="154"/>
        <v>0.2213804683553546</v>
      </c>
      <c r="R1592" s="6">
        <f t="shared" si="155"/>
        <v>0.14492753623188415</v>
      </c>
      <c r="S1592" t="str" cm="1">
        <f t="array" ref="S1592">_xlfn.IFS(R1592&gt;Q1592,"Zunahme",-1*Q1592&gt;R1592,"Abnahme",TRUE,"Konstant")</f>
        <v>Konstant</v>
      </c>
      <c r="T1592">
        <f>IFERROR(INDEX(Gemeinde_Kennzahlen!A:C,MATCH(B1592,Gemeinde_Kennzahlen!B:B,),3),0)</f>
        <v>4615</v>
      </c>
      <c r="U1592">
        <f>IFERROR(IF(ISNUMBER(INDEX(Gemeinde_Kennzahlen!A:W,MATCH(B1592,Gemeinde_Kennzahlen!B:B,),23)),INDEX(Gemeinde_Kennzahlen!A:W,MATCH(B1592,Gemeinde_Kennzahlen!B:B,),23),0),0)</f>
        <v>2285</v>
      </c>
    </row>
    <row r="1593" spans="1:21" x14ac:dyDescent="0.2">
      <c r="A1593">
        <v>5237</v>
      </c>
      <c r="B1593" t="s">
        <v>802</v>
      </c>
      <c r="C1593" s="6">
        <v>0</v>
      </c>
      <c r="D1593" s="6">
        <v>0</v>
      </c>
      <c r="E1593" s="6">
        <v>0</v>
      </c>
      <c r="F1593" s="6">
        <v>0</v>
      </c>
      <c r="G1593" s="6">
        <v>0</v>
      </c>
      <c r="H1593" s="6">
        <v>0</v>
      </c>
      <c r="I1593" s="6">
        <v>6.414368184733803</v>
      </c>
      <c r="J1593" s="6">
        <v>0</v>
      </c>
      <c r="K1593" s="6">
        <v>6.414368184733803</v>
      </c>
      <c r="L1593" s="6">
        <v>0</v>
      </c>
      <c r="M1593" s="6">
        <f t="shared" si="150"/>
        <v>1.2828736369467606</v>
      </c>
      <c r="N1593" s="6">
        <f t="shared" si="151"/>
        <v>0</v>
      </c>
      <c r="O1593" s="6">
        <f t="shared" si="152"/>
        <v>0</v>
      </c>
      <c r="P1593" s="6">
        <f t="shared" si="153"/>
        <v>2.5657472738935212</v>
      </c>
      <c r="Q1593" s="6">
        <f t="shared" si="154"/>
        <v>0.85524909129784032</v>
      </c>
      <c r="R1593" s="6">
        <f t="shared" si="155"/>
        <v>1.2828736369467606</v>
      </c>
      <c r="S1593" t="str" cm="1">
        <f t="array" ref="S1593">_xlfn.IFS(R1593&gt;Q1593,"Zunahme",-1*Q1593&gt;R1593,"Abnahme",TRUE,"Konstant")</f>
        <v>Zunahme</v>
      </c>
      <c r="T1593">
        <f>IFERROR(INDEX(Gemeinde_Kennzahlen!A:C,MATCH(B1593,Gemeinde_Kennzahlen!B:B,),3),0)</f>
        <v>1392</v>
      </c>
      <c r="U1593">
        <f>IFERROR(IF(ISNUMBER(INDEX(Gemeinde_Kennzahlen!A:W,MATCH(B1593,Gemeinde_Kennzahlen!B:B,),23)),INDEX(Gemeinde_Kennzahlen!A:W,MATCH(B1593,Gemeinde_Kennzahlen!B:B,),23),0),0)</f>
        <v>167</v>
      </c>
    </row>
    <row r="1594" spans="1:21" x14ac:dyDescent="0.2">
      <c r="A1594">
        <v>5238</v>
      </c>
      <c r="B1594" t="s">
        <v>801</v>
      </c>
      <c r="C1594" s="6">
        <v>2.7890112954957469</v>
      </c>
      <c r="D1594" s="6">
        <v>0</v>
      </c>
      <c r="E1594" s="6">
        <v>1.3945056477478734</v>
      </c>
      <c r="F1594" s="6">
        <v>2.7890112954957469</v>
      </c>
      <c r="G1594" s="6">
        <v>0</v>
      </c>
      <c r="H1594" s="6">
        <v>0</v>
      </c>
      <c r="I1594" s="6">
        <v>1.3945056477478734</v>
      </c>
      <c r="J1594" s="6">
        <v>1.3945056477478734</v>
      </c>
      <c r="K1594" s="6">
        <v>1.3945056477478734</v>
      </c>
      <c r="L1594" s="6">
        <v>2.7890112954957469</v>
      </c>
      <c r="M1594" s="6">
        <f t="shared" si="150"/>
        <v>1.3945056477478734</v>
      </c>
      <c r="N1594" s="6">
        <f t="shared" si="151"/>
        <v>1.3945056477478734</v>
      </c>
      <c r="O1594" s="6">
        <f t="shared" si="152"/>
        <v>1.3945056477478732</v>
      </c>
      <c r="P1594" s="6">
        <f t="shared" si="153"/>
        <v>1.3945056477478732</v>
      </c>
      <c r="Q1594" s="6">
        <f t="shared" si="154"/>
        <v>0.36005980999464671</v>
      </c>
      <c r="R1594" s="6">
        <f t="shared" si="155"/>
        <v>0</v>
      </c>
      <c r="S1594" t="str" cm="1">
        <f t="array" ref="S1594">_xlfn.IFS(R1594&gt;Q1594,"Zunahme",-1*Q1594&gt;R1594,"Abnahme",TRUE,"Konstant")</f>
        <v>Konstant</v>
      </c>
      <c r="T1594">
        <f>IFERROR(INDEX(Gemeinde_Kennzahlen!A:C,MATCH(B1594,Gemeinde_Kennzahlen!B:B,),3),0)</f>
        <v>4508</v>
      </c>
      <c r="U1594">
        <f>IFERROR(IF(ISNUMBER(INDEX(Gemeinde_Kennzahlen!A:W,MATCH(B1594,Gemeinde_Kennzahlen!B:B,),23)),INDEX(Gemeinde_Kennzahlen!A:W,MATCH(B1594,Gemeinde_Kennzahlen!B:B,),23),0),0)</f>
        <v>2663</v>
      </c>
    </row>
    <row r="1595" spans="1:21" x14ac:dyDescent="0.2">
      <c r="A1595">
        <v>5242</v>
      </c>
      <c r="B1595" t="s">
        <v>800</v>
      </c>
      <c r="C1595" s="6">
        <v>0</v>
      </c>
      <c r="D1595" s="6">
        <v>2.6585138907350792</v>
      </c>
      <c r="E1595" s="6">
        <v>1.3292569453675396</v>
      </c>
      <c r="F1595" s="6">
        <v>1.3292569453675396</v>
      </c>
      <c r="G1595" s="6">
        <v>2.6585138907350792</v>
      </c>
      <c r="H1595" s="6">
        <v>0</v>
      </c>
      <c r="I1595" s="6">
        <v>0</v>
      </c>
      <c r="J1595" s="6">
        <v>1.3292569453675396</v>
      </c>
      <c r="K1595" s="6">
        <v>0</v>
      </c>
      <c r="L1595" s="6">
        <v>0</v>
      </c>
      <c r="M1595" s="6">
        <f t="shared" si="150"/>
        <v>0.9304798617572777</v>
      </c>
      <c r="N1595" s="6">
        <f t="shared" si="151"/>
        <v>0.66462847268376979</v>
      </c>
      <c r="O1595" s="6">
        <f t="shared" si="152"/>
        <v>1.5951083344410475</v>
      </c>
      <c r="P1595" s="6">
        <f t="shared" si="153"/>
        <v>0.26585138907350792</v>
      </c>
      <c r="Q1595" s="6">
        <f t="shared" si="154"/>
        <v>0.34606095422511657</v>
      </c>
      <c r="R1595" s="6">
        <f t="shared" si="155"/>
        <v>-0.66462847268376979</v>
      </c>
      <c r="S1595" t="str" cm="1">
        <f t="array" ref="S1595">_xlfn.IFS(R1595&gt;Q1595,"Zunahme",-1*Q1595&gt;R1595,"Abnahme",TRUE,"Konstant")</f>
        <v>Abnahme</v>
      </c>
      <c r="T1595">
        <f>IFERROR(INDEX(Gemeinde_Kennzahlen!A:C,MATCH(B1595,Gemeinde_Kennzahlen!B:B,),3),0)</f>
        <v>3270</v>
      </c>
      <c r="U1595">
        <f>IFERROR(IF(ISNUMBER(INDEX(Gemeinde_Kennzahlen!A:W,MATCH(B1595,Gemeinde_Kennzahlen!B:B,),23)),INDEX(Gemeinde_Kennzahlen!A:W,MATCH(B1595,Gemeinde_Kennzahlen!B:B,),23),0),0)</f>
        <v>4253</v>
      </c>
    </row>
    <row r="1596" spans="1:21" x14ac:dyDescent="0.2">
      <c r="A1596">
        <v>5249</v>
      </c>
      <c r="B1596" t="s">
        <v>799</v>
      </c>
      <c r="C1596" s="6">
        <v>0</v>
      </c>
      <c r="D1596" s="6">
        <v>0</v>
      </c>
      <c r="E1596" s="6">
        <v>0</v>
      </c>
      <c r="F1596" s="6">
        <v>0</v>
      </c>
      <c r="G1596" s="6">
        <v>0</v>
      </c>
      <c r="H1596" s="6">
        <v>0</v>
      </c>
      <c r="I1596" s="6">
        <v>0</v>
      </c>
      <c r="J1596" s="6">
        <v>0</v>
      </c>
      <c r="K1596" s="6">
        <v>0</v>
      </c>
      <c r="L1596" s="6">
        <v>2.8409090909090913</v>
      </c>
      <c r="M1596" s="6">
        <f t="shared" si="150"/>
        <v>0.28409090909090912</v>
      </c>
      <c r="N1596" s="6">
        <f t="shared" si="151"/>
        <v>0</v>
      </c>
      <c r="O1596" s="6">
        <f t="shared" si="152"/>
        <v>0</v>
      </c>
      <c r="P1596" s="6">
        <f t="shared" si="153"/>
        <v>0.56818181818181823</v>
      </c>
      <c r="Q1596" s="6">
        <f t="shared" si="154"/>
        <v>0.28409090909090906</v>
      </c>
      <c r="R1596" s="6">
        <f t="shared" si="155"/>
        <v>0.28409090909090912</v>
      </c>
      <c r="S1596" t="str" cm="1">
        <f t="array" ref="S1596">_xlfn.IFS(R1596&gt;Q1596,"Zunahme",-1*Q1596&gt;R1596,"Abnahme",TRUE,"Konstant")</f>
        <v>Konstant</v>
      </c>
      <c r="T1596">
        <f>IFERROR(INDEX(Gemeinde_Kennzahlen!A:C,MATCH(B1596,Gemeinde_Kennzahlen!B:B,),3),0)</f>
        <v>2194</v>
      </c>
      <c r="U1596">
        <f>IFERROR(IF(ISNUMBER(INDEX(Gemeinde_Kennzahlen!A:W,MATCH(B1596,Gemeinde_Kennzahlen!B:B,),23)),INDEX(Gemeinde_Kennzahlen!A:W,MATCH(B1596,Gemeinde_Kennzahlen!B:B,),23),0),0)</f>
        <v>1326</v>
      </c>
    </row>
    <row r="1597" spans="1:21" x14ac:dyDescent="0.2">
      <c r="A1597">
        <v>5250</v>
      </c>
      <c r="B1597" t="s">
        <v>798</v>
      </c>
      <c r="C1597" s="6">
        <v>4.7989762184067404</v>
      </c>
      <c r="D1597" s="6">
        <v>4.7989762184067404</v>
      </c>
      <c r="E1597" s="6">
        <v>3.7325370587607978</v>
      </c>
      <c r="F1597" s="6">
        <v>1.0664391596459422</v>
      </c>
      <c r="G1597" s="6">
        <v>0.53321957982297108</v>
      </c>
      <c r="H1597" s="6">
        <v>1.0664391596459422</v>
      </c>
      <c r="I1597" s="6">
        <v>2.6660978991148556</v>
      </c>
      <c r="J1597" s="6">
        <v>2.1328783192918843</v>
      </c>
      <c r="K1597" s="6">
        <v>0</v>
      </c>
      <c r="L1597" s="6">
        <v>1.5996587394689132</v>
      </c>
      <c r="M1597" s="6">
        <f t="shared" si="150"/>
        <v>2.2395222352564788</v>
      </c>
      <c r="N1597" s="6">
        <f t="shared" si="151"/>
        <v>1.8662685293803989</v>
      </c>
      <c r="O1597" s="6">
        <f t="shared" si="152"/>
        <v>2.986029647008638</v>
      </c>
      <c r="P1597" s="6">
        <f t="shared" si="153"/>
        <v>1.493014823504319</v>
      </c>
      <c r="Q1597" s="6">
        <f t="shared" si="154"/>
        <v>0.5437794085094152</v>
      </c>
      <c r="R1597" s="6">
        <f t="shared" si="155"/>
        <v>-0.74650741175215973</v>
      </c>
      <c r="S1597" t="str" cm="1">
        <f t="array" ref="S1597">_xlfn.IFS(R1597&gt;Q1597,"Zunahme",-1*Q1597&gt;R1597,"Abnahme",TRUE,"Konstant")</f>
        <v>Abnahme</v>
      </c>
      <c r="T1597">
        <f>IFERROR(INDEX(Gemeinde_Kennzahlen!A:C,MATCH(B1597,Gemeinde_Kennzahlen!B:B,),3),0)</f>
        <v>7759</v>
      </c>
      <c r="U1597">
        <f>IFERROR(IF(ISNUMBER(INDEX(Gemeinde_Kennzahlen!A:W,MATCH(B1597,Gemeinde_Kennzahlen!B:B,),23)),INDEX(Gemeinde_Kennzahlen!A:W,MATCH(B1597,Gemeinde_Kennzahlen!B:B,),23),0),0)</f>
        <v>10995</v>
      </c>
    </row>
    <row r="1598" spans="1:21" x14ac:dyDescent="0.2">
      <c r="A1598">
        <v>5251</v>
      </c>
      <c r="B1598" t="s">
        <v>797</v>
      </c>
      <c r="C1598" s="6">
        <v>0</v>
      </c>
      <c r="D1598" s="6">
        <v>2.6007802340702209</v>
      </c>
      <c r="E1598" s="6">
        <v>0</v>
      </c>
      <c r="F1598" s="6">
        <v>2.6007802340702209</v>
      </c>
      <c r="G1598" s="6">
        <v>0</v>
      </c>
      <c r="H1598" s="6">
        <v>0</v>
      </c>
      <c r="I1598" s="6">
        <v>0</v>
      </c>
      <c r="J1598" s="6">
        <v>0</v>
      </c>
      <c r="K1598" s="6">
        <v>0</v>
      </c>
      <c r="L1598" s="6">
        <v>2.6007802340702209</v>
      </c>
      <c r="M1598" s="6">
        <f t="shared" si="150"/>
        <v>0.78023407022106617</v>
      </c>
      <c r="N1598" s="6">
        <f t="shared" si="151"/>
        <v>0</v>
      </c>
      <c r="O1598" s="6">
        <f t="shared" si="152"/>
        <v>1.0403120936280883</v>
      </c>
      <c r="P1598" s="6">
        <f t="shared" si="153"/>
        <v>0.52015604681404415</v>
      </c>
      <c r="Q1598" s="6">
        <f t="shared" si="154"/>
        <v>0.39727574295239182</v>
      </c>
      <c r="R1598" s="6">
        <f t="shared" si="155"/>
        <v>-0.26007802340702202</v>
      </c>
      <c r="S1598" t="str" cm="1">
        <f t="array" ref="S1598">_xlfn.IFS(R1598&gt;Q1598,"Zunahme",-1*Q1598&gt;R1598,"Abnahme",TRUE,"Konstant")</f>
        <v>Konstant</v>
      </c>
      <c r="T1598">
        <f>IFERROR(INDEX(Gemeinde_Kennzahlen!A:C,MATCH(B1598,Gemeinde_Kennzahlen!B:B,),3),0)</f>
        <v>2903</v>
      </c>
      <c r="U1598">
        <f>IFERROR(IF(ISNUMBER(INDEX(Gemeinde_Kennzahlen!A:W,MATCH(B1598,Gemeinde_Kennzahlen!B:B,),23)),INDEX(Gemeinde_Kennzahlen!A:W,MATCH(B1598,Gemeinde_Kennzahlen!B:B,),23),0),0)</f>
        <v>942</v>
      </c>
    </row>
    <row r="1599" spans="1:21" x14ac:dyDescent="0.2">
      <c r="A1599">
        <v>5254</v>
      </c>
      <c r="B1599" t="s">
        <v>796</v>
      </c>
      <c r="C1599" s="6">
        <v>2.8753074981629978</v>
      </c>
      <c r="D1599" s="6">
        <v>2.555828887255998</v>
      </c>
      <c r="E1599" s="6">
        <v>3.5142647199769974</v>
      </c>
      <c r="F1599" s="6">
        <v>1.5973930545349988</v>
      </c>
      <c r="G1599" s="6">
        <v>1.9168716654419986</v>
      </c>
      <c r="H1599" s="6">
        <v>3.1947861090699976</v>
      </c>
      <c r="I1599" s="6">
        <v>1.5973930545349988</v>
      </c>
      <c r="J1599" s="6">
        <v>3.1947861090699976</v>
      </c>
      <c r="K1599" s="6">
        <v>1.277914443627999</v>
      </c>
      <c r="L1599" s="6">
        <v>1.277914443627999</v>
      </c>
      <c r="M1599" s="6">
        <f t="shared" si="150"/>
        <v>2.3002459985303982</v>
      </c>
      <c r="N1599" s="6">
        <f t="shared" si="151"/>
        <v>2.2363502763489982</v>
      </c>
      <c r="O1599" s="6">
        <f t="shared" si="152"/>
        <v>2.4919331650745979</v>
      </c>
      <c r="P1599" s="6">
        <f t="shared" si="153"/>
        <v>2.1085588319861985</v>
      </c>
      <c r="Q1599" s="6">
        <f t="shared" si="154"/>
        <v>0.27275483157866504</v>
      </c>
      <c r="R1599" s="6">
        <f t="shared" si="155"/>
        <v>-0.19168716654419971</v>
      </c>
      <c r="S1599" t="str" cm="1">
        <f t="array" ref="S1599">_xlfn.IFS(R1599&gt;Q1599,"Zunahme",-1*Q1599&gt;R1599,"Abnahme",TRUE,"Konstant")</f>
        <v>Konstant</v>
      </c>
      <c r="T1599">
        <f>IFERROR(INDEX(Gemeinde_Kennzahlen!A:C,MATCH(B1599,Gemeinde_Kennzahlen!B:B,),3),0)</f>
        <v>14870</v>
      </c>
      <c r="U1599">
        <f>IFERROR(IF(ISNUMBER(INDEX(Gemeinde_Kennzahlen!A:W,MATCH(B1599,Gemeinde_Kennzahlen!B:B,),23)),INDEX(Gemeinde_Kennzahlen!A:W,MATCH(B1599,Gemeinde_Kennzahlen!B:B,),23),0),0)</f>
        <v>16431</v>
      </c>
    </row>
    <row r="1600" spans="1:21" x14ac:dyDescent="0.2">
      <c r="A1600">
        <v>5257</v>
      </c>
      <c r="B1600" t="s">
        <v>795</v>
      </c>
      <c r="C1600" s="6">
        <v>0</v>
      </c>
      <c r="D1600" s="6">
        <v>0</v>
      </c>
      <c r="E1600" s="6">
        <v>3.1776294884016525</v>
      </c>
      <c r="F1600" s="6">
        <v>0</v>
      </c>
      <c r="G1600" s="6">
        <v>3.1776294884016525</v>
      </c>
      <c r="H1600" s="6">
        <v>1.5888147442008262</v>
      </c>
      <c r="I1600" s="6">
        <v>1.5888147442008262</v>
      </c>
      <c r="J1600" s="6">
        <v>0</v>
      </c>
      <c r="K1600" s="6">
        <v>1.5888147442008262</v>
      </c>
      <c r="L1600" s="6">
        <v>0</v>
      </c>
      <c r="M1600" s="6">
        <f t="shared" si="150"/>
        <v>1.1121703209405784</v>
      </c>
      <c r="N1600" s="6">
        <f t="shared" si="151"/>
        <v>0.79440737210041312</v>
      </c>
      <c r="O1600" s="6">
        <f t="shared" si="152"/>
        <v>1.271051795360661</v>
      </c>
      <c r="P1600" s="6">
        <f t="shared" si="153"/>
        <v>0.95328884652049573</v>
      </c>
      <c r="Q1600" s="6">
        <f t="shared" si="154"/>
        <v>0.41363466136567378</v>
      </c>
      <c r="R1600" s="6">
        <f t="shared" si="155"/>
        <v>-0.15888147442008271</v>
      </c>
      <c r="S1600" t="str" cm="1">
        <f t="array" ref="S1600">_xlfn.IFS(R1600&gt;Q1600,"Zunahme",-1*Q1600&gt;R1600,"Abnahme",TRUE,"Konstant")</f>
        <v>Konstant</v>
      </c>
      <c r="T1600">
        <f>IFERROR(INDEX(Gemeinde_Kennzahlen!A:C,MATCH(B1600,Gemeinde_Kennzahlen!B:B,),3),0)</f>
        <v>4517</v>
      </c>
      <c r="U1600">
        <f>IFERROR(IF(ISNUMBER(INDEX(Gemeinde_Kennzahlen!A:W,MATCH(B1600,Gemeinde_Kennzahlen!B:B,),23)),INDEX(Gemeinde_Kennzahlen!A:W,MATCH(B1600,Gemeinde_Kennzahlen!B:B,),23),0),0)</f>
        <v>1777</v>
      </c>
    </row>
    <row r="1601" spans="1:21" x14ac:dyDescent="0.2">
      <c r="A1601">
        <v>5260</v>
      </c>
      <c r="B1601" t="s">
        <v>794</v>
      </c>
      <c r="C1601" s="6">
        <v>4.5382346267302021</v>
      </c>
      <c r="D1601" s="6">
        <v>0</v>
      </c>
      <c r="E1601" s="6">
        <v>0</v>
      </c>
      <c r="F1601" s="6">
        <v>0</v>
      </c>
      <c r="G1601" s="6">
        <v>4.5382346267302021</v>
      </c>
      <c r="H1601" s="6">
        <v>2.269117313365101</v>
      </c>
      <c r="I1601" s="6">
        <v>0</v>
      </c>
      <c r="J1601" s="6">
        <v>2.269117313365101</v>
      </c>
      <c r="K1601" s="6">
        <v>0</v>
      </c>
      <c r="L1601" s="6">
        <v>0</v>
      </c>
      <c r="M1601" s="6">
        <f t="shared" si="150"/>
        <v>1.3614703880190606</v>
      </c>
      <c r="N1601" s="6">
        <f t="shared" si="151"/>
        <v>0</v>
      </c>
      <c r="O1601" s="6">
        <f t="shared" si="152"/>
        <v>1.8152938506920808</v>
      </c>
      <c r="P1601" s="6">
        <f t="shared" si="153"/>
        <v>0.90764692534604041</v>
      </c>
      <c r="Q1601" s="6">
        <f t="shared" si="154"/>
        <v>0.60509795023069357</v>
      </c>
      <c r="R1601" s="6">
        <f t="shared" si="155"/>
        <v>-0.45382346267302021</v>
      </c>
      <c r="S1601" t="str" cm="1">
        <f t="array" ref="S1601">_xlfn.IFS(R1601&gt;Q1601,"Zunahme",-1*Q1601&gt;R1601,"Abnahme",TRUE,"Konstant")</f>
        <v>Konstant</v>
      </c>
      <c r="T1601">
        <f>IFERROR(INDEX(Gemeinde_Kennzahlen!A:C,MATCH(B1601,Gemeinde_Kennzahlen!B:B,),3),0)</f>
        <v>2346</v>
      </c>
      <c r="U1601">
        <f>IFERROR(IF(ISNUMBER(INDEX(Gemeinde_Kennzahlen!A:W,MATCH(B1601,Gemeinde_Kennzahlen!B:B,),23)),INDEX(Gemeinde_Kennzahlen!A:W,MATCH(B1601,Gemeinde_Kennzahlen!B:B,),23),0),0)</f>
        <v>2061</v>
      </c>
    </row>
    <row r="1602" spans="1:21" x14ac:dyDescent="0.2">
      <c r="A1602">
        <v>5263</v>
      </c>
      <c r="B1602" t="s">
        <v>793</v>
      </c>
      <c r="C1602" s="6">
        <v>0</v>
      </c>
      <c r="D1602" s="6">
        <v>0</v>
      </c>
      <c r="E1602" s="6">
        <v>0</v>
      </c>
      <c r="F1602" s="6">
        <v>0</v>
      </c>
      <c r="G1602" s="6">
        <v>2.7570995312930795</v>
      </c>
      <c r="H1602" s="6">
        <v>2.7570995312930795</v>
      </c>
      <c r="I1602" s="6">
        <v>0</v>
      </c>
      <c r="J1602" s="6">
        <v>0</v>
      </c>
      <c r="K1602" s="6">
        <v>0</v>
      </c>
      <c r="L1602" s="6">
        <v>0</v>
      </c>
      <c r="M1602" s="6">
        <f t="shared" si="150"/>
        <v>0.55141990625861592</v>
      </c>
      <c r="N1602" s="6">
        <f t="shared" si="151"/>
        <v>0</v>
      </c>
      <c r="O1602" s="6">
        <f t="shared" si="152"/>
        <v>0.55141990625861592</v>
      </c>
      <c r="P1602" s="6">
        <f t="shared" si="153"/>
        <v>0.55141990625861592</v>
      </c>
      <c r="Q1602" s="6">
        <f t="shared" si="154"/>
        <v>0.3676132708390773</v>
      </c>
      <c r="R1602" s="6">
        <f t="shared" si="155"/>
        <v>0</v>
      </c>
      <c r="S1602" t="str" cm="1">
        <f t="array" ref="S1602">_xlfn.IFS(R1602&gt;Q1602,"Zunahme",-1*Q1602&gt;R1602,"Abnahme",TRUE,"Konstant")</f>
        <v>Konstant</v>
      </c>
      <c r="T1602">
        <f>IFERROR(INDEX(Gemeinde_Kennzahlen!A:C,MATCH(B1602,Gemeinde_Kennzahlen!B:B,),3),0)</f>
        <v>2654</v>
      </c>
      <c r="U1602">
        <f>IFERROR(IF(ISNUMBER(INDEX(Gemeinde_Kennzahlen!A:W,MATCH(B1602,Gemeinde_Kennzahlen!B:B,),23)),INDEX(Gemeinde_Kennzahlen!A:W,MATCH(B1602,Gemeinde_Kennzahlen!B:B,),23),0),0)</f>
        <v>973</v>
      </c>
    </row>
    <row r="1603" spans="1:21" x14ac:dyDescent="0.2">
      <c r="A1603">
        <v>5266</v>
      </c>
      <c r="B1603" t="s">
        <v>792</v>
      </c>
      <c r="C1603" s="6">
        <v>0</v>
      </c>
      <c r="D1603" s="6">
        <v>0</v>
      </c>
      <c r="E1603" s="6">
        <v>0.93431748108007096</v>
      </c>
      <c r="F1603" s="6">
        <v>0</v>
      </c>
      <c r="G1603" s="6">
        <v>0</v>
      </c>
      <c r="H1603" s="6">
        <v>0</v>
      </c>
      <c r="I1603" s="6">
        <v>0.93431748108007096</v>
      </c>
      <c r="J1603" s="6">
        <v>0.93431748108007096</v>
      </c>
      <c r="K1603" s="6">
        <v>0</v>
      </c>
      <c r="L1603" s="6">
        <v>0.93431748108007096</v>
      </c>
      <c r="M1603" s="6">
        <f t="shared" si="150"/>
        <v>0.37372699243202839</v>
      </c>
      <c r="N1603" s="6">
        <f t="shared" si="151"/>
        <v>0</v>
      </c>
      <c r="O1603" s="6">
        <f t="shared" si="152"/>
        <v>0.1868634962160142</v>
      </c>
      <c r="P1603" s="6">
        <f t="shared" si="153"/>
        <v>0.56059048864804262</v>
      </c>
      <c r="Q1603" s="6">
        <f t="shared" si="154"/>
        <v>0.15257340576057665</v>
      </c>
      <c r="R1603" s="6">
        <f t="shared" si="155"/>
        <v>0.18686349621601422</v>
      </c>
      <c r="S1603" t="str" cm="1">
        <f t="array" ref="S1603">_xlfn.IFS(R1603&gt;Q1603,"Zunahme",-1*Q1603&gt;R1603,"Abnahme",TRUE,"Konstant")</f>
        <v>Zunahme</v>
      </c>
      <c r="T1603">
        <f>IFERROR(INDEX(Gemeinde_Kennzahlen!A:C,MATCH(B1603,Gemeinde_Kennzahlen!B:B,),3),0)</f>
        <v>4510</v>
      </c>
      <c r="U1603">
        <f>IFERROR(IF(ISNUMBER(INDEX(Gemeinde_Kennzahlen!A:W,MATCH(B1603,Gemeinde_Kennzahlen!B:B,),23)),INDEX(Gemeinde_Kennzahlen!A:W,MATCH(B1603,Gemeinde_Kennzahlen!B:B,),23),0),0)</f>
        <v>6193</v>
      </c>
    </row>
    <row r="1604" spans="1:21" x14ac:dyDescent="0.2">
      <c r="A1604">
        <v>5268</v>
      </c>
      <c r="B1604" t="s">
        <v>791</v>
      </c>
      <c r="C1604" s="6">
        <v>0</v>
      </c>
      <c r="D1604" s="6">
        <v>0</v>
      </c>
      <c r="E1604" s="6">
        <v>0</v>
      </c>
      <c r="F1604" s="6">
        <v>0</v>
      </c>
      <c r="G1604" s="6">
        <v>2.5125628140703515</v>
      </c>
      <c r="H1604" s="6">
        <v>0</v>
      </c>
      <c r="I1604" s="6">
        <v>5.0251256281407031</v>
      </c>
      <c r="J1604" s="6">
        <v>2.5125628140703515</v>
      </c>
      <c r="K1604" s="6">
        <v>0</v>
      </c>
      <c r="L1604" s="6">
        <v>2.5125628140703515</v>
      </c>
      <c r="M1604" s="6">
        <f t="shared" si="150"/>
        <v>1.2562814070351758</v>
      </c>
      <c r="N1604" s="6">
        <f t="shared" si="151"/>
        <v>0</v>
      </c>
      <c r="O1604" s="6">
        <f t="shared" si="152"/>
        <v>0.50251256281407031</v>
      </c>
      <c r="P1604" s="6">
        <f t="shared" si="153"/>
        <v>2.0100502512562812</v>
      </c>
      <c r="Q1604" s="6">
        <f t="shared" si="154"/>
        <v>0.56182612499994711</v>
      </c>
      <c r="R1604" s="6">
        <f t="shared" si="155"/>
        <v>0.75376884422110546</v>
      </c>
      <c r="S1604" t="str" cm="1">
        <f t="array" ref="S1604">_xlfn.IFS(R1604&gt;Q1604,"Zunahme",-1*Q1604&gt;R1604,"Abnahme",TRUE,"Konstant")</f>
        <v>Zunahme</v>
      </c>
      <c r="T1604">
        <f>IFERROR(INDEX(Gemeinde_Kennzahlen!A:C,MATCH(B1604,Gemeinde_Kennzahlen!B:B,),3),0)</f>
        <v>3383</v>
      </c>
      <c r="U1604">
        <f>IFERROR(IF(ISNUMBER(INDEX(Gemeinde_Kennzahlen!A:W,MATCH(B1604,Gemeinde_Kennzahlen!B:B,),23)),INDEX(Gemeinde_Kennzahlen!A:W,MATCH(B1604,Gemeinde_Kennzahlen!B:B,),23),0),0)</f>
        <v>597</v>
      </c>
    </row>
    <row r="1605" spans="1:21" x14ac:dyDescent="0.2">
      <c r="A1605">
        <v>5269</v>
      </c>
      <c r="B1605" t="s">
        <v>790</v>
      </c>
      <c r="C1605" s="6">
        <v>0</v>
      </c>
      <c r="D1605" s="6">
        <v>0</v>
      </c>
      <c r="E1605" s="6">
        <v>0</v>
      </c>
      <c r="F1605" s="6">
        <v>0</v>
      </c>
      <c r="G1605" s="6">
        <v>0</v>
      </c>
      <c r="H1605" s="6">
        <v>0</v>
      </c>
      <c r="I1605" s="6">
        <v>0</v>
      </c>
      <c r="J1605" s="6">
        <v>0</v>
      </c>
      <c r="K1605" s="6">
        <v>0</v>
      </c>
      <c r="L1605" s="6">
        <v>0</v>
      </c>
      <c r="M1605" s="6">
        <f t="shared" si="150"/>
        <v>0</v>
      </c>
      <c r="N1605" s="6">
        <f t="shared" si="151"/>
        <v>0</v>
      </c>
      <c r="O1605" s="6">
        <f t="shared" si="152"/>
        <v>0</v>
      </c>
      <c r="P1605" s="6">
        <f t="shared" si="153"/>
        <v>0</v>
      </c>
      <c r="Q1605" s="6">
        <f t="shared" si="154"/>
        <v>0</v>
      </c>
      <c r="R1605" s="6">
        <f t="shared" si="155"/>
        <v>0</v>
      </c>
      <c r="S1605" t="str" cm="1">
        <f t="array" ref="S1605">_xlfn.IFS(R1605&gt;Q1605,"Zunahme",-1*Q1605&gt;R1605,"Abnahme",TRUE,"Konstant")</f>
        <v>Konstant</v>
      </c>
      <c r="T1605">
        <f>IFERROR(INDEX(Gemeinde_Kennzahlen!A:C,MATCH(B1605,Gemeinde_Kennzahlen!B:B,),3),0)</f>
        <v>1936</v>
      </c>
      <c r="U1605">
        <f>IFERROR(IF(ISNUMBER(INDEX(Gemeinde_Kennzahlen!A:W,MATCH(B1605,Gemeinde_Kennzahlen!B:B,),23)),INDEX(Gemeinde_Kennzahlen!A:W,MATCH(B1605,Gemeinde_Kennzahlen!B:B,),23),0),0)</f>
        <v>268</v>
      </c>
    </row>
    <row r="1606" spans="1:21" x14ac:dyDescent="0.2">
      <c r="A1606">
        <v>5281</v>
      </c>
      <c r="B1606" t="s">
        <v>789</v>
      </c>
      <c r="C1606" s="6">
        <v>0</v>
      </c>
      <c r="D1606" s="6">
        <v>3.2765399737876804</v>
      </c>
      <c r="E1606" s="6">
        <v>0</v>
      </c>
      <c r="F1606" s="6">
        <v>0</v>
      </c>
      <c r="G1606" s="6">
        <v>2.1843599825251201</v>
      </c>
      <c r="H1606" s="6">
        <v>1.09217999126256</v>
      </c>
      <c r="I1606" s="6">
        <v>0</v>
      </c>
      <c r="J1606" s="6">
        <v>3.2765399737876804</v>
      </c>
      <c r="K1606" s="6">
        <v>2.1843599825251201</v>
      </c>
      <c r="L1606" s="6">
        <v>1.09217999126256</v>
      </c>
      <c r="M1606" s="6">
        <f t="shared" si="150"/>
        <v>1.310615989515072</v>
      </c>
      <c r="N1606" s="6">
        <f t="shared" si="151"/>
        <v>1.09217999126256</v>
      </c>
      <c r="O1606" s="6">
        <f t="shared" si="152"/>
        <v>1.0921799912625603</v>
      </c>
      <c r="P1606" s="6">
        <f t="shared" si="153"/>
        <v>1.5290519877675841</v>
      </c>
      <c r="Q1606" s="6">
        <f t="shared" si="154"/>
        <v>0.42456326597096988</v>
      </c>
      <c r="R1606" s="6">
        <f t="shared" si="155"/>
        <v>0.21843599825251214</v>
      </c>
      <c r="S1606" t="str" cm="1">
        <f t="array" ref="S1606">_xlfn.IFS(R1606&gt;Q1606,"Zunahme",-1*Q1606&gt;R1606,"Abnahme",TRUE,"Konstant")</f>
        <v>Konstant</v>
      </c>
      <c r="T1606">
        <f>IFERROR(INDEX(Gemeinde_Kennzahlen!A:C,MATCH(B1606,Gemeinde_Kennzahlen!B:B,),3),0)</f>
        <v>6092</v>
      </c>
      <c r="U1606">
        <f>IFERROR(IF(ISNUMBER(INDEX(Gemeinde_Kennzahlen!A:W,MATCH(B1606,Gemeinde_Kennzahlen!B:B,),23)),INDEX(Gemeinde_Kennzahlen!A:W,MATCH(B1606,Gemeinde_Kennzahlen!B:B,),23),0),0)</f>
        <v>3064</v>
      </c>
    </row>
    <row r="1607" spans="1:21" x14ac:dyDescent="0.2">
      <c r="A1607">
        <v>5287</v>
      </c>
      <c r="B1607" t="s">
        <v>2449</v>
      </c>
      <c r="C1607" s="6">
        <v>0</v>
      </c>
      <c r="D1607" s="6">
        <v>0</v>
      </c>
      <c r="E1607" s="6">
        <v>0</v>
      </c>
      <c r="F1607" s="6">
        <v>1.7863522686673814</v>
      </c>
      <c r="G1607" s="6">
        <v>0</v>
      </c>
      <c r="H1607" s="6">
        <v>0</v>
      </c>
      <c r="I1607" s="6">
        <v>3.5727045373347628</v>
      </c>
      <c r="J1607" s="6">
        <v>0</v>
      </c>
      <c r="K1607" s="6">
        <v>0</v>
      </c>
      <c r="L1607" s="6">
        <v>0</v>
      </c>
      <c r="M1607" s="6">
        <f t="shared" si="150"/>
        <v>0.53590568060021437</v>
      </c>
      <c r="N1607" s="6">
        <f t="shared" si="151"/>
        <v>0</v>
      </c>
      <c r="O1607" s="6">
        <f t="shared" si="152"/>
        <v>0.35727045373347627</v>
      </c>
      <c r="P1607" s="6">
        <f t="shared" si="153"/>
        <v>0.71454090746695254</v>
      </c>
      <c r="Q1607" s="6">
        <f t="shared" si="154"/>
        <v>0.38127451693657544</v>
      </c>
      <c r="R1607" s="6">
        <f t="shared" si="155"/>
        <v>0.17863522686673816</v>
      </c>
      <c r="S1607" t="str" cm="1">
        <f t="array" ref="S1607">_xlfn.IFS(R1607&gt;Q1607,"Zunahme",-1*Q1607&gt;R1607,"Abnahme",TRUE,"Konstant")</f>
        <v>Konstant</v>
      </c>
      <c r="T1607">
        <f>IFERROR(INDEX(Gemeinde_Kennzahlen!A:C,MATCH(B1607,Gemeinde_Kennzahlen!B:B,),3),0)</f>
        <v>4209</v>
      </c>
      <c r="U1607">
        <f>IFERROR(IF(ISNUMBER(INDEX(Gemeinde_Kennzahlen!A:W,MATCH(B1607,Gemeinde_Kennzahlen!B:B,),23)),INDEX(Gemeinde_Kennzahlen!A:W,MATCH(B1607,Gemeinde_Kennzahlen!B:B,),23),0),0)</f>
        <v>1389</v>
      </c>
    </row>
    <row r="1608" spans="1:21" x14ac:dyDescent="0.2">
      <c r="A1608">
        <v>5304</v>
      </c>
      <c r="B1608" t="s">
        <v>788</v>
      </c>
      <c r="C1608" s="6">
        <v>0</v>
      </c>
      <c r="D1608" s="6">
        <v>0</v>
      </c>
      <c r="E1608" s="6">
        <v>0</v>
      </c>
      <c r="F1608" s="6">
        <v>0</v>
      </c>
      <c r="G1608" s="6">
        <v>0</v>
      </c>
      <c r="H1608" s="6">
        <v>0</v>
      </c>
      <c r="I1608" s="6">
        <v>0</v>
      </c>
      <c r="J1608" s="6">
        <v>0</v>
      </c>
      <c r="K1608" s="6">
        <v>0</v>
      </c>
      <c r="L1608" s="6">
        <v>0</v>
      </c>
      <c r="M1608" s="6">
        <f t="shared" si="150"/>
        <v>0</v>
      </c>
      <c r="N1608" s="6">
        <f t="shared" si="151"/>
        <v>0</v>
      </c>
      <c r="O1608" s="6">
        <f t="shared" si="152"/>
        <v>0</v>
      </c>
      <c r="P1608" s="6">
        <f t="shared" si="153"/>
        <v>0</v>
      </c>
      <c r="Q1608" s="6">
        <f t="shared" si="154"/>
        <v>0</v>
      </c>
      <c r="R1608" s="6">
        <f t="shared" si="155"/>
        <v>0</v>
      </c>
      <c r="S1608" t="str" cm="1">
        <f t="array" ref="S1608">_xlfn.IFS(R1608&gt;Q1608,"Zunahme",-1*Q1608&gt;R1608,"Abnahme",TRUE,"Konstant")</f>
        <v>Konstant</v>
      </c>
      <c r="T1608">
        <f>IFERROR(INDEX(Gemeinde_Kennzahlen!A:C,MATCH(B1608,Gemeinde_Kennzahlen!B:B,),3),0)</f>
        <v>49</v>
      </c>
      <c r="U1608">
        <f>IFERROR(IF(ISNUMBER(INDEX(Gemeinde_Kennzahlen!A:W,MATCH(B1608,Gemeinde_Kennzahlen!B:B,),23)),INDEX(Gemeinde_Kennzahlen!A:W,MATCH(B1608,Gemeinde_Kennzahlen!B:B,),23),0),0)</f>
        <v>69</v>
      </c>
    </row>
    <row r="1609" spans="1:21" x14ac:dyDescent="0.2">
      <c r="A1609">
        <v>5307</v>
      </c>
      <c r="B1609" t="s">
        <v>787</v>
      </c>
      <c r="C1609" s="6">
        <v>0</v>
      </c>
      <c r="D1609" s="6">
        <v>0</v>
      </c>
      <c r="E1609" s="6">
        <v>0</v>
      </c>
      <c r="F1609" s="6">
        <v>0</v>
      </c>
      <c r="G1609" s="6">
        <v>0</v>
      </c>
      <c r="H1609" s="6">
        <v>0</v>
      </c>
      <c r="I1609" s="6">
        <v>0</v>
      </c>
      <c r="J1609" s="6">
        <v>0</v>
      </c>
      <c r="K1609" s="6">
        <v>0</v>
      </c>
      <c r="L1609" s="6">
        <v>0</v>
      </c>
      <c r="M1609" s="6">
        <f t="shared" si="150"/>
        <v>0</v>
      </c>
      <c r="N1609" s="6">
        <f t="shared" si="151"/>
        <v>0</v>
      </c>
      <c r="O1609" s="6">
        <f t="shared" si="152"/>
        <v>0</v>
      </c>
      <c r="P1609" s="6">
        <f t="shared" si="153"/>
        <v>0</v>
      </c>
      <c r="Q1609" s="6">
        <f t="shared" si="154"/>
        <v>0</v>
      </c>
      <c r="R1609" s="6">
        <f t="shared" si="155"/>
        <v>0</v>
      </c>
      <c r="S1609" t="str" cm="1">
        <f t="array" ref="S1609">_xlfn.IFS(R1609&gt;Q1609,"Zunahme",-1*Q1609&gt;R1609,"Abnahme",TRUE,"Konstant")</f>
        <v>Konstant</v>
      </c>
      <c r="T1609">
        <f>IFERROR(INDEX(Gemeinde_Kennzahlen!A:C,MATCH(B1609,Gemeinde_Kennzahlen!B:B,),3),0)</f>
        <v>51</v>
      </c>
      <c r="U1609">
        <f>IFERROR(IF(ISNUMBER(INDEX(Gemeinde_Kennzahlen!A:W,MATCH(B1609,Gemeinde_Kennzahlen!B:B,),23)),INDEX(Gemeinde_Kennzahlen!A:W,MATCH(B1609,Gemeinde_Kennzahlen!B:B,),23),0),0)</f>
        <v>37</v>
      </c>
    </row>
    <row r="1610" spans="1:21" x14ac:dyDescent="0.2">
      <c r="A1610">
        <v>5309</v>
      </c>
      <c r="B1610" t="s">
        <v>786</v>
      </c>
      <c r="C1610" s="6">
        <v>0</v>
      </c>
      <c r="D1610" s="6">
        <v>0</v>
      </c>
      <c r="E1610" s="6">
        <v>0</v>
      </c>
      <c r="F1610" s="6">
        <v>0</v>
      </c>
      <c r="G1610" s="6">
        <v>0</v>
      </c>
      <c r="H1610" s="6">
        <v>0</v>
      </c>
      <c r="I1610" s="6">
        <v>0</v>
      </c>
      <c r="J1610" s="6">
        <v>0</v>
      </c>
      <c r="K1610" s="6">
        <v>0</v>
      </c>
      <c r="L1610" s="6">
        <v>0</v>
      </c>
      <c r="M1610" s="6">
        <f t="shared" si="150"/>
        <v>0</v>
      </c>
      <c r="N1610" s="6">
        <f t="shared" si="151"/>
        <v>0</v>
      </c>
      <c r="O1610" s="6">
        <f t="shared" si="152"/>
        <v>0</v>
      </c>
      <c r="P1610" s="6">
        <f t="shared" si="153"/>
        <v>0</v>
      </c>
      <c r="Q1610" s="6">
        <f t="shared" si="154"/>
        <v>0</v>
      </c>
      <c r="R1610" s="6">
        <f t="shared" si="155"/>
        <v>0</v>
      </c>
      <c r="S1610" t="str" cm="1">
        <f t="array" ref="S1610">_xlfn.IFS(R1610&gt;Q1610,"Zunahme",-1*Q1610&gt;R1610,"Abnahme",TRUE,"Konstant")</f>
        <v>Konstant</v>
      </c>
      <c r="T1610">
        <f>IFERROR(INDEX(Gemeinde_Kennzahlen!A:C,MATCH(B1610,Gemeinde_Kennzahlen!B:B,),3),0)</f>
        <v>45</v>
      </c>
      <c r="U1610">
        <f>IFERROR(IF(ISNUMBER(INDEX(Gemeinde_Kennzahlen!A:W,MATCH(B1610,Gemeinde_Kennzahlen!B:B,),23)),INDEX(Gemeinde_Kennzahlen!A:W,MATCH(B1610,Gemeinde_Kennzahlen!B:B,),23),0),0)</f>
        <v>25</v>
      </c>
    </row>
    <row r="1611" spans="1:21" x14ac:dyDescent="0.2">
      <c r="A1611">
        <v>5310</v>
      </c>
      <c r="B1611" t="s">
        <v>785</v>
      </c>
      <c r="C1611" s="6">
        <v>0</v>
      </c>
      <c r="D1611" s="6">
        <v>0</v>
      </c>
      <c r="E1611" s="6">
        <v>0</v>
      </c>
      <c r="F1611" s="6">
        <v>0</v>
      </c>
      <c r="G1611" s="6">
        <v>0</v>
      </c>
      <c r="H1611" s="6">
        <v>5.5865921787709496</v>
      </c>
      <c r="I1611" s="6">
        <v>0</v>
      </c>
      <c r="J1611" s="6">
        <v>0</v>
      </c>
      <c r="K1611" s="6">
        <v>0</v>
      </c>
      <c r="L1611" s="6">
        <v>0</v>
      </c>
      <c r="M1611" s="6">
        <f t="shared" si="150"/>
        <v>0.55865921787709494</v>
      </c>
      <c r="N1611" s="6">
        <f t="shared" si="151"/>
        <v>0</v>
      </c>
      <c r="O1611" s="6">
        <f t="shared" si="152"/>
        <v>0</v>
      </c>
      <c r="P1611" s="6">
        <f t="shared" si="153"/>
        <v>1.1173184357541899</v>
      </c>
      <c r="Q1611" s="6">
        <f t="shared" si="154"/>
        <v>0.55865921787709494</v>
      </c>
      <c r="R1611" s="6">
        <f t="shared" si="155"/>
        <v>0.55865921787709494</v>
      </c>
      <c r="S1611" t="str" cm="1">
        <f t="array" ref="S1611">_xlfn.IFS(R1611&gt;Q1611,"Zunahme",-1*Q1611&gt;R1611,"Abnahme",TRUE,"Konstant")</f>
        <v>Konstant</v>
      </c>
      <c r="T1611">
        <f>IFERROR(INDEX(Gemeinde_Kennzahlen!A:C,MATCH(B1611,Gemeinde_Kennzahlen!B:B,),3),0)</f>
        <v>1146</v>
      </c>
      <c r="U1611">
        <f>IFERROR(IF(ISNUMBER(INDEX(Gemeinde_Kennzahlen!A:W,MATCH(B1611,Gemeinde_Kennzahlen!B:B,),23)),INDEX(Gemeinde_Kennzahlen!A:W,MATCH(B1611,Gemeinde_Kennzahlen!B:B,),23),0),0)</f>
        <v>644</v>
      </c>
    </row>
    <row r="1612" spans="1:21" x14ac:dyDescent="0.2">
      <c r="A1612">
        <v>5315</v>
      </c>
      <c r="B1612" t="s">
        <v>784</v>
      </c>
      <c r="C1612" s="6">
        <v>0</v>
      </c>
      <c r="D1612" s="6">
        <v>0</v>
      </c>
      <c r="E1612" s="6">
        <v>0</v>
      </c>
      <c r="F1612" s="6">
        <v>0</v>
      </c>
      <c r="G1612" s="6">
        <v>0</v>
      </c>
      <c r="H1612" s="6">
        <v>0</v>
      </c>
      <c r="I1612" s="6">
        <v>0</v>
      </c>
      <c r="J1612" s="6">
        <v>0</v>
      </c>
      <c r="K1612" s="6">
        <v>0</v>
      </c>
      <c r="L1612" s="6">
        <v>0</v>
      </c>
      <c r="M1612" s="6">
        <f t="shared" si="150"/>
        <v>0</v>
      </c>
      <c r="N1612" s="6">
        <f t="shared" si="151"/>
        <v>0</v>
      </c>
      <c r="O1612" s="6">
        <f t="shared" si="152"/>
        <v>0</v>
      </c>
      <c r="P1612" s="6">
        <f t="shared" si="153"/>
        <v>0</v>
      </c>
      <c r="Q1612" s="6">
        <f t="shared" si="154"/>
        <v>0</v>
      </c>
      <c r="R1612" s="6">
        <f t="shared" si="155"/>
        <v>0</v>
      </c>
      <c r="S1612" t="str" cm="1">
        <f t="array" ref="S1612">_xlfn.IFS(R1612&gt;Q1612,"Zunahme",-1*Q1612&gt;R1612,"Abnahme",TRUE,"Konstant")</f>
        <v>Konstant</v>
      </c>
      <c r="T1612">
        <f>IFERROR(INDEX(Gemeinde_Kennzahlen!A:C,MATCH(B1612,Gemeinde_Kennzahlen!B:B,),3),0)</f>
        <v>47</v>
      </c>
      <c r="U1612">
        <f>IFERROR(IF(ISNUMBER(INDEX(Gemeinde_Kennzahlen!A:W,MATCH(B1612,Gemeinde_Kennzahlen!B:B,),23)),INDEX(Gemeinde_Kennzahlen!A:W,MATCH(B1612,Gemeinde_Kennzahlen!B:B,),23),0),0)</f>
        <v>0</v>
      </c>
    </row>
    <row r="1613" spans="1:21" x14ac:dyDescent="0.2">
      <c r="A1613">
        <v>5317</v>
      </c>
      <c r="B1613" t="s">
        <v>783</v>
      </c>
      <c r="C1613" s="6">
        <v>0</v>
      </c>
      <c r="D1613" s="6">
        <v>0</v>
      </c>
      <c r="E1613" s="6">
        <v>0</v>
      </c>
      <c r="F1613" s="6">
        <v>3.0712530712530715</v>
      </c>
      <c r="G1613" s="6">
        <v>0</v>
      </c>
      <c r="H1613" s="6">
        <v>0</v>
      </c>
      <c r="I1613" s="6">
        <v>0</v>
      </c>
      <c r="J1613" s="6">
        <v>0</v>
      </c>
      <c r="K1613" s="6">
        <v>0</v>
      </c>
      <c r="L1613" s="6">
        <v>0</v>
      </c>
      <c r="M1613" s="6">
        <f t="shared" si="150"/>
        <v>0.30712530712530717</v>
      </c>
      <c r="N1613" s="6">
        <f t="shared" si="151"/>
        <v>0</v>
      </c>
      <c r="O1613" s="6">
        <f t="shared" si="152"/>
        <v>0.61425061425061434</v>
      </c>
      <c r="P1613" s="6">
        <f t="shared" si="153"/>
        <v>0</v>
      </c>
      <c r="Q1613" s="6">
        <f t="shared" si="154"/>
        <v>0.30712530712530711</v>
      </c>
      <c r="R1613" s="6">
        <f t="shared" si="155"/>
        <v>-0.30712530712530717</v>
      </c>
      <c r="S1613" t="str" cm="1">
        <f t="array" ref="S1613">_xlfn.IFS(R1613&gt;Q1613,"Zunahme",-1*Q1613&gt;R1613,"Abnahme",TRUE,"Konstant")</f>
        <v>Konstant</v>
      </c>
      <c r="T1613">
        <f>IFERROR(INDEX(Gemeinde_Kennzahlen!A:C,MATCH(B1613,Gemeinde_Kennzahlen!B:B,),3),0)</f>
        <v>2609</v>
      </c>
      <c r="U1613">
        <f>IFERROR(IF(ISNUMBER(INDEX(Gemeinde_Kennzahlen!A:W,MATCH(B1613,Gemeinde_Kennzahlen!B:B,),23)),INDEX(Gemeinde_Kennzahlen!A:W,MATCH(B1613,Gemeinde_Kennzahlen!B:B,),23),0),0)</f>
        <v>647</v>
      </c>
    </row>
    <row r="1614" spans="1:21" x14ac:dyDescent="0.2">
      <c r="A1614">
        <v>5323</v>
      </c>
      <c r="B1614" t="s">
        <v>782</v>
      </c>
      <c r="C1614" s="6">
        <v>0</v>
      </c>
      <c r="D1614" s="6">
        <v>0</v>
      </c>
      <c r="E1614" s="6">
        <v>0</v>
      </c>
      <c r="F1614" s="6">
        <v>0</v>
      </c>
      <c r="G1614" s="6">
        <v>0</v>
      </c>
      <c r="H1614" s="6">
        <v>0</v>
      </c>
      <c r="I1614" s="6">
        <v>0</v>
      </c>
      <c r="J1614" s="6">
        <v>0</v>
      </c>
      <c r="K1614" s="6">
        <v>0</v>
      </c>
      <c r="L1614" s="6">
        <v>0</v>
      </c>
      <c r="M1614" s="6">
        <f t="shared" si="150"/>
        <v>0</v>
      </c>
      <c r="N1614" s="6">
        <f t="shared" si="151"/>
        <v>0</v>
      </c>
      <c r="O1614" s="6">
        <f t="shared" si="152"/>
        <v>0</v>
      </c>
      <c r="P1614" s="6">
        <f t="shared" si="153"/>
        <v>0</v>
      </c>
      <c r="Q1614" s="6">
        <f t="shared" si="154"/>
        <v>0</v>
      </c>
      <c r="R1614" s="6">
        <f t="shared" si="155"/>
        <v>0</v>
      </c>
      <c r="S1614" t="str" cm="1">
        <f t="array" ref="S1614">_xlfn.IFS(R1614&gt;Q1614,"Zunahme",-1*Q1614&gt;R1614,"Abnahme",TRUE,"Konstant")</f>
        <v>Konstant</v>
      </c>
      <c r="T1614">
        <f>IFERROR(INDEX(Gemeinde_Kennzahlen!A:C,MATCH(B1614,Gemeinde_Kennzahlen!B:B,),3),0)</f>
        <v>508</v>
      </c>
      <c r="U1614">
        <f>IFERROR(IF(ISNUMBER(INDEX(Gemeinde_Kennzahlen!A:W,MATCH(B1614,Gemeinde_Kennzahlen!B:B,),23)),INDEX(Gemeinde_Kennzahlen!A:W,MATCH(B1614,Gemeinde_Kennzahlen!B:B,),23),0),0)</f>
        <v>212</v>
      </c>
    </row>
    <row r="1615" spans="1:21" x14ac:dyDescent="0.2">
      <c r="A1615">
        <v>5324</v>
      </c>
      <c r="B1615" t="s">
        <v>781</v>
      </c>
      <c r="C1615" s="6">
        <v>0</v>
      </c>
      <c r="D1615" s="6">
        <v>5.1203277009728625</v>
      </c>
      <c r="E1615" s="6">
        <v>0</v>
      </c>
      <c r="F1615" s="6">
        <v>0</v>
      </c>
      <c r="G1615" s="6">
        <v>0</v>
      </c>
      <c r="H1615" s="6">
        <v>5.1203277009728625</v>
      </c>
      <c r="I1615" s="6">
        <v>0</v>
      </c>
      <c r="J1615" s="6">
        <v>0</v>
      </c>
      <c r="K1615" s="6">
        <v>0</v>
      </c>
      <c r="L1615" s="6">
        <v>0</v>
      </c>
      <c r="M1615" s="6">
        <f t="shared" si="150"/>
        <v>1.0240655401945724</v>
      </c>
      <c r="N1615" s="6">
        <f t="shared" si="151"/>
        <v>0</v>
      </c>
      <c r="O1615" s="6">
        <f t="shared" si="152"/>
        <v>1.0240655401945724</v>
      </c>
      <c r="P1615" s="6">
        <f t="shared" si="153"/>
        <v>1.0240655401945724</v>
      </c>
      <c r="Q1615" s="6">
        <f t="shared" si="154"/>
        <v>0.68271036012971487</v>
      </c>
      <c r="R1615" s="6">
        <f t="shared" si="155"/>
        <v>0</v>
      </c>
      <c r="S1615" t="str" cm="1">
        <f t="array" ref="S1615">_xlfn.IFS(R1615&gt;Q1615,"Zunahme",-1*Q1615&gt;R1615,"Abnahme",TRUE,"Konstant")</f>
        <v>Konstant</v>
      </c>
      <c r="T1615">
        <f>IFERROR(INDEX(Gemeinde_Kennzahlen!A:C,MATCH(B1615,Gemeinde_Kennzahlen!B:B,),3),0)</f>
        <v>1512</v>
      </c>
      <c r="U1615">
        <f>IFERROR(IF(ISNUMBER(INDEX(Gemeinde_Kennzahlen!A:W,MATCH(B1615,Gemeinde_Kennzahlen!B:B,),23)),INDEX(Gemeinde_Kennzahlen!A:W,MATCH(B1615,Gemeinde_Kennzahlen!B:B,),23),0),0)</f>
        <v>441</v>
      </c>
    </row>
    <row r="1616" spans="1:21" x14ac:dyDescent="0.2">
      <c r="A1616">
        <v>5396</v>
      </c>
      <c r="B1616" t="s">
        <v>780</v>
      </c>
      <c r="C1616" s="6">
        <v>0</v>
      </c>
      <c r="D1616" s="6">
        <v>0</v>
      </c>
      <c r="E1616" s="6">
        <v>0</v>
      </c>
      <c r="F1616" s="6">
        <v>0</v>
      </c>
      <c r="G1616" s="6">
        <v>0</v>
      </c>
      <c r="H1616" s="6">
        <v>0</v>
      </c>
      <c r="I1616" s="6">
        <v>3.0413625304136254</v>
      </c>
      <c r="J1616" s="6">
        <v>6.0827250608272507</v>
      </c>
      <c r="K1616" s="6">
        <v>0</v>
      </c>
      <c r="L1616" s="6">
        <v>0</v>
      </c>
      <c r="M1616" s="6">
        <f t="shared" si="150"/>
        <v>0.91240875912408759</v>
      </c>
      <c r="N1616" s="6">
        <f t="shared" si="151"/>
        <v>0</v>
      </c>
      <c r="O1616" s="6">
        <f t="shared" si="152"/>
        <v>0</v>
      </c>
      <c r="P1616" s="6">
        <f t="shared" si="153"/>
        <v>1.8248175182481752</v>
      </c>
      <c r="Q1616" s="6">
        <f t="shared" si="154"/>
        <v>0.64914073777705283</v>
      </c>
      <c r="R1616" s="6">
        <f t="shared" si="155"/>
        <v>0.91240875912408759</v>
      </c>
      <c r="S1616" t="str" cm="1">
        <f t="array" ref="S1616">_xlfn.IFS(R1616&gt;Q1616,"Zunahme",-1*Q1616&gt;R1616,"Abnahme",TRUE,"Konstant")</f>
        <v>Zunahme</v>
      </c>
      <c r="T1616">
        <f>IFERROR(INDEX(Gemeinde_Kennzahlen!A:C,MATCH(B1616,Gemeinde_Kennzahlen!B:B,),3),0)</f>
        <v>2625</v>
      </c>
      <c r="U1616">
        <f>IFERROR(IF(ISNUMBER(INDEX(Gemeinde_Kennzahlen!A:W,MATCH(B1616,Gemeinde_Kennzahlen!B:B,),23)),INDEX(Gemeinde_Kennzahlen!A:W,MATCH(B1616,Gemeinde_Kennzahlen!B:B,),23),0),0)</f>
        <v>663</v>
      </c>
    </row>
    <row r="1617" spans="1:21" x14ac:dyDescent="0.2">
      <c r="A1617">
        <v>5397</v>
      </c>
      <c r="B1617" t="s">
        <v>779</v>
      </c>
      <c r="C1617" s="6">
        <v>0</v>
      </c>
      <c r="D1617" s="6">
        <v>0</v>
      </c>
      <c r="E1617" s="6">
        <v>6.5832784726793943</v>
      </c>
      <c r="F1617" s="6">
        <v>0</v>
      </c>
      <c r="G1617" s="6">
        <v>0</v>
      </c>
      <c r="H1617" s="6">
        <v>0</v>
      </c>
      <c r="I1617" s="6">
        <v>0</v>
      </c>
      <c r="J1617" s="6">
        <v>0</v>
      </c>
      <c r="K1617" s="6">
        <v>0</v>
      </c>
      <c r="L1617" s="6">
        <v>0</v>
      </c>
      <c r="M1617" s="6">
        <f t="shared" si="150"/>
        <v>0.65832784726793947</v>
      </c>
      <c r="N1617" s="6">
        <f t="shared" si="151"/>
        <v>0</v>
      </c>
      <c r="O1617" s="6">
        <f t="shared" si="152"/>
        <v>1.3166556945358789</v>
      </c>
      <c r="P1617" s="6">
        <f t="shared" si="153"/>
        <v>0</v>
      </c>
      <c r="Q1617" s="6">
        <f t="shared" si="154"/>
        <v>0.65832784726793936</v>
      </c>
      <c r="R1617" s="6">
        <f t="shared" si="155"/>
        <v>-0.65832784726793947</v>
      </c>
      <c r="S1617" t="str" cm="1">
        <f t="array" ref="S1617">_xlfn.IFS(R1617&gt;Q1617,"Zunahme",-1*Q1617&gt;R1617,"Abnahme",TRUE,"Konstant")</f>
        <v>Konstant</v>
      </c>
      <c r="T1617">
        <f>IFERROR(INDEX(Gemeinde_Kennzahlen!A:C,MATCH(B1617,Gemeinde_Kennzahlen!B:B,),3),0)</f>
        <v>1134</v>
      </c>
      <c r="U1617">
        <f>IFERROR(IF(ISNUMBER(INDEX(Gemeinde_Kennzahlen!A:W,MATCH(B1617,Gemeinde_Kennzahlen!B:B,),23)),INDEX(Gemeinde_Kennzahlen!A:W,MATCH(B1617,Gemeinde_Kennzahlen!B:B,),23),0),0)</f>
        <v>385</v>
      </c>
    </row>
    <row r="1618" spans="1:21" x14ac:dyDescent="0.2">
      <c r="A1618">
        <v>5398</v>
      </c>
      <c r="B1618" t="s">
        <v>778</v>
      </c>
      <c r="C1618" s="6">
        <v>0</v>
      </c>
      <c r="D1618" s="6">
        <v>0</v>
      </c>
      <c r="E1618" s="6">
        <v>1.3329778725673154</v>
      </c>
      <c r="F1618" s="6">
        <v>0</v>
      </c>
      <c r="G1618" s="6">
        <v>0</v>
      </c>
      <c r="H1618" s="6">
        <v>6.6648893628365773</v>
      </c>
      <c r="I1618" s="6">
        <v>1.3329778725673154</v>
      </c>
      <c r="J1618" s="6">
        <v>0</v>
      </c>
      <c r="K1618" s="6">
        <v>0</v>
      </c>
      <c r="L1618" s="6">
        <v>0</v>
      </c>
      <c r="M1618" s="6">
        <f t="shared" si="150"/>
        <v>0.93308451079712085</v>
      </c>
      <c r="N1618" s="6">
        <f t="shared" si="151"/>
        <v>0</v>
      </c>
      <c r="O1618" s="6">
        <f t="shared" si="152"/>
        <v>0.26659557451346305</v>
      </c>
      <c r="P1618" s="6">
        <f t="shared" si="153"/>
        <v>1.5995734470807785</v>
      </c>
      <c r="Q1618" s="6">
        <f t="shared" si="154"/>
        <v>0.66053802307466913</v>
      </c>
      <c r="R1618" s="6">
        <f t="shared" si="155"/>
        <v>0.66648893628365768</v>
      </c>
      <c r="S1618" t="str" cm="1">
        <f t="array" ref="S1618">_xlfn.IFS(R1618&gt;Q1618,"Zunahme",-1*Q1618&gt;R1618,"Abnahme",TRUE,"Konstant")</f>
        <v>Zunahme</v>
      </c>
      <c r="T1618">
        <f>IFERROR(INDEX(Gemeinde_Kennzahlen!A:C,MATCH(B1618,Gemeinde_Kennzahlen!B:B,),3),0)</f>
        <v>5136</v>
      </c>
      <c r="U1618">
        <f>IFERROR(IF(ISNUMBER(INDEX(Gemeinde_Kennzahlen!A:W,MATCH(B1618,Gemeinde_Kennzahlen!B:B,),23)),INDEX(Gemeinde_Kennzahlen!A:W,MATCH(B1618,Gemeinde_Kennzahlen!B:B,),23),0),0)</f>
        <v>2366</v>
      </c>
    </row>
    <row r="1619" spans="1:21" x14ac:dyDescent="0.2">
      <c r="A1619">
        <v>5399</v>
      </c>
      <c r="B1619" t="s">
        <v>3453</v>
      </c>
      <c r="C1619" s="6">
        <v>11.933174224343675</v>
      </c>
      <c r="D1619" s="6">
        <v>0</v>
      </c>
      <c r="E1619" s="6">
        <v>0</v>
      </c>
      <c r="F1619" s="6">
        <v>0</v>
      </c>
      <c r="G1619" s="6">
        <v>0</v>
      </c>
      <c r="H1619" s="6">
        <v>0</v>
      </c>
      <c r="I1619" s="6">
        <v>0</v>
      </c>
      <c r="J1619" s="6">
        <v>0</v>
      </c>
      <c r="K1619" s="6">
        <v>0</v>
      </c>
      <c r="L1619" s="6">
        <v>0</v>
      </c>
      <c r="M1619" s="6">
        <f t="shared" ref="M1619:M1682" si="156">AVERAGE(C1619:L1619)</f>
        <v>1.1933174224343674</v>
      </c>
      <c r="N1619" s="6">
        <f t="shared" ref="N1619:N1682" si="157">MEDIAN(C1619:L1619)</f>
        <v>0</v>
      </c>
      <c r="O1619" s="6">
        <f t="shared" ref="O1619:O1682" si="158">AVERAGE((C1619:G1619))</f>
        <v>2.3866348448687349</v>
      </c>
      <c r="P1619" s="6">
        <f t="shared" ref="P1619:P1682" si="159">AVERAGE(H1619:L1619)</f>
        <v>0</v>
      </c>
      <c r="Q1619" s="6">
        <f t="shared" ref="Q1619:Q1682" si="160">STDEVA(C1619:L1619)/SQRT(COUNT(C1619:L1619))</f>
        <v>1.1933174224343674</v>
      </c>
      <c r="R1619" s="6">
        <f t="shared" ref="R1619:R1682" si="161">P1619-M1619</f>
        <v>-1.1933174224343674</v>
      </c>
      <c r="S1619" t="str" cm="1">
        <f t="array" ref="S1619">_xlfn.IFS(R1619&gt;Q1619,"Zunahme",-1*Q1619&gt;R1619,"Abnahme",TRUE,"Konstant")</f>
        <v>Konstant</v>
      </c>
      <c r="T1619">
        <f>IFERROR(INDEX(Gemeinde_Kennzahlen!A:C,MATCH(B1619,Gemeinde_Kennzahlen!B:B,),3),0)</f>
        <v>0</v>
      </c>
      <c r="U1619">
        <f>IFERROR(IF(ISNUMBER(INDEX(Gemeinde_Kennzahlen!A:W,MATCH(B1619,Gemeinde_Kennzahlen!B:B,),23)),INDEX(Gemeinde_Kennzahlen!A:W,MATCH(B1619,Gemeinde_Kennzahlen!B:B,),23),0),0)</f>
        <v>0</v>
      </c>
    </row>
    <row r="1620" spans="1:21" x14ac:dyDescent="0.2">
      <c r="A1620">
        <v>5401</v>
      </c>
      <c r="B1620" t="s">
        <v>777</v>
      </c>
      <c r="C1620" s="6">
        <v>0.6044122091266243</v>
      </c>
      <c r="D1620" s="6">
        <v>3.626473254759746</v>
      </c>
      <c r="E1620" s="6">
        <v>1.813236627379873</v>
      </c>
      <c r="F1620" s="6">
        <v>1.2088244182532486</v>
      </c>
      <c r="G1620" s="6">
        <v>2.4176488365064972</v>
      </c>
      <c r="H1620" s="6">
        <v>1.2088244182532486</v>
      </c>
      <c r="I1620" s="6">
        <v>1.813236627379873</v>
      </c>
      <c r="J1620" s="6">
        <v>0.6044122091266243</v>
      </c>
      <c r="K1620" s="6">
        <v>1.2088244182532486</v>
      </c>
      <c r="L1620" s="6">
        <v>2.4176488365064972</v>
      </c>
      <c r="M1620" s="6">
        <f t="shared" si="156"/>
        <v>1.6923541855545481</v>
      </c>
      <c r="N1620" s="6">
        <f t="shared" si="157"/>
        <v>1.5110305228165608</v>
      </c>
      <c r="O1620" s="6">
        <f t="shared" si="158"/>
        <v>1.9341190692051977</v>
      </c>
      <c r="P1620" s="6">
        <f t="shared" si="159"/>
        <v>1.4505893019038982</v>
      </c>
      <c r="Q1620" s="6">
        <f t="shared" si="160"/>
        <v>0.29610030133371762</v>
      </c>
      <c r="R1620" s="6">
        <f t="shared" si="161"/>
        <v>-0.24176488365064985</v>
      </c>
      <c r="S1620" t="str" cm="1">
        <f t="array" ref="S1620">_xlfn.IFS(R1620&gt;Q1620,"Zunahme",-1*Q1620&gt;R1620,"Abnahme",TRUE,"Konstant")</f>
        <v>Konstant</v>
      </c>
      <c r="T1620">
        <f>IFERROR(INDEX(Gemeinde_Kennzahlen!A:C,MATCH(B1620,Gemeinde_Kennzahlen!B:B,),3),0)</f>
        <v>10197</v>
      </c>
      <c r="U1620">
        <f>IFERROR(IF(ISNUMBER(INDEX(Gemeinde_Kennzahlen!A:W,MATCH(B1620,Gemeinde_Kennzahlen!B:B,),23)),INDEX(Gemeinde_Kennzahlen!A:W,MATCH(B1620,Gemeinde_Kennzahlen!B:B,),23),0),0)</f>
        <v>6348</v>
      </c>
    </row>
    <row r="1621" spans="1:21" x14ac:dyDescent="0.2">
      <c r="A1621">
        <v>5402</v>
      </c>
      <c r="B1621" t="s">
        <v>776</v>
      </c>
      <c r="C1621" s="6">
        <v>3.7993920972644379</v>
      </c>
      <c r="D1621" s="6">
        <v>4.7492401215805469</v>
      </c>
      <c r="E1621" s="6">
        <v>0</v>
      </c>
      <c r="F1621" s="6">
        <v>1.899696048632219</v>
      </c>
      <c r="G1621" s="6">
        <v>1.899696048632219</v>
      </c>
      <c r="H1621" s="6">
        <v>1.899696048632219</v>
      </c>
      <c r="I1621" s="6">
        <v>1.899696048632219</v>
      </c>
      <c r="J1621" s="6">
        <v>2.8495440729483286</v>
      </c>
      <c r="K1621" s="6">
        <v>0</v>
      </c>
      <c r="L1621" s="6">
        <v>0.94984802431610948</v>
      </c>
      <c r="M1621" s="6">
        <f t="shared" si="156"/>
        <v>1.9946808510638303</v>
      </c>
      <c r="N1621" s="6">
        <f t="shared" si="157"/>
        <v>1.899696048632219</v>
      </c>
      <c r="O1621" s="6">
        <f t="shared" si="158"/>
        <v>2.4696048632218845</v>
      </c>
      <c r="P1621" s="6">
        <f t="shared" si="159"/>
        <v>1.5197568389057752</v>
      </c>
      <c r="Q1621" s="6">
        <f t="shared" si="160"/>
        <v>0.47912696144951722</v>
      </c>
      <c r="R1621" s="6">
        <f t="shared" si="161"/>
        <v>-0.47492401215805513</v>
      </c>
      <c r="S1621" t="str" cm="1">
        <f t="array" ref="S1621">_xlfn.IFS(R1621&gt;Q1621,"Zunahme",-1*Q1621&gt;R1621,"Abnahme",TRUE,"Konstant")</f>
        <v>Konstant</v>
      </c>
      <c r="T1621">
        <f>IFERROR(INDEX(Gemeinde_Kennzahlen!A:C,MATCH(B1621,Gemeinde_Kennzahlen!B:B,),3),0)</f>
        <v>7879</v>
      </c>
      <c r="U1621">
        <f>IFERROR(IF(ISNUMBER(INDEX(Gemeinde_Kennzahlen!A:W,MATCH(B1621,Gemeinde_Kennzahlen!B:B,),23)),INDEX(Gemeinde_Kennzahlen!A:W,MATCH(B1621,Gemeinde_Kennzahlen!B:B,),23),0),0)</f>
        <v>2649</v>
      </c>
    </row>
    <row r="1622" spans="1:21" x14ac:dyDescent="0.2">
      <c r="A1622">
        <v>5403</v>
      </c>
      <c r="B1622" t="s">
        <v>775</v>
      </c>
      <c r="C1622" s="6">
        <v>0</v>
      </c>
      <c r="D1622" s="6">
        <v>0</v>
      </c>
      <c r="E1622" s="6">
        <v>0</v>
      </c>
      <c r="F1622" s="6">
        <v>0</v>
      </c>
      <c r="G1622" s="6">
        <v>0</v>
      </c>
      <c r="H1622" s="6">
        <v>0</v>
      </c>
      <c r="I1622" s="6">
        <v>18.382352941176471</v>
      </c>
      <c r="J1622" s="6">
        <v>0</v>
      </c>
      <c r="K1622" s="6">
        <v>0</v>
      </c>
      <c r="L1622" s="6">
        <v>0</v>
      </c>
      <c r="M1622" s="6">
        <f t="shared" si="156"/>
        <v>1.8382352941176472</v>
      </c>
      <c r="N1622" s="6">
        <f t="shared" si="157"/>
        <v>0</v>
      </c>
      <c r="O1622" s="6">
        <f t="shared" si="158"/>
        <v>0</v>
      </c>
      <c r="P1622" s="6">
        <f t="shared" si="159"/>
        <v>3.6764705882352944</v>
      </c>
      <c r="Q1622" s="6">
        <f t="shared" si="160"/>
        <v>1.8382352941176467</v>
      </c>
      <c r="R1622" s="6">
        <f t="shared" si="161"/>
        <v>1.8382352941176472</v>
      </c>
      <c r="S1622" t="str" cm="1">
        <f t="array" ref="S1622">_xlfn.IFS(R1622&gt;Q1622,"Zunahme",-1*Q1622&gt;R1622,"Abnahme",TRUE,"Konstant")</f>
        <v>Konstant</v>
      </c>
      <c r="T1622">
        <f>IFERROR(INDEX(Gemeinde_Kennzahlen!A:C,MATCH(B1622,Gemeinde_Kennzahlen!B:B,),3),0)</f>
        <v>428</v>
      </c>
      <c r="U1622">
        <f>IFERROR(IF(ISNUMBER(INDEX(Gemeinde_Kennzahlen!A:W,MATCH(B1622,Gemeinde_Kennzahlen!B:B,),23)),INDEX(Gemeinde_Kennzahlen!A:W,MATCH(B1622,Gemeinde_Kennzahlen!B:B,),23),0),0)</f>
        <v>116</v>
      </c>
    </row>
    <row r="1623" spans="1:21" x14ac:dyDescent="0.2">
      <c r="A1623">
        <v>5404</v>
      </c>
      <c r="B1623" t="s">
        <v>774</v>
      </c>
      <c r="C1623" s="6">
        <v>0</v>
      </c>
      <c r="D1623" s="6">
        <v>0</v>
      </c>
      <c r="E1623" s="6">
        <v>0</v>
      </c>
      <c r="F1623" s="6">
        <v>0</v>
      </c>
      <c r="G1623" s="6">
        <v>0</v>
      </c>
      <c r="H1623" s="6">
        <v>0</v>
      </c>
      <c r="I1623" s="6">
        <v>0</v>
      </c>
      <c r="J1623" s="6">
        <v>0</v>
      </c>
      <c r="K1623" s="6">
        <v>0</v>
      </c>
      <c r="L1623" s="6">
        <v>0</v>
      </c>
      <c r="M1623" s="6">
        <f t="shared" si="156"/>
        <v>0</v>
      </c>
      <c r="N1623" s="6">
        <f t="shared" si="157"/>
        <v>0</v>
      </c>
      <c r="O1623" s="6">
        <f t="shared" si="158"/>
        <v>0</v>
      </c>
      <c r="P1623" s="6">
        <f t="shared" si="159"/>
        <v>0</v>
      </c>
      <c r="Q1623" s="6">
        <f t="shared" si="160"/>
        <v>0</v>
      </c>
      <c r="R1623" s="6">
        <f t="shared" si="161"/>
        <v>0</v>
      </c>
      <c r="S1623" t="str" cm="1">
        <f t="array" ref="S1623">_xlfn.IFS(R1623&gt;Q1623,"Zunahme",-1*Q1623&gt;R1623,"Abnahme",TRUE,"Konstant")</f>
        <v>Konstant</v>
      </c>
      <c r="T1623">
        <f>IFERROR(INDEX(Gemeinde_Kennzahlen!A:C,MATCH(B1623,Gemeinde_Kennzahlen!B:B,),3),0)</f>
        <v>434</v>
      </c>
      <c r="U1623">
        <f>IFERROR(IF(ISNUMBER(INDEX(Gemeinde_Kennzahlen!A:W,MATCH(B1623,Gemeinde_Kennzahlen!B:B,),23)),INDEX(Gemeinde_Kennzahlen!A:W,MATCH(B1623,Gemeinde_Kennzahlen!B:B,),23),0),0)</f>
        <v>110</v>
      </c>
    </row>
    <row r="1624" spans="1:21" x14ac:dyDescent="0.2">
      <c r="A1624">
        <v>5405</v>
      </c>
      <c r="B1624" t="s">
        <v>773</v>
      </c>
      <c r="C1624" s="6">
        <v>0</v>
      </c>
      <c r="D1624" s="6">
        <v>0</v>
      </c>
      <c r="E1624" s="6">
        <v>0</v>
      </c>
      <c r="F1624" s="6">
        <v>0</v>
      </c>
      <c r="G1624" s="6">
        <v>0</v>
      </c>
      <c r="H1624" s="6">
        <v>5.711022272986864</v>
      </c>
      <c r="I1624" s="6">
        <v>0</v>
      </c>
      <c r="J1624" s="6">
        <v>5.711022272986864</v>
      </c>
      <c r="K1624" s="6">
        <v>0</v>
      </c>
      <c r="L1624" s="6">
        <v>0</v>
      </c>
      <c r="M1624" s="6">
        <f t="shared" si="156"/>
        <v>1.1422044545973729</v>
      </c>
      <c r="N1624" s="6">
        <f t="shared" si="157"/>
        <v>0</v>
      </c>
      <c r="O1624" s="6">
        <f t="shared" si="158"/>
        <v>0</v>
      </c>
      <c r="P1624" s="6">
        <f t="shared" si="159"/>
        <v>2.2844089091947457</v>
      </c>
      <c r="Q1624" s="6">
        <f t="shared" si="160"/>
        <v>0.76146963639824838</v>
      </c>
      <c r="R1624" s="6">
        <f t="shared" si="161"/>
        <v>1.1422044545973729</v>
      </c>
      <c r="S1624" t="str" cm="1">
        <f t="array" ref="S1624">_xlfn.IFS(R1624&gt;Q1624,"Zunahme",-1*Q1624&gt;R1624,"Abnahme",TRUE,"Konstant")</f>
        <v>Zunahme</v>
      </c>
      <c r="T1624">
        <f>IFERROR(INDEX(Gemeinde_Kennzahlen!A:C,MATCH(B1624,Gemeinde_Kennzahlen!B:B,),3),0)</f>
        <v>1348</v>
      </c>
      <c r="U1624">
        <f>IFERROR(IF(ISNUMBER(INDEX(Gemeinde_Kennzahlen!A:W,MATCH(B1624,Gemeinde_Kennzahlen!B:B,),23)),INDEX(Gemeinde_Kennzahlen!A:W,MATCH(B1624,Gemeinde_Kennzahlen!B:B,),23),0),0)</f>
        <v>403</v>
      </c>
    </row>
    <row r="1625" spans="1:21" x14ac:dyDescent="0.2">
      <c r="A1625">
        <v>5406</v>
      </c>
      <c r="B1625" t="s">
        <v>772</v>
      </c>
      <c r="C1625" s="6">
        <v>0</v>
      </c>
      <c r="D1625" s="6">
        <v>0</v>
      </c>
      <c r="E1625" s="6">
        <v>7.8431372549019605</v>
      </c>
      <c r="F1625" s="6">
        <v>0</v>
      </c>
      <c r="G1625" s="6">
        <v>0</v>
      </c>
      <c r="H1625" s="6">
        <v>0</v>
      </c>
      <c r="I1625" s="6">
        <v>0</v>
      </c>
      <c r="J1625" s="6">
        <v>0</v>
      </c>
      <c r="K1625" s="6">
        <v>0</v>
      </c>
      <c r="L1625" s="6">
        <v>0</v>
      </c>
      <c r="M1625" s="6">
        <f t="shared" si="156"/>
        <v>0.78431372549019607</v>
      </c>
      <c r="N1625" s="6">
        <f t="shared" si="157"/>
        <v>0</v>
      </c>
      <c r="O1625" s="6">
        <f t="shared" si="158"/>
        <v>1.5686274509803921</v>
      </c>
      <c r="P1625" s="6">
        <f t="shared" si="159"/>
        <v>0</v>
      </c>
      <c r="Q1625" s="6">
        <f t="shared" si="160"/>
        <v>0.78431372549019607</v>
      </c>
      <c r="R1625" s="6">
        <f t="shared" si="161"/>
        <v>-0.78431372549019607</v>
      </c>
      <c r="S1625" t="str" cm="1">
        <f t="array" ref="S1625">_xlfn.IFS(R1625&gt;Q1625,"Zunahme",-1*Q1625&gt;R1625,"Abnahme",TRUE,"Konstant")</f>
        <v>Konstant</v>
      </c>
      <c r="T1625">
        <f>IFERROR(INDEX(Gemeinde_Kennzahlen!A:C,MATCH(B1625,Gemeinde_Kennzahlen!B:B,),3),0)</f>
        <v>929</v>
      </c>
      <c r="U1625">
        <f>IFERROR(IF(ISNUMBER(INDEX(Gemeinde_Kennzahlen!A:W,MATCH(B1625,Gemeinde_Kennzahlen!B:B,),23)),INDEX(Gemeinde_Kennzahlen!A:W,MATCH(B1625,Gemeinde_Kennzahlen!B:B,),23),0),0)</f>
        <v>346</v>
      </c>
    </row>
    <row r="1626" spans="1:21" x14ac:dyDescent="0.2">
      <c r="A1626">
        <v>5407</v>
      </c>
      <c r="B1626" t="s">
        <v>771</v>
      </c>
      <c r="C1626" s="6">
        <v>1.9215987701767872</v>
      </c>
      <c r="D1626" s="6">
        <v>5.7647963105303619</v>
      </c>
      <c r="E1626" s="6">
        <v>0</v>
      </c>
      <c r="F1626" s="6">
        <v>1.9215987701767872</v>
      </c>
      <c r="G1626" s="6">
        <v>0</v>
      </c>
      <c r="H1626" s="6">
        <v>3.8431975403535743</v>
      </c>
      <c r="I1626" s="6">
        <v>3.8431975403535743</v>
      </c>
      <c r="J1626" s="6">
        <v>1.9215987701767872</v>
      </c>
      <c r="K1626" s="6">
        <v>1.9215987701767872</v>
      </c>
      <c r="L1626" s="6">
        <v>1.9215987701767872</v>
      </c>
      <c r="M1626" s="6">
        <f t="shared" si="156"/>
        <v>2.3059185242121445</v>
      </c>
      <c r="N1626" s="6">
        <f t="shared" si="157"/>
        <v>1.9215987701767872</v>
      </c>
      <c r="O1626" s="6">
        <f t="shared" si="158"/>
        <v>1.9215987701767872</v>
      </c>
      <c r="P1626" s="6">
        <f t="shared" si="159"/>
        <v>2.6902382782475023</v>
      </c>
      <c r="Q1626" s="6">
        <f t="shared" si="160"/>
        <v>0.55840365661551028</v>
      </c>
      <c r="R1626" s="6">
        <f t="shared" si="161"/>
        <v>0.38431975403535779</v>
      </c>
      <c r="S1626" t="str" cm="1">
        <f t="array" ref="S1626">_xlfn.IFS(R1626&gt;Q1626,"Zunahme",-1*Q1626&gt;R1626,"Abnahme",TRUE,"Konstant")</f>
        <v>Konstant</v>
      </c>
      <c r="T1626">
        <f>IFERROR(INDEX(Gemeinde_Kennzahlen!A:C,MATCH(B1626,Gemeinde_Kennzahlen!B:B,),3),0)</f>
        <v>3782</v>
      </c>
      <c r="U1626">
        <f>IFERROR(IF(ISNUMBER(INDEX(Gemeinde_Kennzahlen!A:W,MATCH(B1626,Gemeinde_Kennzahlen!B:B,),23)),INDEX(Gemeinde_Kennzahlen!A:W,MATCH(B1626,Gemeinde_Kennzahlen!B:B,),23),0),0)</f>
        <v>1422</v>
      </c>
    </row>
    <row r="1627" spans="1:21" x14ac:dyDescent="0.2">
      <c r="A1627">
        <v>5408</v>
      </c>
      <c r="B1627" t="s">
        <v>770</v>
      </c>
      <c r="C1627" s="6">
        <v>0</v>
      </c>
      <c r="D1627" s="6">
        <v>0</v>
      </c>
      <c r="E1627" s="6">
        <v>10.683760683760683</v>
      </c>
      <c r="F1627" s="6">
        <v>0</v>
      </c>
      <c r="G1627" s="6">
        <v>0</v>
      </c>
      <c r="H1627" s="6">
        <v>0</v>
      </c>
      <c r="I1627" s="6">
        <v>0</v>
      </c>
      <c r="J1627" s="6">
        <v>0</v>
      </c>
      <c r="K1627" s="6">
        <v>0</v>
      </c>
      <c r="L1627" s="6">
        <v>5.3418803418803416</v>
      </c>
      <c r="M1627" s="6">
        <f t="shared" si="156"/>
        <v>1.6025641025641026</v>
      </c>
      <c r="N1627" s="6">
        <f t="shared" si="157"/>
        <v>0</v>
      </c>
      <c r="O1627" s="6">
        <f t="shared" si="158"/>
        <v>2.1367521367521367</v>
      </c>
      <c r="P1627" s="6">
        <f t="shared" si="159"/>
        <v>1.0683760683760684</v>
      </c>
      <c r="Q1627" s="6">
        <f t="shared" si="160"/>
        <v>1.1401574496853362</v>
      </c>
      <c r="R1627" s="6">
        <f t="shared" si="161"/>
        <v>-0.53418803418803429</v>
      </c>
      <c r="S1627" t="str" cm="1">
        <f t="array" ref="S1627">_xlfn.IFS(R1627&gt;Q1627,"Zunahme",-1*Q1627&gt;R1627,"Abnahme",TRUE,"Konstant")</f>
        <v>Konstant</v>
      </c>
      <c r="T1627">
        <f>IFERROR(INDEX(Gemeinde_Kennzahlen!A:C,MATCH(B1627,Gemeinde_Kennzahlen!B:B,),3),0)</f>
        <v>1170</v>
      </c>
      <c r="U1627">
        <f>IFERROR(IF(ISNUMBER(INDEX(Gemeinde_Kennzahlen!A:W,MATCH(B1627,Gemeinde_Kennzahlen!B:B,),23)),INDEX(Gemeinde_Kennzahlen!A:W,MATCH(B1627,Gemeinde_Kennzahlen!B:B,),23),0),0)</f>
        <v>702</v>
      </c>
    </row>
    <row r="1628" spans="1:21" x14ac:dyDescent="0.2">
      <c r="A1628">
        <v>5409</v>
      </c>
      <c r="B1628" t="s">
        <v>769</v>
      </c>
      <c r="C1628" s="6">
        <v>0.97522917885703131</v>
      </c>
      <c r="D1628" s="6">
        <v>4.8761458942851563</v>
      </c>
      <c r="E1628" s="6">
        <v>0.97522917885703131</v>
      </c>
      <c r="F1628" s="6">
        <v>2.9256875365710941</v>
      </c>
      <c r="G1628" s="6">
        <v>2.9256875365710941</v>
      </c>
      <c r="H1628" s="6">
        <v>3.9009167154281252</v>
      </c>
      <c r="I1628" s="6">
        <v>0</v>
      </c>
      <c r="J1628" s="6">
        <v>1.9504583577140626</v>
      </c>
      <c r="K1628" s="6">
        <v>3.9009167154281252</v>
      </c>
      <c r="L1628" s="6">
        <v>0</v>
      </c>
      <c r="M1628" s="6">
        <f t="shared" si="156"/>
        <v>2.2430271113711719</v>
      </c>
      <c r="N1628" s="6">
        <f t="shared" si="157"/>
        <v>2.4380729471425786</v>
      </c>
      <c r="O1628" s="6">
        <f t="shared" si="158"/>
        <v>2.5355958650282817</v>
      </c>
      <c r="P1628" s="6">
        <f t="shared" si="159"/>
        <v>1.9504583577140628</v>
      </c>
      <c r="Q1628" s="6">
        <f t="shared" si="160"/>
        <v>0.54492733288603512</v>
      </c>
      <c r="R1628" s="6">
        <f t="shared" si="161"/>
        <v>-0.2925687536571091</v>
      </c>
      <c r="S1628" t="str" cm="1">
        <f t="array" ref="S1628">_xlfn.IFS(R1628&gt;Q1628,"Zunahme",-1*Q1628&gt;R1628,"Abnahme",TRUE,"Konstant")</f>
        <v>Konstant</v>
      </c>
      <c r="T1628">
        <f>IFERROR(INDEX(Gemeinde_Kennzahlen!A:C,MATCH(B1628,Gemeinde_Kennzahlen!B:B,),3),0)</f>
        <v>7555</v>
      </c>
      <c r="U1628">
        <f>IFERROR(IF(ISNUMBER(INDEX(Gemeinde_Kennzahlen!A:W,MATCH(B1628,Gemeinde_Kennzahlen!B:B,),23)),INDEX(Gemeinde_Kennzahlen!A:W,MATCH(B1628,Gemeinde_Kennzahlen!B:B,),23),0),0)</f>
        <v>2699</v>
      </c>
    </row>
    <row r="1629" spans="1:21" x14ac:dyDescent="0.2">
      <c r="A1629">
        <v>5410</v>
      </c>
      <c r="B1629" t="s">
        <v>768</v>
      </c>
      <c r="C1629" s="6">
        <v>0</v>
      </c>
      <c r="D1629" s="6">
        <v>0</v>
      </c>
      <c r="E1629" s="6">
        <v>0</v>
      </c>
      <c r="F1629" s="6">
        <v>0</v>
      </c>
      <c r="G1629" s="6">
        <v>0</v>
      </c>
      <c r="H1629" s="6">
        <v>0</v>
      </c>
      <c r="I1629" s="6">
        <v>0</v>
      </c>
      <c r="J1629" s="6">
        <v>0</v>
      </c>
      <c r="K1629" s="6">
        <v>0</v>
      </c>
      <c r="L1629" s="6">
        <v>0</v>
      </c>
      <c r="M1629" s="6">
        <f t="shared" si="156"/>
        <v>0</v>
      </c>
      <c r="N1629" s="6">
        <f t="shared" si="157"/>
        <v>0</v>
      </c>
      <c r="O1629" s="6">
        <f t="shared" si="158"/>
        <v>0</v>
      </c>
      <c r="P1629" s="6">
        <f t="shared" si="159"/>
        <v>0</v>
      </c>
      <c r="Q1629" s="6">
        <f t="shared" si="160"/>
        <v>0</v>
      </c>
      <c r="R1629" s="6">
        <f t="shared" si="161"/>
        <v>0</v>
      </c>
      <c r="S1629" t="str" cm="1">
        <f t="array" ref="S1629">_xlfn.IFS(R1629&gt;Q1629,"Zunahme",-1*Q1629&gt;R1629,"Abnahme",TRUE,"Konstant")</f>
        <v>Konstant</v>
      </c>
      <c r="T1629">
        <f>IFERROR(INDEX(Gemeinde_Kennzahlen!A:C,MATCH(B1629,Gemeinde_Kennzahlen!B:B,),3),0)</f>
        <v>1142</v>
      </c>
      <c r="U1629">
        <f>IFERROR(IF(ISNUMBER(INDEX(Gemeinde_Kennzahlen!A:W,MATCH(B1629,Gemeinde_Kennzahlen!B:B,),23)),INDEX(Gemeinde_Kennzahlen!A:W,MATCH(B1629,Gemeinde_Kennzahlen!B:B,),23),0),0)</f>
        <v>406</v>
      </c>
    </row>
    <row r="1630" spans="1:21" x14ac:dyDescent="0.2">
      <c r="A1630">
        <v>5411</v>
      </c>
      <c r="B1630" t="s">
        <v>767</v>
      </c>
      <c r="C1630" s="6">
        <v>4.512635379061372</v>
      </c>
      <c r="D1630" s="6">
        <v>9.025270758122744</v>
      </c>
      <c r="E1630" s="6">
        <v>0</v>
      </c>
      <c r="F1630" s="6">
        <v>0</v>
      </c>
      <c r="G1630" s="6">
        <v>0</v>
      </c>
      <c r="H1630" s="6">
        <v>0</v>
      </c>
      <c r="I1630" s="6">
        <v>4.512635379061372</v>
      </c>
      <c r="J1630" s="6">
        <v>0</v>
      </c>
      <c r="K1630" s="6">
        <v>0</v>
      </c>
      <c r="L1630" s="6">
        <v>0</v>
      </c>
      <c r="M1630" s="6">
        <f t="shared" si="156"/>
        <v>1.8050541516245489</v>
      </c>
      <c r="N1630" s="6">
        <f t="shared" si="157"/>
        <v>0</v>
      </c>
      <c r="O1630" s="6">
        <f t="shared" si="158"/>
        <v>2.7075812274368234</v>
      </c>
      <c r="P1630" s="6">
        <f t="shared" si="159"/>
        <v>0.90252707581227443</v>
      </c>
      <c r="Q1630" s="6">
        <f t="shared" si="160"/>
        <v>0.99778122453531881</v>
      </c>
      <c r="R1630" s="6">
        <f t="shared" si="161"/>
        <v>-0.90252707581227443</v>
      </c>
      <c r="S1630" t="str" cm="1">
        <f t="array" ref="S1630">_xlfn.IFS(R1630&gt;Q1630,"Zunahme",-1*Q1630&gt;R1630,"Abnahme",TRUE,"Konstant")</f>
        <v>Konstant</v>
      </c>
      <c r="T1630">
        <f>IFERROR(INDEX(Gemeinde_Kennzahlen!A:C,MATCH(B1630,Gemeinde_Kennzahlen!B:B,),3),0)</f>
        <v>1433</v>
      </c>
      <c r="U1630">
        <f>IFERROR(IF(ISNUMBER(INDEX(Gemeinde_Kennzahlen!A:W,MATCH(B1630,Gemeinde_Kennzahlen!B:B,),23)),INDEX(Gemeinde_Kennzahlen!A:W,MATCH(B1630,Gemeinde_Kennzahlen!B:B,),23),0),0)</f>
        <v>783</v>
      </c>
    </row>
    <row r="1631" spans="1:21" x14ac:dyDescent="0.2">
      <c r="A1631">
        <v>5412</v>
      </c>
      <c r="B1631" t="s">
        <v>766</v>
      </c>
      <c r="C1631" s="6">
        <v>0</v>
      </c>
      <c r="D1631" s="6">
        <v>0</v>
      </c>
      <c r="E1631" s="6">
        <v>0</v>
      </c>
      <c r="F1631" s="6">
        <v>0</v>
      </c>
      <c r="G1631" s="6">
        <v>0</v>
      </c>
      <c r="H1631" s="6">
        <v>6.3371356147021549</v>
      </c>
      <c r="I1631" s="6">
        <v>0</v>
      </c>
      <c r="J1631" s="6">
        <v>0</v>
      </c>
      <c r="K1631" s="6">
        <v>0</v>
      </c>
      <c r="L1631" s="6">
        <v>0</v>
      </c>
      <c r="M1631" s="6">
        <f t="shared" si="156"/>
        <v>0.63371356147021551</v>
      </c>
      <c r="N1631" s="6">
        <f t="shared" si="157"/>
        <v>0</v>
      </c>
      <c r="O1631" s="6">
        <f t="shared" si="158"/>
        <v>0</v>
      </c>
      <c r="P1631" s="6">
        <f t="shared" si="159"/>
        <v>1.267427122940431</v>
      </c>
      <c r="Q1631" s="6">
        <f t="shared" si="160"/>
        <v>0.6337135614702154</v>
      </c>
      <c r="R1631" s="6">
        <f t="shared" si="161"/>
        <v>0.63371356147021551</v>
      </c>
      <c r="S1631" t="str" cm="1">
        <f t="array" ref="S1631">_xlfn.IFS(R1631&gt;Q1631,"Zunahme",-1*Q1631&gt;R1631,"Abnahme",TRUE,"Konstant")</f>
        <v>Zunahme</v>
      </c>
      <c r="T1631">
        <f>IFERROR(INDEX(Gemeinde_Kennzahlen!A:C,MATCH(B1631,Gemeinde_Kennzahlen!B:B,),3),0)</f>
        <v>872</v>
      </c>
      <c r="U1631">
        <f>IFERROR(IF(ISNUMBER(INDEX(Gemeinde_Kennzahlen!A:W,MATCH(B1631,Gemeinde_Kennzahlen!B:B,),23)),INDEX(Gemeinde_Kennzahlen!A:W,MATCH(B1631,Gemeinde_Kennzahlen!B:B,),23),0),0)</f>
        <v>706</v>
      </c>
    </row>
    <row r="1632" spans="1:21" x14ac:dyDescent="0.2">
      <c r="A1632">
        <v>5413</v>
      </c>
      <c r="B1632" t="s">
        <v>765</v>
      </c>
      <c r="C1632" s="6">
        <v>0</v>
      </c>
      <c r="D1632" s="6">
        <v>0</v>
      </c>
      <c r="E1632" s="6">
        <v>0</v>
      </c>
      <c r="F1632" s="6">
        <v>4.0502227622519236</v>
      </c>
      <c r="G1632" s="6">
        <v>0</v>
      </c>
      <c r="H1632" s="6">
        <v>0</v>
      </c>
      <c r="I1632" s="6">
        <v>0</v>
      </c>
      <c r="J1632" s="6">
        <v>0</v>
      </c>
      <c r="K1632" s="6">
        <v>4.0502227622519236</v>
      </c>
      <c r="L1632" s="6">
        <v>4.0502227622519236</v>
      </c>
      <c r="M1632" s="6">
        <f t="shared" si="156"/>
        <v>1.215066828675577</v>
      </c>
      <c r="N1632" s="6">
        <f t="shared" si="157"/>
        <v>0</v>
      </c>
      <c r="O1632" s="6">
        <f t="shared" si="158"/>
        <v>0.81004455245038476</v>
      </c>
      <c r="P1632" s="6">
        <f t="shared" si="159"/>
        <v>1.6200891049007695</v>
      </c>
      <c r="Q1632" s="6">
        <f t="shared" si="160"/>
        <v>0.61868174631508566</v>
      </c>
      <c r="R1632" s="6">
        <f t="shared" si="161"/>
        <v>0.40502227622519249</v>
      </c>
      <c r="S1632" t="str" cm="1">
        <f t="array" ref="S1632">_xlfn.IFS(R1632&gt;Q1632,"Zunahme",-1*Q1632&gt;R1632,"Abnahme",TRUE,"Konstant")</f>
        <v>Konstant</v>
      </c>
      <c r="T1632">
        <f>IFERROR(INDEX(Gemeinde_Kennzahlen!A:C,MATCH(B1632,Gemeinde_Kennzahlen!B:B,),3),0)</f>
        <v>1827</v>
      </c>
      <c r="U1632">
        <f>IFERROR(IF(ISNUMBER(INDEX(Gemeinde_Kennzahlen!A:W,MATCH(B1632,Gemeinde_Kennzahlen!B:B,),23)),INDEX(Gemeinde_Kennzahlen!A:W,MATCH(B1632,Gemeinde_Kennzahlen!B:B,),23),0),0)</f>
        <v>642</v>
      </c>
    </row>
    <row r="1633" spans="1:21" x14ac:dyDescent="0.2">
      <c r="A1633">
        <v>5414</v>
      </c>
      <c r="B1633" t="s">
        <v>764</v>
      </c>
      <c r="C1633" s="6">
        <v>0</v>
      </c>
      <c r="D1633" s="6">
        <v>1.1520737327188941</v>
      </c>
      <c r="E1633" s="6">
        <v>0</v>
      </c>
      <c r="F1633" s="6">
        <v>1.1520737327188941</v>
      </c>
      <c r="G1633" s="6">
        <v>5.7603686635944698</v>
      </c>
      <c r="H1633" s="6">
        <v>2.3041474654377883</v>
      </c>
      <c r="I1633" s="6">
        <v>1.1520737327188941</v>
      </c>
      <c r="J1633" s="6">
        <v>1.1520737327188941</v>
      </c>
      <c r="K1633" s="6">
        <v>1.1520737327188941</v>
      </c>
      <c r="L1633" s="6">
        <v>0</v>
      </c>
      <c r="M1633" s="6">
        <f t="shared" si="156"/>
        <v>1.3824884792626726</v>
      </c>
      <c r="N1633" s="6">
        <f t="shared" si="157"/>
        <v>1.1520737327188941</v>
      </c>
      <c r="O1633" s="6">
        <f t="shared" si="158"/>
        <v>1.6129032258064515</v>
      </c>
      <c r="P1633" s="6">
        <f t="shared" si="159"/>
        <v>1.1520737327188941</v>
      </c>
      <c r="Q1633" s="6">
        <f t="shared" si="160"/>
        <v>0.53763440860215062</v>
      </c>
      <c r="R1633" s="6">
        <f t="shared" si="161"/>
        <v>-0.23041474654377847</v>
      </c>
      <c r="S1633" t="str" cm="1">
        <f t="array" ref="S1633">_xlfn.IFS(R1633&gt;Q1633,"Zunahme",-1*Q1633&gt;R1633,"Abnahme",TRUE,"Konstant")</f>
        <v>Konstant</v>
      </c>
      <c r="T1633">
        <f>IFERROR(INDEX(Gemeinde_Kennzahlen!A:C,MATCH(B1633,Gemeinde_Kennzahlen!B:B,),3),0)</f>
        <v>5763</v>
      </c>
      <c r="U1633">
        <f>IFERROR(IF(ISNUMBER(INDEX(Gemeinde_Kennzahlen!A:W,MATCH(B1633,Gemeinde_Kennzahlen!B:B,),23)),INDEX(Gemeinde_Kennzahlen!A:W,MATCH(B1633,Gemeinde_Kennzahlen!B:B,),23),0),0)</f>
        <v>2917</v>
      </c>
    </row>
    <row r="1634" spans="1:21" x14ac:dyDescent="0.2">
      <c r="A1634">
        <v>5415</v>
      </c>
      <c r="B1634" t="s">
        <v>763</v>
      </c>
      <c r="C1634" s="6">
        <v>0</v>
      </c>
      <c r="D1634" s="6">
        <v>0</v>
      </c>
      <c r="E1634" s="6">
        <v>0</v>
      </c>
      <c r="F1634" s="6">
        <v>0</v>
      </c>
      <c r="G1634" s="6">
        <v>0</v>
      </c>
      <c r="H1634" s="6">
        <v>0</v>
      </c>
      <c r="I1634" s="6">
        <v>0</v>
      </c>
      <c r="J1634" s="6">
        <v>0</v>
      </c>
      <c r="K1634" s="6">
        <v>0</v>
      </c>
      <c r="L1634" s="6">
        <v>0</v>
      </c>
      <c r="M1634" s="6">
        <f t="shared" si="156"/>
        <v>0</v>
      </c>
      <c r="N1634" s="6">
        <f t="shared" si="157"/>
        <v>0</v>
      </c>
      <c r="O1634" s="6">
        <f t="shared" si="158"/>
        <v>0</v>
      </c>
      <c r="P1634" s="6">
        <f t="shared" si="159"/>
        <v>0</v>
      </c>
      <c r="Q1634" s="6">
        <f t="shared" si="160"/>
        <v>0</v>
      </c>
      <c r="R1634" s="6">
        <f t="shared" si="161"/>
        <v>0</v>
      </c>
      <c r="S1634" t="str" cm="1">
        <f t="array" ref="S1634">_xlfn.IFS(R1634&gt;Q1634,"Zunahme",-1*Q1634&gt;R1634,"Abnahme",TRUE,"Konstant")</f>
        <v>Konstant</v>
      </c>
      <c r="T1634">
        <f>IFERROR(INDEX(Gemeinde_Kennzahlen!A:C,MATCH(B1634,Gemeinde_Kennzahlen!B:B,),3),0)</f>
        <v>1067</v>
      </c>
      <c r="U1634">
        <f>IFERROR(IF(ISNUMBER(INDEX(Gemeinde_Kennzahlen!A:W,MATCH(B1634,Gemeinde_Kennzahlen!B:B,),23)),INDEX(Gemeinde_Kennzahlen!A:W,MATCH(B1634,Gemeinde_Kennzahlen!B:B,),23),0),0)</f>
        <v>557</v>
      </c>
    </row>
    <row r="1635" spans="1:21" x14ac:dyDescent="0.2">
      <c r="A1635">
        <v>5421</v>
      </c>
      <c r="B1635" t="s">
        <v>762</v>
      </c>
      <c r="C1635" s="6">
        <v>0</v>
      </c>
      <c r="D1635" s="6">
        <v>0</v>
      </c>
      <c r="E1635" s="6">
        <v>0</v>
      </c>
      <c r="F1635" s="6">
        <v>5.0251256281407031</v>
      </c>
      <c r="G1635" s="6">
        <v>0</v>
      </c>
      <c r="H1635" s="6">
        <v>0</v>
      </c>
      <c r="I1635" s="6">
        <v>0</v>
      </c>
      <c r="J1635" s="6">
        <v>0</v>
      </c>
      <c r="K1635" s="6">
        <v>0</v>
      </c>
      <c r="L1635" s="6">
        <v>0</v>
      </c>
      <c r="M1635" s="6">
        <f t="shared" si="156"/>
        <v>0.50251256281407031</v>
      </c>
      <c r="N1635" s="6">
        <f t="shared" si="157"/>
        <v>0</v>
      </c>
      <c r="O1635" s="6">
        <f t="shared" si="158"/>
        <v>1.0050251256281406</v>
      </c>
      <c r="P1635" s="6">
        <f t="shared" si="159"/>
        <v>0</v>
      </c>
      <c r="Q1635" s="6">
        <f t="shared" si="160"/>
        <v>0.50251256281407031</v>
      </c>
      <c r="R1635" s="6">
        <f t="shared" si="161"/>
        <v>-0.50251256281407031</v>
      </c>
      <c r="S1635" t="str" cm="1">
        <f t="array" ref="S1635">_xlfn.IFS(R1635&gt;Q1635,"Zunahme",-1*Q1635&gt;R1635,"Abnahme",TRUE,"Konstant")</f>
        <v>Konstant</v>
      </c>
      <c r="T1635">
        <f>IFERROR(INDEX(Gemeinde_Kennzahlen!A:C,MATCH(B1635,Gemeinde_Kennzahlen!B:B,),3),0)</f>
        <v>1460</v>
      </c>
      <c r="U1635">
        <f>IFERROR(IF(ISNUMBER(INDEX(Gemeinde_Kennzahlen!A:W,MATCH(B1635,Gemeinde_Kennzahlen!B:B,),23)),INDEX(Gemeinde_Kennzahlen!A:W,MATCH(B1635,Gemeinde_Kennzahlen!B:B,),23),0),0)</f>
        <v>530</v>
      </c>
    </row>
    <row r="1636" spans="1:21" x14ac:dyDescent="0.2">
      <c r="A1636">
        <v>5422</v>
      </c>
      <c r="B1636" t="s">
        <v>761</v>
      </c>
      <c r="C1636" s="6">
        <v>1.337255950788981</v>
      </c>
      <c r="D1636" s="6">
        <v>1.337255950788981</v>
      </c>
      <c r="E1636" s="6">
        <v>1.337255950788981</v>
      </c>
      <c r="F1636" s="6">
        <v>1.337255950788981</v>
      </c>
      <c r="G1636" s="6">
        <v>1.337255950788981</v>
      </c>
      <c r="H1636" s="6">
        <v>0</v>
      </c>
      <c r="I1636" s="6">
        <v>1.337255950788981</v>
      </c>
      <c r="J1636" s="6">
        <v>1.337255950788981</v>
      </c>
      <c r="K1636" s="6">
        <v>0</v>
      </c>
      <c r="L1636" s="6">
        <v>1.337255950788981</v>
      </c>
      <c r="M1636" s="6">
        <f t="shared" si="156"/>
        <v>1.0698047606311847</v>
      </c>
      <c r="N1636" s="6">
        <f t="shared" si="157"/>
        <v>1.337255950788981</v>
      </c>
      <c r="O1636" s="6">
        <f t="shared" si="158"/>
        <v>1.337255950788981</v>
      </c>
      <c r="P1636" s="6">
        <f t="shared" si="159"/>
        <v>0.80235357047338862</v>
      </c>
      <c r="Q1636" s="6">
        <f t="shared" si="160"/>
        <v>0.17830079343853078</v>
      </c>
      <c r="R1636" s="6">
        <f t="shared" si="161"/>
        <v>-0.26745119015779606</v>
      </c>
      <c r="S1636" t="str" cm="1">
        <f t="array" ref="S1636">_xlfn.IFS(R1636&gt;Q1636,"Zunahme",-1*Q1636&gt;R1636,"Abnahme",TRUE,"Konstant")</f>
        <v>Abnahme</v>
      </c>
      <c r="T1636">
        <f>IFERROR(INDEX(Gemeinde_Kennzahlen!A:C,MATCH(B1636,Gemeinde_Kennzahlen!B:B,),3),0)</f>
        <v>3807</v>
      </c>
      <c r="U1636">
        <f>IFERROR(IF(ISNUMBER(INDEX(Gemeinde_Kennzahlen!A:W,MATCH(B1636,Gemeinde_Kennzahlen!B:B,),23)),INDEX(Gemeinde_Kennzahlen!A:W,MATCH(B1636,Gemeinde_Kennzahlen!B:B,),23),0),0)</f>
        <v>3671</v>
      </c>
    </row>
    <row r="1637" spans="1:21" x14ac:dyDescent="0.2">
      <c r="A1637">
        <v>5423</v>
      </c>
      <c r="B1637" t="s">
        <v>760</v>
      </c>
      <c r="C1637" s="6">
        <v>0</v>
      </c>
      <c r="D1637" s="6">
        <v>0</v>
      </c>
      <c r="E1637" s="6">
        <v>0</v>
      </c>
      <c r="F1637" s="6">
        <v>0</v>
      </c>
      <c r="G1637" s="6">
        <v>0</v>
      </c>
      <c r="H1637" s="6">
        <v>0</v>
      </c>
      <c r="I1637" s="6">
        <v>0</v>
      </c>
      <c r="J1637" s="6">
        <v>0</v>
      </c>
      <c r="K1637" s="6">
        <v>0</v>
      </c>
      <c r="L1637" s="6">
        <v>0</v>
      </c>
      <c r="M1637" s="6">
        <f t="shared" si="156"/>
        <v>0</v>
      </c>
      <c r="N1637" s="6">
        <f t="shared" si="157"/>
        <v>0</v>
      </c>
      <c r="O1637" s="6">
        <f t="shared" si="158"/>
        <v>0</v>
      </c>
      <c r="P1637" s="6">
        <f t="shared" si="159"/>
        <v>0</v>
      </c>
      <c r="Q1637" s="6">
        <f t="shared" si="160"/>
        <v>0</v>
      </c>
      <c r="R1637" s="6">
        <f t="shared" si="161"/>
        <v>0</v>
      </c>
      <c r="S1637" t="str" cm="1">
        <f t="array" ref="S1637">_xlfn.IFS(R1637&gt;Q1637,"Zunahme",-1*Q1637&gt;R1637,"Abnahme",TRUE,"Konstant")</f>
        <v>Konstant</v>
      </c>
      <c r="T1637">
        <f>IFERROR(INDEX(Gemeinde_Kennzahlen!A:C,MATCH(B1637,Gemeinde_Kennzahlen!B:B,),3),0)</f>
        <v>542</v>
      </c>
      <c r="U1637">
        <f>IFERROR(IF(ISNUMBER(INDEX(Gemeinde_Kennzahlen!A:W,MATCH(B1637,Gemeinde_Kennzahlen!B:B,),23)),INDEX(Gemeinde_Kennzahlen!A:W,MATCH(B1637,Gemeinde_Kennzahlen!B:B,),23),0),0)</f>
        <v>304</v>
      </c>
    </row>
    <row r="1638" spans="1:21" x14ac:dyDescent="0.2">
      <c r="A1638">
        <v>5424</v>
      </c>
      <c r="B1638" t="s">
        <v>759</v>
      </c>
      <c r="C1638" s="6">
        <v>0</v>
      </c>
      <c r="D1638" s="6">
        <v>0</v>
      </c>
      <c r="E1638" s="6">
        <v>0</v>
      </c>
      <c r="F1638" s="6">
        <v>0</v>
      </c>
      <c r="G1638" s="6">
        <v>0</v>
      </c>
      <c r="H1638" s="6">
        <v>0</v>
      </c>
      <c r="I1638" s="6">
        <v>0</v>
      </c>
      <c r="J1638" s="6">
        <v>0</v>
      </c>
      <c r="K1638" s="6">
        <v>0</v>
      </c>
      <c r="L1638" s="6">
        <v>0</v>
      </c>
      <c r="M1638" s="6">
        <f t="shared" si="156"/>
        <v>0</v>
      </c>
      <c r="N1638" s="6">
        <f t="shared" si="157"/>
        <v>0</v>
      </c>
      <c r="O1638" s="6">
        <f t="shared" si="158"/>
        <v>0</v>
      </c>
      <c r="P1638" s="6">
        <f t="shared" si="159"/>
        <v>0</v>
      </c>
      <c r="Q1638" s="6">
        <f t="shared" si="160"/>
        <v>0</v>
      </c>
      <c r="R1638" s="6">
        <f t="shared" si="161"/>
        <v>0</v>
      </c>
      <c r="S1638" t="str" cm="1">
        <f t="array" ref="S1638">_xlfn.IFS(R1638&gt;Q1638,"Zunahme",-1*Q1638&gt;R1638,"Abnahme",TRUE,"Konstant")</f>
        <v>Konstant</v>
      </c>
      <c r="T1638">
        <f>IFERROR(INDEX(Gemeinde_Kennzahlen!A:C,MATCH(B1638,Gemeinde_Kennzahlen!B:B,),3),0)</f>
        <v>300</v>
      </c>
      <c r="U1638">
        <f>IFERROR(IF(ISNUMBER(INDEX(Gemeinde_Kennzahlen!A:W,MATCH(B1638,Gemeinde_Kennzahlen!B:B,),23)),INDEX(Gemeinde_Kennzahlen!A:W,MATCH(B1638,Gemeinde_Kennzahlen!B:B,),23),0),0)</f>
        <v>38</v>
      </c>
    </row>
    <row r="1639" spans="1:21" x14ac:dyDescent="0.2">
      <c r="A1639">
        <v>5425</v>
      </c>
      <c r="B1639" t="s">
        <v>758</v>
      </c>
      <c r="C1639" s="6">
        <v>0</v>
      </c>
      <c r="D1639" s="6">
        <v>0</v>
      </c>
      <c r="E1639" s="6">
        <v>4.7778308647873864</v>
      </c>
      <c r="F1639" s="6">
        <v>0</v>
      </c>
      <c r="G1639" s="6">
        <v>0</v>
      </c>
      <c r="H1639" s="6">
        <v>0</v>
      </c>
      <c r="I1639" s="6">
        <v>0</v>
      </c>
      <c r="J1639" s="6">
        <v>0</v>
      </c>
      <c r="K1639" s="6">
        <v>4.7778308647873864</v>
      </c>
      <c r="L1639" s="6">
        <v>0</v>
      </c>
      <c r="M1639" s="6">
        <f t="shared" si="156"/>
        <v>0.95556617295747726</v>
      </c>
      <c r="N1639" s="6">
        <f t="shared" si="157"/>
        <v>0</v>
      </c>
      <c r="O1639" s="6">
        <f t="shared" si="158"/>
        <v>0.95556617295747726</v>
      </c>
      <c r="P1639" s="6">
        <f t="shared" si="159"/>
        <v>0.95556617295747726</v>
      </c>
      <c r="Q1639" s="6">
        <f t="shared" si="160"/>
        <v>0.63704411530498473</v>
      </c>
      <c r="R1639" s="6">
        <f t="shared" si="161"/>
        <v>0</v>
      </c>
      <c r="S1639" t="str" cm="1">
        <f t="array" ref="S1639">_xlfn.IFS(R1639&gt;Q1639,"Zunahme",-1*Q1639&gt;R1639,"Abnahme",TRUE,"Konstant")</f>
        <v>Konstant</v>
      </c>
      <c r="T1639">
        <f>IFERROR(INDEX(Gemeinde_Kennzahlen!A:C,MATCH(B1639,Gemeinde_Kennzahlen!B:B,),3),0)</f>
        <v>1593</v>
      </c>
      <c r="U1639">
        <f>IFERROR(IF(ISNUMBER(INDEX(Gemeinde_Kennzahlen!A:W,MATCH(B1639,Gemeinde_Kennzahlen!B:B,),23)),INDEX(Gemeinde_Kennzahlen!A:W,MATCH(B1639,Gemeinde_Kennzahlen!B:B,),23),0),0)</f>
        <v>500</v>
      </c>
    </row>
    <row r="1640" spans="1:21" x14ac:dyDescent="0.2">
      <c r="A1640">
        <v>5426</v>
      </c>
      <c r="B1640" t="s">
        <v>757</v>
      </c>
      <c r="C1640" s="6">
        <v>0</v>
      </c>
      <c r="D1640" s="6">
        <v>0</v>
      </c>
      <c r="E1640" s="6">
        <v>0</v>
      </c>
      <c r="F1640" s="6">
        <v>0</v>
      </c>
      <c r="G1640" s="6">
        <v>0</v>
      </c>
      <c r="H1640" s="6">
        <v>0</v>
      </c>
      <c r="I1640" s="6">
        <v>0</v>
      </c>
      <c r="J1640" s="6">
        <v>0</v>
      </c>
      <c r="K1640" s="6">
        <v>0</v>
      </c>
      <c r="L1640" s="6">
        <v>0</v>
      </c>
      <c r="M1640" s="6">
        <f t="shared" si="156"/>
        <v>0</v>
      </c>
      <c r="N1640" s="6">
        <f t="shared" si="157"/>
        <v>0</v>
      </c>
      <c r="O1640" s="6">
        <f t="shared" si="158"/>
        <v>0</v>
      </c>
      <c r="P1640" s="6">
        <f t="shared" si="159"/>
        <v>0</v>
      </c>
      <c r="Q1640" s="6">
        <f t="shared" si="160"/>
        <v>0</v>
      </c>
      <c r="R1640" s="6">
        <f t="shared" si="161"/>
        <v>0</v>
      </c>
      <c r="S1640" t="str" cm="1">
        <f t="array" ref="S1640">_xlfn.IFS(R1640&gt;Q1640,"Zunahme",-1*Q1640&gt;R1640,"Abnahme",TRUE,"Konstant")</f>
        <v>Konstant</v>
      </c>
      <c r="T1640">
        <f>IFERROR(INDEX(Gemeinde_Kennzahlen!A:C,MATCH(B1640,Gemeinde_Kennzahlen!B:B,),3),0)</f>
        <v>473</v>
      </c>
      <c r="U1640">
        <f>IFERROR(IF(ISNUMBER(INDEX(Gemeinde_Kennzahlen!A:W,MATCH(B1640,Gemeinde_Kennzahlen!B:B,),23)),INDEX(Gemeinde_Kennzahlen!A:W,MATCH(B1640,Gemeinde_Kennzahlen!B:B,),23),0),0)</f>
        <v>114</v>
      </c>
    </row>
    <row r="1641" spans="1:21" x14ac:dyDescent="0.2">
      <c r="A1641">
        <v>5427</v>
      </c>
      <c r="B1641" t="s">
        <v>756</v>
      </c>
      <c r="C1641" s="6">
        <v>0</v>
      </c>
      <c r="D1641" s="6">
        <v>0</v>
      </c>
      <c r="E1641" s="6">
        <v>0</v>
      </c>
      <c r="F1641" s="6">
        <v>0</v>
      </c>
      <c r="G1641" s="6">
        <v>0</v>
      </c>
      <c r="H1641" s="6">
        <v>9.149130832570906</v>
      </c>
      <c r="I1641" s="6">
        <v>0</v>
      </c>
      <c r="J1641" s="6">
        <v>0</v>
      </c>
      <c r="K1641" s="6">
        <v>0</v>
      </c>
      <c r="L1641" s="6">
        <v>0</v>
      </c>
      <c r="M1641" s="6">
        <f t="shared" si="156"/>
        <v>0.91491308325709064</v>
      </c>
      <c r="N1641" s="6">
        <f t="shared" si="157"/>
        <v>0</v>
      </c>
      <c r="O1641" s="6">
        <f t="shared" si="158"/>
        <v>0</v>
      </c>
      <c r="P1641" s="6">
        <f t="shared" si="159"/>
        <v>1.8298261665141813</v>
      </c>
      <c r="Q1641" s="6">
        <f t="shared" si="160"/>
        <v>0.91491308325709042</v>
      </c>
      <c r="R1641" s="6">
        <f t="shared" si="161"/>
        <v>0.91491308325709064</v>
      </c>
      <c r="S1641" t="str" cm="1">
        <f t="array" ref="S1641">_xlfn.IFS(R1641&gt;Q1641,"Zunahme",-1*Q1641&gt;R1641,"Abnahme",TRUE,"Konstant")</f>
        <v>Zunahme</v>
      </c>
      <c r="T1641">
        <f>IFERROR(INDEX(Gemeinde_Kennzahlen!A:C,MATCH(B1641,Gemeinde_Kennzahlen!B:B,),3),0)</f>
        <v>860</v>
      </c>
      <c r="U1641">
        <f>IFERROR(IF(ISNUMBER(INDEX(Gemeinde_Kennzahlen!A:W,MATCH(B1641,Gemeinde_Kennzahlen!B:B,),23)),INDEX(Gemeinde_Kennzahlen!A:W,MATCH(B1641,Gemeinde_Kennzahlen!B:B,),23),0),0)</f>
        <v>233</v>
      </c>
    </row>
    <row r="1642" spans="1:21" x14ac:dyDescent="0.2">
      <c r="A1642">
        <v>5428</v>
      </c>
      <c r="B1642" t="s">
        <v>755</v>
      </c>
      <c r="C1642" s="6">
        <v>3.4928396786587497</v>
      </c>
      <c r="D1642" s="6">
        <v>0</v>
      </c>
      <c r="E1642" s="6">
        <v>3.4928396786587497</v>
      </c>
      <c r="F1642" s="6">
        <v>3.4928396786587497</v>
      </c>
      <c r="G1642" s="6">
        <v>0</v>
      </c>
      <c r="H1642" s="6">
        <v>0</v>
      </c>
      <c r="I1642" s="6">
        <v>3.4928396786587497</v>
      </c>
      <c r="J1642" s="6">
        <v>0</v>
      </c>
      <c r="K1642" s="6">
        <v>0</v>
      </c>
      <c r="L1642" s="6">
        <v>0</v>
      </c>
      <c r="M1642" s="6">
        <f t="shared" si="156"/>
        <v>1.3971358714634998</v>
      </c>
      <c r="N1642" s="6">
        <f t="shared" si="157"/>
        <v>0</v>
      </c>
      <c r="O1642" s="6">
        <f t="shared" si="158"/>
        <v>2.0957038071952496</v>
      </c>
      <c r="P1642" s="6">
        <f t="shared" si="159"/>
        <v>0.69856793573174991</v>
      </c>
      <c r="Q1642" s="6">
        <f t="shared" si="160"/>
        <v>0.57037833107071323</v>
      </c>
      <c r="R1642" s="6">
        <f t="shared" si="161"/>
        <v>-0.69856793573174991</v>
      </c>
      <c r="S1642" t="str" cm="1">
        <f t="array" ref="S1642">_xlfn.IFS(R1642&gt;Q1642,"Zunahme",-1*Q1642&gt;R1642,"Abnahme",TRUE,"Konstant")</f>
        <v>Abnahme</v>
      </c>
      <c r="T1642">
        <f>IFERROR(INDEX(Gemeinde_Kennzahlen!A:C,MATCH(B1642,Gemeinde_Kennzahlen!B:B,),3),0)</f>
        <v>2236</v>
      </c>
      <c r="U1642">
        <f>IFERROR(IF(ISNUMBER(INDEX(Gemeinde_Kennzahlen!A:W,MATCH(B1642,Gemeinde_Kennzahlen!B:B,),23)),INDEX(Gemeinde_Kennzahlen!A:W,MATCH(B1642,Gemeinde_Kennzahlen!B:B,),23),0),0)</f>
        <v>627</v>
      </c>
    </row>
    <row r="1643" spans="1:21" x14ac:dyDescent="0.2">
      <c r="A1643">
        <v>5429</v>
      </c>
      <c r="B1643" t="s">
        <v>754</v>
      </c>
      <c r="C1643" s="6">
        <v>0</v>
      </c>
      <c r="D1643" s="6">
        <v>0</v>
      </c>
      <c r="E1643" s="6">
        <v>0</v>
      </c>
      <c r="F1643" s="6">
        <v>0</v>
      </c>
      <c r="G1643" s="6">
        <v>0</v>
      </c>
      <c r="H1643" s="6">
        <v>0</v>
      </c>
      <c r="I1643" s="6">
        <v>0</v>
      </c>
      <c r="J1643" s="6">
        <v>0</v>
      </c>
      <c r="K1643" s="6">
        <v>0</v>
      </c>
      <c r="L1643" s="6">
        <v>0</v>
      </c>
      <c r="M1643" s="6">
        <f t="shared" si="156"/>
        <v>0</v>
      </c>
      <c r="N1643" s="6">
        <f t="shared" si="157"/>
        <v>0</v>
      </c>
      <c r="O1643" s="6">
        <f t="shared" si="158"/>
        <v>0</v>
      </c>
      <c r="P1643" s="6">
        <f t="shared" si="159"/>
        <v>0</v>
      </c>
      <c r="Q1643" s="6">
        <f t="shared" si="160"/>
        <v>0</v>
      </c>
      <c r="R1643" s="6">
        <f t="shared" si="161"/>
        <v>0</v>
      </c>
      <c r="S1643" t="str" cm="1">
        <f t="array" ref="S1643">_xlfn.IFS(R1643&gt;Q1643,"Zunahme",-1*Q1643&gt;R1643,"Abnahme",TRUE,"Konstant")</f>
        <v>Konstant</v>
      </c>
      <c r="T1643">
        <f>IFERROR(INDEX(Gemeinde_Kennzahlen!A:C,MATCH(B1643,Gemeinde_Kennzahlen!B:B,),3),0)</f>
        <v>481</v>
      </c>
      <c r="U1643">
        <f>IFERROR(IF(ISNUMBER(INDEX(Gemeinde_Kennzahlen!A:W,MATCH(B1643,Gemeinde_Kennzahlen!B:B,),23)),INDEX(Gemeinde_Kennzahlen!A:W,MATCH(B1643,Gemeinde_Kennzahlen!B:B,),23),0),0)</f>
        <v>0</v>
      </c>
    </row>
    <row r="1644" spans="1:21" x14ac:dyDescent="0.2">
      <c r="A1644">
        <v>5430</v>
      </c>
      <c r="B1644" t="s">
        <v>753</v>
      </c>
      <c r="C1644" s="6">
        <v>0</v>
      </c>
      <c r="D1644" s="6">
        <v>0</v>
      </c>
      <c r="E1644" s="6">
        <v>0</v>
      </c>
      <c r="F1644" s="6">
        <v>0</v>
      </c>
      <c r="G1644" s="6">
        <v>0</v>
      </c>
      <c r="H1644" s="6">
        <v>0</v>
      </c>
      <c r="I1644" s="6">
        <v>0</v>
      </c>
      <c r="J1644" s="6">
        <v>0</v>
      </c>
      <c r="K1644" s="6">
        <v>0</v>
      </c>
      <c r="L1644" s="6">
        <v>0</v>
      </c>
      <c r="M1644" s="6">
        <f t="shared" si="156"/>
        <v>0</v>
      </c>
      <c r="N1644" s="6">
        <f t="shared" si="157"/>
        <v>0</v>
      </c>
      <c r="O1644" s="6">
        <f t="shared" si="158"/>
        <v>0</v>
      </c>
      <c r="P1644" s="6">
        <f t="shared" si="159"/>
        <v>0</v>
      </c>
      <c r="Q1644" s="6">
        <f t="shared" si="160"/>
        <v>0</v>
      </c>
      <c r="R1644" s="6">
        <f t="shared" si="161"/>
        <v>0</v>
      </c>
      <c r="S1644" t="str" cm="1">
        <f t="array" ref="S1644">_xlfn.IFS(R1644&gt;Q1644,"Zunahme",-1*Q1644&gt;R1644,"Abnahme",TRUE,"Konstant")</f>
        <v>Konstant</v>
      </c>
      <c r="T1644">
        <f>IFERROR(INDEX(Gemeinde_Kennzahlen!A:C,MATCH(B1644,Gemeinde_Kennzahlen!B:B,),3),0)</f>
        <v>472</v>
      </c>
      <c r="U1644">
        <f>IFERROR(IF(ISNUMBER(INDEX(Gemeinde_Kennzahlen!A:W,MATCH(B1644,Gemeinde_Kennzahlen!B:B,),23)),INDEX(Gemeinde_Kennzahlen!A:W,MATCH(B1644,Gemeinde_Kennzahlen!B:B,),23),0),0)</f>
        <v>80</v>
      </c>
    </row>
    <row r="1645" spans="1:21" x14ac:dyDescent="0.2">
      <c r="A1645">
        <v>5431</v>
      </c>
      <c r="B1645" t="s">
        <v>752</v>
      </c>
      <c r="C1645" s="6">
        <v>0</v>
      </c>
      <c r="D1645" s="6">
        <v>0</v>
      </c>
      <c r="E1645" s="6">
        <v>0</v>
      </c>
      <c r="F1645" s="6">
        <v>0</v>
      </c>
      <c r="G1645" s="6">
        <v>0</v>
      </c>
      <c r="H1645" s="6">
        <v>0</v>
      </c>
      <c r="I1645" s="6">
        <v>0</v>
      </c>
      <c r="J1645" s="6">
        <v>0</v>
      </c>
      <c r="K1645" s="6">
        <v>0</v>
      </c>
      <c r="L1645" s="6">
        <v>32.573289902280131</v>
      </c>
      <c r="M1645" s="6">
        <f t="shared" si="156"/>
        <v>3.2573289902280131</v>
      </c>
      <c r="N1645" s="6">
        <f t="shared" si="157"/>
        <v>0</v>
      </c>
      <c r="O1645" s="6">
        <f t="shared" si="158"/>
        <v>0</v>
      </c>
      <c r="P1645" s="6">
        <f t="shared" si="159"/>
        <v>6.5146579804560263</v>
      </c>
      <c r="Q1645" s="6">
        <f t="shared" si="160"/>
        <v>3.2573289902280127</v>
      </c>
      <c r="R1645" s="6">
        <f t="shared" si="161"/>
        <v>3.2573289902280131</v>
      </c>
      <c r="S1645" t="str" cm="1">
        <f t="array" ref="S1645">_xlfn.IFS(R1645&gt;Q1645,"Zunahme",-1*Q1645&gt;R1645,"Abnahme",TRUE,"Konstant")</f>
        <v>Konstant</v>
      </c>
      <c r="T1645">
        <f>IFERROR(INDEX(Gemeinde_Kennzahlen!A:C,MATCH(B1645,Gemeinde_Kennzahlen!B:B,),3),0)</f>
        <v>307</v>
      </c>
      <c r="U1645">
        <f>IFERROR(IF(ISNUMBER(INDEX(Gemeinde_Kennzahlen!A:W,MATCH(B1645,Gemeinde_Kennzahlen!B:B,),23)),INDEX(Gemeinde_Kennzahlen!A:W,MATCH(B1645,Gemeinde_Kennzahlen!B:B,),23),0),0)</f>
        <v>0</v>
      </c>
    </row>
    <row r="1646" spans="1:21" x14ac:dyDescent="0.2">
      <c r="A1646">
        <v>5434</v>
      </c>
      <c r="B1646" t="s">
        <v>751</v>
      </c>
      <c r="C1646" s="6">
        <v>0</v>
      </c>
      <c r="D1646" s="6">
        <v>0</v>
      </c>
      <c r="E1646" s="6">
        <v>0</v>
      </c>
      <c r="F1646" s="6">
        <v>15.710919088766694</v>
      </c>
      <c r="G1646" s="6">
        <v>0</v>
      </c>
      <c r="H1646" s="6">
        <v>0</v>
      </c>
      <c r="I1646" s="6">
        <v>0</v>
      </c>
      <c r="J1646" s="6">
        <v>0</v>
      </c>
      <c r="K1646" s="6">
        <v>0</v>
      </c>
      <c r="L1646" s="6">
        <v>0</v>
      </c>
      <c r="M1646" s="6">
        <f t="shared" si="156"/>
        <v>1.5710919088766695</v>
      </c>
      <c r="N1646" s="6">
        <f t="shared" si="157"/>
        <v>0</v>
      </c>
      <c r="O1646" s="6">
        <f t="shared" si="158"/>
        <v>3.142183817753339</v>
      </c>
      <c r="P1646" s="6">
        <f t="shared" si="159"/>
        <v>0</v>
      </c>
      <c r="Q1646" s="6">
        <f t="shared" si="160"/>
        <v>1.5710919088766693</v>
      </c>
      <c r="R1646" s="6">
        <f t="shared" si="161"/>
        <v>-1.5710919088766695</v>
      </c>
      <c r="S1646" t="str" cm="1">
        <f t="array" ref="S1646">_xlfn.IFS(R1646&gt;Q1646,"Zunahme",-1*Q1646&gt;R1646,"Abnahme",TRUE,"Konstant")</f>
        <v>Konstant</v>
      </c>
      <c r="T1646">
        <f>IFERROR(INDEX(Gemeinde_Kennzahlen!A:C,MATCH(B1646,Gemeinde_Kennzahlen!B:B,),3),0)</f>
        <v>1063</v>
      </c>
      <c r="U1646">
        <f>IFERROR(IF(ISNUMBER(INDEX(Gemeinde_Kennzahlen!A:W,MATCH(B1646,Gemeinde_Kennzahlen!B:B,),23)),INDEX(Gemeinde_Kennzahlen!A:W,MATCH(B1646,Gemeinde_Kennzahlen!B:B,),23),0),0)</f>
        <v>210</v>
      </c>
    </row>
    <row r="1647" spans="1:21" x14ac:dyDescent="0.2">
      <c r="A1647">
        <v>5435</v>
      </c>
      <c r="B1647" t="s">
        <v>750</v>
      </c>
      <c r="C1647" s="6">
        <v>0</v>
      </c>
      <c r="D1647" s="6">
        <v>0</v>
      </c>
      <c r="E1647" s="6">
        <v>0</v>
      </c>
      <c r="F1647" s="6">
        <v>0</v>
      </c>
      <c r="G1647" s="6">
        <v>0</v>
      </c>
      <c r="H1647" s="6">
        <v>0</v>
      </c>
      <c r="I1647" s="6">
        <v>0</v>
      </c>
      <c r="J1647" s="6">
        <v>0</v>
      </c>
      <c r="K1647" s="6">
        <v>0</v>
      </c>
      <c r="L1647" s="6">
        <v>0</v>
      </c>
      <c r="M1647" s="6">
        <f t="shared" si="156"/>
        <v>0</v>
      </c>
      <c r="N1647" s="6">
        <f t="shared" si="157"/>
        <v>0</v>
      </c>
      <c r="O1647" s="6">
        <f t="shared" si="158"/>
        <v>0</v>
      </c>
      <c r="P1647" s="6">
        <f t="shared" si="159"/>
        <v>0</v>
      </c>
      <c r="Q1647" s="6">
        <f t="shared" si="160"/>
        <v>0</v>
      </c>
      <c r="R1647" s="6">
        <f t="shared" si="161"/>
        <v>0</v>
      </c>
      <c r="S1647" t="str" cm="1">
        <f t="array" ref="S1647">_xlfn.IFS(R1647&gt;Q1647,"Zunahme",-1*Q1647&gt;R1647,"Abnahme",TRUE,"Konstant")</f>
        <v>Konstant</v>
      </c>
      <c r="T1647">
        <f>IFERROR(INDEX(Gemeinde_Kennzahlen!A:C,MATCH(B1647,Gemeinde_Kennzahlen!B:B,),3),0)</f>
        <v>688</v>
      </c>
      <c r="U1647">
        <f>IFERROR(IF(ISNUMBER(INDEX(Gemeinde_Kennzahlen!A:W,MATCH(B1647,Gemeinde_Kennzahlen!B:B,),23)),INDEX(Gemeinde_Kennzahlen!A:W,MATCH(B1647,Gemeinde_Kennzahlen!B:B,),23),0),0)</f>
        <v>112</v>
      </c>
    </row>
    <row r="1648" spans="1:21" x14ac:dyDescent="0.2">
      <c r="A1648">
        <v>5436</v>
      </c>
      <c r="B1648" t="s">
        <v>749</v>
      </c>
      <c r="C1648" s="6">
        <v>0</v>
      </c>
      <c r="D1648" s="6">
        <v>0</v>
      </c>
      <c r="E1648" s="6">
        <v>0</v>
      </c>
      <c r="F1648" s="6">
        <v>0</v>
      </c>
      <c r="G1648" s="6">
        <v>0</v>
      </c>
      <c r="H1648" s="6">
        <v>0</v>
      </c>
      <c r="I1648" s="6">
        <v>0</v>
      </c>
      <c r="J1648" s="6">
        <v>0</v>
      </c>
      <c r="K1648" s="6">
        <v>0</v>
      </c>
      <c r="L1648" s="6">
        <v>0</v>
      </c>
      <c r="M1648" s="6">
        <f t="shared" si="156"/>
        <v>0</v>
      </c>
      <c r="N1648" s="6">
        <f t="shared" si="157"/>
        <v>0</v>
      </c>
      <c r="O1648" s="6">
        <f t="shared" si="158"/>
        <v>0</v>
      </c>
      <c r="P1648" s="6">
        <f t="shared" si="159"/>
        <v>0</v>
      </c>
      <c r="Q1648" s="6">
        <f t="shared" si="160"/>
        <v>0</v>
      </c>
      <c r="R1648" s="6">
        <f t="shared" si="161"/>
        <v>0</v>
      </c>
      <c r="S1648" t="str" cm="1">
        <f t="array" ref="S1648">_xlfn.IFS(R1648&gt;Q1648,"Zunahme",-1*Q1648&gt;R1648,"Abnahme",TRUE,"Konstant")</f>
        <v>Konstant</v>
      </c>
      <c r="T1648">
        <f>IFERROR(INDEX(Gemeinde_Kennzahlen!A:C,MATCH(B1648,Gemeinde_Kennzahlen!B:B,),3),0)</f>
        <v>447</v>
      </c>
      <c r="U1648">
        <f>IFERROR(IF(ISNUMBER(INDEX(Gemeinde_Kennzahlen!A:W,MATCH(B1648,Gemeinde_Kennzahlen!B:B,),23)),INDEX(Gemeinde_Kennzahlen!A:W,MATCH(B1648,Gemeinde_Kennzahlen!B:B,),23),0),0)</f>
        <v>45</v>
      </c>
    </row>
    <row r="1649" spans="1:21" x14ac:dyDescent="0.2">
      <c r="A1649">
        <v>5437</v>
      </c>
      <c r="B1649" t="s">
        <v>748</v>
      </c>
      <c r="C1649" s="6">
        <v>0</v>
      </c>
      <c r="D1649" s="6">
        <v>0</v>
      </c>
      <c r="E1649" s="6">
        <v>0</v>
      </c>
      <c r="F1649" s="6">
        <v>0</v>
      </c>
      <c r="G1649" s="6">
        <v>0</v>
      </c>
      <c r="H1649" s="6">
        <v>0</v>
      </c>
      <c r="I1649" s="6">
        <v>0</v>
      </c>
      <c r="J1649" s="6">
        <v>0</v>
      </c>
      <c r="K1649" s="6">
        <v>0</v>
      </c>
      <c r="L1649" s="6">
        <v>0</v>
      </c>
      <c r="M1649" s="6">
        <f t="shared" si="156"/>
        <v>0</v>
      </c>
      <c r="N1649" s="6">
        <f t="shared" si="157"/>
        <v>0</v>
      </c>
      <c r="O1649" s="6">
        <f t="shared" si="158"/>
        <v>0</v>
      </c>
      <c r="P1649" s="6">
        <f t="shared" si="159"/>
        <v>0</v>
      </c>
      <c r="Q1649" s="6">
        <f t="shared" si="160"/>
        <v>0</v>
      </c>
      <c r="R1649" s="6">
        <f t="shared" si="161"/>
        <v>0</v>
      </c>
      <c r="S1649" t="str" cm="1">
        <f t="array" ref="S1649">_xlfn.IFS(R1649&gt;Q1649,"Zunahme",-1*Q1649&gt;R1649,"Abnahme",TRUE,"Konstant")</f>
        <v>Konstant</v>
      </c>
      <c r="T1649">
        <f>IFERROR(INDEX(Gemeinde_Kennzahlen!A:C,MATCH(B1649,Gemeinde_Kennzahlen!B:B,),3),0)</f>
        <v>422</v>
      </c>
      <c r="U1649">
        <f>IFERROR(IF(ISNUMBER(INDEX(Gemeinde_Kennzahlen!A:W,MATCH(B1649,Gemeinde_Kennzahlen!B:B,),23)),INDEX(Gemeinde_Kennzahlen!A:W,MATCH(B1649,Gemeinde_Kennzahlen!B:B,),23),0),0)</f>
        <v>49</v>
      </c>
    </row>
    <row r="1650" spans="1:21" x14ac:dyDescent="0.2">
      <c r="A1650">
        <v>5451</v>
      </c>
      <c r="B1650" t="s">
        <v>747</v>
      </c>
      <c r="C1650" s="6">
        <v>0</v>
      </c>
      <c r="D1650" s="6">
        <v>0</v>
      </c>
      <c r="E1650" s="6">
        <v>1.441753171856978</v>
      </c>
      <c r="F1650" s="6">
        <v>1.441753171856978</v>
      </c>
      <c r="G1650" s="6">
        <v>0</v>
      </c>
      <c r="H1650" s="6">
        <v>0</v>
      </c>
      <c r="I1650" s="6">
        <v>0</v>
      </c>
      <c r="J1650" s="6">
        <v>1.441753171856978</v>
      </c>
      <c r="K1650" s="6">
        <v>0</v>
      </c>
      <c r="L1650" s="6">
        <v>1.441753171856978</v>
      </c>
      <c r="M1650" s="6">
        <f t="shared" si="156"/>
        <v>0.57670126874279126</v>
      </c>
      <c r="N1650" s="6">
        <f t="shared" si="157"/>
        <v>0</v>
      </c>
      <c r="O1650" s="6">
        <f t="shared" si="158"/>
        <v>0.57670126874279126</v>
      </c>
      <c r="P1650" s="6">
        <f t="shared" si="159"/>
        <v>0.57670126874279126</v>
      </c>
      <c r="Q1650" s="6">
        <f t="shared" si="160"/>
        <v>0.23543730707258534</v>
      </c>
      <c r="R1650" s="6">
        <f t="shared" si="161"/>
        <v>0</v>
      </c>
      <c r="S1650" t="str" cm="1">
        <f t="array" ref="S1650">_xlfn.IFS(R1650&gt;Q1650,"Zunahme",-1*Q1650&gt;R1650,"Abnahme",TRUE,"Konstant")</f>
        <v>Konstant</v>
      </c>
      <c r="T1650">
        <f>IFERROR(INDEX(Gemeinde_Kennzahlen!A:C,MATCH(B1650,Gemeinde_Kennzahlen!B:B,),3),0)</f>
        <v>4295</v>
      </c>
      <c r="U1650">
        <f>IFERROR(IF(ISNUMBER(INDEX(Gemeinde_Kennzahlen!A:W,MATCH(B1650,Gemeinde_Kennzahlen!B:B,),23)),INDEX(Gemeinde_Kennzahlen!A:W,MATCH(B1650,Gemeinde_Kennzahlen!B:B,),23),0),0)</f>
        <v>2641</v>
      </c>
    </row>
    <row r="1651" spans="1:21" x14ac:dyDescent="0.2">
      <c r="A1651">
        <v>5456</v>
      </c>
      <c r="B1651" t="s">
        <v>746</v>
      </c>
      <c r="C1651" s="6">
        <v>0</v>
      </c>
      <c r="D1651" s="6">
        <v>0</v>
      </c>
      <c r="E1651" s="6">
        <v>0</v>
      </c>
      <c r="F1651" s="6">
        <v>0</v>
      </c>
      <c r="G1651" s="6">
        <v>0</v>
      </c>
      <c r="H1651" s="6">
        <v>0</v>
      </c>
      <c r="I1651" s="6">
        <v>0</v>
      </c>
      <c r="J1651" s="6">
        <v>0</v>
      </c>
      <c r="K1651" s="6">
        <v>4.8053820278712154</v>
      </c>
      <c r="L1651" s="6">
        <v>0</v>
      </c>
      <c r="M1651" s="6">
        <f t="shared" si="156"/>
        <v>0.48053820278712156</v>
      </c>
      <c r="N1651" s="6">
        <f t="shared" si="157"/>
        <v>0</v>
      </c>
      <c r="O1651" s="6">
        <f t="shared" si="158"/>
        <v>0</v>
      </c>
      <c r="P1651" s="6">
        <f t="shared" si="159"/>
        <v>0.96107640557424312</v>
      </c>
      <c r="Q1651" s="6">
        <f t="shared" si="160"/>
        <v>0.4805382027871215</v>
      </c>
      <c r="R1651" s="6">
        <f t="shared" si="161"/>
        <v>0.48053820278712156</v>
      </c>
      <c r="S1651" t="str" cm="1">
        <f t="array" ref="S1651">_xlfn.IFS(R1651&gt;Q1651,"Zunahme",-1*Q1651&gt;R1651,"Abnahme",TRUE,"Konstant")</f>
        <v>Konstant</v>
      </c>
      <c r="T1651">
        <f>IFERROR(INDEX(Gemeinde_Kennzahlen!A:C,MATCH(B1651,Gemeinde_Kennzahlen!B:B,),3),0)</f>
        <v>1733</v>
      </c>
      <c r="U1651">
        <f>IFERROR(IF(ISNUMBER(INDEX(Gemeinde_Kennzahlen!A:W,MATCH(B1651,Gemeinde_Kennzahlen!B:B,),23)),INDEX(Gemeinde_Kennzahlen!A:W,MATCH(B1651,Gemeinde_Kennzahlen!B:B,),23),0),0)</f>
        <v>348</v>
      </c>
    </row>
    <row r="1652" spans="1:21" x14ac:dyDescent="0.2">
      <c r="A1652">
        <v>5458</v>
      </c>
      <c r="B1652" t="s">
        <v>745</v>
      </c>
      <c r="C1652" s="6">
        <v>0</v>
      </c>
      <c r="D1652" s="6">
        <v>0</v>
      </c>
      <c r="E1652" s="6">
        <v>0</v>
      </c>
      <c r="F1652" s="6">
        <v>0</v>
      </c>
      <c r="G1652" s="6">
        <v>0</v>
      </c>
      <c r="H1652" s="6">
        <v>0</v>
      </c>
      <c r="I1652" s="6">
        <v>0</v>
      </c>
      <c r="J1652" s="6">
        <v>0</v>
      </c>
      <c r="K1652" s="6">
        <v>0</v>
      </c>
      <c r="L1652" s="6">
        <v>0</v>
      </c>
      <c r="M1652" s="6">
        <f t="shared" si="156"/>
        <v>0</v>
      </c>
      <c r="N1652" s="6">
        <f t="shared" si="157"/>
        <v>0</v>
      </c>
      <c r="O1652" s="6">
        <f t="shared" si="158"/>
        <v>0</v>
      </c>
      <c r="P1652" s="6">
        <f t="shared" si="159"/>
        <v>0</v>
      </c>
      <c r="Q1652" s="6">
        <f t="shared" si="160"/>
        <v>0</v>
      </c>
      <c r="R1652" s="6">
        <f t="shared" si="161"/>
        <v>0</v>
      </c>
      <c r="S1652" t="str" cm="1">
        <f t="array" ref="S1652">_xlfn.IFS(R1652&gt;Q1652,"Zunahme",-1*Q1652&gt;R1652,"Abnahme",TRUE,"Konstant")</f>
        <v>Konstant</v>
      </c>
      <c r="T1652">
        <f>IFERROR(INDEX(Gemeinde_Kennzahlen!A:C,MATCH(B1652,Gemeinde_Kennzahlen!B:B,),3),0)</f>
        <v>881</v>
      </c>
      <c r="U1652">
        <f>IFERROR(IF(ISNUMBER(INDEX(Gemeinde_Kennzahlen!A:W,MATCH(B1652,Gemeinde_Kennzahlen!B:B,),23)),INDEX(Gemeinde_Kennzahlen!A:W,MATCH(B1652,Gemeinde_Kennzahlen!B:B,),23),0),0)</f>
        <v>174</v>
      </c>
    </row>
    <row r="1653" spans="1:21" x14ac:dyDescent="0.2">
      <c r="A1653">
        <v>5464</v>
      </c>
      <c r="B1653" t="s">
        <v>744</v>
      </c>
      <c r="C1653" s="6">
        <v>2.5406504065040649</v>
      </c>
      <c r="D1653" s="6">
        <v>0</v>
      </c>
      <c r="E1653" s="6">
        <v>0</v>
      </c>
      <c r="F1653" s="6">
        <v>0</v>
      </c>
      <c r="G1653" s="6">
        <v>2.5406504065040649</v>
      </c>
      <c r="H1653" s="6">
        <v>0</v>
      </c>
      <c r="I1653" s="6">
        <v>0</v>
      </c>
      <c r="J1653" s="6">
        <v>0</v>
      </c>
      <c r="K1653" s="6">
        <v>0</v>
      </c>
      <c r="L1653" s="6">
        <v>0</v>
      </c>
      <c r="M1653" s="6">
        <f t="shared" si="156"/>
        <v>0.50813008130081294</v>
      </c>
      <c r="N1653" s="6">
        <f t="shared" si="157"/>
        <v>0</v>
      </c>
      <c r="O1653" s="6">
        <f t="shared" si="158"/>
        <v>1.0162601626016259</v>
      </c>
      <c r="P1653" s="6">
        <f t="shared" si="159"/>
        <v>0</v>
      </c>
      <c r="Q1653" s="6">
        <f t="shared" si="160"/>
        <v>0.33875338753387535</v>
      </c>
      <c r="R1653" s="6">
        <f t="shared" si="161"/>
        <v>-0.50813008130081294</v>
      </c>
      <c r="S1653" t="str" cm="1">
        <f t="array" ref="S1653">_xlfn.IFS(R1653&gt;Q1653,"Zunahme",-1*Q1653&gt;R1653,"Abnahme",TRUE,"Konstant")</f>
        <v>Abnahme</v>
      </c>
      <c r="T1653">
        <f>IFERROR(INDEX(Gemeinde_Kennzahlen!A:C,MATCH(B1653,Gemeinde_Kennzahlen!B:B,),3),0)</f>
        <v>3274</v>
      </c>
      <c r="U1653">
        <f>IFERROR(IF(ISNUMBER(INDEX(Gemeinde_Kennzahlen!A:W,MATCH(B1653,Gemeinde_Kennzahlen!B:B,),23)),INDEX(Gemeinde_Kennzahlen!A:W,MATCH(B1653,Gemeinde_Kennzahlen!B:B,),23),0),0)</f>
        <v>662</v>
      </c>
    </row>
    <row r="1654" spans="1:21" x14ac:dyDescent="0.2">
      <c r="A1654">
        <v>5471</v>
      </c>
      <c r="B1654" t="s">
        <v>743</v>
      </c>
      <c r="C1654" s="6">
        <v>0</v>
      </c>
      <c r="D1654" s="6">
        <v>0</v>
      </c>
      <c r="E1654" s="6">
        <v>0</v>
      </c>
      <c r="F1654" s="6">
        <v>0</v>
      </c>
      <c r="G1654" s="6">
        <v>0</v>
      </c>
      <c r="H1654" s="6">
        <v>0</v>
      </c>
      <c r="I1654" s="6">
        <v>0</v>
      </c>
      <c r="J1654" s="6">
        <v>0</v>
      </c>
      <c r="K1654" s="6">
        <v>0</v>
      </c>
      <c r="L1654" s="6">
        <v>0</v>
      </c>
      <c r="M1654" s="6">
        <f t="shared" si="156"/>
        <v>0</v>
      </c>
      <c r="N1654" s="6">
        <f t="shared" si="157"/>
        <v>0</v>
      </c>
      <c r="O1654" s="6">
        <f t="shared" si="158"/>
        <v>0</v>
      </c>
      <c r="P1654" s="6">
        <f t="shared" si="159"/>
        <v>0</v>
      </c>
      <c r="Q1654" s="6">
        <f t="shared" si="160"/>
        <v>0</v>
      </c>
      <c r="R1654" s="6">
        <f t="shared" si="161"/>
        <v>0</v>
      </c>
      <c r="S1654" t="str" cm="1">
        <f t="array" ref="S1654">_xlfn.IFS(R1654&gt;Q1654,"Zunahme",-1*Q1654&gt;R1654,"Abnahme",TRUE,"Konstant")</f>
        <v>Konstant</v>
      </c>
      <c r="T1654">
        <f>IFERROR(INDEX(Gemeinde_Kennzahlen!A:C,MATCH(B1654,Gemeinde_Kennzahlen!B:B,),3),0)</f>
        <v>650</v>
      </c>
      <c r="U1654">
        <f>IFERROR(IF(ISNUMBER(INDEX(Gemeinde_Kennzahlen!A:W,MATCH(B1654,Gemeinde_Kennzahlen!B:B,),23)),INDEX(Gemeinde_Kennzahlen!A:W,MATCH(B1654,Gemeinde_Kennzahlen!B:B,),23),0),0)</f>
        <v>76</v>
      </c>
    </row>
    <row r="1655" spans="1:21" x14ac:dyDescent="0.2">
      <c r="A1655">
        <v>5472</v>
      </c>
      <c r="B1655" t="s">
        <v>742</v>
      </c>
      <c r="C1655" s="6">
        <v>0</v>
      </c>
      <c r="D1655" s="6">
        <v>0</v>
      </c>
      <c r="E1655" s="6">
        <v>0</v>
      </c>
      <c r="F1655" s="6">
        <v>0</v>
      </c>
      <c r="G1655" s="6">
        <v>0</v>
      </c>
      <c r="H1655" s="6">
        <v>0</v>
      </c>
      <c r="I1655" s="6">
        <v>0</v>
      </c>
      <c r="J1655" s="6">
        <v>0</v>
      </c>
      <c r="K1655" s="6">
        <v>0</v>
      </c>
      <c r="L1655" s="6">
        <v>0</v>
      </c>
      <c r="M1655" s="6">
        <f t="shared" si="156"/>
        <v>0</v>
      </c>
      <c r="N1655" s="6">
        <f t="shared" si="157"/>
        <v>0</v>
      </c>
      <c r="O1655" s="6">
        <f t="shared" si="158"/>
        <v>0</v>
      </c>
      <c r="P1655" s="6">
        <f t="shared" si="159"/>
        <v>0</v>
      </c>
      <c r="Q1655" s="6">
        <f t="shared" si="160"/>
        <v>0</v>
      </c>
      <c r="R1655" s="6">
        <f t="shared" si="161"/>
        <v>0</v>
      </c>
      <c r="S1655" t="str" cm="1">
        <f t="array" ref="S1655">_xlfn.IFS(R1655&gt;Q1655,"Zunahme",-1*Q1655&gt;R1655,"Abnahme",TRUE,"Konstant")</f>
        <v>Konstant</v>
      </c>
      <c r="T1655">
        <f>IFERROR(INDEX(Gemeinde_Kennzahlen!A:C,MATCH(B1655,Gemeinde_Kennzahlen!B:B,),3),0)</f>
        <v>420</v>
      </c>
      <c r="U1655">
        <f>IFERROR(IF(ISNUMBER(INDEX(Gemeinde_Kennzahlen!A:W,MATCH(B1655,Gemeinde_Kennzahlen!B:B,),23)),INDEX(Gemeinde_Kennzahlen!A:W,MATCH(B1655,Gemeinde_Kennzahlen!B:B,),23),0),0)</f>
        <v>59</v>
      </c>
    </row>
    <row r="1656" spans="1:21" x14ac:dyDescent="0.2">
      <c r="A1656">
        <v>5473</v>
      </c>
      <c r="B1656" t="s">
        <v>741</v>
      </c>
      <c r="C1656" s="6">
        <v>0</v>
      </c>
      <c r="D1656" s="6">
        <v>0</v>
      </c>
      <c r="E1656" s="6">
        <v>0</v>
      </c>
      <c r="F1656" s="6">
        <v>0</v>
      </c>
      <c r="G1656" s="6">
        <v>8.7796312554872689</v>
      </c>
      <c r="H1656" s="6">
        <v>0</v>
      </c>
      <c r="I1656" s="6">
        <v>0</v>
      </c>
      <c r="J1656" s="6">
        <v>0</v>
      </c>
      <c r="K1656" s="6">
        <v>0</v>
      </c>
      <c r="L1656" s="6">
        <v>0</v>
      </c>
      <c r="M1656" s="6">
        <f t="shared" si="156"/>
        <v>0.87796312554872691</v>
      </c>
      <c r="N1656" s="6">
        <f t="shared" si="157"/>
        <v>0</v>
      </c>
      <c r="O1656" s="6">
        <f t="shared" si="158"/>
        <v>1.7559262510974538</v>
      </c>
      <c r="P1656" s="6">
        <f t="shared" si="159"/>
        <v>0</v>
      </c>
      <c r="Q1656" s="6">
        <f t="shared" si="160"/>
        <v>0.87796312554872691</v>
      </c>
      <c r="R1656" s="6">
        <f t="shared" si="161"/>
        <v>-0.87796312554872691</v>
      </c>
      <c r="S1656" t="str" cm="1">
        <f t="array" ref="S1656">_xlfn.IFS(R1656&gt;Q1656,"Zunahme",-1*Q1656&gt;R1656,"Abnahme",TRUE,"Konstant")</f>
        <v>Konstant</v>
      </c>
      <c r="T1656">
        <f>IFERROR(INDEX(Gemeinde_Kennzahlen!A:C,MATCH(B1656,Gemeinde_Kennzahlen!B:B,),3),0)</f>
        <v>991</v>
      </c>
      <c r="U1656">
        <f>IFERROR(IF(ISNUMBER(INDEX(Gemeinde_Kennzahlen!A:W,MATCH(B1656,Gemeinde_Kennzahlen!B:B,),23)),INDEX(Gemeinde_Kennzahlen!A:W,MATCH(B1656,Gemeinde_Kennzahlen!B:B,),23),0),0)</f>
        <v>148</v>
      </c>
    </row>
    <row r="1657" spans="1:21" x14ac:dyDescent="0.2">
      <c r="A1657">
        <v>5474</v>
      </c>
      <c r="B1657" t="s">
        <v>740</v>
      </c>
      <c r="C1657" s="6">
        <v>0</v>
      </c>
      <c r="D1657" s="6">
        <v>0</v>
      </c>
      <c r="E1657" s="6">
        <v>0</v>
      </c>
      <c r="F1657" s="6">
        <v>0</v>
      </c>
      <c r="G1657" s="6">
        <v>0</v>
      </c>
      <c r="H1657" s="6">
        <v>0</v>
      </c>
      <c r="I1657" s="6">
        <v>0</v>
      </c>
      <c r="J1657" s="6">
        <v>0</v>
      </c>
      <c r="K1657" s="6">
        <v>0</v>
      </c>
      <c r="L1657" s="6">
        <v>0</v>
      </c>
      <c r="M1657" s="6">
        <f t="shared" si="156"/>
        <v>0</v>
      </c>
      <c r="N1657" s="6">
        <f t="shared" si="157"/>
        <v>0</v>
      </c>
      <c r="O1657" s="6">
        <f t="shared" si="158"/>
        <v>0</v>
      </c>
      <c r="P1657" s="6">
        <f t="shared" si="159"/>
        <v>0</v>
      </c>
      <c r="Q1657" s="6">
        <f t="shared" si="160"/>
        <v>0</v>
      </c>
      <c r="R1657" s="6">
        <f t="shared" si="161"/>
        <v>0</v>
      </c>
      <c r="S1657" t="str" cm="1">
        <f t="array" ref="S1657">_xlfn.IFS(R1657&gt;Q1657,"Zunahme",-1*Q1657&gt;R1657,"Abnahme",TRUE,"Konstant")</f>
        <v>Konstant</v>
      </c>
      <c r="T1657">
        <f>IFERROR(INDEX(Gemeinde_Kennzahlen!A:C,MATCH(B1657,Gemeinde_Kennzahlen!B:B,),3),0)</f>
        <v>395</v>
      </c>
      <c r="U1657">
        <f>IFERROR(IF(ISNUMBER(INDEX(Gemeinde_Kennzahlen!A:W,MATCH(B1657,Gemeinde_Kennzahlen!B:B,),23)),INDEX(Gemeinde_Kennzahlen!A:W,MATCH(B1657,Gemeinde_Kennzahlen!B:B,),23),0),0)</f>
        <v>94</v>
      </c>
    </row>
    <row r="1658" spans="1:21" x14ac:dyDescent="0.2">
      <c r="A1658">
        <v>5475</v>
      </c>
      <c r="B1658" t="s">
        <v>739</v>
      </c>
      <c r="C1658" s="6">
        <v>0</v>
      </c>
      <c r="D1658" s="6">
        <v>0</v>
      </c>
      <c r="E1658" s="6">
        <v>0</v>
      </c>
      <c r="F1658" s="6">
        <v>0</v>
      </c>
      <c r="G1658" s="6">
        <v>0</v>
      </c>
      <c r="H1658" s="6">
        <v>0</v>
      </c>
      <c r="I1658" s="6">
        <v>0</v>
      </c>
      <c r="J1658" s="6">
        <v>0</v>
      </c>
      <c r="K1658" s="6">
        <v>0</v>
      </c>
      <c r="L1658" s="6">
        <v>0</v>
      </c>
      <c r="M1658" s="6">
        <f t="shared" si="156"/>
        <v>0</v>
      </c>
      <c r="N1658" s="6">
        <f t="shared" si="157"/>
        <v>0</v>
      </c>
      <c r="O1658" s="6">
        <f t="shared" si="158"/>
        <v>0</v>
      </c>
      <c r="P1658" s="6">
        <f t="shared" si="159"/>
        <v>0</v>
      </c>
      <c r="Q1658" s="6">
        <f t="shared" si="160"/>
        <v>0</v>
      </c>
      <c r="R1658" s="6">
        <f t="shared" si="161"/>
        <v>0</v>
      </c>
      <c r="S1658" t="str" cm="1">
        <f t="array" ref="S1658">_xlfn.IFS(R1658&gt;Q1658,"Zunahme",-1*Q1658&gt;R1658,"Abnahme",TRUE,"Konstant")</f>
        <v>Konstant</v>
      </c>
      <c r="T1658">
        <f>IFERROR(INDEX(Gemeinde_Kennzahlen!A:C,MATCH(B1658,Gemeinde_Kennzahlen!B:B,),3),0)</f>
        <v>152</v>
      </c>
      <c r="U1658">
        <f>IFERROR(IF(ISNUMBER(INDEX(Gemeinde_Kennzahlen!A:W,MATCH(B1658,Gemeinde_Kennzahlen!B:B,),23)),INDEX(Gemeinde_Kennzahlen!A:W,MATCH(B1658,Gemeinde_Kennzahlen!B:B,),23),0),0)</f>
        <v>0</v>
      </c>
    </row>
    <row r="1659" spans="1:21" x14ac:dyDescent="0.2">
      <c r="A1659">
        <v>5476</v>
      </c>
      <c r="B1659" t="s">
        <v>738</v>
      </c>
      <c r="C1659" s="6">
        <v>0</v>
      </c>
      <c r="D1659" s="6">
        <v>0</v>
      </c>
      <c r="E1659" s="6">
        <v>0</v>
      </c>
      <c r="F1659" s="6">
        <v>0</v>
      </c>
      <c r="G1659" s="6">
        <v>0</v>
      </c>
      <c r="H1659" s="6">
        <v>0</v>
      </c>
      <c r="I1659" s="6">
        <v>0</v>
      </c>
      <c r="J1659" s="6">
        <v>0</v>
      </c>
      <c r="K1659" s="6">
        <v>0</v>
      </c>
      <c r="L1659" s="6">
        <v>0</v>
      </c>
      <c r="M1659" s="6">
        <f t="shared" si="156"/>
        <v>0</v>
      </c>
      <c r="N1659" s="6">
        <f t="shared" si="157"/>
        <v>0</v>
      </c>
      <c r="O1659" s="6">
        <f t="shared" si="158"/>
        <v>0</v>
      </c>
      <c r="P1659" s="6">
        <f t="shared" si="159"/>
        <v>0</v>
      </c>
      <c r="Q1659" s="6">
        <f t="shared" si="160"/>
        <v>0</v>
      </c>
      <c r="R1659" s="6">
        <f t="shared" si="161"/>
        <v>0</v>
      </c>
      <c r="S1659" t="str" cm="1">
        <f t="array" ref="S1659">_xlfn.IFS(R1659&gt;Q1659,"Zunahme",-1*Q1659&gt;R1659,"Abnahme",TRUE,"Konstant")</f>
        <v>Konstant</v>
      </c>
      <c r="T1659">
        <f>IFERROR(INDEX(Gemeinde_Kennzahlen!A:C,MATCH(B1659,Gemeinde_Kennzahlen!B:B,),3),0)</f>
        <v>315</v>
      </c>
      <c r="U1659">
        <f>IFERROR(IF(ISNUMBER(INDEX(Gemeinde_Kennzahlen!A:W,MATCH(B1659,Gemeinde_Kennzahlen!B:B,),23)),INDEX(Gemeinde_Kennzahlen!A:W,MATCH(B1659,Gemeinde_Kennzahlen!B:B,),23),0),0)</f>
        <v>0</v>
      </c>
    </row>
    <row r="1660" spans="1:21" x14ac:dyDescent="0.2">
      <c r="A1660">
        <v>5477</v>
      </c>
      <c r="B1660" t="s">
        <v>737</v>
      </c>
      <c r="C1660" s="6">
        <v>1.8063583815028903</v>
      </c>
      <c r="D1660" s="6">
        <v>0</v>
      </c>
      <c r="E1660" s="6">
        <v>3.6127167630057806</v>
      </c>
      <c r="F1660" s="6">
        <v>1.8063583815028903</v>
      </c>
      <c r="G1660" s="6">
        <v>0</v>
      </c>
      <c r="H1660" s="6">
        <v>0</v>
      </c>
      <c r="I1660" s="6">
        <v>0</v>
      </c>
      <c r="J1660" s="6">
        <v>0</v>
      </c>
      <c r="K1660" s="6">
        <v>0</v>
      </c>
      <c r="L1660" s="6">
        <v>0</v>
      </c>
      <c r="M1660" s="6">
        <f t="shared" si="156"/>
        <v>0.7225433526011561</v>
      </c>
      <c r="N1660" s="6">
        <f t="shared" si="157"/>
        <v>0</v>
      </c>
      <c r="O1660" s="6">
        <f t="shared" si="158"/>
        <v>1.4450867052023122</v>
      </c>
      <c r="P1660" s="6">
        <f t="shared" si="159"/>
        <v>0</v>
      </c>
      <c r="Q1660" s="6">
        <f t="shared" si="160"/>
        <v>0.39940086589058282</v>
      </c>
      <c r="R1660" s="6">
        <f t="shared" si="161"/>
        <v>-0.7225433526011561</v>
      </c>
      <c r="S1660" t="str" cm="1">
        <f t="array" ref="S1660">_xlfn.IFS(R1660&gt;Q1660,"Zunahme",-1*Q1660&gt;R1660,"Abnahme",TRUE,"Konstant")</f>
        <v>Abnahme</v>
      </c>
      <c r="T1660">
        <f>IFERROR(INDEX(Gemeinde_Kennzahlen!A:C,MATCH(B1660,Gemeinde_Kennzahlen!B:B,),3),0)</f>
        <v>4044</v>
      </c>
      <c r="U1660">
        <f>IFERROR(IF(ISNUMBER(INDEX(Gemeinde_Kennzahlen!A:W,MATCH(B1660,Gemeinde_Kennzahlen!B:B,),23)),INDEX(Gemeinde_Kennzahlen!A:W,MATCH(B1660,Gemeinde_Kennzahlen!B:B,),23),0),0)</f>
        <v>1492</v>
      </c>
    </row>
    <row r="1661" spans="1:21" x14ac:dyDescent="0.2">
      <c r="A1661">
        <v>5478</v>
      </c>
      <c r="B1661" t="s">
        <v>736</v>
      </c>
      <c r="C1661" s="6">
        <v>0</v>
      </c>
      <c r="D1661" s="6">
        <v>0</v>
      </c>
      <c r="E1661" s="6">
        <v>0</v>
      </c>
      <c r="F1661" s="6">
        <v>0</v>
      </c>
      <c r="G1661" s="6">
        <v>0</v>
      </c>
      <c r="H1661" s="6">
        <v>0</v>
      </c>
      <c r="I1661" s="6">
        <v>0</v>
      </c>
      <c r="J1661" s="6">
        <v>0</v>
      </c>
      <c r="K1661" s="6">
        <v>0</v>
      </c>
      <c r="L1661" s="6">
        <v>0</v>
      </c>
      <c r="M1661" s="6">
        <f t="shared" si="156"/>
        <v>0</v>
      </c>
      <c r="N1661" s="6">
        <f t="shared" si="157"/>
        <v>0</v>
      </c>
      <c r="O1661" s="6">
        <f t="shared" si="158"/>
        <v>0</v>
      </c>
      <c r="P1661" s="6">
        <f t="shared" si="159"/>
        <v>0</v>
      </c>
      <c r="Q1661" s="6">
        <f t="shared" si="160"/>
        <v>0</v>
      </c>
      <c r="R1661" s="6">
        <f t="shared" si="161"/>
        <v>0</v>
      </c>
      <c r="S1661" t="str" cm="1">
        <f t="array" ref="S1661">_xlfn.IFS(R1661&gt;Q1661,"Zunahme",-1*Q1661&gt;R1661,"Abnahme",TRUE,"Konstant")</f>
        <v>Konstant</v>
      </c>
      <c r="T1661">
        <f>IFERROR(INDEX(Gemeinde_Kennzahlen!A:C,MATCH(B1661,Gemeinde_Kennzahlen!B:B,),3),0)</f>
        <v>486</v>
      </c>
      <c r="U1661">
        <f>IFERROR(IF(ISNUMBER(INDEX(Gemeinde_Kennzahlen!A:W,MATCH(B1661,Gemeinde_Kennzahlen!B:B,),23)),INDEX(Gemeinde_Kennzahlen!A:W,MATCH(B1661,Gemeinde_Kennzahlen!B:B,),23),0),0)</f>
        <v>98</v>
      </c>
    </row>
    <row r="1662" spans="1:21" x14ac:dyDescent="0.2">
      <c r="A1662">
        <v>5479</v>
      </c>
      <c r="B1662" t="s">
        <v>735</v>
      </c>
      <c r="C1662" s="6">
        <v>0</v>
      </c>
      <c r="D1662" s="6">
        <v>0</v>
      </c>
      <c r="E1662" s="6">
        <v>0</v>
      </c>
      <c r="F1662" s="6">
        <v>0</v>
      </c>
      <c r="G1662" s="6">
        <v>0</v>
      </c>
      <c r="H1662" s="6">
        <v>0</v>
      </c>
      <c r="I1662" s="6">
        <v>0</v>
      </c>
      <c r="J1662" s="6">
        <v>0</v>
      </c>
      <c r="K1662" s="6">
        <v>0</v>
      </c>
      <c r="L1662" s="6">
        <v>0</v>
      </c>
      <c r="M1662" s="6">
        <f t="shared" si="156"/>
        <v>0</v>
      </c>
      <c r="N1662" s="6">
        <f t="shared" si="157"/>
        <v>0</v>
      </c>
      <c r="O1662" s="6">
        <f t="shared" si="158"/>
        <v>0</v>
      </c>
      <c r="P1662" s="6">
        <f t="shared" si="159"/>
        <v>0</v>
      </c>
      <c r="Q1662" s="6">
        <f t="shared" si="160"/>
        <v>0</v>
      </c>
      <c r="R1662" s="6">
        <f t="shared" si="161"/>
        <v>0</v>
      </c>
      <c r="S1662" t="str" cm="1">
        <f t="array" ref="S1662">_xlfn.IFS(R1662&gt;Q1662,"Zunahme",-1*Q1662&gt;R1662,"Abnahme",TRUE,"Konstant")</f>
        <v>Konstant</v>
      </c>
      <c r="T1662">
        <f>IFERROR(INDEX(Gemeinde_Kennzahlen!A:C,MATCH(B1662,Gemeinde_Kennzahlen!B:B,),3),0)</f>
        <v>486</v>
      </c>
      <c r="U1662">
        <f>IFERROR(IF(ISNUMBER(INDEX(Gemeinde_Kennzahlen!A:W,MATCH(B1662,Gemeinde_Kennzahlen!B:B,),23)),INDEX(Gemeinde_Kennzahlen!A:W,MATCH(B1662,Gemeinde_Kennzahlen!B:B,),23),0),0)</f>
        <v>134</v>
      </c>
    </row>
    <row r="1663" spans="1:21" x14ac:dyDescent="0.2">
      <c r="A1663">
        <v>5480</v>
      </c>
      <c r="B1663" t="s">
        <v>734</v>
      </c>
      <c r="C1663" s="6">
        <v>0</v>
      </c>
      <c r="D1663" s="6">
        <v>0</v>
      </c>
      <c r="E1663" s="6">
        <v>0</v>
      </c>
      <c r="F1663" s="6">
        <v>0</v>
      </c>
      <c r="G1663" s="6">
        <v>0</v>
      </c>
      <c r="H1663" s="6">
        <v>0</v>
      </c>
      <c r="I1663" s="6">
        <v>0</v>
      </c>
      <c r="J1663" s="6">
        <v>5.2994170641229461</v>
      </c>
      <c r="K1663" s="6">
        <v>0</v>
      </c>
      <c r="L1663" s="6">
        <v>0</v>
      </c>
      <c r="M1663" s="6">
        <f t="shared" si="156"/>
        <v>0.52994170641229466</v>
      </c>
      <c r="N1663" s="6">
        <f t="shared" si="157"/>
        <v>0</v>
      </c>
      <c r="O1663" s="6">
        <f t="shared" si="158"/>
        <v>0</v>
      </c>
      <c r="P1663" s="6">
        <f t="shared" si="159"/>
        <v>1.0598834128245893</v>
      </c>
      <c r="Q1663" s="6">
        <f t="shared" si="160"/>
        <v>0.52994170641229454</v>
      </c>
      <c r="R1663" s="6">
        <f t="shared" si="161"/>
        <v>0.52994170641229466</v>
      </c>
      <c r="S1663" t="str" cm="1">
        <f t="array" ref="S1663">_xlfn.IFS(R1663&gt;Q1663,"Zunahme",-1*Q1663&gt;R1663,"Abnahme",TRUE,"Konstant")</f>
        <v>Konstant</v>
      </c>
      <c r="T1663">
        <f>IFERROR(INDEX(Gemeinde_Kennzahlen!A:C,MATCH(B1663,Gemeinde_Kennzahlen!B:B,),3),0)</f>
        <v>1034</v>
      </c>
      <c r="U1663">
        <f>IFERROR(IF(ISNUMBER(INDEX(Gemeinde_Kennzahlen!A:W,MATCH(B1663,Gemeinde_Kennzahlen!B:B,),23)),INDEX(Gemeinde_Kennzahlen!A:W,MATCH(B1663,Gemeinde_Kennzahlen!B:B,),23),0),0)</f>
        <v>853</v>
      </c>
    </row>
    <row r="1664" spans="1:21" x14ac:dyDescent="0.2">
      <c r="A1664">
        <v>5481</v>
      </c>
      <c r="B1664" t="s">
        <v>733</v>
      </c>
      <c r="C1664" s="6">
        <v>0</v>
      </c>
      <c r="D1664" s="6">
        <v>0</v>
      </c>
      <c r="E1664" s="6">
        <v>0</v>
      </c>
      <c r="F1664" s="6">
        <v>0</v>
      </c>
      <c r="G1664" s="6">
        <v>0</v>
      </c>
      <c r="H1664" s="6">
        <v>0</v>
      </c>
      <c r="I1664" s="6">
        <v>0</v>
      </c>
      <c r="J1664" s="6">
        <v>0</v>
      </c>
      <c r="K1664" s="6">
        <v>0</v>
      </c>
      <c r="L1664" s="6">
        <v>0</v>
      </c>
      <c r="M1664" s="6">
        <f t="shared" si="156"/>
        <v>0</v>
      </c>
      <c r="N1664" s="6">
        <f t="shared" si="157"/>
        <v>0</v>
      </c>
      <c r="O1664" s="6">
        <f t="shared" si="158"/>
        <v>0</v>
      </c>
      <c r="P1664" s="6">
        <f t="shared" si="159"/>
        <v>0</v>
      </c>
      <c r="Q1664" s="6">
        <f t="shared" si="160"/>
        <v>0</v>
      </c>
      <c r="R1664" s="6">
        <f t="shared" si="161"/>
        <v>0</v>
      </c>
      <c r="S1664" t="str" cm="1">
        <f t="array" ref="S1664">_xlfn.IFS(R1664&gt;Q1664,"Zunahme",-1*Q1664&gt;R1664,"Abnahme",TRUE,"Konstant")</f>
        <v>Konstant</v>
      </c>
      <c r="T1664">
        <f>IFERROR(INDEX(Gemeinde_Kennzahlen!A:C,MATCH(B1664,Gemeinde_Kennzahlen!B:B,),3),0)</f>
        <v>234</v>
      </c>
      <c r="U1664">
        <f>IFERROR(IF(ISNUMBER(INDEX(Gemeinde_Kennzahlen!A:W,MATCH(B1664,Gemeinde_Kennzahlen!B:B,),23)),INDEX(Gemeinde_Kennzahlen!A:W,MATCH(B1664,Gemeinde_Kennzahlen!B:B,),23),0),0)</f>
        <v>68</v>
      </c>
    </row>
    <row r="1665" spans="1:21" x14ac:dyDescent="0.2">
      <c r="A1665">
        <v>5482</v>
      </c>
      <c r="B1665" t="s">
        <v>732</v>
      </c>
      <c r="C1665" s="6">
        <v>0</v>
      </c>
      <c r="D1665" s="6">
        <v>0</v>
      </c>
      <c r="E1665" s="6">
        <v>0</v>
      </c>
      <c r="F1665" s="6">
        <v>0</v>
      </c>
      <c r="G1665" s="6">
        <v>0</v>
      </c>
      <c r="H1665" s="6">
        <v>0</v>
      </c>
      <c r="I1665" s="6">
        <v>0</v>
      </c>
      <c r="J1665" s="6">
        <v>0</v>
      </c>
      <c r="K1665" s="6">
        <v>0</v>
      </c>
      <c r="L1665" s="6">
        <v>0</v>
      </c>
      <c r="M1665" s="6">
        <f t="shared" si="156"/>
        <v>0</v>
      </c>
      <c r="N1665" s="6">
        <f t="shared" si="157"/>
        <v>0</v>
      </c>
      <c r="O1665" s="6">
        <f t="shared" si="158"/>
        <v>0</v>
      </c>
      <c r="P1665" s="6">
        <f t="shared" si="159"/>
        <v>0</v>
      </c>
      <c r="Q1665" s="6">
        <f t="shared" si="160"/>
        <v>0</v>
      </c>
      <c r="R1665" s="6">
        <f t="shared" si="161"/>
        <v>0</v>
      </c>
      <c r="S1665" t="str" cm="1">
        <f t="array" ref="S1665">_xlfn.IFS(R1665&gt;Q1665,"Zunahme",-1*Q1665&gt;R1665,"Abnahme",TRUE,"Konstant")</f>
        <v>Konstant</v>
      </c>
      <c r="T1665">
        <f>IFERROR(INDEX(Gemeinde_Kennzahlen!A:C,MATCH(B1665,Gemeinde_Kennzahlen!B:B,),3),0)</f>
        <v>1219</v>
      </c>
      <c r="U1665">
        <f>IFERROR(IF(ISNUMBER(INDEX(Gemeinde_Kennzahlen!A:W,MATCH(B1665,Gemeinde_Kennzahlen!B:B,),23)),INDEX(Gemeinde_Kennzahlen!A:W,MATCH(B1665,Gemeinde_Kennzahlen!B:B,),23),0),0)</f>
        <v>1525</v>
      </c>
    </row>
    <row r="1666" spans="1:21" x14ac:dyDescent="0.2">
      <c r="A1666">
        <v>5483</v>
      </c>
      <c r="B1666" t="s">
        <v>731</v>
      </c>
      <c r="C1666" s="6">
        <v>0</v>
      </c>
      <c r="D1666" s="6">
        <v>0</v>
      </c>
      <c r="E1666" s="6">
        <v>0</v>
      </c>
      <c r="F1666" s="6">
        <v>0</v>
      </c>
      <c r="G1666" s="6">
        <v>0</v>
      </c>
      <c r="H1666" s="6">
        <v>0</v>
      </c>
      <c r="I1666" s="6">
        <v>0</v>
      </c>
      <c r="J1666" s="6">
        <v>0</v>
      </c>
      <c r="K1666" s="6">
        <v>0</v>
      </c>
      <c r="L1666" s="6">
        <v>0</v>
      </c>
      <c r="M1666" s="6">
        <f t="shared" si="156"/>
        <v>0</v>
      </c>
      <c r="N1666" s="6">
        <f t="shared" si="157"/>
        <v>0</v>
      </c>
      <c r="O1666" s="6">
        <f t="shared" si="158"/>
        <v>0</v>
      </c>
      <c r="P1666" s="6">
        <f t="shared" si="159"/>
        <v>0</v>
      </c>
      <c r="Q1666" s="6">
        <f t="shared" si="160"/>
        <v>0</v>
      </c>
      <c r="R1666" s="6">
        <f t="shared" si="161"/>
        <v>0</v>
      </c>
      <c r="S1666" t="str" cm="1">
        <f t="array" ref="S1666">_xlfn.IFS(R1666&gt;Q1666,"Zunahme",-1*Q1666&gt;R1666,"Abnahme",TRUE,"Konstant")</f>
        <v>Konstant</v>
      </c>
      <c r="T1666">
        <f>IFERROR(INDEX(Gemeinde_Kennzahlen!A:C,MATCH(B1666,Gemeinde_Kennzahlen!B:B,),3),0)</f>
        <v>318</v>
      </c>
      <c r="U1666">
        <f>IFERROR(IF(ISNUMBER(INDEX(Gemeinde_Kennzahlen!A:W,MATCH(B1666,Gemeinde_Kennzahlen!B:B,),23)),INDEX(Gemeinde_Kennzahlen!A:W,MATCH(B1666,Gemeinde_Kennzahlen!B:B,),23),0),0)</f>
        <v>52</v>
      </c>
    </row>
    <row r="1667" spans="1:21" x14ac:dyDescent="0.2">
      <c r="A1667">
        <v>5484</v>
      </c>
      <c r="B1667" t="s">
        <v>730</v>
      </c>
      <c r="C1667" s="6">
        <v>0</v>
      </c>
      <c r="D1667" s="6">
        <v>0</v>
      </c>
      <c r="E1667" s="6">
        <v>0</v>
      </c>
      <c r="F1667" s="6">
        <v>0</v>
      </c>
      <c r="G1667" s="6">
        <v>8.1300813008130088</v>
      </c>
      <c r="H1667" s="6">
        <v>0</v>
      </c>
      <c r="I1667" s="6">
        <v>0</v>
      </c>
      <c r="J1667" s="6">
        <v>0</v>
      </c>
      <c r="K1667" s="6">
        <v>0</v>
      </c>
      <c r="L1667" s="6">
        <v>0</v>
      </c>
      <c r="M1667" s="6">
        <f t="shared" si="156"/>
        <v>0.81300813008130091</v>
      </c>
      <c r="N1667" s="6">
        <f t="shared" si="157"/>
        <v>0</v>
      </c>
      <c r="O1667" s="6">
        <f t="shared" si="158"/>
        <v>1.6260162601626018</v>
      </c>
      <c r="P1667" s="6">
        <f t="shared" si="159"/>
        <v>0</v>
      </c>
      <c r="Q1667" s="6">
        <f t="shared" si="160"/>
        <v>0.81300813008130091</v>
      </c>
      <c r="R1667" s="6">
        <f t="shared" si="161"/>
        <v>-0.81300813008130091</v>
      </c>
      <c r="S1667" t="str" cm="1">
        <f t="array" ref="S1667">_xlfn.IFS(R1667&gt;Q1667,"Zunahme",-1*Q1667&gt;R1667,"Abnahme",TRUE,"Konstant")</f>
        <v>Konstant</v>
      </c>
      <c r="T1667">
        <f>IFERROR(INDEX(Gemeinde_Kennzahlen!A:C,MATCH(B1667,Gemeinde_Kennzahlen!B:B,),3),0)</f>
        <v>939</v>
      </c>
      <c r="U1667">
        <f>IFERROR(IF(ISNUMBER(INDEX(Gemeinde_Kennzahlen!A:W,MATCH(B1667,Gemeinde_Kennzahlen!B:B,),23)),INDEX(Gemeinde_Kennzahlen!A:W,MATCH(B1667,Gemeinde_Kennzahlen!B:B,),23),0),0)</f>
        <v>291</v>
      </c>
    </row>
    <row r="1668" spans="1:21" x14ac:dyDescent="0.2">
      <c r="A1668">
        <v>5485</v>
      </c>
      <c r="B1668" t="s">
        <v>729</v>
      </c>
      <c r="C1668" s="6">
        <v>0</v>
      </c>
      <c r="D1668" s="6">
        <v>0</v>
      </c>
      <c r="E1668" s="6">
        <v>0</v>
      </c>
      <c r="F1668" s="6">
        <v>0</v>
      </c>
      <c r="G1668" s="6">
        <v>0</v>
      </c>
      <c r="H1668" s="6">
        <v>0</v>
      </c>
      <c r="I1668" s="6">
        <v>0</v>
      </c>
      <c r="J1668" s="6">
        <v>0</v>
      </c>
      <c r="K1668" s="6">
        <v>0</v>
      </c>
      <c r="L1668" s="6">
        <v>0</v>
      </c>
      <c r="M1668" s="6">
        <f t="shared" si="156"/>
        <v>0</v>
      </c>
      <c r="N1668" s="6">
        <f t="shared" si="157"/>
        <v>0</v>
      </c>
      <c r="O1668" s="6">
        <f t="shared" si="158"/>
        <v>0</v>
      </c>
      <c r="P1668" s="6">
        <f t="shared" si="159"/>
        <v>0</v>
      </c>
      <c r="Q1668" s="6">
        <f t="shared" si="160"/>
        <v>0</v>
      </c>
      <c r="R1668" s="6">
        <f t="shared" si="161"/>
        <v>0</v>
      </c>
      <c r="S1668" t="str" cm="1">
        <f t="array" ref="S1668">_xlfn.IFS(R1668&gt;Q1668,"Zunahme",-1*Q1668&gt;R1668,"Abnahme",TRUE,"Konstant")</f>
        <v>Konstant</v>
      </c>
      <c r="T1668">
        <f>IFERROR(INDEX(Gemeinde_Kennzahlen!A:C,MATCH(B1668,Gemeinde_Kennzahlen!B:B,),3),0)</f>
        <v>397</v>
      </c>
      <c r="U1668">
        <f>IFERROR(IF(ISNUMBER(INDEX(Gemeinde_Kennzahlen!A:W,MATCH(B1668,Gemeinde_Kennzahlen!B:B,),23)),INDEX(Gemeinde_Kennzahlen!A:W,MATCH(B1668,Gemeinde_Kennzahlen!B:B,),23),0),0)</f>
        <v>88</v>
      </c>
    </row>
    <row r="1669" spans="1:21" x14ac:dyDescent="0.2">
      <c r="A1669">
        <v>5486</v>
      </c>
      <c r="B1669" t="s">
        <v>728</v>
      </c>
      <c r="C1669" s="6">
        <v>0</v>
      </c>
      <c r="D1669" s="6">
        <v>7.587253414264036</v>
      </c>
      <c r="E1669" s="6">
        <v>7.587253414264036</v>
      </c>
      <c r="F1669" s="6">
        <v>0</v>
      </c>
      <c r="G1669" s="6">
        <v>0</v>
      </c>
      <c r="H1669" s="6">
        <v>0</v>
      </c>
      <c r="I1669" s="6">
        <v>0</v>
      </c>
      <c r="J1669" s="6">
        <v>0</v>
      </c>
      <c r="K1669" s="6">
        <v>0</v>
      </c>
      <c r="L1669" s="6">
        <v>0</v>
      </c>
      <c r="M1669" s="6">
        <f t="shared" si="156"/>
        <v>1.5174506828528072</v>
      </c>
      <c r="N1669" s="6">
        <f t="shared" si="157"/>
        <v>0</v>
      </c>
      <c r="O1669" s="6">
        <f t="shared" si="158"/>
        <v>3.0349013657056143</v>
      </c>
      <c r="P1669" s="6">
        <f t="shared" si="159"/>
        <v>0</v>
      </c>
      <c r="Q1669" s="6">
        <f t="shared" si="160"/>
        <v>1.011633788568538</v>
      </c>
      <c r="R1669" s="6">
        <f t="shared" si="161"/>
        <v>-1.5174506828528072</v>
      </c>
      <c r="S1669" t="str" cm="1">
        <f t="array" ref="S1669">_xlfn.IFS(R1669&gt;Q1669,"Zunahme",-1*Q1669&gt;R1669,"Abnahme",TRUE,"Konstant")</f>
        <v>Abnahme</v>
      </c>
      <c r="T1669">
        <f>IFERROR(INDEX(Gemeinde_Kennzahlen!A:C,MATCH(B1669,Gemeinde_Kennzahlen!B:B,),3),0)</f>
        <v>1009</v>
      </c>
      <c r="U1669">
        <f>IFERROR(IF(ISNUMBER(INDEX(Gemeinde_Kennzahlen!A:W,MATCH(B1669,Gemeinde_Kennzahlen!B:B,),23)),INDEX(Gemeinde_Kennzahlen!A:W,MATCH(B1669,Gemeinde_Kennzahlen!B:B,),23),0),0)</f>
        <v>309</v>
      </c>
    </row>
    <row r="1670" spans="1:21" x14ac:dyDescent="0.2">
      <c r="A1670">
        <v>5487</v>
      </c>
      <c r="B1670" t="s">
        <v>727</v>
      </c>
      <c r="C1670" s="6">
        <v>0</v>
      </c>
      <c r="D1670" s="6">
        <v>0</v>
      </c>
      <c r="E1670" s="6">
        <v>0</v>
      </c>
      <c r="F1670" s="6">
        <v>0</v>
      </c>
      <c r="G1670" s="6">
        <v>0</v>
      </c>
      <c r="H1670" s="6">
        <v>0</v>
      </c>
      <c r="I1670" s="6">
        <v>0</v>
      </c>
      <c r="J1670" s="6">
        <v>0</v>
      </c>
      <c r="K1670" s="6">
        <v>0</v>
      </c>
      <c r="L1670" s="6">
        <v>0</v>
      </c>
      <c r="M1670" s="6">
        <f t="shared" si="156"/>
        <v>0</v>
      </c>
      <c r="N1670" s="6">
        <f t="shared" si="157"/>
        <v>0</v>
      </c>
      <c r="O1670" s="6">
        <f t="shared" si="158"/>
        <v>0</v>
      </c>
      <c r="P1670" s="6">
        <f t="shared" si="159"/>
        <v>0</v>
      </c>
      <c r="Q1670" s="6">
        <f t="shared" si="160"/>
        <v>0</v>
      </c>
      <c r="R1670" s="6">
        <f t="shared" si="161"/>
        <v>0</v>
      </c>
      <c r="S1670" t="str" cm="1">
        <f t="array" ref="S1670">_xlfn.IFS(R1670&gt;Q1670,"Zunahme",-1*Q1670&gt;R1670,"Abnahme",TRUE,"Konstant")</f>
        <v>Konstant</v>
      </c>
      <c r="T1670">
        <f>IFERROR(INDEX(Gemeinde_Kennzahlen!A:C,MATCH(B1670,Gemeinde_Kennzahlen!B:B,),3),0)</f>
        <v>459</v>
      </c>
      <c r="U1670">
        <f>IFERROR(IF(ISNUMBER(INDEX(Gemeinde_Kennzahlen!A:W,MATCH(B1670,Gemeinde_Kennzahlen!B:B,),23)),INDEX(Gemeinde_Kennzahlen!A:W,MATCH(B1670,Gemeinde_Kennzahlen!B:B,),23),0),0)</f>
        <v>51</v>
      </c>
    </row>
    <row r="1671" spans="1:21" x14ac:dyDescent="0.2">
      <c r="A1671">
        <v>5488</v>
      </c>
      <c r="B1671" t="s">
        <v>726</v>
      </c>
      <c r="C1671" s="6">
        <v>0</v>
      </c>
      <c r="D1671" s="6">
        <v>0</v>
      </c>
      <c r="E1671" s="6">
        <v>0</v>
      </c>
      <c r="F1671" s="6">
        <v>0</v>
      </c>
      <c r="G1671" s="6">
        <v>0</v>
      </c>
      <c r="H1671" s="6">
        <v>0</v>
      </c>
      <c r="I1671" s="6">
        <v>0</v>
      </c>
      <c r="J1671" s="6">
        <v>0</v>
      </c>
      <c r="K1671" s="6">
        <v>0</v>
      </c>
      <c r="L1671" s="6">
        <v>0</v>
      </c>
      <c r="M1671" s="6">
        <f t="shared" si="156"/>
        <v>0</v>
      </c>
      <c r="N1671" s="6">
        <f t="shared" si="157"/>
        <v>0</v>
      </c>
      <c r="O1671" s="6">
        <f t="shared" si="158"/>
        <v>0</v>
      </c>
      <c r="P1671" s="6">
        <f t="shared" si="159"/>
        <v>0</v>
      </c>
      <c r="Q1671" s="6">
        <f t="shared" si="160"/>
        <v>0</v>
      </c>
      <c r="R1671" s="6">
        <f t="shared" si="161"/>
        <v>0</v>
      </c>
      <c r="S1671" t="str" cm="1">
        <f t="array" ref="S1671">_xlfn.IFS(R1671&gt;Q1671,"Zunahme",-1*Q1671&gt;R1671,"Abnahme",TRUE,"Konstant")</f>
        <v>Konstant</v>
      </c>
      <c r="T1671">
        <f>IFERROR(INDEX(Gemeinde_Kennzahlen!A:C,MATCH(B1671,Gemeinde_Kennzahlen!B:B,),3),0)</f>
        <v>57</v>
      </c>
      <c r="U1671">
        <f>IFERROR(IF(ISNUMBER(INDEX(Gemeinde_Kennzahlen!A:W,MATCH(B1671,Gemeinde_Kennzahlen!B:B,),23)),INDEX(Gemeinde_Kennzahlen!A:W,MATCH(B1671,Gemeinde_Kennzahlen!B:B,),23),0),0)</f>
        <v>21</v>
      </c>
    </row>
    <row r="1672" spans="1:21" x14ac:dyDescent="0.2">
      <c r="A1672">
        <v>5489</v>
      </c>
      <c r="B1672" t="s">
        <v>725</v>
      </c>
      <c r="C1672" s="6">
        <v>0</v>
      </c>
      <c r="D1672" s="6">
        <v>0</v>
      </c>
      <c r="E1672" s="6">
        <v>0</v>
      </c>
      <c r="F1672" s="6">
        <v>0</v>
      </c>
      <c r="G1672" s="6">
        <v>0</v>
      </c>
      <c r="H1672" s="6">
        <v>0</v>
      </c>
      <c r="I1672" s="6">
        <v>0</v>
      </c>
      <c r="J1672" s="6">
        <v>0</v>
      </c>
      <c r="K1672" s="6">
        <v>0</v>
      </c>
      <c r="L1672" s="6">
        <v>0</v>
      </c>
      <c r="M1672" s="6">
        <f t="shared" si="156"/>
        <v>0</v>
      </c>
      <c r="N1672" s="6">
        <f t="shared" si="157"/>
        <v>0</v>
      </c>
      <c r="O1672" s="6">
        <f t="shared" si="158"/>
        <v>0</v>
      </c>
      <c r="P1672" s="6">
        <f t="shared" si="159"/>
        <v>0</v>
      </c>
      <c r="Q1672" s="6">
        <f t="shared" si="160"/>
        <v>0</v>
      </c>
      <c r="R1672" s="6">
        <f t="shared" si="161"/>
        <v>0</v>
      </c>
      <c r="S1672" t="str" cm="1">
        <f t="array" ref="S1672">_xlfn.IFS(R1672&gt;Q1672,"Zunahme",-1*Q1672&gt;R1672,"Abnahme",TRUE,"Konstant")</f>
        <v>Konstant</v>
      </c>
      <c r="T1672">
        <f>IFERROR(INDEX(Gemeinde_Kennzahlen!A:C,MATCH(B1672,Gemeinde_Kennzahlen!B:B,),3),0)</f>
        <v>718</v>
      </c>
      <c r="U1672">
        <f>IFERROR(IF(ISNUMBER(INDEX(Gemeinde_Kennzahlen!A:W,MATCH(B1672,Gemeinde_Kennzahlen!B:B,),23)),INDEX(Gemeinde_Kennzahlen!A:W,MATCH(B1672,Gemeinde_Kennzahlen!B:B,),23),0),0)</f>
        <v>1744</v>
      </c>
    </row>
    <row r="1673" spans="1:21" x14ac:dyDescent="0.2">
      <c r="A1673">
        <v>5490</v>
      </c>
      <c r="B1673" t="s">
        <v>724</v>
      </c>
      <c r="C1673" s="6">
        <v>32.258064516129032</v>
      </c>
      <c r="D1673" s="6">
        <v>0</v>
      </c>
      <c r="E1673" s="6">
        <v>0</v>
      </c>
      <c r="F1673" s="6">
        <v>0</v>
      </c>
      <c r="G1673" s="6">
        <v>0</v>
      </c>
      <c r="H1673" s="6">
        <v>0</v>
      </c>
      <c r="I1673" s="6">
        <v>0</v>
      </c>
      <c r="J1673" s="6">
        <v>0</v>
      </c>
      <c r="K1673" s="6">
        <v>32.258064516129032</v>
      </c>
      <c r="L1673" s="6">
        <v>0</v>
      </c>
      <c r="M1673" s="6">
        <f t="shared" si="156"/>
        <v>6.4516129032258061</v>
      </c>
      <c r="N1673" s="6">
        <f t="shared" si="157"/>
        <v>0</v>
      </c>
      <c r="O1673" s="6">
        <f t="shared" si="158"/>
        <v>6.4516129032258061</v>
      </c>
      <c r="P1673" s="6">
        <f t="shared" si="159"/>
        <v>6.4516129032258061</v>
      </c>
      <c r="Q1673" s="6">
        <f t="shared" si="160"/>
        <v>4.301075268817204</v>
      </c>
      <c r="R1673" s="6">
        <f t="shared" si="161"/>
        <v>0</v>
      </c>
      <c r="S1673" t="str" cm="1">
        <f t="array" ref="S1673">_xlfn.IFS(R1673&gt;Q1673,"Zunahme",-1*Q1673&gt;R1673,"Abnahme",TRUE,"Konstant")</f>
        <v>Konstant</v>
      </c>
      <c r="T1673">
        <f>IFERROR(INDEX(Gemeinde_Kennzahlen!A:C,MATCH(B1673,Gemeinde_Kennzahlen!B:B,),3),0)</f>
        <v>310</v>
      </c>
      <c r="U1673">
        <f>IFERROR(IF(ISNUMBER(INDEX(Gemeinde_Kennzahlen!A:W,MATCH(B1673,Gemeinde_Kennzahlen!B:B,),23)),INDEX(Gemeinde_Kennzahlen!A:W,MATCH(B1673,Gemeinde_Kennzahlen!B:B,),23),0),0)</f>
        <v>0</v>
      </c>
    </row>
    <row r="1674" spans="1:21" x14ac:dyDescent="0.2">
      <c r="A1674">
        <v>5491</v>
      </c>
      <c r="B1674" t="s">
        <v>723</v>
      </c>
      <c r="C1674" s="6">
        <v>0</v>
      </c>
      <c r="D1674" s="6">
        <v>0</v>
      </c>
      <c r="E1674" s="6">
        <v>0</v>
      </c>
      <c r="F1674" s="6">
        <v>0</v>
      </c>
      <c r="G1674" s="6">
        <v>0</v>
      </c>
      <c r="H1674" s="6">
        <v>0</v>
      </c>
      <c r="I1674" s="6">
        <v>18.181818181818183</v>
      </c>
      <c r="J1674" s="6">
        <v>18.181818181818183</v>
      </c>
      <c r="K1674" s="6">
        <v>0</v>
      </c>
      <c r="L1674" s="6">
        <v>0</v>
      </c>
      <c r="M1674" s="6">
        <f t="shared" si="156"/>
        <v>3.6363636363636367</v>
      </c>
      <c r="N1674" s="6">
        <f t="shared" si="157"/>
        <v>0</v>
      </c>
      <c r="O1674" s="6">
        <f t="shared" si="158"/>
        <v>0</v>
      </c>
      <c r="P1674" s="6">
        <f t="shared" si="159"/>
        <v>7.2727272727272734</v>
      </c>
      <c r="Q1674" s="6">
        <f t="shared" si="160"/>
        <v>2.4242424242424248</v>
      </c>
      <c r="R1674" s="6">
        <f t="shared" si="161"/>
        <v>3.6363636363636367</v>
      </c>
      <c r="S1674" t="str" cm="1">
        <f t="array" ref="S1674">_xlfn.IFS(R1674&gt;Q1674,"Zunahme",-1*Q1674&gt;R1674,"Abnahme",TRUE,"Konstant")</f>
        <v>Zunahme</v>
      </c>
      <c r="T1674">
        <f>IFERROR(INDEX(Gemeinde_Kennzahlen!A:C,MATCH(B1674,Gemeinde_Kennzahlen!B:B,),3),0)</f>
        <v>478</v>
      </c>
      <c r="U1674">
        <f>IFERROR(IF(ISNUMBER(INDEX(Gemeinde_Kennzahlen!A:W,MATCH(B1674,Gemeinde_Kennzahlen!B:B,),23)),INDEX(Gemeinde_Kennzahlen!A:W,MATCH(B1674,Gemeinde_Kennzahlen!B:B,),23),0),0)</f>
        <v>72</v>
      </c>
    </row>
    <row r="1675" spans="1:21" x14ac:dyDescent="0.2">
      <c r="A1675">
        <v>5492</v>
      </c>
      <c r="B1675" t="s">
        <v>722</v>
      </c>
      <c r="C1675" s="6">
        <v>0</v>
      </c>
      <c r="D1675" s="6">
        <v>0</v>
      </c>
      <c r="E1675" s="6">
        <v>0</v>
      </c>
      <c r="F1675" s="6">
        <v>0</v>
      </c>
      <c r="G1675" s="6">
        <v>0</v>
      </c>
      <c r="H1675" s="6">
        <v>0</v>
      </c>
      <c r="I1675" s="6">
        <v>0</v>
      </c>
      <c r="J1675" s="6">
        <v>0</v>
      </c>
      <c r="K1675" s="6">
        <v>0</v>
      </c>
      <c r="L1675" s="6">
        <v>0</v>
      </c>
      <c r="M1675" s="6">
        <f t="shared" si="156"/>
        <v>0</v>
      </c>
      <c r="N1675" s="6">
        <f t="shared" si="157"/>
        <v>0</v>
      </c>
      <c r="O1675" s="6">
        <f t="shared" si="158"/>
        <v>0</v>
      </c>
      <c r="P1675" s="6">
        <f t="shared" si="159"/>
        <v>0</v>
      </c>
      <c r="Q1675" s="6">
        <f t="shared" si="160"/>
        <v>0</v>
      </c>
      <c r="R1675" s="6">
        <f t="shared" si="161"/>
        <v>0</v>
      </c>
      <c r="S1675" t="str" cm="1">
        <f t="array" ref="S1675">_xlfn.IFS(R1675&gt;Q1675,"Zunahme",-1*Q1675&gt;R1675,"Abnahme",TRUE,"Konstant")</f>
        <v>Konstant</v>
      </c>
      <c r="T1675">
        <f>IFERROR(INDEX(Gemeinde_Kennzahlen!A:C,MATCH(B1675,Gemeinde_Kennzahlen!B:B,),3),0)</f>
        <v>966</v>
      </c>
      <c r="U1675">
        <f>IFERROR(IF(ISNUMBER(INDEX(Gemeinde_Kennzahlen!A:W,MATCH(B1675,Gemeinde_Kennzahlen!B:B,),23)),INDEX(Gemeinde_Kennzahlen!A:W,MATCH(B1675,Gemeinde_Kennzahlen!B:B,),23),0),0)</f>
        <v>282</v>
      </c>
    </row>
    <row r="1676" spans="1:21" x14ac:dyDescent="0.2">
      <c r="A1676">
        <v>5493</v>
      </c>
      <c r="B1676" t="s">
        <v>721</v>
      </c>
      <c r="C1676" s="6">
        <v>0</v>
      </c>
      <c r="D1676" s="6">
        <v>0</v>
      </c>
      <c r="E1676" s="6">
        <v>0</v>
      </c>
      <c r="F1676" s="6">
        <v>0</v>
      </c>
      <c r="G1676" s="6">
        <v>0</v>
      </c>
      <c r="H1676" s="6">
        <v>0</v>
      </c>
      <c r="I1676" s="6">
        <v>18.903591682419659</v>
      </c>
      <c r="J1676" s="6">
        <v>0</v>
      </c>
      <c r="K1676" s="6">
        <v>0</v>
      </c>
      <c r="L1676" s="6">
        <v>0</v>
      </c>
      <c r="M1676" s="6">
        <f t="shared" si="156"/>
        <v>1.8903591682419658</v>
      </c>
      <c r="N1676" s="6">
        <f t="shared" si="157"/>
        <v>0</v>
      </c>
      <c r="O1676" s="6">
        <f t="shared" si="158"/>
        <v>0</v>
      </c>
      <c r="P1676" s="6">
        <f t="shared" si="159"/>
        <v>3.7807183364839316</v>
      </c>
      <c r="Q1676" s="6">
        <f t="shared" si="160"/>
        <v>1.8903591682419658</v>
      </c>
      <c r="R1676" s="6">
        <f t="shared" si="161"/>
        <v>1.8903591682419658</v>
      </c>
      <c r="S1676" t="str" cm="1">
        <f t="array" ref="S1676">_xlfn.IFS(R1676&gt;Q1676,"Zunahme",-1*Q1676&gt;R1676,"Abnahme",TRUE,"Konstant")</f>
        <v>Konstant</v>
      </c>
      <c r="T1676">
        <f>IFERROR(INDEX(Gemeinde_Kennzahlen!A:C,MATCH(B1676,Gemeinde_Kennzahlen!B:B,),3),0)</f>
        <v>416</v>
      </c>
      <c r="U1676">
        <f>IFERROR(IF(ISNUMBER(INDEX(Gemeinde_Kennzahlen!A:W,MATCH(B1676,Gemeinde_Kennzahlen!B:B,),23)),INDEX(Gemeinde_Kennzahlen!A:W,MATCH(B1676,Gemeinde_Kennzahlen!B:B,),23),0),0)</f>
        <v>113</v>
      </c>
    </row>
    <row r="1677" spans="1:21" x14ac:dyDescent="0.2">
      <c r="A1677">
        <v>5494</v>
      </c>
      <c r="B1677" t="s">
        <v>720</v>
      </c>
      <c r="C1677" s="6">
        <v>0</v>
      </c>
      <c r="D1677" s="6">
        <v>0</v>
      </c>
      <c r="E1677" s="6">
        <v>0</v>
      </c>
      <c r="F1677" s="6">
        <v>0</v>
      </c>
      <c r="G1677" s="6">
        <v>0</v>
      </c>
      <c r="H1677" s="6">
        <v>0</v>
      </c>
      <c r="I1677" s="6">
        <v>0</v>
      </c>
      <c r="J1677" s="6">
        <v>0</v>
      </c>
      <c r="K1677" s="6">
        <v>0</v>
      </c>
      <c r="L1677" s="6">
        <v>0</v>
      </c>
      <c r="M1677" s="6">
        <f t="shared" si="156"/>
        <v>0</v>
      </c>
      <c r="N1677" s="6">
        <f t="shared" si="157"/>
        <v>0</v>
      </c>
      <c r="O1677" s="6">
        <f t="shared" si="158"/>
        <v>0</v>
      </c>
      <c r="P1677" s="6">
        <f t="shared" si="159"/>
        <v>0</v>
      </c>
      <c r="Q1677" s="6">
        <f t="shared" si="160"/>
        <v>0</v>
      </c>
      <c r="R1677" s="6">
        <f t="shared" si="161"/>
        <v>0</v>
      </c>
      <c r="S1677" t="str" cm="1">
        <f t="array" ref="S1677">_xlfn.IFS(R1677&gt;Q1677,"Zunahme",-1*Q1677&gt;R1677,"Abnahme",TRUE,"Konstant")</f>
        <v>Konstant</v>
      </c>
      <c r="T1677">
        <f>IFERROR(INDEX(Gemeinde_Kennzahlen!A:C,MATCH(B1677,Gemeinde_Kennzahlen!B:B,),3),0)</f>
        <v>1103</v>
      </c>
      <c r="U1677">
        <f>IFERROR(IF(ISNUMBER(INDEX(Gemeinde_Kennzahlen!A:W,MATCH(B1677,Gemeinde_Kennzahlen!B:B,),23)),INDEX(Gemeinde_Kennzahlen!A:W,MATCH(B1677,Gemeinde_Kennzahlen!B:B,),23),0),0)</f>
        <v>302</v>
      </c>
    </row>
    <row r="1678" spans="1:21" x14ac:dyDescent="0.2">
      <c r="A1678">
        <v>5495</v>
      </c>
      <c r="B1678" t="s">
        <v>719</v>
      </c>
      <c r="C1678" s="6">
        <v>2.2456770716370986</v>
      </c>
      <c r="D1678" s="6">
        <v>6.7370312149112959</v>
      </c>
      <c r="E1678" s="6">
        <v>0</v>
      </c>
      <c r="F1678" s="6">
        <v>6.7370312149112959</v>
      </c>
      <c r="G1678" s="6">
        <v>0</v>
      </c>
      <c r="H1678" s="6">
        <v>0</v>
      </c>
      <c r="I1678" s="6">
        <v>4.4913541432741972</v>
      </c>
      <c r="J1678" s="6">
        <v>0</v>
      </c>
      <c r="K1678" s="6">
        <v>4.4913541432741972</v>
      </c>
      <c r="L1678" s="6">
        <v>2.2456770716370986</v>
      </c>
      <c r="M1678" s="6">
        <f t="shared" si="156"/>
        <v>2.6948124859645182</v>
      </c>
      <c r="N1678" s="6">
        <f t="shared" si="157"/>
        <v>2.2456770716370986</v>
      </c>
      <c r="O1678" s="6">
        <f t="shared" si="158"/>
        <v>3.1439479002919382</v>
      </c>
      <c r="P1678" s="6">
        <f t="shared" si="159"/>
        <v>2.2456770716370986</v>
      </c>
      <c r="Q1678" s="6">
        <f t="shared" si="160"/>
        <v>0.87296233173819904</v>
      </c>
      <c r="R1678" s="6">
        <f t="shared" si="161"/>
        <v>-0.44913541432741955</v>
      </c>
      <c r="S1678" t="str" cm="1">
        <f t="array" ref="S1678">_xlfn.IFS(R1678&gt;Q1678,"Zunahme",-1*Q1678&gt;R1678,"Abnahme",TRUE,"Konstant")</f>
        <v>Konstant</v>
      </c>
      <c r="T1678">
        <f>IFERROR(INDEX(Gemeinde_Kennzahlen!A:C,MATCH(B1678,Gemeinde_Kennzahlen!B:B,),3),0)</f>
        <v>3258</v>
      </c>
      <c r="U1678">
        <f>IFERROR(IF(ISNUMBER(INDEX(Gemeinde_Kennzahlen!A:W,MATCH(B1678,Gemeinde_Kennzahlen!B:B,),23)),INDEX(Gemeinde_Kennzahlen!A:W,MATCH(B1678,Gemeinde_Kennzahlen!B:B,),23),0),0)</f>
        <v>1195</v>
      </c>
    </row>
    <row r="1679" spans="1:21" x14ac:dyDescent="0.2">
      <c r="A1679">
        <v>5496</v>
      </c>
      <c r="B1679" t="s">
        <v>718</v>
      </c>
      <c r="C1679" s="6">
        <v>0</v>
      </c>
      <c r="D1679" s="6">
        <v>0</v>
      </c>
      <c r="E1679" s="6">
        <v>0</v>
      </c>
      <c r="F1679" s="6">
        <v>0</v>
      </c>
      <c r="G1679" s="6">
        <v>0</v>
      </c>
      <c r="H1679" s="6">
        <v>0</v>
      </c>
      <c r="I1679" s="6">
        <v>0</v>
      </c>
      <c r="J1679" s="6">
        <v>4.0241448692152915</v>
      </c>
      <c r="K1679" s="6">
        <v>0</v>
      </c>
      <c r="L1679" s="6">
        <v>0</v>
      </c>
      <c r="M1679" s="6">
        <f t="shared" si="156"/>
        <v>0.40241448692152915</v>
      </c>
      <c r="N1679" s="6">
        <f t="shared" si="157"/>
        <v>0</v>
      </c>
      <c r="O1679" s="6">
        <f t="shared" si="158"/>
        <v>0</v>
      </c>
      <c r="P1679" s="6">
        <f t="shared" si="159"/>
        <v>0.80482897384305829</v>
      </c>
      <c r="Q1679" s="6">
        <f t="shared" si="160"/>
        <v>0.40241448692152915</v>
      </c>
      <c r="R1679" s="6">
        <f t="shared" si="161"/>
        <v>0.40241448692152915</v>
      </c>
      <c r="S1679" t="str" cm="1">
        <f t="array" ref="S1679">_xlfn.IFS(R1679&gt;Q1679,"Zunahme",-1*Q1679&gt;R1679,"Abnahme",TRUE,"Konstant")</f>
        <v>Konstant</v>
      </c>
      <c r="T1679">
        <f>IFERROR(INDEX(Gemeinde_Kennzahlen!A:C,MATCH(B1679,Gemeinde_Kennzahlen!B:B,),3),0)</f>
        <v>1760</v>
      </c>
      <c r="U1679">
        <f>IFERROR(IF(ISNUMBER(INDEX(Gemeinde_Kennzahlen!A:W,MATCH(B1679,Gemeinde_Kennzahlen!B:B,),23)),INDEX(Gemeinde_Kennzahlen!A:W,MATCH(B1679,Gemeinde_Kennzahlen!B:B,),23),0),0)</f>
        <v>725</v>
      </c>
    </row>
    <row r="1680" spans="1:21" x14ac:dyDescent="0.2">
      <c r="A1680">
        <v>5497</v>
      </c>
      <c r="B1680" t="s">
        <v>717</v>
      </c>
      <c r="C1680" s="6">
        <v>0</v>
      </c>
      <c r="D1680" s="6">
        <v>0</v>
      </c>
      <c r="E1680" s="6">
        <v>0</v>
      </c>
      <c r="F1680" s="6">
        <v>0</v>
      </c>
      <c r="G1680" s="6">
        <v>0</v>
      </c>
      <c r="H1680" s="6">
        <v>0</v>
      </c>
      <c r="I1680" s="6">
        <v>0</v>
      </c>
      <c r="J1680" s="6">
        <v>0</v>
      </c>
      <c r="K1680" s="6">
        <v>0</v>
      </c>
      <c r="L1680" s="6">
        <v>0</v>
      </c>
      <c r="M1680" s="6">
        <f t="shared" si="156"/>
        <v>0</v>
      </c>
      <c r="N1680" s="6">
        <f t="shared" si="157"/>
        <v>0</v>
      </c>
      <c r="O1680" s="6">
        <f t="shared" si="158"/>
        <v>0</v>
      </c>
      <c r="P1680" s="6">
        <f t="shared" si="159"/>
        <v>0</v>
      </c>
      <c r="Q1680" s="6">
        <f t="shared" si="160"/>
        <v>0</v>
      </c>
      <c r="R1680" s="6">
        <f t="shared" si="161"/>
        <v>0</v>
      </c>
      <c r="S1680" t="str" cm="1">
        <f t="array" ref="S1680">_xlfn.IFS(R1680&gt;Q1680,"Zunahme",-1*Q1680&gt;R1680,"Abnahme",TRUE,"Konstant")</f>
        <v>Konstant</v>
      </c>
      <c r="T1680">
        <f>IFERROR(INDEX(Gemeinde_Kennzahlen!A:C,MATCH(B1680,Gemeinde_Kennzahlen!B:B,),3),0)</f>
        <v>849</v>
      </c>
      <c r="U1680">
        <f>IFERROR(IF(ISNUMBER(INDEX(Gemeinde_Kennzahlen!A:W,MATCH(B1680,Gemeinde_Kennzahlen!B:B,),23)),INDEX(Gemeinde_Kennzahlen!A:W,MATCH(B1680,Gemeinde_Kennzahlen!B:B,),23),0),0)</f>
        <v>554</v>
      </c>
    </row>
    <row r="1681" spans="1:21" x14ac:dyDescent="0.2">
      <c r="A1681">
        <v>5498</v>
      </c>
      <c r="B1681" t="s">
        <v>716</v>
      </c>
      <c r="C1681" s="6">
        <v>3.1113876789047912</v>
      </c>
      <c r="D1681" s="6">
        <v>3.1113876789047912</v>
      </c>
      <c r="E1681" s="6">
        <v>3.1113876789047912</v>
      </c>
      <c r="F1681" s="6">
        <v>3.1113876789047912</v>
      </c>
      <c r="G1681" s="6">
        <v>3.1113876789047912</v>
      </c>
      <c r="H1681" s="6">
        <v>0</v>
      </c>
      <c r="I1681" s="6">
        <v>0</v>
      </c>
      <c r="J1681" s="6">
        <v>0</v>
      </c>
      <c r="K1681" s="6">
        <v>0</v>
      </c>
      <c r="L1681" s="6">
        <v>0</v>
      </c>
      <c r="M1681" s="6">
        <f t="shared" si="156"/>
        <v>1.5556938394523956</v>
      </c>
      <c r="N1681" s="6">
        <f t="shared" si="157"/>
        <v>1.5556938394523956</v>
      </c>
      <c r="O1681" s="6">
        <f t="shared" si="158"/>
        <v>3.1113876789047912</v>
      </c>
      <c r="P1681" s="6">
        <f t="shared" si="159"/>
        <v>0</v>
      </c>
      <c r="Q1681" s="6">
        <f t="shared" si="160"/>
        <v>0.51856461315079849</v>
      </c>
      <c r="R1681" s="6">
        <f t="shared" si="161"/>
        <v>-1.5556938394523956</v>
      </c>
      <c r="S1681" t="str" cm="1">
        <f t="array" ref="S1681">_xlfn.IFS(R1681&gt;Q1681,"Zunahme",-1*Q1681&gt;R1681,"Abnahme",TRUE,"Konstant")</f>
        <v>Abnahme</v>
      </c>
      <c r="T1681">
        <f>IFERROR(INDEX(Gemeinde_Kennzahlen!A:C,MATCH(B1681,Gemeinde_Kennzahlen!B:B,),3),0)</f>
        <v>2646</v>
      </c>
      <c r="U1681">
        <f>IFERROR(IF(ISNUMBER(INDEX(Gemeinde_Kennzahlen!A:W,MATCH(B1681,Gemeinde_Kennzahlen!B:B,),23)),INDEX(Gemeinde_Kennzahlen!A:W,MATCH(B1681,Gemeinde_Kennzahlen!B:B,),23),0),0)</f>
        <v>568</v>
      </c>
    </row>
    <row r="1682" spans="1:21" x14ac:dyDescent="0.2">
      <c r="A1682">
        <v>5499</v>
      </c>
      <c r="B1682" t="s">
        <v>715</v>
      </c>
      <c r="C1682" s="6">
        <v>0</v>
      </c>
      <c r="D1682" s="6">
        <v>0</v>
      </c>
      <c r="E1682" s="6">
        <v>0</v>
      </c>
      <c r="F1682" s="6">
        <v>0</v>
      </c>
      <c r="G1682" s="6">
        <v>0</v>
      </c>
      <c r="H1682" s="6">
        <v>0</v>
      </c>
      <c r="I1682" s="6">
        <v>0</v>
      </c>
      <c r="J1682" s="6">
        <v>0</v>
      </c>
      <c r="K1682" s="6">
        <v>0</v>
      </c>
      <c r="L1682" s="6">
        <v>0</v>
      </c>
      <c r="M1682" s="6">
        <f t="shared" si="156"/>
        <v>0</v>
      </c>
      <c r="N1682" s="6">
        <f t="shared" si="157"/>
        <v>0</v>
      </c>
      <c r="O1682" s="6">
        <f t="shared" si="158"/>
        <v>0</v>
      </c>
      <c r="P1682" s="6">
        <f t="shared" si="159"/>
        <v>0</v>
      </c>
      <c r="Q1682" s="6">
        <f t="shared" si="160"/>
        <v>0</v>
      </c>
      <c r="R1682" s="6">
        <f t="shared" si="161"/>
        <v>0</v>
      </c>
      <c r="S1682" t="str" cm="1">
        <f t="array" ref="S1682">_xlfn.IFS(R1682&gt;Q1682,"Zunahme",-1*Q1682&gt;R1682,"Abnahme",TRUE,"Konstant")</f>
        <v>Konstant</v>
      </c>
      <c r="T1682">
        <f>IFERROR(INDEX(Gemeinde_Kennzahlen!A:C,MATCH(B1682,Gemeinde_Kennzahlen!B:B,),3),0)</f>
        <v>477</v>
      </c>
      <c r="U1682">
        <f>IFERROR(IF(ISNUMBER(INDEX(Gemeinde_Kennzahlen!A:W,MATCH(B1682,Gemeinde_Kennzahlen!B:B,),23)),INDEX(Gemeinde_Kennzahlen!A:W,MATCH(B1682,Gemeinde_Kennzahlen!B:B,),23),0),0)</f>
        <v>103</v>
      </c>
    </row>
    <row r="1683" spans="1:21" x14ac:dyDescent="0.2">
      <c r="A1683">
        <v>5500</v>
      </c>
      <c r="B1683" t="s">
        <v>714</v>
      </c>
      <c r="C1683" s="6">
        <v>0</v>
      </c>
      <c r="D1683" s="6">
        <v>0</v>
      </c>
      <c r="E1683" s="6">
        <v>0</v>
      </c>
      <c r="F1683" s="6">
        <v>0</v>
      </c>
      <c r="G1683" s="6">
        <v>0</v>
      </c>
      <c r="H1683" s="6">
        <v>0</v>
      </c>
      <c r="I1683" s="6">
        <v>0</v>
      </c>
      <c r="J1683" s="6">
        <v>0</v>
      </c>
      <c r="K1683" s="6">
        <v>0</v>
      </c>
      <c r="L1683" s="6">
        <v>0</v>
      </c>
      <c r="M1683" s="6">
        <f t="shared" ref="M1683:M1746" si="162">AVERAGE(C1683:L1683)</f>
        <v>0</v>
      </c>
      <c r="N1683" s="6">
        <f t="shared" ref="N1683:N1746" si="163">MEDIAN(C1683:L1683)</f>
        <v>0</v>
      </c>
      <c r="O1683" s="6">
        <f t="shared" ref="O1683:O1746" si="164">AVERAGE((C1683:G1683))</f>
        <v>0</v>
      </c>
      <c r="P1683" s="6">
        <f t="shared" ref="P1683:P1746" si="165">AVERAGE(H1683:L1683)</f>
        <v>0</v>
      </c>
      <c r="Q1683" s="6">
        <f t="shared" ref="Q1683:Q1746" si="166">STDEVA(C1683:L1683)/SQRT(COUNT(C1683:L1683))</f>
        <v>0</v>
      </c>
      <c r="R1683" s="6">
        <f t="shared" ref="R1683:R1746" si="167">P1683-M1683</f>
        <v>0</v>
      </c>
      <c r="S1683" t="str" cm="1">
        <f t="array" ref="S1683">_xlfn.IFS(R1683&gt;Q1683,"Zunahme",-1*Q1683&gt;R1683,"Abnahme",TRUE,"Konstant")</f>
        <v>Konstant</v>
      </c>
      <c r="T1683">
        <f>IFERROR(INDEX(Gemeinde_Kennzahlen!A:C,MATCH(B1683,Gemeinde_Kennzahlen!B:B,),3),0)</f>
        <v>227</v>
      </c>
      <c r="U1683">
        <f>IFERROR(IF(ISNUMBER(INDEX(Gemeinde_Kennzahlen!A:W,MATCH(B1683,Gemeinde_Kennzahlen!B:B,),23)),INDEX(Gemeinde_Kennzahlen!A:W,MATCH(B1683,Gemeinde_Kennzahlen!B:B,),23),0),0)</f>
        <v>88</v>
      </c>
    </row>
    <row r="1684" spans="1:21" x14ac:dyDescent="0.2">
      <c r="A1684">
        <v>5501</v>
      </c>
      <c r="B1684" t="s">
        <v>713</v>
      </c>
      <c r="C1684" s="6">
        <v>0</v>
      </c>
      <c r="D1684" s="6">
        <v>0</v>
      </c>
      <c r="E1684" s="6">
        <v>0</v>
      </c>
      <c r="F1684" s="6">
        <v>0</v>
      </c>
      <c r="G1684" s="6">
        <v>0</v>
      </c>
      <c r="H1684" s="6">
        <v>0</v>
      </c>
      <c r="I1684" s="6">
        <v>0</v>
      </c>
      <c r="J1684" s="6">
        <v>0</v>
      </c>
      <c r="K1684" s="6">
        <v>0</v>
      </c>
      <c r="L1684" s="6">
        <v>0</v>
      </c>
      <c r="M1684" s="6">
        <f t="shared" si="162"/>
        <v>0</v>
      </c>
      <c r="N1684" s="6">
        <f t="shared" si="163"/>
        <v>0</v>
      </c>
      <c r="O1684" s="6">
        <f t="shared" si="164"/>
        <v>0</v>
      </c>
      <c r="P1684" s="6">
        <f t="shared" si="165"/>
        <v>0</v>
      </c>
      <c r="Q1684" s="6">
        <f t="shared" si="166"/>
        <v>0</v>
      </c>
      <c r="R1684" s="6">
        <f t="shared" si="167"/>
        <v>0</v>
      </c>
      <c r="S1684" t="str" cm="1">
        <f t="array" ref="S1684">_xlfn.IFS(R1684&gt;Q1684,"Zunahme",-1*Q1684&gt;R1684,"Abnahme",TRUE,"Konstant")</f>
        <v>Konstant</v>
      </c>
      <c r="T1684">
        <f>IFERROR(INDEX(Gemeinde_Kennzahlen!A:C,MATCH(B1684,Gemeinde_Kennzahlen!B:B,),3),0)</f>
        <v>1034</v>
      </c>
      <c r="U1684">
        <f>IFERROR(IF(ISNUMBER(INDEX(Gemeinde_Kennzahlen!A:W,MATCH(B1684,Gemeinde_Kennzahlen!B:B,),23)),INDEX(Gemeinde_Kennzahlen!A:W,MATCH(B1684,Gemeinde_Kennzahlen!B:B,),23),0),0)</f>
        <v>111</v>
      </c>
    </row>
    <row r="1685" spans="1:21" x14ac:dyDescent="0.2">
      <c r="A1685">
        <v>5503</v>
      </c>
      <c r="B1685" t="s">
        <v>712</v>
      </c>
      <c r="C1685" s="6">
        <v>0</v>
      </c>
      <c r="D1685" s="6">
        <v>0</v>
      </c>
      <c r="E1685" s="6">
        <v>0</v>
      </c>
      <c r="F1685" s="6">
        <v>0</v>
      </c>
      <c r="G1685" s="6">
        <v>0</v>
      </c>
      <c r="H1685" s="6">
        <v>0</v>
      </c>
      <c r="I1685" s="6">
        <v>0</v>
      </c>
      <c r="J1685" s="6">
        <v>0</v>
      </c>
      <c r="K1685" s="6">
        <v>0</v>
      </c>
      <c r="L1685" s="6">
        <v>0</v>
      </c>
      <c r="M1685" s="6">
        <f t="shared" si="162"/>
        <v>0</v>
      </c>
      <c r="N1685" s="6">
        <f t="shared" si="163"/>
        <v>0</v>
      </c>
      <c r="O1685" s="6">
        <f t="shared" si="164"/>
        <v>0</v>
      </c>
      <c r="P1685" s="6">
        <f t="shared" si="165"/>
        <v>0</v>
      </c>
      <c r="Q1685" s="6">
        <f t="shared" si="166"/>
        <v>0</v>
      </c>
      <c r="R1685" s="6">
        <f t="shared" si="167"/>
        <v>0</v>
      </c>
      <c r="S1685" t="str" cm="1">
        <f t="array" ref="S1685">_xlfn.IFS(R1685&gt;Q1685,"Zunahme",-1*Q1685&gt;R1685,"Abnahme",TRUE,"Konstant")</f>
        <v>Konstant</v>
      </c>
      <c r="T1685">
        <f>IFERROR(INDEX(Gemeinde_Kennzahlen!A:C,MATCH(B1685,Gemeinde_Kennzahlen!B:B,),3),0)</f>
        <v>1290</v>
      </c>
      <c r="U1685">
        <f>IFERROR(IF(ISNUMBER(INDEX(Gemeinde_Kennzahlen!A:W,MATCH(B1685,Gemeinde_Kennzahlen!B:B,),23)),INDEX(Gemeinde_Kennzahlen!A:W,MATCH(B1685,Gemeinde_Kennzahlen!B:B,),23),0),0)</f>
        <v>500</v>
      </c>
    </row>
    <row r="1686" spans="1:21" x14ac:dyDescent="0.2">
      <c r="A1686">
        <v>5511</v>
      </c>
      <c r="B1686" t="s">
        <v>711</v>
      </c>
      <c r="C1686" s="6">
        <v>6.720430107526882</v>
      </c>
      <c r="D1686" s="6">
        <v>0</v>
      </c>
      <c r="E1686" s="6">
        <v>0</v>
      </c>
      <c r="F1686" s="6">
        <v>0</v>
      </c>
      <c r="G1686" s="6">
        <v>0</v>
      </c>
      <c r="H1686" s="6">
        <v>0</v>
      </c>
      <c r="I1686" s="6">
        <v>0</v>
      </c>
      <c r="J1686" s="6">
        <v>0</v>
      </c>
      <c r="K1686" s="6">
        <v>0</v>
      </c>
      <c r="L1686" s="6">
        <v>0</v>
      </c>
      <c r="M1686" s="6">
        <f t="shared" si="162"/>
        <v>0.67204301075268824</v>
      </c>
      <c r="N1686" s="6">
        <f t="shared" si="163"/>
        <v>0</v>
      </c>
      <c r="O1686" s="6">
        <f t="shared" si="164"/>
        <v>1.3440860215053765</v>
      </c>
      <c r="P1686" s="6">
        <f t="shared" si="165"/>
        <v>0</v>
      </c>
      <c r="Q1686" s="6">
        <f t="shared" si="166"/>
        <v>0.67204301075268813</v>
      </c>
      <c r="R1686" s="6">
        <f t="shared" si="167"/>
        <v>-0.67204301075268824</v>
      </c>
      <c r="S1686" t="str" cm="1">
        <f t="array" ref="S1686">_xlfn.IFS(R1686&gt;Q1686,"Zunahme",-1*Q1686&gt;R1686,"Abnahme",TRUE,"Konstant")</f>
        <v>Konstant</v>
      </c>
      <c r="T1686">
        <f>IFERROR(INDEX(Gemeinde_Kennzahlen!A:C,MATCH(B1686,Gemeinde_Kennzahlen!B:B,),3),0)</f>
        <v>1075</v>
      </c>
      <c r="U1686">
        <f>IFERROR(IF(ISNUMBER(INDEX(Gemeinde_Kennzahlen!A:W,MATCH(B1686,Gemeinde_Kennzahlen!B:B,),23)),INDEX(Gemeinde_Kennzahlen!A:W,MATCH(B1686,Gemeinde_Kennzahlen!B:B,),23),0),0)</f>
        <v>413</v>
      </c>
    </row>
    <row r="1687" spans="1:21" x14ac:dyDescent="0.2">
      <c r="A1687">
        <v>5512</v>
      </c>
      <c r="B1687" t="s">
        <v>710</v>
      </c>
      <c r="C1687" s="6">
        <v>0</v>
      </c>
      <c r="D1687" s="6">
        <v>0</v>
      </c>
      <c r="E1687" s="6">
        <v>0</v>
      </c>
      <c r="F1687" s="6">
        <v>0</v>
      </c>
      <c r="G1687" s="6">
        <v>0</v>
      </c>
      <c r="H1687" s="6">
        <v>0</v>
      </c>
      <c r="I1687" s="6">
        <v>0</v>
      </c>
      <c r="J1687" s="6">
        <v>0</v>
      </c>
      <c r="K1687" s="6">
        <v>0</v>
      </c>
      <c r="L1687" s="6">
        <v>0</v>
      </c>
      <c r="M1687" s="6">
        <f t="shared" si="162"/>
        <v>0</v>
      </c>
      <c r="N1687" s="6">
        <f t="shared" si="163"/>
        <v>0</v>
      </c>
      <c r="O1687" s="6">
        <f t="shared" si="164"/>
        <v>0</v>
      </c>
      <c r="P1687" s="6">
        <f t="shared" si="165"/>
        <v>0</v>
      </c>
      <c r="Q1687" s="6">
        <f t="shared" si="166"/>
        <v>0</v>
      </c>
      <c r="R1687" s="6">
        <f t="shared" si="167"/>
        <v>0</v>
      </c>
      <c r="S1687" t="str" cm="1">
        <f t="array" ref="S1687">_xlfn.IFS(R1687&gt;Q1687,"Zunahme",-1*Q1687&gt;R1687,"Abnahme",TRUE,"Konstant")</f>
        <v>Konstant</v>
      </c>
      <c r="T1687">
        <f>IFERROR(INDEX(Gemeinde_Kennzahlen!A:C,MATCH(B1687,Gemeinde_Kennzahlen!B:B,),3),0)</f>
        <v>1281</v>
      </c>
      <c r="U1687">
        <f>IFERROR(IF(ISNUMBER(INDEX(Gemeinde_Kennzahlen!A:W,MATCH(B1687,Gemeinde_Kennzahlen!B:B,),23)),INDEX(Gemeinde_Kennzahlen!A:W,MATCH(B1687,Gemeinde_Kennzahlen!B:B,),23),0),0)</f>
        <v>460</v>
      </c>
    </row>
    <row r="1688" spans="1:21" x14ac:dyDescent="0.2">
      <c r="A1688">
        <v>5513</v>
      </c>
      <c r="B1688" t="s">
        <v>709</v>
      </c>
      <c r="C1688" s="6">
        <v>0</v>
      </c>
      <c r="D1688" s="6">
        <v>0</v>
      </c>
      <c r="E1688" s="6">
        <v>0</v>
      </c>
      <c r="F1688" s="6">
        <v>0</v>
      </c>
      <c r="G1688" s="6">
        <v>0</v>
      </c>
      <c r="H1688" s="6">
        <v>0</v>
      </c>
      <c r="I1688" s="6">
        <v>7.3746312684365787</v>
      </c>
      <c r="J1688" s="6">
        <v>0</v>
      </c>
      <c r="K1688" s="6">
        <v>0</v>
      </c>
      <c r="L1688" s="6">
        <v>0</v>
      </c>
      <c r="M1688" s="6">
        <f t="shared" si="162"/>
        <v>0.73746312684365789</v>
      </c>
      <c r="N1688" s="6">
        <f t="shared" si="163"/>
        <v>0</v>
      </c>
      <c r="O1688" s="6">
        <f t="shared" si="164"/>
        <v>0</v>
      </c>
      <c r="P1688" s="6">
        <f t="shared" si="165"/>
        <v>1.4749262536873158</v>
      </c>
      <c r="Q1688" s="6">
        <f t="shared" si="166"/>
        <v>0.73746312684365789</v>
      </c>
      <c r="R1688" s="6">
        <f t="shared" si="167"/>
        <v>0.73746312684365789</v>
      </c>
      <c r="S1688" t="str" cm="1">
        <f t="array" ref="S1688">_xlfn.IFS(R1688&gt;Q1688,"Zunahme",-1*Q1688&gt;R1688,"Abnahme",TRUE,"Konstant")</f>
        <v>Konstant</v>
      </c>
      <c r="T1688">
        <f>IFERROR(INDEX(Gemeinde_Kennzahlen!A:C,MATCH(B1688,Gemeinde_Kennzahlen!B:B,),3),0)</f>
        <v>520</v>
      </c>
      <c r="U1688">
        <f>IFERROR(IF(ISNUMBER(INDEX(Gemeinde_Kennzahlen!A:W,MATCH(B1688,Gemeinde_Kennzahlen!B:B,),23)),INDEX(Gemeinde_Kennzahlen!A:W,MATCH(B1688,Gemeinde_Kennzahlen!B:B,),23),0),0)</f>
        <v>836</v>
      </c>
    </row>
    <row r="1689" spans="1:21" x14ac:dyDescent="0.2">
      <c r="A1689">
        <v>5514</v>
      </c>
      <c r="B1689" t="s">
        <v>708</v>
      </c>
      <c r="C1689" s="6">
        <v>0</v>
      </c>
      <c r="D1689" s="6">
        <v>6.510416666666667</v>
      </c>
      <c r="E1689" s="6">
        <v>0</v>
      </c>
      <c r="F1689" s="6">
        <v>0</v>
      </c>
      <c r="G1689" s="6">
        <v>0</v>
      </c>
      <c r="H1689" s="6">
        <v>0</v>
      </c>
      <c r="I1689" s="6">
        <v>0</v>
      </c>
      <c r="J1689" s="6">
        <v>0</v>
      </c>
      <c r="K1689" s="6">
        <v>0</v>
      </c>
      <c r="L1689" s="6">
        <v>0</v>
      </c>
      <c r="M1689" s="6">
        <f t="shared" si="162"/>
        <v>0.65104166666666674</v>
      </c>
      <c r="N1689" s="6">
        <f t="shared" si="163"/>
        <v>0</v>
      </c>
      <c r="O1689" s="6">
        <f t="shared" si="164"/>
        <v>1.3020833333333335</v>
      </c>
      <c r="P1689" s="6">
        <f t="shared" si="165"/>
        <v>0</v>
      </c>
      <c r="Q1689" s="6">
        <f t="shared" si="166"/>
        <v>0.65104166666666652</v>
      </c>
      <c r="R1689" s="6">
        <f t="shared" si="167"/>
        <v>-0.65104166666666674</v>
      </c>
      <c r="S1689" t="str" cm="1">
        <f t="array" ref="S1689">_xlfn.IFS(R1689&gt;Q1689,"Zunahme",-1*Q1689&gt;R1689,"Abnahme",TRUE,"Konstant")</f>
        <v>Konstant</v>
      </c>
      <c r="T1689">
        <f>IFERROR(INDEX(Gemeinde_Kennzahlen!A:C,MATCH(B1689,Gemeinde_Kennzahlen!B:B,),3),0)</f>
        <v>1298</v>
      </c>
      <c r="U1689">
        <f>IFERROR(IF(ISNUMBER(INDEX(Gemeinde_Kennzahlen!A:W,MATCH(B1689,Gemeinde_Kennzahlen!B:B,),23)),INDEX(Gemeinde_Kennzahlen!A:W,MATCH(B1689,Gemeinde_Kennzahlen!B:B,),23),0),0)</f>
        <v>238</v>
      </c>
    </row>
    <row r="1690" spans="1:21" x14ac:dyDescent="0.2">
      <c r="A1690">
        <v>5515</v>
      </c>
      <c r="B1690" t="s">
        <v>707</v>
      </c>
      <c r="C1690" s="6">
        <v>0</v>
      </c>
      <c r="D1690" s="6">
        <v>0</v>
      </c>
      <c r="E1690" s="6">
        <v>0</v>
      </c>
      <c r="F1690" s="6">
        <v>0</v>
      </c>
      <c r="G1690" s="6">
        <v>0</v>
      </c>
      <c r="H1690" s="6">
        <v>0</v>
      </c>
      <c r="I1690" s="6">
        <v>8.8652482269503547</v>
      </c>
      <c r="J1690" s="6">
        <v>0</v>
      </c>
      <c r="K1690" s="6">
        <v>0</v>
      </c>
      <c r="L1690" s="6">
        <v>0</v>
      </c>
      <c r="M1690" s="6">
        <f t="shared" si="162"/>
        <v>0.88652482269503552</v>
      </c>
      <c r="N1690" s="6">
        <f t="shared" si="163"/>
        <v>0</v>
      </c>
      <c r="O1690" s="6">
        <f t="shared" si="164"/>
        <v>0</v>
      </c>
      <c r="P1690" s="6">
        <f t="shared" si="165"/>
        <v>1.773049645390071</v>
      </c>
      <c r="Q1690" s="6">
        <f t="shared" si="166"/>
        <v>0.88652482269503552</v>
      </c>
      <c r="R1690" s="6">
        <f t="shared" si="167"/>
        <v>0.88652482269503552</v>
      </c>
      <c r="S1690" t="str" cm="1">
        <f t="array" ref="S1690">_xlfn.IFS(R1690&gt;Q1690,"Zunahme",-1*Q1690&gt;R1690,"Abnahme",TRUE,"Konstant")</f>
        <v>Konstant</v>
      </c>
      <c r="T1690">
        <f>IFERROR(INDEX(Gemeinde_Kennzahlen!A:C,MATCH(B1690,Gemeinde_Kennzahlen!B:B,),3),0)</f>
        <v>864</v>
      </c>
      <c r="U1690">
        <f>IFERROR(IF(ISNUMBER(INDEX(Gemeinde_Kennzahlen!A:W,MATCH(B1690,Gemeinde_Kennzahlen!B:B,),23)),INDEX(Gemeinde_Kennzahlen!A:W,MATCH(B1690,Gemeinde_Kennzahlen!B:B,),23),0),0)</f>
        <v>264</v>
      </c>
    </row>
    <row r="1691" spans="1:21" x14ac:dyDescent="0.2">
      <c r="A1691">
        <v>5516</v>
      </c>
      <c r="B1691" t="s">
        <v>706</v>
      </c>
      <c r="C1691" s="6">
        <v>2.5726781579624389</v>
      </c>
      <c r="D1691" s="6">
        <v>5.1453563159248779</v>
      </c>
      <c r="E1691" s="6">
        <v>0</v>
      </c>
      <c r="F1691" s="6">
        <v>2.5726781579624389</v>
      </c>
      <c r="G1691" s="6">
        <v>0</v>
      </c>
      <c r="H1691" s="6">
        <v>2.5726781579624389</v>
      </c>
      <c r="I1691" s="6">
        <v>0</v>
      </c>
      <c r="J1691" s="6">
        <v>2.5726781579624389</v>
      </c>
      <c r="K1691" s="6">
        <v>0</v>
      </c>
      <c r="L1691" s="6">
        <v>0</v>
      </c>
      <c r="M1691" s="6">
        <f t="shared" si="162"/>
        <v>1.5436068947774635</v>
      </c>
      <c r="N1691" s="6">
        <f t="shared" si="163"/>
        <v>1.2863390789812195</v>
      </c>
      <c r="O1691" s="6">
        <f t="shared" si="164"/>
        <v>2.0581425263699513</v>
      </c>
      <c r="P1691" s="6">
        <f t="shared" si="165"/>
        <v>1.0290712631849757</v>
      </c>
      <c r="Q1691" s="6">
        <f t="shared" si="166"/>
        <v>0.56884054375360593</v>
      </c>
      <c r="R1691" s="6">
        <f t="shared" si="167"/>
        <v>-0.51453563159248783</v>
      </c>
      <c r="S1691" t="str" cm="1">
        <f t="array" ref="S1691">_xlfn.IFS(R1691&gt;Q1691,"Zunahme",-1*Q1691&gt;R1691,"Abnahme",TRUE,"Konstant")</f>
        <v>Konstant</v>
      </c>
      <c r="T1691">
        <f>IFERROR(INDEX(Gemeinde_Kennzahlen!A:C,MATCH(B1691,Gemeinde_Kennzahlen!B:B,),3),0)</f>
        <v>2765</v>
      </c>
      <c r="U1691">
        <f>IFERROR(IF(ISNUMBER(INDEX(Gemeinde_Kennzahlen!A:W,MATCH(B1691,Gemeinde_Kennzahlen!B:B,),23)),INDEX(Gemeinde_Kennzahlen!A:W,MATCH(B1691,Gemeinde_Kennzahlen!B:B,),23),0),0)</f>
        <v>1122</v>
      </c>
    </row>
    <row r="1692" spans="1:21" x14ac:dyDescent="0.2">
      <c r="A1692">
        <v>5518</v>
      </c>
      <c r="B1692" t="s">
        <v>705</v>
      </c>
      <c r="C1692" s="6">
        <v>2.3937761819269898</v>
      </c>
      <c r="D1692" s="6">
        <v>0</v>
      </c>
      <c r="E1692" s="6">
        <v>3.5906642728904847</v>
      </c>
      <c r="F1692" s="6">
        <v>5.9844404548174746</v>
      </c>
      <c r="G1692" s="6">
        <v>4.7875523638539796</v>
      </c>
      <c r="H1692" s="6">
        <v>1.1968880909634949</v>
      </c>
      <c r="I1692" s="6">
        <v>2.3937761819269898</v>
      </c>
      <c r="J1692" s="6">
        <v>1.1968880909634949</v>
      </c>
      <c r="K1692" s="6">
        <v>1.1968880909634949</v>
      </c>
      <c r="L1692" s="6">
        <v>3.5906642728904847</v>
      </c>
      <c r="M1692" s="6">
        <f t="shared" si="162"/>
        <v>2.6331538001196888</v>
      </c>
      <c r="N1692" s="6">
        <f t="shared" si="163"/>
        <v>2.3937761819269898</v>
      </c>
      <c r="O1692" s="6">
        <f t="shared" si="164"/>
        <v>3.3512866546977862</v>
      </c>
      <c r="P1692" s="6">
        <f t="shared" si="165"/>
        <v>1.9150209455415919</v>
      </c>
      <c r="Q1692" s="6">
        <f t="shared" si="166"/>
        <v>0.58635302041488402</v>
      </c>
      <c r="R1692" s="6">
        <f t="shared" si="167"/>
        <v>-0.71813285457809695</v>
      </c>
      <c r="S1692" t="str" cm="1">
        <f t="array" ref="S1692">_xlfn.IFS(R1692&gt;Q1692,"Zunahme",-1*Q1692&gt;R1692,"Abnahme",TRUE,"Konstant")</f>
        <v>Abnahme</v>
      </c>
      <c r="T1692">
        <f>IFERROR(INDEX(Gemeinde_Kennzahlen!A:C,MATCH(B1692,Gemeinde_Kennzahlen!B:B,),3),0)</f>
        <v>5726</v>
      </c>
      <c r="U1692">
        <f>IFERROR(IF(ISNUMBER(INDEX(Gemeinde_Kennzahlen!A:W,MATCH(B1692,Gemeinde_Kennzahlen!B:B,),23)),INDEX(Gemeinde_Kennzahlen!A:W,MATCH(B1692,Gemeinde_Kennzahlen!B:B,),23),0),0)</f>
        <v>2629</v>
      </c>
    </row>
    <row r="1693" spans="1:21" x14ac:dyDescent="0.2">
      <c r="A1693">
        <v>5520</v>
      </c>
      <c r="B1693" t="s">
        <v>704</v>
      </c>
      <c r="C1693" s="6">
        <v>0</v>
      </c>
      <c r="D1693" s="6">
        <v>0</v>
      </c>
      <c r="E1693" s="6">
        <v>0</v>
      </c>
      <c r="F1693" s="6">
        <v>0</v>
      </c>
      <c r="G1693" s="6">
        <v>0</v>
      </c>
      <c r="H1693" s="6">
        <v>0</v>
      </c>
      <c r="I1693" s="6">
        <v>0</v>
      </c>
      <c r="J1693" s="6">
        <v>0</v>
      </c>
      <c r="K1693" s="6">
        <v>0</v>
      </c>
      <c r="L1693" s="6">
        <v>0</v>
      </c>
      <c r="M1693" s="6">
        <f t="shared" si="162"/>
        <v>0</v>
      </c>
      <c r="N1693" s="6">
        <f t="shared" si="163"/>
        <v>0</v>
      </c>
      <c r="O1693" s="6">
        <f t="shared" si="164"/>
        <v>0</v>
      </c>
      <c r="P1693" s="6">
        <f t="shared" si="165"/>
        <v>0</v>
      </c>
      <c r="Q1693" s="6">
        <f t="shared" si="166"/>
        <v>0</v>
      </c>
      <c r="R1693" s="6">
        <f t="shared" si="167"/>
        <v>0</v>
      </c>
      <c r="S1693" t="str" cm="1">
        <f t="array" ref="S1693">_xlfn.IFS(R1693&gt;Q1693,"Zunahme",-1*Q1693&gt;R1693,"Abnahme",TRUE,"Konstant")</f>
        <v>Konstant</v>
      </c>
      <c r="T1693">
        <f>IFERROR(INDEX(Gemeinde_Kennzahlen!A:C,MATCH(B1693,Gemeinde_Kennzahlen!B:B,),3),0)</f>
        <v>1031</v>
      </c>
      <c r="U1693">
        <f>IFERROR(IF(ISNUMBER(INDEX(Gemeinde_Kennzahlen!A:W,MATCH(B1693,Gemeinde_Kennzahlen!B:B,),23)),INDEX(Gemeinde_Kennzahlen!A:W,MATCH(B1693,Gemeinde_Kennzahlen!B:B,),23),0),0)</f>
        <v>194</v>
      </c>
    </row>
    <row r="1694" spans="1:21" x14ac:dyDescent="0.2">
      <c r="A1694">
        <v>5521</v>
      </c>
      <c r="B1694" t="s">
        <v>703</v>
      </c>
      <c r="C1694" s="6">
        <v>0</v>
      </c>
      <c r="D1694" s="6">
        <v>0</v>
      </c>
      <c r="E1694" s="6">
        <v>0</v>
      </c>
      <c r="F1694" s="6">
        <v>0</v>
      </c>
      <c r="G1694" s="6">
        <v>0</v>
      </c>
      <c r="H1694" s="6">
        <v>0</v>
      </c>
      <c r="I1694" s="6">
        <v>0</v>
      </c>
      <c r="J1694" s="6">
        <v>0</v>
      </c>
      <c r="K1694" s="6">
        <v>0</v>
      </c>
      <c r="L1694" s="6">
        <v>0</v>
      </c>
      <c r="M1694" s="6">
        <f t="shared" si="162"/>
        <v>0</v>
      </c>
      <c r="N1694" s="6">
        <f t="shared" si="163"/>
        <v>0</v>
      </c>
      <c r="O1694" s="6">
        <f t="shared" si="164"/>
        <v>0</v>
      </c>
      <c r="P1694" s="6">
        <f t="shared" si="165"/>
        <v>0</v>
      </c>
      <c r="Q1694" s="6">
        <f t="shared" si="166"/>
        <v>0</v>
      </c>
      <c r="R1694" s="6">
        <f t="shared" si="167"/>
        <v>0</v>
      </c>
      <c r="S1694" t="str" cm="1">
        <f t="array" ref="S1694">_xlfn.IFS(R1694&gt;Q1694,"Zunahme",-1*Q1694&gt;R1694,"Abnahme",TRUE,"Konstant")</f>
        <v>Konstant</v>
      </c>
      <c r="T1694">
        <f>IFERROR(INDEX(Gemeinde_Kennzahlen!A:C,MATCH(B1694,Gemeinde_Kennzahlen!B:B,),3),0)</f>
        <v>1144</v>
      </c>
      <c r="U1694">
        <f>IFERROR(IF(ISNUMBER(INDEX(Gemeinde_Kennzahlen!A:W,MATCH(B1694,Gemeinde_Kennzahlen!B:B,),23)),INDEX(Gemeinde_Kennzahlen!A:W,MATCH(B1694,Gemeinde_Kennzahlen!B:B,),23),0),0)</f>
        <v>654</v>
      </c>
    </row>
    <row r="1695" spans="1:21" x14ac:dyDescent="0.2">
      <c r="A1695">
        <v>5522</v>
      </c>
      <c r="B1695" t="s">
        <v>702</v>
      </c>
      <c r="C1695" s="6">
        <v>0</v>
      </c>
      <c r="D1695" s="6">
        <v>0</v>
      </c>
      <c r="E1695" s="6">
        <v>0</v>
      </c>
      <c r="F1695" s="6">
        <v>0</v>
      </c>
      <c r="G1695" s="6">
        <v>0</v>
      </c>
      <c r="H1695" s="6">
        <v>0</v>
      </c>
      <c r="I1695" s="6">
        <v>0</v>
      </c>
      <c r="J1695" s="6">
        <v>0</v>
      </c>
      <c r="K1695" s="6">
        <v>0</v>
      </c>
      <c r="L1695" s="6">
        <v>10.649627263045794</v>
      </c>
      <c r="M1695" s="6">
        <f t="shared" si="162"/>
        <v>1.0649627263045793</v>
      </c>
      <c r="N1695" s="6">
        <f t="shared" si="163"/>
        <v>0</v>
      </c>
      <c r="O1695" s="6">
        <f t="shared" si="164"/>
        <v>0</v>
      </c>
      <c r="P1695" s="6">
        <f t="shared" si="165"/>
        <v>2.1299254526091587</v>
      </c>
      <c r="Q1695" s="6">
        <f t="shared" si="166"/>
        <v>1.0649627263045793</v>
      </c>
      <c r="R1695" s="6">
        <f t="shared" si="167"/>
        <v>1.0649627263045793</v>
      </c>
      <c r="S1695" t="str" cm="1">
        <f t="array" ref="S1695">_xlfn.IFS(R1695&gt;Q1695,"Zunahme",-1*Q1695&gt;R1695,"Abnahme",TRUE,"Konstant")</f>
        <v>Konstant</v>
      </c>
      <c r="T1695">
        <f>IFERROR(INDEX(Gemeinde_Kennzahlen!A:C,MATCH(B1695,Gemeinde_Kennzahlen!B:B,),3),0)</f>
        <v>751</v>
      </c>
      <c r="U1695">
        <f>IFERROR(IF(ISNUMBER(INDEX(Gemeinde_Kennzahlen!A:W,MATCH(B1695,Gemeinde_Kennzahlen!B:B,),23)),INDEX(Gemeinde_Kennzahlen!A:W,MATCH(B1695,Gemeinde_Kennzahlen!B:B,),23),0),0)</f>
        <v>188</v>
      </c>
    </row>
    <row r="1696" spans="1:21" x14ac:dyDescent="0.2">
      <c r="A1696">
        <v>5523</v>
      </c>
      <c r="B1696" t="s">
        <v>701</v>
      </c>
      <c r="C1696" s="6">
        <v>0</v>
      </c>
      <c r="D1696" s="6">
        <v>0</v>
      </c>
      <c r="E1696" s="6">
        <v>0</v>
      </c>
      <c r="F1696" s="6">
        <v>0</v>
      </c>
      <c r="G1696" s="6">
        <v>0</v>
      </c>
      <c r="H1696" s="6">
        <v>0</v>
      </c>
      <c r="I1696" s="6">
        <v>0</v>
      </c>
      <c r="J1696" s="6">
        <v>0</v>
      </c>
      <c r="K1696" s="6">
        <v>0</v>
      </c>
      <c r="L1696" s="6">
        <v>0</v>
      </c>
      <c r="M1696" s="6">
        <f t="shared" si="162"/>
        <v>0</v>
      </c>
      <c r="N1696" s="6">
        <f t="shared" si="163"/>
        <v>0</v>
      </c>
      <c r="O1696" s="6">
        <f t="shared" si="164"/>
        <v>0</v>
      </c>
      <c r="P1696" s="6">
        <f t="shared" si="165"/>
        <v>0</v>
      </c>
      <c r="Q1696" s="6">
        <f t="shared" si="166"/>
        <v>0</v>
      </c>
      <c r="R1696" s="6">
        <f t="shared" si="167"/>
        <v>0</v>
      </c>
      <c r="S1696" t="str" cm="1">
        <f t="array" ref="S1696">_xlfn.IFS(R1696&gt;Q1696,"Zunahme",-1*Q1696&gt;R1696,"Abnahme",TRUE,"Konstant")</f>
        <v>Konstant</v>
      </c>
      <c r="T1696">
        <f>IFERROR(INDEX(Gemeinde_Kennzahlen!A:C,MATCH(B1696,Gemeinde_Kennzahlen!B:B,),3),0)</f>
        <v>2643</v>
      </c>
      <c r="U1696">
        <f>IFERROR(IF(ISNUMBER(INDEX(Gemeinde_Kennzahlen!A:W,MATCH(B1696,Gemeinde_Kennzahlen!B:B,),23)),INDEX(Gemeinde_Kennzahlen!A:W,MATCH(B1696,Gemeinde_Kennzahlen!B:B,),23),0),0)</f>
        <v>252</v>
      </c>
    </row>
    <row r="1697" spans="1:21" x14ac:dyDescent="0.2">
      <c r="A1697">
        <v>5527</v>
      </c>
      <c r="B1697" t="s">
        <v>700</v>
      </c>
      <c r="C1697" s="6">
        <v>0</v>
      </c>
      <c r="D1697" s="6">
        <v>0</v>
      </c>
      <c r="E1697" s="6">
        <v>0</v>
      </c>
      <c r="F1697" s="6">
        <v>0</v>
      </c>
      <c r="G1697" s="6">
        <v>0</v>
      </c>
      <c r="H1697" s="6">
        <v>0</v>
      </c>
      <c r="I1697" s="6">
        <v>0</v>
      </c>
      <c r="J1697" s="6">
        <v>0</v>
      </c>
      <c r="K1697" s="6">
        <v>0</v>
      </c>
      <c r="L1697" s="6">
        <v>0</v>
      </c>
      <c r="M1697" s="6">
        <f t="shared" si="162"/>
        <v>0</v>
      </c>
      <c r="N1697" s="6">
        <f t="shared" si="163"/>
        <v>0</v>
      </c>
      <c r="O1697" s="6">
        <f t="shared" si="164"/>
        <v>0</v>
      </c>
      <c r="P1697" s="6">
        <f t="shared" si="165"/>
        <v>0</v>
      </c>
      <c r="Q1697" s="6">
        <f t="shared" si="166"/>
        <v>0</v>
      </c>
      <c r="R1697" s="6">
        <f t="shared" si="167"/>
        <v>0</v>
      </c>
      <c r="S1697" t="str" cm="1">
        <f t="array" ref="S1697">_xlfn.IFS(R1697&gt;Q1697,"Zunahme",-1*Q1697&gt;R1697,"Abnahme",TRUE,"Konstant")</f>
        <v>Konstant</v>
      </c>
      <c r="T1697">
        <f>IFERROR(INDEX(Gemeinde_Kennzahlen!A:C,MATCH(B1697,Gemeinde_Kennzahlen!B:B,),3),0)</f>
        <v>1129</v>
      </c>
      <c r="U1697">
        <f>IFERROR(IF(ISNUMBER(INDEX(Gemeinde_Kennzahlen!A:W,MATCH(B1697,Gemeinde_Kennzahlen!B:B,),23)),INDEX(Gemeinde_Kennzahlen!A:W,MATCH(B1697,Gemeinde_Kennzahlen!B:B,),23),0),0)</f>
        <v>122</v>
      </c>
    </row>
    <row r="1698" spans="1:21" x14ac:dyDescent="0.2">
      <c r="A1698">
        <v>5529</v>
      </c>
      <c r="B1698" t="s">
        <v>699</v>
      </c>
      <c r="C1698" s="6">
        <v>0</v>
      </c>
      <c r="D1698" s="6">
        <v>13.003901170351106</v>
      </c>
      <c r="E1698" s="6">
        <v>0</v>
      </c>
      <c r="F1698" s="6">
        <v>0</v>
      </c>
      <c r="G1698" s="6">
        <v>0</v>
      </c>
      <c r="H1698" s="6">
        <v>0</v>
      </c>
      <c r="I1698" s="6">
        <v>0</v>
      </c>
      <c r="J1698" s="6">
        <v>0</v>
      </c>
      <c r="K1698" s="6">
        <v>0</v>
      </c>
      <c r="L1698" s="6">
        <v>0</v>
      </c>
      <c r="M1698" s="6">
        <f t="shared" si="162"/>
        <v>1.3003901170351106</v>
      </c>
      <c r="N1698" s="6">
        <f t="shared" si="163"/>
        <v>0</v>
      </c>
      <c r="O1698" s="6">
        <f t="shared" si="164"/>
        <v>2.6007802340702213</v>
      </c>
      <c r="P1698" s="6">
        <f t="shared" si="165"/>
        <v>0</v>
      </c>
      <c r="Q1698" s="6">
        <f t="shared" si="166"/>
        <v>1.3003901170351104</v>
      </c>
      <c r="R1698" s="6">
        <f t="shared" si="167"/>
        <v>-1.3003901170351106</v>
      </c>
      <c r="S1698" t="str" cm="1">
        <f t="array" ref="S1698">_xlfn.IFS(R1698&gt;Q1698,"Zunahme",-1*Q1698&gt;R1698,"Abnahme",TRUE,"Konstant")</f>
        <v>Konstant</v>
      </c>
      <c r="T1698">
        <f>IFERROR(INDEX(Gemeinde_Kennzahlen!A:C,MATCH(B1698,Gemeinde_Kennzahlen!B:B,),3),0)</f>
        <v>615</v>
      </c>
      <c r="U1698">
        <f>IFERROR(IF(ISNUMBER(INDEX(Gemeinde_Kennzahlen!A:W,MATCH(B1698,Gemeinde_Kennzahlen!B:B,),23)),INDEX(Gemeinde_Kennzahlen!A:W,MATCH(B1698,Gemeinde_Kennzahlen!B:B,),23),0),0)</f>
        <v>154</v>
      </c>
    </row>
    <row r="1699" spans="1:21" x14ac:dyDescent="0.2">
      <c r="A1699">
        <v>5530</v>
      </c>
      <c r="B1699" t="s">
        <v>698</v>
      </c>
      <c r="C1699" s="6">
        <v>0</v>
      </c>
      <c r="D1699" s="6">
        <v>0</v>
      </c>
      <c r="E1699" s="6">
        <v>0</v>
      </c>
      <c r="F1699" s="6">
        <v>0</v>
      </c>
      <c r="G1699" s="6">
        <v>0</v>
      </c>
      <c r="H1699" s="6">
        <v>0</v>
      </c>
      <c r="I1699" s="6">
        <v>0</v>
      </c>
      <c r="J1699" s="6">
        <v>0</v>
      </c>
      <c r="K1699" s="6">
        <v>0</v>
      </c>
      <c r="L1699" s="6">
        <v>0</v>
      </c>
      <c r="M1699" s="6">
        <f t="shared" si="162"/>
        <v>0</v>
      </c>
      <c r="N1699" s="6">
        <f t="shared" si="163"/>
        <v>0</v>
      </c>
      <c r="O1699" s="6">
        <f t="shared" si="164"/>
        <v>0</v>
      </c>
      <c r="P1699" s="6">
        <f t="shared" si="165"/>
        <v>0</v>
      </c>
      <c r="Q1699" s="6">
        <f t="shared" si="166"/>
        <v>0</v>
      </c>
      <c r="R1699" s="6">
        <f t="shared" si="167"/>
        <v>0</v>
      </c>
      <c r="S1699" t="str" cm="1">
        <f t="array" ref="S1699">_xlfn.IFS(R1699&gt;Q1699,"Zunahme",-1*Q1699&gt;R1699,"Abnahme",TRUE,"Konstant")</f>
        <v>Konstant</v>
      </c>
      <c r="T1699">
        <f>IFERROR(INDEX(Gemeinde_Kennzahlen!A:C,MATCH(B1699,Gemeinde_Kennzahlen!B:B,),3),0)</f>
        <v>562</v>
      </c>
      <c r="U1699">
        <f>IFERROR(IF(ISNUMBER(INDEX(Gemeinde_Kennzahlen!A:W,MATCH(B1699,Gemeinde_Kennzahlen!B:B,),23)),INDEX(Gemeinde_Kennzahlen!A:W,MATCH(B1699,Gemeinde_Kennzahlen!B:B,),23),0),0)</f>
        <v>183</v>
      </c>
    </row>
    <row r="1700" spans="1:21" x14ac:dyDescent="0.2">
      <c r="A1700">
        <v>5531</v>
      </c>
      <c r="B1700" t="s">
        <v>697</v>
      </c>
      <c r="C1700" s="6">
        <v>0</v>
      </c>
      <c r="D1700" s="6">
        <v>0</v>
      </c>
      <c r="E1700" s="6">
        <v>0</v>
      </c>
      <c r="F1700" s="6">
        <v>0</v>
      </c>
      <c r="G1700" s="6">
        <v>0</v>
      </c>
      <c r="H1700" s="6">
        <v>0</v>
      </c>
      <c r="I1700" s="6">
        <v>0</v>
      </c>
      <c r="J1700" s="6">
        <v>0</v>
      </c>
      <c r="K1700" s="6">
        <v>0</v>
      </c>
      <c r="L1700" s="6">
        <v>0</v>
      </c>
      <c r="M1700" s="6">
        <f t="shared" si="162"/>
        <v>0</v>
      </c>
      <c r="N1700" s="6">
        <f t="shared" si="163"/>
        <v>0</v>
      </c>
      <c r="O1700" s="6">
        <f t="shared" si="164"/>
        <v>0</v>
      </c>
      <c r="P1700" s="6">
        <f t="shared" si="165"/>
        <v>0</v>
      </c>
      <c r="Q1700" s="6">
        <f t="shared" si="166"/>
        <v>0</v>
      </c>
      <c r="R1700" s="6">
        <f t="shared" si="167"/>
        <v>0</v>
      </c>
      <c r="S1700" t="str" cm="1">
        <f t="array" ref="S1700">_xlfn.IFS(R1700&gt;Q1700,"Zunahme",-1*Q1700&gt;R1700,"Abnahme",TRUE,"Konstant")</f>
        <v>Konstant</v>
      </c>
      <c r="T1700">
        <f>IFERROR(INDEX(Gemeinde_Kennzahlen!A:C,MATCH(B1700,Gemeinde_Kennzahlen!B:B,),3),0)</f>
        <v>421</v>
      </c>
      <c r="U1700">
        <f>IFERROR(IF(ISNUMBER(INDEX(Gemeinde_Kennzahlen!A:W,MATCH(B1700,Gemeinde_Kennzahlen!B:B,),23)),INDEX(Gemeinde_Kennzahlen!A:W,MATCH(B1700,Gemeinde_Kennzahlen!B:B,),23),0),0)</f>
        <v>111</v>
      </c>
    </row>
    <row r="1701" spans="1:21" x14ac:dyDescent="0.2">
      <c r="A1701">
        <v>5533</v>
      </c>
      <c r="B1701" t="s">
        <v>696</v>
      </c>
      <c r="C1701" s="6">
        <v>0</v>
      </c>
      <c r="D1701" s="6">
        <v>0</v>
      </c>
      <c r="E1701" s="6">
        <v>0</v>
      </c>
      <c r="F1701" s="6">
        <v>0</v>
      </c>
      <c r="G1701" s="6">
        <v>0</v>
      </c>
      <c r="H1701" s="6">
        <v>0</v>
      </c>
      <c r="I1701" s="6">
        <v>0</v>
      </c>
      <c r="J1701" s="6">
        <v>0</v>
      </c>
      <c r="K1701" s="6">
        <v>0</v>
      </c>
      <c r="L1701" s="6">
        <v>0</v>
      </c>
      <c r="M1701" s="6">
        <f t="shared" si="162"/>
        <v>0</v>
      </c>
      <c r="N1701" s="6">
        <f t="shared" si="163"/>
        <v>0</v>
      </c>
      <c r="O1701" s="6">
        <f t="shared" si="164"/>
        <v>0</v>
      </c>
      <c r="P1701" s="6">
        <f t="shared" si="165"/>
        <v>0</v>
      </c>
      <c r="Q1701" s="6">
        <f t="shared" si="166"/>
        <v>0</v>
      </c>
      <c r="R1701" s="6">
        <f t="shared" si="167"/>
        <v>0</v>
      </c>
      <c r="S1701" t="str" cm="1">
        <f t="array" ref="S1701">_xlfn.IFS(R1701&gt;Q1701,"Zunahme",-1*Q1701&gt;R1701,"Abnahme",TRUE,"Konstant")</f>
        <v>Konstant</v>
      </c>
      <c r="T1701">
        <f>IFERROR(INDEX(Gemeinde_Kennzahlen!A:C,MATCH(B1701,Gemeinde_Kennzahlen!B:B,),3),0)</f>
        <v>828</v>
      </c>
      <c r="U1701">
        <f>IFERROR(IF(ISNUMBER(INDEX(Gemeinde_Kennzahlen!A:W,MATCH(B1701,Gemeinde_Kennzahlen!B:B,),23)),INDEX(Gemeinde_Kennzahlen!A:W,MATCH(B1701,Gemeinde_Kennzahlen!B:B,),23),0),0)</f>
        <v>350</v>
      </c>
    </row>
    <row r="1702" spans="1:21" x14ac:dyDescent="0.2">
      <c r="A1702">
        <v>5534</v>
      </c>
      <c r="B1702" t="s">
        <v>695</v>
      </c>
      <c r="C1702" s="6">
        <v>0</v>
      </c>
      <c r="D1702" s="6">
        <v>0</v>
      </c>
      <c r="E1702" s="6">
        <v>0</v>
      </c>
      <c r="F1702" s="6">
        <v>0</v>
      </c>
      <c r="G1702" s="6">
        <v>0</v>
      </c>
      <c r="H1702" s="6">
        <v>0</v>
      </c>
      <c r="I1702" s="6">
        <v>0</v>
      </c>
      <c r="J1702" s="6">
        <v>0</v>
      </c>
      <c r="K1702" s="6">
        <v>0</v>
      </c>
      <c r="L1702" s="6">
        <v>0</v>
      </c>
      <c r="M1702" s="6">
        <f t="shared" si="162"/>
        <v>0</v>
      </c>
      <c r="N1702" s="6">
        <f t="shared" si="163"/>
        <v>0</v>
      </c>
      <c r="O1702" s="6">
        <f t="shared" si="164"/>
        <v>0</v>
      </c>
      <c r="P1702" s="6">
        <f t="shared" si="165"/>
        <v>0</v>
      </c>
      <c r="Q1702" s="6">
        <f t="shared" si="166"/>
        <v>0</v>
      </c>
      <c r="R1702" s="6">
        <f t="shared" si="167"/>
        <v>0</v>
      </c>
      <c r="S1702" t="str" cm="1">
        <f t="array" ref="S1702">_xlfn.IFS(R1702&gt;Q1702,"Zunahme",-1*Q1702&gt;R1702,"Abnahme",TRUE,"Konstant")</f>
        <v>Konstant</v>
      </c>
      <c r="T1702">
        <f>IFERROR(INDEX(Gemeinde_Kennzahlen!A:C,MATCH(B1702,Gemeinde_Kennzahlen!B:B,),3),0)</f>
        <v>265</v>
      </c>
      <c r="U1702">
        <f>IFERROR(IF(ISNUMBER(INDEX(Gemeinde_Kennzahlen!A:W,MATCH(B1702,Gemeinde_Kennzahlen!B:B,),23)),INDEX(Gemeinde_Kennzahlen!A:W,MATCH(B1702,Gemeinde_Kennzahlen!B:B,),23),0),0)</f>
        <v>86</v>
      </c>
    </row>
    <row r="1703" spans="1:21" x14ac:dyDescent="0.2">
      <c r="A1703">
        <v>5535</v>
      </c>
      <c r="B1703" t="s">
        <v>694</v>
      </c>
      <c r="C1703" s="6">
        <v>0</v>
      </c>
      <c r="D1703" s="6">
        <v>8.8495575221238933</v>
      </c>
      <c r="E1703" s="6">
        <v>0</v>
      </c>
      <c r="F1703" s="6">
        <v>0</v>
      </c>
      <c r="G1703" s="6">
        <v>8.8495575221238933</v>
      </c>
      <c r="H1703" s="6">
        <v>0</v>
      </c>
      <c r="I1703" s="6">
        <v>0</v>
      </c>
      <c r="J1703" s="6">
        <v>0</v>
      </c>
      <c r="K1703" s="6">
        <v>0</v>
      </c>
      <c r="L1703" s="6">
        <v>0</v>
      </c>
      <c r="M1703" s="6">
        <f t="shared" si="162"/>
        <v>1.7699115044247786</v>
      </c>
      <c r="N1703" s="6">
        <f t="shared" si="163"/>
        <v>0</v>
      </c>
      <c r="O1703" s="6">
        <f t="shared" si="164"/>
        <v>3.5398230088495573</v>
      </c>
      <c r="P1703" s="6">
        <f t="shared" si="165"/>
        <v>0</v>
      </c>
      <c r="Q1703" s="6">
        <f t="shared" si="166"/>
        <v>1.1799410029498523</v>
      </c>
      <c r="R1703" s="6">
        <f t="shared" si="167"/>
        <v>-1.7699115044247786</v>
      </c>
      <c r="S1703" t="str" cm="1">
        <f t="array" ref="S1703">_xlfn.IFS(R1703&gt;Q1703,"Zunahme",-1*Q1703&gt;R1703,"Abnahme",TRUE,"Konstant")</f>
        <v>Abnahme</v>
      </c>
      <c r="T1703">
        <f>IFERROR(INDEX(Gemeinde_Kennzahlen!A:C,MATCH(B1703,Gemeinde_Kennzahlen!B:B,),3),0)</f>
        <v>790</v>
      </c>
      <c r="U1703">
        <f>IFERROR(IF(ISNUMBER(INDEX(Gemeinde_Kennzahlen!A:W,MATCH(B1703,Gemeinde_Kennzahlen!B:B,),23)),INDEX(Gemeinde_Kennzahlen!A:W,MATCH(B1703,Gemeinde_Kennzahlen!B:B,),23),0),0)</f>
        <v>340</v>
      </c>
    </row>
    <row r="1704" spans="1:21" x14ac:dyDescent="0.2">
      <c r="A1704">
        <v>5537</v>
      </c>
      <c r="B1704" t="s">
        <v>693</v>
      </c>
      <c r="C1704" s="6">
        <v>0</v>
      </c>
      <c r="D1704" s="6">
        <v>0</v>
      </c>
      <c r="E1704" s="6">
        <v>0</v>
      </c>
      <c r="F1704" s="6">
        <v>0</v>
      </c>
      <c r="G1704" s="6">
        <v>0</v>
      </c>
      <c r="H1704" s="6">
        <v>0</v>
      </c>
      <c r="I1704" s="6">
        <v>0</v>
      </c>
      <c r="J1704" s="6">
        <v>0</v>
      </c>
      <c r="K1704" s="6">
        <v>0</v>
      </c>
      <c r="L1704" s="6">
        <v>0</v>
      </c>
      <c r="M1704" s="6">
        <f t="shared" si="162"/>
        <v>0</v>
      </c>
      <c r="N1704" s="6">
        <f t="shared" si="163"/>
        <v>0</v>
      </c>
      <c r="O1704" s="6">
        <f t="shared" si="164"/>
        <v>0</v>
      </c>
      <c r="P1704" s="6">
        <f t="shared" si="165"/>
        <v>0</v>
      </c>
      <c r="Q1704" s="6">
        <f t="shared" si="166"/>
        <v>0</v>
      </c>
      <c r="R1704" s="6">
        <f t="shared" si="167"/>
        <v>0</v>
      </c>
      <c r="S1704" t="str" cm="1">
        <f t="array" ref="S1704">_xlfn.IFS(R1704&gt;Q1704,"Zunahme",-1*Q1704&gt;R1704,"Abnahme",TRUE,"Konstant")</f>
        <v>Konstant</v>
      </c>
      <c r="T1704">
        <f>IFERROR(INDEX(Gemeinde_Kennzahlen!A:C,MATCH(B1704,Gemeinde_Kennzahlen!B:B,),3),0)</f>
        <v>1227</v>
      </c>
      <c r="U1704">
        <f>IFERROR(IF(ISNUMBER(INDEX(Gemeinde_Kennzahlen!A:W,MATCH(B1704,Gemeinde_Kennzahlen!B:B,),23)),INDEX(Gemeinde_Kennzahlen!A:W,MATCH(B1704,Gemeinde_Kennzahlen!B:B,),23),0),0)</f>
        <v>177</v>
      </c>
    </row>
    <row r="1705" spans="1:21" x14ac:dyDescent="0.2">
      <c r="A1705">
        <v>5539</v>
      </c>
      <c r="B1705" t="s">
        <v>692</v>
      </c>
      <c r="C1705" s="6">
        <v>0</v>
      </c>
      <c r="D1705" s="6">
        <v>0</v>
      </c>
      <c r="E1705" s="6">
        <v>0</v>
      </c>
      <c r="F1705" s="6">
        <v>0</v>
      </c>
      <c r="G1705" s="6">
        <v>0</v>
      </c>
      <c r="H1705" s="6">
        <v>0</v>
      </c>
      <c r="I1705" s="6">
        <v>0</v>
      </c>
      <c r="J1705" s="6">
        <v>0</v>
      </c>
      <c r="K1705" s="6">
        <v>0</v>
      </c>
      <c r="L1705" s="6">
        <v>0</v>
      </c>
      <c r="M1705" s="6">
        <f t="shared" si="162"/>
        <v>0</v>
      </c>
      <c r="N1705" s="6">
        <f t="shared" si="163"/>
        <v>0</v>
      </c>
      <c r="O1705" s="6">
        <f t="shared" si="164"/>
        <v>0</v>
      </c>
      <c r="P1705" s="6">
        <f t="shared" si="165"/>
        <v>0</v>
      </c>
      <c r="Q1705" s="6">
        <f t="shared" si="166"/>
        <v>0</v>
      </c>
      <c r="R1705" s="6">
        <f t="shared" si="167"/>
        <v>0</v>
      </c>
      <c r="S1705" t="str" cm="1">
        <f t="array" ref="S1705">_xlfn.IFS(R1705&gt;Q1705,"Zunahme",-1*Q1705&gt;R1705,"Abnahme",TRUE,"Konstant")</f>
        <v>Konstant</v>
      </c>
      <c r="T1705">
        <f>IFERROR(INDEX(Gemeinde_Kennzahlen!A:C,MATCH(B1705,Gemeinde_Kennzahlen!B:B,),3),0)</f>
        <v>1054</v>
      </c>
      <c r="U1705">
        <f>IFERROR(IF(ISNUMBER(INDEX(Gemeinde_Kennzahlen!A:W,MATCH(B1705,Gemeinde_Kennzahlen!B:B,),23)),INDEX(Gemeinde_Kennzahlen!A:W,MATCH(B1705,Gemeinde_Kennzahlen!B:B,),23),0),0)</f>
        <v>147</v>
      </c>
    </row>
    <row r="1706" spans="1:21" x14ac:dyDescent="0.2">
      <c r="A1706">
        <v>5540</v>
      </c>
      <c r="B1706" t="s">
        <v>691</v>
      </c>
      <c r="C1706" s="6">
        <v>0</v>
      </c>
      <c r="D1706" s="6">
        <v>0</v>
      </c>
      <c r="E1706" s="6">
        <v>0</v>
      </c>
      <c r="F1706" s="6">
        <v>4.8285852245292125</v>
      </c>
      <c r="G1706" s="6">
        <v>0</v>
      </c>
      <c r="H1706" s="6">
        <v>4.8285852245292125</v>
      </c>
      <c r="I1706" s="6">
        <v>0</v>
      </c>
      <c r="J1706" s="6">
        <v>0</v>
      </c>
      <c r="K1706" s="6">
        <v>0</v>
      </c>
      <c r="L1706" s="6">
        <v>0</v>
      </c>
      <c r="M1706" s="6">
        <f t="shared" si="162"/>
        <v>0.96571704490584254</v>
      </c>
      <c r="N1706" s="6">
        <f t="shared" si="163"/>
        <v>0</v>
      </c>
      <c r="O1706" s="6">
        <f t="shared" si="164"/>
        <v>0.96571704490584254</v>
      </c>
      <c r="P1706" s="6">
        <f t="shared" si="165"/>
        <v>0.96571704490584254</v>
      </c>
      <c r="Q1706" s="6">
        <f t="shared" si="166"/>
        <v>0.64381136327056165</v>
      </c>
      <c r="R1706" s="6">
        <f t="shared" si="167"/>
        <v>0</v>
      </c>
      <c r="S1706" t="str" cm="1">
        <f t="array" ref="S1706">_xlfn.IFS(R1706&gt;Q1706,"Zunahme",-1*Q1706&gt;R1706,"Abnahme",TRUE,"Konstant")</f>
        <v>Konstant</v>
      </c>
      <c r="T1706">
        <f>IFERROR(INDEX(Gemeinde_Kennzahlen!A:C,MATCH(B1706,Gemeinde_Kennzahlen!B:B,),3),0)</f>
        <v>1819</v>
      </c>
      <c r="U1706">
        <f>IFERROR(IF(ISNUMBER(INDEX(Gemeinde_Kennzahlen!A:W,MATCH(B1706,Gemeinde_Kennzahlen!B:B,),23)),INDEX(Gemeinde_Kennzahlen!A:W,MATCH(B1706,Gemeinde_Kennzahlen!B:B,),23),0),0)</f>
        <v>252</v>
      </c>
    </row>
    <row r="1707" spans="1:21" x14ac:dyDescent="0.2">
      <c r="A1707">
        <v>5541</v>
      </c>
      <c r="B1707" t="s">
        <v>690</v>
      </c>
      <c r="C1707" s="6">
        <v>0</v>
      </c>
      <c r="D1707" s="6">
        <v>0</v>
      </c>
      <c r="E1707" s="6">
        <v>0</v>
      </c>
      <c r="F1707" s="6">
        <v>0</v>
      </c>
      <c r="G1707" s="6">
        <v>0</v>
      </c>
      <c r="H1707" s="6">
        <v>0</v>
      </c>
      <c r="I1707" s="6">
        <v>0</v>
      </c>
      <c r="J1707" s="6">
        <v>0</v>
      </c>
      <c r="K1707" s="6">
        <v>0</v>
      </c>
      <c r="L1707" s="6">
        <v>0</v>
      </c>
      <c r="M1707" s="6">
        <f t="shared" si="162"/>
        <v>0</v>
      </c>
      <c r="N1707" s="6">
        <f t="shared" si="163"/>
        <v>0</v>
      </c>
      <c r="O1707" s="6">
        <f t="shared" si="164"/>
        <v>0</v>
      </c>
      <c r="P1707" s="6">
        <f t="shared" si="165"/>
        <v>0</v>
      </c>
      <c r="Q1707" s="6">
        <f t="shared" si="166"/>
        <v>0</v>
      </c>
      <c r="R1707" s="6">
        <f t="shared" si="167"/>
        <v>0</v>
      </c>
      <c r="S1707" t="str" cm="1">
        <f t="array" ref="S1707">_xlfn.IFS(R1707&gt;Q1707,"Zunahme",-1*Q1707&gt;R1707,"Abnahme",TRUE,"Konstant")</f>
        <v>Konstant</v>
      </c>
      <c r="T1707">
        <f>IFERROR(INDEX(Gemeinde_Kennzahlen!A:C,MATCH(B1707,Gemeinde_Kennzahlen!B:B,),3),0)</f>
        <v>1140</v>
      </c>
      <c r="U1707">
        <f>IFERROR(IF(ISNUMBER(INDEX(Gemeinde_Kennzahlen!A:W,MATCH(B1707,Gemeinde_Kennzahlen!B:B,),23)),INDEX(Gemeinde_Kennzahlen!A:W,MATCH(B1707,Gemeinde_Kennzahlen!B:B,),23),0),0)</f>
        <v>292</v>
      </c>
    </row>
    <row r="1708" spans="1:21" x14ac:dyDescent="0.2">
      <c r="A1708">
        <v>5551</v>
      </c>
      <c r="B1708" t="s">
        <v>689</v>
      </c>
      <c r="C1708" s="6">
        <v>0</v>
      </c>
      <c r="D1708" s="6">
        <v>0</v>
      </c>
      <c r="E1708" s="6">
        <v>0</v>
      </c>
      <c r="F1708" s="6">
        <v>0</v>
      </c>
      <c r="G1708" s="6">
        <v>0</v>
      </c>
      <c r="H1708" s="6">
        <v>0</v>
      </c>
      <c r="I1708" s="6">
        <v>0</v>
      </c>
      <c r="J1708" s="6">
        <v>16.207455429497568</v>
      </c>
      <c r="K1708" s="6">
        <v>0</v>
      </c>
      <c r="L1708" s="6">
        <v>0</v>
      </c>
      <c r="M1708" s="6">
        <f t="shared" si="162"/>
        <v>1.6207455429497568</v>
      </c>
      <c r="N1708" s="6">
        <f t="shared" si="163"/>
        <v>0</v>
      </c>
      <c r="O1708" s="6">
        <f t="shared" si="164"/>
        <v>0</v>
      </c>
      <c r="P1708" s="6">
        <f t="shared" si="165"/>
        <v>3.2414910858995136</v>
      </c>
      <c r="Q1708" s="6">
        <f t="shared" si="166"/>
        <v>1.6207455429497566</v>
      </c>
      <c r="R1708" s="6">
        <f t="shared" si="167"/>
        <v>1.6207455429497568</v>
      </c>
      <c r="S1708" t="str" cm="1">
        <f t="array" ref="S1708">_xlfn.IFS(R1708&gt;Q1708,"Zunahme",-1*Q1708&gt;R1708,"Abnahme",TRUE,"Konstant")</f>
        <v>Konstant</v>
      </c>
      <c r="T1708">
        <f>IFERROR(INDEX(Gemeinde_Kennzahlen!A:C,MATCH(B1708,Gemeinde_Kennzahlen!B:B,),3),0)</f>
        <v>490</v>
      </c>
      <c r="U1708">
        <f>IFERROR(IF(ISNUMBER(INDEX(Gemeinde_Kennzahlen!A:W,MATCH(B1708,Gemeinde_Kennzahlen!B:B,),23)),INDEX(Gemeinde_Kennzahlen!A:W,MATCH(B1708,Gemeinde_Kennzahlen!B:B,),23),0),0)</f>
        <v>127</v>
      </c>
    </row>
    <row r="1709" spans="1:21" x14ac:dyDescent="0.2">
      <c r="A1709">
        <v>5552</v>
      </c>
      <c r="B1709" t="s">
        <v>688</v>
      </c>
      <c r="C1709" s="6">
        <v>0</v>
      </c>
      <c r="D1709" s="6">
        <v>0</v>
      </c>
      <c r="E1709" s="6">
        <v>0</v>
      </c>
      <c r="F1709" s="6">
        <v>0</v>
      </c>
      <c r="G1709" s="6">
        <v>0</v>
      </c>
      <c r="H1709" s="6">
        <v>0</v>
      </c>
      <c r="I1709" s="6">
        <v>0</v>
      </c>
      <c r="J1709" s="6">
        <v>0</v>
      </c>
      <c r="K1709" s="6">
        <v>0</v>
      </c>
      <c r="L1709" s="6">
        <v>0</v>
      </c>
      <c r="M1709" s="6">
        <f t="shared" si="162"/>
        <v>0</v>
      </c>
      <c r="N1709" s="6">
        <f t="shared" si="163"/>
        <v>0</v>
      </c>
      <c r="O1709" s="6">
        <f t="shared" si="164"/>
        <v>0</v>
      </c>
      <c r="P1709" s="6">
        <f t="shared" si="165"/>
        <v>0</v>
      </c>
      <c r="Q1709" s="6">
        <f t="shared" si="166"/>
        <v>0</v>
      </c>
      <c r="R1709" s="6">
        <f t="shared" si="167"/>
        <v>0</v>
      </c>
      <c r="S1709" t="str" cm="1">
        <f t="array" ref="S1709">_xlfn.IFS(R1709&gt;Q1709,"Zunahme",-1*Q1709&gt;R1709,"Abnahme",TRUE,"Konstant")</f>
        <v>Konstant</v>
      </c>
      <c r="T1709">
        <f>IFERROR(INDEX(Gemeinde_Kennzahlen!A:C,MATCH(B1709,Gemeinde_Kennzahlen!B:B,),3),0)</f>
        <v>657</v>
      </c>
      <c r="U1709">
        <f>IFERROR(IF(ISNUMBER(INDEX(Gemeinde_Kennzahlen!A:W,MATCH(B1709,Gemeinde_Kennzahlen!B:B,),23)),INDEX(Gemeinde_Kennzahlen!A:W,MATCH(B1709,Gemeinde_Kennzahlen!B:B,),23),0),0)</f>
        <v>209</v>
      </c>
    </row>
    <row r="1710" spans="1:21" x14ac:dyDescent="0.2">
      <c r="A1710">
        <v>5553</v>
      </c>
      <c r="B1710" t="s">
        <v>687</v>
      </c>
      <c r="C1710" s="6">
        <v>6.6093853271645742</v>
      </c>
      <c r="D1710" s="6">
        <v>0</v>
      </c>
      <c r="E1710" s="6">
        <v>0</v>
      </c>
      <c r="F1710" s="6">
        <v>6.6093853271645742</v>
      </c>
      <c r="G1710" s="6">
        <v>0</v>
      </c>
      <c r="H1710" s="6">
        <v>0</v>
      </c>
      <c r="I1710" s="6">
        <v>0</v>
      </c>
      <c r="J1710" s="6">
        <v>0</v>
      </c>
      <c r="K1710" s="6">
        <v>0</v>
      </c>
      <c r="L1710" s="6">
        <v>0</v>
      </c>
      <c r="M1710" s="6">
        <f t="shared" si="162"/>
        <v>1.3218770654329148</v>
      </c>
      <c r="N1710" s="6">
        <f t="shared" si="163"/>
        <v>0</v>
      </c>
      <c r="O1710" s="6">
        <f t="shared" si="164"/>
        <v>2.6437541308658297</v>
      </c>
      <c r="P1710" s="6">
        <f t="shared" si="165"/>
        <v>0</v>
      </c>
      <c r="Q1710" s="6">
        <f t="shared" si="166"/>
        <v>0.88125137695527656</v>
      </c>
      <c r="R1710" s="6">
        <f t="shared" si="167"/>
        <v>-1.3218770654329148</v>
      </c>
      <c r="S1710" t="str" cm="1">
        <f t="array" ref="S1710">_xlfn.IFS(R1710&gt;Q1710,"Zunahme",-1*Q1710&gt;R1710,"Abnahme",TRUE,"Konstant")</f>
        <v>Abnahme</v>
      </c>
      <c r="T1710">
        <f>IFERROR(INDEX(Gemeinde_Kennzahlen!A:C,MATCH(B1710,Gemeinde_Kennzahlen!B:B,),3),0)</f>
        <v>1057</v>
      </c>
      <c r="U1710">
        <f>IFERROR(IF(ISNUMBER(INDEX(Gemeinde_Kennzahlen!A:W,MATCH(B1710,Gemeinde_Kennzahlen!B:B,),23)),INDEX(Gemeinde_Kennzahlen!A:W,MATCH(B1710,Gemeinde_Kennzahlen!B:B,),23),0),0)</f>
        <v>456</v>
      </c>
    </row>
    <row r="1711" spans="1:21" x14ac:dyDescent="0.2">
      <c r="A1711">
        <v>5554</v>
      </c>
      <c r="B1711" t="s">
        <v>686</v>
      </c>
      <c r="C1711" s="6">
        <v>7.8003120124804983</v>
      </c>
      <c r="D1711" s="6">
        <v>0</v>
      </c>
      <c r="E1711" s="6">
        <v>7.8003120124804983</v>
      </c>
      <c r="F1711" s="6">
        <v>0</v>
      </c>
      <c r="G1711" s="6">
        <v>0</v>
      </c>
      <c r="H1711" s="6">
        <v>0</v>
      </c>
      <c r="I1711" s="6">
        <v>0</v>
      </c>
      <c r="J1711" s="6">
        <v>0</v>
      </c>
      <c r="K1711" s="6">
        <v>0</v>
      </c>
      <c r="L1711" s="6">
        <v>0</v>
      </c>
      <c r="M1711" s="6">
        <f t="shared" si="162"/>
        <v>1.5600624024960996</v>
      </c>
      <c r="N1711" s="6">
        <f t="shared" si="163"/>
        <v>0</v>
      </c>
      <c r="O1711" s="6">
        <f t="shared" si="164"/>
        <v>3.1201248049921992</v>
      </c>
      <c r="P1711" s="6">
        <f t="shared" si="165"/>
        <v>0</v>
      </c>
      <c r="Q1711" s="6">
        <f t="shared" si="166"/>
        <v>1.0400416016640663</v>
      </c>
      <c r="R1711" s="6">
        <f t="shared" si="167"/>
        <v>-1.5600624024960996</v>
      </c>
      <c r="S1711" t="str" cm="1">
        <f t="array" ref="S1711">_xlfn.IFS(R1711&gt;Q1711,"Zunahme",-1*Q1711&gt;R1711,"Abnahme",TRUE,"Konstant")</f>
        <v>Abnahme</v>
      </c>
      <c r="T1711">
        <f>IFERROR(INDEX(Gemeinde_Kennzahlen!A:C,MATCH(B1711,Gemeinde_Kennzahlen!B:B,),3),0)</f>
        <v>1024</v>
      </c>
      <c r="U1711">
        <f>IFERROR(IF(ISNUMBER(INDEX(Gemeinde_Kennzahlen!A:W,MATCH(B1711,Gemeinde_Kennzahlen!B:B,),23)),INDEX(Gemeinde_Kennzahlen!A:W,MATCH(B1711,Gemeinde_Kennzahlen!B:B,),23),0),0)</f>
        <v>258</v>
      </c>
    </row>
    <row r="1712" spans="1:21" x14ac:dyDescent="0.2">
      <c r="A1712">
        <v>5555</v>
      </c>
      <c r="B1712" t="s">
        <v>685</v>
      </c>
      <c r="C1712" s="6">
        <v>0</v>
      </c>
      <c r="D1712" s="6">
        <v>0</v>
      </c>
      <c r="E1712" s="6">
        <v>0</v>
      </c>
      <c r="F1712" s="6">
        <v>0</v>
      </c>
      <c r="G1712" s="6">
        <v>0</v>
      </c>
      <c r="H1712" s="6">
        <v>0</v>
      </c>
      <c r="I1712" s="6">
        <v>0</v>
      </c>
      <c r="J1712" s="6">
        <v>0</v>
      </c>
      <c r="K1712" s="6">
        <v>0</v>
      </c>
      <c r="L1712" s="6">
        <v>0</v>
      </c>
      <c r="M1712" s="6">
        <f t="shared" si="162"/>
        <v>0</v>
      </c>
      <c r="N1712" s="6">
        <f t="shared" si="163"/>
        <v>0</v>
      </c>
      <c r="O1712" s="6">
        <f t="shared" si="164"/>
        <v>0</v>
      </c>
      <c r="P1712" s="6">
        <f t="shared" si="165"/>
        <v>0</v>
      </c>
      <c r="Q1712" s="6">
        <f t="shared" si="166"/>
        <v>0</v>
      </c>
      <c r="R1712" s="6">
        <f t="shared" si="167"/>
        <v>0</v>
      </c>
      <c r="S1712" t="str" cm="1">
        <f t="array" ref="S1712">_xlfn.IFS(R1712&gt;Q1712,"Zunahme",-1*Q1712&gt;R1712,"Abnahme",TRUE,"Konstant")</f>
        <v>Konstant</v>
      </c>
      <c r="T1712">
        <f>IFERROR(INDEX(Gemeinde_Kennzahlen!A:C,MATCH(B1712,Gemeinde_Kennzahlen!B:B,),3),0)</f>
        <v>402</v>
      </c>
      <c r="U1712">
        <f>IFERROR(IF(ISNUMBER(INDEX(Gemeinde_Kennzahlen!A:W,MATCH(B1712,Gemeinde_Kennzahlen!B:B,),23)),INDEX(Gemeinde_Kennzahlen!A:W,MATCH(B1712,Gemeinde_Kennzahlen!B:B,),23),0),0)</f>
        <v>56</v>
      </c>
    </row>
    <row r="1713" spans="1:21" x14ac:dyDescent="0.2">
      <c r="A1713">
        <v>5556</v>
      </c>
      <c r="B1713" t="s">
        <v>684</v>
      </c>
      <c r="C1713" s="6">
        <v>0</v>
      </c>
      <c r="D1713" s="6">
        <v>0</v>
      </c>
      <c r="E1713" s="6">
        <v>0</v>
      </c>
      <c r="F1713" s="6">
        <v>0</v>
      </c>
      <c r="G1713" s="6">
        <v>0</v>
      </c>
      <c r="H1713" s="6">
        <v>0</v>
      </c>
      <c r="I1713" s="6">
        <v>0</v>
      </c>
      <c r="J1713" s="6">
        <v>0</v>
      </c>
      <c r="K1713" s="6">
        <v>0</v>
      </c>
      <c r="L1713" s="6">
        <v>0</v>
      </c>
      <c r="M1713" s="6">
        <f t="shared" si="162"/>
        <v>0</v>
      </c>
      <c r="N1713" s="6">
        <f t="shared" si="163"/>
        <v>0</v>
      </c>
      <c r="O1713" s="6">
        <f t="shared" si="164"/>
        <v>0</v>
      </c>
      <c r="P1713" s="6">
        <f t="shared" si="165"/>
        <v>0</v>
      </c>
      <c r="Q1713" s="6">
        <f t="shared" si="166"/>
        <v>0</v>
      </c>
      <c r="R1713" s="6">
        <f t="shared" si="167"/>
        <v>0</v>
      </c>
      <c r="S1713" t="str" cm="1">
        <f t="array" ref="S1713">_xlfn.IFS(R1713&gt;Q1713,"Zunahme",-1*Q1713&gt;R1713,"Abnahme",TRUE,"Konstant")</f>
        <v>Konstant</v>
      </c>
      <c r="T1713">
        <f>IFERROR(INDEX(Gemeinde_Kennzahlen!A:C,MATCH(B1713,Gemeinde_Kennzahlen!B:B,),3),0)</f>
        <v>445</v>
      </c>
      <c r="U1713">
        <f>IFERROR(IF(ISNUMBER(INDEX(Gemeinde_Kennzahlen!A:W,MATCH(B1713,Gemeinde_Kennzahlen!B:B,),23)),INDEX(Gemeinde_Kennzahlen!A:W,MATCH(B1713,Gemeinde_Kennzahlen!B:B,),23),0),0)</f>
        <v>58</v>
      </c>
    </row>
    <row r="1714" spans="1:21" x14ac:dyDescent="0.2">
      <c r="A1714">
        <v>5557</v>
      </c>
      <c r="B1714" t="s">
        <v>683</v>
      </c>
      <c r="C1714" s="6">
        <v>0</v>
      </c>
      <c r="D1714" s="6">
        <v>0</v>
      </c>
      <c r="E1714" s="6">
        <v>0</v>
      </c>
      <c r="F1714" s="6">
        <v>0</v>
      </c>
      <c r="G1714" s="6">
        <v>0</v>
      </c>
      <c r="H1714" s="6">
        <v>0</v>
      </c>
      <c r="I1714" s="6">
        <v>0</v>
      </c>
      <c r="J1714" s="6">
        <v>0</v>
      </c>
      <c r="K1714" s="6">
        <v>0</v>
      </c>
      <c r="L1714" s="6">
        <v>0</v>
      </c>
      <c r="M1714" s="6">
        <f t="shared" si="162"/>
        <v>0</v>
      </c>
      <c r="N1714" s="6">
        <f t="shared" si="163"/>
        <v>0</v>
      </c>
      <c r="O1714" s="6">
        <f t="shared" si="164"/>
        <v>0</v>
      </c>
      <c r="P1714" s="6">
        <f t="shared" si="165"/>
        <v>0</v>
      </c>
      <c r="Q1714" s="6">
        <f t="shared" si="166"/>
        <v>0</v>
      </c>
      <c r="R1714" s="6">
        <f t="shared" si="167"/>
        <v>0</v>
      </c>
      <c r="S1714" t="str" cm="1">
        <f t="array" ref="S1714">_xlfn.IFS(R1714&gt;Q1714,"Zunahme",-1*Q1714&gt;R1714,"Abnahme",TRUE,"Konstant")</f>
        <v>Konstant</v>
      </c>
      <c r="T1714">
        <f>IFERROR(INDEX(Gemeinde_Kennzahlen!A:C,MATCH(B1714,Gemeinde_Kennzahlen!B:B,),3),0)</f>
        <v>215</v>
      </c>
      <c r="U1714">
        <f>IFERROR(IF(ISNUMBER(INDEX(Gemeinde_Kennzahlen!A:W,MATCH(B1714,Gemeinde_Kennzahlen!B:B,),23)),INDEX(Gemeinde_Kennzahlen!A:W,MATCH(B1714,Gemeinde_Kennzahlen!B:B,),23),0),0)</f>
        <v>22</v>
      </c>
    </row>
    <row r="1715" spans="1:21" x14ac:dyDescent="0.2">
      <c r="A1715">
        <v>5559</v>
      </c>
      <c r="B1715" t="s">
        <v>682</v>
      </c>
      <c r="C1715" s="6">
        <v>0</v>
      </c>
      <c r="D1715" s="6">
        <v>0</v>
      </c>
      <c r="E1715" s="6">
        <v>0</v>
      </c>
      <c r="F1715" s="6">
        <v>0</v>
      </c>
      <c r="G1715" s="6">
        <v>0</v>
      </c>
      <c r="H1715" s="6">
        <v>0</v>
      </c>
      <c r="I1715" s="6">
        <v>19.685039370078741</v>
      </c>
      <c r="J1715" s="6">
        <v>0</v>
      </c>
      <c r="K1715" s="6">
        <v>0</v>
      </c>
      <c r="L1715" s="6">
        <v>0</v>
      </c>
      <c r="M1715" s="6">
        <f t="shared" si="162"/>
        <v>1.9685039370078741</v>
      </c>
      <c r="N1715" s="6">
        <f t="shared" si="163"/>
        <v>0</v>
      </c>
      <c r="O1715" s="6">
        <f t="shared" si="164"/>
        <v>0</v>
      </c>
      <c r="P1715" s="6">
        <f t="shared" si="165"/>
        <v>3.9370078740157481</v>
      </c>
      <c r="Q1715" s="6">
        <f t="shared" si="166"/>
        <v>1.9685039370078741</v>
      </c>
      <c r="R1715" s="6">
        <f t="shared" si="167"/>
        <v>1.9685039370078741</v>
      </c>
      <c r="S1715" t="str" cm="1">
        <f t="array" ref="S1715">_xlfn.IFS(R1715&gt;Q1715,"Zunahme",-1*Q1715&gt;R1715,"Abnahme",TRUE,"Konstant")</f>
        <v>Konstant</v>
      </c>
      <c r="T1715">
        <f>IFERROR(INDEX(Gemeinde_Kennzahlen!A:C,MATCH(B1715,Gemeinde_Kennzahlen!B:B,),3),0)</f>
        <v>413</v>
      </c>
      <c r="U1715">
        <f>IFERROR(IF(ISNUMBER(INDEX(Gemeinde_Kennzahlen!A:W,MATCH(B1715,Gemeinde_Kennzahlen!B:B,),23)),INDEX(Gemeinde_Kennzahlen!A:W,MATCH(B1715,Gemeinde_Kennzahlen!B:B,),23),0),0)</f>
        <v>95</v>
      </c>
    </row>
    <row r="1716" spans="1:21" x14ac:dyDescent="0.2">
      <c r="A1716">
        <v>5560</v>
      </c>
      <c r="B1716" t="s">
        <v>681</v>
      </c>
      <c r="C1716" s="6">
        <v>0</v>
      </c>
      <c r="D1716" s="6">
        <v>0</v>
      </c>
      <c r="E1716" s="6">
        <v>0</v>
      </c>
      <c r="F1716" s="6">
        <v>0</v>
      </c>
      <c r="G1716" s="6">
        <v>0</v>
      </c>
      <c r="H1716" s="6">
        <v>0</v>
      </c>
      <c r="I1716" s="6">
        <v>0</v>
      </c>
      <c r="J1716" s="6">
        <v>0</v>
      </c>
      <c r="K1716" s="6">
        <v>0</v>
      </c>
      <c r="L1716" s="6">
        <v>0</v>
      </c>
      <c r="M1716" s="6">
        <f t="shared" si="162"/>
        <v>0</v>
      </c>
      <c r="N1716" s="6">
        <f t="shared" si="163"/>
        <v>0</v>
      </c>
      <c r="O1716" s="6">
        <f t="shared" si="164"/>
        <v>0</v>
      </c>
      <c r="P1716" s="6">
        <f t="shared" si="165"/>
        <v>0</v>
      </c>
      <c r="Q1716" s="6">
        <f t="shared" si="166"/>
        <v>0</v>
      </c>
      <c r="R1716" s="6">
        <f t="shared" si="167"/>
        <v>0</v>
      </c>
      <c r="S1716" t="str" cm="1">
        <f t="array" ref="S1716">_xlfn.IFS(R1716&gt;Q1716,"Zunahme",-1*Q1716&gt;R1716,"Abnahme",TRUE,"Konstant")</f>
        <v>Konstant</v>
      </c>
      <c r="T1716">
        <f>IFERROR(INDEX(Gemeinde_Kennzahlen!A:C,MATCH(B1716,Gemeinde_Kennzahlen!B:B,),3),0)</f>
        <v>221</v>
      </c>
      <c r="U1716">
        <f>IFERROR(IF(ISNUMBER(INDEX(Gemeinde_Kennzahlen!A:W,MATCH(B1716,Gemeinde_Kennzahlen!B:B,),23)),INDEX(Gemeinde_Kennzahlen!A:W,MATCH(B1716,Gemeinde_Kennzahlen!B:B,),23),0),0)</f>
        <v>0</v>
      </c>
    </row>
    <row r="1717" spans="1:21" x14ac:dyDescent="0.2">
      <c r="A1717">
        <v>5561</v>
      </c>
      <c r="B1717" t="s">
        <v>680</v>
      </c>
      <c r="C1717" s="6">
        <v>0</v>
      </c>
      <c r="D1717" s="6">
        <v>4.1067761806981524</v>
      </c>
      <c r="E1717" s="6">
        <v>0</v>
      </c>
      <c r="F1717" s="6">
        <v>2.0533880903490762</v>
      </c>
      <c r="G1717" s="6">
        <v>0</v>
      </c>
      <c r="H1717" s="6">
        <v>2.0533880903490762</v>
      </c>
      <c r="I1717" s="6">
        <v>0</v>
      </c>
      <c r="J1717" s="6">
        <v>2.0533880903490762</v>
      </c>
      <c r="K1717" s="6">
        <v>0</v>
      </c>
      <c r="L1717" s="6">
        <v>0</v>
      </c>
      <c r="M1717" s="6">
        <f t="shared" si="162"/>
        <v>1.0266940451745381</v>
      </c>
      <c r="N1717" s="6">
        <f t="shared" si="163"/>
        <v>0</v>
      </c>
      <c r="O1717" s="6">
        <f t="shared" si="164"/>
        <v>1.2320328542094459</v>
      </c>
      <c r="P1717" s="6">
        <f t="shared" si="165"/>
        <v>0.82135523613963046</v>
      </c>
      <c r="Q1717" s="6">
        <f t="shared" si="166"/>
        <v>0.45915153542090142</v>
      </c>
      <c r="R1717" s="6">
        <f t="shared" si="167"/>
        <v>-0.20533880903490764</v>
      </c>
      <c r="S1717" t="str" cm="1">
        <f t="array" ref="S1717">_xlfn.IFS(R1717&gt;Q1717,"Zunahme",-1*Q1717&gt;R1717,"Abnahme",TRUE,"Konstant")</f>
        <v>Konstant</v>
      </c>
      <c r="T1717">
        <f>IFERROR(INDEX(Gemeinde_Kennzahlen!A:C,MATCH(B1717,Gemeinde_Kennzahlen!B:B,),3),0)</f>
        <v>3341</v>
      </c>
      <c r="U1717">
        <f>IFERROR(IF(ISNUMBER(INDEX(Gemeinde_Kennzahlen!A:W,MATCH(B1717,Gemeinde_Kennzahlen!B:B,),23)),INDEX(Gemeinde_Kennzahlen!A:W,MATCH(B1717,Gemeinde_Kennzahlen!B:B,),23),0),0)</f>
        <v>1529</v>
      </c>
    </row>
    <row r="1718" spans="1:21" x14ac:dyDescent="0.2">
      <c r="A1718">
        <v>5562</v>
      </c>
      <c r="B1718" t="s">
        <v>679</v>
      </c>
      <c r="C1718" s="6">
        <v>0</v>
      </c>
      <c r="D1718" s="6">
        <v>0</v>
      </c>
      <c r="E1718" s="6">
        <v>0</v>
      </c>
      <c r="F1718" s="6">
        <v>0</v>
      </c>
      <c r="G1718" s="6">
        <v>0</v>
      </c>
      <c r="H1718" s="6">
        <v>0</v>
      </c>
      <c r="I1718" s="6">
        <v>0</v>
      </c>
      <c r="J1718" s="6">
        <v>0</v>
      </c>
      <c r="K1718" s="6">
        <v>0</v>
      </c>
      <c r="L1718" s="6">
        <v>0</v>
      </c>
      <c r="M1718" s="6">
        <f t="shared" si="162"/>
        <v>0</v>
      </c>
      <c r="N1718" s="6">
        <f t="shared" si="163"/>
        <v>0</v>
      </c>
      <c r="O1718" s="6">
        <f t="shared" si="164"/>
        <v>0</v>
      </c>
      <c r="P1718" s="6">
        <f t="shared" si="165"/>
        <v>0</v>
      </c>
      <c r="Q1718" s="6">
        <f t="shared" si="166"/>
        <v>0</v>
      </c>
      <c r="R1718" s="6">
        <f t="shared" si="167"/>
        <v>0</v>
      </c>
      <c r="S1718" t="str" cm="1">
        <f t="array" ref="S1718">_xlfn.IFS(R1718&gt;Q1718,"Zunahme",-1*Q1718&gt;R1718,"Abnahme",TRUE,"Konstant")</f>
        <v>Konstant</v>
      </c>
      <c r="T1718">
        <f>IFERROR(INDEX(Gemeinde_Kennzahlen!A:C,MATCH(B1718,Gemeinde_Kennzahlen!B:B,),3),0)</f>
        <v>120</v>
      </c>
      <c r="U1718">
        <f>IFERROR(IF(ISNUMBER(INDEX(Gemeinde_Kennzahlen!A:W,MATCH(B1718,Gemeinde_Kennzahlen!B:B,),23)),INDEX(Gemeinde_Kennzahlen!A:W,MATCH(B1718,Gemeinde_Kennzahlen!B:B,),23),0),0)</f>
        <v>22</v>
      </c>
    </row>
    <row r="1719" spans="1:21" x14ac:dyDescent="0.2">
      <c r="A1719">
        <v>5563</v>
      </c>
      <c r="B1719" t="s">
        <v>678</v>
      </c>
      <c r="C1719" s="6">
        <v>0</v>
      </c>
      <c r="D1719" s="6">
        <v>0</v>
      </c>
      <c r="E1719" s="6">
        <v>0</v>
      </c>
      <c r="F1719" s="6">
        <v>0</v>
      </c>
      <c r="G1719" s="6">
        <v>0</v>
      </c>
      <c r="H1719" s="6">
        <v>0</v>
      </c>
      <c r="I1719" s="6">
        <v>0</v>
      </c>
      <c r="J1719" s="6">
        <v>0</v>
      </c>
      <c r="K1719" s="6">
        <v>0</v>
      </c>
      <c r="L1719" s="6">
        <v>0</v>
      </c>
      <c r="M1719" s="6">
        <f t="shared" si="162"/>
        <v>0</v>
      </c>
      <c r="N1719" s="6">
        <f t="shared" si="163"/>
        <v>0</v>
      </c>
      <c r="O1719" s="6">
        <f t="shared" si="164"/>
        <v>0</v>
      </c>
      <c r="P1719" s="6">
        <f t="shared" si="165"/>
        <v>0</v>
      </c>
      <c r="Q1719" s="6">
        <f t="shared" si="166"/>
        <v>0</v>
      </c>
      <c r="R1719" s="6">
        <f t="shared" si="167"/>
        <v>0</v>
      </c>
      <c r="S1719" t="str" cm="1">
        <f t="array" ref="S1719">_xlfn.IFS(R1719&gt;Q1719,"Zunahme",-1*Q1719&gt;R1719,"Abnahme",TRUE,"Konstant")</f>
        <v>Konstant</v>
      </c>
      <c r="T1719">
        <f>IFERROR(INDEX(Gemeinde_Kennzahlen!A:C,MATCH(B1719,Gemeinde_Kennzahlen!B:B,),3),0)</f>
        <v>152</v>
      </c>
      <c r="U1719">
        <f>IFERROR(IF(ISNUMBER(INDEX(Gemeinde_Kennzahlen!A:W,MATCH(B1719,Gemeinde_Kennzahlen!B:B,),23)),INDEX(Gemeinde_Kennzahlen!A:W,MATCH(B1719,Gemeinde_Kennzahlen!B:B,),23),0),0)</f>
        <v>34</v>
      </c>
    </row>
    <row r="1720" spans="1:21" x14ac:dyDescent="0.2">
      <c r="A1720">
        <v>5564</v>
      </c>
      <c r="B1720" t="s">
        <v>677</v>
      </c>
      <c r="C1720" s="6">
        <v>0</v>
      </c>
      <c r="D1720" s="6">
        <v>0</v>
      </c>
      <c r="E1720" s="6">
        <v>0</v>
      </c>
      <c r="F1720" s="6">
        <v>0</v>
      </c>
      <c r="G1720" s="6">
        <v>0</v>
      </c>
      <c r="H1720" s="6">
        <v>0</v>
      </c>
      <c r="I1720" s="6">
        <v>0</v>
      </c>
      <c r="J1720" s="6">
        <v>0</v>
      </c>
      <c r="K1720" s="6">
        <v>0</v>
      </c>
      <c r="L1720" s="6">
        <v>0</v>
      </c>
      <c r="M1720" s="6">
        <f t="shared" si="162"/>
        <v>0</v>
      </c>
      <c r="N1720" s="6">
        <f t="shared" si="163"/>
        <v>0</v>
      </c>
      <c r="O1720" s="6">
        <f t="shared" si="164"/>
        <v>0</v>
      </c>
      <c r="P1720" s="6">
        <f t="shared" si="165"/>
        <v>0</v>
      </c>
      <c r="Q1720" s="6">
        <f t="shared" si="166"/>
        <v>0</v>
      </c>
      <c r="R1720" s="6">
        <f t="shared" si="167"/>
        <v>0</v>
      </c>
      <c r="S1720" t="str" cm="1">
        <f t="array" ref="S1720">_xlfn.IFS(R1720&gt;Q1720,"Zunahme",-1*Q1720&gt;R1720,"Abnahme",TRUE,"Konstant")</f>
        <v>Konstant</v>
      </c>
      <c r="T1720">
        <f>IFERROR(INDEX(Gemeinde_Kennzahlen!A:C,MATCH(B1720,Gemeinde_Kennzahlen!B:B,),3),0)</f>
        <v>100</v>
      </c>
      <c r="U1720">
        <f>IFERROR(IF(ISNUMBER(INDEX(Gemeinde_Kennzahlen!A:W,MATCH(B1720,Gemeinde_Kennzahlen!B:B,),23)),INDEX(Gemeinde_Kennzahlen!A:W,MATCH(B1720,Gemeinde_Kennzahlen!B:B,),23),0),0)</f>
        <v>0</v>
      </c>
    </row>
    <row r="1721" spans="1:21" x14ac:dyDescent="0.2">
      <c r="A1721">
        <v>5565</v>
      </c>
      <c r="B1721" t="s">
        <v>676</v>
      </c>
      <c r="C1721" s="6">
        <v>0</v>
      </c>
      <c r="D1721" s="6">
        <v>0</v>
      </c>
      <c r="E1721" s="6">
        <v>0</v>
      </c>
      <c r="F1721" s="6">
        <v>0</v>
      </c>
      <c r="G1721" s="6">
        <v>0</v>
      </c>
      <c r="H1721" s="6">
        <v>0</v>
      </c>
      <c r="I1721" s="6">
        <v>0</v>
      </c>
      <c r="J1721" s="6">
        <v>0</v>
      </c>
      <c r="K1721" s="6">
        <v>0</v>
      </c>
      <c r="L1721" s="6">
        <v>0</v>
      </c>
      <c r="M1721" s="6">
        <f t="shared" si="162"/>
        <v>0</v>
      </c>
      <c r="N1721" s="6">
        <f t="shared" si="163"/>
        <v>0</v>
      </c>
      <c r="O1721" s="6">
        <f t="shared" si="164"/>
        <v>0</v>
      </c>
      <c r="P1721" s="6">
        <f t="shared" si="165"/>
        <v>0</v>
      </c>
      <c r="Q1721" s="6">
        <f t="shared" si="166"/>
        <v>0</v>
      </c>
      <c r="R1721" s="6">
        <f t="shared" si="167"/>
        <v>0</v>
      </c>
      <c r="S1721" t="str" cm="1">
        <f t="array" ref="S1721">_xlfn.IFS(R1721&gt;Q1721,"Zunahme",-1*Q1721&gt;R1721,"Abnahme",TRUE,"Konstant")</f>
        <v>Konstant</v>
      </c>
      <c r="T1721">
        <f>IFERROR(INDEX(Gemeinde_Kennzahlen!A:C,MATCH(B1721,Gemeinde_Kennzahlen!B:B,),3),0)</f>
        <v>496</v>
      </c>
      <c r="U1721">
        <f>IFERROR(IF(ISNUMBER(INDEX(Gemeinde_Kennzahlen!A:W,MATCH(B1721,Gemeinde_Kennzahlen!B:B,),23)),INDEX(Gemeinde_Kennzahlen!A:W,MATCH(B1721,Gemeinde_Kennzahlen!B:B,),23),0),0)</f>
        <v>131</v>
      </c>
    </row>
    <row r="1722" spans="1:21" x14ac:dyDescent="0.2">
      <c r="A1722">
        <v>5566</v>
      </c>
      <c r="B1722" t="s">
        <v>675</v>
      </c>
      <c r="C1722" s="6">
        <v>0</v>
      </c>
      <c r="D1722" s="6">
        <v>0</v>
      </c>
      <c r="E1722" s="6">
        <v>0</v>
      </c>
      <c r="F1722" s="6">
        <v>0</v>
      </c>
      <c r="G1722" s="6">
        <v>0</v>
      </c>
      <c r="H1722" s="6">
        <v>0</v>
      </c>
      <c r="I1722" s="6">
        <v>0</v>
      </c>
      <c r="J1722" s="6">
        <v>0</v>
      </c>
      <c r="K1722" s="6">
        <v>0</v>
      </c>
      <c r="L1722" s="6">
        <v>0</v>
      </c>
      <c r="M1722" s="6">
        <f t="shared" si="162"/>
        <v>0</v>
      </c>
      <c r="N1722" s="6">
        <f t="shared" si="163"/>
        <v>0</v>
      </c>
      <c r="O1722" s="6">
        <f t="shared" si="164"/>
        <v>0</v>
      </c>
      <c r="P1722" s="6">
        <f t="shared" si="165"/>
        <v>0</v>
      </c>
      <c r="Q1722" s="6">
        <f t="shared" si="166"/>
        <v>0</v>
      </c>
      <c r="R1722" s="6">
        <f t="shared" si="167"/>
        <v>0</v>
      </c>
      <c r="S1722" t="str" cm="1">
        <f t="array" ref="S1722">_xlfn.IFS(R1722&gt;Q1722,"Zunahme",-1*Q1722&gt;R1722,"Abnahme",TRUE,"Konstant")</f>
        <v>Konstant</v>
      </c>
      <c r="T1722">
        <f>IFERROR(INDEX(Gemeinde_Kennzahlen!A:C,MATCH(B1722,Gemeinde_Kennzahlen!B:B,),3),0)</f>
        <v>378</v>
      </c>
      <c r="U1722">
        <f>IFERROR(IF(ISNUMBER(INDEX(Gemeinde_Kennzahlen!A:W,MATCH(B1722,Gemeinde_Kennzahlen!B:B,),23)),INDEX(Gemeinde_Kennzahlen!A:W,MATCH(B1722,Gemeinde_Kennzahlen!B:B,),23),0),0)</f>
        <v>133</v>
      </c>
    </row>
    <row r="1723" spans="1:21" x14ac:dyDescent="0.2">
      <c r="A1723">
        <v>5568</v>
      </c>
      <c r="B1723" t="s">
        <v>674</v>
      </c>
      <c r="C1723" s="6">
        <v>9.0566037735849054</v>
      </c>
      <c r="D1723" s="6">
        <v>0</v>
      </c>
      <c r="E1723" s="6">
        <v>4.5283018867924527</v>
      </c>
      <c r="F1723" s="6">
        <v>3.0188679245283021</v>
      </c>
      <c r="G1723" s="6">
        <v>1.5094339622641511</v>
      </c>
      <c r="H1723" s="6">
        <v>3.0188679245283021</v>
      </c>
      <c r="I1723" s="6">
        <v>1.5094339622641511</v>
      </c>
      <c r="J1723" s="6">
        <v>3.0188679245283021</v>
      </c>
      <c r="K1723" s="6">
        <v>1.5094339622641511</v>
      </c>
      <c r="L1723" s="6">
        <v>0</v>
      </c>
      <c r="M1723" s="6">
        <f t="shared" si="162"/>
        <v>2.7169811320754715</v>
      </c>
      <c r="N1723" s="6">
        <f t="shared" si="163"/>
        <v>2.2641509433962268</v>
      </c>
      <c r="O1723" s="6">
        <f t="shared" si="164"/>
        <v>3.6226415094339623</v>
      </c>
      <c r="P1723" s="6">
        <f t="shared" si="165"/>
        <v>1.8113207547169814</v>
      </c>
      <c r="Q1723" s="6">
        <f t="shared" si="166"/>
        <v>0.8358866780294919</v>
      </c>
      <c r="R1723" s="6">
        <f t="shared" si="167"/>
        <v>-0.90566037735849014</v>
      </c>
      <c r="S1723" t="str" cm="1">
        <f t="array" ref="S1723">_xlfn.IFS(R1723&gt;Q1723,"Zunahme",-1*Q1723&gt;R1723,"Abnahme",TRUE,"Konstant")</f>
        <v>Abnahme</v>
      </c>
      <c r="T1723">
        <f>IFERROR(INDEX(Gemeinde_Kennzahlen!A:C,MATCH(B1723,Gemeinde_Kennzahlen!B:B,),3),0)</f>
        <v>4891</v>
      </c>
      <c r="U1723">
        <f>IFERROR(IF(ISNUMBER(INDEX(Gemeinde_Kennzahlen!A:W,MATCH(B1723,Gemeinde_Kennzahlen!B:B,),23)),INDEX(Gemeinde_Kennzahlen!A:W,MATCH(B1723,Gemeinde_Kennzahlen!B:B,),23),0),0)</f>
        <v>1734</v>
      </c>
    </row>
    <row r="1724" spans="1:21" x14ac:dyDescent="0.2">
      <c r="A1724">
        <v>5571</v>
      </c>
      <c r="B1724" t="s">
        <v>673</v>
      </c>
      <c r="C1724" s="6">
        <v>0</v>
      </c>
      <c r="D1724" s="6">
        <v>0</v>
      </c>
      <c r="E1724" s="6">
        <v>0</v>
      </c>
      <c r="F1724" s="6">
        <v>0</v>
      </c>
      <c r="G1724" s="6">
        <v>0</v>
      </c>
      <c r="H1724" s="6">
        <v>0</v>
      </c>
      <c r="I1724" s="6">
        <v>0</v>
      </c>
      <c r="J1724" s="6">
        <v>0</v>
      </c>
      <c r="K1724" s="6">
        <v>9.6525096525096519</v>
      </c>
      <c r="L1724" s="6">
        <v>0</v>
      </c>
      <c r="M1724" s="6">
        <f t="shared" si="162"/>
        <v>0.96525096525096521</v>
      </c>
      <c r="N1724" s="6">
        <f t="shared" si="163"/>
        <v>0</v>
      </c>
      <c r="O1724" s="6">
        <f t="shared" si="164"/>
        <v>0</v>
      </c>
      <c r="P1724" s="6">
        <f t="shared" si="165"/>
        <v>1.9305019305019304</v>
      </c>
      <c r="Q1724" s="6">
        <f t="shared" si="166"/>
        <v>0.96525096525096521</v>
      </c>
      <c r="R1724" s="6">
        <f t="shared" si="167"/>
        <v>0.96525096525096521</v>
      </c>
      <c r="S1724" t="str" cm="1">
        <f t="array" ref="S1724">_xlfn.IFS(R1724&gt;Q1724,"Zunahme",-1*Q1724&gt;R1724,"Abnahme",TRUE,"Konstant")</f>
        <v>Konstant</v>
      </c>
      <c r="T1724">
        <f>IFERROR(INDEX(Gemeinde_Kennzahlen!A:C,MATCH(B1724,Gemeinde_Kennzahlen!B:B,),3),0)</f>
        <v>897</v>
      </c>
      <c r="U1724">
        <f>IFERROR(IF(ISNUMBER(INDEX(Gemeinde_Kennzahlen!A:W,MATCH(B1724,Gemeinde_Kennzahlen!B:B,),23)),INDEX(Gemeinde_Kennzahlen!A:W,MATCH(B1724,Gemeinde_Kennzahlen!B:B,),23),0),0)</f>
        <v>139</v>
      </c>
    </row>
    <row r="1725" spans="1:21" x14ac:dyDescent="0.2">
      <c r="A1725">
        <v>5581</v>
      </c>
      <c r="B1725" t="s">
        <v>672</v>
      </c>
      <c r="C1725" s="6">
        <v>0</v>
      </c>
      <c r="D1725" s="6">
        <v>0</v>
      </c>
      <c r="E1725" s="6">
        <v>0</v>
      </c>
      <c r="F1725" s="6">
        <v>0</v>
      </c>
      <c r="G1725" s="6">
        <v>2.3501762632197414</v>
      </c>
      <c r="H1725" s="6">
        <v>0</v>
      </c>
      <c r="I1725" s="6">
        <v>0</v>
      </c>
      <c r="J1725" s="6">
        <v>0</v>
      </c>
      <c r="K1725" s="6">
        <v>0</v>
      </c>
      <c r="L1725" s="6">
        <v>2.3501762632197414</v>
      </c>
      <c r="M1725" s="6">
        <f t="shared" si="162"/>
        <v>0.4700352526439483</v>
      </c>
      <c r="N1725" s="6">
        <f t="shared" si="163"/>
        <v>0</v>
      </c>
      <c r="O1725" s="6">
        <f t="shared" si="164"/>
        <v>0.4700352526439483</v>
      </c>
      <c r="P1725" s="6">
        <f t="shared" si="165"/>
        <v>0.4700352526439483</v>
      </c>
      <c r="Q1725" s="6">
        <f t="shared" si="166"/>
        <v>0.31335683509596546</v>
      </c>
      <c r="R1725" s="6">
        <f t="shared" si="167"/>
        <v>0</v>
      </c>
      <c r="S1725" t="str" cm="1">
        <f t="array" ref="S1725">_xlfn.IFS(R1725&gt;Q1725,"Zunahme",-1*Q1725&gt;R1725,"Abnahme",TRUE,"Konstant")</f>
        <v>Konstant</v>
      </c>
      <c r="T1725">
        <f>IFERROR(INDEX(Gemeinde_Kennzahlen!A:C,MATCH(B1725,Gemeinde_Kennzahlen!B:B,),3),0)</f>
        <v>3774</v>
      </c>
      <c r="U1725">
        <f>IFERROR(IF(ISNUMBER(INDEX(Gemeinde_Kennzahlen!A:W,MATCH(B1725,Gemeinde_Kennzahlen!B:B,),23)),INDEX(Gemeinde_Kennzahlen!A:W,MATCH(B1725,Gemeinde_Kennzahlen!B:B,),23),0),0)</f>
        <v>481</v>
      </c>
    </row>
    <row r="1726" spans="1:21" x14ac:dyDescent="0.2">
      <c r="A1726">
        <v>5582</v>
      </c>
      <c r="B1726" t="s">
        <v>671</v>
      </c>
      <c r="C1726" s="6">
        <v>0</v>
      </c>
      <c r="D1726" s="6">
        <v>0</v>
      </c>
      <c r="E1726" s="6">
        <v>0</v>
      </c>
      <c r="F1726" s="6">
        <v>0</v>
      </c>
      <c r="G1726" s="6">
        <v>1.5627441787779339</v>
      </c>
      <c r="H1726" s="6">
        <v>1.5627441787779339</v>
      </c>
      <c r="I1726" s="6">
        <v>3.1254883575558678</v>
      </c>
      <c r="J1726" s="6">
        <v>1.5627441787779339</v>
      </c>
      <c r="K1726" s="6">
        <v>0</v>
      </c>
      <c r="L1726" s="6">
        <v>0</v>
      </c>
      <c r="M1726" s="6">
        <f t="shared" si="162"/>
        <v>0.78137208938896696</v>
      </c>
      <c r="N1726" s="6">
        <f t="shared" si="163"/>
        <v>0</v>
      </c>
      <c r="O1726" s="6">
        <f t="shared" si="164"/>
        <v>0.31254883575558678</v>
      </c>
      <c r="P1726" s="6">
        <f t="shared" si="165"/>
        <v>1.2501953430223471</v>
      </c>
      <c r="Q1726" s="6">
        <f t="shared" si="166"/>
        <v>0.34944022151895437</v>
      </c>
      <c r="R1726" s="6">
        <f t="shared" si="167"/>
        <v>0.46882325363338018</v>
      </c>
      <c r="S1726" t="str" cm="1">
        <f t="array" ref="S1726">_xlfn.IFS(R1726&gt;Q1726,"Zunahme",-1*Q1726&gt;R1726,"Abnahme",TRUE,"Konstant")</f>
        <v>Zunahme</v>
      </c>
      <c r="T1726">
        <f>IFERROR(INDEX(Gemeinde_Kennzahlen!A:C,MATCH(B1726,Gemeinde_Kennzahlen!B:B,),3),0)</f>
        <v>4335</v>
      </c>
      <c r="U1726">
        <f>IFERROR(IF(ISNUMBER(INDEX(Gemeinde_Kennzahlen!A:W,MATCH(B1726,Gemeinde_Kennzahlen!B:B,),23)),INDEX(Gemeinde_Kennzahlen!A:W,MATCH(B1726,Gemeinde_Kennzahlen!B:B,),23),0),0)</f>
        <v>2064</v>
      </c>
    </row>
    <row r="1727" spans="1:21" x14ac:dyDescent="0.2">
      <c r="A1727">
        <v>5583</v>
      </c>
      <c r="B1727" t="s">
        <v>670</v>
      </c>
      <c r="C1727" s="6">
        <v>3.4516481619973538</v>
      </c>
      <c r="D1727" s="6">
        <v>1.1505493873324513</v>
      </c>
      <c r="E1727" s="6">
        <v>1.1505493873324513</v>
      </c>
      <c r="F1727" s="6">
        <v>1.1505493873324513</v>
      </c>
      <c r="G1727" s="6">
        <v>2.3010987746649025</v>
      </c>
      <c r="H1727" s="6">
        <v>2.3010987746649025</v>
      </c>
      <c r="I1727" s="6">
        <v>1.1505493873324513</v>
      </c>
      <c r="J1727" s="6">
        <v>0.57527469366622563</v>
      </c>
      <c r="K1727" s="6">
        <v>0.57527469366622563</v>
      </c>
      <c r="L1727" s="6">
        <v>1.7258240809986769</v>
      </c>
      <c r="M1727" s="6">
        <f t="shared" si="162"/>
        <v>1.5532416728988092</v>
      </c>
      <c r="N1727" s="6">
        <f t="shared" si="163"/>
        <v>1.1505493873324513</v>
      </c>
      <c r="O1727" s="6">
        <f t="shared" si="164"/>
        <v>1.840879019731922</v>
      </c>
      <c r="P1727" s="6">
        <f t="shared" si="165"/>
        <v>1.2656043260656964</v>
      </c>
      <c r="Q1727" s="6">
        <f t="shared" si="166"/>
        <v>0.28506910482115677</v>
      </c>
      <c r="R1727" s="6">
        <f t="shared" si="167"/>
        <v>-0.28763734683311282</v>
      </c>
      <c r="S1727" t="str" cm="1">
        <f t="array" ref="S1727">_xlfn.IFS(R1727&gt;Q1727,"Zunahme",-1*Q1727&gt;R1727,"Abnahme",TRUE,"Konstant")</f>
        <v>Abnahme</v>
      </c>
      <c r="T1727">
        <f>IFERROR(INDEX(Gemeinde_Kennzahlen!A:C,MATCH(B1727,Gemeinde_Kennzahlen!B:B,),3),0)</f>
        <v>7965</v>
      </c>
      <c r="U1727">
        <f>IFERROR(IF(ISNUMBER(INDEX(Gemeinde_Kennzahlen!A:W,MATCH(B1727,Gemeinde_Kennzahlen!B:B,),23)),INDEX(Gemeinde_Kennzahlen!A:W,MATCH(B1727,Gemeinde_Kennzahlen!B:B,),23),0),0)</f>
        <v>9418</v>
      </c>
    </row>
    <row r="1728" spans="1:21" x14ac:dyDescent="0.2">
      <c r="A1728">
        <v>5584</v>
      </c>
      <c r="B1728" t="s">
        <v>669</v>
      </c>
      <c r="C1728" s="6">
        <v>0.77495350278983266</v>
      </c>
      <c r="D1728" s="6">
        <v>1.5499070055796653</v>
      </c>
      <c r="E1728" s="6">
        <v>1.5499070055796653</v>
      </c>
      <c r="F1728" s="6">
        <v>2.3248605083694978</v>
      </c>
      <c r="G1728" s="6">
        <v>1.5499070055796653</v>
      </c>
      <c r="H1728" s="6">
        <v>0</v>
      </c>
      <c r="I1728" s="6">
        <v>1.5499070055796653</v>
      </c>
      <c r="J1728" s="6">
        <v>0</v>
      </c>
      <c r="K1728" s="6">
        <v>0.77495350278983266</v>
      </c>
      <c r="L1728" s="6">
        <v>0.77495350278983266</v>
      </c>
      <c r="M1728" s="6">
        <f t="shared" si="162"/>
        <v>1.0849349039057659</v>
      </c>
      <c r="N1728" s="6">
        <f t="shared" si="163"/>
        <v>1.1624302541847489</v>
      </c>
      <c r="O1728" s="6">
        <f t="shared" si="164"/>
        <v>1.5499070055796653</v>
      </c>
      <c r="P1728" s="6">
        <f t="shared" si="165"/>
        <v>0.61996280223186617</v>
      </c>
      <c r="Q1728" s="6">
        <f t="shared" si="166"/>
        <v>0.23675220577370526</v>
      </c>
      <c r="R1728" s="6">
        <f t="shared" si="167"/>
        <v>-0.46497210167389968</v>
      </c>
      <c r="S1728" t="str" cm="1">
        <f t="array" ref="S1728">_xlfn.IFS(R1728&gt;Q1728,"Zunahme",-1*Q1728&gt;R1728,"Abnahme",TRUE,"Konstant")</f>
        <v>Abnahme</v>
      </c>
      <c r="T1728">
        <f>IFERROR(INDEX(Gemeinde_Kennzahlen!A:C,MATCH(B1728,Gemeinde_Kennzahlen!B:B,),3),0)</f>
        <v>9695</v>
      </c>
      <c r="U1728">
        <f>IFERROR(IF(ISNUMBER(INDEX(Gemeinde_Kennzahlen!A:W,MATCH(B1728,Gemeinde_Kennzahlen!B:B,),23)),INDEX(Gemeinde_Kennzahlen!A:W,MATCH(B1728,Gemeinde_Kennzahlen!B:B,),23),0),0)</f>
        <v>3209</v>
      </c>
    </row>
    <row r="1729" spans="1:21" x14ac:dyDescent="0.2">
      <c r="A1729">
        <v>5585</v>
      </c>
      <c r="B1729" t="s">
        <v>668</v>
      </c>
      <c r="C1729" s="6">
        <v>0</v>
      </c>
      <c r="D1729" s="6">
        <v>0</v>
      </c>
      <c r="E1729" s="6">
        <v>0</v>
      </c>
      <c r="F1729" s="6">
        <v>0</v>
      </c>
      <c r="G1729" s="6">
        <v>0</v>
      </c>
      <c r="H1729" s="6">
        <v>6.3251106894370652</v>
      </c>
      <c r="I1729" s="6">
        <v>0</v>
      </c>
      <c r="J1729" s="6">
        <v>0</v>
      </c>
      <c r="K1729" s="6">
        <v>0</v>
      </c>
      <c r="L1729" s="6">
        <v>0</v>
      </c>
      <c r="M1729" s="6">
        <f t="shared" si="162"/>
        <v>0.63251106894370657</v>
      </c>
      <c r="N1729" s="6">
        <f t="shared" si="163"/>
        <v>0</v>
      </c>
      <c r="O1729" s="6">
        <f t="shared" si="164"/>
        <v>0</v>
      </c>
      <c r="P1729" s="6">
        <f t="shared" si="165"/>
        <v>1.2650221378874131</v>
      </c>
      <c r="Q1729" s="6">
        <f t="shared" si="166"/>
        <v>0.63251106894370646</v>
      </c>
      <c r="R1729" s="6">
        <f t="shared" si="167"/>
        <v>0.63251106894370657</v>
      </c>
      <c r="S1729" t="str" cm="1">
        <f t="array" ref="S1729">_xlfn.IFS(R1729&gt;Q1729,"Zunahme",-1*Q1729&gt;R1729,"Abnahme",TRUE,"Konstant")</f>
        <v>Zunahme</v>
      </c>
      <c r="T1729">
        <f>IFERROR(INDEX(Gemeinde_Kennzahlen!A:C,MATCH(B1729,Gemeinde_Kennzahlen!B:B,),3),0)</f>
        <v>1423</v>
      </c>
      <c r="U1729">
        <f>IFERROR(IF(ISNUMBER(INDEX(Gemeinde_Kennzahlen!A:W,MATCH(B1729,Gemeinde_Kennzahlen!B:B,),23)),INDEX(Gemeinde_Kennzahlen!A:W,MATCH(B1729,Gemeinde_Kennzahlen!B:B,),23),0),0)</f>
        <v>158</v>
      </c>
    </row>
    <row r="1730" spans="1:21" x14ac:dyDescent="0.2">
      <c r="A1730">
        <v>5586</v>
      </c>
      <c r="B1730" t="s">
        <v>667</v>
      </c>
      <c r="C1730" s="6">
        <v>2.9983186643439188</v>
      </c>
      <c r="D1730" s="6">
        <v>2.7326448586425589</v>
      </c>
      <c r="E1730" s="6">
        <v>2.0115302431674391</v>
      </c>
      <c r="F1730" s="6">
        <v>2.1633438464253589</v>
      </c>
      <c r="G1730" s="6">
        <v>2.6187846561991188</v>
      </c>
      <c r="H1730" s="6">
        <v>1.7838098382805592</v>
      </c>
      <c r="I1730" s="6">
        <v>2.1633438464253589</v>
      </c>
      <c r="J1730" s="6">
        <v>1.8976700407239993</v>
      </c>
      <c r="K1730" s="6">
        <v>1.8217632390950391</v>
      </c>
      <c r="L1730" s="6">
        <v>2.5808312553846386</v>
      </c>
      <c r="M1730" s="6">
        <f t="shared" si="162"/>
        <v>2.2772040488687986</v>
      </c>
      <c r="N1730" s="6">
        <f t="shared" si="163"/>
        <v>2.1633438464253589</v>
      </c>
      <c r="O1730" s="6">
        <f t="shared" si="164"/>
        <v>2.5049244537556787</v>
      </c>
      <c r="P1730" s="6">
        <f t="shared" si="165"/>
        <v>2.0494836439819188</v>
      </c>
      <c r="Q1730" s="6">
        <f t="shared" si="166"/>
        <v>0.13448339491569583</v>
      </c>
      <c r="R1730" s="6">
        <f t="shared" si="167"/>
        <v>-0.22772040488687972</v>
      </c>
      <c r="S1730" t="str" cm="1">
        <f t="array" ref="S1730">_xlfn.IFS(R1730&gt;Q1730,"Zunahme",-1*Q1730&gt;R1730,"Abnahme",TRUE,"Konstant")</f>
        <v>Abnahme</v>
      </c>
      <c r="T1730">
        <f>IFERROR(INDEX(Gemeinde_Kennzahlen!A:C,MATCH(B1730,Gemeinde_Kennzahlen!B:B,),3),0)</f>
        <v>139408</v>
      </c>
      <c r="U1730">
        <f>IFERROR(IF(ISNUMBER(INDEX(Gemeinde_Kennzahlen!A:W,MATCH(B1730,Gemeinde_Kennzahlen!B:B,),23)),INDEX(Gemeinde_Kennzahlen!A:W,MATCH(B1730,Gemeinde_Kennzahlen!B:B,),23),0),0)</f>
        <v>124073</v>
      </c>
    </row>
    <row r="1731" spans="1:21" x14ac:dyDescent="0.2">
      <c r="A1731">
        <v>5587</v>
      </c>
      <c r="B1731" t="s">
        <v>666</v>
      </c>
      <c r="C1731" s="6">
        <v>1.1699327288680901</v>
      </c>
      <c r="D1731" s="6">
        <v>0</v>
      </c>
      <c r="E1731" s="6">
        <v>1.1699327288680901</v>
      </c>
      <c r="F1731" s="6">
        <v>0</v>
      </c>
      <c r="G1731" s="6">
        <v>0.58496636443404504</v>
      </c>
      <c r="H1731" s="6">
        <v>0.58496636443404504</v>
      </c>
      <c r="I1731" s="6">
        <v>1.7548990933021351</v>
      </c>
      <c r="J1731" s="6">
        <v>1.7548990933021351</v>
      </c>
      <c r="K1731" s="6">
        <v>0</v>
      </c>
      <c r="L1731" s="6">
        <v>0.58496636443404504</v>
      </c>
      <c r="M1731" s="6">
        <f t="shared" si="162"/>
        <v>0.76045627376425862</v>
      </c>
      <c r="N1731" s="6">
        <f t="shared" si="163"/>
        <v>0.58496636443404504</v>
      </c>
      <c r="O1731" s="6">
        <f t="shared" si="164"/>
        <v>0.58496636443404504</v>
      </c>
      <c r="P1731" s="6">
        <f t="shared" si="165"/>
        <v>0.93594618309447208</v>
      </c>
      <c r="Q1731" s="6">
        <f t="shared" si="166"/>
        <v>0.21448766695914981</v>
      </c>
      <c r="R1731" s="6">
        <f t="shared" si="167"/>
        <v>0.17548990933021347</v>
      </c>
      <c r="S1731" t="str" cm="1">
        <f t="array" ref="S1731">_xlfn.IFS(R1731&gt;Q1731,"Zunahme",-1*Q1731&gt;R1731,"Abnahme",TRUE,"Konstant")</f>
        <v>Konstant</v>
      </c>
      <c r="T1731">
        <f>IFERROR(INDEX(Gemeinde_Kennzahlen!A:C,MATCH(B1731,Gemeinde_Kennzahlen!B:B,),3),0)</f>
        <v>8992</v>
      </c>
      <c r="U1731">
        <f>IFERROR(IF(ISNUMBER(INDEX(Gemeinde_Kennzahlen!A:W,MATCH(B1731,Gemeinde_Kennzahlen!B:B,),23)),INDEX(Gemeinde_Kennzahlen!A:W,MATCH(B1731,Gemeinde_Kennzahlen!B:B,),23),0),0)</f>
        <v>8103</v>
      </c>
    </row>
    <row r="1732" spans="1:21" x14ac:dyDescent="0.2">
      <c r="A1732">
        <v>5588</v>
      </c>
      <c r="B1732" t="s">
        <v>665</v>
      </c>
      <c r="C1732" s="6">
        <v>3.7622272385252074</v>
      </c>
      <c r="D1732" s="6">
        <v>3.7622272385252074</v>
      </c>
      <c r="E1732" s="6">
        <v>3.7622272385252074</v>
      </c>
      <c r="F1732" s="6">
        <v>3.7622272385252074</v>
      </c>
      <c r="G1732" s="6">
        <v>0</v>
      </c>
      <c r="H1732" s="6">
        <v>0</v>
      </c>
      <c r="I1732" s="6">
        <v>0</v>
      </c>
      <c r="J1732" s="6">
        <v>0</v>
      </c>
      <c r="K1732" s="6">
        <v>0</v>
      </c>
      <c r="L1732" s="6">
        <v>0</v>
      </c>
      <c r="M1732" s="6">
        <f t="shared" si="162"/>
        <v>1.504890895410083</v>
      </c>
      <c r="N1732" s="6">
        <f t="shared" si="163"/>
        <v>0</v>
      </c>
      <c r="O1732" s="6">
        <f t="shared" si="164"/>
        <v>3.0097817908201661</v>
      </c>
      <c r="P1732" s="6">
        <f t="shared" si="165"/>
        <v>0</v>
      </c>
      <c r="Q1732" s="6">
        <f t="shared" si="166"/>
        <v>0.6143691353857984</v>
      </c>
      <c r="R1732" s="6">
        <f t="shared" si="167"/>
        <v>-1.504890895410083</v>
      </c>
      <c r="S1732" t="str" cm="1">
        <f t="array" ref="S1732">_xlfn.IFS(R1732&gt;Q1732,"Zunahme",-1*Q1732&gt;R1732,"Abnahme",TRUE,"Konstant")</f>
        <v>Abnahme</v>
      </c>
      <c r="T1732">
        <f>IFERROR(INDEX(Gemeinde_Kennzahlen!A:C,MATCH(B1732,Gemeinde_Kennzahlen!B:B,),3),0)</f>
        <v>1529</v>
      </c>
      <c r="U1732">
        <f>IFERROR(IF(ISNUMBER(INDEX(Gemeinde_Kennzahlen!A:W,MATCH(B1732,Gemeinde_Kennzahlen!B:B,),23)),INDEX(Gemeinde_Kennzahlen!A:W,MATCH(B1732,Gemeinde_Kennzahlen!B:B,),23),0),0)</f>
        <v>1129</v>
      </c>
    </row>
    <row r="1733" spans="1:21" x14ac:dyDescent="0.2">
      <c r="A1733">
        <v>5589</v>
      </c>
      <c r="B1733" t="s">
        <v>664</v>
      </c>
      <c r="C1733" s="6">
        <v>3.131360576170346</v>
      </c>
      <c r="D1733" s="6">
        <v>1.565680288085173</v>
      </c>
      <c r="E1733" s="6">
        <v>2.6094671468086217</v>
      </c>
      <c r="F1733" s="6">
        <v>0.52189342936172434</v>
      </c>
      <c r="G1733" s="6">
        <v>1.0437868587234487</v>
      </c>
      <c r="H1733" s="6">
        <v>2.0875737174468973</v>
      </c>
      <c r="I1733" s="6">
        <v>2.6094671468086217</v>
      </c>
      <c r="J1733" s="6">
        <v>1.0437868587234487</v>
      </c>
      <c r="K1733" s="6">
        <v>1.565680288085173</v>
      </c>
      <c r="L1733" s="6">
        <v>2.0875737174468973</v>
      </c>
      <c r="M1733" s="6">
        <f t="shared" si="162"/>
        <v>1.8266270027660354</v>
      </c>
      <c r="N1733" s="6">
        <f t="shared" si="163"/>
        <v>1.8266270027660352</v>
      </c>
      <c r="O1733" s="6">
        <f t="shared" si="164"/>
        <v>1.774437659829863</v>
      </c>
      <c r="P1733" s="6">
        <f t="shared" si="165"/>
        <v>1.8788163457022076</v>
      </c>
      <c r="Q1733" s="6">
        <f t="shared" si="166"/>
        <v>0.26094671468086195</v>
      </c>
      <c r="R1733" s="6">
        <f t="shared" si="167"/>
        <v>5.2189342936172167E-2</v>
      </c>
      <c r="S1733" t="str" cm="1">
        <f t="array" ref="S1733">_xlfn.IFS(R1733&gt;Q1733,"Zunahme",-1*Q1733&gt;R1733,"Abnahme",TRUE,"Konstant")</f>
        <v>Konstant</v>
      </c>
      <c r="T1733">
        <f>IFERROR(INDEX(Gemeinde_Kennzahlen!A:C,MATCH(B1733,Gemeinde_Kennzahlen!B:B,),3),0)</f>
        <v>12413</v>
      </c>
      <c r="U1733">
        <f>IFERROR(IF(ISNUMBER(INDEX(Gemeinde_Kennzahlen!A:W,MATCH(B1733,Gemeinde_Kennzahlen!B:B,),23)),INDEX(Gemeinde_Kennzahlen!A:W,MATCH(B1733,Gemeinde_Kennzahlen!B:B,),23),0),0)</f>
        <v>6748</v>
      </c>
    </row>
    <row r="1734" spans="1:21" x14ac:dyDescent="0.2">
      <c r="A1734">
        <v>5590</v>
      </c>
      <c r="B1734" t="s">
        <v>663</v>
      </c>
      <c r="C1734" s="6">
        <v>1.2368073878627968</v>
      </c>
      <c r="D1734" s="6">
        <v>0.8245382585751978</v>
      </c>
      <c r="E1734" s="6">
        <v>1.2368073878627968</v>
      </c>
      <c r="F1734" s="6">
        <v>1.6490765171503956</v>
      </c>
      <c r="G1734" s="6">
        <v>2.4736147757255935</v>
      </c>
      <c r="H1734" s="6">
        <v>3.2981530343007912</v>
      </c>
      <c r="I1734" s="6">
        <v>7.008575197889181</v>
      </c>
      <c r="J1734" s="6">
        <v>1.6490765171503956</v>
      </c>
      <c r="K1734" s="6">
        <v>2.4736147757255935</v>
      </c>
      <c r="L1734" s="6">
        <v>0.8245382585751978</v>
      </c>
      <c r="M1734" s="6">
        <f t="shared" si="162"/>
        <v>2.2674802110817938</v>
      </c>
      <c r="N1734" s="6">
        <f t="shared" si="163"/>
        <v>1.6490765171503956</v>
      </c>
      <c r="O1734" s="6">
        <f t="shared" si="164"/>
        <v>1.4841688654353562</v>
      </c>
      <c r="P1734" s="6">
        <f t="shared" si="165"/>
        <v>3.0507915567282318</v>
      </c>
      <c r="Q1734" s="6">
        <f t="shared" si="166"/>
        <v>0.58384580547075637</v>
      </c>
      <c r="R1734" s="6">
        <f t="shared" si="167"/>
        <v>0.78331134564643801</v>
      </c>
      <c r="S1734" t="str" cm="1">
        <f t="array" ref="S1734">_xlfn.IFS(R1734&gt;Q1734,"Zunahme",-1*Q1734&gt;R1734,"Abnahme",TRUE,"Konstant")</f>
        <v>Zunahme</v>
      </c>
      <c r="T1734">
        <f>IFERROR(INDEX(Gemeinde_Kennzahlen!A:C,MATCH(B1734,Gemeinde_Kennzahlen!B:B,),3),0)</f>
        <v>18458</v>
      </c>
      <c r="U1734">
        <f>IFERROR(IF(ISNUMBER(INDEX(Gemeinde_Kennzahlen!A:W,MATCH(B1734,Gemeinde_Kennzahlen!B:B,),23)),INDEX(Gemeinde_Kennzahlen!A:W,MATCH(B1734,Gemeinde_Kennzahlen!B:B,),23),0),0)</f>
        <v>5798</v>
      </c>
    </row>
    <row r="1735" spans="1:21" x14ac:dyDescent="0.2">
      <c r="A1735">
        <v>5591</v>
      </c>
      <c r="B1735" t="s">
        <v>662</v>
      </c>
      <c r="C1735" s="6">
        <v>0.86762877057003207</v>
      </c>
      <c r="D1735" s="6">
        <v>3.759724672470139</v>
      </c>
      <c r="E1735" s="6">
        <v>2.3136767215200855</v>
      </c>
      <c r="F1735" s="6">
        <v>0.86762877057003207</v>
      </c>
      <c r="G1735" s="6">
        <v>1.7352575411400641</v>
      </c>
      <c r="H1735" s="6">
        <v>0.86762877057003207</v>
      </c>
      <c r="I1735" s="6">
        <v>2.0244671313300748</v>
      </c>
      <c r="J1735" s="6">
        <v>2.8920959019001069</v>
      </c>
      <c r="K1735" s="6">
        <v>1.4460479509500535</v>
      </c>
      <c r="L1735" s="6">
        <v>1.1568383607600428</v>
      </c>
      <c r="M1735" s="6">
        <f t="shared" si="162"/>
        <v>1.7930994591780667</v>
      </c>
      <c r="N1735" s="6">
        <f t="shared" si="163"/>
        <v>1.5906527460450588</v>
      </c>
      <c r="O1735" s="6">
        <f t="shared" si="164"/>
        <v>1.9087832952540709</v>
      </c>
      <c r="P1735" s="6">
        <f t="shared" si="165"/>
        <v>1.6774156231020618</v>
      </c>
      <c r="Q1735" s="6">
        <f t="shared" si="166"/>
        <v>0.30728282674435237</v>
      </c>
      <c r="R1735" s="6">
        <f t="shared" si="167"/>
        <v>-0.11568383607600485</v>
      </c>
      <c r="S1735" t="str" cm="1">
        <f t="array" ref="S1735">_xlfn.IFS(R1735&gt;Q1735,"Zunahme",-1*Q1735&gt;R1735,"Abnahme",TRUE,"Konstant")</f>
        <v>Konstant</v>
      </c>
      <c r="T1735">
        <f>IFERROR(INDEX(Gemeinde_Kennzahlen!A:C,MATCH(B1735,Gemeinde_Kennzahlen!B:B,),3),0)</f>
        <v>20886</v>
      </c>
      <c r="U1735">
        <f>IFERROR(IF(ISNUMBER(INDEX(Gemeinde_Kennzahlen!A:W,MATCH(B1735,Gemeinde_Kennzahlen!B:B,),23)),INDEX(Gemeinde_Kennzahlen!A:W,MATCH(B1735,Gemeinde_Kennzahlen!B:B,),23),0),0)</f>
        <v>13691</v>
      </c>
    </row>
    <row r="1736" spans="1:21" x14ac:dyDescent="0.2">
      <c r="A1736">
        <v>5592</v>
      </c>
      <c r="B1736" t="s">
        <v>661</v>
      </c>
      <c r="C1736" s="6">
        <v>3.0404378230465183</v>
      </c>
      <c r="D1736" s="6">
        <v>0</v>
      </c>
      <c r="E1736" s="6">
        <v>3.0404378230465183</v>
      </c>
      <c r="F1736" s="6">
        <v>3.0404378230465183</v>
      </c>
      <c r="G1736" s="6">
        <v>6.0808756460930367</v>
      </c>
      <c r="H1736" s="6">
        <v>0</v>
      </c>
      <c r="I1736" s="6">
        <v>6.0808756460930367</v>
      </c>
      <c r="J1736" s="6">
        <v>3.0404378230465183</v>
      </c>
      <c r="K1736" s="6">
        <v>0</v>
      </c>
      <c r="L1736" s="6">
        <v>0</v>
      </c>
      <c r="M1736" s="6">
        <f t="shared" si="162"/>
        <v>2.4323502584372148</v>
      </c>
      <c r="N1736" s="6">
        <f t="shared" si="163"/>
        <v>3.0404378230465183</v>
      </c>
      <c r="O1736" s="6">
        <f t="shared" si="164"/>
        <v>3.0404378230465183</v>
      </c>
      <c r="P1736" s="6">
        <f t="shared" si="165"/>
        <v>1.824262693827911</v>
      </c>
      <c r="Q1736" s="6">
        <f t="shared" si="166"/>
        <v>0.75841844264192582</v>
      </c>
      <c r="R1736" s="6">
        <f t="shared" si="167"/>
        <v>-0.6080875646093038</v>
      </c>
      <c r="S1736" t="str" cm="1">
        <f t="array" ref="S1736">_xlfn.IFS(R1736&gt;Q1736,"Zunahme",-1*Q1736&gt;R1736,"Abnahme",TRUE,"Konstant")</f>
        <v>Konstant</v>
      </c>
      <c r="T1736">
        <f>IFERROR(INDEX(Gemeinde_Kennzahlen!A:C,MATCH(B1736,Gemeinde_Kennzahlen!B:B,),3),0)</f>
        <v>3289</v>
      </c>
      <c r="U1736">
        <f>IFERROR(IF(ISNUMBER(INDEX(Gemeinde_Kennzahlen!A:W,MATCH(B1736,Gemeinde_Kennzahlen!B:B,),23)),INDEX(Gemeinde_Kennzahlen!A:W,MATCH(B1736,Gemeinde_Kennzahlen!B:B,),23),0),0)</f>
        <v>0</v>
      </c>
    </row>
    <row r="1737" spans="1:21" x14ac:dyDescent="0.2">
      <c r="A1737">
        <v>5601</v>
      </c>
      <c r="B1737" t="s">
        <v>660</v>
      </c>
      <c r="C1737" s="6">
        <v>0</v>
      </c>
      <c r="D1737" s="6">
        <v>6.6050198150594452</v>
      </c>
      <c r="E1737" s="6">
        <v>0</v>
      </c>
      <c r="F1737" s="6">
        <v>3.3025099075297226</v>
      </c>
      <c r="G1737" s="6">
        <v>0</v>
      </c>
      <c r="H1737" s="6">
        <v>0</v>
      </c>
      <c r="I1737" s="6">
        <v>0</v>
      </c>
      <c r="J1737" s="6">
        <v>0</v>
      </c>
      <c r="K1737" s="6">
        <v>0</v>
      </c>
      <c r="L1737" s="6">
        <v>3.3025099075297226</v>
      </c>
      <c r="M1737" s="6">
        <f t="shared" si="162"/>
        <v>1.321003963011889</v>
      </c>
      <c r="N1737" s="6">
        <f t="shared" si="163"/>
        <v>0</v>
      </c>
      <c r="O1737" s="6">
        <f t="shared" si="164"/>
        <v>1.9815059445178336</v>
      </c>
      <c r="P1737" s="6">
        <f t="shared" si="165"/>
        <v>0.66050198150594452</v>
      </c>
      <c r="Q1737" s="6">
        <f t="shared" si="166"/>
        <v>0.73021241531382652</v>
      </c>
      <c r="R1737" s="6">
        <f t="shared" si="167"/>
        <v>-0.66050198150594452</v>
      </c>
      <c r="S1737" t="str" cm="1">
        <f t="array" ref="S1737">_xlfn.IFS(R1737&gt;Q1737,"Zunahme",-1*Q1737&gt;R1737,"Abnahme",TRUE,"Konstant")</f>
        <v>Konstant</v>
      </c>
      <c r="T1737">
        <f>IFERROR(INDEX(Gemeinde_Kennzahlen!A:C,MATCH(B1737,Gemeinde_Kennzahlen!B:B,),3),0)</f>
        <v>2234</v>
      </c>
      <c r="U1737">
        <f>IFERROR(IF(ISNUMBER(INDEX(Gemeinde_Kennzahlen!A:W,MATCH(B1737,Gemeinde_Kennzahlen!B:B,),23)),INDEX(Gemeinde_Kennzahlen!A:W,MATCH(B1737,Gemeinde_Kennzahlen!B:B,),23),0),0)</f>
        <v>794</v>
      </c>
    </row>
    <row r="1738" spans="1:21" x14ac:dyDescent="0.2">
      <c r="A1738">
        <v>5604</v>
      </c>
      <c r="B1738" t="s">
        <v>659</v>
      </c>
      <c r="C1738" s="6">
        <v>0</v>
      </c>
      <c r="D1738" s="6">
        <v>0</v>
      </c>
      <c r="E1738" s="6">
        <v>0</v>
      </c>
      <c r="F1738" s="6">
        <v>0</v>
      </c>
      <c r="G1738" s="6">
        <v>0</v>
      </c>
      <c r="H1738" s="6">
        <v>0</v>
      </c>
      <c r="I1738" s="6">
        <v>0</v>
      </c>
      <c r="J1738" s="6">
        <v>0</v>
      </c>
      <c r="K1738" s="6">
        <v>0</v>
      </c>
      <c r="L1738" s="6">
        <v>3.2615786040443577</v>
      </c>
      <c r="M1738" s="6">
        <f t="shared" si="162"/>
        <v>0.32615786040443578</v>
      </c>
      <c r="N1738" s="6">
        <f t="shared" si="163"/>
        <v>0</v>
      </c>
      <c r="O1738" s="6">
        <f t="shared" si="164"/>
        <v>0</v>
      </c>
      <c r="P1738" s="6">
        <f t="shared" si="165"/>
        <v>0.65231572080887157</v>
      </c>
      <c r="Q1738" s="6">
        <f t="shared" si="166"/>
        <v>0.32615786040443573</v>
      </c>
      <c r="R1738" s="6">
        <f t="shared" si="167"/>
        <v>0.32615786040443578</v>
      </c>
      <c r="S1738" t="str" cm="1">
        <f t="array" ref="S1738">_xlfn.IFS(R1738&gt;Q1738,"Zunahme",-1*Q1738&gt;R1738,"Abnahme",TRUE,"Konstant")</f>
        <v>Konstant</v>
      </c>
      <c r="T1738">
        <f>IFERROR(INDEX(Gemeinde_Kennzahlen!A:C,MATCH(B1738,Gemeinde_Kennzahlen!B:B,),3),0)</f>
        <v>2064</v>
      </c>
      <c r="U1738">
        <f>IFERROR(IF(ISNUMBER(INDEX(Gemeinde_Kennzahlen!A:W,MATCH(B1738,Gemeinde_Kennzahlen!B:B,),23)),INDEX(Gemeinde_Kennzahlen!A:W,MATCH(B1738,Gemeinde_Kennzahlen!B:B,),23),0),0)</f>
        <v>1002</v>
      </c>
    </row>
    <row r="1739" spans="1:21" x14ac:dyDescent="0.2">
      <c r="A1739">
        <v>5606</v>
      </c>
      <c r="B1739" t="s">
        <v>658</v>
      </c>
      <c r="C1739" s="6">
        <v>1.4962220393506396</v>
      </c>
      <c r="D1739" s="6">
        <v>2.2443330590259594</v>
      </c>
      <c r="E1739" s="6">
        <v>2.9924440787012792</v>
      </c>
      <c r="F1739" s="6">
        <v>2.2443330590259594</v>
      </c>
      <c r="G1739" s="6">
        <v>0.74811101967531979</v>
      </c>
      <c r="H1739" s="6">
        <v>0.74811101967531979</v>
      </c>
      <c r="I1739" s="6">
        <v>2.2443330590259594</v>
      </c>
      <c r="J1739" s="6">
        <v>2.2443330590259594</v>
      </c>
      <c r="K1739" s="6">
        <v>3.7405550983765989</v>
      </c>
      <c r="L1739" s="6">
        <v>0.74811101967531979</v>
      </c>
      <c r="M1739" s="6">
        <f t="shared" si="162"/>
        <v>1.9450886511558316</v>
      </c>
      <c r="N1739" s="6">
        <f t="shared" si="163"/>
        <v>2.2443330590259594</v>
      </c>
      <c r="O1739" s="6">
        <f t="shared" si="164"/>
        <v>1.9450886511558316</v>
      </c>
      <c r="P1739" s="6">
        <f t="shared" si="165"/>
        <v>1.9450886511558316</v>
      </c>
      <c r="Q1739" s="6">
        <f t="shared" si="166"/>
        <v>0.31934985349157596</v>
      </c>
      <c r="R1739" s="6">
        <f t="shared" si="167"/>
        <v>0</v>
      </c>
      <c r="S1739" t="str" cm="1">
        <f t="array" ref="S1739">_xlfn.IFS(R1739&gt;Q1739,"Zunahme",-1*Q1739&gt;R1739,"Abnahme",TRUE,"Konstant")</f>
        <v>Konstant</v>
      </c>
      <c r="T1739">
        <f>IFERROR(INDEX(Gemeinde_Kennzahlen!A:C,MATCH(B1739,Gemeinde_Kennzahlen!B:B,),3),0)</f>
        <v>10348</v>
      </c>
      <c r="U1739">
        <f>IFERROR(IF(ISNUMBER(INDEX(Gemeinde_Kennzahlen!A:W,MATCH(B1739,Gemeinde_Kennzahlen!B:B,),23)),INDEX(Gemeinde_Kennzahlen!A:W,MATCH(B1739,Gemeinde_Kennzahlen!B:B,),23),0),0)</f>
        <v>3019</v>
      </c>
    </row>
    <row r="1740" spans="1:21" x14ac:dyDescent="0.2">
      <c r="A1740">
        <v>5607</v>
      </c>
      <c r="B1740" t="s">
        <v>657</v>
      </c>
      <c r="C1740" s="6">
        <v>4.0824658093488466</v>
      </c>
      <c r="D1740" s="6">
        <v>2.0412329046744233</v>
      </c>
      <c r="E1740" s="6">
        <v>2.0412329046744233</v>
      </c>
      <c r="F1740" s="6">
        <v>0</v>
      </c>
      <c r="G1740" s="6">
        <v>0</v>
      </c>
      <c r="H1740" s="6">
        <v>0</v>
      </c>
      <c r="I1740" s="6">
        <v>0</v>
      </c>
      <c r="J1740" s="6">
        <v>4.0824658093488466</v>
      </c>
      <c r="K1740" s="6">
        <v>0</v>
      </c>
      <c r="L1740" s="6">
        <v>0</v>
      </c>
      <c r="M1740" s="6">
        <f t="shared" si="162"/>
        <v>1.224739742804654</v>
      </c>
      <c r="N1740" s="6">
        <f t="shared" si="163"/>
        <v>0</v>
      </c>
      <c r="O1740" s="6">
        <f t="shared" si="164"/>
        <v>1.6329863237395386</v>
      </c>
      <c r="P1740" s="6">
        <f t="shared" si="165"/>
        <v>0.81649316186976928</v>
      </c>
      <c r="Q1740" s="6">
        <f t="shared" si="166"/>
        <v>0.5443287745798463</v>
      </c>
      <c r="R1740" s="6">
        <f t="shared" si="167"/>
        <v>-0.40824658093488475</v>
      </c>
      <c r="S1740" t="str" cm="1">
        <f t="array" ref="S1740">_xlfn.IFS(R1740&gt;Q1740,"Zunahme",-1*Q1740&gt;R1740,"Abnahme",TRUE,"Konstant")</f>
        <v>Konstant</v>
      </c>
      <c r="T1740">
        <f>IFERROR(INDEX(Gemeinde_Kennzahlen!A:C,MATCH(B1740,Gemeinde_Kennzahlen!B:B,),3),0)</f>
        <v>2869</v>
      </c>
      <c r="U1740">
        <f>IFERROR(IF(ISNUMBER(INDEX(Gemeinde_Kennzahlen!A:W,MATCH(B1740,Gemeinde_Kennzahlen!B:B,),23)),INDEX(Gemeinde_Kennzahlen!A:W,MATCH(B1740,Gemeinde_Kennzahlen!B:B,),23),0),0)</f>
        <v>2030</v>
      </c>
    </row>
    <row r="1741" spans="1:21" x14ac:dyDescent="0.2">
      <c r="A1741">
        <v>5609</v>
      </c>
      <c r="B1741" t="s">
        <v>656</v>
      </c>
      <c r="C1741" s="6">
        <v>0</v>
      </c>
      <c r="D1741" s="6">
        <v>0</v>
      </c>
      <c r="E1741" s="6">
        <v>0</v>
      </c>
      <c r="F1741" s="6">
        <v>0</v>
      </c>
      <c r="G1741" s="6">
        <v>0</v>
      </c>
      <c r="H1741" s="6">
        <v>21.231422505307854</v>
      </c>
      <c r="I1741" s="6">
        <v>21.231422505307854</v>
      </c>
      <c r="J1741" s="6">
        <v>21.231422505307854</v>
      </c>
      <c r="K1741" s="6">
        <v>0</v>
      </c>
      <c r="L1741" s="6">
        <v>0</v>
      </c>
      <c r="M1741" s="6">
        <f t="shared" si="162"/>
        <v>6.3694267515923562</v>
      </c>
      <c r="N1741" s="6">
        <f t="shared" si="163"/>
        <v>0</v>
      </c>
      <c r="O1741" s="6">
        <f t="shared" si="164"/>
        <v>0</v>
      </c>
      <c r="P1741" s="6">
        <f t="shared" si="165"/>
        <v>12.738853503184712</v>
      </c>
      <c r="Q1741" s="6">
        <f t="shared" si="166"/>
        <v>3.2431533580720733</v>
      </c>
      <c r="R1741" s="6">
        <f t="shared" si="167"/>
        <v>6.3694267515923562</v>
      </c>
      <c r="S1741" t="str" cm="1">
        <f t="array" ref="S1741">_xlfn.IFS(R1741&gt;Q1741,"Zunahme",-1*Q1741&gt;R1741,"Abnahme",TRUE,"Konstant")</f>
        <v>Zunahme</v>
      </c>
      <c r="T1741">
        <f>IFERROR(INDEX(Gemeinde_Kennzahlen!A:C,MATCH(B1741,Gemeinde_Kennzahlen!B:B,),3),0)</f>
        <v>342</v>
      </c>
      <c r="U1741">
        <f>IFERROR(IF(ISNUMBER(INDEX(Gemeinde_Kennzahlen!A:W,MATCH(B1741,Gemeinde_Kennzahlen!B:B,),23)),INDEX(Gemeinde_Kennzahlen!A:W,MATCH(B1741,Gemeinde_Kennzahlen!B:B,),23),0),0)</f>
        <v>129</v>
      </c>
    </row>
    <row r="1742" spans="1:21" x14ac:dyDescent="0.2">
      <c r="A1742">
        <v>5610</v>
      </c>
      <c r="B1742" t="s">
        <v>655</v>
      </c>
      <c r="C1742" s="6">
        <v>0</v>
      </c>
      <c r="D1742" s="6">
        <v>0</v>
      </c>
      <c r="E1742" s="6">
        <v>0</v>
      </c>
      <c r="F1742" s="6">
        <v>0</v>
      </c>
      <c r="G1742" s="6">
        <v>0</v>
      </c>
      <c r="H1742" s="6">
        <v>0</v>
      </c>
      <c r="I1742" s="6">
        <v>0</v>
      </c>
      <c r="J1742" s="6">
        <v>0</v>
      </c>
      <c r="K1742" s="6">
        <v>0</v>
      </c>
      <c r="L1742" s="6">
        <v>0</v>
      </c>
      <c r="M1742" s="6">
        <f t="shared" si="162"/>
        <v>0</v>
      </c>
      <c r="N1742" s="6">
        <f t="shared" si="163"/>
        <v>0</v>
      </c>
      <c r="O1742" s="6">
        <f t="shared" si="164"/>
        <v>0</v>
      </c>
      <c r="P1742" s="6">
        <f t="shared" si="165"/>
        <v>0</v>
      </c>
      <c r="Q1742" s="6">
        <f t="shared" si="166"/>
        <v>0</v>
      </c>
      <c r="R1742" s="6">
        <f t="shared" si="167"/>
        <v>0</v>
      </c>
      <c r="S1742" t="str" cm="1">
        <f t="array" ref="S1742">_xlfn.IFS(R1742&gt;Q1742,"Zunahme",-1*Q1742&gt;R1742,"Abnahme",TRUE,"Konstant")</f>
        <v>Konstant</v>
      </c>
      <c r="T1742">
        <f>IFERROR(INDEX(Gemeinde_Kennzahlen!A:C,MATCH(B1742,Gemeinde_Kennzahlen!B:B,),3),0)</f>
        <v>380</v>
      </c>
      <c r="U1742">
        <f>IFERROR(IF(ISNUMBER(INDEX(Gemeinde_Kennzahlen!A:W,MATCH(B1742,Gemeinde_Kennzahlen!B:B,),23)),INDEX(Gemeinde_Kennzahlen!A:W,MATCH(B1742,Gemeinde_Kennzahlen!B:B,),23),0),0)</f>
        <v>0</v>
      </c>
    </row>
    <row r="1743" spans="1:21" x14ac:dyDescent="0.2">
      <c r="A1743">
        <v>5611</v>
      </c>
      <c r="B1743" t="s">
        <v>654</v>
      </c>
      <c r="C1743" s="6">
        <v>2.0682523267838677</v>
      </c>
      <c r="D1743" s="6">
        <v>0</v>
      </c>
      <c r="E1743" s="6">
        <v>0</v>
      </c>
      <c r="F1743" s="6">
        <v>2.0682523267838677</v>
      </c>
      <c r="G1743" s="6">
        <v>2.0682523267838677</v>
      </c>
      <c r="H1743" s="6">
        <v>2.0682523267838677</v>
      </c>
      <c r="I1743" s="6">
        <v>2.0682523267838677</v>
      </c>
      <c r="J1743" s="6">
        <v>2.0682523267838677</v>
      </c>
      <c r="K1743" s="6">
        <v>2.0682523267838677</v>
      </c>
      <c r="L1743" s="6">
        <v>0</v>
      </c>
      <c r="M1743" s="6">
        <f t="shared" si="162"/>
        <v>1.4477766287487071</v>
      </c>
      <c r="N1743" s="6">
        <f t="shared" si="163"/>
        <v>2.0682523267838677</v>
      </c>
      <c r="O1743" s="6">
        <f t="shared" si="164"/>
        <v>1.2409513960703207</v>
      </c>
      <c r="P1743" s="6">
        <f t="shared" si="165"/>
        <v>1.6546018614270941</v>
      </c>
      <c r="Q1743" s="6">
        <f t="shared" si="166"/>
        <v>0.31593076145852061</v>
      </c>
      <c r="R1743" s="6">
        <f t="shared" si="167"/>
        <v>0.20682523267838704</v>
      </c>
      <c r="S1743" t="str" cm="1">
        <f t="array" ref="S1743">_xlfn.IFS(R1743&gt;Q1743,"Zunahme",-1*Q1743&gt;R1743,"Abnahme",TRUE,"Konstant")</f>
        <v>Konstant</v>
      </c>
      <c r="T1743">
        <f>IFERROR(INDEX(Gemeinde_Kennzahlen!A:C,MATCH(B1743,Gemeinde_Kennzahlen!B:B,),3),0)</f>
        <v>3352</v>
      </c>
      <c r="U1743">
        <f>IFERROR(IF(ISNUMBER(INDEX(Gemeinde_Kennzahlen!A:W,MATCH(B1743,Gemeinde_Kennzahlen!B:B,),23)),INDEX(Gemeinde_Kennzahlen!A:W,MATCH(B1743,Gemeinde_Kennzahlen!B:B,),23),0),0)</f>
        <v>1483</v>
      </c>
    </row>
    <row r="1744" spans="1:21" x14ac:dyDescent="0.2">
      <c r="A1744">
        <v>5613</v>
      </c>
      <c r="B1744" t="s">
        <v>653</v>
      </c>
      <c r="C1744" s="6">
        <v>1.3950892857142858</v>
      </c>
      <c r="D1744" s="6">
        <v>0</v>
      </c>
      <c r="E1744" s="6">
        <v>0</v>
      </c>
      <c r="F1744" s="6">
        <v>1.3950892857142858</v>
      </c>
      <c r="G1744" s="6">
        <v>0</v>
      </c>
      <c r="H1744" s="6">
        <v>4.1852678571428568</v>
      </c>
      <c r="I1744" s="6">
        <v>2.7901785714285716</v>
      </c>
      <c r="J1744" s="6">
        <v>0</v>
      </c>
      <c r="K1744" s="6">
        <v>0</v>
      </c>
      <c r="L1744" s="6">
        <v>1.3950892857142858</v>
      </c>
      <c r="M1744" s="6">
        <f t="shared" si="162"/>
        <v>1.1160714285714286</v>
      </c>
      <c r="N1744" s="6">
        <f t="shared" si="163"/>
        <v>0.6975446428571429</v>
      </c>
      <c r="O1744" s="6">
        <f t="shared" si="164"/>
        <v>0.5580357142857143</v>
      </c>
      <c r="P1744" s="6">
        <f t="shared" si="165"/>
        <v>1.674107142857143</v>
      </c>
      <c r="Q1744" s="6">
        <f t="shared" si="166"/>
        <v>0.45563425274984704</v>
      </c>
      <c r="R1744" s="6">
        <f t="shared" si="167"/>
        <v>0.55803571428571441</v>
      </c>
      <c r="S1744" t="str" cm="1">
        <f t="array" ref="S1744">_xlfn.IFS(R1744&gt;Q1744,"Zunahme",-1*Q1744&gt;R1744,"Abnahme",TRUE,"Konstant")</f>
        <v>Zunahme</v>
      </c>
      <c r="T1744">
        <f>IFERROR(INDEX(Gemeinde_Kennzahlen!A:C,MATCH(B1744,Gemeinde_Kennzahlen!B:B,),3),0)</f>
        <v>5343</v>
      </c>
      <c r="U1744">
        <f>IFERROR(IF(ISNUMBER(INDEX(Gemeinde_Kennzahlen!A:W,MATCH(B1744,Gemeinde_Kennzahlen!B:B,),23)),INDEX(Gemeinde_Kennzahlen!A:W,MATCH(B1744,Gemeinde_Kennzahlen!B:B,),23),0),0)</f>
        <v>1825</v>
      </c>
    </row>
    <row r="1745" spans="1:21" x14ac:dyDescent="0.2">
      <c r="A1745">
        <v>5621</v>
      </c>
      <c r="B1745" t="s">
        <v>652</v>
      </c>
      <c r="C1745" s="6">
        <v>0</v>
      </c>
      <c r="D1745" s="6">
        <v>4.4863167339614183</v>
      </c>
      <c r="E1745" s="6">
        <v>4.4863167339614183</v>
      </c>
      <c r="F1745" s="6">
        <v>0</v>
      </c>
      <c r="G1745" s="6">
        <v>0</v>
      </c>
      <c r="H1745" s="6">
        <v>0</v>
      </c>
      <c r="I1745" s="6">
        <v>0</v>
      </c>
      <c r="J1745" s="6">
        <v>0</v>
      </c>
      <c r="K1745" s="6">
        <v>0</v>
      </c>
      <c r="L1745" s="6">
        <v>4.4863167339614183</v>
      </c>
      <c r="M1745" s="6">
        <f t="shared" si="162"/>
        <v>1.3458950201884254</v>
      </c>
      <c r="N1745" s="6">
        <f t="shared" si="163"/>
        <v>0</v>
      </c>
      <c r="O1745" s="6">
        <f t="shared" si="164"/>
        <v>1.7945266935845674</v>
      </c>
      <c r="P1745" s="6">
        <f t="shared" si="165"/>
        <v>0.8972633467922837</v>
      </c>
      <c r="Q1745" s="6">
        <f t="shared" si="166"/>
        <v>0.68529620083084197</v>
      </c>
      <c r="R1745" s="6">
        <f t="shared" si="167"/>
        <v>-0.44863167339614174</v>
      </c>
      <c r="S1745" t="str" cm="1">
        <f t="array" ref="S1745">_xlfn.IFS(R1745&gt;Q1745,"Zunahme",-1*Q1745&gt;R1745,"Abnahme",TRUE,"Konstant")</f>
        <v>Konstant</v>
      </c>
      <c r="T1745">
        <f>IFERROR(INDEX(Gemeinde_Kennzahlen!A:C,MATCH(B1745,Gemeinde_Kennzahlen!B:B,),3),0)</f>
        <v>539</v>
      </c>
      <c r="U1745">
        <f>IFERROR(IF(ISNUMBER(INDEX(Gemeinde_Kennzahlen!A:W,MATCH(B1745,Gemeinde_Kennzahlen!B:B,),23)),INDEX(Gemeinde_Kennzahlen!A:W,MATCH(B1745,Gemeinde_Kennzahlen!B:B,),23),0),0)</f>
        <v>1690</v>
      </c>
    </row>
    <row r="1746" spans="1:21" x14ac:dyDescent="0.2">
      <c r="A1746">
        <v>5622</v>
      </c>
      <c r="B1746" t="s">
        <v>651</v>
      </c>
      <c r="C1746" s="6">
        <v>0</v>
      </c>
      <c r="D1746" s="6">
        <v>0</v>
      </c>
      <c r="E1746" s="6">
        <v>0</v>
      </c>
      <c r="F1746" s="6">
        <v>0</v>
      </c>
      <c r="G1746" s="6">
        <v>0</v>
      </c>
      <c r="H1746" s="6">
        <v>0</v>
      </c>
      <c r="I1746" s="6">
        <v>0</v>
      </c>
      <c r="J1746" s="6">
        <v>0</v>
      </c>
      <c r="K1746" s="6">
        <v>0</v>
      </c>
      <c r="L1746" s="6">
        <v>0</v>
      </c>
      <c r="M1746" s="6">
        <f t="shared" si="162"/>
        <v>0</v>
      </c>
      <c r="N1746" s="6">
        <f t="shared" si="163"/>
        <v>0</v>
      </c>
      <c r="O1746" s="6">
        <f t="shared" si="164"/>
        <v>0</v>
      </c>
      <c r="P1746" s="6">
        <f t="shared" si="165"/>
        <v>0</v>
      </c>
      <c r="Q1746" s="6">
        <f t="shared" si="166"/>
        <v>0</v>
      </c>
      <c r="R1746" s="6">
        <f t="shared" si="167"/>
        <v>0</v>
      </c>
      <c r="S1746" t="str" cm="1">
        <f t="array" ref="S1746">_xlfn.IFS(R1746&gt;Q1746,"Zunahme",-1*Q1746&gt;R1746,"Abnahme",TRUE,"Konstant")</f>
        <v>Konstant</v>
      </c>
      <c r="T1746">
        <f>IFERROR(INDEX(Gemeinde_Kennzahlen!A:C,MATCH(B1746,Gemeinde_Kennzahlen!B:B,),3),0)</f>
        <v>577</v>
      </c>
      <c r="U1746">
        <f>IFERROR(IF(ISNUMBER(INDEX(Gemeinde_Kennzahlen!A:W,MATCH(B1746,Gemeinde_Kennzahlen!B:B,),23)),INDEX(Gemeinde_Kennzahlen!A:W,MATCH(B1746,Gemeinde_Kennzahlen!B:B,),23),0),0)</f>
        <v>387</v>
      </c>
    </row>
    <row r="1747" spans="1:21" x14ac:dyDescent="0.2">
      <c r="A1747">
        <v>5623</v>
      </c>
      <c r="B1747" t="s">
        <v>650</v>
      </c>
      <c r="C1747" s="6">
        <v>0</v>
      </c>
      <c r="D1747" s="6">
        <v>0</v>
      </c>
      <c r="E1747" s="6">
        <v>0</v>
      </c>
      <c r="F1747" s="6">
        <v>0</v>
      </c>
      <c r="G1747" s="6">
        <v>0</v>
      </c>
      <c r="H1747" s="6">
        <v>0</v>
      </c>
      <c r="I1747" s="6">
        <v>0</v>
      </c>
      <c r="J1747" s="6">
        <v>0</v>
      </c>
      <c r="K1747" s="6">
        <v>0</v>
      </c>
      <c r="L1747" s="6">
        <v>0</v>
      </c>
      <c r="M1747" s="6">
        <f t="shared" ref="M1747:M1810" si="168">AVERAGE(C1747:L1747)</f>
        <v>0</v>
      </c>
      <c r="N1747" s="6">
        <f t="shared" ref="N1747:N1810" si="169">MEDIAN(C1747:L1747)</f>
        <v>0</v>
      </c>
      <c r="O1747" s="6">
        <f t="shared" ref="O1747:O1810" si="170">AVERAGE((C1747:G1747))</f>
        <v>0</v>
      </c>
      <c r="P1747" s="6">
        <f t="shared" ref="P1747:P1810" si="171">AVERAGE(H1747:L1747)</f>
        <v>0</v>
      </c>
      <c r="Q1747" s="6">
        <f t="shared" ref="Q1747:Q1810" si="172">STDEVA(C1747:L1747)/SQRT(COUNT(C1747:L1747))</f>
        <v>0</v>
      </c>
      <c r="R1747" s="6">
        <f t="shared" ref="R1747:R1810" si="173">P1747-M1747</f>
        <v>0</v>
      </c>
      <c r="S1747" t="str" cm="1">
        <f t="array" ref="S1747">_xlfn.IFS(R1747&gt;Q1747,"Zunahme",-1*Q1747&gt;R1747,"Abnahme",TRUE,"Konstant")</f>
        <v>Konstant</v>
      </c>
      <c r="T1747">
        <f>IFERROR(INDEX(Gemeinde_Kennzahlen!A:C,MATCH(B1747,Gemeinde_Kennzahlen!B:B,),3),0)</f>
        <v>685</v>
      </c>
      <c r="U1747">
        <f>IFERROR(IF(ISNUMBER(INDEX(Gemeinde_Kennzahlen!A:W,MATCH(B1747,Gemeinde_Kennzahlen!B:B,),23)),INDEX(Gemeinde_Kennzahlen!A:W,MATCH(B1747,Gemeinde_Kennzahlen!B:B,),23),0),0)</f>
        <v>0</v>
      </c>
    </row>
    <row r="1748" spans="1:21" x14ac:dyDescent="0.2">
      <c r="A1748">
        <v>5624</v>
      </c>
      <c r="B1748" t="s">
        <v>649</v>
      </c>
      <c r="C1748" s="6">
        <v>0</v>
      </c>
      <c r="D1748" s="6">
        <v>0.65423617926071309</v>
      </c>
      <c r="E1748" s="6">
        <v>1.3084723585214262</v>
      </c>
      <c r="F1748" s="6">
        <v>0.65423617926071309</v>
      </c>
      <c r="G1748" s="6">
        <v>0.65423617926071309</v>
      </c>
      <c r="H1748" s="6">
        <v>2.6169447170428524</v>
      </c>
      <c r="I1748" s="6">
        <v>1.3084723585214262</v>
      </c>
      <c r="J1748" s="6">
        <v>0.65423617926071309</v>
      </c>
      <c r="K1748" s="6">
        <v>1.9627085377821394</v>
      </c>
      <c r="L1748" s="6">
        <v>1.9627085377821394</v>
      </c>
      <c r="M1748" s="6">
        <f t="shared" si="168"/>
        <v>1.1776251226692835</v>
      </c>
      <c r="N1748" s="6">
        <f t="shared" si="169"/>
        <v>0.98135426889106969</v>
      </c>
      <c r="O1748" s="6">
        <f t="shared" si="170"/>
        <v>0.65423617926071309</v>
      </c>
      <c r="P1748" s="6">
        <f t="shared" si="171"/>
        <v>1.7010140660778543</v>
      </c>
      <c r="Q1748" s="6">
        <f t="shared" si="172"/>
        <v>0.25432131260910695</v>
      </c>
      <c r="R1748" s="6">
        <f t="shared" si="173"/>
        <v>0.52338894340857078</v>
      </c>
      <c r="S1748" t="str" cm="1">
        <f t="array" ref="S1748">_xlfn.IFS(R1748&gt;Q1748,"Zunahme",-1*Q1748&gt;R1748,"Abnahme",TRUE,"Konstant")</f>
        <v>Zunahme</v>
      </c>
      <c r="T1748">
        <f>IFERROR(INDEX(Gemeinde_Kennzahlen!A:C,MATCH(B1748,Gemeinde_Kennzahlen!B:B,),3),0)</f>
        <v>8930</v>
      </c>
      <c r="U1748">
        <f>IFERROR(IF(ISNUMBER(INDEX(Gemeinde_Kennzahlen!A:W,MATCH(B1748,Gemeinde_Kennzahlen!B:B,),23)),INDEX(Gemeinde_Kennzahlen!A:W,MATCH(B1748,Gemeinde_Kennzahlen!B:B,),23),0),0)</f>
        <v>6355</v>
      </c>
    </row>
    <row r="1749" spans="1:21" x14ac:dyDescent="0.2">
      <c r="A1749">
        <v>5625</v>
      </c>
      <c r="B1749" t="s">
        <v>648</v>
      </c>
      <c r="C1749" s="6">
        <v>0</v>
      </c>
      <c r="D1749" s="6">
        <v>0</v>
      </c>
      <c r="E1749" s="6">
        <v>21.739130434782609</v>
      </c>
      <c r="F1749" s="6">
        <v>0</v>
      </c>
      <c r="G1749" s="6">
        <v>0</v>
      </c>
      <c r="H1749" s="6">
        <v>0</v>
      </c>
      <c r="I1749" s="6">
        <v>0</v>
      </c>
      <c r="J1749" s="6">
        <v>0</v>
      </c>
      <c r="K1749" s="6">
        <v>0</v>
      </c>
      <c r="L1749" s="6">
        <v>0</v>
      </c>
      <c r="M1749" s="6">
        <f t="shared" si="168"/>
        <v>2.1739130434782608</v>
      </c>
      <c r="N1749" s="6">
        <f t="shared" si="169"/>
        <v>0</v>
      </c>
      <c r="O1749" s="6">
        <f t="shared" si="170"/>
        <v>4.3478260869565215</v>
      </c>
      <c r="P1749" s="6">
        <f t="shared" si="171"/>
        <v>0</v>
      </c>
      <c r="Q1749" s="6">
        <f t="shared" si="172"/>
        <v>2.1739130434782608</v>
      </c>
      <c r="R1749" s="6">
        <f t="shared" si="173"/>
        <v>-2.1739130434782608</v>
      </c>
      <c r="S1749" t="str" cm="1">
        <f t="array" ref="S1749">_xlfn.IFS(R1749&gt;Q1749,"Zunahme",-1*Q1749&gt;R1749,"Abnahme",TRUE,"Konstant")</f>
        <v>Konstant</v>
      </c>
      <c r="T1749">
        <f>IFERROR(INDEX(Gemeinde_Kennzahlen!A:C,MATCH(B1749,Gemeinde_Kennzahlen!B:B,),3),0)</f>
        <v>384</v>
      </c>
      <c r="U1749">
        <f>IFERROR(IF(ISNUMBER(INDEX(Gemeinde_Kennzahlen!A:W,MATCH(B1749,Gemeinde_Kennzahlen!B:B,),23)),INDEX(Gemeinde_Kennzahlen!A:W,MATCH(B1749,Gemeinde_Kennzahlen!B:B,),23),0),0)</f>
        <v>76</v>
      </c>
    </row>
    <row r="1750" spans="1:21" x14ac:dyDescent="0.2">
      <c r="A1750">
        <v>5627</v>
      </c>
      <c r="B1750" t="s">
        <v>647</v>
      </c>
      <c r="C1750" s="6">
        <v>2.5474461851993375</v>
      </c>
      <c r="D1750" s="6">
        <v>3.8211692777990063</v>
      </c>
      <c r="E1750" s="6">
        <v>0</v>
      </c>
      <c r="F1750" s="6">
        <v>2.5474461851993375</v>
      </c>
      <c r="G1750" s="6">
        <v>3.8211692777990063</v>
      </c>
      <c r="H1750" s="6">
        <v>5.094892370398675</v>
      </c>
      <c r="I1750" s="6">
        <v>1.2737230925996688</v>
      </c>
      <c r="J1750" s="6">
        <v>0</v>
      </c>
      <c r="K1750" s="6">
        <v>2.5474461851993375</v>
      </c>
      <c r="L1750" s="6">
        <v>2.5474461851993375</v>
      </c>
      <c r="M1750" s="6">
        <f t="shared" si="168"/>
        <v>2.4200738759393707</v>
      </c>
      <c r="N1750" s="6">
        <f t="shared" si="169"/>
        <v>2.5474461851993375</v>
      </c>
      <c r="O1750" s="6">
        <f t="shared" si="170"/>
        <v>2.5474461851993375</v>
      </c>
      <c r="P1750" s="6">
        <f t="shared" si="171"/>
        <v>2.2927015666794039</v>
      </c>
      <c r="Q1750" s="6">
        <f t="shared" si="172"/>
        <v>0.51825905896207269</v>
      </c>
      <c r="R1750" s="6">
        <f t="shared" si="173"/>
        <v>-0.12737230925996679</v>
      </c>
      <c r="S1750" t="str" cm="1">
        <f t="array" ref="S1750">_xlfn.IFS(R1750&gt;Q1750,"Zunahme",-1*Q1750&gt;R1750,"Abnahme",TRUE,"Konstant")</f>
        <v>Konstant</v>
      </c>
      <c r="T1750">
        <f>IFERROR(INDEX(Gemeinde_Kennzahlen!A:C,MATCH(B1750,Gemeinde_Kennzahlen!B:B,),3),0)</f>
        <v>7851</v>
      </c>
      <c r="U1750">
        <f>IFERROR(IF(ISNUMBER(INDEX(Gemeinde_Kennzahlen!A:W,MATCH(B1750,Gemeinde_Kennzahlen!B:B,),23)),INDEX(Gemeinde_Kennzahlen!A:W,MATCH(B1750,Gemeinde_Kennzahlen!B:B,),23),0),0)</f>
        <v>0</v>
      </c>
    </row>
    <row r="1751" spans="1:21" x14ac:dyDescent="0.2">
      <c r="A1751">
        <v>5628</v>
      </c>
      <c r="B1751" t="s">
        <v>646</v>
      </c>
      <c r="C1751" s="6">
        <v>0</v>
      </c>
      <c r="D1751" s="6">
        <v>0</v>
      </c>
      <c r="E1751" s="6">
        <v>0</v>
      </c>
      <c r="F1751" s="6">
        <v>0</v>
      </c>
      <c r="G1751" s="6">
        <v>0</v>
      </c>
      <c r="H1751" s="6">
        <v>0</v>
      </c>
      <c r="I1751" s="6">
        <v>0</v>
      </c>
      <c r="J1751" s="6">
        <v>0</v>
      </c>
      <c r="K1751" s="6">
        <v>0</v>
      </c>
      <c r="L1751" s="6">
        <v>0</v>
      </c>
      <c r="M1751" s="6">
        <f t="shared" si="168"/>
        <v>0</v>
      </c>
      <c r="N1751" s="6">
        <f t="shared" si="169"/>
        <v>0</v>
      </c>
      <c r="O1751" s="6">
        <f t="shared" si="170"/>
        <v>0</v>
      </c>
      <c r="P1751" s="6">
        <f t="shared" si="171"/>
        <v>0</v>
      </c>
      <c r="Q1751" s="6">
        <f t="shared" si="172"/>
        <v>0</v>
      </c>
      <c r="R1751" s="6">
        <f t="shared" si="173"/>
        <v>0</v>
      </c>
      <c r="S1751" t="str" cm="1">
        <f t="array" ref="S1751">_xlfn.IFS(R1751&gt;Q1751,"Zunahme",-1*Q1751&gt;R1751,"Abnahme",TRUE,"Konstant")</f>
        <v>Konstant</v>
      </c>
      <c r="T1751">
        <f>IFERROR(INDEX(Gemeinde_Kennzahlen!A:C,MATCH(B1751,Gemeinde_Kennzahlen!B:B,),3),0)</f>
        <v>382</v>
      </c>
      <c r="U1751">
        <f>IFERROR(IF(ISNUMBER(INDEX(Gemeinde_Kennzahlen!A:W,MATCH(B1751,Gemeinde_Kennzahlen!B:B,),23)),INDEX(Gemeinde_Kennzahlen!A:W,MATCH(B1751,Gemeinde_Kennzahlen!B:B,),23),0),0)</f>
        <v>52</v>
      </c>
    </row>
    <row r="1752" spans="1:21" x14ac:dyDescent="0.2">
      <c r="A1752">
        <v>5629</v>
      </c>
      <c r="B1752" t="s">
        <v>645</v>
      </c>
      <c r="C1752" s="6">
        <v>0</v>
      </c>
      <c r="D1752" s="6">
        <v>0</v>
      </c>
      <c r="E1752" s="6">
        <v>0</v>
      </c>
      <c r="F1752" s="6">
        <v>0</v>
      </c>
      <c r="G1752" s="6">
        <v>0</v>
      </c>
      <c r="H1752" s="6">
        <v>0</v>
      </c>
      <c r="I1752" s="6">
        <v>0</v>
      </c>
      <c r="J1752" s="6">
        <v>0</v>
      </c>
      <c r="K1752" s="6">
        <v>0</v>
      </c>
      <c r="L1752" s="6">
        <v>0</v>
      </c>
      <c r="M1752" s="6">
        <f t="shared" si="168"/>
        <v>0</v>
      </c>
      <c r="N1752" s="6">
        <f t="shared" si="169"/>
        <v>0</v>
      </c>
      <c r="O1752" s="6">
        <f t="shared" si="170"/>
        <v>0</v>
      </c>
      <c r="P1752" s="6">
        <f t="shared" si="171"/>
        <v>0</v>
      </c>
      <c r="Q1752" s="6">
        <f t="shared" si="172"/>
        <v>0</v>
      </c>
      <c r="R1752" s="6">
        <f t="shared" si="173"/>
        <v>0</v>
      </c>
      <c r="S1752" t="str" cm="1">
        <f t="array" ref="S1752">_xlfn.IFS(R1752&gt;Q1752,"Zunahme",-1*Q1752&gt;R1752,"Abnahme",TRUE,"Konstant")</f>
        <v>Konstant</v>
      </c>
      <c r="T1752">
        <f>IFERROR(INDEX(Gemeinde_Kennzahlen!A:C,MATCH(B1752,Gemeinde_Kennzahlen!B:B,),3),0)</f>
        <v>191</v>
      </c>
      <c r="U1752">
        <f>IFERROR(IF(ISNUMBER(INDEX(Gemeinde_Kennzahlen!A:W,MATCH(B1752,Gemeinde_Kennzahlen!B:B,),23)),INDEX(Gemeinde_Kennzahlen!A:W,MATCH(B1752,Gemeinde_Kennzahlen!B:B,),23),0),0)</f>
        <v>0</v>
      </c>
    </row>
    <row r="1753" spans="1:21" x14ac:dyDescent="0.2">
      <c r="A1753">
        <v>5631</v>
      </c>
      <c r="B1753" t="s">
        <v>644</v>
      </c>
      <c r="C1753" s="6">
        <v>0</v>
      </c>
      <c r="D1753" s="6">
        <v>0</v>
      </c>
      <c r="E1753" s="6">
        <v>0</v>
      </c>
      <c r="F1753" s="6">
        <v>0</v>
      </c>
      <c r="G1753" s="6">
        <v>0</v>
      </c>
      <c r="H1753" s="6">
        <v>0</v>
      </c>
      <c r="I1753" s="6">
        <v>0</v>
      </c>
      <c r="J1753" s="6">
        <v>0</v>
      </c>
      <c r="K1753" s="6">
        <v>0</v>
      </c>
      <c r="L1753" s="6">
        <v>0</v>
      </c>
      <c r="M1753" s="6">
        <f t="shared" si="168"/>
        <v>0</v>
      </c>
      <c r="N1753" s="6">
        <f t="shared" si="169"/>
        <v>0</v>
      </c>
      <c r="O1753" s="6">
        <f t="shared" si="170"/>
        <v>0</v>
      </c>
      <c r="P1753" s="6">
        <f t="shared" si="171"/>
        <v>0</v>
      </c>
      <c r="Q1753" s="6">
        <f t="shared" si="172"/>
        <v>0</v>
      </c>
      <c r="R1753" s="6">
        <f t="shared" si="173"/>
        <v>0</v>
      </c>
      <c r="S1753" t="str" cm="1">
        <f t="array" ref="S1753">_xlfn.IFS(R1753&gt;Q1753,"Zunahme",-1*Q1753&gt;R1753,"Abnahme",TRUE,"Konstant")</f>
        <v>Konstant</v>
      </c>
      <c r="T1753">
        <f>IFERROR(INDEX(Gemeinde_Kennzahlen!A:C,MATCH(B1753,Gemeinde_Kennzahlen!B:B,),3),0)</f>
        <v>740</v>
      </c>
      <c r="U1753">
        <f>IFERROR(IF(ISNUMBER(INDEX(Gemeinde_Kennzahlen!A:W,MATCH(B1753,Gemeinde_Kennzahlen!B:B,),23)),INDEX(Gemeinde_Kennzahlen!A:W,MATCH(B1753,Gemeinde_Kennzahlen!B:B,),23),0),0)</f>
        <v>118</v>
      </c>
    </row>
    <row r="1754" spans="1:21" x14ac:dyDescent="0.2">
      <c r="A1754">
        <v>5632</v>
      </c>
      <c r="B1754" t="s">
        <v>643</v>
      </c>
      <c r="C1754" s="6">
        <v>0</v>
      </c>
      <c r="D1754" s="6">
        <v>0</v>
      </c>
      <c r="E1754" s="6">
        <v>0</v>
      </c>
      <c r="F1754" s="6">
        <v>0</v>
      </c>
      <c r="G1754" s="6">
        <v>7.9904115061925678</v>
      </c>
      <c r="H1754" s="6">
        <v>0</v>
      </c>
      <c r="I1754" s="6">
        <v>0</v>
      </c>
      <c r="J1754" s="6">
        <v>0</v>
      </c>
      <c r="K1754" s="6">
        <v>0</v>
      </c>
      <c r="L1754" s="6">
        <v>0</v>
      </c>
      <c r="M1754" s="6">
        <f t="shared" si="168"/>
        <v>0.79904115061925673</v>
      </c>
      <c r="N1754" s="6">
        <f t="shared" si="169"/>
        <v>0</v>
      </c>
      <c r="O1754" s="6">
        <f t="shared" si="170"/>
        <v>1.5980823012385135</v>
      </c>
      <c r="P1754" s="6">
        <f t="shared" si="171"/>
        <v>0</v>
      </c>
      <c r="Q1754" s="6">
        <f t="shared" si="172"/>
        <v>0.79904115061925673</v>
      </c>
      <c r="R1754" s="6">
        <f t="shared" si="173"/>
        <v>-0.79904115061925673</v>
      </c>
      <c r="S1754" t="str" cm="1">
        <f t="array" ref="S1754">_xlfn.IFS(R1754&gt;Q1754,"Zunahme",-1*Q1754&gt;R1754,"Abnahme",TRUE,"Konstant")</f>
        <v>Konstant</v>
      </c>
      <c r="T1754">
        <f>IFERROR(INDEX(Gemeinde_Kennzahlen!A:C,MATCH(B1754,Gemeinde_Kennzahlen!B:B,),3),0)</f>
        <v>1608</v>
      </c>
      <c r="U1754">
        <f>IFERROR(IF(ISNUMBER(INDEX(Gemeinde_Kennzahlen!A:W,MATCH(B1754,Gemeinde_Kennzahlen!B:B,),23)),INDEX(Gemeinde_Kennzahlen!A:W,MATCH(B1754,Gemeinde_Kennzahlen!B:B,),23),0),0)</f>
        <v>895</v>
      </c>
    </row>
    <row r="1755" spans="1:21" x14ac:dyDescent="0.2">
      <c r="A1755">
        <v>5633</v>
      </c>
      <c r="B1755" t="s">
        <v>642</v>
      </c>
      <c r="C1755" s="6">
        <v>2.3413720440177945</v>
      </c>
      <c r="D1755" s="6">
        <v>0</v>
      </c>
      <c r="E1755" s="6">
        <v>0</v>
      </c>
      <c r="F1755" s="6">
        <v>0</v>
      </c>
      <c r="G1755" s="6">
        <v>2.3413720440177945</v>
      </c>
      <c r="H1755" s="6">
        <v>2.3413720440177945</v>
      </c>
      <c r="I1755" s="6">
        <v>0</v>
      </c>
      <c r="J1755" s="6">
        <v>0</v>
      </c>
      <c r="K1755" s="6">
        <v>2.3413720440177945</v>
      </c>
      <c r="L1755" s="6">
        <v>0</v>
      </c>
      <c r="M1755" s="6">
        <f t="shared" si="168"/>
        <v>0.93654881760711783</v>
      </c>
      <c r="N1755" s="6">
        <f t="shared" si="169"/>
        <v>0</v>
      </c>
      <c r="O1755" s="6">
        <f t="shared" si="170"/>
        <v>0.93654881760711783</v>
      </c>
      <c r="P1755" s="6">
        <f t="shared" si="171"/>
        <v>0.93654881760711783</v>
      </c>
      <c r="Q1755" s="6">
        <f t="shared" si="172"/>
        <v>0.38234445372405812</v>
      </c>
      <c r="R1755" s="6">
        <f t="shared" si="173"/>
        <v>0</v>
      </c>
      <c r="S1755" t="str" cm="1">
        <f t="array" ref="S1755">_xlfn.IFS(R1755&gt;Q1755,"Zunahme",-1*Q1755&gt;R1755,"Abnahme",TRUE,"Konstant")</f>
        <v>Konstant</v>
      </c>
      <c r="T1755">
        <f>IFERROR(INDEX(Gemeinde_Kennzahlen!A:C,MATCH(B1755,Gemeinde_Kennzahlen!B:B,),3),0)</f>
        <v>2733</v>
      </c>
      <c r="U1755">
        <f>IFERROR(IF(ISNUMBER(INDEX(Gemeinde_Kennzahlen!A:W,MATCH(B1755,Gemeinde_Kennzahlen!B:B,),23)),INDEX(Gemeinde_Kennzahlen!A:W,MATCH(B1755,Gemeinde_Kennzahlen!B:B,),23),0),0)</f>
        <v>1538</v>
      </c>
    </row>
    <row r="1756" spans="1:21" x14ac:dyDescent="0.2">
      <c r="A1756">
        <v>5634</v>
      </c>
      <c r="B1756" t="s">
        <v>641</v>
      </c>
      <c r="C1756" s="6">
        <v>0</v>
      </c>
      <c r="D1756" s="6">
        <v>0</v>
      </c>
      <c r="E1756" s="6">
        <v>0</v>
      </c>
      <c r="F1756" s="6">
        <v>0</v>
      </c>
      <c r="G1756" s="6">
        <v>0</v>
      </c>
      <c r="H1756" s="6">
        <v>0</v>
      </c>
      <c r="I1756" s="6">
        <v>2.5387154100025389</v>
      </c>
      <c r="J1756" s="6">
        <v>0</v>
      </c>
      <c r="K1756" s="6">
        <v>0</v>
      </c>
      <c r="L1756" s="6">
        <v>2.5387154100025389</v>
      </c>
      <c r="M1756" s="6">
        <f t="shared" si="168"/>
        <v>0.50774308200050777</v>
      </c>
      <c r="N1756" s="6">
        <f t="shared" si="169"/>
        <v>0</v>
      </c>
      <c r="O1756" s="6">
        <f t="shared" si="170"/>
        <v>0</v>
      </c>
      <c r="P1756" s="6">
        <f t="shared" si="171"/>
        <v>1.0154861640010155</v>
      </c>
      <c r="Q1756" s="6">
        <f t="shared" si="172"/>
        <v>0.33849538800033852</v>
      </c>
      <c r="R1756" s="6">
        <f t="shared" si="173"/>
        <v>0.50774308200050777</v>
      </c>
      <c r="S1756" t="str" cm="1">
        <f t="array" ref="S1756">_xlfn.IFS(R1756&gt;Q1756,"Zunahme",-1*Q1756&gt;R1756,"Abnahme",TRUE,"Konstant")</f>
        <v>Zunahme</v>
      </c>
      <c r="T1756">
        <f>IFERROR(INDEX(Gemeinde_Kennzahlen!A:C,MATCH(B1756,Gemeinde_Kennzahlen!B:B,),3),0)</f>
        <v>3071</v>
      </c>
      <c r="U1756">
        <f>IFERROR(IF(ISNUMBER(INDEX(Gemeinde_Kennzahlen!A:W,MATCH(B1756,Gemeinde_Kennzahlen!B:B,),23)),INDEX(Gemeinde_Kennzahlen!A:W,MATCH(B1756,Gemeinde_Kennzahlen!B:B,),23),0),0)</f>
        <v>868</v>
      </c>
    </row>
    <row r="1757" spans="1:21" x14ac:dyDescent="0.2">
      <c r="A1757">
        <v>5635</v>
      </c>
      <c r="B1757" t="s">
        <v>640</v>
      </c>
      <c r="C1757" s="6">
        <v>1.0226691665246292</v>
      </c>
      <c r="D1757" s="6">
        <v>0.68177944434975291</v>
      </c>
      <c r="E1757" s="6">
        <v>1.3635588886995058</v>
      </c>
      <c r="F1757" s="6">
        <v>1.7044486108743822</v>
      </c>
      <c r="G1757" s="6">
        <v>1.7044486108743822</v>
      </c>
      <c r="H1757" s="6">
        <v>0.34088972217487645</v>
      </c>
      <c r="I1757" s="6">
        <v>0.68177944434975291</v>
      </c>
      <c r="J1757" s="6">
        <v>0</v>
      </c>
      <c r="K1757" s="6">
        <v>1.3635588886995058</v>
      </c>
      <c r="L1757" s="6">
        <v>0.68177944434975291</v>
      </c>
      <c r="M1757" s="6">
        <f t="shared" si="168"/>
        <v>0.95449122208965398</v>
      </c>
      <c r="N1757" s="6">
        <f t="shared" si="169"/>
        <v>0.85222430543719108</v>
      </c>
      <c r="O1757" s="6">
        <f t="shared" si="170"/>
        <v>1.2953809442645305</v>
      </c>
      <c r="P1757" s="6">
        <f t="shared" si="171"/>
        <v>0.61360149991477753</v>
      </c>
      <c r="Q1757" s="6">
        <f t="shared" si="172"/>
        <v>0.18180785182660075</v>
      </c>
      <c r="R1757" s="6">
        <f t="shared" si="173"/>
        <v>-0.34088972217487645</v>
      </c>
      <c r="S1757" t="str" cm="1">
        <f t="array" ref="S1757">_xlfn.IFS(R1757&gt;Q1757,"Zunahme",-1*Q1757&gt;R1757,"Abnahme",TRUE,"Konstant")</f>
        <v>Abnahme</v>
      </c>
      <c r="T1757">
        <f>IFERROR(INDEX(Gemeinde_Kennzahlen!A:C,MATCH(B1757,Gemeinde_Kennzahlen!B:B,),3),0)</f>
        <v>13079</v>
      </c>
      <c r="U1757">
        <f>IFERROR(IF(ISNUMBER(INDEX(Gemeinde_Kennzahlen!A:W,MATCH(B1757,Gemeinde_Kennzahlen!B:B,),23)),INDEX(Gemeinde_Kennzahlen!A:W,MATCH(B1757,Gemeinde_Kennzahlen!B:B,),23),0),0)</f>
        <v>16256</v>
      </c>
    </row>
    <row r="1758" spans="1:21" x14ac:dyDescent="0.2">
      <c r="A1758">
        <v>5636</v>
      </c>
      <c r="B1758" t="s">
        <v>639</v>
      </c>
      <c r="C1758" s="6">
        <v>0</v>
      </c>
      <c r="D1758" s="6">
        <v>1.7361111111111112</v>
      </c>
      <c r="E1758" s="6">
        <v>0</v>
      </c>
      <c r="F1758" s="6">
        <v>3.4722222222222223</v>
      </c>
      <c r="G1758" s="6">
        <v>1.7361111111111112</v>
      </c>
      <c r="H1758" s="6">
        <v>1.7361111111111112</v>
      </c>
      <c r="I1758" s="6">
        <v>0</v>
      </c>
      <c r="J1758" s="6">
        <v>1.7361111111111112</v>
      </c>
      <c r="K1758" s="6">
        <v>0</v>
      </c>
      <c r="L1758" s="6">
        <v>0</v>
      </c>
      <c r="M1758" s="6">
        <f t="shared" si="168"/>
        <v>1.0416666666666665</v>
      </c>
      <c r="N1758" s="6">
        <f t="shared" si="169"/>
        <v>0.86805555555555558</v>
      </c>
      <c r="O1758" s="6">
        <f t="shared" si="170"/>
        <v>1.3888888888888888</v>
      </c>
      <c r="P1758" s="6">
        <f t="shared" si="171"/>
        <v>0.69444444444444442</v>
      </c>
      <c r="Q1758" s="6">
        <f t="shared" si="172"/>
        <v>0.38386860999483791</v>
      </c>
      <c r="R1758" s="6">
        <f t="shared" si="173"/>
        <v>-0.3472222222222221</v>
      </c>
      <c r="S1758" t="str" cm="1">
        <f t="array" ref="S1758">_xlfn.IFS(R1758&gt;Q1758,"Zunahme",-1*Q1758&gt;R1758,"Abnahme",TRUE,"Konstant")</f>
        <v>Konstant</v>
      </c>
      <c r="T1758">
        <f>IFERROR(INDEX(Gemeinde_Kennzahlen!A:C,MATCH(B1758,Gemeinde_Kennzahlen!B:B,),3),0)</f>
        <v>2932</v>
      </c>
      <c r="U1758">
        <f>IFERROR(IF(ISNUMBER(INDEX(Gemeinde_Kennzahlen!A:W,MATCH(B1758,Gemeinde_Kennzahlen!B:B,),23)),INDEX(Gemeinde_Kennzahlen!A:W,MATCH(B1758,Gemeinde_Kennzahlen!B:B,),23),0),0)</f>
        <v>2828</v>
      </c>
    </row>
    <row r="1759" spans="1:21" x14ac:dyDescent="0.2">
      <c r="A1759">
        <v>5637</v>
      </c>
      <c r="B1759" t="s">
        <v>638</v>
      </c>
      <c r="C1759" s="6">
        <v>0</v>
      </c>
      <c r="D1759" s="6">
        <v>0</v>
      </c>
      <c r="E1759" s="6">
        <v>0</v>
      </c>
      <c r="F1759" s="6">
        <v>0</v>
      </c>
      <c r="G1759" s="6">
        <v>0</v>
      </c>
      <c r="H1759" s="6">
        <v>0</v>
      </c>
      <c r="I1759" s="6">
        <v>0</v>
      </c>
      <c r="J1759" s="6">
        <v>0</v>
      </c>
      <c r="K1759" s="6">
        <v>0</v>
      </c>
      <c r="L1759" s="6">
        <v>0</v>
      </c>
      <c r="M1759" s="6">
        <f t="shared" si="168"/>
        <v>0</v>
      </c>
      <c r="N1759" s="6">
        <f t="shared" si="169"/>
        <v>0</v>
      </c>
      <c r="O1759" s="6">
        <f t="shared" si="170"/>
        <v>0</v>
      </c>
      <c r="P1759" s="6">
        <f t="shared" si="171"/>
        <v>0</v>
      </c>
      <c r="Q1759" s="6">
        <f t="shared" si="172"/>
        <v>0</v>
      </c>
      <c r="R1759" s="6">
        <f t="shared" si="173"/>
        <v>0</v>
      </c>
      <c r="S1759" t="str" cm="1">
        <f t="array" ref="S1759">_xlfn.IFS(R1759&gt;Q1759,"Zunahme",-1*Q1759&gt;R1759,"Abnahme",TRUE,"Konstant")</f>
        <v>Konstant</v>
      </c>
      <c r="T1759">
        <f>IFERROR(INDEX(Gemeinde_Kennzahlen!A:C,MATCH(B1759,Gemeinde_Kennzahlen!B:B,),3),0)</f>
        <v>986</v>
      </c>
      <c r="U1759">
        <f>IFERROR(IF(ISNUMBER(INDEX(Gemeinde_Kennzahlen!A:W,MATCH(B1759,Gemeinde_Kennzahlen!B:B,),23)),INDEX(Gemeinde_Kennzahlen!A:W,MATCH(B1759,Gemeinde_Kennzahlen!B:B,),23),0),0)</f>
        <v>873</v>
      </c>
    </row>
    <row r="1760" spans="1:21" x14ac:dyDescent="0.2">
      <c r="A1760">
        <v>5638</v>
      </c>
      <c r="B1760" t="s">
        <v>637</v>
      </c>
      <c r="C1760" s="6">
        <v>0</v>
      </c>
      <c r="D1760" s="6">
        <v>0</v>
      </c>
      <c r="E1760" s="6">
        <v>0</v>
      </c>
      <c r="F1760" s="6">
        <v>0</v>
      </c>
      <c r="G1760" s="6">
        <v>0</v>
      </c>
      <c r="H1760" s="6">
        <v>0</v>
      </c>
      <c r="I1760" s="6">
        <v>0</v>
      </c>
      <c r="J1760" s="6">
        <v>0</v>
      </c>
      <c r="K1760" s="6">
        <v>0</v>
      </c>
      <c r="L1760" s="6">
        <v>0</v>
      </c>
      <c r="M1760" s="6">
        <f t="shared" si="168"/>
        <v>0</v>
      </c>
      <c r="N1760" s="6">
        <f t="shared" si="169"/>
        <v>0</v>
      </c>
      <c r="O1760" s="6">
        <f t="shared" si="170"/>
        <v>0</v>
      </c>
      <c r="P1760" s="6">
        <f t="shared" si="171"/>
        <v>0</v>
      </c>
      <c r="Q1760" s="6">
        <f t="shared" si="172"/>
        <v>0</v>
      </c>
      <c r="R1760" s="6">
        <f t="shared" si="173"/>
        <v>0</v>
      </c>
      <c r="S1760" t="str" cm="1">
        <f t="array" ref="S1760">_xlfn.IFS(R1760&gt;Q1760,"Zunahme",-1*Q1760&gt;R1760,"Abnahme",TRUE,"Konstant")</f>
        <v>Konstant</v>
      </c>
      <c r="T1760">
        <f>IFERROR(INDEX(Gemeinde_Kennzahlen!A:C,MATCH(B1760,Gemeinde_Kennzahlen!B:B,),3),0)</f>
        <v>2669</v>
      </c>
      <c r="U1760">
        <f>IFERROR(IF(ISNUMBER(INDEX(Gemeinde_Kennzahlen!A:W,MATCH(B1760,Gemeinde_Kennzahlen!B:B,),23)),INDEX(Gemeinde_Kennzahlen!A:W,MATCH(B1760,Gemeinde_Kennzahlen!B:B,),23),0),0)</f>
        <v>1815</v>
      </c>
    </row>
    <row r="1761" spans="1:21" x14ac:dyDescent="0.2">
      <c r="A1761">
        <v>5639</v>
      </c>
      <c r="B1761" t="s">
        <v>636</v>
      </c>
      <c r="C1761" s="6">
        <v>0</v>
      </c>
      <c r="D1761" s="6">
        <v>0</v>
      </c>
      <c r="E1761" s="6">
        <v>0</v>
      </c>
      <c r="F1761" s="6">
        <v>0</v>
      </c>
      <c r="G1761" s="6">
        <v>0</v>
      </c>
      <c r="H1761" s="6">
        <v>0</v>
      </c>
      <c r="I1761" s="6">
        <v>0</v>
      </c>
      <c r="J1761" s="6">
        <v>0</v>
      </c>
      <c r="K1761" s="6">
        <v>0</v>
      </c>
      <c r="L1761" s="6">
        <v>0</v>
      </c>
      <c r="M1761" s="6">
        <f t="shared" si="168"/>
        <v>0</v>
      </c>
      <c r="N1761" s="6">
        <f t="shared" si="169"/>
        <v>0</v>
      </c>
      <c r="O1761" s="6">
        <f t="shared" si="170"/>
        <v>0</v>
      </c>
      <c r="P1761" s="6">
        <f t="shared" si="171"/>
        <v>0</v>
      </c>
      <c r="Q1761" s="6">
        <f t="shared" si="172"/>
        <v>0</v>
      </c>
      <c r="R1761" s="6">
        <f t="shared" si="173"/>
        <v>0</v>
      </c>
      <c r="S1761" t="str" cm="1">
        <f t="array" ref="S1761">_xlfn.IFS(R1761&gt;Q1761,"Zunahme",-1*Q1761&gt;R1761,"Abnahme",TRUE,"Konstant")</f>
        <v>Konstant</v>
      </c>
      <c r="T1761">
        <f>IFERROR(INDEX(Gemeinde_Kennzahlen!A:C,MATCH(B1761,Gemeinde_Kennzahlen!B:B,),3),0)</f>
        <v>818</v>
      </c>
      <c r="U1761">
        <f>IFERROR(IF(ISNUMBER(INDEX(Gemeinde_Kennzahlen!A:W,MATCH(B1761,Gemeinde_Kennzahlen!B:B,),23)),INDEX(Gemeinde_Kennzahlen!A:W,MATCH(B1761,Gemeinde_Kennzahlen!B:B,),23),0),0)</f>
        <v>217</v>
      </c>
    </row>
    <row r="1762" spans="1:21" x14ac:dyDescent="0.2">
      <c r="A1762">
        <v>5640</v>
      </c>
      <c r="B1762" t="s">
        <v>635</v>
      </c>
      <c r="C1762" s="6">
        <v>0</v>
      </c>
      <c r="D1762" s="6">
        <v>0</v>
      </c>
      <c r="E1762" s="6">
        <v>0</v>
      </c>
      <c r="F1762" s="6">
        <v>0</v>
      </c>
      <c r="G1762" s="6">
        <v>0</v>
      </c>
      <c r="H1762" s="6">
        <v>0</v>
      </c>
      <c r="I1762" s="6">
        <v>0</v>
      </c>
      <c r="J1762" s="6">
        <v>0</v>
      </c>
      <c r="K1762" s="6">
        <v>0</v>
      </c>
      <c r="L1762" s="6">
        <v>0</v>
      </c>
      <c r="M1762" s="6">
        <f t="shared" si="168"/>
        <v>0</v>
      </c>
      <c r="N1762" s="6">
        <f t="shared" si="169"/>
        <v>0</v>
      </c>
      <c r="O1762" s="6">
        <f t="shared" si="170"/>
        <v>0</v>
      </c>
      <c r="P1762" s="6">
        <f t="shared" si="171"/>
        <v>0</v>
      </c>
      <c r="Q1762" s="6">
        <f t="shared" si="172"/>
        <v>0</v>
      </c>
      <c r="R1762" s="6">
        <f t="shared" si="173"/>
        <v>0</v>
      </c>
      <c r="S1762" t="str" cm="1">
        <f t="array" ref="S1762">_xlfn.IFS(R1762&gt;Q1762,"Zunahme",-1*Q1762&gt;R1762,"Abnahme",TRUE,"Konstant")</f>
        <v>Konstant</v>
      </c>
      <c r="T1762">
        <f>IFERROR(INDEX(Gemeinde_Kennzahlen!A:C,MATCH(B1762,Gemeinde_Kennzahlen!B:B,),3),0)</f>
        <v>694</v>
      </c>
      <c r="U1762">
        <f>IFERROR(IF(ISNUMBER(INDEX(Gemeinde_Kennzahlen!A:W,MATCH(B1762,Gemeinde_Kennzahlen!B:B,),23)),INDEX(Gemeinde_Kennzahlen!A:W,MATCH(B1762,Gemeinde_Kennzahlen!B:B,),23),0),0)</f>
        <v>180</v>
      </c>
    </row>
    <row r="1763" spans="1:21" x14ac:dyDescent="0.2">
      <c r="A1763">
        <v>5642</v>
      </c>
      <c r="B1763" t="s">
        <v>634</v>
      </c>
      <c r="C1763" s="6">
        <v>3.4002040122407342</v>
      </c>
      <c r="D1763" s="6">
        <v>1.8890022290226303</v>
      </c>
      <c r="E1763" s="6">
        <v>1.5112017832181042</v>
      </c>
      <c r="F1763" s="6">
        <v>1.8890022290226303</v>
      </c>
      <c r="G1763" s="6">
        <v>3.4002040122407342</v>
      </c>
      <c r="H1763" s="6">
        <v>1.1334013374135781</v>
      </c>
      <c r="I1763" s="6">
        <v>3.4002040122407342</v>
      </c>
      <c r="J1763" s="6">
        <v>3.0224035664362083</v>
      </c>
      <c r="K1763" s="6">
        <v>1.5112017832181042</v>
      </c>
      <c r="L1763" s="6">
        <v>4.1558049038497868</v>
      </c>
      <c r="M1763" s="6">
        <f t="shared" si="168"/>
        <v>2.5312629868903249</v>
      </c>
      <c r="N1763" s="6">
        <f t="shared" si="169"/>
        <v>2.4557028977294193</v>
      </c>
      <c r="O1763" s="6">
        <f t="shared" si="170"/>
        <v>2.4179228531489669</v>
      </c>
      <c r="P1763" s="6">
        <f t="shared" si="171"/>
        <v>2.6446031206316825</v>
      </c>
      <c r="Q1763" s="6">
        <f t="shared" si="172"/>
        <v>0.33342658191025304</v>
      </c>
      <c r="R1763" s="6">
        <f t="shared" si="173"/>
        <v>0.11334013374135754</v>
      </c>
      <c r="S1763" t="str" cm="1">
        <f t="array" ref="S1763">_xlfn.IFS(R1763&gt;Q1763,"Zunahme",-1*Q1763&gt;R1763,"Abnahme",TRUE,"Konstant")</f>
        <v>Konstant</v>
      </c>
      <c r="T1763">
        <f>IFERROR(INDEX(Gemeinde_Kennzahlen!A:C,MATCH(B1763,Gemeinde_Kennzahlen!B:B,),3),0)</f>
        <v>15844</v>
      </c>
      <c r="U1763">
        <f>IFERROR(IF(ISNUMBER(INDEX(Gemeinde_Kennzahlen!A:W,MATCH(B1763,Gemeinde_Kennzahlen!B:B,),23)),INDEX(Gemeinde_Kennzahlen!A:W,MATCH(B1763,Gemeinde_Kennzahlen!B:B,),23),0),0)</f>
        <v>10625</v>
      </c>
    </row>
    <row r="1764" spans="1:21" x14ac:dyDescent="0.2">
      <c r="A1764">
        <v>5643</v>
      </c>
      <c r="B1764" t="s">
        <v>633</v>
      </c>
      <c r="C1764" s="6">
        <v>0</v>
      </c>
      <c r="D1764" s="6">
        <v>1.4920919128618322</v>
      </c>
      <c r="E1764" s="6">
        <v>0</v>
      </c>
      <c r="F1764" s="6">
        <v>1.4920919128618322</v>
      </c>
      <c r="G1764" s="6">
        <v>1.4920919128618322</v>
      </c>
      <c r="H1764" s="6">
        <v>0</v>
      </c>
      <c r="I1764" s="6">
        <v>1.4920919128618322</v>
      </c>
      <c r="J1764" s="6">
        <v>0</v>
      </c>
      <c r="K1764" s="6">
        <v>0</v>
      </c>
      <c r="L1764" s="6">
        <v>1.4920919128618322</v>
      </c>
      <c r="M1764" s="6">
        <f t="shared" si="168"/>
        <v>0.74604595643091609</v>
      </c>
      <c r="N1764" s="6">
        <f t="shared" si="169"/>
        <v>0.74604595643091609</v>
      </c>
      <c r="O1764" s="6">
        <f t="shared" si="170"/>
        <v>0.89525514771709924</v>
      </c>
      <c r="P1764" s="6">
        <f t="shared" si="171"/>
        <v>0.59683676514473283</v>
      </c>
      <c r="Q1764" s="6">
        <f t="shared" si="172"/>
        <v>0.24868198547697198</v>
      </c>
      <c r="R1764" s="6">
        <f t="shared" si="173"/>
        <v>-0.14920919128618326</v>
      </c>
      <c r="S1764" t="str" cm="1">
        <f t="array" ref="S1764">_xlfn.IFS(R1764&gt;Q1764,"Zunahme",-1*Q1764&gt;R1764,"Abnahme",TRUE,"Konstant")</f>
        <v>Konstant</v>
      </c>
      <c r="T1764">
        <f>IFERROR(INDEX(Gemeinde_Kennzahlen!A:C,MATCH(B1764,Gemeinde_Kennzahlen!B:B,),3),0)</f>
        <v>5239</v>
      </c>
      <c r="U1764">
        <f>IFERROR(IF(ISNUMBER(INDEX(Gemeinde_Kennzahlen!A:W,MATCH(B1764,Gemeinde_Kennzahlen!B:B,),23)),INDEX(Gemeinde_Kennzahlen!A:W,MATCH(B1764,Gemeinde_Kennzahlen!B:B,),23),0),0)</f>
        <v>1463</v>
      </c>
    </row>
    <row r="1765" spans="1:21" x14ac:dyDescent="0.2">
      <c r="A1765">
        <v>5644</v>
      </c>
      <c r="B1765" t="s">
        <v>632</v>
      </c>
      <c r="C1765" s="6">
        <v>0</v>
      </c>
      <c r="D1765" s="6">
        <v>0</v>
      </c>
      <c r="E1765" s="6">
        <v>0</v>
      </c>
      <c r="F1765" s="6">
        <v>0</v>
      </c>
      <c r="G1765" s="6">
        <v>0</v>
      </c>
      <c r="H1765" s="6">
        <v>0</v>
      </c>
      <c r="I1765" s="6">
        <v>0</v>
      </c>
      <c r="J1765" s="6">
        <v>0</v>
      </c>
      <c r="K1765" s="6">
        <v>0</v>
      </c>
      <c r="L1765" s="6">
        <v>0</v>
      </c>
      <c r="M1765" s="6">
        <f t="shared" si="168"/>
        <v>0</v>
      </c>
      <c r="N1765" s="6">
        <f t="shared" si="169"/>
        <v>0</v>
      </c>
      <c r="O1765" s="6">
        <f t="shared" si="170"/>
        <v>0</v>
      </c>
      <c r="P1765" s="6">
        <f t="shared" si="171"/>
        <v>0</v>
      </c>
      <c r="Q1765" s="6">
        <f t="shared" si="172"/>
        <v>0</v>
      </c>
      <c r="R1765" s="6">
        <f t="shared" si="173"/>
        <v>0</v>
      </c>
      <c r="S1765" t="str" cm="1">
        <f t="array" ref="S1765">_xlfn.IFS(R1765&gt;Q1765,"Zunahme",-1*Q1765&gt;R1765,"Abnahme",TRUE,"Konstant")</f>
        <v>Konstant</v>
      </c>
      <c r="T1765">
        <f>IFERROR(INDEX(Gemeinde_Kennzahlen!A:C,MATCH(B1765,Gemeinde_Kennzahlen!B:B,),3),0)</f>
        <v>411</v>
      </c>
      <c r="U1765">
        <f>IFERROR(IF(ISNUMBER(INDEX(Gemeinde_Kennzahlen!A:W,MATCH(B1765,Gemeinde_Kennzahlen!B:B,),23)),INDEX(Gemeinde_Kennzahlen!A:W,MATCH(B1765,Gemeinde_Kennzahlen!B:B,),23),0),0)</f>
        <v>80</v>
      </c>
    </row>
    <row r="1766" spans="1:21" x14ac:dyDescent="0.2">
      <c r="A1766">
        <v>5645</v>
      </c>
      <c r="B1766" t="s">
        <v>631</v>
      </c>
      <c r="C1766" s="6">
        <v>0</v>
      </c>
      <c r="D1766" s="6">
        <v>0</v>
      </c>
      <c r="E1766" s="6">
        <v>0</v>
      </c>
      <c r="F1766" s="6">
        <v>0</v>
      </c>
      <c r="G1766" s="6">
        <v>0</v>
      </c>
      <c r="H1766" s="6">
        <v>0</v>
      </c>
      <c r="I1766" s="6">
        <v>0</v>
      </c>
      <c r="J1766" s="6">
        <v>0</v>
      </c>
      <c r="K1766" s="6">
        <v>0</v>
      </c>
      <c r="L1766" s="6">
        <v>0</v>
      </c>
      <c r="M1766" s="6">
        <f t="shared" si="168"/>
        <v>0</v>
      </c>
      <c r="N1766" s="6">
        <f t="shared" si="169"/>
        <v>0</v>
      </c>
      <c r="O1766" s="6">
        <f t="shared" si="170"/>
        <v>0</v>
      </c>
      <c r="P1766" s="6">
        <f t="shared" si="171"/>
        <v>0</v>
      </c>
      <c r="Q1766" s="6">
        <f t="shared" si="172"/>
        <v>0</v>
      </c>
      <c r="R1766" s="6">
        <f t="shared" si="173"/>
        <v>0</v>
      </c>
      <c r="S1766" t="str" cm="1">
        <f t="array" ref="S1766">_xlfn.IFS(R1766&gt;Q1766,"Zunahme",-1*Q1766&gt;R1766,"Abnahme",TRUE,"Konstant")</f>
        <v>Konstant</v>
      </c>
      <c r="T1766">
        <f>IFERROR(INDEX(Gemeinde_Kennzahlen!A:C,MATCH(B1766,Gemeinde_Kennzahlen!B:B,),3),0)</f>
        <v>463</v>
      </c>
      <c r="U1766">
        <f>IFERROR(IF(ISNUMBER(INDEX(Gemeinde_Kennzahlen!A:W,MATCH(B1766,Gemeinde_Kennzahlen!B:B,),23)),INDEX(Gemeinde_Kennzahlen!A:W,MATCH(B1766,Gemeinde_Kennzahlen!B:B,),23),0),0)</f>
        <v>500</v>
      </c>
    </row>
    <row r="1767" spans="1:21" x14ac:dyDescent="0.2">
      <c r="A1767">
        <v>5646</v>
      </c>
      <c r="B1767" t="s">
        <v>630</v>
      </c>
      <c r="C1767" s="6">
        <v>0</v>
      </c>
      <c r="D1767" s="6">
        <v>1.1674060238150827</v>
      </c>
      <c r="E1767" s="6">
        <v>0</v>
      </c>
      <c r="F1767" s="6">
        <v>0</v>
      </c>
      <c r="G1767" s="6">
        <v>0</v>
      </c>
      <c r="H1767" s="6">
        <v>0</v>
      </c>
      <c r="I1767" s="6">
        <v>2.3348120476301655</v>
      </c>
      <c r="J1767" s="6">
        <v>1.1674060238150827</v>
      </c>
      <c r="K1767" s="6">
        <v>1.1674060238150827</v>
      </c>
      <c r="L1767" s="6">
        <v>1.1674060238150827</v>
      </c>
      <c r="M1767" s="6">
        <f t="shared" si="168"/>
        <v>0.70044361428904967</v>
      </c>
      <c r="N1767" s="6">
        <f t="shared" si="169"/>
        <v>0.58370301190754137</v>
      </c>
      <c r="O1767" s="6">
        <f t="shared" si="170"/>
        <v>0.23348120476301654</v>
      </c>
      <c r="P1767" s="6">
        <f t="shared" si="171"/>
        <v>1.1674060238150827</v>
      </c>
      <c r="Q1767" s="6">
        <f t="shared" si="172"/>
        <v>0.25812318393302192</v>
      </c>
      <c r="R1767" s="6">
        <f t="shared" si="173"/>
        <v>0.46696240952603307</v>
      </c>
      <c r="S1767" t="str" cm="1">
        <f t="array" ref="S1767">_xlfn.IFS(R1767&gt;Q1767,"Zunahme",-1*Q1767&gt;R1767,"Abnahme",TRUE,"Konstant")</f>
        <v>Zunahme</v>
      </c>
      <c r="T1767">
        <f>IFERROR(INDEX(Gemeinde_Kennzahlen!A:C,MATCH(B1767,Gemeinde_Kennzahlen!B:B,),3),0)</f>
        <v>5766</v>
      </c>
      <c r="U1767">
        <f>IFERROR(IF(ISNUMBER(INDEX(Gemeinde_Kennzahlen!A:W,MATCH(B1767,Gemeinde_Kennzahlen!B:B,),23)),INDEX(Gemeinde_Kennzahlen!A:W,MATCH(B1767,Gemeinde_Kennzahlen!B:B,),23),0),0)</f>
        <v>2800</v>
      </c>
    </row>
    <row r="1768" spans="1:21" x14ac:dyDescent="0.2">
      <c r="A1768">
        <v>5648</v>
      </c>
      <c r="B1768" t="s">
        <v>629</v>
      </c>
      <c r="C1768" s="6">
        <v>0</v>
      </c>
      <c r="D1768" s="6">
        <v>0</v>
      </c>
      <c r="E1768" s="6">
        <v>0</v>
      </c>
      <c r="F1768" s="6">
        <v>0</v>
      </c>
      <c r="G1768" s="6">
        <v>0</v>
      </c>
      <c r="H1768" s="6">
        <v>0</v>
      </c>
      <c r="I1768" s="6">
        <v>1.6276041666666667</v>
      </c>
      <c r="J1768" s="6">
        <v>1.6276041666666667</v>
      </c>
      <c r="K1768" s="6">
        <v>1.6276041666666667</v>
      </c>
      <c r="L1768" s="6">
        <v>0</v>
      </c>
      <c r="M1768" s="6">
        <f t="shared" si="168"/>
        <v>0.48828125</v>
      </c>
      <c r="N1768" s="6">
        <f t="shared" si="169"/>
        <v>0</v>
      </c>
      <c r="O1768" s="6">
        <f t="shared" si="170"/>
        <v>0</v>
      </c>
      <c r="P1768" s="6">
        <f t="shared" si="171"/>
        <v>0.9765625</v>
      </c>
      <c r="Q1768" s="6">
        <f t="shared" si="172"/>
        <v>0.24862064317251736</v>
      </c>
      <c r="R1768" s="6">
        <f t="shared" si="173"/>
        <v>0.48828125</v>
      </c>
      <c r="S1768" t="str" cm="1">
        <f t="array" ref="S1768">_xlfn.IFS(R1768&gt;Q1768,"Zunahme",-1*Q1768&gt;R1768,"Abnahme",TRUE,"Konstant")</f>
        <v>Zunahme</v>
      </c>
      <c r="T1768">
        <f>IFERROR(INDEX(Gemeinde_Kennzahlen!A:C,MATCH(B1768,Gemeinde_Kennzahlen!B:B,),3),0)</f>
        <v>4704</v>
      </c>
      <c r="U1768">
        <f>IFERROR(IF(ISNUMBER(INDEX(Gemeinde_Kennzahlen!A:W,MATCH(B1768,Gemeinde_Kennzahlen!B:B,),23)),INDEX(Gemeinde_Kennzahlen!A:W,MATCH(B1768,Gemeinde_Kennzahlen!B:B,),23),0),0)</f>
        <v>1440</v>
      </c>
    </row>
    <row r="1769" spans="1:21" x14ac:dyDescent="0.2">
      <c r="A1769">
        <v>5649</v>
      </c>
      <c r="B1769" t="s">
        <v>628</v>
      </c>
      <c r="C1769" s="6">
        <v>0</v>
      </c>
      <c r="D1769" s="6">
        <v>0</v>
      </c>
      <c r="E1769" s="6">
        <v>0</v>
      </c>
      <c r="F1769" s="6">
        <v>0</v>
      </c>
      <c r="G1769" s="6">
        <v>0</v>
      </c>
      <c r="H1769" s="6">
        <v>0</v>
      </c>
      <c r="I1769" s="6">
        <v>0</v>
      </c>
      <c r="J1769" s="6">
        <v>0</v>
      </c>
      <c r="K1769" s="6">
        <v>0</v>
      </c>
      <c r="L1769" s="6">
        <v>0</v>
      </c>
      <c r="M1769" s="6">
        <f t="shared" si="168"/>
        <v>0</v>
      </c>
      <c r="N1769" s="6">
        <f t="shared" si="169"/>
        <v>0</v>
      </c>
      <c r="O1769" s="6">
        <f t="shared" si="170"/>
        <v>0</v>
      </c>
      <c r="P1769" s="6">
        <f t="shared" si="171"/>
        <v>0</v>
      </c>
      <c r="Q1769" s="6">
        <f t="shared" si="172"/>
        <v>0</v>
      </c>
      <c r="R1769" s="6">
        <f t="shared" si="173"/>
        <v>0</v>
      </c>
      <c r="S1769" t="str" cm="1">
        <f t="array" ref="S1769">_xlfn.IFS(R1769&gt;Q1769,"Zunahme",-1*Q1769&gt;R1769,"Abnahme",TRUE,"Konstant")</f>
        <v>Konstant</v>
      </c>
      <c r="T1769">
        <f>IFERROR(INDEX(Gemeinde_Kennzahlen!A:C,MATCH(B1769,Gemeinde_Kennzahlen!B:B,),3),0)</f>
        <v>1908</v>
      </c>
      <c r="U1769">
        <f>IFERROR(IF(ISNUMBER(INDEX(Gemeinde_Kennzahlen!A:W,MATCH(B1769,Gemeinde_Kennzahlen!B:B,),23)),INDEX(Gemeinde_Kennzahlen!A:W,MATCH(B1769,Gemeinde_Kennzahlen!B:B,),23),0),0)</f>
        <v>2328</v>
      </c>
    </row>
    <row r="1770" spans="1:21" x14ac:dyDescent="0.2">
      <c r="A1770">
        <v>5650</v>
      </c>
      <c r="B1770" t="s">
        <v>627</v>
      </c>
      <c r="C1770" s="6">
        <v>0</v>
      </c>
      <c r="D1770" s="6">
        <v>0</v>
      </c>
      <c r="E1770" s="6">
        <v>0</v>
      </c>
      <c r="F1770" s="6">
        <v>0</v>
      </c>
      <c r="G1770" s="6">
        <v>0</v>
      </c>
      <c r="H1770" s="6">
        <v>0</v>
      </c>
      <c r="I1770" s="6">
        <v>0</v>
      </c>
      <c r="J1770" s="6">
        <v>0</v>
      </c>
      <c r="K1770" s="6">
        <v>0</v>
      </c>
      <c r="L1770" s="6">
        <v>0</v>
      </c>
      <c r="M1770" s="6">
        <f t="shared" si="168"/>
        <v>0</v>
      </c>
      <c r="N1770" s="6">
        <f t="shared" si="169"/>
        <v>0</v>
      </c>
      <c r="O1770" s="6">
        <f t="shared" si="170"/>
        <v>0</v>
      </c>
      <c r="P1770" s="6">
        <f t="shared" si="171"/>
        <v>0</v>
      </c>
      <c r="Q1770" s="6">
        <f t="shared" si="172"/>
        <v>0</v>
      </c>
      <c r="R1770" s="6">
        <f t="shared" si="173"/>
        <v>0</v>
      </c>
      <c r="S1770" t="str" cm="1">
        <f t="array" ref="S1770">_xlfn.IFS(R1770&gt;Q1770,"Zunahme",-1*Q1770&gt;R1770,"Abnahme",TRUE,"Konstant")</f>
        <v>Konstant</v>
      </c>
      <c r="T1770">
        <f>IFERROR(INDEX(Gemeinde_Kennzahlen!A:C,MATCH(B1770,Gemeinde_Kennzahlen!B:B,),3),0)</f>
        <v>196</v>
      </c>
      <c r="U1770">
        <f>IFERROR(IF(ISNUMBER(INDEX(Gemeinde_Kennzahlen!A:W,MATCH(B1770,Gemeinde_Kennzahlen!B:B,),23)),INDEX(Gemeinde_Kennzahlen!A:W,MATCH(B1770,Gemeinde_Kennzahlen!B:B,),23),0),0)</f>
        <v>0</v>
      </c>
    </row>
    <row r="1771" spans="1:21" x14ac:dyDescent="0.2">
      <c r="A1771">
        <v>5651</v>
      </c>
      <c r="B1771" t="s">
        <v>626</v>
      </c>
      <c r="C1771" s="6">
        <v>0</v>
      </c>
      <c r="D1771" s="6">
        <v>0</v>
      </c>
      <c r="E1771" s="6">
        <v>4.5516613563950843</v>
      </c>
      <c r="F1771" s="6">
        <v>0</v>
      </c>
      <c r="G1771" s="6">
        <v>0</v>
      </c>
      <c r="H1771" s="6">
        <v>0</v>
      </c>
      <c r="I1771" s="6">
        <v>0</v>
      </c>
      <c r="J1771" s="6">
        <v>0</v>
      </c>
      <c r="K1771" s="6">
        <v>0</v>
      </c>
      <c r="L1771" s="6">
        <v>0</v>
      </c>
      <c r="M1771" s="6">
        <f t="shared" si="168"/>
        <v>0.45516613563950842</v>
      </c>
      <c r="N1771" s="6">
        <f t="shared" si="169"/>
        <v>0</v>
      </c>
      <c r="O1771" s="6">
        <f t="shared" si="170"/>
        <v>0.91033227127901684</v>
      </c>
      <c r="P1771" s="6">
        <f t="shared" si="171"/>
        <v>0</v>
      </c>
      <c r="Q1771" s="6">
        <f t="shared" si="172"/>
        <v>0.45516613563950842</v>
      </c>
      <c r="R1771" s="6">
        <f t="shared" si="173"/>
        <v>-0.45516613563950842</v>
      </c>
      <c r="S1771" t="str" cm="1">
        <f t="array" ref="S1771">_xlfn.IFS(R1771&gt;Q1771,"Zunahme",-1*Q1771&gt;R1771,"Abnahme",TRUE,"Konstant")</f>
        <v>Konstant</v>
      </c>
      <c r="T1771">
        <f>IFERROR(INDEX(Gemeinde_Kennzahlen!A:C,MATCH(B1771,Gemeinde_Kennzahlen!B:B,),3),0)</f>
        <v>970</v>
      </c>
      <c r="U1771">
        <f>IFERROR(IF(ISNUMBER(INDEX(Gemeinde_Kennzahlen!A:W,MATCH(B1771,Gemeinde_Kennzahlen!B:B,),23)),INDEX(Gemeinde_Kennzahlen!A:W,MATCH(B1771,Gemeinde_Kennzahlen!B:B,),23),0),0)</f>
        <v>1227</v>
      </c>
    </row>
    <row r="1772" spans="1:21" x14ac:dyDescent="0.2">
      <c r="A1772">
        <v>5652</v>
      </c>
      <c r="B1772" t="s">
        <v>625</v>
      </c>
      <c r="C1772" s="6">
        <v>0</v>
      </c>
      <c r="D1772" s="6">
        <v>0</v>
      </c>
      <c r="E1772" s="6">
        <v>0</v>
      </c>
      <c r="F1772" s="6">
        <v>0</v>
      </c>
      <c r="G1772" s="6">
        <v>0</v>
      </c>
      <c r="H1772" s="6">
        <v>0</v>
      </c>
      <c r="I1772" s="6">
        <v>0</v>
      </c>
      <c r="J1772" s="6">
        <v>0</v>
      </c>
      <c r="K1772" s="6">
        <v>0</v>
      </c>
      <c r="L1772" s="6">
        <v>0</v>
      </c>
      <c r="M1772" s="6">
        <f t="shared" si="168"/>
        <v>0</v>
      </c>
      <c r="N1772" s="6">
        <f t="shared" si="169"/>
        <v>0</v>
      </c>
      <c r="O1772" s="6">
        <f t="shared" si="170"/>
        <v>0</v>
      </c>
      <c r="P1772" s="6">
        <f t="shared" si="171"/>
        <v>0</v>
      </c>
      <c r="Q1772" s="6">
        <f t="shared" si="172"/>
        <v>0</v>
      </c>
      <c r="R1772" s="6">
        <f t="shared" si="173"/>
        <v>0</v>
      </c>
      <c r="S1772" t="str" cm="1">
        <f t="array" ref="S1772">_xlfn.IFS(R1772&gt;Q1772,"Zunahme",-1*Q1772&gt;R1772,"Abnahme",TRUE,"Konstant")</f>
        <v>Konstant</v>
      </c>
      <c r="T1772">
        <f>IFERROR(INDEX(Gemeinde_Kennzahlen!A:C,MATCH(B1772,Gemeinde_Kennzahlen!B:B,),3),0)</f>
        <v>603</v>
      </c>
      <c r="U1772">
        <f>IFERROR(IF(ISNUMBER(INDEX(Gemeinde_Kennzahlen!A:W,MATCH(B1772,Gemeinde_Kennzahlen!B:B,),23)),INDEX(Gemeinde_Kennzahlen!A:W,MATCH(B1772,Gemeinde_Kennzahlen!B:B,),23),0),0)</f>
        <v>112</v>
      </c>
    </row>
    <row r="1773" spans="1:21" x14ac:dyDescent="0.2">
      <c r="A1773">
        <v>5653</v>
      </c>
      <c r="B1773" t="s">
        <v>624</v>
      </c>
      <c r="C1773" s="6">
        <v>0</v>
      </c>
      <c r="D1773" s="6">
        <v>0</v>
      </c>
      <c r="E1773" s="6">
        <v>0</v>
      </c>
      <c r="F1773" s="6">
        <v>0</v>
      </c>
      <c r="G1773" s="6">
        <v>0</v>
      </c>
      <c r="H1773" s="6">
        <v>0</v>
      </c>
      <c r="I1773" s="6">
        <v>0</v>
      </c>
      <c r="J1773" s="6">
        <v>0</v>
      </c>
      <c r="K1773" s="6">
        <v>0</v>
      </c>
      <c r="L1773" s="6">
        <v>0</v>
      </c>
      <c r="M1773" s="6">
        <f t="shared" si="168"/>
        <v>0</v>
      </c>
      <c r="N1773" s="6">
        <f t="shared" si="169"/>
        <v>0</v>
      </c>
      <c r="O1773" s="6">
        <f t="shared" si="170"/>
        <v>0</v>
      </c>
      <c r="P1773" s="6">
        <f t="shared" si="171"/>
        <v>0</v>
      </c>
      <c r="Q1773" s="6">
        <f t="shared" si="172"/>
        <v>0</v>
      </c>
      <c r="R1773" s="6">
        <f t="shared" si="173"/>
        <v>0</v>
      </c>
      <c r="S1773" t="str" cm="1">
        <f t="array" ref="S1773">_xlfn.IFS(R1773&gt;Q1773,"Zunahme",-1*Q1773&gt;R1773,"Abnahme",TRUE,"Konstant")</f>
        <v>Konstant</v>
      </c>
      <c r="T1773">
        <f>IFERROR(INDEX(Gemeinde_Kennzahlen!A:C,MATCH(B1773,Gemeinde_Kennzahlen!B:B,),3),0)</f>
        <v>883</v>
      </c>
      <c r="U1773">
        <f>IFERROR(IF(ISNUMBER(INDEX(Gemeinde_Kennzahlen!A:W,MATCH(B1773,Gemeinde_Kennzahlen!B:B,),23)),INDEX(Gemeinde_Kennzahlen!A:W,MATCH(B1773,Gemeinde_Kennzahlen!B:B,),23),0),0)</f>
        <v>163</v>
      </c>
    </row>
    <row r="1774" spans="1:21" x14ac:dyDescent="0.2">
      <c r="A1774">
        <v>5654</v>
      </c>
      <c r="B1774" t="s">
        <v>623</v>
      </c>
      <c r="C1774" s="6">
        <v>0</v>
      </c>
      <c r="D1774" s="6">
        <v>0</v>
      </c>
      <c r="E1774" s="6">
        <v>0</v>
      </c>
      <c r="F1774" s="6">
        <v>0</v>
      </c>
      <c r="G1774" s="6">
        <v>0</v>
      </c>
      <c r="H1774" s="6">
        <v>0</v>
      </c>
      <c r="I1774" s="6">
        <v>0</v>
      </c>
      <c r="J1774" s="6">
        <v>0</v>
      </c>
      <c r="K1774" s="6">
        <v>0</v>
      </c>
      <c r="L1774" s="6">
        <v>0</v>
      </c>
      <c r="M1774" s="6">
        <f t="shared" si="168"/>
        <v>0</v>
      </c>
      <c r="N1774" s="6">
        <f t="shared" si="169"/>
        <v>0</v>
      </c>
      <c r="O1774" s="6">
        <f t="shared" si="170"/>
        <v>0</v>
      </c>
      <c r="P1774" s="6">
        <f t="shared" si="171"/>
        <v>0</v>
      </c>
      <c r="Q1774" s="6">
        <f t="shared" si="172"/>
        <v>0</v>
      </c>
      <c r="R1774" s="6">
        <f t="shared" si="173"/>
        <v>0</v>
      </c>
      <c r="S1774" t="str" cm="1">
        <f t="array" ref="S1774">_xlfn.IFS(R1774&gt;Q1774,"Zunahme",-1*Q1774&gt;R1774,"Abnahme",TRUE,"Konstant")</f>
        <v>Konstant</v>
      </c>
      <c r="T1774">
        <f>IFERROR(INDEX(Gemeinde_Kennzahlen!A:C,MATCH(B1774,Gemeinde_Kennzahlen!B:B,),3),0)</f>
        <v>514</v>
      </c>
      <c r="U1774">
        <f>IFERROR(IF(ISNUMBER(INDEX(Gemeinde_Kennzahlen!A:W,MATCH(B1774,Gemeinde_Kennzahlen!B:B,),23)),INDEX(Gemeinde_Kennzahlen!A:W,MATCH(B1774,Gemeinde_Kennzahlen!B:B,),23),0),0)</f>
        <v>147</v>
      </c>
    </row>
    <row r="1775" spans="1:21" x14ac:dyDescent="0.2">
      <c r="A1775">
        <v>5655</v>
      </c>
      <c r="B1775" t="s">
        <v>622</v>
      </c>
      <c r="C1775" s="6">
        <v>5.2603892688058922</v>
      </c>
      <c r="D1775" s="6">
        <v>0</v>
      </c>
      <c r="E1775" s="6">
        <v>0</v>
      </c>
      <c r="F1775" s="6">
        <v>0</v>
      </c>
      <c r="G1775" s="6">
        <v>5.2603892688058922</v>
      </c>
      <c r="H1775" s="6">
        <v>0</v>
      </c>
      <c r="I1775" s="6">
        <v>0</v>
      </c>
      <c r="J1775" s="6">
        <v>0</v>
      </c>
      <c r="K1775" s="6">
        <v>0</v>
      </c>
      <c r="L1775" s="6">
        <v>0</v>
      </c>
      <c r="M1775" s="6">
        <f t="shared" si="168"/>
        <v>1.0520778537611783</v>
      </c>
      <c r="N1775" s="6">
        <f t="shared" si="169"/>
        <v>0</v>
      </c>
      <c r="O1775" s="6">
        <f t="shared" si="170"/>
        <v>2.1041557075223567</v>
      </c>
      <c r="P1775" s="6">
        <f t="shared" si="171"/>
        <v>0</v>
      </c>
      <c r="Q1775" s="6">
        <f t="shared" si="172"/>
        <v>0.70138523584078571</v>
      </c>
      <c r="R1775" s="6">
        <f t="shared" si="173"/>
        <v>-1.0520778537611783</v>
      </c>
      <c r="S1775" t="str" cm="1">
        <f t="array" ref="S1775">_xlfn.IFS(R1775&gt;Q1775,"Zunahme",-1*Q1775&gt;R1775,"Abnahme",TRUE,"Konstant")</f>
        <v>Abnahme</v>
      </c>
      <c r="T1775">
        <f>IFERROR(INDEX(Gemeinde_Kennzahlen!A:C,MATCH(B1775,Gemeinde_Kennzahlen!B:B,),3),0)</f>
        <v>1473</v>
      </c>
      <c r="U1775">
        <f>IFERROR(IF(ISNUMBER(INDEX(Gemeinde_Kennzahlen!A:W,MATCH(B1775,Gemeinde_Kennzahlen!B:B,),23)),INDEX(Gemeinde_Kennzahlen!A:W,MATCH(B1775,Gemeinde_Kennzahlen!B:B,),23),0),0)</f>
        <v>428</v>
      </c>
    </row>
    <row r="1776" spans="1:21" x14ac:dyDescent="0.2">
      <c r="A1776">
        <v>5661</v>
      </c>
      <c r="B1776" t="s">
        <v>621</v>
      </c>
      <c r="C1776" s="6">
        <v>0</v>
      </c>
      <c r="D1776" s="6">
        <v>0</v>
      </c>
      <c r="E1776" s="6">
        <v>0</v>
      </c>
      <c r="F1776" s="6">
        <v>0</v>
      </c>
      <c r="G1776" s="6">
        <v>0</v>
      </c>
      <c r="H1776" s="6">
        <v>0</v>
      </c>
      <c r="I1776" s="6">
        <v>0</v>
      </c>
      <c r="J1776" s="6">
        <v>0</v>
      </c>
      <c r="K1776" s="6">
        <v>0</v>
      </c>
      <c r="L1776" s="6">
        <v>0</v>
      </c>
      <c r="M1776" s="6">
        <f t="shared" si="168"/>
        <v>0</v>
      </c>
      <c r="N1776" s="6">
        <f t="shared" si="169"/>
        <v>0</v>
      </c>
      <c r="O1776" s="6">
        <f t="shared" si="170"/>
        <v>0</v>
      </c>
      <c r="P1776" s="6">
        <f t="shared" si="171"/>
        <v>0</v>
      </c>
      <c r="Q1776" s="6">
        <f t="shared" si="172"/>
        <v>0</v>
      </c>
      <c r="R1776" s="6">
        <f t="shared" si="173"/>
        <v>0</v>
      </c>
      <c r="S1776" t="str" cm="1">
        <f t="array" ref="S1776">_xlfn.IFS(R1776&gt;Q1776,"Zunahme",-1*Q1776&gt;R1776,"Abnahme",TRUE,"Konstant")</f>
        <v>Konstant</v>
      </c>
      <c r="T1776">
        <f>IFERROR(INDEX(Gemeinde_Kennzahlen!A:C,MATCH(B1776,Gemeinde_Kennzahlen!B:B,),3),0)</f>
        <v>365</v>
      </c>
      <c r="U1776">
        <f>IFERROR(IF(ISNUMBER(INDEX(Gemeinde_Kennzahlen!A:W,MATCH(B1776,Gemeinde_Kennzahlen!B:B,),23)),INDEX(Gemeinde_Kennzahlen!A:W,MATCH(B1776,Gemeinde_Kennzahlen!B:B,),23),0),0)</f>
        <v>68</v>
      </c>
    </row>
    <row r="1777" spans="1:21" x14ac:dyDescent="0.2">
      <c r="A1777">
        <v>5663</v>
      </c>
      <c r="B1777" t="s">
        <v>620</v>
      </c>
      <c r="C1777" s="6">
        <v>0</v>
      </c>
      <c r="D1777" s="6">
        <v>0</v>
      </c>
      <c r="E1777" s="6">
        <v>0</v>
      </c>
      <c r="F1777" s="6">
        <v>0</v>
      </c>
      <c r="G1777" s="6">
        <v>0</v>
      </c>
      <c r="H1777" s="6">
        <v>0</v>
      </c>
      <c r="I1777" s="6">
        <v>0</v>
      </c>
      <c r="J1777" s="6">
        <v>0</v>
      </c>
      <c r="K1777" s="6">
        <v>0</v>
      </c>
      <c r="L1777" s="6">
        <v>0</v>
      </c>
      <c r="M1777" s="6">
        <f t="shared" si="168"/>
        <v>0</v>
      </c>
      <c r="N1777" s="6">
        <f t="shared" si="169"/>
        <v>0</v>
      </c>
      <c r="O1777" s="6">
        <f t="shared" si="170"/>
        <v>0</v>
      </c>
      <c r="P1777" s="6">
        <f t="shared" si="171"/>
        <v>0</v>
      </c>
      <c r="Q1777" s="6">
        <f t="shared" si="172"/>
        <v>0</v>
      </c>
      <c r="R1777" s="6">
        <f t="shared" si="173"/>
        <v>0</v>
      </c>
      <c r="S1777" t="str" cm="1">
        <f t="array" ref="S1777">_xlfn.IFS(R1777&gt;Q1777,"Zunahme",-1*Q1777&gt;R1777,"Abnahme",TRUE,"Konstant")</f>
        <v>Konstant</v>
      </c>
      <c r="T1777">
        <f>IFERROR(INDEX(Gemeinde_Kennzahlen!A:C,MATCH(B1777,Gemeinde_Kennzahlen!B:B,),3),0)</f>
        <v>218</v>
      </c>
      <c r="U1777">
        <f>IFERROR(IF(ISNUMBER(INDEX(Gemeinde_Kennzahlen!A:W,MATCH(B1777,Gemeinde_Kennzahlen!B:B,),23)),INDEX(Gemeinde_Kennzahlen!A:W,MATCH(B1777,Gemeinde_Kennzahlen!B:B,),23),0),0)</f>
        <v>31</v>
      </c>
    </row>
    <row r="1778" spans="1:21" x14ac:dyDescent="0.2">
      <c r="A1778">
        <v>5665</v>
      </c>
      <c r="B1778" t="s">
        <v>619</v>
      </c>
      <c r="C1778" s="6">
        <v>0</v>
      </c>
      <c r="D1778" s="6">
        <v>0</v>
      </c>
      <c r="E1778" s="6">
        <v>0</v>
      </c>
      <c r="F1778" s="6">
        <v>0</v>
      </c>
      <c r="G1778" s="6">
        <v>0</v>
      </c>
      <c r="H1778" s="6">
        <v>0</v>
      </c>
      <c r="I1778" s="6">
        <v>0</v>
      </c>
      <c r="J1778" s="6">
        <v>0</v>
      </c>
      <c r="K1778" s="6">
        <v>0</v>
      </c>
      <c r="L1778" s="6">
        <v>0</v>
      </c>
      <c r="M1778" s="6">
        <f t="shared" si="168"/>
        <v>0</v>
      </c>
      <c r="N1778" s="6">
        <f t="shared" si="169"/>
        <v>0</v>
      </c>
      <c r="O1778" s="6">
        <f t="shared" si="170"/>
        <v>0</v>
      </c>
      <c r="P1778" s="6">
        <f t="shared" si="171"/>
        <v>0</v>
      </c>
      <c r="Q1778" s="6">
        <f t="shared" si="172"/>
        <v>0</v>
      </c>
      <c r="R1778" s="6">
        <f t="shared" si="173"/>
        <v>0</v>
      </c>
      <c r="S1778" t="str" cm="1">
        <f t="array" ref="S1778">_xlfn.IFS(R1778&gt;Q1778,"Zunahme",-1*Q1778&gt;R1778,"Abnahme",TRUE,"Konstant")</f>
        <v>Konstant</v>
      </c>
      <c r="T1778">
        <f>IFERROR(INDEX(Gemeinde_Kennzahlen!A:C,MATCH(B1778,Gemeinde_Kennzahlen!B:B,),3),0)</f>
        <v>210</v>
      </c>
      <c r="U1778">
        <f>IFERROR(IF(ISNUMBER(INDEX(Gemeinde_Kennzahlen!A:W,MATCH(B1778,Gemeinde_Kennzahlen!B:B,),23)),INDEX(Gemeinde_Kennzahlen!A:W,MATCH(B1778,Gemeinde_Kennzahlen!B:B,),23),0),0)</f>
        <v>64</v>
      </c>
    </row>
    <row r="1779" spans="1:21" x14ac:dyDescent="0.2">
      <c r="A1779">
        <v>5669</v>
      </c>
      <c r="B1779" t="s">
        <v>618</v>
      </c>
      <c r="C1779" s="6">
        <v>0</v>
      </c>
      <c r="D1779" s="6">
        <v>0</v>
      </c>
      <c r="E1779" s="6">
        <v>0</v>
      </c>
      <c r="F1779" s="6">
        <v>0</v>
      </c>
      <c r="G1779" s="6">
        <v>0</v>
      </c>
      <c r="H1779" s="6">
        <v>0</v>
      </c>
      <c r="I1779" s="6">
        <v>0</v>
      </c>
      <c r="J1779" s="6">
        <v>0</v>
      </c>
      <c r="K1779" s="6">
        <v>0</v>
      </c>
      <c r="L1779" s="6">
        <v>0</v>
      </c>
      <c r="M1779" s="6">
        <f t="shared" si="168"/>
        <v>0</v>
      </c>
      <c r="N1779" s="6">
        <f t="shared" si="169"/>
        <v>0</v>
      </c>
      <c r="O1779" s="6">
        <f t="shared" si="170"/>
        <v>0</v>
      </c>
      <c r="P1779" s="6">
        <f t="shared" si="171"/>
        <v>0</v>
      </c>
      <c r="Q1779" s="6">
        <f t="shared" si="172"/>
        <v>0</v>
      </c>
      <c r="R1779" s="6">
        <f t="shared" si="173"/>
        <v>0</v>
      </c>
      <c r="S1779" t="str" cm="1">
        <f t="array" ref="S1779">_xlfn.IFS(R1779&gt;Q1779,"Zunahme",-1*Q1779&gt;R1779,"Abnahme",TRUE,"Konstant")</f>
        <v>Konstant</v>
      </c>
      <c r="T1779">
        <f>IFERROR(INDEX(Gemeinde_Kennzahlen!A:C,MATCH(B1779,Gemeinde_Kennzahlen!B:B,),3),0)</f>
        <v>310</v>
      </c>
      <c r="U1779">
        <f>IFERROR(IF(ISNUMBER(INDEX(Gemeinde_Kennzahlen!A:W,MATCH(B1779,Gemeinde_Kennzahlen!B:B,),23)),INDEX(Gemeinde_Kennzahlen!A:W,MATCH(B1779,Gemeinde_Kennzahlen!B:B,),23),0),0)</f>
        <v>63</v>
      </c>
    </row>
    <row r="1780" spans="1:21" x14ac:dyDescent="0.2">
      <c r="A1780">
        <v>5671</v>
      </c>
      <c r="B1780" t="s">
        <v>617</v>
      </c>
      <c r="C1780" s="6">
        <v>0</v>
      </c>
      <c r="D1780" s="6">
        <v>0</v>
      </c>
      <c r="E1780" s="6">
        <v>0</v>
      </c>
      <c r="F1780" s="6">
        <v>0</v>
      </c>
      <c r="G1780" s="6">
        <v>0</v>
      </c>
      <c r="H1780" s="6">
        <v>0</v>
      </c>
      <c r="I1780" s="6">
        <v>0</v>
      </c>
      <c r="J1780" s="6">
        <v>0</v>
      </c>
      <c r="K1780" s="6">
        <v>0</v>
      </c>
      <c r="L1780" s="6">
        <v>0</v>
      </c>
      <c r="M1780" s="6">
        <f t="shared" si="168"/>
        <v>0</v>
      </c>
      <c r="N1780" s="6">
        <f t="shared" si="169"/>
        <v>0</v>
      </c>
      <c r="O1780" s="6">
        <f t="shared" si="170"/>
        <v>0</v>
      </c>
      <c r="P1780" s="6">
        <f t="shared" si="171"/>
        <v>0</v>
      </c>
      <c r="Q1780" s="6">
        <f t="shared" si="172"/>
        <v>0</v>
      </c>
      <c r="R1780" s="6">
        <f t="shared" si="173"/>
        <v>0</v>
      </c>
      <c r="S1780" t="str" cm="1">
        <f t="array" ref="S1780">_xlfn.IFS(R1780&gt;Q1780,"Zunahme",-1*Q1780&gt;R1780,"Abnahme",TRUE,"Konstant")</f>
        <v>Konstant</v>
      </c>
      <c r="T1780">
        <f>IFERROR(INDEX(Gemeinde_Kennzahlen!A:C,MATCH(B1780,Gemeinde_Kennzahlen!B:B,),3),0)</f>
        <v>233</v>
      </c>
      <c r="U1780">
        <f>IFERROR(IF(ISNUMBER(INDEX(Gemeinde_Kennzahlen!A:W,MATCH(B1780,Gemeinde_Kennzahlen!B:B,),23)),INDEX(Gemeinde_Kennzahlen!A:W,MATCH(B1780,Gemeinde_Kennzahlen!B:B,),23),0),0)</f>
        <v>66</v>
      </c>
    </row>
    <row r="1781" spans="1:21" x14ac:dyDescent="0.2">
      <c r="A1781">
        <v>5673</v>
      </c>
      <c r="B1781" t="s">
        <v>616</v>
      </c>
      <c r="C1781" s="6">
        <v>0</v>
      </c>
      <c r="D1781" s="6">
        <v>0</v>
      </c>
      <c r="E1781" s="6">
        <v>0</v>
      </c>
      <c r="F1781" s="6">
        <v>0</v>
      </c>
      <c r="G1781" s="6">
        <v>0</v>
      </c>
      <c r="H1781" s="6">
        <v>0</v>
      </c>
      <c r="I1781" s="6">
        <v>0</v>
      </c>
      <c r="J1781" s="6">
        <v>0</v>
      </c>
      <c r="K1781" s="6">
        <v>0</v>
      </c>
      <c r="L1781" s="6">
        <v>0</v>
      </c>
      <c r="M1781" s="6">
        <f t="shared" si="168"/>
        <v>0</v>
      </c>
      <c r="N1781" s="6">
        <f t="shared" si="169"/>
        <v>0</v>
      </c>
      <c r="O1781" s="6">
        <f t="shared" si="170"/>
        <v>0</v>
      </c>
      <c r="P1781" s="6">
        <f t="shared" si="171"/>
        <v>0</v>
      </c>
      <c r="Q1781" s="6">
        <f t="shared" si="172"/>
        <v>0</v>
      </c>
      <c r="R1781" s="6">
        <f t="shared" si="173"/>
        <v>0</v>
      </c>
      <c r="S1781" t="str" cm="1">
        <f t="array" ref="S1781">_xlfn.IFS(R1781&gt;Q1781,"Zunahme",-1*Q1781&gt;R1781,"Abnahme",TRUE,"Konstant")</f>
        <v>Konstant</v>
      </c>
      <c r="T1781">
        <f>IFERROR(INDEX(Gemeinde_Kennzahlen!A:C,MATCH(B1781,Gemeinde_Kennzahlen!B:B,),3),0)</f>
        <v>366</v>
      </c>
      <c r="U1781">
        <f>IFERROR(IF(ISNUMBER(INDEX(Gemeinde_Kennzahlen!A:W,MATCH(B1781,Gemeinde_Kennzahlen!B:B,),23)),INDEX(Gemeinde_Kennzahlen!A:W,MATCH(B1781,Gemeinde_Kennzahlen!B:B,),23),0),0)</f>
        <v>64</v>
      </c>
    </row>
    <row r="1782" spans="1:21" x14ac:dyDescent="0.2">
      <c r="A1782">
        <v>5674</v>
      </c>
      <c r="B1782" t="s">
        <v>615</v>
      </c>
      <c r="C1782" s="6">
        <v>0</v>
      </c>
      <c r="D1782" s="6">
        <v>0</v>
      </c>
      <c r="E1782" s="6">
        <v>0</v>
      </c>
      <c r="F1782" s="6">
        <v>0</v>
      </c>
      <c r="G1782" s="6">
        <v>0</v>
      </c>
      <c r="H1782" s="6">
        <v>0</v>
      </c>
      <c r="I1782" s="6">
        <v>0</v>
      </c>
      <c r="J1782" s="6">
        <v>0</v>
      </c>
      <c r="K1782" s="6">
        <v>0</v>
      </c>
      <c r="L1782" s="6">
        <v>0</v>
      </c>
      <c r="M1782" s="6">
        <f t="shared" si="168"/>
        <v>0</v>
      </c>
      <c r="N1782" s="6">
        <f t="shared" si="169"/>
        <v>0</v>
      </c>
      <c r="O1782" s="6">
        <f t="shared" si="170"/>
        <v>0</v>
      </c>
      <c r="P1782" s="6">
        <f t="shared" si="171"/>
        <v>0</v>
      </c>
      <c r="Q1782" s="6">
        <f t="shared" si="172"/>
        <v>0</v>
      </c>
      <c r="R1782" s="6">
        <f t="shared" si="173"/>
        <v>0</v>
      </c>
      <c r="S1782" t="str" cm="1">
        <f t="array" ref="S1782">_xlfn.IFS(R1782&gt;Q1782,"Zunahme",-1*Q1782&gt;R1782,"Abnahme",TRUE,"Konstant")</f>
        <v>Konstant</v>
      </c>
      <c r="T1782">
        <f>IFERROR(INDEX(Gemeinde_Kennzahlen!A:C,MATCH(B1782,Gemeinde_Kennzahlen!B:B,),3),0)</f>
        <v>136</v>
      </c>
      <c r="U1782">
        <f>IFERROR(IF(ISNUMBER(INDEX(Gemeinde_Kennzahlen!A:W,MATCH(B1782,Gemeinde_Kennzahlen!B:B,),23)),INDEX(Gemeinde_Kennzahlen!A:W,MATCH(B1782,Gemeinde_Kennzahlen!B:B,),23),0),0)</f>
        <v>0</v>
      </c>
    </row>
    <row r="1783" spans="1:21" x14ac:dyDescent="0.2">
      <c r="A1783">
        <v>5675</v>
      </c>
      <c r="B1783" t="s">
        <v>614</v>
      </c>
      <c r="C1783" s="6">
        <v>0</v>
      </c>
      <c r="D1783" s="6">
        <v>3.766478342749529</v>
      </c>
      <c r="E1783" s="6">
        <v>0</v>
      </c>
      <c r="F1783" s="6">
        <v>3.766478342749529</v>
      </c>
      <c r="G1783" s="6">
        <v>1.8832391713747645</v>
      </c>
      <c r="H1783" s="6">
        <v>3.766478342749529</v>
      </c>
      <c r="I1783" s="6">
        <v>0</v>
      </c>
      <c r="J1783" s="6">
        <v>0</v>
      </c>
      <c r="K1783" s="6">
        <v>1.8832391713747645</v>
      </c>
      <c r="L1783" s="6">
        <v>0</v>
      </c>
      <c r="M1783" s="6">
        <f t="shared" si="168"/>
        <v>1.5065913370998116</v>
      </c>
      <c r="N1783" s="6">
        <f t="shared" si="169"/>
        <v>0.94161958568738224</v>
      </c>
      <c r="O1783" s="6">
        <f t="shared" si="170"/>
        <v>1.8832391713747643</v>
      </c>
      <c r="P1783" s="6">
        <f t="shared" si="171"/>
        <v>1.1299435028248586</v>
      </c>
      <c r="Q1783" s="6">
        <f t="shared" si="172"/>
        <v>0.54725661563599148</v>
      </c>
      <c r="R1783" s="6">
        <f t="shared" si="173"/>
        <v>-0.37664783427495307</v>
      </c>
      <c r="S1783" t="str" cm="1">
        <f t="array" ref="S1783">_xlfn.IFS(R1783&gt;Q1783,"Zunahme",-1*Q1783&gt;R1783,"Abnahme",TRUE,"Konstant")</f>
        <v>Konstant</v>
      </c>
      <c r="T1783">
        <f>IFERROR(INDEX(Gemeinde_Kennzahlen!A:C,MATCH(B1783,Gemeinde_Kennzahlen!B:B,),3),0)</f>
        <v>4199</v>
      </c>
      <c r="U1783">
        <f>IFERROR(IF(ISNUMBER(INDEX(Gemeinde_Kennzahlen!A:W,MATCH(B1783,Gemeinde_Kennzahlen!B:B,),23)),INDEX(Gemeinde_Kennzahlen!A:W,MATCH(B1783,Gemeinde_Kennzahlen!B:B,),23),0),0)</f>
        <v>1111</v>
      </c>
    </row>
    <row r="1784" spans="1:21" x14ac:dyDescent="0.2">
      <c r="A1784">
        <v>5678</v>
      </c>
      <c r="B1784" t="s">
        <v>613</v>
      </c>
      <c r="C1784" s="6">
        <v>1.1435105774728416</v>
      </c>
      <c r="D1784" s="6">
        <v>2.2870211549456831</v>
      </c>
      <c r="E1784" s="6">
        <v>3.4305317324185247</v>
      </c>
      <c r="F1784" s="6">
        <v>1.1435105774728416</v>
      </c>
      <c r="G1784" s="6">
        <v>0</v>
      </c>
      <c r="H1784" s="6">
        <v>2.2870211549456831</v>
      </c>
      <c r="I1784" s="6">
        <v>3.4305317324185247</v>
      </c>
      <c r="J1784" s="6">
        <v>4.5740423098913663</v>
      </c>
      <c r="K1784" s="6">
        <v>1.1435105774728416</v>
      </c>
      <c r="L1784" s="6">
        <v>1.1435105774728416</v>
      </c>
      <c r="M1784" s="6">
        <f t="shared" si="168"/>
        <v>2.0583190394511148</v>
      </c>
      <c r="N1784" s="6">
        <f t="shared" si="169"/>
        <v>1.7152658662092624</v>
      </c>
      <c r="O1784" s="6">
        <f t="shared" si="170"/>
        <v>1.6009148084619782</v>
      </c>
      <c r="P1784" s="6">
        <f t="shared" si="171"/>
        <v>2.5157232704402519</v>
      </c>
      <c r="Q1784" s="6">
        <f t="shared" si="172"/>
        <v>0.4445170112327273</v>
      </c>
      <c r="R1784" s="6">
        <f t="shared" si="173"/>
        <v>0.45740423098913707</v>
      </c>
      <c r="S1784" t="str" cm="1">
        <f t="array" ref="S1784">_xlfn.IFS(R1784&gt;Q1784,"Zunahme",-1*Q1784&gt;R1784,"Abnahme",TRUE,"Konstant")</f>
        <v>Zunahme</v>
      </c>
      <c r="T1784">
        <f>IFERROR(INDEX(Gemeinde_Kennzahlen!A:C,MATCH(B1784,Gemeinde_Kennzahlen!B:B,),3),0)</f>
        <v>6067</v>
      </c>
      <c r="U1784">
        <f>IFERROR(IF(ISNUMBER(INDEX(Gemeinde_Kennzahlen!A:W,MATCH(B1784,Gemeinde_Kennzahlen!B:B,),23)),INDEX(Gemeinde_Kennzahlen!A:W,MATCH(B1784,Gemeinde_Kennzahlen!B:B,),23),0),0)</f>
        <v>2678</v>
      </c>
    </row>
    <row r="1785" spans="1:21" x14ac:dyDescent="0.2">
      <c r="A1785">
        <v>5680</v>
      </c>
      <c r="B1785" t="s">
        <v>612</v>
      </c>
      <c r="C1785" s="6">
        <v>0</v>
      </c>
      <c r="D1785" s="6">
        <v>0</v>
      </c>
      <c r="E1785" s="6">
        <v>0</v>
      </c>
      <c r="F1785" s="6">
        <v>0</v>
      </c>
      <c r="G1785" s="6">
        <v>0</v>
      </c>
      <c r="H1785" s="6">
        <v>0</v>
      </c>
      <c r="I1785" s="6">
        <v>27.700831024930746</v>
      </c>
      <c r="J1785" s="6">
        <v>0</v>
      </c>
      <c r="K1785" s="6">
        <v>0</v>
      </c>
      <c r="L1785" s="6">
        <v>0</v>
      </c>
      <c r="M1785" s="6">
        <f t="shared" si="168"/>
        <v>2.7700831024930745</v>
      </c>
      <c r="N1785" s="6">
        <f t="shared" si="169"/>
        <v>0</v>
      </c>
      <c r="O1785" s="6">
        <f t="shared" si="170"/>
        <v>0</v>
      </c>
      <c r="P1785" s="6">
        <f t="shared" si="171"/>
        <v>5.5401662049861491</v>
      </c>
      <c r="Q1785" s="6">
        <f t="shared" si="172"/>
        <v>2.7700831024930745</v>
      </c>
      <c r="R1785" s="6">
        <f t="shared" si="173"/>
        <v>2.7700831024930745</v>
      </c>
      <c r="S1785" t="str" cm="1">
        <f t="array" ref="S1785">_xlfn.IFS(R1785&gt;Q1785,"Zunahme",-1*Q1785&gt;R1785,"Abnahme",TRUE,"Konstant")</f>
        <v>Konstant</v>
      </c>
      <c r="T1785">
        <f>IFERROR(INDEX(Gemeinde_Kennzahlen!A:C,MATCH(B1785,Gemeinde_Kennzahlen!B:B,),3),0)</f>
        <v>295</v>
      </c>
      <c r="U1785">
        <f>IFERROR(IF(ISNUMBER(INDEX(Gemeinde_Kennzahlen!A:W,MATCH(B1785,Gemeinde_Kennzahlen!B:B,),23)),INDEX(Gemeinde_Kennzahlen!A:W,MATCH(B1785,Gemeinde_Kennzahlen!B:B,),23),0),0)</f>
        <v>66</v>
      </c>
    </row>
    <row r="1786" spans="1:21" x14ac:dyDescent="0.2">
      <c r="A1786">
        <v>5683</v>
      </c>
      <c r="B1786" t="s">
        <v>611</v>
      </c>
      <c r="C1786" s="6">
        <v>0</v>
      </c>
      <c r="D1786" s="6">
        <v>0</v>
      </c>
      <c r="E1786" s="6">
        <v>0</v>
      </c>
      <c r="F1786" s="6">
        <v>0</v>
      </c>
      <c r="G1786" s="6">
        <v>0</v>
      </c>
      <c r="H1786" s="6">
        <v>0</v>
      </c>
      <c r="I1786" s="6">
        <v>0</v>
      </c>
      <c r="J1786" s="6">
        <v>0</v>
      </c>
      <c r="K1786" s="6">
        <v>0</v>
      </c>
      <c r="L1786" s="6">
        <v>0</v>
      </c>
      <c r="M1786" s="6">
        <f t="shared" si="168"/>
        <v>0</v>
      </c>
      <c r="N1786" s="6">
        <f t="shared" si="169"/>
        <v>0</v>
      </c>
      <c r="O1786" s="6">
        <f t="shared" si="170"/>
        <v>0</v>
      </c>
      <c r="P1786" s="6">
        <f t="shared" si="171"/>
        <v>0</v>
      </c>
      <c r="Q1786" s="6">
        <f t="shared" si="172"/>
        <v>0</v>
      </c>
      <c r="R1786" s="6">
        <f t="shared" si="173"/>
        <v>0</v>
      </c>
      <c r="S1786" t="str" cm="1">
        <f t="array" ref="S1786">_xlfn.IFS(R1786&gt;Q1786,"Zunahme",-1*Q1786&gt;R1786,"Abnahme",TRUE,"Konstant")</f>
        <v>Konstant</v>
      </c>
      <c r="T1786">
        <f>IFERROR(INDEX(Gemeinde_Kennzahlen!A:C,MATCH(B1786,Gemeinde_Kennzahlen!B:B,),3),0)</f>
        <v>194</v>
      </c>
      <c r="U1786">
        <f>IFERROR(IF(ISNUMBER(INDEX(Gemeinde_Kennzahlen!A:W,MATCH(B1786,Gemeinde_Kennzahlen!B:B,),23)),INDEX(Gemeinde_Kennzahlen!A:W,MATCH(B1786,Gemeinde_Kennzahlen!B:B,),23),0),0)</f>
        <v>31</v>
      </c>
    </row>
    <row r="1787" spans="1:21" x14ac:dyDescent="0.2">
      <c r="A1787">
        <v>5684</v>
      </c>
      <c r="B1787" t="s">
        <v>610</v>
      </c>
      <c r="C1787" s="6">
        <v>0</v>
      </c>
      <c r="D1787" s="6">
        <v>0</v>
      </c>
      <c r="E1787" s="6">
        <v>0</v>
      </c>
      <c r="F1787" s="6">
        <v>0</v>
      </c>
      <c r="G1787" s="6">
        <v>0</v>
      </c>
      <c r="H1787" s="6">
        <v>0</v>
      </c>
      <c r="I1787" s="6">
        <v>0</v>
      </c>
      <c r="J1787" s="6">
        <v>0</v>
      </c>
      <c r="K1787" s="6">
        <v>0</v>
      </c>
      <c r="L1787" s="6">
        <v>0</v>
      </c>
      <c r="M1787" s="6">
        <f t="shared" si="168"/>
        <v>0</v>
      </c>
      <c r="N1787" s="6">
        <f t="shared" si="169"/>
        <v>0</v>
      </c>
      <c r="O1787" s="6">
        <f t="shared" si="170"/>
        <v>0</v>
      </c>
      <c r="P1787" s="6">
        <f t="shared" si="171"/>
        <v>0</v>
      </c>
      <c r="Q1787" s="6">
        <f t="shared" si="172"/>
        <v>0</v>
      </c>
      <c r="R1787" s="6">
        <f t="shared" si="173"/>
        <v>0</v>
      </c>
      <c r="S1787" t="str" cm="1">
        <f t="array" ref="S1787">_xlfn.IFS(R1787&gt;Q1787,"Zunahme",-1*Q1787&gt;R1787,"Abnahme",TRUE,"Konstant")</f>
        <v>Konstant</v>
      </c>
      <c r="T1787">
        <f>IFERROR(INDEX(Gemeinde_Kennzahlen!A:C,MATCH(B1787,Gemeinde_Kennzahlen!B:B,),3),0)</f>
        <v>84</v>
      </c>
      <c r="U1787">
        <f>IFERROR(IF(ISNUMBER(INDEX(Gemeinde_Kennzahlen!A:W,MATCH(B1787,Gemeinde_Kennzahlen!B:B,),23)),INDEX(Gemeinde_Kennzahlen!A:W,MATCH(B1787,Gemeinde_Kennzahlen!B:B,),23),0),0)</f>
        <v>11</v>
      </c>
    </row>
    <row r="1788" spans="1:21" x14ac:dyDescent="0.2">
      <c r="A1788">
        <v>5688</v>
      </c>
      <c r="B1788" t="s">
        <v>609</v>
      </c>
      <c r="C1788" s="6">
        <v>0</v>
      </c>
      <c r="D1788" s="6">
        <v>0</v>
      </c>
      <c r="E1788" s="6">
        <v>0</v>
      </c>
      <c r="F1788" s="6">
        <v>0</v>
      </c>
      <c r="G1788" s="6">
        <v>0</v>
      </c>
      <c r="H1788" s="6">
        <v>0</v>
      </c>
      <c r="I1788" s="6">
        <v>0</v>
      </c>
      <c r="J1788" s="6">
        <v>0</v>
      </c>
      <c r="K1788" s="6">
        <v>0</v>
      </c>
      <c r="L1788" s="6">
        <v>0</v>
      </c>
      <c r="M1788" s="6">
        <f t="shared" si="168"/>
        <v>0</v>
      </c>
      <c r="N1788" s="6">
        <f t="shared" si="169"/>
        <v>0</v>
      </c>
      <c r="O1788" s="6">
        <f t="shared" si="170"/>
        <v>0</v>
      </c>
      <c r="P1788" s="6">
        <f t="shared" si="171"/>
        <v>0</v>
      </c>
      <c r="Q1788" s="6">
        <f t="shared" si="172"/>
        <v>0</v>
      </c>
      <c r="R1788" s="6">
        <f t="shared" si="173"/>
        <v>0</v>
      </c>
      <c r="S1788" t="str" cm="1">
        <f t="array" ref="S1788">_xlfn.IFS(R1788&gt;Q1788,"Zunahme",-1*Q1788&gt;R1788,"Abnahme",TRUE,"Konstant")</f>
        <v>Konstant</v>
      </c>
      <c r="T1788">
        <f>IFERROR(INDEX(Gemeinde_Kennzahlen!A:C,MATCH(B1788,Gemeinde_Kennzahlen!B:B,),3),0)</f>
        <v>155</v>
      </c>
      <c r="U1788">
        <f>IFERROR(IF(ISNUMBER(INDEX(Gemeinde_Kennzahlen!A:W,MATCH(B1788,Gemeinde_Kennzahlen!B:B,),23)),INDEX(Gemeinde_Kennzahlen!A:W,MATCH(B1788,Gemeinde_Kennzahlen!B:B,),23),0),0)</f>
        <v>35</v>
      </c>
    </row>
    <row r="1789" spans="1:21" x14ac:dyDescent="0.2">
      <c r="A1789">
        <v>5690</v>
      </c>
      <c r="B1789" t="s">
        <v>608</v>
      </c>
      <c r="C1789" s="6">
        <v>0</v>
      </c>
      <c r="D1789" s="6">
        <v>0</v>
      </c>
      <c r="E1789" s="6">
        <v>0</v>
      </c>
      <c r="F1789" s="6">
        <v>0</v>
      </c>
      <c r="G1789" s="6">
        <v>0</v>
      </c>
      <c r="H1789" s="6">
        <v>0</v>
      </c>
      <c r="I1789" s="6">
        <v>0</v>
      </c>
      <c r="J1789" s="6">
        <v>0</v>
      </c>
      <c r="K1789" s="6">
        <v>0</v>
      </c>
      <c r="L1789" s="6">
        <v>0</v>
      </c>
      <c r="M1789" s="6">
        <f t="shared" si="168"/>
        <v>0</v>
      </c>
      <c r="N1789" s="6">
        <f t="shared" si="169"/>
        <v>0</v>
      </c>
      <c r="O1789" s="6">
        <f t="shared" si="170"/>
        <v>0</v>
      </c>
      <c r="P1789" s="6">
        <f t="shared" si="171"/>
        <v>0</v>
      </c>
      <c r="Q1789" s="6">
        <f t="shared" si="172"/>
        <v>0</v>
      </c>
      <c r="R1789" s="6">
        <f t="shared" si="173"/>
        <v>0</v>
      </c>
      <c r="S1789" t="str" cm="1">
        <f t="array" ref="S1789">_xlfn.IFS(R1789&gt;Q1789,"Zunahme",-1*Q1789&gt;R1789,"Abnahme",TRUE,"Konstant")</f>
        <v>Konstant</v>
      </c>
      <c r="T1789">
        <f>IFERROR(INDEX(Gemeinde_Kennzahlen!A:C,MATCH(B1789,Gemeinde_Kennzahlen!B:B,),3),0)</f>
        <v>122</v>
      </c>
      <c r="U1789">
        <f>IFERROR(IF(ISNUMBER(INDEX(Gemeinde_Kennzahlen!A:W,MATCH(B1789,Gemeinde_Kennzahlen!B:B,),23)),INDEX(Gemeinde_Kennzahlen!A:W,MATCH(B1789,Gemeinde_Kennzahlen!B:B,),23),0),0)</f>
        <v>39</v>
      </c>
    </row>
    <row r="1790" spans="1:21" x14ac:dyDescent="0.2">
      <c r="A1790">
        <v>5692</v>
      </c>
      <c r="B1790" t="s">
        <v>607</v>
      </c>
      <c r="C1790" s="6">
        <v>0</v>
      </c>
      <c r="D1790" s="6">
        <v>0</v>
      </c>
      <c r="E1790" s="6">
        <v>0</v>
      </c>
      <c r="F1790" s="6">
        <v>0</v>
      </c>
      <c r="G1790" s="6">
        <v>0</v>
      </c>
      <c r="H1790" s="6">
        <v>0</v>
      </c>
      <c r="I1790" s="6">
        <v>0</v>
      </c>
      <c r="J1790" s="6">
        <v>0</v>
      </c>
      <c r="K1790" s="6">
        <v>0</v>
      </c>
      <c r="L1790" s="6">
        <v>0</v>
      </c>
      <c r="M1790" s="6">
        <f t="shared" si="168"/>
        <v>0</v>
      </c>
      <c r="N1790" s="6">
        <f t="shared" si="169"/>
        <v>0</v>
      </c>
      <c r="O1790" s="6">
        <f t="shared" si="170"/>
        <v>0</v>
      </c>
      <c r="P1790" s="6">
        <f t="shared" si="171"/>
        <v>0</v>
      </c>
      <c r="Q1790" s="6">
        <f t="shared" si="172"/>
        <v>0</v>
      </c>
      <c r="R1790" s="6">
        <f t="shared" si="173"/>
        <v>0</v>
      </c>
      <c r="S1790" t="str" cm="1">
        <f t="array" ref="S1790">_xlfn.IFS(R1790&gt;Q1790,"Zunahme",-1*Q1790&gt;R1790,"Abnahme",TRUE,"Konstant")</f>
        <v>Konstant</v>
      </c>
      <c r="T1790">
        <f>IFERROR(INDEX(Gemeinde_Kennzahlen!A:C,MATCH(B1790,Gemeinde_Kennzahlen!B:B,),3),0)</f>
        <v>577</v>
      </c>
      <c r="U1790">
        <f>IFERROR(IF(ISNUMBER(INDEX(Gemeinde_Kennzahlen!A:W,MATCH(B1790,Gemeinde_Kennzahlen!B:B,),23)),INDEX(Gemeinde_Kennzahlen!A:W,MATCH(B1790,Gemeinde_Kennzahlen!B:B,),23),0),0)</f>
        <v>189</v>
      </c>
    </row>
    <row r="1791" spans="1:21" x14ac:dyDescent="0.2">
      <c r="A1791">
        <v>5693</v>
      </c>
      <c r="B1791" t="s">
        <v>606</v>
      </c>
      <c r="C1791" s="6">
        <v>2.9248318221702254</v>
      </c>
      <c r="D1791" s="6">
        <v>2.9248318221702254</v>
      </c>
      <c r="E1791" s="6">
        <v>0</v>
      </c>
      <c r="F1791" s="6">
        <v>0</v>
      </c>
      <c r="G1791" s="6">
        <v>0</v>
      </c>
      <c r="H1791" s="6">
        <v>2.9248318221702254</v>
      </c>
      <c r="I1791" s="6">
        <v>0</v>
      </c>
      <c r="J1791" s="6">
        <v>0</v>
      </c>
      <c r="K1791" s="6">
        <v>2.9248318221702254</v>
      </c>
      <c r="L1791" s="6">
        <v>0</v>
      </c>
      <c r="M1791" s="6">
        <f t="shared" si="168"/>
        <v>1.1699327288680901</v>
      </c>
      <c r="N1791" s="6">
        <f t="shared" si="169"/>
        <v>0</v>
      </c>
      <c r="O1791" s="6">
        <f t="shared" si="170"/>
        <v>1.1699327288680901</v>
      </c>
      <c r="P1791" s="6">
        <f t="shared" si="171"/>
        <v>1.1699327288680901</v>
      </c>
      <c r="Q1791" s="6">
        <f t="shared" si="172"/>
        <v>0.47762303651811999</v>
      </c>
      <c r="R1791" s="6">
        <f t="shared" si="173"/>
        <v>0</v>
      </c>
      <c r="S1791" t="str" cm="1">
        <f t="array" ref="S1791">_xlfn.IFS(R1791&gt;Q1791,"Zunahme",-1*Q1791&gt;R1791,"Abnahme",TRUE,"Konstant")</f>
        <v>Konstant</v>
      </c>
      <c r="T1791">
        <f>IFERROR(INDEX(Gemeinde_Kennzahlen!A:C,MATCH(B1791,Gemeinde_Kennzahlen!B:B,),3),0)</f>
        <v>2719</v>
      </c>
      <c r="U1791">
        <f>IFERROR(IF(ISNUMBER(INDEX(Gemeinde_Kennzahlen!A:W,MATCH(B1791,Gemeinde_Kennzahlen!B:B,),23)),INDEX(Gemeinde_Kennzahlen!A:W,MATCH(B1791,Gemeinde_Kennzahlen!B:B,),23),0),0)</f>
        <v>700</v>
      </c>
    </row>
    <row r="1792" spans="1:21" x14ac:dyDescent="0.2">
      <c r="A1792">
        <v>5701</v>
      </c>
      <c r="B1792" t="s">
        <v>605</v>
      </c>
      <c r="C1792" s="6">
        <v>0</v>
      </c>
      <c r="D1792" s="6">
        <v>0</v>
      </c>
      <c r="E1792" s="6">
        <v>0</v>
      </c>
      <c r="F1792" s="6">
        <v>0</v>
      </c>
      <c r="G1792" s="6">
        <v>0</v>
      </c>
      <c r="H1792" s="6">
        <v>0</v>
      </c>
      <c r="I1792" s="6">
        <v>0</v>
      </c>
      <c r="J1792" s="6">
        <v>0</v>
      </c>
      <c r="K1792" s="6">
        <v>0</v>
      </c>
      <c r="L1792" s="6">
        <v>0</v>
      </c>
      <c r="M1792" s="6">
        <f t="shared" si="168"/>
        <v>0</v>
      </c>
      <c r="N1792" s="6">
        <f t="shared" si="169"/>
        <v>0</v>
      </c>
      <c r="O1792" s="6">
        <f t="shared" si="170"/>
        <v>0</v>
      </c>
      <c r="P1792" s="6">
        <f t="shared" si="171"/>
        <v>0</v>
      </c>
      <c r="Q1792" s="6">
        <f t="shared" si="172"/>
        <v>0</v>
      </c>
      <c r="R1792" s="6">
        <f t="shared" si="173"/>
        <v>0</v>
      </c>
      <c r="S1792" t="str" cm="1">
        <f t="array" ref="S1792">_xlfn.IFS(R1792&gt;Q1792,"Zunahme",-1*Q1792&gt;R1792,"Abnahme",TRUE,"Konstant")</f>
        <v>Konstant</v>
      </c>
      <c r="T1792">
        <f>IFERROR(INDEX(Gemeinde_Kennzahlen!A:C,MATCH(B1792,Gemeinde_Kennzahlen!B:B,),3),0)</f>
        <v>230</v>
      </c>
      <c r="U1792">
        <f>IFERROR(IF(ISNUMBER(INDEX(Gemeinde_Kennzahlen!A:W,MATCH(B1792,Gemeinde_Kennzahlen!B:B,),23)),INDEX(Gemeinde_Kennzahlen!A:W,MATCH(B1792,Gemeinde_Kennzahlen!B:B,),23),0),0)</f>
        <v>23</v>
      </c>
    </row>
    <row r="1793" spans="1:21" x14ac:dyDescent="0.2">
      <c r="A1793">
        <v>5702</v>
      </c>
      <c r="B1793" t="s">
        <v>604</v>
      </c>
      <c r="C1793" s="6">
        <v>0</v>
      </c>
      <c r="D1793" s="6">
        <v>0</v>
      </c>
      <c r="E1793" s="6">
        <v>0</v>
      </c>
      <c r="F1793" s="6">
        <v>0</v>
      </c>
      <c r="G1793" s="6">
        <v>0</v>
      </c>
      <c r="H1793" s="6">
        <v>0</v>
      </c>
      <c r="I1793" s="6">
        <v>0</v>
      </c>
      <c r="J1793" s="6">
        <v>0</v>
      </c>
      <c r="K1793" s="6">
        <v>0</v>
      </c>
      <c r="L1793" s="6">
        <v>0</v>
      </c>
      <c r="M1793" s="6">
        <f t="shared" si="168"/>
        <v>0</v>
      </c>
      <c r="N1793" s="6">
        <f t="shared" si="169"/>
        <v>0</v>
      </c>
      <c r="O1793" s="6">
        <f t="shared" si="170"/>
        <v>0</v>
      </c>
      <c r="P1793" s="6">
        <f t="shared" si="171"/>
        <v>0</v>
      </c>
      <c r="Q1793" s="6">
        <f t="shared" si="172"/>
        <v>0</v>
      </c>
      <c r="R1793" s="6">
        <f t="shared" si="173"/>
        <v>0</v>
      </c>
      <c r="S1793" t="str" cm="1">
        <f t="array" ref="S1793">_xlfn.IFS(R1793&gt;Q1793,"Zunahme",-1*Q1793&gt;R1793,"Abnahme",TRUE,"Konstant")</f>
        <v>Konstant</v>
      </c>
      <c r="T1793">
        <f>IFERROR(INDEX(Gemeinde_Kennzahlen!A:C,MATCH(B1793,Gemeinde_Kennzahlen!B:B,),3),0)</f>
        <v>2807</v>
      </c>
      <c r="U1793">
        <f>IFERROR(IF(ISNUMBER(INDEX(Gemeinde_Kennzahlen!A:W,MATCH(B1793,Gemeinde_Kennzahlen!B:B,),23)),INDEX(Gemeinde_Kennzahlen!A:W,MATCH(B1793,Gemeinde_Kennzahlen!B:B,),23),0),0)</f>
        <v>348</v>
      </c>
    </row>
    <row r="1794" spans="1:21" x14ac:dyDescent="0.2">
      <c r="A1794">
        <v>5703</v>
      </c>
      <c r="B1794" t="s">
        <v>603</v>
      </c>
      <c r="C1794" s="6">
        <v>0</v>
      </c>
      <c r="D1794" s="6">
        <v>0</v>
      </c>
      <c r="E1794" s="6">
        <v>0</v>
      </c>
      <c r="F1794" s="6">
        <v>0</v>
      </c>
      <c r="G1794" s="6">
        <v>0</v>
      </c>
      <c r="H1794" s="6">
        <v>6.1766522544780731</v>
      </c>
      <c r="I1794" s="6">
        <v>0</v>
      </c>
      <c r="J1794" s="6">
        <v>0</v>
      </c>
      <c r="K1794" s="6">
        <v>0</v>
      </c>
      <c r="L1794" s="6">
        <v>0</v>
      </c>
      <c r="M1794" s="6">
        <f t="shared" si="168"/>
        <v>0.61766522544780733</v>
      </c>
      <c r="N1794" s="6">
        <f t="shared" si="169"/>
        <v>0</v>
      </c>
      <c r="O1794" s="6">
        <f t="shared" si="170"/>
        <v>0</v>
      </c>
      <c r="P1794" s="6">
        <f t="shared" si="171"/>
        <v>1.2353304508956147</v>
      </c>
      <c r="Q1794" s="6">
        <f t="shared" si="172"/>
        <v>0.61766522544780733</v>
      </c>
      <c r="R1794" s="6">
        <f t="shared" si="173"/>
        <v>0.61766522544780733</v>
      </c>
      <c r="S1794" t="str" cm="1">
        <f t="array" ref="S1794">_xlfn.IFS(R1794&gt;Q1794,"Zunahme",-1*Q1794&gt;R1794,"Abnahme",TRUE,"Konstant")</f>
        <v>Konstant</v>
      </c>
      <c r="T1794">
        <f>IFERROR(INDEX(Gemeinde_Kennzahlen!A:C,MATCH(B1794,Gemeinde_Kennzahlen!B:B,),3),0)</f>
        <v>1386</v>
      </c>
      <c r="U1794">
        <f>IFERROR(IF(ISNUMBER(INDEX(Gemeinde_Kennzahlen!A:W,MATCH(B1794,Gemeinde_Kennzahlen!B:B,),23)),INDEX(Gemeinde_Kennzahlen!A:W,MATCH(B1794,Gemeinde_Kennzahlen!B:B,),23),0),0)</f>
        <v>233</v>
      </c>
    </row>
    <row r="1795" spans="1:21" x14ac:dyDescent="0.2">
      <c r="A1795">
        <v>5704</v>
      </c>
      <c r="B1795" t="s">
        <v>602</v>
      </c>
      <c r="C1795" s="6">
        <v>0</v>
      </c>
      <c r="D1795" s="6">
        <v>4.1101520756267984</v>
      </c>
      <c r="E1795" s="6">
        <v>0</v>
      </c>
      <c r="F1795" s="6">
        <v>4.1101520756267984</v>
      </c>
      <c r="G1795" s="6">
        <v>4.1101520756267984</v>
      </c>
      <c r="H1795" s="6">
        <v>0</v>
      </c>
      <c r="I1795" s="6">
        <v>0</v>
      </c>
      <c r="J1795" s="6">
        <v>4.1101520756267984</v>
      </c>
      <c r="K1795" s="6">
        <v>4.1101520756267984</v>
      </c>
      <c r="L1795" s="6">
        <v>8.2203041512535968</v>
      </c>
      <c r="M1795" s="6">
        <f t="shared" si="168"/>
        <v>2.8771064529387589</v>
      </c>
      <c r="N1795" s="6">
        <f t="shared" si="169"/>
        <v>4.1101520756267984</v>
      </c>
      <c r="O1795" s="6">
        <f t="shared" si="170"/>
        <v>2.466091245376079</v>
      </c>
      <c r="P1795" s="6">
        <f t="shared" si="171"/>
        <v>3.2881216605014387</v>
      </c>
      <c r="Q1795" s="6">
        <f t="shared" si="172"/>
        <v>0.87726047916602934</v>
      </c>
      <c r="R1795" s="6">
        <f t="shared" si="173"/>
        <v>0.41101520756267984</v>
      </c>
      <c r="S1795" t="str" cm="1">
        <f t="array" ref="S1795">_xlfn.IFS(R1795&gt;Q1795,"Zunahme",-1*Q1795&gt;R1795,"Abnahme",TRUE,"Konstant")</f>
        <v>Konstant</v>
      </c>
      <c r="T1795">
        <f>IFERROR(INDEX(Gemeinde_Kennzahlen!A:C,MATCH(B1795,Gemeinde_Kennzahlen!B:B,),3),0)</f>
        <v>1931</v>
      </c>
      <c r="U1795">
        <f>IFERROR(IF(ISNUMBER(INDEX(Gemeinde_Kennzahlen!A:W,MATCH(B1795,Gemeinde_Kennzahlen!B:B,),23)),INDEX(Gemeinde_Kennzahlen!A:W,MATCH(B1795,Gemeinde_Kennzahlen!B:B,),23),0),0)</f>
        <v>502</v>
      </c>
    </row>
    <row r="1796" spans="1:21" x14ac:dyDescent="0.2">
      <c r="A1796">
        <v>5705</v>
      </c>
      <c r="B1796" t="s">
        <v>601</v>
      </c>
      <c r="C1796" s="6">
        <v>0</v>
      </c>
      <c r="D1796" s="6">
        <v>0</v>
      </c>
      <c r="E1796" s="6">
        <v>0</v>
      </c>
      <c r="F1796" s="6">
        <v>0</v>
      </c>
      <c r="G1796" s="6">
        <v>0</v>
      </c>
      <c r="H1796" s="6">
        <v>0</v>
      </c>
      <c r="I1796" s="6">
        <v>0</v>
      </c>
      <c r="J1796" s="6">
        <v>0</v>
      </c>
      <c r="K1796" s="6">
        <v>0</v>
      </c>
      <c r="L1796" s="6">
        <v>0</v>
      </c>
      <c r="M1796" s="6">
        <f t="shared" si="168"/>
        <v>0</v>
      </c>
      <c r="N1796" s="6">
        <f t="shared" si="169"/>
        <v>0</v>
      </c>
      <c r="O1796" s="6">
        <f t="shared" si="170"/>
        <v>0</v>
      </c>
      <c r="P1796" s="6">
        <f t="shared" si="171"/>
        <v>0</v>
      </c>
      <c r="Q1796" s="6">
        <f t="shared" si="172"/>
        <v>0</v>
      </c>
      <c r="R1796" s="6">
        <f t="shared" si="173"/>
        <v>0</v>
      </c>
      <c r="S1796" t="str" cm="1">
        <f t="array" ref="S1796">_xlfn.IFS(R1796&gt;Q1796,"Zunahme",-1*Q1796&gt;R1796,"Abnahme",TRUE,"Konstant")</f>
        <v>Konstant</v>
      </c>
      <c r="T1796">
        <f>IFERROR(INDEX(Gemeinde_Kennzahlen!A:C,MATCH(B1796,Gemeinde_Kennzahlen!B:B,),3),0)</f>
        <v>843</v>
      </c>
      <c r="U1796">
        <f>IFERROR(IF(ISNUMBER(INDEX(Gemeinde_Kennzahlen!A:W,MATCH(B1796,Gemeinde_Kennzahlen!B:B,),23)),INDEX(Gemeinde_Kennzahlen!A:W,MATCH(B1796,Gemeinde_Kennzahlen!B:B,),23),0),0)</f>
        <v>0</v>
      </c>
    </row>
    <row r="1797" spans="1:21" x14ac:dyDescent="0.2">
      <c r="A1797">
        <v>5706</v>
      </c>
      <c r="B1797" t="s">
        <v>600</v>
      </c>
      <c r="C1797" s="6">
        <v>0</v>
      </c>
      <c r="D1797" s="6">
        <v>0</v>
      </c>
      <c r="E1797" s="6">
        <v>0</v>
      </c>
      <c r="F1797" s="6">
        <v>0</v>
      </c>
      <c r="G1797" s="6">
        <v>0</v>
      </c>
      <c r="H1797" s="6">
        <v>0</v>
      </c>
      <c r="I1797" s="6">
        <v>0</v>
      </c>
      <c r="J1797" s="6">
        <v>0</v>
      </c>
      <c r="K1797" s="6">
        <v>0</v>
      </c>
      <c r="L1797" s="6">
        <v>0</v>
      </c>
      <c r="M1797" s="6">
        <f t="shared" si="168"/>
        <v>0</v>
      </c>
      <c r="N1797" s="6">
        <f t="shared" si="169"/>
        <v>0</v>
      </c>
      <c r="O1797" s="6">
        <f t="shared" si="170"/>
        <v>0</v>
      </c>
      <c r="P1797" s="6">
        <f t="shared" si="171"/>
        <v>0</v>
      </c>
      <c r="Q1797" s="6">
        <f t="shared" si="172"/>
        <v>0</v>
      </c>
      <c r="R1797" s="6">
        <f t="shared" si="173"/>
        <v>0</v>
      </c>
      <c r="S1797" t="str" cm="1">
        <f t="array" ref="S1797">_xlfn.IFS(R1797&gt;Q1797,"Zunahme",-1*Q1797&gt;R1797,"Abnahme",TRUE,"Konstant")</f>
        <v>Konstant</v>
      </c>
      <c r="T1797">
        <f>IFERROR(INDEX(Gemeinde_Kennzahlen!A:C,MATCH(B1797,Gemeinde_Kennzahlen!B:B,),3),0)</f>
        <v>1128</v>
      </c>
      <c r="U1797">
        <f>IFERROR(IF(ISNUMBER(INDEX(Gemeinde_Kennzahlen!A:W,MATCH(B1797,Gemeinde_Kennzahlen!B:B,),23)),INDEX(Gemeinde_Kennzahlen!A:W,MATCH(B1797,Gemeinde_Kennzahlen!B:B,),23),0),0)</f>
        <v>104</v>
      </c>
    </row>
    <row r="1798" spans="1:21" x14ac:dyDescent="0.2">
      <c r="A1798">
        <v>5707</v>
      </c>
      <c r="B1798" t="s">
        <v>599</v>
      </c>
      <c r="C1798" s="6">
        <v>0</v>
      </c>
      <c r="D1798" s="6">
        <v>7.7190274025472787</v>
      </c>
      <c r="E1798" s="6">
        <v>0</v>
      </c>
      <c r="F1798" s="6">
        <v>0</v>
      </c>
      <c r="G1798" s="6">
        <v>0</v>
      </c>
      <c r="H1798" s="6">
        <v>0</v>
      </c>
      <c r="I1798" s="6">
        <v>0</v>
      </c>
      <c r="J1798" s="6">
        <v>0</v>
      </c>
      <c r="K1798" s="6">
        <v>0</v>
      </c>
      <c r="L1798" s="6">
        <v>3.8595137012736394</v>
      </c>
      <c r="M1798" s="6">
        <f t="shared" si="168"/>
        <v>1.1578541103820919</v>
      </c>
      <c r="N1798" s="6">
        <f t="shared" si="169"/>
        <v>0</v>
      </c>
      <c r="O1798" s="6">
        <f t="shared" si="170"/>
        <v>1.5438054805094557</v>
      </c>
      <c r="P1798" s="6">
        <f t="shared" si="171"/>
        <v>0.77190274025472783</v>
      </c>
      <c r="Q1798" s="6">
        <f t="shared" si="172"/>
        <v>0.82376485751098005</v>
      </c>
      <c r="R1798" s="6">
        <f t="shared" si="173"/>
        <v>-0.38595137012736402</v>
      </c>
      <c r="S1798" t="str" cm="1">
        <f t="array" ref="S1798">_xlfn.IFS(R1798&gt;Q1798,"Zunahme",-1*Q1798&gt;R1798,"Abnahme",TRUE,"Konstant")</f>
        <v>Konstant</v>
      </c>
      <c r="T1798">
        <f>IFERROR(INDEX(Gemeinde_Kennzahlen!A:C,MATCH(B1798,Gemeinde_Kennzahlen!B:B,),3),0)</f>
        <v>1366</v>
      </c>
      <c r="U1798">
        <f>IFERROR(IF(ISNUMBER(INDEX(Gemeinde_Kennzahlen!A:W,MATCH(B1798,Gemeinde_Kennzahlen!B:B,),23)),INDEX(Gemeinde_Kennzahlen!A:W,MATCH(B1798,Gemeinde_Kennzahlen!B:B,),23),0),0)</f>
        <v>1225</v>
      </c>
    </row>
    <row r="1799" spans="1:21" x14ac:dyDescent="0.2">
      <c r="A1799">
        <v>5708</v>
      </c>
      <c r="B1799" t="s">
        <v>598</v>
      </c>
      <c r="C1799" s="6">
        <v>0</v>
      </c>
      <c r="D1799" s="6">
        <v>0</v>
      </c>
      <c r="E1799" s="6">
        <v>0</v>
      </c>
      <c r="F1799" s="6">
        <v>0</v>
      </c>
      <c r="G1799" s="6">
        <v>10.351966873706004</v>
      </c>
      <c r="H1799" s="6">
        <v>0</v>
      </c>
      <c r="I1799" s="6">
        <v>0</v>
      </c>
      <c r="J1799" s="6">
        <v>0</v>
      </c>
      <c r="K1799" s="6">
        <v>0</v>
      </c>
      <c r="L1799" s="6">
        <v>0</v>
      </c>
      <c r="M1799" s="6">
        <f t="shared" si="168"/>
        <v>1.0351966873706004</v>
      </c>
      <c r="N1799" s="6">
        <f t="shared" si="169"/>
        <v>0</v>
      </c>
      <c r="O1799" s="6">
        <f t="shared" si="170"/>
        <v>2.0703933747412009</v>
      </c>
      <c r="P1799" s="6">
        <f t="shared" si="171"/>
        <v>0</v>
      </c>
      <c r="Q1799" s="6">
        <f t="shared" si="172"/>
        <v>1.0351966873706004</v>
      </c>
      <c r="R1799" s="6">
        <f t="shared" si="173"/>
        <v>-1.0351966873706004</v>
      </c>
      <c r="S1799" t="str" cm="1">
        <f t="array" ref="S1799">_xlfn.IFS(R1799&gt;Q1799,"Zunahme",-1*Q1799&gt;R1799,"Abnahme",TRUE,"Konstant")</f>
        <v>Konstant</v>
      </c>
      <c r="T1799">
        <f>IFERROR(INDEX(Gemeinde_Kennzahlen!A:C,MATCH(B1799,Gemeinde_Kennzahlen!B:B,),3),0)</f>
        <v>966</v>
      </c>
      <c r="U1799">
        <f>IFERROR(IF(ISNUMBER(INDEX(Gemeinde_Kennzahlen!A:W,MATCH(B1799,Gemeinde_Kennzahlen!B:B,),23)),INDEX(Gemeinde_Kennzahlen!A:W,MATCH(B1799,Gemeinde_Kennzahlen!B:B,),23),0),0)</f>
        <v>0</v>
      </c>
    </row>
    <row r="1800" spans="1:21" x14ac:dyDescent="0.2">
      <c r="A1800">
        <v>5709</v>
      </c>
      <c r="B1800" t="s">
        <v>597</v>
      </c>
      <c r="C1800" s="6">
        <v>0</v>
      </c>
      <c r="D1800" s="6">
        <v>0</v>
      </c>
      <c r="E1800" s="6">
        <v>0</v>
      </c>
      <c r="F1800" s="6">
        <v>0</v>
      </c>
      <c r="G1800" s="6">
        <v>0</v>
      </c>
      <c r="H1800" s="6">
        <v>0</v>
      </c>
      <c r="I1800" s="6">
        <v>0</v>
      </c>
      <c r="J1800" s="6">
        <v>0</v>
      </c>
      <c r="K1800" s="6">
        <v>0</v>
      </c>
      <c r="L1800" s="6">
        <v>0</v>
      </c>
      <c r="M1800" s="6">
        <f t="shared" si="168"/>
        <v>0</v>
      </c>
      <c r="N1800" s="6">
        <f t="shared" si="169"/>
        <v>0</v>
      </c>
      <c r="O1800" s="6">
        <f t="shared" si="170"/>
        <v>0</v>
      </c>
      <c r="P1800" s="6">
        <f t="shared" si="171"/>
        <v>0</v>
      </c>
      <c r="Q1800" s="6">
        <f t="shared" si="172"/>
        <v>0</v>
      </c>
      <c r="R1800" s="6">
        <f t="shared" si="173"/>
        <v>0</v>
      </c>
      <c r="S1800" t="str" cm="1">
        <f t="array" ref="S1800">_xlfn.IFS(R1800&gt;Q1800,"Zunahme",-1*Q1800&gt;R1800,"Abnahme",TRUE,"Konstant")</f>
        <v>Konstant</v>
      </c>
      <c r="T1800">
        <f>IFERROR(INDEX(Gemeinde_Kennzahlen!A:C,MATCH(B1800,Gemeinde_Kennzahlen!B:B,),3),0)</f>
        <v>1238</v>
      </c>
      <c r="U1800">
        <f>IFERROR(IF(ISNUMBER(INDEX(Gemeinde_Kennzahlen!A:W,MATCH(B1800,Gemeinde_Kennzahlen!B:B,),23)),INDEX(Gemeinde_Kennzahlen!A:W,MATCH(B1800,Gemeinde_Kennzahlen!B:B,),23),0),0)</f>
        <v>208</v>
      </c>
    </row>
    <row r="1801" spans="1:21" x14ac:dyDescent="0.2">
      <c r="A1801">
        <v>5710</v>
      </c>
      <c r="B1801" t="s">
        <v>596</v>
      </c>
      <c r="C1801" s="6">
        <v>0</v>
      </c>
      <c r="D1801" s="6">
        <v>0</v>
      </c>
      <c r="E1801" s="6">
        <v>0</v>
      </c>
      <c r="F1801" s="6">
        <v>0</v>
      </c>
      <c r="G1801" s="6">
        <v>0</v>
      </c>
      <c r="H1801" s="6">
        <v>0</v>
      </c>
      <c r="I1801" s="6">
        <v>0</v>
      </c>
      <c r="J1801" s="6">
        <v>0</v>
      </c>
      <c r="K1801" s="6">
        <v>0</v>
      </c>
      <c r="L1801" s="6">
        <v>0</v>
      </c>
      <c r="M1801" s="6">
        <f t="shared" si="168"/>
        <v>0</v>
      </c>
      <c r="N1801" s="6">
        <f t="shared" si="169"/>
        <v>0</v>
      </c>
      <c r="O1801" s="6">
        <f t="shared" si="170"/>
        <v>0</v>
      </c>
      <c r="P1801" s="6">
        <f t="shared" si="171"/>
        <v>0</v>
      </c>
      <c r="Q1801" s="6">
        <f t="shared" si="172"/>
        <v>0</v>
      </c>
      <c r="R1801" s="6">
        <f t="shared" si="173"/>
        <v>0</v>
      </c>
      <c r="S1801" t="str" cm="1">
        <f t="array" ref="S1801">_xlfn.IFS(R1801&gt;Q1801,"Zunahme",-1*Q1801&gt;R1801,"Abnahme",TRUE,"Konstant")</f>
        <v>Konstant</v>
      </c>
      <c r="T1801">
        <f>IFERROR(INDEX(Gemeinde_Kennzahlen!A:C,MATCH(B1801,Gemeinde_Kennzahlen!B:B,),3),0)</f>
        <v>493</v>
      </c>
      <c r="U1801">
        <f>IFERROR(IF(ISNUMBER(INDEX(Gemeinde_Kennzahlen!A:W,MATCH(B1801,Gemeinde_Kennzahlen!B:B,),23)),INDEX(Gemeinde_Kennzahlen!A:W,MATCH(B1801,Gemeinde_Kennzahlen!B:B,),23),0),0)</f>
        <v>265</v>
      </c>
    </row>
    <row r="1802" spans="1:21" x14ac:dyDescent="0.2">
      <c r="A1802">
        <v>5711</v>
      </c>
      <c r="B1802" t="s">
        <v>595</v>
      </c>
      <c r="C1802" s="6">
        <v>0</v>
      </c>
      <c r="D1802" s="6">
        <v>3.1142946122703208</v>
      </c>
      <c r="E1802" s="6">
        <v>0</v>
      </c>
      <c r="F1802" s="6">
        <v>0</v>
      </c>
      <c r="G1802" s="6">
        <v>0</v>
      </c>
      <c r="H1802" s="6">
        <v>3.1142946122703208</v>
      </c>
      <c r="I1802" s="6">
        <v>3.1142946122703208</v>
      </c>
      <c r="J1802" s="6">
        <v>0</v>
      </c>
      <c r="K1802" s="6">
        <v>0</v>
      </c>
      <c r="L1802" s="6">
        <v>0</v>
      </c>
      <c r="M1802" s="6">
        <f t="shared" si="168"/>
        <v>0.93428838368109624</v>
      </c>
      <c r="N1802" s="6">
        <f t="shared" si="169"/>
        <v>0</v>
      </c>
      <c r="O1802" s="6">
        <f t="shared" si="170"/>
        <v>0.62285892245406416</v>
      </c>
      <c r="P1802" s="6">
        <f t="shared" si="171"/>
        <v>1.2457178449081283</v>
      </c>
      <c r="Q1802" s="6">
        <f t="shared" si="172"/>
        <v>0.47571635990406308</v>
      </c>
      <c r="R1802" s="6">
        <f t="shared" si="173"/>
        <v>0.31142946122703208</v>
      </c>
      <c r="S1802" t="str" cm="1">
        <f t="array" ref="S1802">_xlfn.IFS(R1802&gt;Q1802,"Zunahme",-1*Q1802&gt;R1802,"Abnahme",TRUE,"Konstant")</f>
        <v>Konstant</v>
      </c>
      <c r="T1802">
        <f>IFERROR(INDEX(Gemeinde_Kennzahlen!A:C,MATCH(B1802,Gemeinde_Kennzahlen!B:B,),3),0)</f>
        <v>2930</v>
      </c>
      <c r="U1802">
        <f>IFERROR(IF(ISNUMBER(INDEX(Gemeinde_Kennzahlen!A:W,MATCH(B1802,Gemeinde_Kennzahlen!B:B,),23)),INDEX(Gemeinde_Kennzahlen!A:W,MATCH(B1802,Gemeinde_Kennzahlen!B:B,),23),0),0)</f>
        <v>281</v>
      </c>
    </row>
    <row r="1803" spans="1:21" x14ac:dyDescent="0.2">
      <c r="A1803">
        <v>5712</v>
      </c>
      <c r="B1803" t="s">
        <v>594</v>
      </c>
      <c r="C1803" s="6">
        <v>0</v>
      </c>
      <c r="D1803" s="6">
        <v>4.8792388387411565</v>
      </c>
      <c r="E1803" s="6">
        <v>2.4396194193705782</v>
      </c>
      <c r="F1803" s="6">
        <v>2.4396194193705782</v>
      </c>
      <c r="G1803" s="6">
        <v>0</v>
      </c>
      <c r="H1803" s="6">
        <v>0</v>
      </c>
      <c r="I1803" s="6">
        <v>0</v>
      </c>
      <c r="J1803" s="6">
        <v>0</v>
      </c>
      <c r="K1803" s="6">
        <v>2.4396194193705782</v>
      </c>
      <c r="L1803" s="6">
        <v>0</v>
      </c>
      <c r="M1803" s="6">
        <f t="shared" si="168"/>
        <v>1.2198097096852891</v>
      </c>
      <c r="N1803" s="6">
        <f t="shared" si="169"/>
        <v>0</v>
      </c>
      <c r="O1803" s="6">
        <f t="shared" si="170"/>
        <v>1.9516955354964627</v>
      </c>
      <c r="P1803" s="6">
        <f t="shared" si="171"/>
        <v>0.48792388387411567</v>
      </c>
      <c r="Q1803" s="6">
        <f t="shared" si="172"/>
        <v>0.54551548609411804</v>
      </c>
      <c r="R1803" s="6">
        <f t="shared" si="173"/>
        <v>-0.73188582581117345</v>
      </c>
      <c r="S1803" t="str" cm="1">
        <f t="array" ref="S1803">_xlfn.IFS(R1803&gt;Q1803,"Zunahme",-1*Q1803&gt;R1803,"Abnahme",TRUE,"Konstant")</f>
        <v>Abnahme</v>
      </c>
      <c r="T1803">
        <f>IFERROR(INDEX(Gemeinde_Kennzahlen!A:C,MATCH(B1803,Gemeinde_Kennzahlen!B:B,),3),0)</f>
        <v>3239</v>
      </c>
      <c r="U1803">
        <f>IFERROR(IF(ISNUMBER(INDEX(Gemeinde_Kennzahlen!A:W,MATCH(B1803,Gemeinde_Kennzahlen!B:B,),23)),INDEX(Gemeinde_Kennzahlen!A:W,MATCH(B1803,Gemeinde_Kennzahlen!B:B,),23),0),0)</f>
        <v>860</v>
      </c>
    </row>
    <row r="1804" spans="1:21" x14ac:dyDescent="0.2">
      <c r="A1804">
        <v>5713</v>
      </c>
      <c r="B1804" t="s">
        <v>3391</v>
      </c>
      <c r="C1804" s="6">
        <v>7.815552950371238</v>
      </c>
      <c r="D1804" s="6">
        <v>0</v>
      </c>
      <c r="E1804" s="6">
        <v>0</v>
      </c>
      <c r="F1804" s="6">
        <v>7.815552950371238</v>
      </c>
      <c r="G1804" s="6">
        <v>0</v>
      </c>
      <c r="H1804" s="6">
        <v>3.907776475185619</v>
      </c>
      <c r="I1804" s="6">
        <v>0</v>
      </c>
      <c r="J1804" s="6">
        <v>0</v>
      </c>
      <c r="K1804" s="6">
        <v>0</v>
      </c>
      <c r="L1804" s="6">
        <v>0</v>
      </c>
      <c r="M1804" s="6">
        <f t="shared" si="168"/>
        <v>1.9538882375928097</v>
      </c>
      <c r="N1804" s="6">
        <f t="shared" si="169"/>
        <v>0</v>
      </c>
      <c r="O1804" s="6">
        <f t="shared" si="170"/>
        <v>3.1262211801484954</v>
      </c>
      <c r="P1804" s="6">
        <f t="shared" si="171"/>
        <v>0.78155529503712384</v>
      </c>
      <c r="Q1804" s="6">
        <f t="shared" si="172"/>
        <v>1.0501833721894684</v>
      </c>
      <c r="R1804" s="6">
        <f t="shared" si="173"/>
        <v>-1.1723329425556859</v>
      </c>
      <c r="S1804" t="str" cm="1">
        <f t="array" ref="S1804">_xlfn.IFS(R1804&gt;Q1804,"Zunahme",-1*Q1804&gt;R1804,"Abnahme",TRUE,"Konstant")</f>
        <v>Abnahme</v>
      </c>
      <c r="T1804">
        <f>IFERROR(INDEX(Gemeinde_Kennzahlen!A:C,MATCH(B1804,Gemeinde_Kennzahlen!B:B,),3),0)</f>
        <v>2286</v>
      </c>
      <c r="U1804">
        <f>IFERROR(IF(ISNUMBER(INDEX(Gemeinde_Kennzahlen!A:W,MATCH(B1804,Gemeinde_Kennzahlen!B:B,),23)),INDEX(Gemeinde_Kennzahlen!A:W,MATCH(B1804,Gemeinde_Kennzahlen!B:B,),23),0),0)</f>
        <v>273</v>
      </c>
    </row>
    <row r="1805" spans="1:21" x14ac:dyDescent="0.2">
      <c r="A1805">
        <v>5714</v>
      </c>
      <c r="B1805" t="s">
        <v>593</v>
      </c>
      <c r="C1805" s="6">
        <v>0</v>
      </c>
      <c r="D1805" s="6">
        <v>0</v>
      </c>
      <c r="E1805" s="6">
        <v>0</v>
      </c>
      <c r="F1805" s="6">
        <v>0</v>
      </c>
      <c r="G1805" s="6">
        <v>0</v>
      </c>
      <c r="H1805" s="6">
        <v>0</v>
      </c>
      <c r="I1805" s="6">
        <v>0</v>
      </c>
      <c r="J1805" s="6">
        <v>0</v>
      </c>
      <c r="K1805" s="6">
        <v>0</v>
      </c>
      <c r="L1805" s="6">
        <v>0</v>
      </c>
      <c r="M1805" s="6">
        <f t="shared" si="168"/>
        <v>0</v>
      </c>
      <c r="N1805" s="6">
        <f t="shared" si="169"/>
        <v>0</v>
      </c>
      <c r="O1805" s="6">
        <f t="shared" si="170"/>
        <v>0</v>
      </c>
      <c r="P1805" s="6">
        <f t="shared" si="171"/>
        <v>0</v>
      </c>
      <c r="Q1805" s="6">
        <f t="shared" si="172"/>
        <v>0</v>
      </c>
      <c r="R1805" s="6">
        <f t="shared" si="173"/>
        <v>0</v>
      </c>
      <c r="S1805" t="str" cm="1">
        <f t="array" ref="S1805">_xlfn.IFS(R1805&gt;Q1805,"Zunahme",-1*Q1805&gt;R1805,"Abnahme",TRUE,"Konstant")</f>
        <v>Konstant</v>
      </c>
      <c r="T1805">
        <f>IFERROR(INDEX(Gemeinde_Kennzahlen!A:C,MATCH(B1805,Gemeinde_Kennzahlen!B:B,),3),0)</f>
        <v>1174</v>
      </c>
      <c r="U1805">
        <f>IFERROR(IF(ISNUMBER(INDEX(Gemeinde_Kennzahlen!A:W,MATCH(B1805,Gemeinde_Kennzahlen!B:B,),23)),INDEX(Gemeinde_Kennzahlen!A:W,MATCH(B1805,Gemeinde_Kennzahlen!B:B,),23),0),0)</f>
        <v>465</v>
      </c>
    </row>
    <row r="1806" spans="1:21" x14ac:dyDescent="0.2">
      <c r="A1806">
        <v>5715</v>
      </c>
      <c r="B1806" t="s">
        <v>592</v>
      </c>
      <c r="C1806" s="6">
        <v>0</v>
      </c>
      <c r="D1806" s="6">
        <v>0</v>
      </c>
      <c r="E1806" s="6">
        <v>0</v>
      </c>
      <c r="F1806" s="6">
        <v>0</v>
      </c>
      <c r="G1806" s="6">
        <v>0</v>
      </c>
      <c r="H1806" s="6">
        <v>0</v>
      </c>
      <c r="I1806" s="6">
        <v>0</v>
      </c>
      <c r="J1806" s="6">
        <v>0</v>
      </c>
      <c r="K1806" s="6">
        <v>7.0521861777150914</v>
      </c>
      <c r="L1806" s="6">
        <v>0</v>
      </c>
      <c r="M1806" s="6">
        <f t="shared" si="168"/>
        <v>0.70521861777150918</v>
      </c>
      <c r="N1806" s="6">
        <f t="shared" si="169"/>
        <v>0</v>
      </c>
      <c r="O1806" s="6">
        <f t="shared" si="170"/>
        <v>0</v>
      </c>
      <c r="P1806" s="6">
        <f t="shared" si="171"/>
        <v>1.4104372355430184</v>
      </c>
      <c r="Q1806" s="6">
        <f t="shared" si="172"/>
        <v>0.70521861777150907</v>
      </c>
      <c r="R1806" s="6">
        <f t="shared" si="173"/>
        <v>0.70521861777150918</v>
      </c>
      <c r="S1806" t="str" cm="1">
        <f t="array" ref="S1806">_xlfn.IFS(R1806&gt;Q1806,"Zunahme",-1*Q1806&gt;R1806,"Abnahme",TRUE,"Konstant")</f>
        <v>Konstant</v>
      </c>
      <c r="T1806">
        <f>IFERROR(INDEX(Gemeinde_Kennzahlen!A:C,MATCH(B1806,Gemeinde_Kennzahlen!B:B,),3),0)</f>
        <v>1089</v>
      </c>
      <c r="U1806">
        <f>IFERROR(IF(ISNUMBER(INDEX(Gemeinde_Kennzahlen!A:W,MATCH(B1806,Gemeinde_Kennzahlen!B:B,),23)),INDEX(Gemeinde_Kennzahlen!A:W,MATCH(B1806,Gemeinde_Kennzahlen!B:B,),23),0),0)</f>
        <v>329</v>
      </c>
    </row>
    <row r="1807" spans="1:21" x14ac:dyDescent="0.2">
      <c r="A1807">
        <v>5716</v>
      </c>
      <c r="B1807" t="s">
        <v>591</v>
      </c>
      <c r="C1807" s="6">
        <v>2.9788501638367588</v>
      </c>
      <c r="D1807" s="6">
        <v>0</v>
      </c>
      <c r="E1807" s="6">
        <v>0</v>
      </c>
      <c r="F1807" s="6">
        <v>0</v>
      </c>
      <c r="G1807" s="6">
        <v>0</v>
      </c>
      <c r="H1807" s="6">
        <v>0</v>
      </c>
      <c r="I1807" s="6">
        <v>0</v>
      </c>
      <c r="J1807" s="6">
        <v>0</v>
      </c>
      <c r="K1807" s="6">
        <v>0</v>
      </c>
      <c r="L1807" s="6">
        <v>0</v>
      </c>
      <c r="M1807" s="6">
        <f t="shared" si="168"/>
        <v>0.29788501638367587</v>
      </c>
      <c r="N1807" s="6">
        <f t="shared" si="169"/>
        <v>0</v>
      </c>
      <c r="O1807" s="6">
        <f t="shared" si="170"/>
        <v>0.59577003276735174</v>
      </c>
      <c r="P1807" s="6">
        <f t="shared" si="171"/>
        <v>0</v>
      </c>
      <c r="Q1807" s="6">
        <f t="shared" si="172"/>
        <v>0.29788501638367582</v>
      </c>
      <c r="R1807" s="6">
        <f t="shared" si="173"/>
        <v>-0.29788501638367587</v>
      </c>
      <c r="S1807" t="str" cm="1">
        <f t="array" ref="S1807">_xlfn.IFS(R1807&gt;Q1807,"Zunahme",-1*Q1807&gt;R1807,"Abnahme",TRUE,"Konstant")</f>
        <v>Konstant</v>
      </c>
      <c r="T1807">
        <f>IFERROR(INDEX(Gemeinde_Kennzahlen!A:C,MATCH(B1807,Gemeinde_Kennzahlen!B:B,),3),0)</f>
        <v>1735</v>
      </c>
      <c r="U1807">
        <f>IFERROR(IF(ISNUMBER(INDEX(Gemeinde_Kennzahlen!A:W,MATCH(B1807,Gemeinde_Kennzahlen!B:B,),23)),INDEX(Gemeinde_Kennzahlen!A:W,MATCH(B1807,Gemeinde_Kennzahlen!B:B,),23),0),0)</f>
        <v>1622</v>
      </c>
    </row>
    <row r="1808" spans="1:21" x14ac:dyDescent="0.2">
      <c r="A1808">
        <v>5717</v>
      </c>
      <c r="B1808" t="s">
        <v>590</v>
      </c>
      <c r="C1808" s="6">
        <v>0</v>
      </c>
      <c r="D1808" s="6">
        <v>2.1496130696474633</v>
      </c>
      <c r="E1808" s="6">
        <v>0</v>
      </c>
      <c r="F1808" s="6">
        <v>2.1496130696474633</v>
      </c>
      <c r="G1808" s="6">
        <v>0</v>
      </c>
      <c r="H1808" s="6">
        <v>0</v>
      </c>
      <c r="I1808" s="6">
        <v>0</v>
      </c>
      <c r="J1808" s="6">
        <v>2.1496130696474633</v>
      </c>
      <c r="K1808" s="6">
        <v>0</v>
      </c>
      <c r="L1808" s="6">
        <v>0</v>
      </c>
      <c r="M1808" s="6">
        <f t="shared" si="168"/>
        <v>0.64488392089423896</v>
      </c>
      <c r="N1808" s="6">
        <f t="shared" si="169"/>
        <v>0</v>
      </c>
      <c r="O1808" s="6">
        <f t="shared" si="170"/>
        <v>0.85984522785898532</v>
      </c>
      <c r="P1808" s="6">
        <f t="shared" si="171"/>
        <v>0.42992261392949266</v>
      </c>
      <c r="Q1808" s="6">
        <f t="shared" si="172"/>
        <v>0.32835882021752932</v>
      </c>
      <c r="R1808" s="6">
        <f t="shared" si="173"/>
        <v>-0.2149613069647463</v>
      </c>
      <c r="S1808" t="str" cm="1">
        <f t="array" ref="S1808">_xlfn.IFS(R1808&gt;Q1808,"Zunahme",-1*Q1808&gt;R1808,"Abnahme",TRUE,"Konstant")</f>
        <v>Konstant</v>
      </c>
      <c r="T1808">
        <f>IFERROR(INDEX(Gemeinde_Kennzahlen!A:C,MATCH(B1808,Gemeinde_Kennzahlen!B:B,),3),0)</f>
        <v>3776</v>
      </c>
      <c r="U1808">
        <f>IFERROR(IF(ISNUMBER(INDEX(Gemeinde_Kennzahlen!A:W,MATCH(B1808,Gemeinde_Kennzahlen!B:B,),23)),INDEX(Gemeinde_Kennzahlen!A:W,MATCH(B1808,Gemeinde_Kennzahlen!B:B,),23),0),0)</f>
        <v>876</v>
      </c>
    </row>
    <row r="1809" spans="1:21" x14ac:dyDescent="0.2">
      <c r="A1809">
        <v>5718</v>
      </c>
      <c r="B1809" t="s">
        <v>589</v>
      </c>
      <c r="C1809" s="6">
        <v>0</v>
      </c>
      <c r="D1809" s="6">
        <v>3.3978933061501868</v>
      </c>
      <c r="E1809" s="6">
        <v>6.7957866123003736</v>
      </c>
      <c r="F1809" s="6">
        <v>0</v>
      </c>
      <c r="G1809" s="6">
        <v>0</v>
      </c>
      <c r="H1809" s="6">
        <v>0</v>
      </c>
      <c r="I1809" s="6">
        <v>0</v>
      </c>
      <c r="J1809" s="6">
        <v>0</v>
      </c>
      <c r="K1809" s="6">
        <v>0</v>
      </c>
      <c r="L1809" s="6">
        <v>3.3978933061501868</v>
      </c>
      <c r="M1809" s="6">
        <f t="shared" si="168"/>
        <v>1.3591573224600748</v>
      </c>
      <c r="N1809" s="6">
        <f t="shared" si="169"/>
        <v>0</v>
      </c>
      <c r="O1809" s="6">
        <f t="shared" si="170"/>
        <v>2.038735983690112</v>
      </c>
      <c r="P1809" s="6">
        <f t="shared" si="171"/>
        <v>0.67957866123003741</v>
      </c>
      <c r="Q1809" s="6">
        <f t="shared" si="172"/>
        <v>0.75130247827735863</v>
      </c>
      <c r="R1809" s="6">
        <f t="shared" si="173"/>
        <v>-0.67957866123003741</v>
      </c>
      <c r="S1809" t="str" cm="1">
        <f t="array" ref="S1809">_xlfn.IFS(R1809&gt;Q1809,"Zunahme",-1*Q1809&gt;R1809,"Abnahme",TRUE,"Konstant")</f>
        <v>Konstant</v>
      </c>
      <c r="T1809">
        <f>IFERROR(INDEX(Gemeinde_Kennzahlen!A:C,MATCH(B1809,Gemeinde_Kennzahlen!B:B,),3),0)</f>
        <v>1997</v>
      </c>
      <c r="U1809">
        <f>IFERROR(IF(ISNUMBER(INDEX(Gemeinde_Kennzahlen!A:W,MATCH(B1809,Gemeinde_Kennzahlen!B:B,),23)),INDEX(Gemeinde_Kennzahlen!A:W,MATCH(B1809,Gemeinde_Kennzahlen!B:B,),23),0),0)</f>
        <v>946</v>
      </c>
    </row>
    <row r="1810" spans="1:21" x14ac:dyDescent="0.2">
      <c r="A1810">
        <v>5719</v>
      </c>
      <c r="B1810" t="s">
        <v>588</v>
      </c>
      <c r="C1810" s="6">
        <v>0</v>
      </c>
      <c r="D1810" s="6">
        <v>0</v>
      </c>
      <c r="E1810" s="6">
        <v>6.369426751592357</v>
      </c>
      <c r="F1810" s="6">
        <v>0</v>
      </c>
      <c r="G1810" s="6">
        <v>0</v>
      </c>
      <c r="H1810" s="6">
        <v>0</v>
      </c>
      <c r="I1810" s="6">
        <v>0</v>
      </c>
      <c r="J1810" s="6">
        <v>0</v>
      </c>
      <c r="K1810" s="6">
        <v>0</v>
      </c>
      <c r="L1810" s="6">
        <v>0</v>
      </c>
      <c r="M1810" s="6">
        <f t="shared" si="168"/>
        <v>0.63694267515923575</v>
      </c>
      <c r="N1810" s="6">
        <f t="shared" si="169"/>
        <v>0</v>
      </c>
      <c r="O1810" s="6">
        <f t="shared" si="170"/>
        <v>1.2738853503184715</v>
      </c>
      <c r="P1810" s="6">
        <f t="shared" si="171"/>
        <v>0</v>
      </c>
      <c r="Q1810" s="6">
        <f t="shared" si="172"/>
        <v>0.63694267515923553</v>
      </c>
      <c r="R1810" s="6">
        <f t="shared" si="173"/>
        <v>-0.63694267515923575</v>
      </c>
      <c r="S1810" t="str" cm="1">
        <f t="array" ref="S1810">_xlfn.IFS(R1810&gt;Q1810,"Zunahme",-1*Q1810&gt;R1810,"Abnahme",TRUE,"Konstant")</f>
        <v>Konstant</v>
      </c>
      <c r="T1810">
        <f>IFERROR(INDEX(Gemeinde_Kennzahlen!A:C,MATCH(B1810,Gemeinde_Kennzahlen!B:B,),3),0)</f>
        <v>1237</v>
      </c>
      <c r="U1810">
        <f>IFERROR(IF(ISNUMBER(INDEX(Gemeinde_Kennzahlen!A:W,MATCH(B1810,Gemeinde_Kennzahlen!B:B,),23)),INDEX(Gemeinde_Kennzahlen!A:W,MATCH(B1810,Gemeinde_Kennzahlen!B:B,),23),0),0)</f>
        <v>333</v>
      </c>
    </row>
    <row r="1811" spans="1:21" x14ac:dyDescent="0.2">
      <c r="A1811">
        <v>5720</v>
      </c>
      <c r="B1811" t="s">
        <v>587</v>
      </c>
      <c r="C1811" s="6">
        <v>0</v>
      </c>
      <c r="D1811" s="6">
        <v>0</v>
      </c>
      <c r="E1811" s="6">
        <v>0</v>
      </c>
      <c r="F1811" s="6">
        <v>0</v>
      </c>
      <c r="G1811" s="6">
        <v>0</v>
      </c>
      <c r="H1811" s="6">
        <v>8.4961767204757859</v>
      </c>
      <c r="I1811" s="6">
        <v>0</v>
      </c>
      <c r="J1811" s="6">
        <v>0</v>
      </c>
      <c r="K1811" s="6">
        <v>0</v>
      </c>
      <c r="L1811" s="6">
        <v>0</v>
      </c>
      <c r="M1811" s="6">
        <f t="shared" ref="M1811:M1874" si="174">AVERAGE(C1811:L1811)</f>
        <v>0.84961767204757854</v>
      </c>
      <c r="N1811" s="6">
        <f t="shared" ref="N1811:N1874" si="175">MEDIAN(C1811:L1811)</f>
        <v>0</v>
      </c>
      <c r="O1811" s="6">
        <f t="shared" ref="O1811:O1874" si="176">AVERAGE((C1811:G1811))</f>
        <v>0</v>
      </c>
      <c r="P1811" s="6">
        <f t="shared" ref="P1811:P1874" si="177">AVERAGE(H1811:L1811)</f>
        <v>1.6992353440951571</v>
      </c>
      <c r="Q1811" s="6">
        <f t="shared" ref="Q1811:Q1874" si="178">STDEVA(C1811:L1811)/SQRT(COUNT(C1811:L1811))</f>
        <v>0.84961767204757854</v>
      </c>
      <c r="R1811" s="6">
        <f t="shared" ref="R1811:R1874" si="179">P1811-M1811</f>
        <v>0.84961767204757854</v>
      </c>
      <c r="S1811" t="str" cm="1">
        <f t="array" ref="S1811">_xlfn.IFS(R1811&gt;Q1811,"Zunahme",-1*Q1811&gt;R1811,"Abnahme",TRUE,"Konstant")</f>
        <v>Konstant</v>
      </c>
      <c r="T1811">
        <f>IFERROR(INDEX(Gemeinde_Kennzahlen!A:C,MATCH(B1811,Gemeinde_Kennzahlen!B:B,),3),0)</f>
        <v>1024</v>
      </c>
      <c r="U1811">
        <f>IFERROR(IF(ISNUMBER(INDEX(Gemeinde_Kennzahlen!A:W,MATCH(B1811,Gemeinde_Kennzahlen!B:B,),23)),INDEX(Gemeinde_Kennzahlen!A:W,MATCH(B1811,Gemeinde_Kennzahlen!B:B,),23),0),0)</f>
        <v>153</v>
      </c>
    </row>
    <row r="1812" spans="1:21" x14ac:dyDescent="0.2">
      <c r="A1812">
        <v>5721</v>
      </c>
      <c r="B1812" t="s">
        <v>586</v>
      </c>
      <c r="C1812" s="6">
        <v>1.0046212577858149</v>
      </c>
      <c r="D1812" s="6">
        <v>0.50231062889290745</v>
      </c>
      <c r="E1812" s="6">
        <v>1.5069318866787222</v>
      </c>
      <c r="F1812" s="6">
        <v>1.0046212577858149</v>
      </c>
      <c r="G1812" s="6">
        <v>1.5069318866787222</v>
      </c>
      <c r="H1812" s="6">
        <v>0.50231062889290745</v>
      </c>
      <c r="I1812" s="6">
        <v>1.0046212577858149</v>
      </c>
      <c r="J1812" s="6">
        <v>2.5115531444645369</v>
      </c>
      <c r="K1812" s="6">
        <v>1.0046212577858149</v>
      </c>
      <c r="L1812" s="6">
        <v>0.50231062889290745</v>
      </c>
      <c r="M1812" s="6">
        <f t="shared" si="174"/>
        <v>1.1050833835643963</v>
      </c>
      <c r="N1812" s="6">
        <f t="shared" si="175"/>
        <v>1.0046212577858149</v>
      </c>
      <c r="O1812" s="6">
        <f t="shared" si="176"/>
        <v>1.1050833835643963</v>
      </c>
      <c r="P1812" s="6">
        <f t="shared" si="177"/>
        <v>1.1050833835643963</v>
      </c>
      <c r="Q1812" s="6">
        <f t="shared" si="178"/>
        <v>0.19526327422293555</v>
      </c>
      <c r="R1812" s="6">
        <f t="shared" si="179"/>
        <v>0</v>
      </c>
      <c r="S1812" t="str" cm="1">
        <f t="array" ref="S1812">_xlfn.IFS(R1812&gt;Q1812,"Zunahme",-1*Q1812&gt;R1812,"Abnahme",TRUE,"Konstant")</f>
        <v>Konstant</v>
      </c>
      <c r="T1812">
        <f>IFERROR(INDEX(Gemeinde_Kennzahlen!A:C,MATCH(B1812,Gemeinde_Kennzahlen!B:B,),3),0)</f>
        <v>13181</v>
      </c>
      <c r="U1812">
        <f>IFERROR(IF(ISNUMBER(INDEX(Gemeinde_Kennzahlen!A:W,MATCH(B1812,Gemeinde_Kennzahlen!B:B,),23)),INDEX(Gemeinde_Kennzahlen!A:W,MATCH(B1812,Gemeinde_Kennzahlen!B:B,),23),0),0)</f>
        <v>6727</v>
      </c>
    </row>
    <row r="1813" spans="1:21" x14ac:dyDescent="0.2">
      <c r="A1813">
        <v>5722</v>
      </c>
      <c r="B1813" t="s">
        <v>585</v>
      </c>
      <c r="C1813" s="6">
        <v>0</v>
      </c>
      <c r="D1813" s="6">
        <v>0</v>
      </c>
      <c r="E1813" s="6">
        <v>0</v>
      </c>
      <c r="F1813" s="6">
        <v>0</v>
      </c>
      <c r="G1813" s="6">
        <v>0</v>
      </c>
      <c r="H1813" s="6">
        <v>0</v>
      </c>
      <c r="I1813" s="6">
        <v>0</v>
      </c>
      <c r="J1813" s="6">
        <v>0</v>
      </c>
      <c r="K1813" s="6">
        <v>0</v>
      </c>
      <c r="L1813" s="6">
        <v>0</v>
      </c>
      <c r="M1813" s="6">
        <f t="shared" si="174"/>
        <v>0</v>
      </c>
      <c r="N1813" s="6">
        <f t="shared" si="175"/>
        <v>0</v>
      </c>
      <c r="O1813" s="6">
        <f t="shared" si="176"/>
        <v>0</v>
      </c>
      <c r="P1813" s="6">
        <f t="shared" si="177"/>
        <v>0</v>
      </c>
      <c r="Q1813" s="6">
        <f t="shared" si="178"/>
        <v>0</v>
      </c>
      <c r="R1813" s="6">
        <f t="shared" si="179"/>
        <v>0</v>
      </c>
      <c r="S1813" t="str" cm="1">
        <f t="array" ref="S1813">_xlfn.IFS(R1813&gt;Q1813,"Zunahme",-1*Q1813&gt;R1813,"Abnahme",TRUE,"Konstant")</f>
        <v>Konstant</v>
      </c>
      <c r="T1813">
        <f>IFERROR(INDEX(Gemeinde_Kennzahlen!A:C,MATCH(B1813,Gemeinde_Kennzahlen!B:B,),3),0)</f>
        <v>382</v>
      </c>
      <c r="U1813">
        <f>IFERROR(IF(ISNUMBER(INDEX(Gemeinde_Kennzahlen!A:W,MATCH(B1813,Gemeinde_Kennzahlen!B:B,),23)),INDEX(Gemeinde_Kennzahlen!A:W,MATCH(B1813,Gemeinde_Kennzahlen!B:B,),23),0),0)</f>
        <v>133</v>
      </c>
    </row>
    <row r="1814" spans="1:21" x14ac:dyDescent="0.2">
      <c r="A1814">
        <v>5723</v>
      </c>
      <c r="B1814" t="s">
        <v>584</v>
      </c>
      <c r="C1814" s="6">
        <v>6.7408156386922817</v>
      </c>
      <c r="D1814" s="6">
        <v>0</v>
      </c>
      <c r="E1814" s="6">
        <v>0</v>
      </c>
      <c r="F1814" s="6">
        <v>0</v>
      </c>
      <c r="G1814" s="6">
        <v>3.3704078193461409</v>
      </c>
      <c r="H1814" s="6">
        <v>3.3704078193461409</v>
      </c>
      <c r="I1814" s="6">
        <v>0</v>
      </c>
      <c r="J1814" s="6">
        <v>0</v>
      </c>
      <c r="K1814" s="6">
        <v>3.3704078193461409</v>
      </c>
      <c r="L1814" s="6">
        <v>0</v>
      </c>
      <c r="M1814" s="6">
        <f t="shared" si="174"/>
        <v>1.6852039096730702</v>
      </c>
      <c r="N1814" s="6">
        <f t="shared" si="175"/>
        <v>0</v>
      </c>
      <c r="O1814" s="6">
        <f t="shared" si="176"/>
        <v>2.0222446916076846</v>
      </c>
      <c r="P1814" s="6">
        <f t="shared" si="177"/>
        <v>1.3481631277384563</v>
      </c>
      <c r="Q1814" s="6">
        <f t="shared" si="178"/>
        <v>0.75364609959548023</v>
      </c>
      <c r="R1814" s="6">
        <f t="shared" si="179"/>
        <v>-0.33704078193461395</v>
      </c>
      <c r="S1814" t="str" cm="1">
        <f t="array" ref="S1814">_xlfn.IFS(R1814&gt;Q1814,"Zunahme",-1*Q1814&gt;R1814,"Abnahme",TRUE,"Konstant")</f>
        <v>Konstant</v>
      </c>
      <c r="T1814">
        <f>IFERROR(INDEX(Gemeinde_Kennzahlen!A:C,MATCH(B1814,Gemeinde_Kennzahlen!B:B,),3),0)</f>
        <v>2118</v>
      </c>
      <c r="U1814">
        <f>IFERROR(IF(ISNUMBER(INDEX(Gemeinde_Kennzahlen!A:W,MATCH(B1814,Gemeinde_Kennzahlen!B:B,),23)),INDEX(Gemeinde_Kennzahlen!A:W,MATCH(B1814,Gemeinde_Kennzahlen!B:B,),23),0),0)</f>
        <v>849</v>
      </c>
    </row>
    <row r="1815" spans="1:21" x14ac:dyDescent="0.2">
      <c r="A1815">
        <v>5724</v>
      </c>
      <c r="B1815" t="s">
        <v>583</v>
      </c>
      <c r="C1815" s="6">
        <v>3.1363529442513265</v>
      </c>
      <c r="D1815" s="6">
        <v>1.0454509814171089</v>
      </c>
      <c r="E1815" s="6">
        <v>1.306813726771386</v>
      </c>
      <c r="F1815" s="6">
        <v>1.0454509814171089</v>
      </c>
      <c r="G1815" s="6">
        <v>2.3522647081884949</v>
      </c>
      <c r="H1815" s="6">
        <v>1.5681764721256632</v>
      </c>
      <c r="I1815" s="6">
        <v>2.8749901988970494</v>
      </c>
      <c r="J1815" s="6">
        <v>1.5681764721256632</v>
      </c>
      <c r="K1815" s="6">
        <v>2.0909019628342178</v>
      </c>
      <c r="L1815" s="6">
        <v>1.0454509814171089</v>
      </c>
      <c r="M1815" s="6">
        <f t="shared" si="174"/>
        <v>1.8034029429445126</v>
      </c>
      <c r="N1815" s="6">
        <f t="shared" si="175"/>
        <v>1.5681764721256632</v>
      </c>
      <c r="O1815" s="6">
        <f t="shared" si="176"/>
        <v>1.777266668409085</v>
      </c>
      <c r="P1815" s="6">
        <f t="shared" si="177"/>
        <v>1.8295392174799403</v>
      </c>
      <c r="Q1815" s="6">
        <f t="shared" si="178"/>
        <v>0.24471519136436834</v>
      </c>
      <c r="R1815" s="6">
        <f t="shared" si="179"/>
        <v>2.6136274535427662E-2</v>
      </c>
      <c r="S1815" t="str" cm="1">
        <f t="array" ref="S1815">_xlfn.IFS(R1815&gt;Q1815,"Zunahme",-1*Q1815&gt;R1815,"Abnahme",TRUE,"Konstant")</f>
        <v>Konstant</v>
      </c>
      <c r="T1815">
        <f>IFERROR(INDEX(Gemeinde_Kennzahlen!A:C,MATCH(B1815,Gemeinde_Kennzahlen!B:B,),3),0)</f>
        <v>21452</v>
      </c>
      <c r="U1815">
        <f>IFERROR(IF(ISNUMBER(INDEX(Gemeinde_Kennzahlen!A:W,MATCH(B1815,Gemeinde_Kennzahlen!B:B,),23)),INDEX(Gemeinde_Kennzahlen!A:W,MATCH(B1815,Gemeinde_Kennzahlen!B:B,),23),0),0)</f>
        <v>16809</v>
      </c>
    </row>
    <row r="1816" spans="1:21" x14ac:dyDescent="0.2">
      <c r="A1816">
        <v>5725</v>
      </c>
      <c r="B1816" t="s">
        <v>582</v>
      </c>
      <c r="C1816" s="6">
        <v>0</v>
      </c>
      <c r="D1816" s="6">
        <v>0</v>
      </c>
      <c r="E1816" s="6">
        <v>1.6869095816464237</v>
      </c>
      <c r="F1816" s="6">
        <v>0</v>
      </c>
      <c r="G1816" s="6">
        <v>0</v>
      </c>
      <c r="H1816" s="6">
        <v>1.6869095816464237</v>
      </c>
      <c r="I1816" s="6">
        <v>1.6869095816464237</v>
      </c>
      <c r="J1816" s="6">
        <v>3.3738191632928474</v>
      </c>
      <c r="K1816" s="6">
        <v>0</v>
      </c>
      <c r="L1816" s="6">
        <v>0</v>
      </c>
      <c r="M1816" s="6">
        <f t="shared" si="174"/>
        <v>0.84345479082321195</v>
      </c>
      <c r="N1816" s="6">
        <f t="shared" si="175"/>
        <v>0</v>
      </c>
      <c r="O1816" s="6">
        <f t="shared" si="176"/>
        <v>0.33738191632928471</v>
      </c>
      <c r="P1816" s="6">
        <f t="shared" si="177"/>
        <v>1.3495276653171389</v>
      </c>
      <c r="Q1816" s="6">
        <f t="shared" si="178"/>
        <v>0.37720444964571348</v>
      </c>
      <c r="R1816" s="6">
        <f t="shared" si="179"/>
        <v>0.50607287449392691</v>
      </c>
      <c r="S1816" t="str" cm="1">
        <f t="array" ref="S1816">_xlfn.IFS(R1816&gt;Q1816,"Zunahme",-1*Q1816&gt;R1816,"Abnahme",TRUE,"Konstant")</f>
        <v>Zunahme</v>
      </c>
      <c r="T1816">
        <f>IFERROR(INDEX(Gemeinde_Kennzahlen!A:C,MATCH(B1816,Gemeinde_Kennzahlen!B:B,),3),0)</f>
        <v>4085</v>
      </c>
      <c r="U1816">
        <f>IFERROR(IF(ISNUMBER(INDEX(Gemeinde_Kennzahlen!A:W,MATCH(B1816,Gemeinde_Kennzahlen!B:B,),23)),INDEX(Gemeinde_Kennzahlen!A:W,MATCH(B1816,Gemeinde_Kennzahlen!B:B,),23),0),0)</f>
        <v>1843</v>
      </c>
    </row>
    <row r="1817" spans="1:21" x14ac:dyDescent="0.2">
      <c r="A1817">
        <v>5726</v>
      </c>
      <c r="B1817" t="s">
        <v>581</v>
      </c>
      <c r="C1817" s="6">
        <v>0</v>
      </c>
      <c r="D1817" s="6">
        <v>0</v>
      </c>
      <c r="E1817" s="6">
        <v>0</v>
      </c>
      <c r="F1817" s="6">
        <v>0</v>
      </c>
      <c r="G1817" s="6">
        <v>0</v>
      </c>
      <c r="H1817" s="6">
        <v>0</v>
      </c>
      <c r="I1817" s="6">
        <v>0</v>
      </c>
      <c r="J1817" s="6">
        <v>0</v>
      </c>
      <c r="K1817" s="6">
        <v>0</v>
      </c>
      <c r="L1817" s="6">
        <v>0</v>
      </c>
      <c r="M1817" s="6">
        <f t="shared" si="174"/>
        <v>0</v>
      </c>
      <c r="N1817" s="6">
        <f t="shared" si="175"/>
        <v>0</v>
      </c>
      <c r="O1817" s="6">
        <f t="shared" si="176"/>
        <v>0</v>
      </c>
      <c r="P1817" s="6">
        <f t="shared" si="177"/>
        <v>0</v>
      </c>
      <c r="Q1817" s="6">
        <f t="shared" si="178"/>
        <v>0</v>
      </c>
      <c r="R1817" s="6">
        <f t="shared" si="179"/>
        <v>0</v>
      </c>
      <c r="S1817" t="str" cm="1">
        <f t="array" ref="S1817">_xlfn.IFS(R1817&gt;Q1817,"Zunahme",-1*Q1817&gt;R1817,"Abnahme",TRUE,"Konstant")</f>
        <v>Konstant</v>
      </c>
      <c r="T1817">
        <f>IFERROR(INDEX(Gemeinde_Kennzahlen!A:C,MATCH(B1817,Gemeinde_Kennzahlen!B:B,),3),0)</f>
        <v>1140</v>
      </c>
      <c r="U1817">
        <f>IFERROR(IF(ISNUMBER(INDEX(Gemeinde_Kennzahlen!A:W,MATCH(B1817,Gemeinde_Kennzahlen!B:B,),23)),INDEX(Gemeinde_Kennzahlen!A:W,MATCH(B1817,Gemeinde_Kennzahlen!B:B,),23),0),0)</f>
        <v>223</v>
      </c>
    </row>
    <row r="1818" spans="1:21" x14ac:dyDescent="0.2">
      <c r="A1818">
        <v>5727</v>
      </c>
      <c r="B1818" t="s">
        <v>580</v>
      </c>
      <c r="C1818" s="6">
        <v>0</v>
      </c>
      <c r="D1818" s="6">
        <v>3.3422459893048124</v>
      </c>
      <c r="E1818" s="6">
        <v>0</v>
      </c>
      <c r="F1818" s="6">
        <v>0</v>
      </c>
      <c r="G1818" s="6">
        <v>3.3422459893048124</v>
      </c>
      <c r="H1818" s="6">
        <v>0</v>
      </c>
      <c r="I1818" s="6">
        <v>3.3422459893048124</v>
      </c>
      <c r="J1818" s="6">
        <v>0</v>
      </c>
      <c r="K1818" s="6">
        <v>0</v>
      </c>
      <c r="L1818" s="6">
        <v>0</v>
      </c>
      <c r="M1818" s="6">
        <f t="shared" si="174"/>
        <v>1.0026737967914436</v>
      </c>
      <c r="N1818" s="6">
        <f t="shared" si="175"/>
        <v>0</v>
      </c>
      <c r="O1818" s="6">
        <f t="shared" si="176"/>
        <v>1.3368983957219249</v>
      </c>
      <c r="P1818" s="6">
        <f t="shared" si="177"/>
        <v>0.66844919786096246</v>
      </c>
      <c r="Q1818" s="6">
        <f t="shared" si="178"/>
        <v>0.51053650790506233</v>
      </c>
      <c r="R1818" s="6">
        <f t="shared" si="179"/>
        <v>-0.33422459893048118</v>
      </c>
      <c r="S1818" t="str" cm="1">
        <f t="array" ref="S1818">_xlfn.IFS(R1818&gt;Q1818,"Zunahme",-1*Q1818&gt;R1818,"Abnahme",TRUE,"Konstant")</f>
        <v>Konstant</v>
      </c>
      <c r="T1818">
        <f>IFERROR(INDEX(Gemeinde_Kennzahlen!A:C,MATCH(B1818,Gemeinde_Kennzahlen!B:B,),3),0)</f>
        <v>2589</v>
      </c>
      <c r="U1818">
        <f>IFERROR(IF(ISNUMBER(INDEX(Gemeinde_Kennzahlen!A:W,MATCH(B1818,Gemeinde_Kennzahlen!B:B,),23)),INDEX(Gemeinde_Kennzahlen!A:W,MATCH(B1818,Gemeinde_Kennzahlen!B:B,),23),0),0)</f>
        <v>403</v>
      </c>
    </row>
    <row r="1819" spans="1:21" x14ac:dyDescent="0.2">
      <c r="A1819">
        <v>5728</v>
      </c>
      <c r="B1819" t="s">
        <v>579</v>
      </c>
      <c r="C1819" s="6">
        <v>8.1168831168831161</v>
      </c>
      <c r="D1819" s="6">
        <v>0</v>
      </c>
      <c r="E1819" s="6">
        <v>0</v>
      </c>
      <c r="F1819" s="6">
        <v>8.1168831168831161</v>
      </c>
      <c r="G1819" s="6">
        <v>0</v>
      </c>
      <c r="H1819" s="6">
        <v>0</v>
      </c>
      <c r="I1819" s="6">
        <v>8.1168831168831161</v>
      </c>
      <c r="J1819" s="6">
        <v>8.1168831168831161</v>
      </c>
      <c r="K1819" s="6">
        <v>0</v>
      </c>
      <c r="L1819" s="6">
        <v>0</v>
      </c>
      <c r="M1819" s="6">
        <f t="shared" si="174"/>
        <v>3.2467532467532463</v>
      </c>
      <c r="N1819" s="6">
        <f t="shared" si="175"/>
        <v>0</v>
      </c>
      <c r="O1819" s="6">
        <f t="shared" si="176"/>
        <v>3.2467532467532463</v>
      </c>
      <c r="P1819" s="6">
        <f t="shared" si="177"/>
        <v>3.2467532467532463</v>
      </c>
      <c r="Q1819" s="6">
        <f t="shared" si="178"/>
        <v>1.3254814625450095</v>
      </c>
      <c r="R1819" s="6">
        <f t="shared" si="179"/>
        <v>0</v>
      </c>
      <c r="S1819" t="str" cm="1">
        <f t="array" ref="S1819">_xlfn.IFS(R1819&gt;Q1819,"Zunahme",-1*Q1819&gt;R1819,"Abnahme",TRUE,"Konstant")</f>
        <v>Konstant</v>
      </c>
      <c r="T1819">
        <f>IFERROR(INDEX(Gemeinde_Kennzahlen!A:C,MATCH(B1819,Gemeinde_Kennzahlen!B:B,),3),0)</f>
        <v>594</v>
      </c>
      <c r="U1819">
        <f>IFERROR(IF(ISNUMBER(INDEX(Gemeinde_Kennzahlen!A:W,MATCH(B1819,Gemeinde_Kennzahlen!B:B,),23)),INDEX(Gemeinde_Kennzahlen!A:W,MATCH(B1819,Gemeinde_Kennzahlen!B:B,),23),0),0)</f>
        <v>638</v>
      </c>
    </row>
    <row r="1820" spans="1:21" x14ac:dyDescent="0.2">
      <c r="A1820">
        <v>5729</v>
      </c>
      <c r="B1820" t="s">
        <v>578</v>
      </c>
      <c r="C1820" s="6">
        <v>0</v>
      </c>
      <c r="D1820" s="6">
        <v>0</v>
      </c>
      <c r="E1820" s="6">
        <v>0</v>
      </c>
      <c r="F1820" s="6">
        <v>0</v>
      </c>
      <c r="G1820" s="6">
        <v>0</v>
      </c>
      <c r="H1820" s="6">
        <v>0</v>
      </c>
      <c r="I1820" s="6">
        <v>0</v>
      </c>
      <c r="J1820" s="6">
        <v>0</v>
      </c>
      <c r="K1820" s="6">
        <v>0</v>
      </c>
      <c r="L1820" s="6">
        <v>0</v>
      </c>
      <c r="M1820" s="6">
        <f t="shared" si="174"/>
        <v>0</v>
      </c>
      <c r="N1820" s="6">
        <f t="shared" si="175"/>
        <v>0</v>
      </c>
      <c r="O1820" s="6">
        <f t="shared" si="176"/>
        <v>0</v>
      </c>
      <c r="P1820" s="6">
        <f t="shared" si="177"/>
        <v>0</v>
      </c>
      <c r="Q1820" s="6">
        <f t="shared" si="178"/>
        <v>0</v>
      </c>
      <c r="R1820" s="6">
        <f t="shared" si="179"/>
        <v>0</v>
      </c>
      <c r="S1820" t="str" cm="1">
        <f t="array" ref="S1820">_xlfn.IFS(R1820&gt;Q1820,"Zunahme",-1*Q1820&gt;R1820,"Abnahme",TRUE,"Konstant")</f>
        <v>Konstant</v>
      </c>
      <c r="T1820">
        <f>IFERROR(INDEX(Gemeinde_Kennzahlen!A:C,MATCH(B1820,Gemeinde_Kennzahlen!B:B,),3),0)</f>
        <v>1594</v>
      </c>
      <c r="U1820">
        <f>IFERROR(IF(ISNUMBER(INDEX(Gemeinde_Kennzahlen!A:W,MATCH(B1820,Gemeinde_Kennzahlen!B:B,),23)),INDEX(Gemeinde_Kennzahlen!A:W,MATCH(B1820,Gemeinde_Kennzahlen!B:B,),23),0),0)</f>
        <v>152</v>
      </c>
    </row>
    <row r="1821" spans="1:21" x14ac:dyDescent="0.2">
      <c r="A1821">
        <v>5730</v>
      </c>
      <c r="B1821" t="s">
        <v>577</v>
      </c>
      <c r="C1821" s="6">
        <v>0</v>
      </c>
      <c r="D1821" s="6">
        <v>0</v>
      </c>
      <c r="E1821" s="6">
        <v>0</v>
      </c>
      <c r="F1821" s="6">
        <v>6.1162079510703364</v>
      </c>
      <c r="G1821" s="6">
        <v>6.1162079510703364</v>
      </c>
      <c r="H1821" s="6">
        <v>0</v>
      </c>
      <c r="I1821" s="6">
        <v>0</v>
      </c>
      <c r="J1821" s="6">
        <v>0</v>
      </c>
      <c r="K1821" s="6">
        <v>0</v>
      </c>
      <c r="L1821" s="6">
        <v>0</v>
      </c>
      <c r="M1821" s="6">
        <f t="shared" si="174"/>
        <v>1.2232415902140672</v>
      </c>
      <c r="N1821" s="6">
        <f t="shared" si="175"/>
        <v>0</v>
      </c>
      <c r="O1821" s="6">
        <f t="shared" si="176"/>
        <v>2.4464831804281344</v>
      </c>
      <c r="P1821" s="6">
        <f t="shared" si="177"/>
        <v>0</v>
      </c>
      <c r="Q1821" s="6">
        <f t="shared" si="178"/>
        <v>0.8154943934760448</v>
      </c>
      <c r="R1821" s="6">
        <f t="shared" si="179"/>
        <v>-1.2232415902140672</v>
      </c>
      <c r="S1821" t="str" cm="1">
        <f t="array" ref="S1821">_xlfn.IFS(R1821&gt;Q1821,"Zunahme",-1*Q1821&gt;R1821,"Abnahme",TRUE,"Konstant")</f>
        <v>Abnahme</v>
      </c>
      <c r="T1821">
        <f>IFERROR(INDEX(Gemeinde_Kennzahlen!A:C,MATCH(B1821,Gemeinde_Kennzahlen!B:B,),3),0)</f>
        <v>1434</v>
      </c>
      <c r="U1821">
        <f>IFERROR(IF(ISNUMBER(INDEX(Gemeinde_Kennzahlen!A:W,MATCH(B1821,Gemeinde_Kennzahlen!B:B,),23)),INDEX(Gemeinde_Kennzahlen!A:W,MATCH(B1821,Gemeinde_Kennzahlen!B:B,),23),0),0)</f>
        <v>201</v>
      </c>
    </row>
    <row r="1822" spans="1:21" x14ac:dyDescent="0.2">
      <c r="A1822">
        <v>5731</v>
      </c>
      <c r="B1822" t="s">
        <v>576</v>
      </c>
      <c r="C1822" s="6">
        <v>0</v>
      </c>
      <c r="D1822" s="6">
        <v>0</v>
      </c>
      <c r="E1822" s="6">
        <v>6.3051702395964693</v>
      </c>
      <c r="F1822" s="6">
        <v>0</v>
      </c>
      <c r="G1822" s="6">
        <v>0</v>
      </c>
      <c r="H1822" s="6">
        <v>0</v>
      </c>
      <c r="I1822" s="6">
        <v>0</v>
      </c>
      <c r="J1822" s="6">
        <v>0</v>
      </c>
      <c r="K1822" s="6">
        <v>0</v>
      </c>
      <c r="L1822" s="6">
        <v>0</v>
      </c>
      <c r="M1822" s="6">
        <f t="shared" si="174"/>
        <v>0.63051702395964693</v>
      </c>
      <c r="N1822" s="6">
        <f t="shared" si="175"/>
        <v>0</v>
      </c>
      <c r="O1822" s="6">
        <f t="shared" si="176"/>
        <v>1.2610340479192939</v>
      </c>
      <c r="P1822" s="6">
        <f t="shared" si="177"/>
        <v>0</v>
      </c>
      <c r="Q1822" s="6">
        <f t="shared" si="178"/>
        <v>0.63051702395964682</v>
      </c>
      <c r="R1822" s="6">
        <f t="shared" si="179"/>
        <v>-0.63051702395964693</v>
      </c>
      <c r="S1822" t="str" cm="1">
        <f t="array" ref="S1822">_xlfn.IFS(R1822&gt;Q1822,"Zunahme",-1*Q1822&gt;R1822,"Abnahme",TRUE,"Konstant")</f>
        <v>Konstant</v>
      </c>
      <c r="T1822">
        <f>IFERROR(INDEX(Gemeinde_Kennzahlen!A:C,MATCH(B1822,Gemeinde_Kennzahlen!B:B,),3),0)</f>
        <v>1357</v>
      </c>
      <c r="U1822">
        <f>IFERROR(IF(ISNUMBER(INDEX(Gemeinde_Kennzahlen!A:W,MATCH(B1822,Gemeinde_Kennzahlen!B:B,),23)),INDEX(Gemeinde_Kennzahlen!A:W,MATCH(B1822,Gemeinde_Kennzahlen!B:B,),23),0),0)</f>
        <v>229</v>
      </c>
    </row>
    <row r="1823" spans="1:21" x14ac:dyDescent="0.2">
      <c r="A1823">
        <v>5732</v>
      </c>
      <c r="B1823" t="s">
        <v>575</v>
      </c>
      <c r="C1823" s="6">
        <v>6.510416666666667</v>
      </c>
      <c r="D1823" s="6">
        <v>6.510416666666667</v>
      </c>
      <c r="E1823" s="6">
        <v>0</v>
      </c>
      <c r="F1823" s="6">
        <v>0</v>
      </c>
      <c r="G1823" s="6">
        <v>0</v>
      </c>
      <c r="H1823" s="6">
        <v>0</v>
      </c>
      <c r="I1823" s="6">
        <v>0</v>
      </c>
      <c r="J1823" s="6">
        <v>6.510416666666667</v>
      </c>
      <c r="K1823" s="6">
        <v>0</v>
      </c>
      <c r="L1823" s="6">
        <v>6.510416666666667</v>
      </c>
      <c r="M1823" s="6">
        <f t="shared" si="174"/>
        <v>2.604166666666667</v>
      </c>
      <c r="N1823" s="6">
        <f t="shared" si="175"/>
        <v>0</v>
      </c>
      <c r="O1823" s="6">
        <f t="shared" si="176"/>
        <v>2.604166666666667</v>
      </c>
      <c r="P1823" s="6">
        <f t="shared" si="177"/>
        <v>2.604166666666667</v>
      </c>
      <c r="Q1823" s="6">
        <f t="shared" si="178"/>
        <v>1.0631465897496433</v>
      </c>
      <c r="R1823" s="6">
        <f t="shared" si="179"/>
        <v>0</v>
      </c>
      <c r="S1823" t="str" cm="1">
        <f t="array" ref="S1823">_xlfn.IFS(R1823&gt;Q1823,"Zunahme",-1*Q1823&gt;R1823,"Abnahme",TRUE,"Konstant")</f>
        <v>Konstant</v>
      </c>
      <c r="T1823">
        <f>IFERROR(INDEX(Gemeinde_Kennzahlen!A:C,MATCH(B1823,Gemeinde_Kennzahlen!B:B,),3),0)</f>
        <v>1083</v>
      </c>
      <c r="U1823">
        <f>IFERROR(IF(ISNUMBER(INDEX(Gemeinde_Kennzahlen!A:W,MATCH(B1823,Gemeinde_Kennzahlen!B:B,),23)),INDEX(Gemeinde_Kennzahlen!A:W,MATCH(B1823,Gemeinde_Kennzahlen!B:B,),23),0),0)</f>
        <v>453</v>
      </c>
    </row>
    <row r="1824" spans="1:21" x14ac:dyDescent="0.2">
      <c r="A1824">
        <v>5741</v>
      </c>
      <c r="B1824" t="s">
        <v>574</v>
      </c>
      <c r="C1824" s="6">
        <v>0</v>
      </c>
      <c r="D1824" s="6">
        <v>0</v>
      </c>
      <c r="E1824" s="6">
        <v>0</v>
      </c>
      <c r="F1824" s="6">
        <v>0</v>
      </c>
      <c r="G1824" s="6">
        <v>0</v>
      </c>
      <c r="H1824" s="6">
        <v>0</v>
      </c>
      <c r="I1824" s="6">
        <v>0</v>
      </c>
      <c r="J1824" s="6">
        <v>0</v>
      </c>
      <c r="K1824" s="6">
        <v>0</v>
      </c>
      <c r="L1824" s="6">
        <v>0</v>
      </c>
      <c r="M1824" s="6">
        <f t="shared" si="174"/>
        <v>0</v>
      </c>
      <c r="N1824" s="6">
        <f t="shared" si="175"/>
        <v>0</v>
      </c>
      <c r="O1824" s="6">
        <f t="shared" si="176"/>
        <v>0</v>
      </c>
      <c r="P1824" s="6">
        <f t="shared" si="177"/>
        <v>0</v>
      </c>
      <c r="Q1824" s="6">
        <f t="shared" si="178"/>
        <v>0</v>
      </c>
      <c r="R1824" s="6">
        <f t="shared" si="179"/>
        <v>0</v>
      </c>
      <c r="S1824" t="str" cm="1">
        <f t="array" ref="S1824">_xlfn.IFS(R1824&gt;Q1824,"Zunahme",-1*Q1824&gt;R1824,"Abnahme",TRUE,"Konstant")</f>
        <v>Konstant</v>
      </c>
      <c r="T1824">
        <f>IFERROR(INDEX(Gemeinde_Kennzahlen!A:C,MATCH(B1824,Gemeinde_Kennzahlen!B:B,),3),0)</f>
        <v>242</v>
      </c>
      <c r="U1824">
        <f>IFERROR(IF(ISNUMBER(INDEX(Gemeinde_Kennzahlen!A:W,MATCH(B1824,Gemeinde_Kennzahlen!B:B,),23)),INDEX(Gemeinde_Kennzahlen!A:W,MATCH(B1824,Gemeinde_Kennzahlen!B:B,),23),0),0)</f>
        <v>38</v>
      </c>
    </row>
    <row r="1825" spans="1:21" x14ac:dyDescent="0.2">
      <c r="A1825">
        <v>5742</v>
      </c>
      <c r="B1825" t="s">
        <v>573</v>
      </c>
      <c r="C1825" s="6">
        <v>0</v>
      </c>
      <c r="D1825" s="6">
        <v>0</v>
      </c>
      <c r="E1825" s="6">
        <v>0</v>
      </c>
      <c r="F1825" s="6">
        <v>0</v>
      </c>
      <c r="G1825" s="6">
        <v>0</v>
      </c>
      <c r="H1825" s="6">
        <v>0</v>
      </c>
      <c r="I1825" s="6">
        <v>0</v>
      </c>
      <c r="J1825" s="6">
        <v>0</v>
      </c>
      <c r="K1825" s="6">
        <v>0</v>
      </c>
      <c r="L1825" s="6">
        <v>0</v>
      </c>
      <c r="M1825" s="6">
        <f t="shared" si="174"/>
        <v>0</v>
      </c>
      <c r="N1825" s="6">
        <f t="shared" si="175"/>
        <v>0</v>
      </c>
      <c r="O1825" s="6">
        <f t="shared" si="176"/>
        <v>0</v>
      </c>
      <c r="P1825" s="6">
        <f t="shared" si="177"/>
        <v>0</v>
      </c>
      <c r="Q1825" s="6">
        <f t="shared" si="178"/>
        <v>0</v>
      </c>
      <c r="R1825" s="6">
        <f t="shared" si="179"/>
        <v>0</v>
      </c>
      <c r="S1825" t="str" cm="1">
        <f t="array" ref="S1825">_xlfn.IFS(R1825&gt;Q1825,"Zunahme",-1*Q1825&gt;R1825,"Abnahme",TRUE,"Konstant")</f>
        <v>Konstant</v>
      </c>
      <c r="T1825">
        <f>IFERROR(INDEX(Gemeinde_Kennzahlen!A:C,MATCH(B1825,Gemeinde_Kennzahlen!B:B,),3),0)</f>
        <v>355</v>
      </c>
      <c r="U1825">
        <f>IFERROR(IF(ISNUMBER(INDEX(Gemeinde_Kennzahlen!A:W,MATCH(B1825,Gemeinde_Kennzahlen!B:B,),23)),INDEX(Gemeinde_Kennzahlen!A:W,MATCH(B1825,Gemeinde_Kennzahlen!B:B,),23),0),0)</f>
        <v>68</v>
      </c>
    </row>
    <row r="1826" spans="1:21" x14ac:dyDescent="0.2">
      <c r="A1826">
        <v>5743</v>
      </c>
      <c r="B1826" t="s">
        <v>572</v>
      </c>
      <c r="C1826" s="6">
        <v>0</v>
      </c>
      <c r="D1826" s="6">
        <v>0</v>
      </c>
      <c r="E1826" s="6">
        <v>0</v>
      </c>
      <c r="F1826" s="6">
        <v>0</v>
      </c>
      <c r="G1826" s="6">
        <v>0</v>
      </c>
      <c r="H1826" s="6">
        <v>0</v>
      </c>
      <c r="I1826" s="6">
        <v>0</v>
      </c>
      <c r="J1826" s="6">
        <v>0</v>
      </c>
      <c r="K1826" s="6">
        <v>0</v>
      </c>
      <c r="L1826" s="6">
        <v>0</v>
      </c>
      <c r="M1826" s="6">
        <f t="shared" si="174"/>
        <v>0</v>
      </c>
      <c r="N1826" s="6">
        <f t="shared" si="175"/>
        <v>0</v>
      </c>
      <c r="O1826" s="6">
        <f t="shared" si="176"/>
        <v>0</v>
      </c>
      <c r="P1826" s="6">
        <f t="shared" si="177"/>
        <v>0</v>
      </c>
      <c r="Q1826" s="6">
        <f t="shared" si="178"/>
        <v>0</v>
      </c>
      <c r="R1826" s="6">
        <f t="shared" si="179"/>
        <v>0</v>
      </c>
      <c r="S1826" t="str" cm="1">
        <f t="array" ref="S1826">_xlfn.IFS(R1826&gt;Q1826,"Zunahme",-1*Q1826&gt;R1826,"Abnahme",TRUE,"Konstant")</f>
        <v>Konstant</v>
      </c>
      <c r="T1826">
        <f>IFERROR(INDEX(Gemeinde_Kennzahlen!A:C,MATCH(B1826,Gemeinde_Kennzahlen!B:B,),3),0)</f>
        <v>632</v>
      </c>
      <c r="U1826">
        <f>IFERROR(IF(ISNUMBER(INDEX(Gemeinde_Kennzahlen!A:W,MATCH(B1826,Gemeinde_Kennzahlen!B:B,),23)),INDEX(Gemeinde_Kennzahlen!A:W,MATCH(B1826,Gemeinde_Kennzahlen!B:B,),23),0),0)</f>
        <v>179</v>
      </c>
    </row>
    <row r="1827" spans="1:21" x14ac:dyDescent="0.2">
      <c r="A1827">
        <v>5744</v>
      </c>
      <c r="B1827" t="s">
        <v>571</v>
      </c>
      <c r="C1827" s="6">
        <v>0</v>
      </c>
      <c r="D1827" s="6">
        <v>0</v>
      </c>
      <c r="E1827" s="6">
        <v>0</v>
      </c>
      <c r="F1827" s="6">
        <v>0</v>
      </c>
      <c r="G1827" s="6">
        <v>0</v>
      </c>
      <c r="H1827" s="6">
        <v>0</v>
      </c>
      <c r="I1827" s="6">
        <v>0</v>
      </c>
      <c r="J1827" s="6">
        <v>4.5955882352941178</v>
      </c>
      <c r="K1827" s="6">
        <v>9.1911764705882355</v>
      </c>
      <c r="L1827" s="6">
        <v>0</v>
      </c>
      <c r="M1827" s="6">
        <f t="shared" si="174"/>
        <v>1.3786764705882353</v>
      </c>
      <c r="N1827" s="6">
        <f t="shared" si="175"/>
        <v>0</v>
      </c>
      <c r="O1827" s="6">
        <f t="shared" si="176"/>
        <v>0</v>
      </c>
      <c r="P1827" s="6">
        <f t="shared" si="177"/>
        <v>2.7573529411764706</v>
      </c>
      <c r="Q1827" s="6">
        <f t="shared" si="178"/>
        <v>0.98087074715576716</v>
      </c>
      <c r="R1827" s="6">
        <f t="shared" si="179"/>
        <v>1.3786764705882353</v>
      </c>
      <c r="S1827" t="str" cm="1">
        <f t="array" ref="S1827">_xlfn.IFS(R1827&gt;Q1827,"Zunahme",-1*Q1827&gt;R1827,"Abnahme",TRUE,"Konstant")</f>
        <v>Zunahme</v>
      </c>
      <c r="T1827">
        <f>IFERROR(INDEX(Gemeinde_Kennzahlen!A:C,MATCH(B1827,Gemeinde_Kennzahlen!B:B,),3),0)</f>
        <v>1108</v>
      </c>
      <c r="U1827">
        <f>IFERROR(IF(ISNUMBER(INDEX(Gemeinde_Kennzahlen!A:W,MATCH(B1827,Gemeinde_Kennzahlen!B:B,),23)),INDEX(Gemeinde_Kennzahlen!A:W,MATCH(B1827,Gemeinde_Kennzahlen!B:B,),23),0),0)</f>
        <v>1068</v>
      </c>
    </row>
    <row r="1828" spans="1:21" x14ac:dyDescent="0.2">
      <c r="A1828">
        <v>5745</v>
      </c>
      <c r="B1828" t="s">
        <v>570</v>
      </c>
      <c r="C1828" s="6">
        <v>0</v>
      </c>
      <c r="D1828" s="6">
        <v>7.0274068868587483</v>
      </c>
      <c r="E1828" s="6">
        <v>0</v>
      </c>
      <c r="F1828" s="6">
        <v>0</v>
      </c>
      <c r="G1828" s="6">
        <v>7.0274068868587483</v>
      </c>
      <c r="H1828" s="6">
        <v>7.0274068868587483</v>
      </c>
      <c r="I1828" s="6">
        <v>0</v>
      </c>
      <c r="J1828" s="6">
        <v>0</v>
      </c>
      <c r="K1828" s="6">
        <v>0</v>
      </c>
      <c r="L1828" s="6">
        <v>0</v>
      </c>
      <c r="M1828" s="6">
        <f t="shared" si="174"/>
        <v>2.1082220660576243</v>
      </c>
      <c r="N1828" s="6">
        <f t="shared" si="175"/>
        <v>0</v>
      </c>
      <c r="O1828" s="6">
        <f t="shared" si="176"/>
        <v>2.8109627547434992</v>
      </c>
      <c r="P1828" s="6">
        <f t="shared" si="177"/>
        <v>1.4054813773717496</v>
      </c>
      <c r="Q1828" s="6">
        <f t="shared" si="178"/>
        <v>1.0734541332761396</v>
      </c>
      <c r="R1828" s="6">
        <f t="shared" si="179"/>
        <v>-0.70274068868587469</v>
      </c>
      <c r="S1828" t="str" cm="1">
        <f t="array" ref="S1828">_xlfn.IFS(R1828&gt;Q1828,"Zunahme",-1*Q1828&gt;R1828,"Abnahme",TRUE,"Konstant")</f>
        <v>Konstant</v>
      </c>
      <c r="T1828">
        <f>IFERROR(INDEX(Gemeinde_Kennzahlen!A:C,MATCH(B1828,Gemeinde_Kennzahlen!B:B,),3),0)</f>
        <v>1042</v>
      </c>
      <c r="U1828">
        <f>IFERROR(IF(ISNUMBER(INDEX(Gemeinde_Kennzahlen!A:W,MATCH(B1828,Gemeinde_Kennzahlen!B:B,),23)),INDEX(Gemeinde_Kennzahlen!A:W,MATCH(B1828,Gemeinde_Kennzahlen!B:B,),23),0),0)</f>
        <v>381</v>
      </c>
    </row>
    <row r="1829" spans="1:21" x14ac:dyDescent="0.2">
      <c r="A1829">
        <v>5746</v>
      </c>
      <c r="B1829" t="s">
        <v>569</v>
      </c>
      <c r="C1829" s="6">
        <v>0</v>
      </c>
      <c r="D1829" s="6">
        <v>0</v>
      </c>
      <c r="E1829" s="6">
        <v>0</v>
      </c>
      <c r="F1829" s="6">
        <v>0</v>
      </c>
      <c r="G1829" s="6">
        <v>8.5251491901108274</v>
      </c>
      <c r="H1829" s="6">
        <v>0</v>
      </c>
      <c r="I1829" s="6">
        <v>0</v>
      </c>
      <c r="J1829" s="6">
        <v>0</v>
      </c>
      <c r="K1829" s="6">
        <v>0</v>
      </c>
      <c r="L1829" s="6">
        <v>8.5251491901108274</v>
      </c>
      <c r="M1829" s="6">
        <f t="shared" si="174"/>
        <v>1.7050298380221656</v>
      </c>
      <c r="N1829" s="6">
        <f t="shared" si="175"/>
        <v>0</v>
      </c>
      <c r="O1829" s="6">
        <f t="shared" si="176"/>
        <v>1.7050298380221656</v>
      </c>
      <c r="P1829" s="6">
        <f t="shared" si="177"/>
        <v>1.7050298380221656</v>
      </c>
      <c r="Q1829" s="6">
        <f t="shared" si="178"/>
        <v>1.1366865586814436</v>
      </c>
      <c r="R1829" s="6">
        <f t="shared" si="179"/>
        <v>0</v>
      </c>
      <c r="S1829" t="str" cm="1">
        <f t="array" ref="S1829">_xlfn.IFS(R1829&gt;Q1829,"Zunahme",-1*Q1829&gt;R1829,"Abnahme",TRUE,"Konstant")</f>
        <v>Konstant</v>
      </c>
      <c r="T1829">
        <f>IFERROR(INDEX(Gemeinde_Kennzahlen!A:C,MATCH(B1829,Gemeinde_Kennzahlen!B:B,),3),0)</f>
        <v>951</v>
      </c>
      <c r="U1829">
        <f>IFERROR(IF(ISNUMBER(INDEX(Gemeinde_Kennzahlen!A:W,MATCH(B1829,Gemeinde_Kennzahlen!B:B,),23)),INDEX(Gemeinde_Kennzahlen!A:W,MATCH(B1829,Gemeinde_Kennzahlen!B:B,),23),0),0)</f>
        <v>222</v>
      </c>
    </row>
    <row r="1830" spans="1:21" x14ac:dyDescent="0.2">
      <c r="A1830">
        <v>5747</v>
      </c>
      <c r="B1830" t="s">
        <v>568</v>
      </c>
      <c r="C1830" s="6">
        <v>0</v>
      </c>
      <c r="D1830" s="6">
        <v>0</v>
      </c>
      <c r="E1830" s="6">
        <v>0</v>
      </c>
      <c r="F1830" s="6">
        <v>0</v>
      </c>
      <c r="G1830" s="6">
        <v>0</v>
      </c>
      <c r="H1830" s="6">
        <v>0</v>
      </c>
      <c r="I1830" s="6">
        <v>0</v>
      </c>
      <c r="J1830" s="6">
        <v>0</v>
      </c>
      <c r="K1830" s="6">
        <v>0</v>
      </c>
      <c r="L1830" s="6">
        <v>0</v>
      </c>
      <c r="M1830" s="6">
        <f t="shared" si="174"/>
        <v>0</v>
      </c>
      <c r="N1830" s="6">
        <f t="shared" si="175"/>
        <v>0</v>
      </c>
      <c r="O1830" s="6">
        <f t="shared" si="176"/>
        <v>0</v>
      </c>
      <c r="P1830" s="6">
        <f t="shared" si="177"/>
        <v>0</v>
      </c>
      <c r="Q1830" s="6">
        <f t="shared" si="178"/>
        <v>0</v>
      </c>
      <c r="R1830" s="6">
        <f t="shared" si="179"/>
        <v>0</v>
      </c>
      <c r="S1830" t="str" cm="1">
        <f t="array" ref="S1830">_xlfn.IFS(R1830&gt;Q1830,"Zunahme",-1*Q1830&gt;R1830,"Abnahme",TRUE,"Konstant")</f>
        <v>Konstant</v>
      </c>
      <c r="T1830">
        <f>IFERROR(INDEX(Gemeinde_Kennzahlen!A:C,MATCH(B1830,Gemeinde_Kennzahlen!B:B,),3),0)</f>
        <v>194</v>
      </c>
      <c r="U1830">
        <f>IFERROR(IF(ISNUMBER(INDEX(Gemeinde_Kennzahlen!A:W,MATCH(B1830,Gemeinde_Kennzahlen!B:B,),23)),INDEX(Gemeinde_Kennzahlen!A:W,MATCH(B1830,Gemeinde_Kennzahlen!B:B,),23),0),0)</f>
        <v>62</v>
      </c>
    </row>
    <row r="1831" spans="1:21" x14ac:dyDescent="0.2">
      <c r="A1831">
        <v>5748</v>
      </c>
      <c r="B1831" t="s">
        <v>567</v>
      </c>
      <c r="C1831" s="6">
        <v>0</v>
      </c>
      <c r="D1831" s="6">
        <v>0</v>
      </c>
      <c r="E1831" s="6">
        <v>0</v>
      </c>
      <c r="F1831" s="6">
        <v>0</v>
      </c>
      <c r="G1831" s="6">
        <v>0</v>
      </c>
      <c r="H1831" s="6">
        <v>0</v>
      </c>
      <c r="I1831" s="6">
        <v>0</v>
      </c>
      <c r="J1831" s="6">
        <v>0</v>
      </c>
      <c r="K1831" s="6">
        <v>0</v>
      </c>
      <c r="L1831" s="6">
        <v>0</v>
      </c>
      <c r="M1831" s="6">
        <f t="shared" si="174"/>
        <v>0</v>
      </c>
      <c r="N1831" s="6">
        <f t="shared" si="175"/>
        <v>0</v>
      </c>
      <c r="O1831" s="6">
        <f t="shared" si="176"/>
        <v>0</v>
      </c>
      <c r="P1831" s="6">
        <f t="shared" si="177"/>
        <v>0</v>
      </c>
      <c r="Q1831" s="6">
        <f t="shared" si="178"/>
        <v>0</v>
      </c>
      <c r="R1831" s="6">
        <f t="shared" si="179"/>
        <v>0</v>
      </c>
      <c r="S1831" t="str" cm="1">
        <f t="array" ref="S1831">_xlfn.IFS(R1831&gt;Q1831,"Zunahme",-1*Q1831&gt;R1831,"Abnahme",TRUE,"Konstant")</f>
        <v>Konstant</v>
      </c>
      <c r="T1831">
        <f>IFERROR(INDEX(Gemeinde_Kennzahlen!A:C,MATCH(B1831,Gemeinde_Kennzahlen!B:B,),3),0)</f>
        <v>270</v>
      </c>
      <c r="U1831">
        <f>IFERROR(IF(ISNUMBER(INDEX(Gemeinde_Kennzahlen!A:W,MATCH(B1831,Gemeinde_Kennzahlen!B:B,),23)),INDEX(Gemeinde_Kennzahlen!A:W,MATCH(B1831,Gemeinde_Kennzahlen!B:B,),23),0),0)</f>
        <v>48</v>
      </c>
    </row>
    <row r="1832" spans="1:21" x14ac:dyDescent="0.2">
      <c r="A1832">
        <v>5749</v>
      </c>
      <c r="B1832" t="s">
        <v>566</v>
      </c>
      <c r="C1832" s="6">
        <v>1.5110305228165608</v>
      </c>
      <c r="D1832" s="6">
        <v>1.5110305228165608</v>
      </c>
      <c r="E1832" s="6">
        <v>3.0220610456331216</v>
      </c>
      <c r="F1832" s="6">
        <v>1.5110305228165608</v>
      </c>
      <c r="G1832" s="6">
        <v>4.5330915684496826</v>
      </c>
      <c r="H1832" s="6">
        <v>0</v>
      </c>
      <c r="I1832" s="6">
        <v>0</v>
      </c>
      <c r="J1832" s="6">
        <v>0</v>
      </c>
      <c r="K1832" s="6">
        <v>0</v>
      </c>
      <c r="L1832" s="6">
        <v>0</v>
      </c>
      <c r="M1832" s="6">
        <f t="shared" si="174"/>
        <v>1.2088244182532486</v>
      </c>
      <c r="N1832" s="6">
        <f t="shared" si="175"/>
        <v>0.7555152614082804</v>
      </c>
      <c r="O1832" s="6">
        <f t="shared" si="176"/>
        <v>2.4176488365064972</v>
      </c>
      <c r="P1832" s="6">
        <f t="shared" si="177"/>
        <v>0</v>
      </c>
      <c r="Q1832" s="6">
        <f t="shared" si="178"/>
        <v>0.49350050222286246</v>
      </c>
      <c r="R1832" s="6">
        <f t="shared" si="179"/>
        <v>-1.2088244182532486</v>
      </c>
      <c r="S1832" t="str" cm="1">
        <f t="array" ref="S1832">_xlfn.IFS(R1832&gt;Q1832,"Zunahme",-1*Q1832&gt;R1832,"Abnahme",TRUE,"Konstant")</f>
        <v>Abnahme</v>
      </c>
      <c r="T1832">
        <f>IFERROR(INDEX(Gemeinde_Kennzahlen!A:C,MATCH(B1832,Gemeinde_Kennzahlen!B:B,),3),0)</f>
        <v>5130</v>
      </c>
      <c r="U1832">
        <f>IFERROR(IF(ISNUMBER(INDEX(Gemeinde_Kennzahlen!A:W,MATCH(B1832,Gemeinde_Kennzahlen!B:B,),23)),INDEX(Gemeinde_Kennzahlen!A:W,MATCH(B1832,Gemeinde_Kennzahlen!B:B,),23),0),0)</f>
        <v>1488</v>
      </c>
    </row>
    <row r="1833" spans="1:21" x14ac:dyDescent="0.2">
      <c r="A1833">
        <v>5750</v>
      </c>
      <c r="B1833" t="s">
        <v>565</v>
      </c>
      <c r="C1833" s="6">
        <v>0</v>
      </c>
      <c r="D1833" s="6">
        <v>0</v>
      </c>
      <c r="E1833" s="6">
        <v>0</v>
      </c>
      <c r="F1833" s="6">
        <v>0</v>
      </c>
      <c r="G1833" s="6">
        <v>0</v>
      </c>
      <c r="H1833" s="6">
        <v>0</v>
      </c>
      <c r="I1833" s="6">
        <v>0</v>
      </c>
      <c r="J1833" s="6">
        <v>0</v>
      </c>
      <c r="K1833" s="6">
        <v>0</v>
      </c>
      <c r="L1833" s="6">
        <v>46.296296296296291</v>
      </c>
      <c r="M1833" s="6">
        <f t="shared" si="174"/>
        <v>4.6296296296296289</v>
      </c>
      <c r="N1833" s="6">
        <f t="shared" si="175"/>
        <v>0</v>
      </c>
      <c r="O1833" s="6">
        <f t="shared" si="176"/>
        <v>0</v>
      </c>
      <c r="P1833" s="6">
        <f t="shared" si="177"/>
        <v>9.2592592592592577</v>
      </c>
      <c r="Q1833" s="6">
        <f t="shared" si="178"/>
        <v>4.6296296296296289</v>
      </c>
      <c r="R1833" s="6">
        <f t="shared" si="179"/>
        <v>4.6296296296296289</v>
      </c>
      <c r="S1833" t="str" cm="1">
        <f t="array" ref="S1833">_xlfn.IFS(R1833&gt;Q1833,"Zunahme",-1*Q1833&gt;R1833,"Abnahme",TRUE,"Konstant")</f>
        <v>Konstant</v>
      </c>
      <c r="T1833">
        <f>IFERROR(INDEX(Gemeinde_Kennzahlen!A:C,MATCH(B1833,Gemeinde_Kennzahlen!B:B,),3),0)</f>
        <v>185</v>
      </c>
      <c r="U1833">
        <f>IFERROR(IF(ISNUMBER(INDEX(Gemeinde_Kennzahlen!A:W,MATCH(B1833,Gemeinde_Kennzahlen!B:B,),23)),INDEX(Gemeinde_Kennzahlen!A:W,MATCH(B1833,Gemeinde_Kennzahlen!B:B,),23),0),0)</f>
        <v>31</v>
      </c>
    </row>
    <row r="1834" spans="1:21" x14ac:dyDescent="0.2">
      <c r="A1834">
        <v>5752</v>
      </c>
      <c r="B1834" t="s">
        <v>564</v>
      </c>
      <c r="C1834" s="6">
        <v>0</v>
      </c>
      <c r="D1834" s="6">
        <v>0</v>
      </c>
      <c r="E1834" s="6">
        <v>0</v>
      </c>
      <c r="F1834" s="6">
        <v>0</v>
      </c>
      <c r="G1834" s="6">
        <v>19.305019305019304</v>
      </c>
      <c r="H1834" s="6">
        <v>0</v>
      </c>
      <c r="I1834" s="6">
        <v>0</v>
      </c>
      <c r="J1834" s="6">
        <v>0</v>
      </c>
      <c r="K1834" s="6">
        <v>0</v>
      </c>
      <c r="L1834" s="6">
        <v>0</v>
      </c>
      <c r="M1834" s="6">
        <f t="shared" si="174"/>
        <v>1.9305019305019304</v>
      </c>
      <c r="N1834" s="6">
        <f t="shared" si="175"/>
        <v>0</v>
      </c>
      <c r="O1834" s="6">
        <f t="shared" si="176"/>
        <v>3.8610038610038608</v>
      </c>
      <c r="P1834" s="6">
        <f t="shared" si="177"/>
        <v>0</v>
      </c>
      <c r="Q1834" s="6">
        <f t="shared" si="178"/>
        <v>1.9305019305019304</v>
      </c>
      <c r="R1834" s="6">
        <f t="shared" si="179"/>
        <v>-1.9305019305019304</v>
      </c>
      <c r="S1834" t="str" cm="1">
        <f t="array" ref="S1834">_xlfn.IFS(R1834&gt;Q1834,"Zunahme",-1*Q1834&gt;R1834,"Abnahme",TRUE,"Konstant")</f>
        <v>Konstant</v>
      </c>
      <c r="T1834">
        <f>IFERROR(INDEX(Gemeinde_Kennzahlen!A:C,MATCH(B1834,Gemeinde_Kennzahlen!B:B,),3),0)</f>
        <v>402</v>
      </c>
      <c r="U1834">
        <f>IFERROR(IF(ISNUMBER(INDEX(Gemeinde_Kennzahlen!A:W,MATCH(B1834,Gemeinde_Kennzahlen!B:B,),23)),INDEX(Gemeinde_Kennzahlen!A:W,MATCH(B1834,Gemeinde_Kennzahlen!B:B,),23),0),0)</f>
        <v>116</v>
      </c>
    </row>
    <row r="1835" spans="1:21" x14ac:dyDescent="0.2">
      <c r="A1835">
        <v>5754</v>
      </c>
      <c r="B1835" t="s">
        <v>563</v>
      </c>
      <c r="C1835" s="6">
        <v>0</v>
      </c>
      <c r="D1835" s="6">
        <v>0</v>
      </c>
      <c r="E1835" s="6">
        <v>0</v>
      </c>
      <c r="F1835" s="6">
        <v>0</v>
      </c>
      <c r="G1835" s="6">
        <v>0</v>
      </c>
      <c r="H1835" s="6">
        <v>0</v>
      </c>
      <c r="I1835" s="6">
        <v>0</v>
      </c>
      <c r="J1835" s="6">
        <v>0</v>
      </c>
      <c r="K1835" s="6">
        <v>0</v>
      </c>
      <c r="L1835" s="6">
        <v>0</v>
      </c>
      <c r="M1835" s="6">
        <f t="shared" si="174"/>
        <v>0</v>
      </c>
      <c r="N1835" s="6">
        <f t="shared" si="175"/>
        <v>0</v>
      </c>
      <c r="O1835" s="6">
        <f t="shared" si="176"/>
        <v>0</v>
      </c>
      <c r="P1835" s="6">
        <f t="shared" si="177"/>
        <v>0</v>
      </c>
      <c r="Q1835" s="6">
        <f t="shared" si="178"/>
        <v>0</v>
      </c>
      <c r="R1835" s="6">
        <f t="shared" si="179"/>
        <v>0</v>
      </c>
      <c r="S1835" t="str" cm="1">
        <f t="array" ref="S1835">_xlfn.IFS(R1835&gt;Q1835,"Zunahme",-1*Q1835&gt;R1835,"Abnahme",TRUE,"Konstant")</f>
        <v>Konstant</v>
      </c>
      <c r="T1835">
        <f>IFERROR(INDEX(Gemeinde_Kennzahlen!A:C,MATCH(B1835,Gemeinde_Kennzahlen!B:B,),3),0)</f>
        <v>328</v>
      </c>
      <c r="U1835">
        <f>IFERROR(IF(ISNUMBER(INDEX(Gemeinde_Kennzahlen!A:W,MATCH(B1835,Gemeinde_Kennzahlen!B:B,),23)),INDEX(Gemeinde_Kennzahlen!A:W,MATCH(B1835,Gemeinde_Kennzahlen!B:B,),23),0),0)</f>
        <v>61</v>
      </c>
    </row>
    <row r="1836" spans="1:21" x14ac:dyDescent="0.2">
      <c r="A1836">
        <v>5755</v>
      </c>
      <c r="B1836" t="s">
        <v>562</v>
      </c>
      <c r="C1836" s="6">
        <v>37.593984962406019</v>
      </c>
      <c r="D1836" s="6">
        <v>0</v>
      </c>
      <c r="E1836" s="6">
        <v>0</v>
      </c>
      <c r="F1836" s="6">
        <v>0</v>
      </c>
      <c r="G1836" s="6">
        <v>0</v>
      </c>
      <c r="H1836" s="6">
        <v>0</v>
      </c>
      <c r="I1836" s="6">
        <v>0</v>
      </c>
      <c r="J1836" s="6">
        <v>0</v>
      </c>
      <c r="K1836" s="6">
        <v>18.796992481203009</v>
      </c>
      <c r="L1836" s="6">
        <v>0</v>
      </c>
      <c r="M1836" s="6">
        <f t="shared" si="174"/>
        <v>5.6390977443609032</v>
      </c>
      <c r="N1836" s="6">
        <f t="shared" si="175"/>
        <v>0</v>
      </c>
      <c r="O1836" s="6">
        <f t="shared" si="176"/>
        <v>7.5187969924812039</v>
      </c>
      <c r="P1836" s="6">
        <f t="shared" si="177"/>
        <v>3.759398496240602</v>
      </c>
      <c r="Q1836" s="6">
        <f t="shared" si="178"/>
        <v>4.0119826049078</v>
      </c>
      <c r="R1836" s="6">
        <f t="shared" si="179"/>
        <v>-1.8796992481203012</v>
      </c>
      <c r="S1836" t="str" cm="1">
        <f t="array" ref="S1836">_xlfn.IFS(R1836&gt;Q1836,"Zunahme",-1*Q1836&gt;R1836,"Abnahme",TRUE,"Konstant")</f>
        <v>Konstant</v>
      </c>
      <c r="T1836">
        <f>IFERROR(INDEX(Gemeinde_Kennzahlen!A:C,MATCH(B1836,Gemeinde_Kennzahlen!B:B,),3),0)</f>
        <v>436</v>
      </c>
      <c r="U1836">
        <f>IFERROR(IF(ISNUMBER(INDEX(Gemeinde_Kennzahlen!A:W,MATCH(B1836,Gemeinde_Kennzahlen!B:B,),23)),INDEX(Gemeinde_Kennzahlen!A:W,MATCH(B1836,Gemeinde_Kennzahlen!B:B,),23),0),0)</f>
        <v>96</v>
      </c>
    </row>
    <row r="1837" spans="1:21" x14ac:dyDescent="0.2">
      <c r="A1837">
        <v>5756</v>
      </c>
      <c r="B1837" t="s">
        <v>561</v>
      </c>
      <c r="C1837" s="6">
        <v>0</v>
      </c>
      <c r="D1837" s="6">
        <v>0</v>
      </c>
      <c r="E1837" s="6">
        <v>0</v>
      </c>
      <c r="F1837" s="6">
        <v>0</v>
      </c>
      <c r="G1837" s="6">
        <v>0</v>
      </c>
      <c r="H1837" s="6">
        <v>0</v>
      </c>
      <c r="I1837" s="6">
        <v>0</v>
      </c>
      <c r="J1837" s="6">
        <v>0</v>
      </c>
      <c r="K1837" s="6">
        <v>0</v>
      </c>
      <c r="L1837" s="6">
        <v>0</v>
      </c>
      <c r="M1837" s="6">
        <f t="shared" si="174"/>
        <v>0</v>
      </c>
      <c r="N1837" s="6">
        <f t="shared" si="175"/>
        <v>0</v>
      </c>
      <c r="O1837" s="6">
        <f t="shared" si="176"/>
        <v>0</v>
      </c>
      <c r="P1837" s="6">
        <f t="shared" si="177"/>
        <v>0</v>
      </c>
      <c r="Q1837" s="6">
        <f t="shared" si="178"/>
        <v>0</v>
      </c>
      <c r="R1837" s="6">
        <f t="shared" si="179"/>
        <v>0</v>
      </c>
      <c r="S1837" t="str" cm="1">
        <f t="array" ref="S1837">_xlfn.IFS(R1837&gt;Q1837,"Zunahme",-1*Q1837&gt;R1837,"Abnahme",TRUE,"Konstant")</f>
        <v>Konstant</v>
      </c>
      <c r="T1837">
        <f>IFERROR(INDEX(Gemeinde_Kennzahlen!A:C,MATCH(B1837,Gemeinde_Kennzahlen!B:B,),3),0)</f>
        <v>505</v>
      </c>
      <c r="U1837">
        <f>IFERROR(IF(ISNUMBER(INDEX(Gemeinde_Kennzahlen!A:W,MATCH(B1837,Gemeinde_Kennzahlen!B:B,),23)),INDEX(Gemeinde_Kennzahlen!A:W,MATCH(B1837,Gemeinde_Kennzahlen!B:B,),23),0),0)</f>
        <v>112</v>
      </c>
    </row>
    <row r="1838" spans="1:21" x14ac:dyDescent="0.2">
      <c r="A1838">
        <v>5757</v>
      </c>
      <c r="B1838" t="s">
        <v>560</v>
      </c>
      <c r="C1838" s="6">
        <v>1.7099863201094392</v>
      </c>
      <c r="D1838" s="6">
        <v>2.5649794801641588</v>
      </c>
      <c r="E1838" s="6">
        <v>1.7099863201094392</v>
      </c>
      <c r="F1838" s="6">
        <v>1.7099863201094392</v>
      </c>
      <c r="G1838" s="6">
        <v>0.85499316005471959</v>
      </c>
      <c r="H1838" s="6">
        <v>1.7099863201094392</v>
      </c>
      <c r="I1838" s="6">
        <v>2.5649794801641588</v>
      </c>
      <c r="J1838" s="6">
        <v>0</v>
      </c>
      <c r="K1838" s="6">
        <v>1.7099863201094392</v>
      </c>
      <c r="L1838" s="6">
        <v>1.7099863201094392</v>
      </c>
      <c r="M1838" s="6">
        <f t="shared" si="174"/>
        <v>1.6244870041039676</v>
      </c>
      <c r="N1838" s="6">
        <f t="shared" si="175"/>
        <v>1.7099863201094392</v>
      </c>
      <c r="O1838" s="6">
        <f t="shared" si="176"/>
        <v>1.7099863201094394</v>
      </c>
      <c r="P1838" s="6">
        <f t="shared" si="177"/>
        <v>1.5389876880984954</v>
      </c>
      <c r="Q1838" s="6">
        <f t="shared" si="178"/>
        <v>0.23673688619807537</v>
      </c>
      <c r="R1838" s="6">
        <f t="shared" si="179"/>
        <v>-8.5499316005472226E-2</v>
      </c>
      <c r="S1838" t="str" cm="1">
        <f t="array" ref="S1838">_xlfn.IFS(R1838&gt;Q1838,"Zunahme",-1*Q1838&gt;R1838,"Abnahme",TRUE,"Konstant")</f>
        <v>Konstant</v>
      </c>
      <c r="T1838">
        <f>IFERROR(INDEX(Gemeinde_Kennzahlen!A:C,MATCH(B1838,Gemeinde_Kennzahlen!B:B,),3),0)</f>
        <v>7018</v>
      </c>
      <c r="U1838">
        <f>IFERROR(IF(ISNUMBER(INDEX(Gemeinde_Kennzahlen!A:W,MATCH(B1838,Gemeinde_Kennzahlen!B:B,),23)),INDEX(Gemeinde_Kennzahlen!A:W,MATCH(B1838,Gemeinde_Kennzahlen!B:B,),23),0),0)</f>
        <v>4678</v>
      </c>
    </row>
    <row r="1839" spans="1:21" x14ac:dyDescent="0.2">
      <c r="A1839">
        <v>5758</v>
      </c>
      <c r="B1839" t="s">
        <v>559</v>
      </c>
      <c r="C1839" s="6">
        <v>0</v>
      </c>
      <c r="D1839" s="6">
        <v>0</v>
      </c>
      <c r="E1839" s="6">
        <v>0</v>
      </c>
      <c r="F1839" s="6">
        <v>0</v>
      </c>
      <c r="G1839" s="6">
        <v>0</v>
      </c>
      <c r="H1839" s="6">
        <v>0</v>
      </c>
      <c r="I1839" s="6">
        <v>0</v>
      </c>
      <c r="J1839" s="6">
        <v>0</v>
      </c>
      <c r="K1839" s="6">
        <v>0</v>
      </c>
      <c r="L1839" s="6">
        <v>0</v>
      </c>
      <c r="M1839" s="6">
        <f t="shared" si="174"/>
        <v>0</v>
      </c>
      <c r="N1839" s="6">
        <f t="shared" si="175"/>
        <v>0</v>
      </c>
      <c r="O1839" s="6">
        <f t="shared" si="176"/>
        <v>0</v>
      </c>
      <c r="P1839" s="6">
        <f t="shared" si="177"/>
        <v>0</v>
      </c>
      <c r="Q1839" s="6">
        <f t="shared" si="178"/>
        <v>0</v>
      </c>
      <c r="R1839" s="6">
        <f t="shared" si="179"/>
        <v>0</v>
      </c>
      <c r="S1839" t="str" cm="1">
        <f t="array" ref="S1839">_xlfn.IFS(R1839&gt;Q1839,"Zunahme",-1*Q1839&gt;R1839,"Abnahme",TRUE,"Konstant")</f>
        <v>Konstant</v>
      </c>
      <c r="T1839">
        <f>IFERROR(INDEX(Gemeinde_Kennzahlen!A:C,MATCH(B1839,Gemeinde_Kennzahlen!B:B,),3),0)</f>
        <v>165</v>
      </c>
      <c r="U1839">
        <f>IFERROR(IF(ISNUMBER(INDEX(Gemeinde_Kennzahlen!A:W,MATCH(B1839,Gemeinde_Kennzahlen!B:B,),23)),INDEX(Gemeinde_Kennzahlen!A:W,MATCH(B1839,Gemeinde_Kennzahlen!B:B,),23),0),0)</f>
        <v>30</v>
      </c>
    </row>
    <row r="1840" spans="1:21" x14ac:dyDescent="0.2">
      <c r="A1840">
        <v>5759</v>
      </c>
      <c r="B1840" t="s">
        <v>558</v>
      </c>
      <c r="C1840" s="6">
        <v>0</v>
      </c>
      <c r="D1840" s="6">
        <v>0</v>
      </c>
      <c r="E1840" s="6">
        <v>0</v>
      </c>
      <c r="F1840" s="6">
        <v>0</v>
      </c>
      <c r="G1840" s="6">
        <v>0</v>
      </c>
      <c r="H1840" s="6">
        <v>0</v>
      </c>
      <c r="I1840" s="6">
        <v>0</v>
      </c>
      <c r="J1840" s="6">
        <v>0</v>
      </c>
      <c r="K1840" s="6">
        <v>0</v>
      </c>
      <c r="L1840" s="6">
        <v>0</v>
      </c>
      <c r="M1840" s="6">
        <f t="shared" si="174"/>
        <v>0</v>
      </c>
      <c r="N1840" s="6">
        <f t="shared" si="175"/>
        <v>0</v>
      </c>
      <c r="O1840" s="6">
        <f t="shared" si="176"/>
        <v>0</v>
      </c>
      <c r="P1840" s="6">
        <f t="shared" si="177"/>
        <v>0</v>
      </c>
      <c r="Q1840" s="6">
        <f t="shared" si="178"/>
        <v>0</v>
      </c>
      <c r="R1840" s="6">
        <f t="shared" si="179"/>
        <v>0</v>
      </c>
      <c r="S1840" t="str" cm="1">
        <f t="array" ref="S1840">_xlfn.IFS(R1840&gt;Q1840,"Zunahme",-1*Q1840&gt;R1840,"Abnahme",TRUE,"Konstant")</f>
        <v>Konstant</v>
      </c>
      <c r="T1840">
        <f>IFERROR(INDEX(Gemeinde_Kennzahlen!A:C,MATCH(B1840,Gemeinde_Kennzahlen!B:B,),3),0)</f>
        <v>215</v>
      </c>
      <c r="U1840">
        <f>IFERROR(IF(ISNUMBER(INDEX(Gemeinde_Kennzahlen!A:W,MATCH(B1840,Gemeinde_Kennzahlen!B:B,),23)),INDEX(Gemeinde_Kennzahlen!A:W,MATCH(B1840,Gemeinde_Kennzahlen!B:B,),23),0),0)</f>
        <v>46</v>
      </c>
    </row>
    <row r="1841" spans="1:21" x14ac:dyDescent="0.2">
      <c r="A1841">
        <v>5760</v>
      </c>
      <c r="B1841" t="s">
        <v>557</v>
      </c>
      <c r="C1841" s="6">
        <v>0</v>
      </c>
      <c r="D1841" s="6">
        <v>0</v>
      </c>
      <c r="E1841" s="6">
        <v>0</v>
      </c>
      <c r="F1841" s="6">
        <v>0</v>
      </c>
      <c r="G1841" s="6">
        <v>0</v>
      </c>
      <c r="H1841" s="6">
        <v>0</v>
      </c>
      <c r="I1841" s="6">
        <v>0</v>
      </c>
      <c r="J1841" s="6">
        <v>0</v>
      </c>
      <c r="K1841" s="6">
        <v>0</v>
      </c>
      <c r="L1841" s="6">
        <v>0</v>
      </c>
      <c r="M1841" s="6">
        <f t="shared" si="174"/>
        <v>0</v>
      </c>
      <c r="N1841" s="6">
        <f t="shared" si="175"/>
        <v>0</v>
      </c>
      <c r="O1841" s="6">
        <f t="shared" si="176"/>
        <v>0</v>
      </c>
      <c r="P1841" s="6">
        <f t="shared" si="177"/>
        <v>0</v>
      </c>
      <c r="Q1841" s="6">
        <f t="shared" si="178"/>
        <v>0</v>
      </c>
      <c r="R1841" s="6">
        <f t="shared" si="179"/>
        <v>0</v>
      </c>
      <c r="S1841" t="str" cm="1">
        <f t="array" ref="S1841">_xlfn.IFS(R1841&gt;Q1841,"Zunahme",-1*Q1841&gt;R1841,"Abnahme",TRUE,"Konstant")</f>
        <v>Konstant</v>
      </c>
      <c r="T1841">
        <f>IFERROR(INDEX(Gemeinde_Kennzahlen!A:C,MATCH(B1841,Gemeinde_Kennzahlen!B:B,),3),0)</f>
        <v>504</v>
      </c>
      <c r="U1841">
        <f>IFERROR(IF(ISNUMBER(INDEX(Gemeinde_Kennzahlen!A:W,MATCH(B1841,Gemeinde_Kennzahlen!B:B,),23)),INDEX(Gemeinde_Kennzahlen!A:W,MATCH(B1841,Gemeinde_Kennzahlen!B:B,),23),0),0)</f>
        <v>100</v>
      </c>
    </row>
    <row r="1842" spans="1:21" x14ac:dyDescent="0.2">
      <c r="A1842">
        <v>5761</v>
      </c>
      <c r="B1842" t="s">
        <v>556</v>
      </c>
      <c r="C1842" s="6">
        <v>0</v>
      </c>
      <c r="D1842" s="6">
        <v>0</v>
      </c>
      <c r="E1842" s="6">
        <v>0</v>
      </c>
      <c r="F1842" s="6">
        <v>0</v>
      </c>
      <c r="G1842" s="6">
        <v>0</v>
      </c>
      <c r="H1842" s="6">
        <v>0</v>
      </c>
      <c r="I1842" s="6">
        <v>14.306151645207438</v>
      </c>
      <c r="J1842" s="6">
        <v>0</v>
      </c>
      <c r="K1842" s="6">
        <v>14.306151645207438</v>
      </c>
      <c r="L1842" s="6">
        <v>14.306151645207438</v>
      </c>
      <c r="M1842" s="6">
        <f t="shared" si="174"/>
        <v>4.2918454935622314</v>
      </c>
      <c r="N1842" s="6">
        <f t="shared" si="175"/>
        <v>0</v>
      </c>
      <c r="O1842" s="6">
        <f t="shared" si="176"/>
        <v>0</v>
      </c>
      <c r="P1842" s="6">
        <f t="shared" si="177"/>
        <v>8.5836909871244629</v>
      </c>
      <c r="Q1842" s="6">
        <f t="shared" si="178"/>
        <v>2.1853007605893366</v>
      </c>
      <c r="R1842" s="6">
        <f t="shared" si="179"/>
        <v>4.2918454935622314</v>
      </c>
      <c r="S1842" t="str" cm="1">
        <f t="array" ref="S1842">_xlfn.IFS(R1842&gt;Q1842,"Zunahme",-1*Q1842&gt;R1842,"Abnahme",TRUE,"Konstant")</f>
        <v>Zunahme</v>
      </c>
      <c r="T1842">
        <f>IFERROR(INDEX(Gemeinde_Kennzahlen!A:C,MATCH(B1842,Gemeinde_Kennzahlen!B:B,),3),0)</f>
        <v>533</v>
      </c>
      <c r="U1842">
        <f>IFERROR(IF(ISNUMBER(INDEX(Gemeinde_Kennzahlen!A:W,MATCH(B1842,Gemeinde_Kennzahlen!B:B,),23)),INDEX(Gemeinde_Kennzahlen!A:W,MATCH(B1842,Gemeinde_Kennzahlen!B:B,),23),0),0)</f>
        <v>166</v>
      </c>
    </row>
    <row r="1843" spans="1:21" x14ac:dyDescent="0.2">
      <c r="A1843">
        <v>5762</v>
      </c>
      <c r="B1843" t="s">
        <v>555</v>
      </c>
      <c r="C1843" s="6">
        <v>0</v>
      </c>
      <c r="D1843" s="6">
        <v>0</v>
      </c>
      <c r="E1843" s="6">
        <v>0</v>
      </c>
      <c r="F1843" s="6">
        <v>0</v>
      </c>
      <c r="G1843" s="6">
        <v>0</v>
      </c>
      <c r="H1843" s="6">
        <v>0</v>
      </c>
      <c r="I1843" s="6">
        <v>0</v>
      </c>
      <c r="J1843" s="6">
        <v>0</v>
      </c>
      <c r="K1843" s="6">
        <v>0</v>
      </c>
      <c r="L1843" s="6">
        <v>0</v>
      </c>
      <c r="M1843" s="6">
        <f t="shared" si="174"/>
        <v>0</v>
      </c>
      <c r="N1843" s="6">
        <f t="shared" si="175"/>
        <v>0</v>
      </c>
      <c r="O1843" s="6">
        <f t="shared" si="176"/>
        <v>0</v>
      </c>
      <c r="P1843" s="6">
        <f t="shared" si="177"/>
        <v>0</v>
      </c>
      <c r="Q1843" s="6">
        <f t="shared" si="178"/>
        <v>0</v>
      </c>
      <c r="R1843" s="6">
        <f t="shared" si="179"/>
        <v>0</v>
      </c>
      <c r="S1843" t="str" cm="1">
        <f t="array" ref="S1843">_xlfn.IFS(R1843&gt;Q1843,"Zunahme",-1*Q1843&gt;R1843,"Abnahme",TRUE,"Konstant")</f>
        <v>Konstant</v>
      </c>
      <c r="T1843">
        <f>IFERROR(INDEX(Gemeinde_Kennzahlen!A:C,MATCH(B1843,Gemeinde_Kennzahlen!B:B,),3),0)</f>
        <v>145</v>
      </c>
      <c r="U1843">
        <f>IFERROR(IF(ISNUMBER(INDEX(Gemeinde_Kennzahlen!A:W,MATCH(B1843,Gemeinde_Kennzahlen!B:B,),23)),INDEX(Gemeinde_Kennzahlen!A:W,MATCH(B1843,Gemeinde_Kennzahlen!B:B,),23),0),0)</f>
        <v>33</v>
      </c>
    </row>
    <row r="1844" spans="1:21" x14ac:dyDescent="0.2">
      <c r="A1844">
        <v>5763</v>
      </c>
      <c r="B1844" t="s">
        <v>554</v>
      </c>
      <c r="C1844" s="6">
        <v>0</v>
      </c>
      <c r="D1844" s="6">
        <v>0</v>
      </c>
      <c r="E1844" s="6">
        <v>0</v>
      </c>
      <c r="F1844" s="6">
        <v>0</v>
      </c>
      <c r="G1844" s="6">
        <v>0</v>
      </c>
      <c r="H1844" s="6">
        <v>0</v>
      </c>
      <c r="I1844" s="6">
        <v>0</v>
      </c>
      <c r="J1844" s="6">
        <v>0</v>
      </c>
      <c r="K1844" s="6">
        <v>0</v>
      </c>
      <c r="L1844" s="6">
        <v>0</v>
      </c>
      <c r="M1844" s="6">
        <f t="shared" si="174"/>
        <v>0</v>
      </c>
      <c r="N1844" s="6">
        <f t="shared" si="175"/>
        <v>0</v>
      </c>
      <c r="O1844" s="6">
        <f t="shared" si="176"/>
        <v>0</v>
      </c>
      <c r="P1844" s="6">
        <f t="shared" si="177"/>
        <v>0</v>
      </c>
      <c r="Q1844" s="6">
        <f t="shared" si="178"/>
        <v>0</v>
      </c>
      <c r="R1844" s="6">
        <f t="shared" si="179"/>
        <v>0</v>
      </c>
      <c r="S1844" t="str" cm="1">
        <f t="array" ref="S1844">_xlfn.IFS(R1844&gt;Q1844,"Zunahme",-1*Q1844&gt;R1844,"Abnahme",TRUE,"Konstant")</f>
        <v>Konstant</v>
      </c>
      <c r="T1844">
        <f>IFERROR(INDEX(Gemeinde_Kennzahlen!A:C,MATCH(B1844,Gemeinde_Kennzahlen!B:B,),3),0)</f>
        <v>619</v>
      </c>
      <c r="U1844">
        <f>IFERROR(IF(ISNUMBER(INDEX(Gemeinde_Kennzahlen!A:W,MATCH(B1844,Gemeinde_Kennzahlen!B:B,),23)),INDEX(Gemeinde_Kennzahlen!A:W,MATCH(B1844,Gemeinde_Kennzahlen!B:B,),23),0),0)</f>
        <v>186</v>
      </c>
    </row>
    <row r="1845" spans="1:21" x14ac:dyDescent="0.2">
      <c r="A1845">
        <v>5764</v>
      </c>
      <c r="B1845" t="s">
        <v>553</v>
      </c>
      <c r="C1845" s="6">
        <v>0</v>
      </c>
      <c r="D1845" s="6">
        <v>0</v>
      </c>
      <c r="E1845" s="6">
        <v>1.8590816136828405</v>
      </c>
      <c r="F1845" s="6">
        <v>1.8590816136828405</v>
      </c>
      <c r="G1845" s="6">
        <v>0</v>
      </c>
      <c r="H1845" s="6">
        <v>1.8590816136828405</v>
      </c>
      <c r="I1845" s="6">
        <v>0</v>
      </c>
      <c r="J1845" s="6">
        <v>1.8590816136828405</v>
      </c>
      <c r="K1845" s="6">
        <v>3.7181632273656811</v>
      </c>
      <c r="L1845" s="6">
        <v>3.7181632273656811</v>
      </c>
      <c r="M1845" s="6">
        <f t="shared" si="174"/>
        <v>1.4872652909462725</v>
      </c>
      <c r="N1845" s="6">
        <f t="shared" si="175"/>
        <v>1.8590816136828405</v>
      </c>
      <c r="O1845" s="6">
        <f t="shared" si="176"/>
        <v>0.74363264547313623</v>
      </c>
      <c r="P1845" s="6">
        <f t="shared" si="177"/>
        <v>2.2308979364194088</v>
      </c>
      <c r="Q1845" s="6">
        <f t="shared" si="178"/>
        <v>0.46373643016346794</v>
      </c>
      <c r="R1845" s="6">
        <f t="shared" si="179"/>
        <v>0.74363264547313634</v>
      </c>
      <c r="S1845" t="str" cm="1">
        <f t="array" ref="S1845">_xlfn.IFS(R1845&gt;Q1845,"Zunahme",-1*Q1845&gt;R1845,"Abnahme",TRUE,"Konstant")</f>
        <v>Zunahme</v>
      </c>
      <c r="T1845">
        <f>IFERROR(INDEX(Gemeinde_Kennzahlen!A:C,MATCH(B1845,Gemeinde_Kennzahlen!B:B,),3),0)</f>
        <v>3835</v>
      </c>
      <c r="U1845">
        <f>IFERROR(IF(ISNUMBER(INDEX(Gemeinde_Kennzahlen!A:W,MATCH(B1845,Gemeinde_Kennzahlen!B:B,),23)),INDEX(Gemeinde_Kennzahlen!A:W,MATCH(B1845,Gemeinde_Kennzahlen!B:B,),23),0),0)</f>
        <v>1544</v>
      </c>
    </row>
    <row r="1846" spans="1:21" x14ac:dyDescent="0.2">
      <c r="A1846">
        <v>5765</v>
      </c>
      <c r="B1846" t="s">
        <v>552</v>
      </c>
      <c r="C1846" s="6">
        <v>0</v>
      </c>
      <c r="D1846" s="6">
        <v>0</v>
      </c>
      <c r="E1846" s="6">
        <v>0</v>
      </c>
      <c r="F1846" s="6">
        <v>0</v>
      </c>
      <c r="G1846" s="6">
        <v>0</v>
      </c>
      <c r="H1846" s="6">
        <v>0</v>
      </c>
      <c r="I1846" s="6">
        <v>0</v>
      </c>
      <c r="J1846" s="6">
        <v>0</v>
      </c>
      <c r="K1846" s="6">
        <v>0</v>
      </c>
      <c r="L1846" s="6">
        <v>0</v>
      </c>
      <c r="M1846" s="6">
        <f t="shared" si="174"/>
        <v>0</v>
      </c>
      <c r="N1846" s="6">
        <f t="shared" si="175"/>
        <v>0</v>
      </c>
      <c r="O1846" s="6">
        <f t="shared" si="176"/>
        <v>0</v>
      </c>
      <c r="P1846" s="6">
        <f t="shared" si="177"/>
        <v>0</v>
      </c>
      <c r="Q1846" s="6">
        <f t="shared" si="178"/>
        <v>0</v>
      </c>
      <c r="R1846" s="6">
        <f t="shared" si="179"/>
        <v>0</v>
      </c>
      <c r="S1846" t="str" cm="1">
        <f t="array" ref="S1846">_xlfn.IFS(R1846&gt;Q1846,"Zunahme",-1*Q1846&gt;R1846,"Abnahme",TRUE,"Konstant")</f>
        <v>Konstant</v>
      </c>
      <c r="T1846">
        <f>IFERROR(INDEX(Gemeinde_Kennzahlen!A:C,MATCH(B1846,Gemeinde_Kennzahlen!B:B,),3),0)</f>
        <v>497</v>
      </c>
      <c r="U1846">
        <f>IFERROR(IF(ISNUMBER(INDEX(Gemeinde_Kennzahlen!A:W,MATCH(B1846,Gemeinde_Kennzahlen!B:B,),23)),INDEX(Gemeinde_Kennzahlen!A:W,MATCH(B1846,Gemeinde_Kennzahlen!B:B,),23),0),0)</f>
        <v>162</v>
      </c>
    </row>
    <row r="1847" spans="1:21" x14ac:dyDescent="0.2">
      <c r="A1847">
        <v>5766</v>
      </c>
      <c r="B1847" t="s">
        <v>551</v>
      </c>
      <c r="C1847" s="6">
        <v>0</v>
      </c>
      <c r="D1847" s="6">
        <v>0</v>
      </c>
      <c r="E1847" s="6">
        <v>0</v>
      </c>
      <c r="F1847" s="6">
        <v>0</v>
      </c>
      <c r="G1847" s="6">
        <v>0</v>
      </c>
      <c r="H1847" s="6">
        <v>0</v>
      </c>
      <c r="I1847" s="6">
        <v>0</v>
      </c>
      <c r="J1847" s="6">
        <v>0</v>
      </c>
      <c r="K1847" s="6">
        <v>0</v>
      </c>
      <c r="L1847" s="6">
        <v>12.67427122940431</v>
      </c>
      <c r="M1847" s="6">
        <f t="shared" si="174"/>
        <v>1.267427122940431</v>
      </c>
      <c r="N1847" s="6">
        <f t="shared" si="175"/>
        <v>0</v>
      </c>
      <c r="O1847" s="6">
        <f t="shared" si="176"/>
        <v>0</v>
      </c>
      <c r="P1847" s="6">
        <f t="shared" si="177"/>
        <v>2.5348542458808621</v>
      </c>
      <c r="Q1847" s="6">
        <f t="shared" si="178"/>
        <v>1.2674271229404308</v>
      </c>
      <c r="R1847" s="6">
        <f t="shared" si="179"/>
        <v>1.267427122940431</v>
      </c>
      <c r="S1847" t="str" cm="1">
        <f t="array" ref="S1847">_xlfn.IFS(R1847&gt;Q1847,"Zunahme",-1*Q1847&gt;R1847,"Abnahme",TRUE,"Konstant")</f>
        <v>Konstant</v>
      </c>
      <c r="T1847">
        <f>IFERROR(INDEX(Gemeinde_Kennzahlen!A:C,MATCH(B1847,Gemeinde_Kennzahlen!B:B,),3),0)</f>
        <v>578</v>
      </c>
      <c r="U1847">
        <f>IFERROR(IF(ISNUMBER(INDEX(Gemeinde_Kennzahlen!A:W,MATCH(B1847,Gemeinde_Kennzahlen!B:B,),23)),INDEX(Gemeinde_Kennzahlen!A:W,MATCH(B1847,Gemeinde_Kennzahlen!B:B,),23),0),0)</f>
        <v>211</v>
      </c>
    </row>
    <row r="1848" spans="1:21" x14ac:dyDescent="0.2">
      <c r="A1848">
        <v>5785</v>
      </c>
      <c r="B1848" t="s">
        <v>550</v>
      </c>
      <c r="C1848" s="6">
        <v>0</v>
      </c>
      <c r="D1848" s="6">
        <v>0</v>
      </c>
      <c r="E1848" s="6">
        <v>0</v>
      </c>
      <c r="F1848" s="6">
        <v>0</v>
      </c>
      <c r="G1848" s="6">
        <v>0</v>
      </c>
      <c r="H1848" s="6">
        <v>0</v>
      </c>
      <c r="I1848" s="6">
        <v>0</v>
      </c>
      <c r="J1848" s="6">
        <v>0</v>
      </c>
      <c r="K1848" s="6">
        <v>0</v>
      </c>
      <c r="L1848" s="6">
        <v>0</v>
      </c>
      <c r="M1848" s="6">
        <f t="shared" si="174"/>
        <v>0</v>
      </c>
      <c r="N1848" s="6">
        <f t="shared" si="175"/>
        <v>0</v>
      </c>
      <c r="O1848" s="6">
        <f t="shared" si="176"/>
        <v>0</v>
      </c>
      <c r="P1848" s="6">
        <f t="shared" si="177"/>
        <v>0</v>
      </c>
      <c r="Q1848" s="6">
        <f t="shared" si="178"/>
        <v>0</v>
      </c>
      <c r="R1848" s="6">
        <f t="shared" si="179"/>
        <v>0</v>
      </c>
      <c r="S1848" t="str" cm="1">
        <f t="array" ref="S1848">_xlfn.IFS(R1848&gt;Q1848,"Zunahme",-1*Q1848&gt;R1848,"Abnahme",TRUE,"Konstant")</f>
        <v>Konstant</v>
      </c>
      <c r="T1848">
        <f>IFERROR(INDEX(Gemeinde_Kennzahlen!A:C,MATCH(B1848,Gemeinde_Kennzahlen!B:B,),3),0)</f>
        <v>457</v>
      </c>
      <c r="U1848">
        <f>IFERROR(IF(ISNUMBER(INDEX(Gemeinde_Kennzahlen!A:W,MATCH(B1848,Gemeinde_Kennzahlen!B:B,),23)),INDEX(Gemeinde_Kennzahlen!A:W,MATCH(B1848,Gemeinde_Kennzahlen!B:B,),23),0),0)</f>
        <v>72</v>
      </c>
    </row>
    <row r="1849" spans="1:21" x14ac:dyDescent="0.2">
      <c r="A1849">
        <v>5788</v>
      </c>
      <c r="B1849" t="s">
        <v>549</v>
      </c>
      <c r="C1849" s="6">
        <v>0</v>
      </c>
      <c r="D1849" s="6">
        <v>0</v>
      </c>
      <c r="E1849" s="6">
        <v>0</v>
      </c>
      <c r="F1849" s="6">
        <v>0</v>
      </c>
      <c r="G1849" s="6">
        <v>0</v>
      </c>
      <c r="H1849" s="6">
        <v>0</v>
      </c>
      <c r="I1849" s="6">
        <v>0</v>
      </c>
      <c r="J1849" s="6">
        <v>0</v>
      </c>
      <c r="K1849" s="6">
        <v>0</v>
      </c>
      <c r="L1849" s="6">
        <v>0</v>
      </c>
      <c r="M1849" s="6">
        <f t="shared" si="174"/>
        <v>0</v>
      </c>
      <c r="N1849" s="6">
        <f t="shared" si="175"/>
        <v>0</v>
      </c>
      <c r="O1849" s="6">
        <f t="shared" si="176"/>
        <v>0</v>
      </c>
      <c r="P1849" s="6">
        <f t="shared" si="177"/>
        <v>0</v>
      </c>
      <c r="Q1849" s="6">
        <f t="shared" si="178"/>
        <v>0</v>
      </c>
      <c r="R1849" s="6">
        <f t="shared" si="179"/>
        <v>0</v>
      </c>
      <c r="S1849" t="str" cm="1">
        <f t="array" ref="S1849">_xlfn.IFS(R1849&gt;Q1849,"Zunahme",-1*Q1849&gt;R1849,"Abnahme",TRUE,"Konstant")</f>
        <v>Konstant</v>
      </c>
      <c r="T1849">
        <f>IFERROR(INDEX(Gemeinde_Kennzahlen!A:C,MATCH(B1849,Gemeinde_Kennzahlen!B:B,),3),0)</f>
        <v>380</v>
      </c>
      <c r="U1849">
        <f>IFERROR(IF(ISNUMBER(INDEX(Gemeinde_Kennzahlen!A:W,MATCH(B1849,Gemeinde_Kennzahlen!B:B,),23)),INDEX(Gemeinde_Kennzahlen!A:W,MATCH(B1849,Gemeinde_Kennzahlen!B:B,),23),0),0)</f>
        <v>50</v>
      </c>
    </row>
    <row r="1850" spans="1:21" x14ac:dyDescent="0.2">
      <c r="A1850">
        <v>5790</v>
      </c>
      <c r="B1850" t="s">
        <v>548</v>
      </c>
      <c r="C1850" s="6">
        <v>0</v>
      </c>
      <c r="D1850" s="6">
        <v>0</v>
      </c>
      <c r="E1850" s="6">
        <v>0</v>
      </c>
      <c r="F1850" s="6">
        <v>0</v>
      </c>
      <c r="G1850" s="6">
        <v>0</v>
      </c>
      <c r="H1850" s="6">
        <v>0</v>
      </c>
      <c r="I1850" s="6">
        <v>0</v>
      </c>
      <c r="J1850" s="6">
        <v>0</v>
      </c>
      <c r="K1850" s="6">
        <v>0</v>
      </c>
      <c r="L1850" s="6">
        <v>0</v>
      </c>
      <c r="M1850" s="6">
        <f t="shared" si="174"/>
        <v>0</v>
      </c>
      <c r="N1850" s="6">
        <f t="shared" si="175"/>
        <v>0</v>
      </c>
      <c r="O1850" s="6">
        <f t="shared" si="176"/>
        <v>0</v>
      </c>
      <c r="P1850" s="6">
        <f t="shared" si="177"/>
        <v>0</v>
      </c>
      <c r="Q1850" s="6">
        <f t="shared" si="178"/>
        <v>0</v>
      </c>
      <c r="R1850" s="6">
        <f t="shared" si="179"/>
        <v>0</v>
      </c>
      <c r="S1850" t="str" cm="1">
        <f t="array" ref="S1850">_xlfn.IFS(R1850&gt;Q1850,"Zunahme",-1*Q1850&gt;R1850,"Abnahme",TRUE,"Konstant")</f>
        <v>Konstant</v>
      </c>
      <c r="T1850">
        <f>IFERROR(INDEX(Gemeinde_Kennzahlen!A:C,MATCH(B1850,Gemeinde_Kennzahlen!B:B,),3),0)</f>
        <v>538</v>
      </c>
      <c r="U1850">
        <f>IFERROR(IF(ISNUMBER(INDEX(Gemeinde_Kennzahlen!A:W,MATCH(B1850,Gemeinde_Kennzahlen!B:B,),23)),INDEX(Gemeinde_Kennzahlen!A:W,MATCH(B1850,Gemeinde_Kennzahlen!B:B,),23),0),0)</f>
        <v>115</v>
      </c>
    </row>
    <row r="1851" spans="1:21" x14ac:dyDescent="0.2">
      <c r="A1851">
        <v>5792</v>
      </c>
      <c r="B1851" t="s">
        <v>547</v>
      </c>
      <c r="C1851" s="6">
        <v>0</v>
      </c>
      <c r="D1851" s="6">
        <v>13.192612137203165</v>
      </c>
      <c r="E1851" s="6">
        <v>0</v>
      </c>
      <c r="F1851" s="6">
        <v>0</v>
      </c>
      <c r="G1851" s="6">
        <v>0</v>
      </c>
      <c r="H1851" s="6">
        <v>0</v>
      </c>
      <c r="I1851" s="6">
        <v>13.192612137203165</v>
      </c>
      <c r="J1851" s="6">
        <v>0</v>
      </c>
      <c r="K1851" s="6">
        <v>0</v>
      </c>
      <c r="L1851" s="6">
        <v>0</v>
      </c>
      <c r="M1851" s="6">
        <f t="shared" si="174"/>
        <v>2.6385224274406331</v>
      </c>
      <c r="N1851" s="6">
        <f t="shared" si="175"/>
        <v>0</v>
      </c>
      <c r="O1851" s="6">
        <f t="shared" si="176"/>
        <v>2.6385224274406331</v>
      </c>
      <c r="P1851" s="6">
        <f t="shared" si="177"/>
        <v>2.6385224274406331</v>
      </c>
      <c r="Q1851" s="6">
        <f t="shared" si="178"/>
        <v>1.7590149516270883</v>
      </c>
      <c r="R1851" s="6">
        <f t="shared" si="179"/>
        <v>0</v>
      </c>
      <c r="S1851" t="str" cm="1">
        <f t="array" ref="S1851">_xlfn.IFS(R1851&gt;Q1851,"Zunahme",-1*Q1851&gt;R1851,"Abnahme",TRUE,"Konstant")</f>
        <v>Konstant</v>
      </c>
      <c r="T1851">
        <f>IFERROR(INDEX(Gemeinde_Kennzahlen!A:C,MATCH(B1851,Gemeinde_Kennzahlen!B:B,),3),0)</f>
        <v>657</v>
      </c>
      <c r="U1851">
        <f>IFERROR(IF(ISNUMBER(INDEX(Gemeinde_Kennzahlen!A:W,MATCH(B1851,Gemeinde_Kennzahlen!B:B,),23)),INDEX(Gemeinde_Kennzahlen!A:W,MATCH(B1851,Gemeinde_Kennzahlen!B:B,),23),0),0)</f>
        <v>101</v>
      </c>
    </row>
    <row r="1852" spans="1:21" x14ac:dyDescent="0.2">
      <c r="A1852">
        <v>5798</v>
      </c>
      <c r="B1852" t="s">
        <v>546</v>
      </c>
      <c r="C1852" s="6">
        <v>0</v>
      </c>
      <c r="D1852" s="6">
        <v>0</v>
      </c>
      <c r="E1852" s="6">
        <v>0</v>
      </c>
      <c r="F1852" s="6">
        <v>0</v>
      </c>
      <c r="G1852" s="6">
        <v>0</v>
      </c>
      <c r="H1852" s="6">
        <v>16.474464579901156</v>
      </c>
      <c r="I1852" s="6">
        <v>0</v>
      </c>
      <c r="J1852" s="6">
        <v>0</v>
      </c>
      <c r="K1852" s="6">
        <v>0</v>
      </c>
      <c r="L1852" s="6">
        <v>0</v>
      </c>
      <c r="M1852" s="6">
        <f t="shared" si="174"/>
        <v>1.6474464579901156</v>
      </c>
      <c r="N1852" s="6">
        <f t="shared" si="175"/>
        <v>0</v>
      </c>
      <c r="O1852" s="6">
        <f t="shared" si="176"/>
        <v>0</v>
      </c>
      <c r="P1852" s="6">
        <f t="shared" si="177"/>
        <v>3.2948929159802312</v>
      </c>
      <c r="Q1852" s="6">
        <f t="shared" si="178"/>
        <v>1.6474464579901154</v>
      </c>
      <c r="R1852" s="6">
        <f t="shared" si="179"/>
        <v>1.6474464579901156</v>
      </c>
      <c r="S1852" t="str" cm="1">
        <f t="array" ref="S1852">_xlfn.IFS(R1852&gt;Q1852,"Zunahme",-1*Q1852&gt;R1852,"Abnahme",TRUE,"Konstant")</f>
        <v>Konstant</v>
      </c>
      <c r="T1852">
        <f>IFERROR(INDEX(Gemeinde_Kennzahlen!A:C,MATCH(B1852,Gemeinde_Kennzahlen!B:B,),3),0)</f>
        <v>488</v>
      </c>
      <c r="U1852">
        <f>IFERROR(IF(ISNUMBER(INDEX(Gemeinde_Kennzahlen!A:W,MATCH(B1852,Gemeinde_Kennzahlen!B:B,),23)),INDEX(Gemeinde_Kennzahlen!A:W,MATCH(B1852,Gemeinde_Kennzahlen!B:B,),23),0),0)</f>
        <v>119</v>
      </c>
    </row>
    <row r="1853" spans="1:21" x14ac:dyDescent="0.2">
      <c r="A1853">
        <v>5799</v>
      </c>
      <c r="B1853" t="s">
        <v>545</v>
      </c>
      <c r="C1853" s="6">
        <v>0</v>
      </c>
      <c r="D1853" s="6">
        <v>0</v>
      </c>
      <c r="E1853" s="6">
        <v>0</v>
      </c>
      <c r="F1853" s="6">
        <v>0</v>
      </c>
      <c r="G1853" s="6">
        <v>0</v>
      </c>
      <c r="H1853" s="6">
        <v>3.9432176656151419</v>
      </c>
      <c r="I1853" s="6">
        <v>0</v>
      </c>
      <c r="J1853" s="6">
        <v>0</v>
      </c>
      <c r="K1853" s="6">
        <v>0</v>
      </c>
      <c r="L1853" s="6">
        <v>0</v>
      </c>
      <c r="M1853" s="6">
        <f t="shared" si="174"/>
        <v>0.39432176656151419</v>
      </c>
      <c r="N1853" s="6">
        <f t="shared" si="175"/>
        <v>0</v>
      </c>
      <c r="O1853" s="6">
        <f t="shared" si="176"/>
        <v>0</v>
      </c>
      <c r="P1853" s="6">
        <f t="shared" si="177"/>
        <v>0.78864353312302837</v>
      </c>
      <c r="Q1853" s="6">
        <f t="shared" si="178"/>
        <v>0.39432176656151413</v>
      </c>
      <c r="R1853" s="6">
        <f t="shared" si="179"/>
        <v>0.39432176656151419</v>
      </c>
      <c r="S1853" t="str" cm="1">
        <f t="array" ref="S1853">_xlfn.IFS(R1853&gt;Q1853,"Zunahme",-1*Q1853&gt;R1853,"Abnahme",TRUE,"Konstant")</f>
        <v>Konstant</v>
      </c>
      <c r="T1853">
        <f>IFERROR(INDEX(Gemeinde_Kennzahlen!A:C,MATCH(B1853,Gemeinde_Kennzahlen!B:B,),3),0)</f>
        <v>1996</v>
      </c>
      <c r="U1853">
        <f>IFERROR(IF(ISNUMBER(INDEX(Gemeinde_Kennzahlen!A:W,MATCH(B1853,Gemeinde_Kennzahlen!B:B,),23)),INDEX(Gemeinde_Kennzahlen!A:W,MATCH(B1853,Gemeinde_Kennzahlen!B:B,),23),0),0)</f>
        <v>540</v>
      </c>
    </row>
    <row r="1854" spans="1:21" x14ac:dyDescent="0.2">
      <c r="A1854">
        <v>5803</v>
      </c>
      <c r="B1854" t="s">
        <v>544</v>
      </c>
      <c r="C1854" s="6">
        <v>0</v>
      </c>
      <c r="D1854" s="6">
        <v>0</v>
      </c>
      <c r="E1854" s="6">
        <v>0</v>
      </c>
      <c r="F1854" s="6">
        <v>0</v>
      </c>
      <c r="G1854" s="6">
        <v>0</v>
      </c>
      <c r="H1854" s="6">
        <v>0</v>
      </c>
      <c r="I1854" s="6">
        <v>0</v>
      </c>
      <c r="J1854" s="6">
        <v>0</v>
      </c>
      <c r="K1854" s="6">
        <v>0</v>
      </c>
      <c r="L1854" s="6">
        <v>0</v>
      </c>
      <c r="M1854" s="6">
        <f t="shared" si="174"/>
        <v>0</v>
      </c>
      <c r="N1854" s="6">
        <f t="shared" si="175"/>
        <v>0</v>
      </c>
      <c r="O1854" s="6">
        <f t="shared" si="176"/>
        <v>0</v>
      </c>
      <c r="P1854" s="6">
        <f t="shared" si="177"/>
        <v>0</v>
      </c>
      <c r="Q1854" s="6">
        <f t="shared" si="178"/>
        <v>0</v>
      </c>
      <c r="R1854" s="6">
        <f t="shared" si="179"/>
        <v>0</v>
      </c>
      <c r="S1854" t="str" cm="1">
        <f t="array" ref="S1854">_xlfn.IFS(R1854&gt;Q1854,"Zunahme",-1*Q1854&gt;R1854,"Abnahme",TRUE,"Konstant")</f>
        <v>Konstant</v>
      </c>
      <c r="T1854">
        <f>IFERROR(INDEX(Gemeinde_Kennzahlen!A:C,MATCH(B1854,Gemeinde_Kennzahlen!B:B,),3),0)</f>
        <v>614</v>
      </c>
      <c r="U1854">
        <f>IFERROR(IF(ISNUMBER(INDEX(Gemeinde_Kennzahlen!A:W,MATCH(B1854,Gemeinde_Kennzahlen!B:B,),23)),INDEX(Gemeinde_Kennzahlen!A:W,MATCH(B1854,Gemeinde_Kennzahlen!B:B,),23),0),0)</f>
        <v>92</v>
      </c>
    </row>
    <row r="1855" spans="1:21" x14ac:dyDescent="0.2">
      <c r="A1855">
        <v>5804</v>
      </c>
      <c r="B1855" t="s">
        <v>543</v>
      </c>
      <c r="C1855" s="6">
        <v>0</v>
      </c>
      <c r="D1855" s="6">
        <v>5.208333333333333</v>
      </c>
      <c r="E1855" s="6">
        <v>0</v>
      </c>
      <c r="F1855" s="6">
        <v>0</v>
      </c>
      <c r="G1855" s="6">
        <v>0</v>
      </c>
      <c r="H1855" s="6">
        <v>0</v>
      </c>
      <c r="I1855" s="6">
        <v>0</v>
      </c>
      <c r="J1855" s="6">
        <v>0</v>
      </c>
      <c r="K1855" s="6">
        <v>0</v>
      </c>
      <c r="L1855" s="6">
        <v>0</v>
      </c>
      <c r="M1855" s="6">
        <f t="shared" si="174"/>
        <v>0.52083333333333326</v>
      </c>
      <c r="N1855" s="6">
        <f t="shared" si="175"/>
        <v>0</v>
      </c>
      <c r="O1855" s="6">
        <f t="shared" si="176"/>
        <v>1.0416666666666665</v>
      </c>
      <c r="P1855" s="6">
        <f t="shared" si="177"/>
        <v>0</v>
      </c>
      <c r="Q1855" s="6">
        <f t="shared" si="178"/>
        <v>0.52083333333333326</v>
      </c>
      <c r="R1855" s="6">
        <f t="shared" si="179"/>
        <v>-0.52083333333333326</v>
      </c>
      <c r="S1855" t="str" cm="1">
        <f t="array" ref="S1855">_xlfn.IFS(R1855&gt;Q1855,"Zunahme",-1*Q1855&gt;R1855,"Abnahme",TRUE,"Konstant")</f>
        <v>Konstant</v>
      </c>
      <c r="T1855">
        <f>IFERROR(INDEX(Gemeinde_Kennzahlen!A:C,MATCH(B1855,Gemeinde_Kennzahlen!B:B,),3),0)</f>
        <v>1591</v>
      </c>
      <c r="U1855">
        <f>IFERROR(IF(ISNUMBER(INDEX(Gemeinde_Kennzahlen!A:W,MATCH(B1855,Gemeinde_Kennzahlen!B:B,),23)),INDEX(Gemeinde_Kennzahlen!A:W,MATCH(B1855,Gemeinde_Kennzahlen!B:B,),23),0),0)</f>
        <v>329</v>
      </c>
    </row>
    <row r="1856" spans="1:21" x14ac:dyDescent="0.2">
      <c r="A1856">
        <v>5805</v>
      </c>
      <c r="B1856" t="s">
        <v>542</v>
      </c>
      <c r="C1856" s="6">
        <v>2.4624476729869489</v>
      </c>
      <c r="D1856" s="6">
        <v>0</v>
      </c>
      <c r="E1856" s="6">
        <v>0</v>
      </c>
      <c r="F1856" s="6">
        <v>1.2312238364934744</v>
      </c>
      <c r="G1856" s="6">
        <v>0</v>
      </c>
      <c r="H1856" s="6">
        <v>0</v>
      </c>
      <c r="I1856" s="6">
        <v>2.4624476729869489</v>
      </c>
      <c r="J1856" s="6">
        <v>3.6936715094804233</v>
      </c>
      <c r="K1856" s="6">
        <v>1.2312238364934744</v>
      </c>
      <c r="L1856" s="6">
        <v>0</v>
      </c>
      <c r="M1856" s="6">
        <f t="shared" si="174"/>
        <v>1.1081014528441269</v>
      </c>
      <c r="N1856" s="6">
        <f t="shared" si="175"/>
        <v>0.61561191824673722</v>
      </c>
      <c r="O1856" s="6">
        <f t="shared" si="176"/>
        <v>0.73873430189608469</v>
      </c>
      <c r="P1856" s="6">
        <f t="shared" si="177"/>
        <v>1.4774686037921694</v>
      </c>
      <c r="Q1856" s="6">
        <f t="shared" si="178"/>
        <v>0.42847847446895465</v>
      </c>
      <c r="R1856" s="6">
        <f t="shared" si="179"/>
        <v>0.36936715094804251</v>
      </c>
      <c r="S1856" t="str" cm="1">
        <f t="array" ref="S1856">_xlfn.IFS(R1856&gt;Q1856,"Zunahme",-1*Q1856&gt;R1856,"Abnahme",TRUE,"Konstant")</f>
        <v>Konstant</v>
      </c>
      <c r="T1856">
        <f>IFERROR(INDEX(Gemeinde_Kennzahlen!A:C,MATCH(B1856,Gemeinde_Kennzahlen!B:B,),3),0)</f>
        <v>5661</v>
      </c>
      <c r="U1856">
        <f>IFERROR(IF(ISNUMBER(INDEX(Gemeinde_Kennzahlen!A:W,MATCH(B1856,Gemeinde_Kennzahlen!B:B,),23)),INDEX(Gemeinde_Kennzahlen!A:W,MATCH(B1856,Gemeinde_Kennzahlen!B:B,),23),0),0)</f>
        <v>2461</v>
      </c>
    </row>
    <row r="1857" spans="1:21" x14ac:dyDescent="0.2">
      <c r="A1857">
        <v>5806</v>
      </c>
      <c r="B1857" t="s">
        <v>2451</v>
      </c>
      <c r="C1857" s="6">
        <v>2.6469031233456852</v>
      </c>
      <c r="D1857" s="6">
        <v>0</v>
      </c>
      <c r="E1857" s="6">
        <v>2.6469031233456852</v>
      </c>
      <c r="F1857" s="6">
        <v>0</v>
      </c>
      <c r="G1857" s="6">
        <v>0</v>
      </c>
      <c r="H1857" s="6">
        <v>0</v>
      </c>
      <c r="I1857" s="6">
        <v>0</v>
      </c>
      <c r="J1857" s="6">
        <v>0</v>
      </c>
      <c r="K1857" s="6">
        <v>2.6469031233456852</v>
      </c>
      <c r="L1857" s="6">
        <v>0</v>
      </c>
      <c r="M1857" s="6">
        <f t="shared" si="174"/>
        <v>0.79407093700370557</v>
      </c>
      <c r="N1857" s="6">
        <f t="shared" si="175"/>
        <v>0</v>
      </c>
      <c r="O1857" s="6">
        <f t="shared" si="176"/>
        <v>1.0587612493382741</v>
      </c>
      <c r="P1857" s="6">
        <f t="shared" si="177"/>
        <v>0.52938062466913705</v>
      </c>
      <c r="Q1857" s="6">
        <f t="shared" si="178"/>
        <v>0.4043211306648879</v>
      </c>
      <c r="R1857" s="6">
        <f t="shared" si="179"/>
        <v>-0.26469031233456852</v>
      </c>
      <c r="S1857" t="str" cm="1">
        <f t="array" ref="S1857">_xlfn.IFS(R1857&gt;Q1857,"Zunahme",-1*Q1857&gt;R1857,"Abnahme",TRUE,"Konstant")</f>
        <v>Konstant</v>
      </c>
      <c r="T1857">
        <f>IFERROR(INDEX(Gemeinde_Kennzahlen!A:C,MATCH(B1857,Gemeinde_Kennzahlen!B:B,),3),0)</f>
        <v>2951</v>
      </c>
      <c r="U1857">
        <f>IFERROR(IF(ISNUMBER(INDEX(Gemeinde_Kennzahlen!A:W,MATCH(B1857,Gemeinde_Kennzahlen!B:B,),23)),INDEX(Gemeinde_Kennzahlen!A:W,MATCH(B1857,Gemeinde_Kennzahlen!B:B,),23),0),0)</f>
        <v>827</v>
      </c>
    </row>
    <row r="1858" spans="1:21" x14ac:dyDescent="0.2">
      <c r="A1858">
        <v>5812</v>
      </c>
      <c r="B1858" t="s">
        <v>541</v>
      </c>
      <c r="C1858" s="6">
        <v>0</v>
      </c>
      <c r="D1858" s="6">
        <v>0</v>
      </c>
      <c r="E1858" s="6">
        <v>0</v>
      </c>
      <c r="F1858" s="6">
        <v>0</v>
      </c>
      <c r="G1858" s="6">
        <v>0</v>
      </c>
      <c r="H1858" s="6">
        <v>0</v>
      </c>
      <c r="I1858" s="6">
        <v>0</v>
      </c>
      <c r="J1858" s="6">
        <v>0</v>
      </c>
      <c r="K1858" s="6">
        <v>0</v>
      </c>
      <c r="L1858" s="6">
        <v>0</v>
      </c>
      <c r="M1858" s="6">
        <f t="shared" si="174"/>
        <v>0</v>
      </c>
      <c r="N1858" s="6">
        <f t="shared" si="175"/>
        <v>0</v>
      </c>
      <c r="O1858" s="6">
        <f t="shared" si="176"/>
        <v>0</v>
      </c>
      <c r="P1858" s="6">
        <f t="shared" si="177"/>
        <v>0</v>
      </c>
      <c r="Q1858" s="6">
        <f t="shared" si="178"/>
        <v>0</v>
      </c>
      <c r="R1858" s="6">
        <f t="shared" si="179"/>
        <v>0</v>
      </c>
      <c r="S1858" t="str" cm="1">
        <f t="array" ref="S1858">_xlfn.IFS(R1858&gt;Q1858,"Zunahme",-1*Q1858&gt;R1858,"Abnahme",TRUE,"Konstant")</f>
        <v>Konstant</v>
      </c>
      <c r="T1858">
        <f>IFERROR(INDEX(Gemeinde_Kennzahlen!A:C,MATCH(B1858,Gemeinde_Kennzahlen!B:B,),3),0)</f>
        <v>130</v>
      </c>
      <c r="U1858">
        <f>IFERROR(IF(ISNUMBER(INDEX(Gemeinde_Kennzahlen!A:W,MATCH(B1858,Gemeinde_Kennzahlen!B:B,),23)),INDEX(Gemeinde_Kennzahlen!A:W,MATCH(B1858,Gemeinde_Kennzahlen!B:B,),23),0),0)</f>
        <v>33</v>
      </c>
    </row>
    <row r="1859" spans="1:21" x14ac:dyDescent="0.2">
      <c r="A1859">
        <v>5813</v>
      </c>
      <c r="B1859" t="s">
        <v>540</v>
      </c>
      <c r="C1859" s="6">
        <v>0</v>
      </c>
      <c r="D1859" s="6">
        <v>0</v>
      </c>
      <c r="E1859" s="6">
        <v>0</v>
      </c>
      <c r="F1859" s="6">
        <v>0</v>
      </c>
      <c r="G1859" s="6">
        <v>16.694490818030051</v>
      </c>
      <c r="H1859" s="6">
        <v>0</v>
      </c>
      <c r="I1859" s="6">
        <v>0</v>
      </c>
      <c r="J1859" s="6">
        <v>0</v>
      </c>
      <c r="K1859" s="6">
        <v>0</v>
      </c>
      <c r="L1859" s="6">
        <v>0</v>
      </c>
      <c r="M1859" s="6">
        <f t="shared" si="174"/>
        <v>1.669449081803005</v>
      </c>
      <c r="N1859" s="6">
        <f t="shared" si="175"/>
        <v>0</v>
      </c>
      <c r="O1859" s="6">
        <f t="shared" si="176"/>
        <v>3.33889816360601</v>
      </c>
      <c r="P1859" s="6">
        <f t="shared" si="177"/>
        <v>0</v>
      </c>
      <c r="Q1859" s="6">
        <f t="shared" si="178"/>
        <v>1.669449081803005</v>
      </c>
      <c r="R1859" s="6">
        <f t="shared" si="179"/>
        <v>-1.669449081803005</v>
      </c>
      <c r="S1859" t="str" cm="1">
        <f t="array" ref="S1859">_xlfn.IFS(R1859&gt;Q1859,"Zunahme",-1*Q1859&gt;R1859,"Abnahme",TRUE,"Konstant")</f>
        <v>Konstant</v>
      </c>
      <c r="T1859">
        <f>IFERROR(INDEX(Gemeinde_Kennzahlen!A:C,MATCH(B1859,Gemeinde_Kennzahlen!B:B,),3),0)</f>
        <v>493</v>
      </c>
      <c r="U1859">
        <f>IFERROR(IF(ISNUMBER(INDEX(Gemeinde_Kennzahlen!A:W,MATCH(B1859,Gemeinde_Kennzahlen!B:B,),23)),INDEX(Gemeinde_Kennzahlen!A:W,MATCH(B1859,Gemeinde_Kennzahlen!B:B,),23),0),0)</f>
        <v>106</v>
      </c>
    </row>
    <row r="1860" spans="1:21" x14ac:dyDescent="0.2">
      <c r="A1860">
        <v>5816</v>
      </c>
      <c r="B1860" t="s">
        <v>539</v>
      </c>
      <c r="C1860" s="6">
        <v>3.0441400304414001</v>
      </c>
      <c r="D1860" s="6">
        <v>0</v>
      </c>
      <c r="E1860" s="6">
        <v>0</v>
      </c>
      <c r="F1860" s="6">
        <v>3.0441400304414001</v>
      </c>
      <c r="G1860" s="6">
        <v>3.0441400304414001</v>
      </c>
      <c r="H1860" s="6">
        <v>3.0441400304414001</v>
      </c>
      <c r="I1860" s="6">
        <v>0</v>
      </c>
      <c r="J1860" s="6">
        <v>0</v>
      </c>
      <c r="K1860" s="6">
        <v>0</v>
      </c>
      <c r="L1860" s="6">
        <v>3.0441400304414001</v>
      </c>
      <c r="M1860" s="6">
        <f t="shared" si="174"/>
        <v>1.5220700152207001</v>
      </c>
      <c r="N1860" s="6">
        <f t="shared" si="175"/>
        <v>1.5220700152207001</v>
      </c>
      <c r="O1860" s="6">
        <f t="shared" si="176"/>
        <v>1.8264840182648399</v>
      </c>
      <c r="P1860" s="6">
        <f t="shared" si="177"/>
        <v>1.2176560121765601</v>
      </c>
      <c r="Q1860" s="6">
        <f t="shared" si="178"/>
        <v>0.50735667174023336</v>
      </c>
      <c r="R1860" s="6">
        <f t="shared" si="179"/>
        <v>-0.30441400304414001</v>
      </c>
      <c r="S1860" t="str" cm="1">
        <f t="array" ref="S1860">_xlfn.IFS(R1860&gt;Q1860,"Zunahme",-1*Q1860&gt;R1860,"Abnahme",TRUE,"Konstant")</f>
        <v>Konstant</v>
      </c>
      <c r="T1860">
        <f>IFERROR(INDEX(Gemeinde_Kennzahlen!A:C,MATCH(B1860,Gemeinde_Kennzahlen!B:B,),3),0)</f>
        <v>2564</v>
      </c>
      <c r="U1860">
        <f>IFERROR(IF(ISNUMBER(INDEX(Gemeinde_Kennzahlen!A:W,MATCH(B1860,Gemeinde_Kennzahlen!B:B,),23)),INDEX(Gemeinde_Kennzahlen!A:W,MATCH(B1860,Gemeinde_Kennzahlen!B:B,),23),0),0)</f>
        <v>721</v>
      </c>
    </row>
    <row r="1861" spans="1:21" x14ac:dyDescent="0.2">
      <c r="A1861">
        <v>5817</v>
      </c>
      <c r="B1861" t="s">
        <v>538</v>
      </c>
      <c r="C1861" s="6">
        <v>0</v>
      </c>
      <c r="D1861" s="6">
        <v>0</v>
      </c>
      <c r="E1861" s="6">
        <v>0</v>
      </c>
      <c r="F1861" s="6">
        <v>0</v>
      </c>
      <c r="G1861" s="6">
        <v>0</v>
      </c>
      <c r="H1861" s="6">
        <v>0</v>
      </c>
      <c r="I1861" s="6">
        <v>0</v>
      </c>
      <c r="J1861" s="6">
        <v>0</v>
      </c>
      <c r="K1861" s="6">
        <v>0</v>
      </c>
      <c r="L1861" s="6">
        <v>0</v>
      </c>
      <c r="M1861" s="6">
        <f t="shared" si="174"/>
        <v>0</v>
      </c>
      <c r="N1861" s="6">
        <f t="shared" si="175"/>
        <v>0</v>
      </c>
      <c r="O1861" s="6">
        <f t="shared" si="176"/>
        <v>0</v>
      </c>
      <c r="P1861" s="6">
        <f t="shared" si="177"/>
        <v>0</v>
      </c>
      <c r="Q1861" s="6">
        <f t="shared" si="178"/>
        <v>0</v>
      </c>
      <c r="R1861" s="6">
        <f t="shared" si="179"/>
        <v>0</v>
      </c>
      <c r="S1861" t="str" cm="1">
        <f t="array" ref="S1861">_xlfn.IFS(R1861&gt;Q1861,"Zunahme",-1*Q1861&gt;R1861,"Abnahme",TRUE,"Konstant")</f>
        <v>Konstant</v>
      </c>
      <c r="T1861">
        <f>IFERROR(INDEX(Gemeinde_Kennzahlen!A:C,MATCH(B1861,Gemeinde_Kennzahlen!B:B,),3),0)</f>
        <v>952</v>
      </c>
      <c r="U1861">
        <f>IFERROR(IF(ISNUMBER(INDEX(Gemeinde_Kennzahlen!A:W,MATCH(B1861,Gemeinde_Kennzahlen!B:B,),23)),INDEX(Gemeinde_Kennzahlen!A:W,MATCH(B1861,Gemeinde_Kennzahlen!B:B,),23),0),0)</f>
        <v>214</v>
      </c>
    </row>
    <row r="1862" spans="1:21" x14ac:dyDescent="0.2">
      <c r="A1862">
        <v>5819</v>
      </c>
      <c r="B1862" t="s">
        <v>537</v>
      </c>
      <c r="C1862" s="6">
        <v>0</v>
      </c>
      <c r="D1862" s="6">
        <v>0</v>
      </c>
      <c r="E1862" s="6">
        <v>0</v>
      </c>
      <c r="F1862" s="6">
        <v>14.947683109118087</v>
      </c>
      <c r="G1862" s="6">
        <v>0</v>
      </c>
      <c r="H1862" s="6">
        <v>0</v>
      </c>
      <c r="I1862" s="6">
        <v>0</v>
      </c>
      <c r="J1862" s="6">
        <v>0</v>
      </c>
      <c r="K1862" s="6">
        <v>0</v>
      </c>
      <c r="L1862" s="6">
        <v>0</v>
      </c>
      <c r="M1862" s="6">
        <f t="shared" si="174"/>
        <v>1.4947683109118086</v>
      </c>
      <c r="N1862" s="6">
        <f t="shared" si="175"/>
        <v>0</v>
      </c>
      <c r="O1862" s="6">
        <f t="shared" si="176"/>
        <v>2.9895366218236172</v>
      </c>
      <c r="P1862" s="6">
        <f t="shared" si="177"/>
        <v>0</v>
      </c>
      <c r="Q1862" s="6">
        <f t="shared" si="178"/>
        <v>1.4947683109118086</v>
      </c>
      <c r="R1862" s="6">
        <f t="shared" si="179"/>
        <v>-1.4947683109118086</v>
      </c>
      <c r="S1862" t="str" cm="1">
        <f t="array" ref="S1862">_xlfn.IFS(R1862&gt;Q1862,"Zunahme",-1*Q1862&gt;R1862,"Abnahme",TRUE,"Konstant")</f>
        <v>Konstant</v>
      </c>
      <c r="T1862">
        <f>IFERROR(INDEX(Gemeinde_Kennzahlen!A:C,MATCH(B1862,Gemeinde_Kennzahlen!B:B,),3),0)</f>
        <v>373</v>
      </c>
      <c r="U1862">
        <f>IFERROR(IF(ISNUMBER(INDEX(Gemeinde_Kennzahlen!A:W,MATCH(B1862,Gemeinde_Kennzahlen!B:B,),23)),INDEX(Gemeinde_Kennzahlen!A:W,MATCH(B1862,Gemeinde_Kennzahlen!B:B,),23),0),0)</f>
        <v>296</v>
      </c>
    </row>
    <row r="1863" spans="1:21" x14ac:dyDescent="0.2">
      <c r="A1863">
        <v>5821</v>
      </c>
      <c r="B1863" t="s">
        <v>536</v>
      </c>
      <c r="C1863" s="6">
        <v>0</v>
      </c>
      <c r="D1863" s="6">
        <v>0</v>
      </c>
      <c r="E1863" s="6">
        <v>0</v>
      </c>
      <c r="F1863" s="6">
        <v>0</v>
      </c>
      <c r="G1863" s="6">
        <v>0</v>
      </c>
      <c r="H1863" s="6">
        <v>0</v>
      </c>
      <c r="I1863" s="6">
        <v>0</v>
      </c>
      <c r="J1863" s="6">
        <v>0</v>
      </c>
      <c r="K1863" s="6">
        <v>0</v>
      </c>
      <c r="L1863" s="6">
        <v>0</v>
      </c>
      <c r="M1863" s="6">
        <f t="shared" si="174"/>
        <v>0</v>
      </c>
      <c r="N1863" s="6">
        <f t="shared" si="175"/>
        <v>0</v>
      </c>
      <c r="O1863" s="6">
        <f t="shared" si="176"/>
        <v>0</v>
      </c>
      <c r="P1863" s="6">
        <f t="shared" si="177"/>
        <v>0</v>
      </c>
      <c r="Q1863" s="6">
        <f t="shared" si="178"/>
        <v>0</v>
      </c>
      <c r="R1863" s="6">
        <f t="shared" si="179"/>
        <v>0</v>
      </c>
      <c r="S1863" t="str" cm="1">
        <f t="array" ref="S1863">_xlfn.IFS(R1863&gt;Q1863,"Zunahme",-1*Q1863&gt;R1863,"Abnahme",TRUE,"Konstant")</f>
        <v>Konstant</v>
      </c>
      <c r="T1863">
        <f>IFERROR(INDEX(Gemeinde_Kennzahlen!A:C,MATCH(B1863,Gemeinde_Kennzahlen!B:B,),3),0)</f>
        <v>360</v>
      </c>
      <c r="U1863">
        <f>IFERROR(IF(ISNUMBER(INDEX(Gemeinde_Kennzahlen!A:W,MATCH(B1863,Gemeinde_Kennzahlen!B:B,),23)),INDEX(Gemeinde_Kennzahlen!A:W,MATCH(B1863,Gemeinde_Kennzahlen!B:B,),23),0),0)</f>
        <v>80</v>
      </c>
    </row>
    <row r="1864" spans="1:21" x14ac:dyDescent="0.2">
      <c r="A1864">
        <v>5822</v>
      </c>
      <c r="B1864" t="s">
        <v>535</v>
      </c>
      <c r="C1864" s="6">
        <v>1.7754630999585725</v>
      </c>
      <c r="D1864" s="6">
        <v>2.9591051665976211</v>
      </c>
      <c r="E1864" s="6">
        <v>2.9591051665976211</v>
      </c>
      <c r="F1864" s="6">
        <v>2.3672841332780967</v>
      </c>
      <c r="G1864" s="6">
        <v>2.9591051665976211</v>
      </c>
      <c r="H1864" s="6">
        <v>2.9591051665976211</v>
      </c>
      <c r="I1864" s="6">
        <v>2.3672841332780967</v>
      </c>
      <c r="J1864" s="6">
        <v>0.59182103331952418</v>
      </c>
      <c r="K1864" s="6">
        <v>3.5509261999171451</v>
      </c>
      <c r="L1864" s="6">
        <v>2.3672841332780967</v>
      </c>
      <c r="M1864" s="6">
        <f t="shared" si="174"/>
        <v>2.485648339942002</v>
      </c>
      <c r="N1864" s="6">
        <f t="shared" si="175"/>
        <v>2.6631946499378589</v>
      </c>
      <c r="O1864" s="6">
        <f t="shared" si="176"/>
        <v>2.6040125466059068</v>
      </c>
      <c r="P1864" s="6">
        <f t="shared" si="177"/>
        <v>2.3672841332780967</v>
      </c>
      <c r="Q1864" s="6">
        <f t="shared" si="178"/>
        <v>0.26171310807483772</v>
      </c>
      <c r="R1864" s="6">
        <f t="shared" si="179"/>
        <v>-0.11836420666390524</v>
      </c>
      <c r="S1864" t="str" cm="1">
        <f t="array" ref="S1864">_xlfn.IFS(R1864&gt;Q1864,"Zunahme",-1*Q1864&gt;R1864,"Abnahme",TRUE,"Konstant")</f>
        <v>Konstant</v>
      </c>
      <c r="T1864">
        <f>IFERROR(INDEX(Gemeinde_Kennzahlen!A:C,MATCH(B1864,Gemeinde_Kennzahlen!B:B,),3),0)</f>
        <v>10040</v>
      </c>
      <c r="U1864">
        <f>IFERROR(IF(ISNUMBER(INDEX(Gemeinde_Kennzahlen!A:W,MATCH(B1864,Gemeinde_Kennzahlen!B:B,),23)),INDEX(Gemeinde_Kennzahlen!A:W,MATCH(B1864,Gemeinde_Kennzahlen!B:B,),23),0),0)</f>
        <v>6857</v>
      </c>
    </row>
    <row r="1865" spans="1:21" x14ac:dyDescent="0.2">
      <c r="A1865">
        <v>5827</v>
      </c>
      <c r="B1865" t="s">
        <v>534</v>
      </c>
      <c r="C1865" s="6">
        <v>0</v>
      </c>
      <c r="D1865" s="6">
        <v>0</v>
      </c>
      <c r="E1865" s="6">
        <v>0</v>
      </c>
      <c r="F1865" s="6">
        <v>0</v>
      </c>
      <c r="G1865" s="6">
        <v>0</v>
      </c>
      <c r="H1865" s="6">
        <v>0</v>
      </c>
      <c r="I1865" s="6">
        <v>0</v>
      </c>
      <c r="J1865" s="6">
        <v>0</v>
      </c>
      <c r="K1865" s="6">
        <v>0</v>
      </c>
      <c r="L1865" s="6">
        <v>0</v>
      </c>
      <c r="M1865" s="6">
        <f t="shared" si="174"/>
        <v>0</v>
      </c>
      <c r="N1865" s="6">
        <f t="shared" si="175"/>
        <v>0</v>
      </c>
      <c r="O1865" s="6">
        <f t="shared" si="176"/>
        <v>0</v>
      </c>
      <c r="P1865" s="6">
        <f t="shared" si="177"/>
        <v>0</v>
      </c>
      <c r="Q1865" s="6">
        <f t="shared" si="178"/>
        <v>0</v>
      </c>
      <c r="R1865" s="6">
        <f t="shared" si="179"/>
        <v>0</v>
      </c>
      <c r="S1865" t="str" cm="1">
        <f t="array" ref="S1865">_xlfn.IFS(R1865&gt;Q1865,"Zunahme",-1*Q1865&gt;R1865,"Abnahme",TRUE,"Konstant")</f>
        <v>Konstant</v>
      </c>
      <c r="T1865">
        <f>IFERROR(INDEX(Gemeinde_Kennzahlen!A:C,MATCH(B1865,Gemeinde_Kennzahlen!B:B,),3),0)</f>
        <v>285</v>
      </c>
      <c r="U1865">
        <f>IFERROR(IF(ISNUMBER(INDEX(Gemeinde_Kennzahlen!A:W,MATCH(B1865,Gemeinde_Kennzahlen!B:B,),23)),INDEX(Gemeinde_Kennzahlen!A:W,MATCH(B1865,Gemeinde_Kennzahlen!B:B,),23),0),0)</f>
        <v>80</v>
      </c>
    </row>
    <row r="1866" spans="1:21" x14ac:dyDescent="0.2">
      <c r="A1866">
        <v>5828</v>
      </c>
      <c r="B1866" t="s">
        <v>533</v>
      </c>
      <c r="C1866" s="6">
        <v>0</v>
      </c>
      <c r="D1866" s="6">
        <v>90.090090090090087</v>
      </c>
      <c r="E1866" s="6">
        <v>0</v>
      </c>
      <c r="F1866" s="6">
        <v>0</v>
      </c>
      <c r="G1866" s="6">
        <v>0</v>
      </c>
      <c r="H1866" s="6">
        <v>0</v>
      </c>
      <c r="I1866" s="6">
        <v>0</v>
      </c>
      <c r="J1866" s="6">
        <v>0</v>
      </c>
      <c r="K1866" s="6">
        <v>0</v>
      </c>
      <c r="L1866" s="6">
        <v>0</v>
      </c>
      <c r="M1866" s="6">
        <f t="shared" si="174"/>
        <v>9.0090090090090094</v>
      </c>
      <c r="N1866" s="6">
        <f t="shared" si="175"/>
        <v>0</v>
      </c>
      <c r="O1866" s="6">
        <f t="shared" si="176"/>
        <v>18.018018018018019</v>
      </c>
      <c r="P1866" s="6">
        <f t="shared" si="177"/>
        <v>0</v>
      </c>
      <c r="Q1866" s="6">
        <f t="shared" si="178"/>
        <v>9.0090090090090076</v>
      </c>
      <c r="R1866" s="6">
        <f t="shared" si="179"/>
        <v>-9.0090090090090094</v>
      </c>
      <c r="S1866" t="str" cm="1">
        <f t="array" ref="S1866">_xlfn.IFS(R1866&gt;Q1866,"Zunahme",-1*Q1866&gt;R1866,"Abnahme",TRUE,"Konstant")</f>
        <v>Konstant</v>
      </c>
      <c r="T1866">
        <f>IFERROR(INDEX(Gemeinde_Kennzahlen!A:C,MATCH(B1866,Gemeinde_Kennzahlen!B:B,),3),0)</f>
        <v>111</v>
      </c>
      <c r="U1866">
        <f>IFERROR(IF(ISNUMBER(INDEX(Gemeinde_Kennzahlen!A:W,MATCH(B1866,Gemeinde_Kennzahlen!B:B,),23)),INDEX(Gemeinde_Kennzahlen!A:W,MATCH(B1866,Gemeinde_Kennzahlen!B:B,),23),0),0)</f>
        <v>0</v>
      </c>
    </row>
    <row r="1867" spans="1:21" x14ac:dyDescent="0.2">
      <c r="A1867">
        <v>5830</v>
      </c>
      <c r="B1867" t="s">
        <v>532</v>
      </c>
      <c r="C1867" s="6">
        <v>0</v>
      </c>
      <c r="D1867" s="6">
        <v>0</v>
      </c>
      <c r="E1867" s="6">
        <v>0</v>
      </c>
      <c r="F1867" s="6">
        <v>0</v>
      </c>
      <c r="G1867" s="6">
        <v>0</v>
      </c>
      <c r="H1867" s="6">
        <v>0</v>
      </c>
      <c r="I1867" s="6">
        <v>0</v>
      </c>
      <c r="J1867" s="6">
        <v>0</v>
      </c>
      <c r="K1867" s="6">
        <v>0</v>
      </c>
      <c r="L1867" s="6">
        <v>0</v>
      </c>
      <c r="M1867" s="6">
        <f t="shared" si="174"/>
        <v>0</v>
      </c>
      <c r="N1867" s="6">
        <f t="shared" si="175"/>
        <v>0</v>
      </c>
      <c r="O1867" s="6">
        <f t="shared" si="176"/>
        <v>0</v>
      </c>
      <c r="P1867" s="6">
        <f t="shared" si="177"/>
        <v>0</v>
      </c>
      <c r="Q1867" s="6">
        <f t="shared" si="178"/>
        <v>0</v>
      </c>
      <c r="R1867" s="6">
        <f t="shared" si="179"/>
        <v>0</v>
      </c>
      <c r="S1867" t="str" cm="1">
        <f t="array" ref="S1867">_xlfn.IFS(R1867&gt;Q1867,"Zunahme",-1*Q1867&gt;R1867,"Abnahme",TRUE,"Konstant")</f>
        <v>Konstant</v>
      </c>
      <c r="T1867">
        <f>IFERROR(INDEX(Gemeinde_Kennzahlen!A:C,MATCH(B1867,Gemeinde_Kennzahlen!B:B,),3),0)</f>
        <v>451</v>
      </c>
      <c r="U1867">
        <f>IFERROR(IF(ISNUMBER(INDEX(Gemeinde_Kennzahlen!A:W,MATCH(B1867,Gemeinde_Kennzahlen!B:B,),23)),INDEX(Gemeinde_Kennzahlen!A:W,MATCH(B1867,Gemeinde_Kennzahlen!B:B,),23),0),0)</f>
        <v>104</v>
      </c>
    </row>
    <row r="1868" spans="1:21" x14ac:dyDescent="0.2">
      <c r="A1868">
        <v>5831</v>
      </c>
      <c r="B1868" t="s">
        <v>531</v>
      </c>
      <c r="C1868" s="6">
        <v>2.188662727073758</v>
      </c>
      <c r="D1868" s="6">
        <v>0</v>
      </c>
      <c r="E1868" s="6">
        <v>2.188662727073758</v>
      </c>
      <c r="F1868" s="6">
        <v>2.188662727073758</v>
      </c>
      <c r="G1868" s="6">
        <v>0</v>
      </c>
      <c r="H1868" s="6">
        <v>0</v>
      </c>
      <c r="I1868" s="6">
        <v>0</v>
      </c>
      <c r="J1868" s="6">
        <v>2.188662727073758</v>
      </c>
      <c r="K1868" s="6">
        <v>2.188662727073758</v>
      </c>
      <c r="L1868" s="6">
        <v>0</v>
      </c>
      <c r="M1868" s="6">
        <f t="shared" si="174"/>
        <v>1.094331363536879</v>
      </c>
      <c r="N1868" s="6">
        <f t="shared" si="175"/>
        <v>1.094331363536879</v>
      </c>
      <c r="O1868" s="6">
        <f t="shared" si="176"/>
        <v>1.3131976362442548</v>
      </c>
      <c r="P1868" s="6">
        <f t="shared" si="177"/>
        <v>0.87546509082950319</v>
      </c>
      <c r="Q1868" s="6">
        <f t="shared" si="178"/>
        <v>0.36477712117895955</v>
      </c>
      <c r="R1868" s="6">
        <f t="shared" si="179"/>
        <v>-0.2188662727073758</v>
      </c>
      <c r="S1868" t="str" cm="1">
        <f t="array" ref="S1868">_xlfn.IFS(R1868&gt;Q1868,"Zunahme",-1*Q1868&gt;R1868,"Abnahme",TRUE,"Konstant")</f>
        <v>Konstant</v>
      </c>
      <c r="T1868">
        <f>IFERROR(INDEX(Gemeinde_Kennzahlen!A:C,MATCH(B1868,Gemeinde_Kennzahlen!B:B,),3),0)</f>
        <v>3295</v>
      </c>
      <c r="U1868">
        <f>IFERROR(IF(ISNUMBER(INDEX(Gemeinde_Kennzahlen!A:W,MATCH(B1868,Gemeinde_Kennzahlen!B:B,),23)),INDEX(Gemeinde_Kennzahlen!A:W,MATCH(B1868,Gemeinde_Kennzahlen!B:B,),23),0),0)</f>
        <v>1274</v>
      </c>
    </row>
    <row r="1869" spans="1:21" x14ac:dyDescent="0.2">
      <c r="A1869">
        <v>5841</v>
      </c>
      <c r="B1869" t="s">
        <v>530</v>
      </c>
      <c r="C1869" s="6">
        <v>1.9462826002335538</v>
      </c>
      <c r="D1869" s="6">
        <v>0</v>
      </c>
      <c r="E1869" s="6">
        <v>0</v>
      </c>
      <c r="F1869" s="6">
        <v>0</v>
      </c>
      <c r="G1869" s="6">
        <v>3.8925652004671076</v>
      </c>
      <c r="H1869" s="6">
        <v>0</v>
      </c>
      <c r="I1869" s="6">
        <v>3.8925652004671076</v>
      </c>
      <c r="J1869" s="6">
        <v>0</v>
      </c>
      <c r="K1869" s="6">
        <v>0</v>
      </c>
      <c r="L1869" s="6">
        <v>1.9462826002335538</v>
      </c>
      <c r="M1869" s="6">
        <f t="shared" si="174"/>
        <v>1.1677695601401323</v>
      </c>
      <c r="N1869" s="6">
        <f t="shared" si="175"/>
        <v>0</v>
      </c>
      <c r="O1869" s="6">
        <f t="shared" si="176"/>
        <v>1.1677695601401323</v>
      </c>
      <c r="P1869" s="6">
        <f t="shared" si="177"/>
        <v>1.1677695601401323</v>
      </c>
      <c r="Q1869" s="6">
        <f t="shared" si="178"/>
        <v>0.51900869339561428</v>
      </c>
      <c r="R1869" s="6">
        <f t="shared" si="179"/>
        <v>0</v>
      </c>
      <c r="S1869" t="str" cm="1">
        <f t="array" ref="S1869">_xlfn.IFS(R1869&gt;Q1869,"Zunahme",-1*Q1869&gt;R1869,"Abnahme",TRUE,"Konstant")</f>
        <v>Konstant</v>
      </c>
      <c r="T1869">
        <f>IFERROR(INDEX(Gemeinde_Kennzahlen!A:C,MATCH(B1869,Gemeinde_Kennzahlen!B:B,),3),0)</f>
        <v>3456</v>
      </c>
      <c r="U1869">
        <f>IFERROR(IF(ISNUMBER(INDEX(Gemeinde_Kennzahlen!A:W,MATCH(B1869,Gemeinde_Kennzahlen!B:B,),23)),INDEX(Gemeinde_Kennzahlen!A:W,MATCH(B1869,Gemeinde_Kennzahlen!B:B,),23),0),0)</f>
        <v>1682</v>
      </c>
    </row>
    <row r="1870" spans="1:21" x14ac:dyDescent="0.2">
      <c r="A1870">
        <v>5842</v>
      </c>
      <c r="B1870" t="s">
        <v>529</v>
      </c>
      <c r="C1870" s="6">
        <v>0</v>
      </c>
      <c r="D1870" s="6">
        <v>0</v>
      </c>
      <c r="E1870" s="6">
        <v>0</v>
      </c>
      <c r="F1870" s="6">
        <v>0</v>
      </c>
      <c r="G1870" s="6">
        <v>0</v>
      </c>
      <c r="H1870" s="6">
        <v>0</v>
      </c>
      <c r="I1870" s="6">
        <v>0</v>
      </c>
      <c r="J1870" s="6">
        <v>0</v>
      </c>
      <c r="K1870" s="6">
        <v>0</v>
      </c>
      <c r="L1870" s="6">
        <v>0</v>
      </c>
      <c r="M1870" s="6">
        <f t="shared" si="174"/>
        <v>0</v>
      </c>
      <c r="N1870" s="6">
        <f t="shared" si="175"/>
        <v>0</v>
      </c>
      <c r="O1870" s="6">
        <f t="shared" si="176"/>
        <v>0</v>
      </c>
      <c r="P1870" s="6">
        <f t="shared" si="177"/>
        <v>0</v>
      </c>
      <c r="Q1870" s="6">
        <f t="shared" si="178"/>
        <v>0</v>
      </c>
      <c r="R1870" s="6">
        <f t="shared" si="179"/>
        <v>0</v>
      </c>
      <c r="S1870" t="str" cm="1">
        <f t="array" ref="S1870">_xlfn.IFS(R1870&gt;Q1870,"Zunahme",-1*Q1870&gt;R1870,"Abnahme",TRUE,"Konstant")</f>
        <v>Konstant</v>
      </c>
      <c r="T1870">
        <f>IFERROR(INDEX(Gemeinde_Kennzahlen!A:C,MATCH(B1870,Gemeinde_Kennzahlen!B:B,),3),0)</f>
        <v>543</v>
      </c>
      <c r="U1870">
        <f>IFERROR(IF(ISNUMBER(INDEX(Gemeinde_Kennzahlen!A:W,MATCH(B1870,Gemeinde_Kennzahlen!B:B,),23)),INDEX(Gemeinde_Kennzahlen!A:W,MATCH(B1870,Gemeinde_Kennzahlen!B:B,),23),0),0)</f>
        <v>166</v>
      </c>
    </row>
    <row r="1871" spans="1:21" x14ac:dyDescent="0.2">
      <c r="A1871">
        <v>5843</v>
      </c>
      <c r="B1871" t="s">
        <v>528</v>
      </c>
      <c r="C1871" s="6">
        <v>0</v>
      </c>
      <c r="D1871" s="6">
        <v>8.1366965012205039</v>
      </c>
      <c r="E1871" s="6">
        <v>0</v>
      </c>
      <c r="F1871" s="6">
        <v>8.1366965012205039</v>
      </c>
      <c r="G1871" s="6">
        <v>0</v>
      </c>
      <c r="H1871" s="6">
        <v>0</v>
      </c>
      <c r="I1871" s="6">
        <v>0</v>
      </c>
      <c r="J1871" s="6">
        <v>0</v>
      </c>
      <c r="K1871" s="6">
        <v>0</v>
      </c>
      <c r="L1871" s="6">
        <v>0</v>
      </c>
      <c r="M1871" s="6">
        <f t="shared" si="174"/>
        <v>1.6273393002441008</v>
      </c>
      <c r="N1871" s="6">
        <f t="shared" si="175"/>
        <v>0</v>
      </c>
      <c r="O1871" s="6">
        <f t="shared" si="176"/>
        <v>3.2546786004882016</v>
      </c>
      <c r="P1871" s="6">
        <f t="shared" si="177"/>
        <v>0</v>
      </c>
      <c r="Q1871" s="6">
        <f t="shared" si="178"/>
        <v>1.0848928668294004</v>
      </c>
      <c r="R1871" s="6">
        <f t="shared" si="179"/>
        <v>-1.6273393002441008</v>
      </c>
      <c r="S1871" t="str" cm="1">
        <f t="array" ref="S1871">_xlfn.IFS(R1871&gt;Q1871,"Zunahme",-1*Q1871&gt;R1871,"Abnahme",TRUE,"Konstant")</f>
        <v>Abnahme</v>
      </c>
      <c r="T1871">
        <f>IFERROR(INDEX(Gemeinde_Kennzahlen!A:C,MATCH(B1871,Gemeinde_Kennzahlen!B:B,),3),0)</f>
        <v>858</v>
      </c>
      <c r="U1871">
        <f>IFERROR(IF(ISNUMBER(INDEX(Gemeinde_Kennzahlen!A:W,MATCH(B1871,Gemeinde_Kennzahlen!B:B,),23)),INDEX(Gemeinde_Kennzahlen!A:W,MATCH(B1871,Gemeinde_Kennzahlen!B:B,),23),0),0)</f>
        <v>371</v>
      </c>
    </row>
    <row r="1872" spans="1:21" x14ac:dyDescent="0.2">
      <c r="A1872">
        <v>5851</v>
      </c>
      <c r="B1872" t="s">
        <v>527</v>
      </c>
      <c r="C1872" s="6">
        <v>0</v>
      </c>
      <c r="D1872" s="6">
        <v>11.890606420927469</v>
      </c>
      <c r="E1872" s="6">
        <v>0</v>
      </c>
      <c r="F1872" s="6">
        <v>0</v>
      </c>
      <c r="G1872" s="6">
        <v>0</v>
      </c>
      <c r="H1872" s="6">
        <v>0</v>
      </c>
      <c r="I1872" s="6">
        <v>0</v>
      </c>
      <c r="J1872" s="6">
        <v>0</v>
      </c>
      <c r="K1872" s="6">
        <v>0</v>
      </c>
      <c r="L1872" s="6">
        <v>0</v>
      </c>
      <c r="M1872" s="6">
        <f t="shared" si="174"/>
        <v>1.189060642092747</v>
      </c>
      <c r="N1872" s="6">
        <f t="shared" si="175"/>
        <v>0</v>
      </c>
      <c r="O1872" s="6">
        <f t="shared" si="176"/>
        <v>2.378121284185494</v>
      </c>
      <c r="P1872" s="6">
        <f t="shared" si="177"/>
        <v>0</v>
      </c>
      <c r="Q1872" s="6">
        <f t="shared" si="178"/>
        <v>1.189060642092747</v>
      </c>
      <c r="R1872" s="6">
        <f t="shared" si="179"/>
        <v>-1.189060642092747</v>
      </c>
      <c r="S1872" t="str" cm="1">
        <f t="array" ref="S1872">_xlfn.IFS(R1872&gt;Q1872,"Zunahme",-1*Q1872&gt;R1872,"Abnahme",TRUE,"Konstant")</f>
        <v>Konstant</v>
      </c>
      <c r="T1872">
        <f>IFERROR(INDEX(Gemeinde_Kennzahlen!A:C,MATCH(B1872,Gemeinde_Kennzahlen!B:B,),3),0)</f>
        <v>451</v>
      </c>
      <c r="U1872">
        <f>IFERROR(IF(ISNUMBER(INDEX(Gemeinde_Kennzahlen!A:W,MATCH(B1872,Gemeinde_Kennzahlen!B:B,),23)),INDEX(Gemeinde_Kennzahlen!A:W,MATCH(B1872,Gemeinde_Kennzahlen!B:B,),23),0),0)</f>
        <v>390</v>
      </c>
    </row>
    <row r="1873" spans="1:21" x14ac:dyDescent="0.2">
      <c r="A1873">
        <v>5852</v>
      </c>
      <c r="B1873" t="s">
        <v>526</v>
      </c>
      <c r="C1873" s="6">
        <v>0</v>
      </c>
      <c r="D1873" s="6">
        <v>0</v>
      </c>
      <c r="E1873" s="6">
        <v>0</v>
      </c>
      <c r="F1873" s="6">
        <v>0</v>
      </c>
      <c r="G1873" s="6">
        <v>0</v>
      </c>
      <c r="H1873" s="6">
        <v>0</v>
      </c>
      <c r="I1873" s="6">
        <v>0</v>
      </c>
      <c r="J1873" s="6">
        <v>0</v>
      </c>
      <c r="K1873" s="6">
        <v>0</v>
      </c>
      <c r="L1873" s="6">
        <v>0</v>
      </c>
      <c r="M1873" s="6">
        <f t="shared" si="174"/>
        <v>0</v>
      </c>
      <c r="N1873" s="6">
        <f t="shared" si="175"/>
        <v>0</v>
      </c>
      <c r="O1873" s="6">
        <f t="shared" si="176"/>
        <v>0</v>
      </c>
      <c r="P1873" s="6">
        <f t="shared" si="177"/>
        <v>0</v>
      </c>
      <c r="Q1873" s="6">
        <f t="shared" si="178"/>
        <v>0</v>
      </c>
      <c r="R1873" s="6">
        <f t="shared" si="179"/>
        <v>0</v>
      </c>
      <c r="S1873" t="str" cm="1">
        <f t="array" ref="S1873">_xlfn.IFS(R1873&gt;Q1873,"Zunahme",-1*Q1873&gt;R1873,"Abnahme",TRUE,"Konstant")</f>
        <v>Konstant</v>
      </c>
      <c r="T1873">
        <f>IFERROR(INDEX(Gemeinde_Kennzahlen!A:C,MATCH(B1873,Gemeinde_Kennzahlen!B:B,),3),0)</f>
        <v>473</v>
      </c>
      <c r="U1873">
        <f>IFERROR(IF(ISNUMBER(INDEX(Gemeinde_Kennzahlen!A:W,MATCH(B1873,Gemeinde_Kennzahlen!B:B,),23)),INDEX(Gemeinde_Kennzahlen!A:W,MATCH(B1873,Gemeinde_Kennzahlen!B:B,),23),0),0)</f>
        <v>95</v>
      </c>
    </row>
    <row r="1874" spans="1:21" x14ac:dyDescent="0.2">
      <c r="A1874">
        <v>5853</v>
      </c>
      <c r="B1874" t="s">
        <v>525</v>
      </c>
      <c r="C1874" s="6">
        <v>0</v>
      </c>
      <c r="D1874" s="6">
        <v>0</v>
      </c>
      <c r="E1874" s="6">
        <v>0</v>
      </c>
      <c r="F1874" s="6">
        <v>8.5106382978723403</v>
      </c>
      <c r="G1874" s="6">
        <v>0</v>
      </c>
      <c r="H1874" s="6">
        <v>0</v>
      </c>
      <c r="I1874" s="6">
        <v>8.5106382978723403</v>
      </c>
      <c r="J1874" s="6">
        <v>0</v>
      </c>
      <c r="K1874" s="6">
        <v>0</v>
      </c>
      <c r="L1874" s="6">
        <v>0</v>
      </c>
      <c r="M1874" s="6">
        <f t="shared" si="174"/>
        <v>1.7021276595744681</v>
      </c>
      <c r="N1874" s="6">
        <f t="shared" si="175"/>
        <v>0</v>
      </c>
      <c r="O1874" s="6">
        <f t="shared" si="176"/>
        <v>1.7021276595744681</v>
      </c>
      <c r="P1874" s="6">
        <f t="shared" si="177"/>
        <v>1.7021276595744681</v>
      </c>
      <c r="Q1874" s="6">
        <f t="shared" si="178"/>
        <v>1.1347517730496453</v>
      </c>
      <c r="R1874" s="6">
        <f t="shared" si="179"/>
        <v>0</v>
      </c>
      <c r="S1874" t="str" cm="1">
        <f t="array" ref="S1874">_xlfn.IFS(R1874&gt;Q1874,"Zunahme",-1*Q1874&gt;R1874,"Abnahme",TRUE,"Konstant")</f>
        <v>Konstant</v>
      </c>
      <c r="T1874">
        <f>IFERROR(INDEX(Gemeinde_Kennzahlen!A:C,MATCH(B1874,Gemeinde_Kennzahlen!B:B,),3),0)</f>
        <v>783</v>
      </c>
      <c r="U1874">
        <f>IFERROR(IF(ISNUMBER(INDEX(Gemeinde_Kennzahlen!A:W,MATCH(B1874,Gemeinde_Kennzahlen!B:B,),23)),INDEX(Gemeinde_Kennzahlen!A:W,MATCH(B1874,Gemeinde_Kennzahlen!B:B,),23),0),0)</f>
        <v>392</v>
      </c>
    </row>
    <row r="1875" spans="1:21" x14ac:dyDescent="0.2">
      <c r="A1875">
        <v>5854</v>
      </c>
      <c r="B1875" t="s">
        <v>524</v>
      </c>
      <c r="C1875" s="6">
        <v>0</v>
      </c>
      <c r="D1875" s="6">
        <v>0</v>
      </c>
      <c r="E1875" s="6">
        <v>0</v>
      </c>
      <c r="F1875" s="6">
        <v>0</v>
      </c>
      <c r="G1875" s="6">
        <v>0</v>
      </c>
      <c r="H1875" s="6">
        <v>0</v>
      </c>
      <c r="I1875" s="6">
        <v>0</v>
      </c>
      <c r="J1875" s="6">
        <v>0</v>
      </c>
      <c r="K1875" s="6">
        <v>0</v>
      </c>
      <c r="L1875" s="6">
        <v>0</v>
      </c>
      <c r="M1875" s="6">
        <f t="shared" ref="M1875:M1938" si="180">AVERAGE(C1875:L1875)</f>
        <v>0</v>
      </c>
      <c r="N1875" s="6">
        <f t="shared" ref="N1875:N1938" si="181">MEDIAN(C1875:L1875)</f>
        <v>0</v>
      </c>
      <c r="O1875" s="6">
        <f t="shared" ref="O1875:O1938" si="182">AVERAGE((C1875:G1875))</f>
        <v>0</v>
      </c>
      <c r="P1875" s="6">
        <f t="shared" ref="P1875:P1938" si="183">AVERAGE(H1875:L1875)</f>
        <v>0</v>
      </c>
      <c r="Q1875" s="6">
        <f t="shared" ref="Q1875:Q1938" si="184">STDEVA(C1875:L1875)/SQRT(COUNT(C1875:L1875))</f>
        <v>0</v>
      </c>
      <c r="R1875" s="6">
        <f t="shared" ref="R1875:R1938" si="185">P1875-M1875</f>
        <v>0</v>
      </c>
      <c r="S1875" t="str" cm="1">
        <f t="array" ref="S1875">_xlfn.IFS(R1875&gt;Q1875,"Zunahme",-1*Q1875&gt;R1875,"Abnahme",TRUE,"Konstant")</f>
        <v>Konstant</v>
      </c>
      <c r="T1875">
        <f>IFERROR(INDEX(Gemeinde_Kennzahlen!A:C,MATCH(B1875,Gemeinde_Kennzahlen!B:B,),3),0)</f>
        <v>387</v>
      </c>
      <c r="U1875">
        <f>IFERROR(IF(ISNUMBER(INDEX(Gemeinde_Kennzahlen!A:W,MATCH(B1875,Gemeinde_Kennzahlen!B:B,),23)),INDEX(Gemeinde_Kennzahlen!A:W,MATCH(B1875,Gemeinde_Kennzahlen!B:B,),23),0),0)</f>
        <v>97</v>
      </c>
    </row>
    <row r="1876" spans="1:21" x14ac:dyDescent="0.2">
      <c r="A1876">
        <v>5855</v>
      </c>
      <c r="B1876" t="s">
        <v>523</v>
      </c>
      <c r="C1876" s="6">
        <v>0</v>
      </c>
      <c r="D1876" s="6">
        <v>0</v>
      </c>
      <c r="E1876" s="6">
        <v>0</v>
      </c>
      <c r="F1876" s="6">
        <v>0</v>
      </c>
      <c r="G1876" s="6">
        <v>0</v>
      </c>
      <c r="H1876" s="6">
        <v>0</v>
      </c>
      <c r="I1876" s="6">
        <v>0</v>
      </c>
      <c r="J1876" s="6">
        <v>0</v>
      </c>
      <c r="K1876" s="6">
        <v>0</v>
      </c>
      <c r="L1876" s="6">
        <v>0</v>
      </c>
      <c r="M1876" s="6">
        <f t="shared" si="180"/>
        <v>0</v>
      </c>
      <c r="N1876" s="6">
        <f t="shared" si="181"/>
        <v>0</v>
      </c>
      <c r="O1876" s="6">
        <f t="shared" si="182"/>
        <v>0</v>
      </c>
      <c r="P1876" s="6">
        <f t="shared" si="183"/>
        <v>0</v>
      </c>
      <c r="Q1876" s="6">
        <f t="shared" si="184"/>
        <v>0</v>
      </c>
      <c r="R1876" s="6">
        <f t="shared" si="185"/>
        <v>0</v>
      </c>
      <c r="S1876" t="str" cm="1">
        <f t="array" ref="S1876">_xlfn.IFS(R1876&gt;Q1876,"Zunahme",-1*Q1876&gt;R1876,"Abnahme",TRUE,"Konstant")</f>
        <v>Konstant</v>
      </c>
      <c r="T1876">
        <f>IFERROR(INDEX(Gemeinde_Kennzahlen!A:C,MATCH(B1876,Gemeinde_Kennzahlen!B:B,),3),0)</f>
        <v>639</v>
      </c>
      <c r="U1876">
        <f>IFERROR(IF(ISNUMBER(INDEX(Gemeinde_Kennzahlen!A:W,MATCH(B1876,Gemeinde_Kennzahlen!B:B,),23)),INDEX(Gemeinde_Kennzahlen!A:W,MATCH(B1876,Gemeinde_Kennzahlen!B:B,),23),0),0)</f>
        <v>0</v>
      </c>
    </row>
    <row r="1877" spans="1:21" x14ac:dyDescent="0.2">
      <c r="A1877">
        <v>5856</v>
      </c>
      <c r="B1877" t="s">
        <v>522</v>
      </c>
      <c r="C1877" s="6">
        <v>0</v>
      </c>
      <c r="D1877" s="6">
        <v>0</v>
      </c>
      <c r="E1877" s="6">
        <v>0</v>
      </c>
      <c r="F1877" s="6">
        <v>11.961722488038278</v>
      </c>
      <c r="G1877" s="6">
        <v>0</v>
      </c>
      <c r="H1877" s="6">
        <v>0</v>
      </c>
      <c r="I1877" s="6">
        <v>0</v>
      </c>
      <c r="J1877" s="6">
        <v>0</v>
      </c>
      <c r="K1877" s="6">
        <v>0</v>
      </c>
      <c r="L1877" s="6">
        <v>0</v>
      </c>
      <c r="M1877" s="6">
        <f t="shared" si="180"/>
        <v>1.1961722488038278</v>
      </c>
      <c r="N1877" s="6">
        <f t="shared" si="181"/>
        <v>0</v>
      </c>
      <c r="O1877" s="6">
        <f t="shared" si="182"/>
        <v>2.3923444976076556</v>
      </c>
      <c r="P1877" s="6">
        <f t="shared" si="183"/>
        <v>0</v>
      </c>
      <c r="Q1877" s="6">
        <f t="shared" si="184"/>
        <v>1.1961722488038276</v>
      </c>
      <c r="R1877" s="6">
        <f t="shared" si="185"/>
        <v>-1.1961722488038278</v>
      </c>
      <c r="S1877" t="str" cm="1">
        <f t="array" ref="S1877">_xlfn.IFS(R1877&gt;Q1877,"Zunahme",-1*Q1877&gt;R1877,"Abnahme",TRUE,"Konstant")</f>
        <v>Konstant</v>
      </c>
      <c r="T1877">
        <f>IFERROR(INDEX(Gemeinde_Kennzahlen!A:C,MATCH(B1877,Gemeinde_Kennzahlen!B:B,),3),0)</f>
        <v>725</v>
      </c>
      <c r="U1877">
        <f>IFERROR(IF(ISNUMBER(INDEX(Gemeinde_Kennzahlen!A:W,MATCH(B1877,Gemeinde_Kennzahlen!B:B,),23)),INDEX(Gemeinde_Kennzahlen!A:W,MATCH(B1877,Gemeinde_Kennzahlen!B:B,),23),0),0)</f>
        <v>111</v>
      </c>
    </row>
    <row r="1878" spans="1:21" x14ac:dyDescent="0.2">
      <c r="A1878">
        <v>5857</v>
      </c>
      <c r="B1878" t="s">
        <v>521</v>
      </c>
      <c r="C1878" s="6">
        <v>0</v>
      </c>
      <c r="D1878" s="6">
        <v>5.8962264150943398</v>
      </c>
      <c r="E1878" s="6">
        <v>0</v>
      </c>
      <c r="F1878" s="6">
        <v>0</v>
      </c>
      <c r="G1878" s="6">
        <v>0</v>
      </c>
      <c r="H1878" s="6">
        <v>0</v>
      </c>
      <c r="I1878" s="6">
        <v>0</v>
      </c>
      <c r="J1878" s="6">
        <v>0</v>
      </c>
      <c r="K1878" s="6">
        <v>5.8962264150943398</v>
      </c>
      <c r="L1878" s="6">
        <v>5.8962264150943398</v>
      </c>
      <c r="M1878" s="6">
        <f t="shared" si="180"/>
        <v>1.7688679245283019</v>
      </c>
      <c r="N1878" s="6">
        <f t="shared" si="181"/>
        <v>0</v>
      </c>
      <c r="O1878" s="6">
        <f t="shared" si="182"/>
        <v>1.179245283018868</v>
      </c>
      <c r="P1878" s="6">
        <f t="shared" si="183"/>
        <v>2.358490566037736</v>
      </c>
      <c r="Q1878" s="6">
        <f t="shared" si="184"/>
        <v>0.90066346205893077</v>
      </c>
      <c r="R1878" s="6">
        <f t="shared" si="185"/>
        <v>0.58962264150943411</v>
      </c>
      <c r="S1878" t="str" cm="1">
        <f t="array" ref="S1878">_xlfn.IFS(R1878&gt;Q1878,"Zunahme",-1*Q1878&gt;R1878,"Abnahme",TRUE,"Konstant")</f>
        <v>Konstant</v>
      </c>
      <c r="T1878">
        <f>IFERROR(INDEX(Gemeinde_Kennzahlen!A:C,MATCH(B1878,Gemeinde_Kennzahlen!B:B,),3),0)</f>
        <v>1369</v>
      </c>
      <c r="U1878">
        <f>IFERROR(IF(ISNUMBER(INDEX(Gemeinde_Kennzahlen!A:W,MATCH(B1878,Gemeinde_Kennzahlen!B:B,),23)),INDEX(Gemeinde_Kennzahlen!A:W,MATCH(B1878,Gemeinde_Kennzahlen!B:B,),23),0),0)</f>
        <v>327</v>
      </c>
    </row>
    <row r="1879" spans="1:21" x14ac:dyDescent="0.2">
      <c r="A1879">
        <v>5858</v>
      </c>
      <c r="B1879" t="s">
        <v>520</v>
      </c>
      <c r="C1879" s="6">
        <v>0</v>
      </c>
      <c r="D1879" s="6">
        <v>0</v>
      </c>
      <c r="E1879" s="6">
        <v>0</v>
      </c>
      <c r="F1879" s="6">
        <v>0</v>
      </c>
      <c r="G1879" s="6">
        <v>0</v>
      </c>
      <c r="H1879" s="6">
        <v>0</v>
      </c>
      <c r="I1879" s="6">
        <v>0</v>
      </c>
      <c r="J1879" s="6">
        <v>0</v>
      </c>
      <c r="K1879" s="6">
        <v>0</v>
      </c>
      <c r="L1879" s="6">
        <v>0</v>
      </c>
      <c r="M1879" s="6">
        <f t="shared" si="180"/>
        <v>0</v>
      </c>
      <c r="N1879" s="6">
        <f t="shared" si="181"/>
        <v>0</v>
      </c>
      <c r="O1879" s="6">
        <f t="shared" si="182"/>
        <v>0</v>
      </c>
      <c r="P1879" s="6">
        <f t="shared" si="183"/>
        <v>0</v>
      </c>
      <c r="Q1879" s="6">
        <f t="shared" si="184"/>
        <v>0</v>
      </c>
      <c r="R1879" s="6">
        <f t="shared" si="185"/>
        <v>0</v>
      </c>
      <c r="S1879" t="str" cm="1">
        <f t="array" ref="S1879">_xlfn.IFS(R1879&gt;Q1879,"Zunahme",-1*Q1879&gt;R1879,"Abnahme",TRUE,"Konstant")</f>
        <v>Konstant</v>
      </c>
      <c r="T1879">
        <f>IFERROR(INDEX(Gemeinde_Kennzahlen!A:C,MATCH(B1879,Gemeinde_Kennzahlen!B:B,),3),0)</f>
        <v>622</v>
      </c>
      <c r="U1879">
        <f>IFERROR(IF(ISNUMBER(INDEX(Gemeinde_Kennzahlen!A:W,MATCH(B1879,Gemeinde_Kennzahlen!B:B,),23)),INDEX(Gemeinde_Kennzahlen!A:W,MATCH(B1879,Gemeinde_Kennzahlen!B:B,),23),0),0)</f>
        <v>190</v>
      </c>
    </row>
    <row r="1880" spans="1:21" x14ac:dyDescent="0.2">
      <c r="A1880">
        <v>5859</v>
      </c>
      <c r="B1880" t="s">
        <v>519</v>
      </c>
      <c r="C1880" s="6">
        <v>3.1615554852987668</v>
      </c>
      <c r="D1880" s="6">
        <v>0</v>
      </c>
      <c r="E1880" s="6">
        <v>0</v>
      </c>
      <c r="F1880" s="6">
        <v>0</v>
      </c>
      <c r="G1880" s="6">
        <v>0</v>
      </c>
      <c r="H1880" s="6">
        <v>0</v>
      </c>
      <c r="I1880" s="6">
        <v>0</v>
      </c>
      <c r="J1880" s="6">
        <v>0</v>
      </c>
      <c r="K1880" s="6">
        <v>0</v>
      </c>
      <c r="L1880" s="6">
        <v>0</v>
      </c>
      <c r="M1880" s="6">
        <f t="shared" si="180"/>
        <v>0.31615554852987671</v>
      </c>
      <c r="N1880" s="6">
        <f t="shared" si="181"/>
        <v>0</v>
      </c>
      <c r="O1880" s="6">
        <f t="shared" si="182"/>
        <v>0.63231109705975341</v>
      </c>
      <c r="P1880" s="6">
        <f t="shared" si="183"/>
        <v>0</v>
      </c>
      <c r="Q1880" s="6">
        <f t="shared" si="184"/>
        <v>0.31615554852987671</v>
      </c>
      <c r="R1880" s="6">
        <f t="shared" si="185"/>
        <v>-0.31615554852987671</v>
      </c>
      <c r="S1880" t="str" cm="1">
        <f t="array" ref="S1880">_xlfn.IFS(R1880&gt;Q1880,"Zunahme",-1*Q1880&gt;R1880,"Abnahme",TRUE,"Konstant")</f>
        <v>Konstant</v>
      </c>
      <c r="T1880">
        <f>IFERROR(INDEX(Gemeinde_Kennzahlen!A:C,MATCH(B1880,Gemeinde_Kennzahlen!B:B,),3),0)</f>
        <v>2686</v>
      </c>
      <c r="U1880">
        <f>IFERROR(IF(ISNUMBER(INDEX(Gemeinde_Kennzahlen!A:W,MATCH(B1880,Gemeinde_Kennzahlen!B:B,),23)),INDEX(Gemeinde_Kennzahlen!A:W,MATCH(B1880,Gemeinde_Kennzahlen!B:B,),23),0),0)</f>
        <v>477</v>
      </c>
    </row>
    <row r="1881" spans="1:21" x14ac:dyDescent="0.2">
      <c r="A1881">
        <v>5860</v>
      </c>
      <c r="B1881" t="s">
        <v>518</v>
      </c>
      <c r="C1881" s="6">
        <v>5.2301255230125516</v>
      </c>
      <c r="D1881" s="6">
        <v>0</v>
      </c>
      <c r="E1881" s="6">
        <v>5.2301255230125516</v>
      </c>
      <c r="F1881" s="6">
        <v>0</v>
      </c>
      <c r="G1881" s="6">
        <v>5.2301255230125516</v>
      </c>
      <c r="H1881" s="6">
        <v>5.2301255230125516</v>
      </c>
      <c r="I1881" s="6">
        <v>0</v>
      </c>
      <c r="J1881" s="6">
        <v>0</v>
      </c>
      <c r="K1881" s="6">
        <v>5.2301255230125516</v>
      </c>
      <c r="L1881" s="6">
        <v>0</v>
      </c>
      <c r="M1881" s="6">
        <f t="shared" si="180"/>
        <v>2.6150627615062758</v>
      </c>
      <c r="N1881" s="6">
        <f t="shared" si="181"/>
        <v>2.6150627615062758</v>
      </c>
      <c r="O1881" s="6">
        <f t="shared" si="182"/>
        <v>3.1380753138075308</v>
      </c>
      <c r="P1881" s="6">
        <f t="shared" si="183"/>
        <v>2.0920502092050208</v>
      </c>
      <c r="Q1881" s="6">
        <f t="shared" si="184"/>
        <v>0.87168758716875838</v>
      </c>
      <c r="R1881" s="6">
        <f t="shared" si="185"/>
        <v>-0.52301255230125498</v>
      </c>
      <c r="S1881" t="str" cm="1">
        <f t="array" ref="S1881">_xlfn.IFS(R1881&gt;Q1881,"Zunahme",-1*Q1881&gt;R1881,"Abnahme",TRUE,"Konstant")</f>
        <v>Konstant</v>
      </c>
      <c r="T1881">
        <f>IFERROR(INDEX(Gemeinde_Kennzahlen!A:C,MATCH(B1881,Gemeinde_Kennzahlen!B:B,),3),0)</f>
        <v>1496</v>
      </c>
      <c r="U1881">
        <f>IFERROR(IF(ISNUMBER(INDEX(Gemeinde_Kennzahlen!A:W,MATCH(B1881,Gemeinde_Kennzahlen!B:B,),23)),INDEX(Gemeinde_Kennzahlen!A:W,MATCH(B1881,Gemeinde_Kennzahlen!B:B,),23),0),0)</f>
        <v>416</v>
      </c>
    </row>
    <row r="1882" spans="1:21" x14ac:dyDescent="0.2">
      <c r="A1882">
        <v>5861</v>
      </c>
      <c r="B1882" t="s">
        <v>517</v>
      </c>
      <c r="C1882" s="6">
        <v>1.877757956999343</v>
      </c>
      <c r="D1882" s="6">
        <v>1.877757956999343</v>
      </c>
      <c r="E1882" s="6">
        <v>1.877757956999343</v>
      </c>
      <c r="F1882" s="6">
        <v>0.9388789784996715</v>
      </c>
      <c r="G1882" s="6">
        <v>2.8166369354990142</v>
      </c>
      <c r="H1882" s="6">
        <v>0.9388789784996715</v>
      </c>
      <c r="I1882" s="6">
        <v>2.8166369354990142</v>
      </c>
      <c r="J1882" s="6">
        <v>0.9388789784996715</v>
      </c>
      <c r="K1882" s="6">
        <v>1.877757956999343</v>
      </c>
      <c r="L1882" s="6">
        <v>1.877757956999343</v>
      </c>
      <c r="M1882" s="6">
        <f t="shared" si="180"/>
        <v>1.7838700591493759</v>
      </c>
      <c r="N1882" s="6">
        <f t="shared" si="181"/>
        <v>1.877757956999343</v>
      </c>
      <c r="O1882" s="6">
        <f t="shared" si="182"/>
        <v>1.8777579569993428</v>
      </c>
      <c r="P1882" s="6">
        <f t="shared" si="183"/>
        <v>1.6899821612994086</v>
      </c>
      <c r="Q1882" s="6">
        <f t="shared" si="184"/>
        <v>0.21907176164992345</v>
      </c>
      <c r="R1882" s="6">
        <f t="shared" si="185"/>
        <v>-9.3887897849967317E-2</v>
      </c>
      <c r="S1882" t="str" cm="1">
        <f t="array" ref="S1882">_xlfn.IFS(R1882&gt;Q1882,"Zunahme",-1*Q1882&gt;R1882,"Abnahme",TRUE,"Konstant")</f>
        <v>Konstant</v>
      </c>
      <c r="T1882">
        <f>IFERROR(INDEX(Gemeinde_Kennzahlen!A:C,MATCH(B1882,Gemeinde_Kennzahlen!B:B,),3),0)</f>
        <v>6249</v>
      </c>
      <c r="U1882">
        <f>IFERROR(IF(ISNUMBER(INDEX(Gemeinde_Kennzahlen!A:W,MATCH(B1882,Gemeinde_Kennzahlen!B:B,),23)),INDEX(Gemeinde_Kennzahlen!A:W,MATCH(B1882,Gemeinde_Kennzahlen!B:B,),23),0),0)</f>
        <v>4402</v>
      </c>
    </row>
    <row r="1883" spans="1:21" x14ac:dyDescent="0.2">
      <c r="A1883">
        <v>5862</v>
      </c>
      <c r="B1883" t="s">
        <v>516</v>
      </c>
      <c r="C1883" s="6">
        <v>0</v>
      </c>
      <c r="D1883" s="6">
        <v>0</v>
      </c>
      <c r="E1883" s="6">
        <v>0</v>
      </c>
      <c r="F1883" s="6">
        <v>0</v>
      </c>
      <c r="G1883" s="6">
        <v>0</v>
      </c>
      <c r="H1883" s="6">
        <v>0</v>
      </c>
      <c r="I1883" s="6">
        <v>0</v>
      </c>
      <c r="J1883" s="6">
        <v>0</v>
      </c>
      <c r="K1883" s="6">
        <v>0</v>
      </c>
      <c r="L1883" s="6">
        <v>0</v>
      </c>
      <c r="M1883" s="6">
        <f t="shared" si="180"/>
        <v>0</v>
      </c>
      <c r="N1883" s="6">
        <f t="shared" si="181"/>
        <v>0</v>
      </c>
      <c r="O1883" s="6">
        <f t="shared" si="182"/>
        <v>0</v>
      </c>
      <c r="P1883" s="6">
        <f t="shared" si="183"/>
        <v>0</v>
      </c>
      <c r="Q1883" s="6">
        <f t="shared" si="184"/>
        <v>0</v>
      </c>
      <c r="R1883" s="6">
        <f t="shared" si="185"/>
        <v>0</v>
      </c>
      <c r="S1883" t="str" cm="1">
        <f t="array" ref="S1883">_xlfn.IFS(R1883&gt;Q1883,"Zunahme",-1*Q1883&gt;R1883,"Abnahme",TRUE,"Konstant")</f>
        <v>Konstant</v>
      </c>
      <c r="T1883">
        <f>IFERROR(INDEX(Gemeinde_Kennzahlen!A:C,MATCH(B1883,Gemeinde_Kennzahlen!B:B,),3),0)</f>
        <v>230</v>
      </c>
      <c r="U1883">
        <f>IFERROR(IF(ISNUMBER(INDEX(Gemeinde_Kennzahlen!A:W,MATCH(B1883,Gemeinde_Kennzahlen!B:B,),23)),INDEX(Gemeinde_Kennzahlen!A:W,MATCH(B1883,Gemeinde_Kennzahlen!B:B,),23),0),0)</f>
        <v>104</v>
      </c>
    </row>
    <row r="1884" spans="1:21" x14ac:dyDescent="0.2">
      <c r="A1884">
        <v>5863</v>
      </c>
      <c r="B1884" t="s">
        <v>515</v>
      </c>
      <c r="C1884" s="6">
        <v>0</v>
      </c>
      <c r="D1884" s="6">
        <v>0</v>
      </c>
      <c r="E1884" s="6">
        <v>0</v>
      </c>
      <c r="F1884" s="6">
        <v>0</v>
      </c>
      <c r="G1884" s="6">
        <v>0</v>
      </c>
      <c r="H1884" s="6">
        <v>21.739130434782609</v>
      </c>
      <c r="I1884" s="6">
        <v>0</v>
      </c>
      <c r="J1884" s="6">
        <v>0</v>
      </c>
      <c r="K1884" s="6">
        <v>0</v>
      </c>
      <c r="L1884" s="6">
        <v>0</v>
      </c>
      <c r="M1884" s="6">
        <f t="shared" si="180"/>
        <v>2.1739130434782608</v>
      </c>
      <c r="N1884" s="6">
        <f t="shared" si="181"/>
        <v>0</v>
      </c>
      <c r="O1884" s="6">
        <f t="shared" si="182"/>
        <v>0</v>
      </c>
      <c r="P1884" s="6">
        <f t="shared" si="183"/>
        <v>4.3478260869565215</v>
      </c>
      <c r="Q1884" s="6">
        <f t="shared" si="184"/>
        <v>2.1739130434782608</v>
      </c>
      <c r="R1884" s="6">
        <f t="shared" si="185"/>
        <v>2.1739130434782608</v>
      </c>
      <c r="S1884" t="str" cm="1">
        <f t="array" ref="S1884">_xlfn.IFS(R1884&gt;Q1884,"Zunahme",-1*Q1884&gt;R1884,"Abnahme",TRUE,"Konstant")</f>
        <v>Konstant</v>
      </c>
      <c r="T1884">
        <f>IFERROR(INDEX(Gemeinde_Kennzahlen!A:C,MATCH(B1884,Gemeinde_Kennzahlen!B:B,),3),0)</f>
        <v>355</v>
      </c>
      <c r="U1884">
        <f>IFERROR(IF(ISNUMBER(INDEX(Gemeinde_Kennzahlen!A:W,MATCH(B1884,Gemeinde_Kennzahlen!B:B,),23)),INDEX(Gemeinde_Kennzahlen!A:W,MATCH(B1884,Gemeinde_Kennzahlen!B:B,),23),0),0)</f>
        <v>105</v>
      </c>
    </row>
    <row r="1885" spans="1:21" x14ac:dyDescent="0.2">
      <c r="A1885">
        <v>5871</v>
      </c>
      <c r="B1885" t="s">
        <v>514</v>
      </c>
      <c r="C1885" s="6">
        <v>0</v>
      </c>
      <c r="D1885" s="6">
        <v>0</v>
      </c>
      <c r="E1885" s="6">
        <v>0</v>
      </c>
      <c r="F1885" s="6">
        <v>4.6533271288971614</v>
      </c>
      <c r="G1885" s="6">
        <v>0</v>
      </c>
      <c r="H1885" s="6">
        <v>0</v>
      </c>
      <c r="I1885" s="6">
        <v>0</v>
      </c>
      <c r="J1885" s="6">
        <v>0</v>
      </c>
      <c r="K1885" s="6">
        <v>0</v>
      </c>
      <c r="L1885" s="6">
        <v>0</v>
      </c>
      <c r="M1885" s="6">
        <f t="shared" si="180"/>
        <v>0.46533271288971612</v>
      </c>
      <c r="N1885" s="6">
        <f t="shared" si="181"/>
        <v>0</v>
      </c>
      <c r="O1885" s="6">
        <f t="shared" si="182"/>
        <v>0.93066542577943223</v>
      </c>
      <c r="P1885" s="6">
        <f t="shared" si="183"/>
        <v>0</v>
      </c>
      <c r="Q1885" s="6">
        <f t="shared" si="184"/>
        <v>0.46533271288971612</v>
      </c>
      <c r="R1885" s="6">
        <f t="shared" si="185"/>
        <v>-0.46533271288971612</v>
      </c>
      <c r="S1885" t="str" cm="1">
        <f t="array" ref="S1885">_xlfn.IFS(R1885&gt;Q1885,"Zunahme",-1*Q1885&gt;R1885,"Abnahme",TRUE,"Konstant")</f>
        <v>Konstant</v>
      </c>
      <c r="T1885">
        <f>IFERROR(INDEX(Gemeinde_Kennzahlen!A:C,MATCH(B1885,Gemeinde_Kennzahlen!B:B,),3),0)</f>
        <v>1478</v>
      </c>
      <c r="U1885">
        <f>IFERROR(IF(ISNUMBER(INDEX(Gemeinde_Kennzahlen!A:W,MATCH(B1885,Gemeinde_Kennzahlen!B:B,),23)),INDEX(Gemeinde_Kennzahlen!A:W,MATCH(B1885,Gemeinde_Kennzahlen!B:B,),23),0),0)</f>
        <v>671</v>
      </c>
    </row>
    <row r="1886" spans="1:21" x14ac:dyDescent="0.2">
      <c r="A1886">
        <v>5872</v>
      </c>
      <c r="B1886" t="s">
        <v>513</v>
      </c>
      <c r="C1886" s="6">
        <v>0.92319054652880361</v>
      </c>
      <c r="D1886" s="6">
        <v>0</v>
      </c>
      <c r="E1886" s="6">
        <v>1.8463810930576072</v>
      </c>
      <c r="F1886" s="6">
        <v>0</v>
      </c>
      <c r="G1886" s="6">
        <v>0.92319054652880361</v>
      </c>
      <c r="H1886" s="6">
        <v>0.92319054652880361</v>
      </c>
      <c r="I1886" s="6">
        <v>0.92319054652880361</v>
      </c>
      <c r="J1886" s="6">
        <v>1.8463810930576072</v>
      </c>
      <c r="K1886" s="6">
        <v>0</v>
      </c>
      <c r="L1886" s="6">
        <v>1.8463810930576072</v>
      </c>
      <c r="M1886" s="6">
        <f t="shared" si="180"/>
        <v>0.92319054652880372</v>
      </c>
      <c r="N1886" s="6">
        <f t="shared" si="181"/>
        <v>0.92319054652880361</v>
      </c>
      <c r="O1886" s="6">
        <f t="shared" si="182"/>
        <v>0.73855243722304287</v>
      </c>
      <c r="P1886" s="6">
        <f t="shared" si="183"/>
        <v>1.1078286558345645</v>
      </c>
      <c r="Q1886" s="6">
        <f t="shared" si="184"/>
        <v>0.23836677413881197</v>
      </c>
      <c r="R1886" s="6">
        <f t="shared" si="185"/>
        <v>0.18463810930576074</v>
      </c>
      <c r="S1886" t="str" cm="1">
        <f t="array" ref="S1886">_xlfn.IFS(R1886&gt;Q1886,"Zunahme",-1*Q1886&gt;R1886,"Abnahme",TRUE,"Konstant")</f>
        <v>Konstant</v>
      </c>
      <c r="T1886">
        <f>IFERROR(INDEX(Gemeinde_Kennzahlen!A:C,MATCH(B1886,Gemeinde_Kennzahlen!B:B,),3),0)</f>
        <v>4642</v>
      </c>
      <c r="U1886">
        <f>IFERROR(IF(ISNUMBER(INDEX(Gemeinde_Kennzahlen!A:W,MATCH(B1886,Gemeinde_Kennzahlen!B:B,),23)),INDEX(Gemeinde_Kennzahlen!A:W,MATCH(B1886,Gemeinde_Kennzahlen!B:B,),23),0),0)</f>
        <v>6190</v>
      </c>
    </row>
    <row r="1887" spans="1:21" x14ac:dyDescent="0.2">
      <c r="A1887">
        <v>5873</v>
      </c>
      <c r="B1887" t="s">
        <v>512</v>
      </c>
      <c r="C1887" s="6">
        <v>0</v>
      </c>
      <c r="D1887" s="6">
        <v>6.3451776649746199</v>
      </c>
      <c r="E1887" s="6">
        <v>0</v>
      </c>
      <c r="F1887" s="6">
        <v>0</v>
      </c>
      <c r="G1887" s="6">
        <v>0</v>
      </c>
      <c r="H1887" s="6">
        <v>0</v>
      </c>
      <c r="I1887" s="6">
        <v>0</v>
      </c>
      <c r="J1887" s="6">
        <v>6.3451776649746199</v>
      </c>
      <c r="K1887" s="6">
        <v>0</v>
      </c>
      <c r="L1887" s="6">
        <v>0</v>
      </c>
      <c r="M1887" s="6">
        <f t="shared" si="180"/>
        <v>1.2690355329949239</v>
      </c>
      <c r="N1887" s="6">
        <f t="shared" si="181"/>
        <v>0</v>
      </c>
      <c r="O1887" s="6">
        <f t="shared" si="182"/>
        <v>1.2690355329949239</v>
      </c>
      <c r="P1887" s="6">
        <f t="shared" si="183"/>
        <v>1.2690355329949239</v>
      </c>
      <c r="Q1887" s="6">
        <f t="shared" si="184"/>
        <v>0.84602368866328259</v>
      </c>
      <c r="R1887" s="6">
        <f t="shared" si="185"/>
        <v>0</v>
      </c>
      <c r="S1887" t="str" cm="1">
        <f t="array" ref="S1887">_xlfn.IFS(R1887&gt;Q1887,"Zunahme",-1*Q1887&gt;R1887,"Abnahme",TRUE,"Konstant")</f>
        <v>Konstant</v>
      </c>
      <c r="T1887">
        <f>IFERROR(INDEX(Gemeinde_Kennzahlen!A:C,MATCH(B1887,Gemeinde_Kennzahlen!B:B,),3),0)</f>
        <v>900</v>
      </c>
      <c r="U1887">
        <f>IFERROR(IF(ISNUMBER(INDEX(Gemeinde_Kennzahlen!A:W,MATCH(B1887,Gemeinde_Kennzahlen!B:B,),23)),INDEX(Gemeinde_Kennzahlen!A:W,MATCH(B1887,Gemeinde_Kennzahlen!B:B,),23),0),0)</f>
        <v>676</v>
      </c>
    </row>
    <row r="1888" spans="1:21" x14ac:dyDescent="0.2">
      <c r="A1888">
        <v>5881</v>
      </c>
      <c r="B1888" t="s">
        <v>511</v>
      </c>
      <c r="C1888" s="6">
        <v>0</v>
      </c>
      <c r="D1888" s="6">
        <v>0</v>
      </c>
      <c r="E1888" s="6">
        <v>1.2607160867372667</v>
      </c>
      <c r="F1888" s="6">
        <v>2.5214321734745333</v>
      </c>
      <c r="G1888" s="6">
        <v>1.2607160867372667</v>
      </c>
      <c r="H1888" s="6">
        <v>0</v>
      </c>
      <c r="I1888" s="6">
        <v>0</v>
      </c>
      <c r="J1888" s="6">
        <v>2.5214321734745333</v>
      </c>
      <c r="K1888" s="6">
        <v>1.2607160867372667</v>
      </c>
      <c r="L1888" s="6">
        <v>0</v>
      </c>
      <c r="M1888" s="6">
        <f t="shared" si="180"/>
        <v>0.8825012607160867</v>
      </c>
      <c r="N1888" s="6">
        <f t="shared" si="181"/>
        <v>0.63035804336863333</v>
      </c>
      <c r="O1888" s="6">
        <f t="shared" si="182"/>
        <v>1.0085728693898133</v>
      </c>
      <c r="P1888" s="6">
        <f t="shared" si="183"/>
        <v>0.75642965204236001</v>
      </c>
      <c r="Q1888" s="6">
        <f t="shared" si="184"/>
        <v>0.32821691359500144</v>
      </c>
      <c r="R1888" s="6">
        <f t="shared" si="185"/>
        <v>-0.12607160867372669</v>
      </c>
      <c r="S1888" t="str" cm="1">
        <f t="array" ref="S1888">_xlfn.IFS(R1888&gt;Q1888,"Zunahme",-1*Q1888&gt;R1888,"Abnahme",TRUE,"Konstant")</f>
        <v>Konstant</v>
      </c>
      <c r="T1888">
        <f>IFERROR(INDEX(Gemeinde_Kennzahlen!A:C,MATCH(B1888,Gemeinde_Kennzahlen!B:B,),3),0)</f>
        <v>6150</v>
      </c>
      <c r="U1888">
        <f>IFERROR(IF(ISNUMBER(INDEX(Gemeinde_Kennzahlen!A:W,MATCH(B1888,Gemeinde_Kennzahlen!B:B,),23)),INDEX(Gemeinde_Kennzahlen!A:W,MATCH(B1888,Gemeinde_Kennzahlen!B:B,),23),0),0)</f>
        <v>1782</v>
      </c>
    </row>
    <row r="1889" spans="1:21" x14ac:dyDescent="0.2">
      <c r="A1889">
        <v>5882</v>
      </c>
      <c r="B1889" t="s">
        <v>510</v>
      </c>
      <c r="C1889" s="6">
        <v>2.685284640171858</v>
      </c>
      <c r="D1889" s="6">
        <v>0</v>
      </c>
      <c r="E1889" s="6">
        <v>2.685284640171858</v>
      </c>
      <c r="F1889" s="6">
        <v>2.685284640171858</v>
      </c>
      <c r="G1889" s="6">
        <v>2.685284640171858</v>
      </c>
      <c r="H1889" s="6">
        <v>2.685284640171858</v>
      </c>
      <c r="I1889" s="6">
        <v>2.685284640171858</v>
      </c>
      <c r="J1889" s="6">
        <v>0</v>
      </c>
      <c r="K1889" s="6">
        <v>0</v>
      </c>
      <c r="L1889" s="6">
        <v>0</v>
      </c>
      <c r="M1889" s="6">
        <f t="shared" si="180"/>
        <v>1.6111707841031149</v>
      </c>
      <c r="N1889" s="6">
        <f t="shared" si="181"/>
        <v>2.685284640171858</v>
      </c>
      <c r="O1889" s="6">
        <f t="shared" si="182"/>
        <v>2.1482277121374862</v>
      </c>
      <c r="P1889" s="6">
        <f t="shared" si="183"/>
        <v>1.0741138560687431</v>
      </c>
      <c r="Q1889" s="6">
        <f t="shared" si="184"/>
        <v>0.43850514550361214</v>
      </c>
      <c r="R1889" s="6">
        <f t="shared" si="185"/>
        <v>-0.53705692803437177</v>
      </c>
      <c r="S1889" t="str" cm="1">
        <f t="array" ref="S1889">_xlfn.IFS(R1889&gt;Q1889,"Zunahme",-1*Q1889&gt;R1889,"Abnahme",TRUE,"Konstant")</f>
        <v>Abnahme</v>
      </c>
      <c r="T1889">
        <f>IFERROR(INDEX(Gemeinde_Kennzahlen!A:C,MATCH(B1889,Gemeinde_Kennzahlen!B:B,),3),0)</f>
        <v>3026</v>
      </c>
      <c r="U1889">
        <f>IFERROR(IF(ISNUMBER(INDEX(Gemeinde_Kennzahlen!A:W,MATCH(B1889,Gemeinde_Kennzahlen!B:B,),23)),INDEX(Gemeinde_Kennzahlen!A:W,MATCH(B1889,Gemeinde_Kennzahlen!B:B,),23),0),0)</f>
        <v>698</v>
      </c>
    </row>
    <row r="1890" spans="1:21" x14ac:dyDescent="0.2">
      <c r="A1890">
        <v>5883</v>
      </c>
      <c r="B1890" t="s">
        <v>509</v>
      </c>
      <c r="C1890" s="6">
        <v>0</v>
      </c>
      <c r="D1890" s="6">
        <v>7.2700836059614682</v>
      </c>
      <c r="E1890" s="6">
        <v>0</v>
      </c>
      <c r="F1890" s="6">
        <v>7.2700836059614682</v>
      </c>
      <c r="G1890" s="6">
        <v>3.6350418029807341</v>
      </c>
      <c r="H1890" s="6">
        <v>0</v>
      </c>
      <c r="I1890" s="6">
        <v>3.6350418029807341</v>
      </c>
      <c r="J1890" s="6">
        <v>0</v>
      </c>
      <c r="K1890" s="6">
        <v>3.6350418029807341</v>
      </c>
      <c r="L1890" s="6">
        <v>0</v>
      </c>
      <c r="M1890" s="6">
        <f t="shared" si="180"/>
        <v>2.5445292620865141</v>
      </c>
      <c r="N1890" s="6">
        <f t="shared" si="181"/>
        <v>1.817520901490367</v>
      </c>
      <c r="O1890" s="6">
        <f t="shared" si="182"/>
        <v>3.6350418029807345</v>
      </c>
      <c r="P1890" s="6">
        <f t="shared" si="183"/>
        <v>1.4540167211922936</v>
      </c>
      <c r="Q1890" s="6">
        <f t="shared" si="184"/>
        <v>0.94635280212124717</v>
      </c>
      <c r="R1890" s="6">
        <f t="shared" si="185"/>
        <v>-1.0905125408942205</v>
      </c>
      <c r="S1890" t="str" cm="1">
        <f t="array" ref="S1890">_xlfn.IFS(R1890&gt;Q1890,"Zunahme",-1*Q1890&gt;R1890,"Abnahme",TRUE,"Konstant")</f>
        <v>Abnahme</v>
      </c>
      <c r="T1890">
        <f>IFERROR(INDEX(Gemeinde_Kennzahlen!A:C,MATCH(B1890,Gemeinde_Kennzahlen!B:B,),3),0)</f>
        <v>2285</v>
      </c>
      <c r="U1890">
        <f>IFERROR(IF(ISNUMBER(INDEX(Gemeinde_Kennzahlen!A:W,MATCH(B1890,Gemeinde_Kennzahlen!B:B,),23)),INDEX(Gemeinde_Kennzahlen!A:W,MATCH(B1890,Gemeinde_Kennzahlen!B:B,),23),0),0)</f>
        <v>466</v>
      </c>
    </row>
    <row r="1891" spans="1:21" x14ac:dyDescent="0.2">
      <c r="A1891">
        <v>5884</v>
      </c>
      <c r="B1891" t="s">
        <v>508</v>
      </c>
      <c r="C1891" s="6">
        <v>0</v>
      </c>
      <c r="D1891" s="6">
        <v>1.9872813990461049</v>
      </c>
      <c r="E1891" s="6">
        <v>0</v>
      </c>
      <c r="F1891" s="6">
        <v>0</v>
      </c>
      <c r="G1891" s="6">
        <v>0</v>
      </c>
      <c r="H1891" s="6">
        <v>1.9872813990461049</v>
      </c>
      <c r="I1891" s="6">
        <v>0</v>
      </c>
      <c r="J1891" s="6">
        <v>1.9872813990461049</v>
      </c>
      <c r="K1891" s="6">
        <v>1.9872813990461049</v>
      </c>
      <c r="L1891" s="6">
        <v>0</v>
      </c>
      <c r="M1891" s="6">
        <f t="shared" si="180"/>
        <v>0.79491255961844198</v>
      </c>
      <c r="N1891" s="6">
        <f t="shared" si="181"/>
        <v>0</v>
      </c>
      <c r="O1891" s="6">
        <f t="shared" si="182"/>
        <v>0.39745627980922099</v>
      </c>
      <c r="P1891" s="6">
        <f t="shared" si="183"/>
        <v>1.192368839427663</v>
      </c>
      <c r="Q1891" s="6">
        <f t="shared" si="184"/>
        <v>0.3245216935324825</v>
      </c>
      <c r="R1891" s="6">
        <f t="shared" si="185"/>
        <v>0.39745627980922105</v>
      </c>
      <c r="S1891" t="str" cm="1">
        <f t="array" ref="S1891">_xlfn.IFS(R1891&gt;Q1891,"Zunahme",-1*Q1891&gt;R1891,"Abnahme",TRUE,"Konstant")</f>
        <v>Zunahme</v>
      </c>
      <c r="T1891">
        <f>IFERROR(INDEX(Gemeinde_Kennzahlen!A:C,MATCH(B1891,Gemeinde_Kennzahlen!B:B,),3),0)</f>
        <v>3362</v>
      </c>
      <c r="U1891">
        <f>IFERROR(IF(ISNUMBER(INDEX(Gemeinde_Kennzahlen!A:W,MATCH(B1891,Gemeinde_Kennzahlen!B:B,),23)),INDEX(Gemeinde_Kennzahlen!A:W,MATCH(B1891,Gemeinde_Kennzahlen!B:B,),23),0),0)</f>
        <v>1670</v>
      </c>
    </row>
    <row r="1892" spans="1:21" x14ac:dyDescent="0.2">
      <c r="A1892">
        <v>5885</v>
      </c>
      <c r="B1892" t="s">
        <v>507</v>
      </c>
      <c r="C1892" s="6">
        <v>0</v>
      </c>
      <c r="D1892" s="6">
        <v>0</v>
      </c>
      <c r="E1892" s="6">
        <v>0</v>
      </c>
      <c r="F1892" s="6">
        <v>5.6753688989784337</v>
      </c>
      <c r="G1892" s="6">
        <v>0</v>
      </c>
      <c r="H1892" s="6">
        <v>0</v>
      </c>
      <c r="I1892" s="6">
        <v>0</v>
      </c>
      <c r="J1892" s="6">
        <v>0</v>
      </c>
      <c r="K1892" s="6">
        <v>0</v>
      </c>
      <c r="L1892" s="6">
        <v>0</v>
      </c>
      <c r="M1892" s="6">
        <f t="shared" si="180"/>
        <v>0.56753688989784334</v>
      </c>
      <c r="N1892" s="6">
        <f t="shared" si="181"/>
        <v>0</v>
      </c>
      <c r="O1892" s="6">
        <f t="shared" si="182"/>
        <v>1.1350737797956867</v>
      </c>
      <c r="P1892" s="6">
        <f t="shared" si="183"/>
        <v>0</v>
      </c>
      <c r="Q1892" s="6">
        <f t="shared" si="184"/>
        <v>0.56753688989784334</v>
      </c>
      <c r="R1892" s="6">
        <f t="shared" si="185"/>
        <v>-0.56753688989784334</v>
      </c>
      <c r="S1892" t="str" cm="1">
        <f t="array" ref="S1892">_xlfn.IFS(R1892&gt;Q1892,"Zunahme",-1*Q1892&gt;R1892,"Abnahme",TRUE,"Konstant")</f>
        <v>Konstant</v>
      </c>
      <c r="T1892">
        <f>IFERROR(INDEX(Gemeinde_Kennzahlen!A:C,MATCH(B1892,Gemeinde_Kennzahlen!B:B,),3),0)</f>
        <v>1543</v>
      </c>
      <c r="U1892">
        <f>IFERROR(IF(ISNUMBER(INDEX(Gemeinde_Kennzahlen!A:W,MATCH(B1892,Gemeinde_Kennzahlen!B:B,),23)),INDEX(Gemeinde_Kennzahlen!A:W,MATCH(B1892,Gemeinde_Kennzahlen!B:B,),23),0),0)</f>
        <v>219</v>
      </c>
    </row>
    <row r="1893" spans="1:21" x14ac:dyDescent="0.2">
      <c r="A1893">
        <v>5886</v>
      </c>
      <c r="B1893" t="s">
        <v>506</v>
      </c>
      <c r="C1893" s="6">
        <v>2.8399555934216303</v>
      </c>
      <c r="D1893" s="6">
        <v>3.3563111558619267</v>
      </c>
      <c r="E1893" s="6">
        <v>3.0981333746417783</v>
      </c>
      <c r="F1893" s="6">
        <v>1.2908889061007409</v>
      </c>
      <c r="G1893" s="6">
        <v>2.3236000309813338</v>
      </c>
      <c r="H1893" s="6">
        <v>4.1308444995223708</v>
      </c>
      <c r="I1893" s="6">
        <v>2.0654222497611854</v>
      </c>
      <c r="J1893" s="6">
        <v>2.8399555934216303</v>
      </c>
      <c r="K1893" s="6">
        <v>1.2908889061007409</v>
      </c>
      <c r="L1893" s="6">
        <v>2.3236000309813338</v>
      </c>
      <c r="M1893" s="6">
        <f t="shared" si="180"/>
        <v>2.5559600340794666</v>
      </c>
      <c r="N1893" s="6">
        <f t="shared" si="181"/>
        <v>2.5817778122014818</v>
      </c>
      <c r="O1893" s="6">
        <f t="shared" si="182"/>
        <v>2.5817778122014818</v>
      </c>
      <c r="P1893" s="6">
        <f t="shared" si="183"/>
        <v>2.5301422559574522</v>
      </c>
      <c r="Q1893" s="6">
        <f t="shared" si="184"/>
        <v>0.2813756181081048</v>
      </c>
      <c r="R1893" s="6">
        <f t="shared" si="185"/>
        <v>-2.5817778122014357E-2</v>
      </c>
      <c r="S1893" t="str" cm="1">
        <f t="array" ref="S1893">_xlfn.IFS(R1893&gt;Q1893,"Zunahme",-1*Q1893&gt;R1893,"Abnahme",TRUE,"Konstant")</f>
        <v>Konstant</v>
      </c>
      <c r="T1893">
        <f>IFERROR(INDEX(Gemeinde_Kennzahlen!A:C,MATCH(B1893,Gemeinde_Kennzahlen!B:B,),3),0)</f>
        <v>25984</v>
      </c>
      <c r="U1893">
        <f>IFERROR(IF(ISNUMBER(INDEX(Gemeinde_Kennzahlen!A:W,MATCH(B1893,Gemeinde_Kennzahlen!B:B,),23)),INDEX(Gemeinde_Kennzahlen!A:W,MATCH(B1893,Gemeinde_Kennzahlen!B:B,),23),0),0)</f>
        <v>12749</v>
      </c>
    </row>
    <row r="1894" spans="1:21" x14ac:dyDescent="0.2">
      <c r="A1894">
        <v>5888</v>
      </c>
      <c r="B1894" t="s">
        <v>505</v>
      </c>
      <c r="C1894" s="6">
        <v>2.5173064820641913</v>
      </c>
      <c r="D1894" s="6">
        <v>1.2586532410320956</v>
      </c>
      <c r="E1894" s="6">
        <v>1.2586532410320956</v>
      </c>
      <c r="F1894" s="6">
        <v>0</v>
      </c>
      <c r="G1894" s="6">
        <v>0</v>
      </c>
      <c r="H1894" s="6">
        <v>1.2586532410320956</v>
      </c>
      <c r="I1894" s="6">
        <v>0</v>
      </c>
      <c r="J1894" s="6">
        <v>3.7759597230962871</v>
      </c>
      <c r="K1894" s="6">
        <v>0</v>
      </c>
      <c r="L1894" s="6">
        <v>0</v>
      </c>
      <c r="M1894" s="6">
        <f t="shared" si="180"/>
        <v>1.0069225928256764</v>
      </c>
      <c r="N1894" s="6">
        <f t="shared" si="181"/>
        <v>0.62932662051604782</v>
      </c>
      <c r="O1894" s="6">
        <f t="shared" si="182"/>
        <v>1.0069225928256764</v>
      </c>
      <c r="P1894" s="6">
        <f t="shared" si="183"/>
        <v>1.0069225928256764</v>
      </c>
      <c r="Q1894" s="6">
        <f t="shared" si="184"/>
        <v>0.41107442715052284</v>
      </c>
      <c r="R1894" s="6">
        <f t="shared" si="185"/>
        <v>0</v>
      </c>
      <c r="S1894" t="str" cm="1">
        <f t="array" ref="S1894">_xlfn.IFS(R1894&gt;Q1894,"Zunahme",-1*Q1894&gt;R1894,"Abnahme",TRUE,"Konstant")</f>
        <v>Konstant</v>
      </c>
      <c r="T1894">
        <f>IFERROR(INDEX(Gemeinde_Kennzahlen!A:C,MATCH(B1894,Gemeinde_Kennzahlen!B:B,),3),0)</f>
        <v>5247</v>
      </c>
      <c r="U1894">
        <f>IFERROR(IF(ISNUMBER(INDEX(Gemeinde_Kennzahlen!A:W,MATCH(B1894,Gemeinde_Kennzahlen!B:B,),23)),INDEX(Gemeinde_Kennzahlen!A:W,MATCH(B1894,Gemeinde_Kennzahlen!B:B,),23),0),0)</f>
        <v>2698</v>
      </c>
    </row>
    <row r="1895" spans="1:21" x14ac:dyDescent="0.2">
      <c r="A1895">
        <v>5889</v>
      </c>
      <c r="B1895" t="s">
        <v>504</v>
      </c>
      <c r="C1895" s="6">
        <v>1.2779552715654952</v>
      </c>
      <c r="D1895" s="6">
        <v>1.9169329073482428</v>
      </c>
      <c r="E1895" s="6">
        <v>0.63897763578274758</v>
      </c>
      <c r="F1895" s="6">
        <v>1.2779552715654952</v>
      </c>
      <c r="G1895" s="6">
        <v>1.9169329073482428</v>
      </c>
      <c r="H1895" s="6">
        <v>1.9169329073482428</v>
      </c>
      <c r="I1895" s="6">
        <v>0.63897763578274758</v>
      </c>
      <c r="J1895" s="6">
        <v>1.9169329073482428</v>
      </c>
      <c r="K1895" s="6">
        <v>0.63897763578274758</v>
      </c>
      <c r="L1895" s="6">
        <v>1.2779552715654952</v>
      </c>
      <c r="M1895" s="6">
        <f t="shared" si="180"/>
        <v>1.3418530351437703</v>
      </c>
      <c r="N1895" s="6">
        <f t="shared" si="181"/>
        <v>1.2779552715654952</v>
      </c>
      <c r="O1895" s="6">
        <f t="shared" si="182"/>
        <v>1.4057507987220448</v>
      </c>
      <c r="P1895" s="6">
        <f t="shared" si="183"/>
        <v>1.2779552715654954</v>
      </c>
      <c r="Q1895" s="6">
        <f t="shared" si="184"/>
        <v>0.1769248959087979</v>
      </c>
      <c r="R1895" s="6">
        <f t="shared" si="185"/>
        <v>-6.3897763578274924E-2</v>
      </c>
      <c r="S1895" t="str" cm="1">
        <f t="array" ref="S1895">_xlfn.IFS(R1895&gt;Q1895,"Zunahme",-1*Q1895&gt;R1895,"Abnahme",TRUE,"Konstant")</f>
        <v>Konstant</v>
      </c>
      <c r="T1895">
        <f>IFERROR(INDEX(Gemeinde_Kennzahlen!A:C,MATCH(B1895,Gemeinde_Kennzahlen!B:B,),3),0)</f>
        <v>11884</v>
      </c>
      <c r="U1895">
        <f>IFERROR(IF(ISNUMBER(INDEX(Gemeinde_Kennzahlen!A:W,MATCH(B1895,Gemeinde_Kennzahlen!B:B,),23)),INDEX(Gemeinde_Kennzahlen!A:W,MATCH(B1895,Gemeinde_Kennzahlen!B:B,),23),0),0)</f>
        <v>3766</v>
      </c>
    </row>
    <row r="1896" spans="1:21" x14ac:dyDescent="0.2">
      <c r="A1896">
        <v>5890</v>
      </c>
      <c r="B1896" t="s">
        <v>503</v>
      </c>
      <c r="C1896" s="6">
        <v>3.7846807767329471</v>
      </c>
      <c r="D1896" s="6">
        <v>2.3290343241433522</v>
      </c>
      <c r="E1896" s="6">
        <v>2.620163614661271</v>
      </c>
      <c r="F1896" s="6">
        <v>0.87338787155375708</v>
      </c>
      <c r="G1896" s="6">
        <v>2.3290343241433522</v>
      </c>
      <c r="H1896" s="6">
        <v>3.2024221956971091</v>
      </c>
      <c r="I1896" s="6">
        <v>4.3669393577687856</v>
      </c>
      <c r="J1896" s="6">
        <v>2.3290343241433522</v>
      </c>
      <c r="K1896" s="6">
        <v>2.620163614661271</v>
      </c>
      <c r="L1896" s="6">
        <v>1.1645171620716761</v>
      </c>
      <c r="M1896" s="6">
        <f t="shared" si="180"/>
        <v>2.5619377565576875</v>
      </c>
      <c r="N1896" s="6">
        <f t="shared" si="181"/>
        <v>2.4745989694023116</v>
      </c>
      <c r="O1896" s="6">
        <f t="shared" si="182"/>
        <v>2.3872601822469361</v>
      </c>
      <c r="P1896" s="6">
        <f t="shared" si="183"/>
        <v>2.7366153308684389</v>
      </c>
      <c r="Q1896" s="6">
        <f t="shared" si="184"/>
        <v>0.33560640223957167</v>
      </c>
      <c r="R1896" s="6">
        <f t="shared" si="185"/>
        <v>0.17467757431075137</v>
      </c>
      <c r="S1896" t="str" cm="1">
        <f t="array" ref="S1896">_xlfn.IFS(R1896&gt;Q1896,"Zunahme",-1*Q1896&gt;R1896,"Abnahme",TRUE,"Konstant")</f>
        <v>Konstant</v>
      </c>
      <c r="T1896">
        <f>IFERROR(INDEX(Gemeinde_Kennzahlen!A:C,MATCH(B1896,Gemeinde_Kennzahlen!B:B,),3),0)</f>
        <v>19824</v>
      </c>
      <c r="U1896">
        <f>IFERROR(IF(ISNUMBER(INDEX(Gemeinde_Kennzahlen!A:W,MATCH(B1896,Gemeinde_Kennzahlen!B:B,),23)),INDEX(Gemeinde_Kennzahlen!A:W,MATCH(B1896,Gemeinde_Kennzahlen!B:B,),23),0),0)</f>
        <v>14525</v>
      </c>
    </row>
    <row r="1897" spans="1:21" x14ac:dyDescent="0.2">
      <c r="A1897">
        <v>5891</v>
      </c>
      <c r="B1897" t="s">
        <v>502</v>
      </c>
      <c r="C1897" s="6">
        <v>0</v>
      </c>
      <c r="D1897" s="6">
        <v>0</v>
      </c>
      <c r="E1897" s="6">
        <v>0</v>
      </c>
      <c r="F1897" s="6">
        <v>0</v>
      </c>
      <c r="G1897" s="6">
        <v>0</v>
      </c>
      <c r="H1897" s="6">
        <v>0</v>
      </c>
      <c r="I1897" s="6">
        <v>0</v>
      </c>
      <c r="J1897" s="6">
        <v>0</v>
      </c>
      <c r="K1897" s="6">
        <v>0</v>
      </c>
      <c r="L1897" s="6">
        <v>0</v>
      </c>
      <c r="M1897" s="6">
        <f t="shared" si="180"/>
        <v>0</v>
      </c>
      <c r="N1897" s="6">
        <f t="shared" si="181"/>
        <v>0</v>
      </c>
      <c r="O1897" s="6">
        <f t="shared" si="182"/>
        <v>0</v>
      </c>
      <c r="P1897" s="6">
        <f t="shared" si="183"/>
        <v>0</v>
      </c>
      <c r="Q1897" s="6">
        <f t="shared" si="184"/>
        <v>0</v>
      </c>
      <c r="R1897" s="6">
        <f t="shared" si="185"/>
        <v>0</v>
      </c>
      <c r="S1897" t="str" cm="1">
        <f t="array" ref="S1897">_xlfn.IFS(R1897&gt;Q1897,"Zunahme",-1*Q1897&gt;R1897,"Abnahme",TRUE,"Konstant")</f>
        <v>Konstant</v>
      </c>
      <c r="T1897">
        <f>IFERROR(INDEX(Gemeinde_Kennzahlen!A:C,MATCH(B1897,Gemeinde_Kennzahlen!B:B,),3),0)</f>
        <v>920</v>
      </c>
      <c r="U1897">
        <f>IFERROR(IF(ISNUMBER(INDEX(Gemeinde_Kennzahlen!A:W,MATCH(B1897,Gemeinde_Kennzahlen!B:B,),23)),INDEX(Gemeinde_Kennzahlen!A:W,MATCH(B1897,Gemeinde_Kennzahlen!B:B,),23),0),0)</f>
        <v>230</v>
      </c>
    </row>
    <row r="1898" spans="1:21" x14ac:dyDescent="0.2">
      <c r="A1898">
        <v>5902</v>
      </c>
      <c r="B1898" t="s">
        <v>501</v>
      </c>
      <c r="C1898" s="6">
        <v>0</v>
      </c>
      <c r="D1898" s="6">
        <v>0</v>
      </c>
      <c r="E1898" s="6">
        <v>0</v>
      </c>
      <c r="F1898" s="6">
        <v>0</v>
      </c>
      <c r="G1898" s="6">
        <v>0</v>
      </c>
      <c r="H1898" s="6">
        <v>0</v>
      </c>
      <c r="I1898" s="6">
        <v>0</v>
      </c>
      <c r="J1898" s="6">
        <v>0</v>
      </c>
      <c r="K1898" s="6">
        <v>0</v>
      </c>
      <c r="L1898" s="6">
        <v>0</v>
      </c>
      <c r="M1898" s="6">
        <f t="shared" si="180"/>
        <v>0</v>
      </c>
      <c r="N1898" s="6">
        <f t="shared" si="181"/>
        <v>0</v>
      </c>
      <c r="O1898" s="6">
        <f t="shared" si="182"/>
        <v>0</v>
      </c>
      <c r="P1898" s="6">
        <f t="shared" si="183"/>
        <v>0</v>
      </c>
      <c r="Q1898" s="6">
        <f t="shared" si="184"/>
        <v>0</v>
      </c>
      <c r="R1898" s="6">
        <f t="shared" si="185"/>
        <v>0</v>
      </c>
      <c r="S1898" t="str" cm="1">
        <f t="array" ref="S1898">_xlfn.IFS(R1898&gt;Q1898,"Zunahme",-1*Q1898&gt;R1898,"Abnahme",TRUE,"Konstant")</f>
        <v>Konstant</v>
      </c>
      <c r="T1898">
        <f>IFERROR(INDEX(Gemeinde_Kennzahlen!A:C,MATCH(B1898,Gemeinde_Kennzahlen!B:B,),3),0)</f>
        <v>374</v>
      </c>
      <c r="U1898">
        <f>IFERROR(IF(ISNUMBER(INDEX(Gemeinde_Kennzahlen!A:W,MATCH(B1898,Gemeinde_Kennzahlen!B:B,),23)),INDEX(Gemeinde_Kennzahlen!A:W,MATCH(B1898,Gemeinde_Kennzahlen!B:B,),23),0),0)</f>
        <v>72</v>
      </c>
    </row>
    <row r="1899" spans="1:21" x14ac:dyDescent="0.2">
      <c r="A1899">
        <v>5903</v>
      </c>
      <c r="B1899" t="s">
        <v>500</v>
      </c>
      <c r="C1899" s="6">
        <v>0</v>
      </c>
      <c r="D1899" s="6">
        <v>0</v>
      </c>
      <c r="E1899" s="6">
        <v>0</v>
      </c>
      <c r="F1899" s="6">
        <v>0</v>
      </c>
      <c r="G1899" s="6">
        <v>0</v>
      </c>
      <c r="H1899" s="6">
        <v>0</v>
      </c>
      <c r="I1899" s="6">
        <v>0</v>
      </c>
      <c r="J1899" s="6">
        <v>0</v>
      </c>
      <c r="K1899" s="6">
        <v>0</v>
      </c>
      <c r="L1899" s="6">
        <v>0</v>
      </c>
      <c r="M1899" s="6">
        <f t="shared" si="180"/>
        <v>0</v>
      </c>
      <c r="N1899" s="6">
        <f t="shared" si="181"/>
        <v>0</v>
      </c>
      <c r="O1899" s="6">
        <f t="shared" si="182"/>
        <v>0</v>
      </c>
      <c r="P1899" s="6">
        <f t="shared" si="183"/>
        <v>0</v>
      </c>
      <c r="Q1899" s="6">
        <f t="shared" si="184"/>
        <v>0</v>
      </c>
      <c r="R1899" s="6">
        <f t="shared" si="185"/>
        <v>0</v>
      </c>
      <c r="S1899" t="str" cm="1">
        <f t="array" ref="S1899">_xlfn.IFS(R1899&gt;Q1899,"Zunahme",-1*Q1899&gt;R1899,"Abnahme",TRUE,"Konstant")</f>
        <v>Konstant</v>
      </c>
      <c r="T1899">
        <f>IFERROR(INDEX(Gemeinde_Kennzahlen!A:C,MATCH(B1899,Gemeinde_Kennzahlen!B:B,),3),0)</f>
        <v>229</v>
      </c>
      <c r="U1899">
        <f>IFERROR(IF(ISNUMBER(INDEX(Gemeinde_Kennzahlen!A:W,MATCH(B1899,Gemeinde_Kennzahlen!B:B,),23)),INDEX(Gemeinde_Kennzahlen!A:W,MATCH(B1899,Gemeinde_Kennzahlen!B:B,),23),0),0)</f>
        <v>42</v>
      </c>
    </row>
    <row r="1900" spans="1:21" x14ac:dyDescent="0.2">
      <c r="A1900">
        <v>5904</v>
      </c>
      <c r="B1900" t="s">
        <v>499</v>
      </c>
      <c r="C1900" s="6">
        <v>0</v>
      </c>
      <c r="D1900" s="6">
        <v>0</v>
      </c>
      <c r="E1900" s="6">
        <v>0</v>
      </c>
      <c r="F1900" s="6">
        <v>0</v>
      </c>
      <c r="G1900" s="6">
        <v>0</v>
      </c>
      <c r="H1900" s="6">
        <v>0</v>
      </c>
      <c r="I1900" s="6">
        <v>0</v>
      </c>
      <c r="J1900" s="6">
        <v>0</v>
      </c>
      <c r="K1900" s="6">
        <v>0</v>
      </c>
      <c r="L1900" s="6">
        <v>0</v>
      </c>
      <c r="M1900" s="6">
        <f t="shared" si="180"/>
        <v>0</v>
      </c>
      <c r="N1900" s="6">
        <f t="shared" si="181"/>
        <v>0</v>
      </c>
      <c r="O1900" s="6">
        <f t="shared" si="182"/>
        <v>0</v>
      </c>
      <c r="P1900" s="6">
        <f t="shared" si="183"/>
        <v>0</v>
      </c>
      <c r="Q1900" s="6">
        <f t="shared" si="184"/>
        <v>0</v>
      </c>
      <c r="R1900" s="6">
        <f t="shared" si="185"/>
        <v>0</v>
      </c>
      <c r="S1900" t="str" cm="1">
        <f t="array" ref="S1900">_xlfn.IFS(R1900&gt;Q1900,"Zunahme",-1*Q1900&gt;R1900,"Abnahme",TRUE,"Konstant")</f>
        <v>Konstant</v>
      </c>
      <c r="T1900">
        <f>IFERROR(INDEX(Gemeinde_Kennzahlen!A:C,MATCH(B1900,Gemeinde_Kennzahlen!B:B,),3),0)</f>
        <v>539</v>
      </c>
      <c r="U1900">
        <f>IFERROR(IF(ISNUMBER(INDEX(Gemeinde_Kennzahlen!A:W,MATCH(B1900,Gemeinde_Kennzahlen!B:B,),23)),INDEX(Gemeinde_Kennzahlen!A:W,MATCH(B1900,Gemeinde_Kennzahlen!B:B,),23),0),0)</f>
        <v>0</v>
      </c>
    </row>
    <row r="1901" spans="1:21" x14ac:dyDescent="0.2">
      <c r="A1901">
        <v>5905</v>
      </c>
      <c r="B1901" t="s">
        <v>498</v>
      </c>
      <c r="C1901" s="6">
        <v>0</v>
      </c>
      <c r="D1901" s="6">
        <v>0</v>
      </c>
      <c r="E1901" s="6">
        <v>0</v>
      </c>
      <c r="F1901" s="6">
        <v>0</v>
      </c>
      <c r="G1901" s="6">
        <v>0</v>
      </c>
      <c r="H1901" s="6">
        <v>0</v>
      </c>
      <c r="I1901" s="6">
        <v>0</v>
      </c>
      <c r="J1901" s="6">
        <v>0</v>
      </c>
      <c r="K1901" s="6">
        <v>0</v>
      </c>
      <c r="L1901" s="6">
        <v>0</v>
      </c>
      <c r="M1901" s="6">
        <f t="shared" si="180"/>
        <v>0</v>
      </c>
      <c r="N1901" s="6">
        <f t="shared" si="181"/>
        <v>0</v>
      </c>
      <c r="O1901" s="6">
        <f t="shared" si="182"/>
        <v>0</v>
      </c>
      <c r="P1901" s="6">
        <f t="shared" si="183"/>
        <v>0</v>
      </c>
      <c r="Q1901" s="6">
        <f t="shared" si="184"/>
        <v>0</v>
      </c>
      <c r="R1901" s="6">
        <f t="shared" si="185"/>
        <v>0</v>
      </c>
      <c r="S1901" t="str" cm="1">
        <f t="array" ref="S1901">_xlfn.IFS(R1901&gt;Q1901,"Zunahme",-1*Q1901&gt;R1901,"Abnahme",TRUE,"Konstant")</f>
        <v>Konstant</v>
      </c>
      <c r="T1901">
        <f>IFERROR(INDEX(Gemeinde_Kennzahlen!A:C,MATCH(B1901,Gemeinde_Kennzahlen!B:B,),3),0)</f>
        <v>691</v>
      </c>
      <c r="U1901">
        <f>IFERROR(IF(ISNUMBER(INDEX(Gemeinde_Kennzahlen!A:W,MATCH(B1901,Gemeinde_Kennzahlen!B:B,),23)),INDEX(Gemeinde_Kennzahlen!A:W,MATCH(B1901,Gemeinde_Kennzahlen!B:B,),23),0),0)</f>
        <v>365</v>
      </c>
    </row>
    <row r="1902" spans="1:21" x14ac:dyDescent="0.2">
      <c r="A1902">
        <v>5907</v>
      </c>
      <c r="B1902" t="s">
        <v>497</v>
      </c>
      <c r="C1902" s="6">
        <v>0</v>
      </c>
      <c r="D1902" s="6">
        <v>0</v>
      </c>
      <c r="E1902" s="6">
        <v>0</v>
      </c>
      <c r="F1902" s="6">
        <v>0</v>
      </c>
      <c r="G1902" s="6">
        <v>0</v>
      </c>
      <c r="H1902" s="6">
        <v>0</v>
      </c>
      <c r="I1902" s="6">
        <v>0</v>
      </c>
      <c r="J1902" s="6">
        <v>0</v>
      </c>
      <c r="K1902" s="6">
        <v>0</v>
      </c>
      <c r="L1902" s="6">
        <v>0</v>
      </c>
      <c r="M1902" s="6">
        <f t="shared" si="180"/>
        <v>0</v>
      </c>
      <c r="N1902" s="6">
        <f t="shared" si="181"/>
        <v>0</v>
      </c>
      <c r="O1902" s="6">
        <f t="shared" si="182"/>
        <v>0</v>
      </c>
      <c r="P1902" s="6">
        <f t="shared" si="183"/>
        <v>0</v>
      </c>
      <c r="Q1902" s="6">
        <f t="shared" si="184"/>
        <v>0</v>
      </c>
      <c r="R1902" s="6">
        <f t="shared" si="185"/>
        <v>0</v>
      </c>
      <c r="S1902" t="str" cm="1">
        <f t="array" ref="S1902">_xlfn.IFS(R1902&gt;Q1902,"Zunahme",-1*Q1902&gt;R1902,"Abnahme",TRUE,"Konstant")</f>
        <v>Konstant</v>
      </c>
      <c r="T1902">
        <f>IFERROR(INDEX(Gemeinde_Kennzahlen!A:C,MATCH(B1902,Gemeinde_Kennzahlen!B:B,),3),0)</f>
        <v>311</v>
      </c>
      <c r="U1902">
        <f>IFERROR(IF(ISNUMBER(INDEX(Gemeinde_Kennzahlen!A:W,MATCH(B1902,Gemeinde_Kennzahlen!B:B,),23)),INDEX(Gemeinde_Kennzahlen!A:W,MATCH(B1902,Gemeinde_Kennzahlen!B:B,),23),0),0)</f>
        <v>63</v>
      </c>
    </row>
    <row r="1903" spans="1:21" x14ac:dyDescent="0.2">
      <c r="A1903">
        <v>5908</v>
      </c>
      <c r="B1903" t="s">
        <v>496</v>
      </c>
      <c r="C1903" s="6">
        <v>0</v>
      </c>
      <c r="D1903" s="6">
        <v>0</v>
      </c>
      <c r="E1903" s="6">
        <v>0</v>
      </c>
      <c r="F1903" s="6">
        <v>0</v>
      </c>
      <c r="G1903" s="6">
        <v>50.761421319796959</v>
      </c>
      <c r="H1903" s="6">
        <v>0</v>
      </c>
      <c r="I1903" s="6">
        <v>0</v>
      </c>
      <c r="J1903" s="6">
        <v>0</v>
      </c>
      <c r="K1903" s="6">
        <v>0</v>
      </c>
      <c r="L1903" s="6">
        <v>0</v>
      </c>
      <c r="M1903" s="6">
        <f t="shared" si="180"/>
        <v>5.0761421319796955</v>
      </c>
      <c r="N1903" s="6">
        <f t="shared" si="181"/>
        <v>0</v>
      </c>
      <c r="O1903" s="6">
        <f t="shared" si="182"/>
        <v>10.152284263959391</v>
      </c>
      <c r="P1903" s="6">
        <f t="shared" si="183"/>
        <v>0</v>
      </c>
      <c r="Q1903" s="6">
        <f t="shared" si="184"/>
        <v>5.0761421319796955</v>
      </c>
      <c r="R1903" s="6">
        <f t="shared" si="185"/>
        <v>-5.0761421319796955</v>
      </c>
      <c r="S1903" t="str" cm="1">
        <f t="array" ref="S1903">_xlfn.IFS(R1903&gt;Q1903,"Zunahme",-1*Q1903&gt;R1903,"Abnahme",TRUE,"Konstant")</f>
        <v>Konstant</v>
      </c>
      <c r="T1903">
        <f>IFERROR(INDEX(Gemeinde_Kennzahlen!A:C,MATCH(B1903,Gemeinde_Kennzahlen!B:B,),3),0)</f>
        <v>152</v>
      </c>
      <c r="U1903">
        <f>IFERROR(IF(ISNUMBER(INDEX(Gemeinde_Kennzahlen!A:W,MATCH(B1903,Gemeinde_Kennzahlen!B:B,),23)),INDEX(Gemeinde_Kennzahlen!A:W,MATCH(B1903,Gemeinde_Kennzahlen!B:B,),23),0),0)</f>
        <v>45</v>
      </c>
    </row>
    <row r="1904" spans="1:21" x14ac:dyDescent="0.2">
      <c r="A1904">
        <v>5909</v>
      </c>
      <c r="B1904" t="s">
        <v>495</v>
      </c>
      <c r="C1904" s="6">
        <v>0</v>
      </c>
      <c r="D1904" s="6">
        <v>0</v>
      </c>
      <c r="E1904" s="6">
        <v>0</v>
      </c>
      <c r="F1904" s="6">
        <v>0</v>
      </c>
      <c r="G1904" s="6">
        <v>0</v>
      </c>
      <c r="H1904" s="6">
        <v>0</v>
      </c>
      <c r="I1904" s="6">
        <v>0</v>
      </c>
      <c r="J1904" s="6">
        <v>0</v>
      </c>
      <c r="K1904" s="6">
        <v>0</v>
      </c>
      <c r="L1904" s="6">
        <v>0</v>
      </c>
      <c r="M1904" s="6">
        <f t="shared" si="180"/>
        <v>0</v>
      </c>
      <c r="N1904" s="6">
        <f t="shared" si="181"/>
        <v>0</v>
      </c>
      <c r="O1904" s="6">
        <f t="shared" si="182"/>
        <v>0</v>
      </c>
      <c r="P1904" s="6">
        <f t="shared" si="183"/>
        <v>0</v>
      </c>
      <c r="Q1904" s="6">
        <f t="shared" si="184"/>
        <v>0</v>
      </c>
      <c r="R1904" s="6">
        <f t="shared" si="185"/>
        <v>0</v>
      </c>
      <c r="S1904" t="str" cm="1">
        <f t="array" ref="S1904">_xlfn.IFS(R1904&gt;Q1904,"Zunahme",-1*Q1904&gt;R1904,"Abnahme",TRUE,"Konstant")</f>
        <v>Konstant</v>
      </c>
      <c r="T1904">
        <f>IFERROR(INDEX(Gemeinde_Kennzahlen!A:C,MATCH(B1904,Gemeinde_Kennzahlen!B:B,),3),0)</f>
        <v>725</v>
      </c>
      <c r="U1904">
        <f>IFERROR(IF(ISNUMBER(INDEX(Gemeinde_Kennzahlen!A:W,MATCH(B1904,Gemeinde_Kennzahlen!B:B,),23)),INDEX(Gemeinde_Kennzahlen!A:W,MATCH(B1904,Gemeinde_Kennzahlen!B:B,),23),0),0)</f>
        <v>268</v>
      </c>
    </row>
    <row r="1905" spans="1:21" x14ac:dyDescent="0.2">
      <c r="A1905">
        <v>5910</v>
      </c>
      <c r="B1905" t="s">
        <v>494</v>
      </c>
      <c r="C1905" s="6">
        <v>0</v>
      </c>
      <c r="D1905" s="6">
        <v>0</v>
      </c>
      <c r="E1905" s="6">
        <v>0</v>
      </c>
      <c r="F1905" s="6">
        <v>0</v>
      </c>
      <c r="G1905" s="6">
        <v>0</v>
      </c>
      <c r="H1905" s="6">
        <v>0</v>
      </c>
      <c r="I1905" s="6">
        <v>0</v>
      </c>
      <c r="J1905" s="6">
        <v>0</v>
      </c>
      <c r="K1905" s="6">
        <v>0</v>
      </c>
      <c r="L1905" s="6">
        <v>0</v>
      </c>
      <c r="M1905" s="6">
        <f t="shared" si="180"/>
        <v>0</v>
      </c>
      <c r="N1905" s="6">
        <f t="shared" si="181"/>
        <v>0</v>
      </c>
      <c r="O1905" s="6">
        <f t="shared" si="182"/>
        <v>0</v>
      </c>
      <c r="P1905" s="6">
        <f t="shared" si="183"/>
        <v>0</v>
      </c>
      <c r="Q1905" s="6">
        <f t="shared" si="184"/>
        <v>0</v>
      </c>
      <c r="R1905" s="6">
        <f t="shared" si="185"/>
        <v>0</v>
      </c>
      <c r="S1905" t="str" cm="1">
        <f t="array" ref="S1905">_xlfn.IFS(R1905&gt;Q1905,"Zunahme",-1*Q1905&gt;R1905,"Abnahme",TRUE,"Konstant")</f>
        <v>Konstant</v>
      </c>
      <c r="T1905">
        <f>IFERROR(INDEX(Gemeinde_Kennzahlen!A:C,MATCH(B1905,Gemeinde_Kennzahlen!B:B,),3),0)</f>
        <v>394</v>
      </c>
      <c r="U1905">
        <f>IFERROR(IF(ISNUMBER(INDEX(Gemeinde_Kennzahlen!A:W,MATCH(B1905,Gemeinde_Kennzahlen!B:B,),23)),INDEX(Gemeinde_Kennzahlen!A:W,MATCH(B1905,Gemeinde_Kennzahlen!B:B,),23),0),0)</f>
        <v>0</v>
      </c>
    </row>
    <row r="1906" spans="1:21" x14ac:dyDescent="0.2">
      <c r="A1906">
        <v>5911</v>
      </c>
      <c r="B1906" t="s">
        <v>493</v>
      </c>
      <c r="C1906" s="6">
        <v>0</v>
      </c>
      <c r="D1906" s="6">
        <v>0</v>
      </c>
      <c r="E1906" s="6">
        <v>33.557046979865774</v>
      </c>
      <c r="F1906" s="6">
        <v>0</v>
      </c>
      <c r="G1906" s="6">
        <v>0</v>
      </c>
      <c r="H1906" s="6">
        <v>0</v>
      </c>
      <c r="I1906" s="6">
        <v>0</v>
      </c>
      <c r="J1906" s="6">
        <v>0</v>
      </c>
      <c r="K1906" s="6">
        <v>0</v>
      </c>
      <c r="L1906" s="6">
        <v>0</v>
      </c>
      <c r="M1906" s="6">
        <f t="shared" si="180"/>
        <v>3.3557046979865772</v>
      </c>
      <c r="N1906" s="6">
        <f t="shared" si="181"/>
        <v>0</v>
      </c>
      <c r="O1906" s="6">
        <f t="shared" si="182"/>
        <v>6.7114093959731544</v>
      </c>
      <c r="P1906" s="6">
        <f t="shared" si="183"/>
        <v>0</v>
      </c>
      <c r="Q1906" s="6">
        <f t="shared" si="184"/>
        <v>3.3557046979865772</v>
      </c>
      <c r="R1906" s="6">
        <f t="shared" si="185"/>
        <v>-3.3557046979865772</v>
      </c>
      <c r="S1906" t="str" cm="1">
        <f t="array" ref="S1906">_xlfn.IFS(R1906&gt;Q1906,"Zunahme",-1*Q1906&gt;R1906,"Abnahme",TRUE,"Konstant")</f>
        <v>Konstant</v>
      </c>
      <c r="T1906">
        <f>IFERROR(INDEX(Gemeinde_Kennzahlen!A:C,MATCH(B1906,Gemeinde_Kennzahlen!B:B,),3),0)</f>
        <v>239</v>
      </c>
      <c r="U1906">
        <f>IFERROR(IF(ISNUMBER(INDEX(Gemeinde_Kennzahlen!A:W,MATCH(B1906,Gemeinde_Kennzahlen!B:B,),23)),INDEX(Gemeinde_Kennzahlen!A:W,MATCH(B1906,Gemeinde_Kennzahlen!B:B,),23),0),0)</f>
        <v>59</v>
      </c>
    </row>
    <row r="1907" spans="1:21" x14ac:dyDescent="0.2">
      <c r="A1907">
        <v>5912</v>
      </c>
      <c r="B1907" t="s">
        <v>492</v>
      </c>
      <c r="C1907" s="6">
        <v>0</v>
      </c>
      <c r="D1907" s="6">
        <v>0</v>
      </c>
      <c r="E1907" s="6">
        <v>0</v>
      </c>
      <c r="F1907" s="6">
        <v>0</v>
      </c>
      <c r="G1907" s="6">
        <v>0</v>
      </c>
      <c r="H1907" s="6">
        <v>0</v>
      </c>
      <c r="I1907" s="6">
        <v>0</v>
      </c>
      <c r="J1907" s="6">
        <v>0</v>
      </c>
      <c r="K1907" s="6">
        <v>0</v>
      </c>
      <c r="L1907" s="6">
        <v>0</v>
      </c>
      <c r="M1907" s="6">
        <f t="shared" si="180"/>
        <v>0</v>
      </c>
      <c r="N1907" s="6">
        <f t="shared" si="181"/>
        <v>0</v>
      </c>
      <c r="O1907" s="6">
        <f t="shared" si="182"/>
        <v>0</v>
      </c>
      <c r="P1907" s="6">
        <f t="shared" si="183"/>
        <v>0</v>
      </c>
      <c r="Q1907" s="6">
        <f t="shared" si="184"/>
        <v>0</v>
      </c>
      <c r="R1907" s="6">
        <f t="shared" si="185"/>
        <v>0</v>
      </c>
      <c r="S1907" t="str" cm="1">
        <f t="array" ref="S1907">_xlfn.IFS(R1907&gt;Q1907,"Zunahme",-1*Q1907&gt;R1907,"Abnahme",TRUE,"Konstant")</f>
        <v>Konstant</v>
      </c>
      <c r="T1907">
        <f>IFERROR(INDEX(Gemeinde_Kennzahlen!A:C,MATCH(B1907,Gemeinde_Kennzahlen!B:B,),3),0)</f>
        <v>157</v>
      </c>
      <c r="U1907">
        <f>IFERROR(IF(ISNUMBER(INDEX(Gemeinde_Kennzahlen!A:W,MATCH(B1907,Gemeinde_Kennzahlen!B:B,),23)),INDEX(Gemeinde_Kennzahlen!A:W,MATCH(B1907,Gemeinde_Kennzahlen!B:B,),23),0),0)</f>
        <v>51</v>
      </c>
    </row>
    <row r="1908" spans="1:21" x14ac:dyDescent="0.2">
      <c r="A1908">
        <v>5913</v>
      </c>
      <c r="B1908" t="s">
        <v>491</v>
      </c>
      <c r="C1908" s="6">
        <v>0</v>
      </c>
      <c r="D1908" s="6">
        <v>0</v>
      </c>
      <c r="E1908" s="6">
        <v>0</v>
      </c>
      <c r="F1908" s="6">
        <v>0</v>
      </c>
      <c r="G1908" s="6">
        <v>0</v>
      </c>
      <c r="H1908" s="6">
        <v>0</v>
      </c>
      <c r="I1908" s="6">
        <v>0</v>
      </c>
      <c r="J1908" s="6">
        <v>0</v>
      </c>
      <c r="K1908" s="6">
        <v>0</v>
      </c>
      <c r="L1908" s="6">
        <v>0</v>
      </c>
      <c r="M1908" s="6">
        <f t="shared" si="180"/>
        <v>0</v>
      </c>
      <c r="N1908" s="6">
        <f t="shared" si="181"/>
        <v>0</v>
      </c>
      <c r="O1908" s="6">
        <f t="shared" si="182"/>
        <v>0</v>
      </c>
      <c r="P1908" s="6">
        <f t="shared" si="183"/>
        <v>0</v>
      </c>
      <c r="Q1908" s="6">
        <f t="shared" si="184"/>
        <v>0</v>
      </c>
      <c r="R1908" s="6">
        <f t="shared" si="185"/>
        <v>0</v>
      </c>
      <c r="S1908" t="str" cm="1">
        <f t="array" ref="S1908">_xlfn.IFS(R1908&gt;Q1908,"Zunahme",-1*Q1908&gt;R1908,"Abnahme",TRUE,"Konstant")</f>
        <v>Konstant</v>
      </c>
      <c r="T1908">
        <f>IFERROR(INDEX(Gemeinde_Kennzahlen!A:C,MATCH(B1908,Gemeinde_Kennzahlen!B:B,),3),0)</f>
        <v>824</v>
      </c>
      <c r="U1908">
        <f>IFERROR(IF(ISNUMBER(INDEX(Gemeinde_Kennzahlen!A:W,MATCH(B1908,Gemeinde_Kennzahlen!B:B,),23)),INDEX(Gemeinde_Kennzahlen!A:W,MATCH(B1908,Gemeinde_Kennzahlen!B:B,),23),0),0)</f>
        <v>177</v>
      </c>
    </row>
    <row r="1909" spans="1:21" x14ac:dyDescent="0.2">
      <c r="A1909">
        <v>5914</v>
      </c>
      <c r="B1909" t="s">
        <v>490</v>
      </c>
      <c r="C1909" s="6">
        <v>0</v>
      </c>
      <c r="D1909" s="6">
        <v>22.72727272727273</v>
      </c>
      <c r="E1909" s="6">
        <v>0</v>
      </c>
      <c r="F1909" s="6">
        <v>0</v>
      </c>
      <c r="G1909" s="6">
        <v>0</v>
      </c>
      <c r="H1909" s="6">
        <v>0</v>
      </c>
      <c r="I1909" s="6">
        <v>0</v>
      </c>
      <c r="J1909" s="6">
        <v>0</v>
      </c>
      <c r="K1909" s="6">
        <v>0</v>
      </c>
      <c r="L1909" s="6">
        <v>0</v>
      </c>
      <c r="M1909" s="6">
        <f t="shared" si="180"/>
        <v>2.2727272727272729</v>
      </c>
      <c r="N1909" s="6">
        <f t="shared" si="181"/>
        <v>0</v>
      </c>
      <c r="O1909" s="6">
        <f t="shared" si="182"/>
        <v>4.5454545454545459</v>
      </c>
      <c r="P1909" s="6">
        <f t="shared" si="183"/>
        <v>0</v>
      </c>
      <c r="Q1909" s="6">
        <f t="shared" si="184"/>
        <v>2.2727272727272725</v>
      </c>
      <c r="R1909" s="6">
        <f t="shared" si="185"/>
        <v>-2.2727272727272729</v>
      </c>
      <c r="S1909" t="str" cm="1">
        <f t="array" ref="S1909">_xlfn.IFS(R1909&gt;Q1909,"Zunahme",-1*Q1909&gt;R1909,"Abnahme",TRUE,"Konstant")</f>
        <v>Konstant</v>
      </c>
      <c r="T1909">
        <f>IFERROR(INDEX(Gemeinde_Kennzahlen!A:C,MATCH(B1909,Gemeinde_Kennzahlen!B:B,),3),0)</f>
        <v>356</v>
      </c>
      <c r="U1909">
        <f>IFERROR(IF(ISNUMBER(INDEX(Gemeinde_Kennzahlen!A:W,MATCH(B1909,Gemeinde_Kennzahlen!B:B,),23)),INDEX(Gemeinde_Kennzahlen!A:W,MATCH(B1909,Gemeinde_Kennzahlen!B:B,),23),0),0)</f>
        <v>84</v>
      </c>
    </row>
    <row r="1910" spans="1:21" x14ac:dyDescent="0.2">
      <c r="A1910">
        <v>5919</v>
      </c>
      <c r="B1910" t="s">
        <v>489</v>
      </c>
      <c r="C1910" s="6">
        <v>0</v>
      </c>
      <c r="D1910" s="6">
        <v>0</v>
      </c>
      <c r="E1910" s="6">
        <v>0</v>
      </c>
      <c r="F1910" s="6">
        <v>0</v>
      </c>
      <c r="G1910" s="6">
        <v>0</v>
      </c>
      <c r="H1910" s="6">
        <v>13.280212483399733</v>
      </c>
      <c r="I1910" s="6">
        <v>0</v>
      </c>
      <c r="J1910" s="6">
        <v>0</v>
      </c>
      <c r="K1910" s="6">
        <v>0</v>
      </c>
      <c r="L1910" s="6">
        <v>0</v>
      </c>
      <c r="M1910" s="6">
        <f t="shared" si="180"/>
        <v>1.3280212483399734</v>
      </c>
      <c r="N1910" s="6">
        <f t="shared" si="181"/>
        <v>0</v>
      </c>
      <c r="O1910" s="6">
        <f t="shared" si="182"/>
        <v>0</v>
      </c>
      <c r="P1910" s="6">
        <f t="shared" si="183"/>
        <v>2.6560424966799467</v>
      </c>
      <c r="Q1910" s="6">
        <f t="shared" si="184"/>
        <v>1.3280212483399734</v>
      </c>
      <c r="R1910" s="6">
        <f t="shared" si="185"/>
        <v>1.3280212483399734</v>
      </c>
      <c r="S1910" t="str" cm="1">
        <f t="array" ref="S1910">_xlfn.IFS(R1910&gt;Q1910,"Zunahme",-1*Q1910&gt;R1910,"Abnahme",TRUE,"Konstant")</f>
        <v>Konstant</v>
      </c>
      <c r="T1910">
        <f>IFERROR(INDEX(Gemeinde_Kennzahlen!A:C,MATCH(B1910,Gemeinde_Kennzahlen!B:B,),3),0)</f>
        <v>601</v>
      </c>
      <c r="U1910">
        <f>IFERROR(IF(ISNUMBER(INDEX(Gemeinde_Kennzahlen!A:W,MATCH(B1910,Gemeinde_Kennzahlen!B:B,),23)),INDEX(Gemeinde_Kennzahlen!A:W,MATCH(B1910,Gemeinde_Kennzahlen!B:B,),23),0),0)</f>
        <v>152</v>
      </c>
    </row>
    <row r="1911" spans="1:21" x14ac:dyDescent="0.2">
      <c r="A1911">
        <v>5921</v>
      </c>
      <c r="B1911" t="s">
        <v>488</v>
      </c>
      <c r="C1911" s="6">
        <v>0</v>
      </c>
      <c r="D1911" s="6">
        <v>0</v>
      </c>
      <c r="E1911" s="6">
        <v>0</v>
      </c>
      <c r="F1911" s="6">
        <v>0</v>
      </c>
      <c r="G1911" s="6">
        <v>0</v>
      </c>
      <c r="H1911" s="6">
        <v>0</v>
      </c>
      <c r="I1911" s="6">
        <v>0</v>
      </c>
      <c r="J1911" s="6">
        <v>0</v>
      </c>
      <c r="K1911" s="6">
        <v>0</v>
      </c>
      <c r="L1911" s="6">
        <v>0</v>
      </c>
      <c r="M1911" s="6">
        <f t="shared" si="180"/>
        <v>0</v>
      </c>
      <c r="N1911" s="6">
        <f t="shared" si="181"/>
        <v>0</v>
      </c>
      <c r="O1911" s="6">
        <f t="shared" si="182"/>
        <v>0</v>
      </c>
      <c r="P1911" s="6">
        <f t="shared" si="183"/>
        <v>0</v>
      </c>
      <c r="Q1911" s="6">
        <f t="shared" si="184"/>
        <v>0</v>
      </c>
      <c r="R1911" s="6">
        <f t="shared" si="185"/>
        <v>0</v>
      </c>
      <c r="S1911" t="str" cm="1">
        <f t="array" ref="S1911">_xlfn.IFS(R1911&gt;Q1911,"Zunahme",-1*Q1911&gt;R1911,"Abnahme",TRUE,"Konstant")</f>
        <v>Konstant</v>
      </c>
      <c r="T1911">
        <f>IFERROR(INDEX(Gemeinde_Kennzahlen!A:C,MATCH(B1911,Gemeinde_Kennzahlen!B:B,),3),0)</f>
        <v>239</v>
      </c>
      <c r="U1911">
        <f>IFERROR(IF(ISNUMBER(INDEX(Gemeinde_Kennzahlen!A:W,MATCH(B1911,Gemeinde_Kennzahlen!B:B,),23)),INDEX(Gemeinde_Kennzahlen!A:W,MATCH(B1911,Gemeinde_Kennzahlen!B:B,),23),0),0)</f>
        <v>111</v>
      </c>
    </row>
    <row r="1912" spans="1:21" x14ac:dyDescent="0.2">
      <c r="A1912">
        <v>5922</v>
      </c>
      <c r="B1912" t="s">
        <v>487</v>
      </c>
      <c r="C1912" s="6">
        <v>8.1532816958825922</v>
      </c>
      <c r="D1912" s="6">
        <v>0</v>
      </c>
      <c r="E1912" s="6">
        <v>4.0766408479412961</v>
      </c>
      <c r="F1912" s="6">
        <v>0</v>
      </c>
      <c r="G1912" s="6">
        <v>0</v>
      </c>
      <c r="H1912" s="6">
        <v>0</v>
      </c>
      <c r="I1912" s="6">
        <v>0</v>
      </c>
      <c r="J1912" s="6">
        <v>4.0766408479412961</v>
      </c>
      <c r="K1912" s="6">
        <v>0</v>
      </c>
      <c r="L1912" s="6">
        <v>0</v>
      </c>
      <c r="M1912" s="6">
        <f t="shared" si="180"/>
        <v>1.6306563391765185</v>
      </c>
      <c r="N1912" s="6">
        <f t="shared" si="181"/>
        <v>0</v>
      </c>
      <c r="O1912" s="6">
        <f t="shared" si="182"/>
        <v>2.445984508764778</v>
      </c>
      <c r="P1912" s="6">
        <f t="shared" si="183"/>
        <v>0.81532816958825927</v>
      </c>
      <c r="Q1912" s="6">
        <f t="shared" si="184"/>
        <v>0.90137920651050396</v>
      </c>
      <c r="R1912" s="6">
        <f t="shared" si="185"/>
        <v>-0.81532816958825927</v>
      </c>
      <c r="S1912" t="str" cm="1">
        <f t="array" ref="S1912">_xlfn.IFS(R1912&gt;Q1912,"Zunahme",-1*Q1912&gt;R1912,"Abnahme",TRUE,"Konstant")</f>
        <v>Konstant</v>
      </c>
      <c r="T1912">
        <f>IFERROR(INDEX(Gemeinde_Kennzahlen!A:C,MATCH(B1912,Gemeinde_Kennzahlen!B:B,),3),0)</f>
        <v>747</v>
      </c>
      <c r="U1912">
        <f>IFERROR(IF(ISNUMBER(INDEX(Gemeinde_Kennzahlen!A:W,MATCH(B1912,Gemeinde_Kennzahlen!B:B,),23)),INDEX(Gemeinde_Kennzahlen!A:W,MATCH(B1912,Gemeinde_Kennzahlen!B:B,),23),0),0)</f>
        <v>1706</v>
      </c>
    </row>
    <row r="1913" spans="1:21" x14ac:dyDescent="0.2">
      <c r="A1913">
        <v>5923</v>
      </c>
      <c r="B1913" t="s">
        <v>486</v>
      </c>
      <c r="C1913" s="6">
        <v>0</v>
      </c>
      <c r="D1913" s="6">
        <v>0</v>
      </c>
      <c r="E1913" s="6">
        <v>0</v>
      </c>
      <c r="F1913" s="6">
        <v>0</v>
      </c>
      <c r="G1913" s="6">
        <v>0</v>
      </c>
      <c r="H1913" s="6">
        <v>0</v>
      </c>
      <c r="I1913" s="6">
        <v>0</v>
      </c>
      <c r="J1913" s="6">
        <v>0</v>
      </c>
      <c r="K1913" s="6">
        <v>0</v>
      </c>
      <c r="L1913" s="6">
        <v>0</v>
      </c>
      <c r="M1913" s="6">
        <f t="shared" si="180"/>
        <v>0</v>
      </c>
      <c r="N1913" s="6">
        <f t="shared" si="181"/>
        <v>0</v>
      </c>
      <c r="O1913" s="6">
        <f t="shared" si="182"/>
        <v>0</v>
      </c>
      <c r="P1913" s="6">
        <f t="shared" si="183"/>
        <v>0</v>
      </c>
      <c r="Q1913" s="6">
        <f t="shared" si="184"/>
        <v>0</v>
      </c>
      <c r="R1913" s="6">
        <f t="shared" si="185"/>
        <v>0</v>
      </c>
      <c r="S1913" t="str" cm="1">
        <f t="array" ref="S1913">_xlfn.IFS(R1913&gt;Q1913,"Zunahme",-1*Q1913&gt;R1913,"Abnahme",TRUE,"Konstant")</f>
        <v>Konstant</v>
      </c>
      <c r="T1913">
        <f>IFERROR(INDEX(Gemeinde_Kennzahlen!A:C,MATCH(B1913,Gemeinde_Kennzahlen!B:B,),3),0)</f>
        <v>203</v>
      </c>
      <c r="U1913">
        <f>IFERROR(IF(ISNUMBER(INDEX(Gemeinde_Kennzahlen!A:W,MATCH(B1913,Gemeinde_Kennzahlen!B:B,),23)),INDEX(Gemeinde_Kennzahlen!A:W,MATCH(B1913,Gemeinde_Kennzahlen!B:B,),23),0),0)</f>
        <v>204</v>
      </c>
    </row>
    <row r="1914" spans="1:21" x14ac:dyDescent="0.2">
      <c r="A1914">
        <v>5924</v>
      </c>
      <c r="B1914" t="s">
        <v>485</v>
      </c>
      <c r="C1914" s="6">
        <v>0</v>
      </c>
      <c r="D1914" s="6">
        <v>0</v>
      </c>
      <c r="E1914" s="6">
        <v>0</v>
      </c>
      <c r="F1914" s="6">
        <v>0</v>
      </c>
      <c r="G1914" s="6">
        <v>0</v>
      </c>
      <c r="H1914" s="6">
        <v>0</v>
      </c>
      <c r="I1914" s="6">
        <v>0</v>
      </c>
      <c r="J1914" s="6">
        <v>0</v>
      </c>
      <c r="K1914" s="6">
        <v>0</v>
      </c>
      <c r="L1914" s="6">
        <v>0</v>
      </c>
      <c r="M1914" s="6">
        <f t="shared" si="180"/>
        <v>0</v>
      </c>
      <c r="N1914" s="6">
        <f t="shared" si="181"/>
        <v>0</v>
      </c>
      <c r="O1914" s="6">
        <f t="shared" si="182"/>
        <v>0</v>
      </c>
      <c r="P1914" s="6">
        <f t="shared" si="183"/>
        <v>0</v>
      </c>
      <c r="Q1914" s="6">
        <f t="shared" si="184"/>
        <v>0</v>
      </c>
      <c r="R1914" s="6">
        <f t="shared" si="185"/>
        <v>0</v>
      </c>
      <c r="S1914" t="str" cm="1">
        <f t="array" ref="S1914">_xlfn.IFS(R1914&gt;Q1914,"Zunahme",-1*Q1914&gt;R1914,"Abnahme",TRUE,"Konstant")</f>
        <v>Konstant</v>
      </c>
      <c r="T1914">
        <f>IFERROR(INDEX(Gemeinde_Kennzahlen!A:C,MATCH(B1914,Gemeinde_Kennzahlen!B:B,),3),0)</f>
        <v>332</v>
      </c>
      <c r="U1914">
        <f>IFERROR(IF(ISNUMBER(INDEX(Gemeinde_Kennzahlen!A:W,MATCH(B1914,Gemeinde_Kennzahlen!B:B,),23)),INDEX(Gemeinde_Kennzahlen!A:W,MATCH(B1914,Gemeinde_Kennzahlen!B:B,),23),0),0)</f>
        <v>132</v>
      </c>
    </row>
    <row r="1915" spans="1:21" x14ac:dyDescent="0.2">
      <c r="A1915">
        <v>5925</v>
      </c>
      <c r="B1915" t="s">
        <v>484</v>
      </c>
      <c r="C1915" s="6">
        <v>0</v>
      </c>
      <c r="D1915" s="6">
        <v>0</v>
      </c>
      <c r="E1915" s="6">
        <v>0</v>
      </c>
      <c r="F1915" s="6">
        <v>0</v>
      </c>
      <c r="G1915" s="6">
        <v>0</v>
      </c>
      <c r="H1915" s="6">
        <v>0</v>
      </c>
      <c r="I1915" s="6">
        <v>0</v>
      </c>
      <c r="J1915" s="6">
        <v>0</v>
      </c>
      <c r="K1915" s="6">
        <v>0</v>
      </c>
      <c r="L1915" s="6">
        <v>0</v>
      </c>
      <c r="M1915" s="6">
        <f t="shared" si="180"/>
        <v>0</v>
      </c>
      <c r="N1915" s="6">
        <f t="shared" si="181"/>
        <v>0</v>
      </c>
      <c r="O1915" s="6">
        <f t="shared" si="182"/>
        <v>0</v>
      </c>
      <c r="P1915" s="6">
        <f t="shared" si="183"/>
        <v>0</v>
      </c>
      <c r="Q1915" s="6">
        <f t="shared" si="184"/>
        <v>0</v>
      </c>
      <c r="R1915" s="6">
        <f t="shared" si="185"/>
        <v>0</v>
      </c>
      <c r="S1915" t="str" cm="1">
        <f t="array" ref="S1915">_xlfn.IFS(R1915&gt;Q1915,"Zunahme",-1*Q1915&gt;R1915,"Abnahme",TRUE,"Konstant")</f>
        <v>Konstant</v>
      </c>
      <c r="T1915">
        <f>IFERROR(INDEX(Gemeinde_Kennzahlen!A:C,MATCH(B1915,Gemeinde_Kennzahlen!B:B,),3),0)</f>
        <v>208</v>
      </c>
      <c r="U1915">
        <f>IFERROR(IF(ISNUMBER(INDEX(Gemeinde_Kennzahlen!A:W,MATCH(B1915,Gemeinde_Kennzahlen!B:B,),23)),INDEX(Gemeinde_Kennzahlen!A:W,MATCH(B1915,Gemeinde_Kennzahlen!B:B,),23),0),0)</f>
        <v>69</v>
      </c>
    </row>
    <row r="1916" spans="1:21" x14ac:dyDescent="0.2">
      <c r="A1916">
        <v>5926</v>
      </c>
      <c r="B1916" t="s">
        <v>483</v>
      </c>
      <c r="C1916" s="6">
        <v>0</v>
      </c>
      <c r="D1916" s="6">
        <v>0</v>
      </c>
      <c r="E1916" s="6">
        <v>0</v>
      </c>
      <c r="F1916" s="6">
        <v>0</v>
      </c>
      <c r="G1916" s="6">
        <v>0</v>
      </c>
      <c r="H1916" s="6">
        <v>0</v>
      </c>
      <c r="I1916" s="6">
        <v>0</v>
      </c>
      <c r="J1916" s="6">
        <v>0</v>
      </c>
      <c r="K1916" s="6">
        <v>0</v>
      </c>
      <c r="L1916" s="6">
        <v>0</v>
      </c>
      <c r="M1916" s="6">
        <f t="shared" si="180"/>
        <v>0</v>
      </c>
      <c r="N1916" s="6">
        <f t="shared" si="181"/>
        <v>0</v>
      </c>
      <c r="O1916" s="6">
        <f t="shared" si="182"/>
        <v>0</v>
      </c>
      <c r="P1916" s="6">
        <f t="shared" si="183"/>
        <v>0</v>
      </c>
      <c r="Q1916" s="6">
        <f t="shared" si="184"/>
        <v>0</v>
      </c>
      <c r="R1916" s="6">
        <f t="shared" si="185"/>
        <v>0</v>
      </c>
      <c r="S1916" t="str" cm="1">
        <f t="array" ref="S1916">_xlfn.IFS(R1916&gt;Q1916,"Zunahme",-1*Q1916&gt;R1916,"Abnahme",TRUE,"Konstant")</f>
        <v>Konstant</v>
      </c>
      <c r="T1916">
        <f>IFERROR(INDEX(Gemeinde_Kennzahlen!A:C,MATCH(B1916,Gemeinde_Kennzahlen!B:B,),3),0)</f>
        <v>793</v>
      </c>
      <c r="U1916">
        <f>IFERROR(IF(ISNUMBER(INDEX(Gemeinde_Kennzahlen!A:W,MATCH(B1916,Gemeinde_Kennzahlen!B:B,),23)),INDEX(Gemeinde_Kennzahlen!A:W,MATCH(B1916,Gemeinde_Kennzahlen!B:B,),23),0),0)</f>
        <v>214</v>
      </c>
    </row>
    <row r="1917" spans="1:21" x14ac:dyDescent="0.2">
      <c r="A1917">
        <v>5928</v>
      </c>
      <c r="B1917" t="s">
        <v>482</v>
      </c>
      <c r="C1917" s="6">
        <v>0</v>
      </c>
      <c r="D1917" s="6">
        <v>0</v>
      </c>
      <c r="E1917" s="6">
        <v>0</v>
      </c>
      <c r="F1917" s="6">
        <v>0</v>
      </c>
      <c r="G1917" s="6">
        <v>0</v>
      </c>
      <c r="H1917" s="6">
        <v>0</v>
      </c>
      <c r="I1917" s="6">
        <v>0</v>
      </c>
      <c r="J1917" s="6">
        <v>0</v>
      </c>
      <c r="K1917" s="6">
        <v>0</v>
      </c>
      <c r="L1917" s="6">
        <v>0</v>
      </c>
      <c r="M1917" s="6">
        <f t="shared" si="180"/>
        <v>0</v>
      </c>
      <c r="N1917" s="6">
        <f t="shared" si="181"/>
        <v>0</v>
      </c>
      <c r="O1917" s="6">
        <f t="shared" si="182"/>
        <v>0</v>
      </c>
      <c r="P1917" s="6">
        <f t="shared" si="183"/>
        <v>0</v>
      </c>
      <c r="Q1917" s="6">
        <f t="shared" si="184"/>
        <v>0</v>
      </c>
      <c r="R1917" s="6">
        <f t="shared" si="185"/>
        <v>0</v>
      </c>
      <c r="S1917" t="str" cm="1">
        <f t="array" ref="S1917">_xlfn.IFS(R1917&gt;Q1917,"Zunahme",-1*Q1917&gt;R1917,"Abnahme",TRUE,"Konstant")</f>
        <v>Konstant</v>
      </c>
      <c r="T1917">
        <f>IFERROR(INDEX(Gemeinde_Kennzahlen!A:C,MATCH(B1917,Gemeinde_Kennzahlen!B:B,),3),0)</f>
        <v>185</v>
      </c>
      <c r="U1917">
        <f>IFERROR(IF(ISNUMBER(INDEX(Gemeinde_Kennzahlen!A:W,MATCH(B1917,Gemeinde_Kennzahlen!B:B,),23)),INDEX(Gemeinde_Kennzahlen!A:W,MATCH(B1917,Gemeinde_Kennzahlen!B:B,),23),0),0)</f>
        <v>0</v>
      </c>
    </row>
    <row r="1918" spans="1:21" x14ac:dyDescent="0.2">
      <c r="A1918">
        <v>5929</v>
      </c>
      <c r="B1918" t="s">
        <v>481</v>
      </c>
      <c r="C1918" s="6">
        <v>0</v>
      </c>
      <c r="D1918" s="6">
        <v>0</v>
      </c>
      <c r="E1918" s="6">
        <v>0</v>
      </c>
      <c r="F1918" s="6">
        <v>0</v>
      </c>
      <c r="G1918" s="6">
        <v>0</v>
      </c>
      <c r="H1918" s="6">
        <v>0</v>
      </c>
      <c r="I1918" s="6">
        <v>0</v>
      </c>
      <c r="J1918" s="6">
        <v>0</v>
      </c>
      <c r="K1918" s="6">
        <v>0</v>
      </c>
      <c r="L1918" s="6">
        <v>0</v>
      </c>
      <c r="M1918" s="6">
        <f t="shared" si="180"/>
        <v>0</v>
      </c>
      <c r="N1918" s="6">
        <f t="shared" si="181"/>
        <v>0</v>
      </c>
      <c r="O1918" s="6">
        <f t="shared" si="182"/>
        <v>0</v>
      </c>
      <c r="P1918" s="6">
        <f t="shared" si="183"/>
        <v>0</v>
      </c>
      <c r="Q1918" s="6">
        <f t="shared" si="184"/>
        <v>0</v>
      </c>
      <c r="R1918" s="6">
        <f t="shared" si="185"/>
        <v>0</v>
      </c>
      <c r="S1918" t="str" cm="1">
        <f t="array" ref="S1918">_xlfn.IFS(R1918&gt;Q1918,"Zunahme",-1*Q1918&gt;R1918,"Abnahme",TRUE,"Konstant")</f>
        <v>Konstant</v>
      </c>
      <c r="T1918">
        <f>IFERROR(INDEX(Gemeinde_Kennzahlen!A:C,MATCH(B1918,Gemeinde_Kennzahlen!B:B,),3),0)</f>
        <v>645</v>
      </c>
      <c r="U1918">
        <f>IFERROR(IF(ISNUMBER(INDEX(Gemeinde_Kennzahlen!A:W,MATCH(B1918,Gemeinde_Kennzahlen!B:B,),23)),INDEX(Gemeinde_Kennzahlen!A:W,MATCH(B1918,Gemeinde_Kennzahlen!B:B,),23),0),0)</f>
        <v>123</v>
      </c>
    </row>
    <row r="1919" spans="1:21" x14ac:dyDescent="0.2">
      <c r="A1919">
        <v>5930</v>
      </c>
      <c r="B1919" t="s">
        <v>480</v>
      </c>
      <c r="C1919" s="6">
        <v>0</v>
      </c>
      <c r="D1919" s="6">
        <v>0</v>
      </c>
      <c r="E1919" s="6">
        <v>0</v>
      </c>
      <c r="F1919" s="6">
        <v>0</v>
      </c>
      <c r="G1919" s="6">
        <v>0</v>
      </c>
      <c r="H1919" s="6">
        <v>0</v>
      </c>
      <c r="I1919" s="6">
        <v>0</v>
      </c>
      <c r="J1919" s="6">
        <v>0</v>
      </c>
      <c r="K1919" s="6">
        <v>0</v>
      </c>
      <c r="L1919" s="6">
        <v>0</v>
      </c>
      <c r="M1919" s="6">
        <f t="shared" si="180"/>
        <v>0</v>
      </c>
      <c r="N1919" s="6">
        <f t="shared" si="181"/>
        <v>0</v>
      </c>
      <c r="O1919" s="6">
        <f t="shared" si="182"/>
        <v>0</v>
      </c>
      <c r="P1919" s="6">
        <f t="shared" si="183"/>
        <v>0</v>
      </c>
      <c r="Q1919" s="6">
        <f t="shared" si="184"/>
        <v>0</v>
      </c>
      <c r="R1919" s="6">
        <f t="shared" si="185"/>
        <v>0</v>
      </c>
      <c r="S1919" t="str" cm="1">
        <f t="array" ref="S1919">_xlfn.IFS(R1919&gt;Q1919,"Zunahme",-1*Q1919&gt;R1919,"Abnahme",TRUE,"Konstant")</f>
        <v>Konstant</v>
      </c>
      <c r="T1919">
        <f>IFERROR(INDEX(Gemeinde_Kennzahlen!A:C,MATCH(B1919,Gemeinde_Kennzahlen!B:B,),3),0)</f>
        <v>215</v>
      </c>
      <c r="U1919">
        <f>IFERROR(IF(ISNUMBER(INDEX(Gemeinde_Kennzahlen!A:W,MATCH(B1919,Gemeinde_Kennzahlen!B:B,),23)),INDEX(Gemeinde_Kennzahlen!A:W,MATCH(B1919,Gemeinde_Kennzahlen!B:B,),23),0),0)</f>
        <v>0</v>
      </c>
    </row>
    <row r="1920" spans="1:21" x14ac:dyDescent="0.2">
      <c r="A1920">
        <v>5931</v>
      </c>
      <c r="B1920" t="s">
        <v>479</v>
      </c>
      <c r="C1920" s="6">
        <v>0</v>
      </c>
      <c r="D1920" s="6">
        <v>0</v>
      </c>
      <c r="E1920" s="6">
        <v>0</v>
      </c>
      <c r="F1920" s="6">
        <v>0</v>
      </c>
      <c r="G1920" s="6">
        <v>0</v>
      </c>
      <c r="H1920" s="6">
        <v>0</v>
      </c>
      <c r="I1920" s="6">
        <v>0</v>
      </c>
      <c r="J1920" s="6">
        <v>0</v>
      </c>
      <c r="K1920" s="6">
        <v>0</v>
      </c>
      <c r="L1920" s="6">
        <v>0</v>
      </c>
      <c r="M1920" s="6">
        <f t="shared" si="180"/>
        <v>0</v>
      </c>
      <c r="N1920" s="6">
        <f t="shared" si="181"/>
        <v>0</v>
      </c>
      <c r="O1920" s="6">
        <f t="shared" si="182"/>
        <v>0</v>
      </c>
      <c r="P1920" s="6">
        <f t="shared" si="183"/>
        <v>0</v>
      </c>
      <c r="Q1920" s="6">
        <f t="shared" si="184"/>
        <v>0</v>
      </c>
      <c r="R1920" s="6">
        <f t="shared" si="185"/>
        <v>0</v>
      </c>
      <c r="S1920" t="str" cm="1">
        <f t="array" ref="S1920">_xlfn.IFS(R1920&gt;Q1920,"Zunahme",-1*Q1920&gt;R1920,"Abnahme",TRUE,"Konstant")</f>
        <v>Konstant</v>
      </c>
      <c r="T1920">
        <f>IFERROR(INDEX(Gemeinde_Kennzahlen!A:C,MATCH(B1920,Gemeinde_Kennzahlen!B:B,),3),0)</f>
        <v>491</v>
      </c>
      <c r="U1920">
        <f>IFERROR(IF(ISNUMBER(INDEX(Gemeinde_Kennzahlen!A:W,MATCH(B1920,Gemeinde_Kennzahlen!B:B,),23)),INDEX(Gemeinde_Kennzahlen!A:W,MATCH(B1920,Gemeinde_Kennzahlen!B:B,),23),0),0)</f>
        <v>86</v>
      </c>
    </row>
    <row r="1921" spans="1:21" x14ac:dyDescent="0.2">
      <c r="A1921">
        <v>5932</v>
      </c>
      <c r="B1921" t="s">
        <v>478</v>
      </c>
      <c r="C1921" s="6">
        <v>0</v>
      </c>
      <c r="D1921" s="6">
        <v>0</v>
      </c>
      <c r="E1921" s="6">
        <v>0</v>
      </c>
      <c r="F1921" s="6">
        <v>0</v>
      </c>
      <c r="G1921" s="6">
        <v>0</v>
      </c>
      <c r="H1921" s="6">
        <v>0</v>
      </c>
      <c r="I1921" s="6">
        <v>0</v>
      </c>
      <c r="J1921" s="6">
        <v>0</v>
      </c>
      <c r="K1921" s="6">
        <v>0</v>
      </c>
      <c r="L1921" s="6">
        <v>0</v>
      </c>
      <c r="M1921" s="6">
        <f t="shared" si="180"/>
        <v>0</v>
      </c>
      <c r="N1921" s="6">
        <f t="shared" si="181"/>
        <v>0</v>
      </c>
      <c r="O1921" s="6">
        <f t="shared" si="182"/>
        <v>0</v>
      </c>
      <c r="P1921" s="6">
        <f t="shared" si="183"/>
        <v>0</v>
      </c>
      <c r="Q1921" s="6">
        <f t="shared" si="184"/>
        <v>0</v>
      </c>
      <c r="R1921" s="6">
        <f t="shared" si="185"/>
        <v>0</v>
      </c>
      <c r="S1921" t="str" cm="1">
        <f t="array" ref="S1921">_xlfn.IFS(R1921&gt;Q1921,"Zunahme",-1*Q1921&gt;R1921,"Abnahme",TRUE,"Konstant")</f>
        <v>Konstant</v>
      </c>
      <c r="T1921">
        <f>IFERROR(INDEX(Gemeinde_Kennzahlen!A:C,MATCH(B1921,Gemeinde_Kennzahlen!B:B,),3),0)</f>
        <v>225</v>
      </c>
      <c r="U1921">
        <f>IFERROR(IF(ISNUMBER(INDEX(Gemeinde_Kennzahlen!A:W,MATCH(B1921,Gemeinde_Kennzahlen!B:B,),23)),INDEX(Gemeinde_Kennzahlen!A:W,MATCH(B1921,Gemeinde_Kennzahlen!B:B,),23),0),0)</f>
        <v>28</v>
      </c>
    </row>
    <row r="1922" spans="1:21" x14ac:dyDescent="0.2">
      <c r="A1922">
        <v>5933</v>
      </c>
      <c r="B1922" t="s">
        <v>477</v>
      </c>
      <c r="C1922" s="6">
        <v>0</v>
      </c>
      <c r="D1922" s="6">
        <v>0</v>
      </c>
      <c r="E1922" s="6">
        <v>0</v>
      </c>
      <c r="F1922" s="6">
        <v>0</v>
      </c>
      <c r="G1922" s="6">
        <v>0</v>
      </c>
      <c r="H1922" s="6">
        <v>0</v>
      </c>
      <c r="I1922" s="6">
        <v>12.165450121654501</v>
      </c>
      <c r="J1922" s="6">
        <v>12.165450121654501</v>
      </c>
      <c r="K1922" s="6">
        <v>0</v>
      </c>
      <c r="L1922" s="6">
        <v>0</v>
      </c>
      <c r="M1922" s="6">
        <f t="shared" si="180"/>
        <v>2.4330900243309004</v>
      </c>
      <c r="N1922" s="6">
        <f t="shared" si="181"/>
        <v>0</v>
      </c>
      <c r="O1922" s="6">
        <f t="shared" si="182"/>
        <v>0</v>
      </c>
      <c r="P1922" s="6">
        <f t="shared" si="183"/>
        <v>4.8661800486618008</v>
      </c>
      <c r="Q1922" s="6">
        <f t="shared" si="184"/>
        <v>1.6220600162206</v>
      </c>
      <c r="R1922" s="6">
        <f t="shared" si="185"/>
        <v>2.4330900243309004</v>
      </c>
      <c r="S1922" t="str" cm="1">
        <f t="array" ref="S1922">_xlfn.IFS(R1922&gt;Q1922,"Zunahme",-1*Q1922&gt;R1922,"Abnahme",TRUE,"Konstant")</f>
        <v>Zunahme</v>
      </c>
      <c r="T1922">
        <f>IFERROR(INDEX(Gemeinde_Kennzahlen!A:C,MATCH(B1922,Gemeinde_Kennzahlen!B:B,),3),0)</f>
        <v>709</v>
      </c>
      <c r="U1922">
        <f>IFERROR(IF(ISNUMBER(INDEX(Gemeinde_Kennzahlen!A:W,MATCH(B1922,Gemeinde_Kennzahlen!B:B,),23)),INDEX(Gemeinde_Kennzahlen!A:W,MATCH(B1922,Gemeinde_Kennzahlen!B:B,),23),0),0)</f>
        <v>113</v>
      </c>
    </row>
    <row r="1923" spans="1:21" x14ac:dyDescent="0.2">
      <c r="A1923">
        <v>5934</v>
      </c>
      <c r="B1923" t="s">
        <v>476</v>
      </c>
      <c r="C1923" s="6">
        <v>0</v>
      </c>
      <c r="D1923" s="6">
        <v>0</v>
      </c>
      <c r="E1923" s="6">
        <v>0</v>
      </c>
      <c r="F1923" s="6">
        <v>0</v>
      </c>
      <c r="G1923" s="6">
        <v>0</v>
      </c>
      <c r="H1923" s="6">
        <v>0</v>
      </c>
      <c r="I1923" s="6">
        <v>0</v>
      </c>
      <c r="J1923" s="6">
        <v>0</v>
      </c>
      <c r="K1923" s="6">
        <v>0</v>
      </c>
      <c r="L1923" s="6">
        <v>0</v>
      </c>
      <c r="M1923" s="6">
        <f t="shared" si="180"/>
        <v>0</v>
      </c>
      <c r="N1923" s="6">
        <f t="shared" si="181"/>
        <v>0</v>
      </c>
      <c r="O1923" s="6">
        <f t="shared" si="182"/>
        <v>0</v>
      </c>
      <c r="P1923" s="6">
        <f t="shared" si="183"/>
        <v>0</v>
      </c>
      <c r="Q1923" s="6">
        <f t="shared" si="184"/>
        <v>0</v>
      </c>
      <c r="R1923" s="6">
        <f t="shared" si="185"/>
        <v>0</v>
      </c>
      <c r="S1923" t="str" cm="1">
        <f t="array" ref="S1923">_xlfn.IFS(R1923&gt;Q1923,"Zunahme",-1*Q1923&gt;R1923,"Abnahme",TRUE,"Konstant")</f>
        <v>Konstant</v>
      </c>
      <c r="T1923">
        <f>IFERROR(INDEX(Gemeinde_Kennzahlen!A:C,MATCH(B1923,Gemeinde_Kennzahlen!B:B,),3),0)</f>
        <v>227</v>
      </c>
      <c r="U1923">
        <f>IFERROR(IF(ISNUMBER(INDEX(Gemeinde_Kennzahlen!A:W,MATCH(B1923,Gemeinde_Kennzahlen!B:B,),23)),INDEX(Gemeinde_Kennzahlen!A:W,MATCH(B1923,Gemeinde_Kennzahlen!B:B,),23),0),0)</f>
        <v>46</v>
      </c>
    </row>
    <row r="1924" spans="1:21" x14ac:dyDescent="0.2">
      <c r="A1924">
        <v>5935</v>
      </c>
      <c r="B1924" t="s">
        <v>475</v>
      </c>
      <c r="C1924" s="6">
        <v>0</v>
      </c>
      <c r="D1924" s="6">
        <v>0</v>
      </c>
      <c r="E1924" s="6">
        <v>0</v>
      </c>
      <c r="F1924" s="6">
        <v>0</v>
      </c>
      <c r="G1924" s="6">
        <v>0</v>
      </c>
      <c r="H1924" s="6">
        <v>0</v>
      </c>
      <c r="I1924" s="6">
        <v>0</v>
      </c>
      <c r="J1924" s="6">
        <v>0</v>
      </c>
      <c r="K1924" s="6">
        <v>0</v>
      </c>
      <c r="L1924" s="6">
        <v>0</v>
      </c>
      <c r="M1924" s="6">
        <f t="shared" si="180"/>
        <v>0</v>
      </c>
      <c r="N1924" s="6">
        <f t="shared" si="181"/>
        <v>0</v>
      </c>
      <c r="O1924" s="6">
        <f t="shared" si="182"/>
        <v>0</v>
      </c>
      <c r="P1924" s="6">
        <f t="shared" si="183"/>
        <v>0</v>
      </c>
      <c r="Q1924" s="6">
        <f t="shared" si="184"/>
        <v>0</v>
      </c>
      <c r="R1924" s="6">
        <f t="shared" si="185"/>
        <v>0</v>
      </c>
      <c r="S1924" t="str" cm="1">
        <f t="array" ref="S1924">_xlfn.IFS(R1924&gt;Q1924,"Zunahme",-1*Q1924&gt;R1924,"Abnahme",TRUE,"Konstant")</f>
        <v>Konstant</v>
      </c>
      <c r="T1924">
        <f>IFERROR(INDEX(Gemeinde_Kennzahlen!A:C,MATCH(B1924,Gemeinde_Kennzahlen!B:B,),3),0)</f>
        <v>101</v>
      </c>
      <c r="U1924">
        <f>IFERROR(IF(ISNUMBER(INDEX(Gemeinde_Kennzahlen!A:W,MATCH(B1924,Gemeinde_Kennzahlen!B:B,),23)),INDEX(Gemeinde_Kennzahlen!A:W,MATCH(B1924,Gemeinde_Kennzahlen!B:B,),23),0),0)</f>
        <v>0</v>
      </c>
    </row>
    <row r="1925" spans="1:21" x14ac:dyDescent="0.2">
      <c r="A1925">
        <v>5937</v>
      </c>
      <c r="B1925" t="s">
        <v>474</v>
      </c>
      <c r="C1925" s="6">
        <v>0</v>
      </c>
      <c r="D1925" s="6">
        <v>0</v>
      </c>
      <c r="E1925" s="6">
        <v>0</v>
      </c>
      <c r="F1925" s="6">
        <v>0</v>
      </c>
      <c r="G1925" s="6">
        <v>0</v>
      </c>
      <c r="H1925" s="6">
        <v>0</v>
      </c>
      <c r="I1925" s="6">
        <v>0</v>
      </c>
      <c r="J1925" s="6">
        <v>0</v>
      </c>
      <c r="K1925" s="6">
        <v>0</v>
      </c>
      <c r="L1925" s="6">
        <v>0</v>
      </c>
      <c r="M1925" s="6">
        <f t="shared" si="180"/>
        <v>0</v>
      </c>
      <c r="N1925" s="6">
        <f t="shared" si="181"/>
        <v>0</v>
      </c>
      <c r="O1925" s="6">
        <f t="shared" si="182"/>
        <v>0</v>
      </c>
      <c r="P1925" s="6">
        <f t="shared" si="183"/>
        <v>0</v>
      </c>
      <c r="Q1925" s="6">
        <f t="shared" si="184"/>
        <v>0</v>
      </c>
      <c r="R1925" s="6">
        <f t="shared" si="185"/>
        <v>0</v>
      </c>
      <c r="S1925" t="str" cm="1">
        <f t="array" ref="S1925">_xlfn.IFS(R1925&gt;Q1925,"Zunahme",-1*Q1925&gt;R1925,"Abnahme",TRUE,"Konstant")</f>
        <v>Konstant</v>
      </c>
      <c r="T1925">
        <f>IFERROR(INDEX(Gemeinde_Kennzahlen!A:C,MATCH(B1925,Gemeinde_Kennzahlen!B:B,),3),0)</f>
        <v>135</v>
      </c>
      <c r="U1925">
        <f>IFERROR(IF(ISNUMBER(INDEX(Gemeinde_Kennzahlen!A:W,MATCH(B1925,Gemeinde_Kennzahlen!B:B,),23)),INDEX(Gemeinde_Kennzahlen!A:W,MATCH(B1925,Gemeinde_Kennzahlen!B:B,),23),0),0)</f>
        <v>0</v>
      </c>
    </row>
    <row r="1926" spans="1:21" x14ac:dyDescent="0.2">
      <c r="A1926">
        <v>5938</v>
      </c>
      <c r="B1926" t="s">
        <v>473</v>
      </c>
      <c r="C1926" s="6">
        <v>1.8025596346812476</v>
      </c>
      <c r="D1926" s="6">
        <v>2.8039816539486071</v>
      </c>
      <c r="E1926" s="6">
        <v>1.8025596346812476</v>
      </c>
      <c r="F1926" s="6">
        <v>2.8039816539486071</v>
      </c>
      <c r="G1926" s="6">
        <v>2.6036972500951352</v>
      </c>
      <c r="H1926" s="6">
        <v>1.8025596346812476</v>
      </c>
      <c r="I1926" s="6">
        <v>3.004266057802079</v>
      </c>
      <c r="J1926" s="6">
        <v>1.2017064231208316</v>
      </c>
      <c r="K1926" s="6">
        <v>1.6022752308277755</v>
      </c>
      <c r="L1926" s="6">
        <v>2.0028440385347195</v>
      </c>
      <c r="M1926" s="6">
        <f t="shared" si="180"/>
        <v>2.1430431212321497</v>
      </c>
      <c r="N1926" s="6">
        <f t="shared" si="181"/>
        <v>1.9027018366079835</v>
      </c>
      <c r="O1926" s="6">
        <f t="shared" si="182"/>
        <v>2.3633559654709684</v>
      </c>
      <c r="P1926" s="6">
        <f t="shared" si="183"/>
        <v>1.9227302769933305</v>
      </c>
      <c r="Q1926" s="6">
        <f t="shared" si="184"/>
        <v>0.19360825705835605</v>
      </c>
      <c r="R1926" s="6">
        <f t="shared" si="185"/>
        <v>-0.22031284423881914</v>
      </c>
      <c r="S1926" t="str" cm="1">
        <f t="array" ref="S1926">_xlfn.IFS(R1926&gt;Q1926,"Zunahme",-1*Q1926&gt;R1926,"Abnahme",TRUE,"Konstant")</f>
        <v>Abnahme</v>
      </c>
      <c r="T1926">
        <f>IFERROR(INDEX(Gemeinde_Kennzahlen!A:C,MATCH(B1926,Gemeinde_Kennzahlen!B:B,),3),0)</f>
        <v>30156</v>
      </c>
      <c r="U1926">
        <f>IFERROR(IF(ISNUMBER(INDEX(Gemeinde_Kennzahlen!A:W,MATCH(B1926,Gemeinde_Kennzahlen!B:B,),23)),INDEX(Gemeinde_Kennzahlen!A:W,MATCH(B1926,Gemeinde_Kennzahlen!B:B,),23),0),0)</f>
        <v>19773</v>
      </c>
    </row>
    <row r="1927" spans="1:21" x14ac:dyDescent="0.2">
      <c r="A1927">
        <v>5939</v>
      </c>
      <c r="B1927" t="s">
        <v>472</v>
      </c>
      <c r="C1927" s="6">
        <v>0</v>
      </c>
      <c r="D1927" s="6">
        <v>0</v>
      </c>
      <c r="E1927" s="6">
        <v>0</v>
      </c>
      <c r="F1927" s="6">
        <v>0</v>
      </c>
      <c r="G1927" s="6">
        <v>4.5055192610948414</v>
      </c>
      <c r="H1927" s="6">
        <v>0</v>
      </c>
      <c r="I1927" s="6">
        <v>2.2527596305474207</v>
      </c>
      <c r="J1927" s="6">
        <v>2.2527596305474207</v>
      </c>
      <c r="K1927" s="6">
        <v>2.2527596305474207</v>
      </c>
      <c r="L1927" s="6">
        <v>0</v>
      </c>
      <c r="M1927" s="6">
        <f t="shared" si="180"/>
        <v>1.1263798152737103</v>
      </c>
      <c r="N1927" s="6">
        <f t="shared" si="181"/>
        <v>0</v>
      </c>
      <c r="O1927" s="6">
        <f t="shared" si="182"/>
        <v>0.90110385221896827</v>
      </c>
      <c r="P1927" s="6">
        <f t="shared" si="183"/>
        <v>1.3516557783284524</v>
      </c>
      <c r="Q1927" s="6">
        <f t="shared" si="184"/>
        <v>0.50373236708713442</v>
      </c>
      <c r="R1927" s="6">
        <f t="shared" si="185"/>
        <v>0.22527596305474207</v>
      </c>
      <c r="S1927" t="str" cm="1">
        <f t="array" ref="S1927">_xlfn.IFS(R1927&gt;Q1927,"Zunahme",-1*Q1927&gt;R1927,"Abnahme",TRUE,"Konstant")</f>
        <v>Konstant</v>
      </c>
      <c r="T1927">
        <f>IFERROR(INDEX(Gemeinde_Kennzahlen!A:C,MATCH(B1927,Gemeinde_Kennzahlen!B:B,),3),0)</f>
        <v>3432</v>
      </c>
      <c r="U1927">
        <f>IFERROR(IF(ISNUMBER(INDEX(Gemeinde_Kennzahlen!A:W,MATCH(B1927,Gemeinde_Kennzahlen!B:B,),23)),INDEX(Gemeinde_Kennzahlen!A:W,MATCH(B1927,Gemeinde_Kennzahlen!B:B,),23),0),0)</f>
        <v>1007</v>
      </c>
    </row>
    <row r="1928" spans="1:21" x14ac:dyDescent="0.2">
      <c r="A1928">
        <v>6002</v>
      </c>
      <c r="B1928" t="s">
        <v>471</v>
      </c>
      <c r="C1928" s="6">
        <v>0.86865879082696318</v>
      </c>
      <c r="D1928" s="6">
        <v>1.7373175816539264</v>
      </c>
      <c r="E1928" s="6">
        <v>3.4746351633078527</v>
      </c>
      <c r="F1928" s="6">
        <v>0.86865879082696318</v>
      </c>
      <c r="G1928" s="6">
        <v>2.6059763724808893</v>
      </c>
      <c r="H1928" s="6">
        <v>0</v>
      </c>
      <c r="I1928" s="6">
        <v>1.7373175816539264</v>
      </c>
      <c r="J1928" s="6">
        <v>1.7373175816539264</v>
      </c>
      <c r="K1928" s="6">
        <v>0.86865879082696318</v>
      </c>
      <c r="L1928" s="6">
        <v>0.43432939541348159</v>
      </c>
      <c r="M1928" s="6">
        <f t="shared" si="180"/>
        <v>1.433287004864489</v>
      </c>
      <c r="N1928" s="6">
        <f t="shared" si="181"/>
        <v>1.3029881862404449</v>
      </c>
      <c r="O1928" s="6">
        <f t="shared" si="182"/>
        <v>1.9110493398193189</v>
      </c>
      <c r="P1928" s="6">
        <f t="shared" si="183"/>
        <v>0.95552466990965945</v>
      </c>
      <c r="Q1928" s="6">
        <f t="shared" si="184"/>
        <v>0.33045842629468758</v>
      </c>
      <c r="R1928" s="6">
        <f t="shared" si="185"/>
        <v>-0.47776233495482956</v>
      </c>
      <c r="S1928" t="str" cm="1">
        <f t="array" ref="S1928">_xlfn.IFS(R1928&gt;Q1928,"Zunahme",-1*Q1928&gt;R1928,"Abnahme",TRUE,"Konstant")</f>
        <v>Abnahme</v>
      </c>
      <c r="T1928">
        <f>IFERROR(INDEX(Gemeinde_Kennzahlen!A:C,MATCH(B1928,Gemeinde_Kennzahlen!B:B,),3),0)</f>
        <v>13079</v>
      </c>
      <c r="U1928">
        <f>IFERROR(IF(ISNUMBER(INDEX(Gemeinde_Kennzahlen!A:W,MATCH(B1928,Gemeinde_Kennzahlen!B:B,),23)),INDEX(Gemeinde_Kennzahlen!A:W,MATCH(B1928,Gemeinde_Kennzahlen!B:B,),23),0),0)</f>
        <v>9945</v>
      </c>
    </row>
    <row r="1929" spans="1:21" x14ac:dyDescent="0.2">
      <c r="A1929">
        <v>6004</v>
      </c>
      <c r="B1929" t="s">
        <v>470</v>
      </c>
      <c r="C1929" s="6">
        <v>0</v>
      </c>
      <c r="D1929" s="6">
        <v>0</v>
      </c>
      <c r="E1929" s="6">
        <v>0</v>
      </c>
      <c r="F1929" s="6">
        <v>0</v>
      </c>
      <c r="G1929" s="6">
        <v>0</v>
      </c>
      <c r="H1929" s="6">
        <v>0</v>
      </c>
      <c r="I1929" s="6">
        <v>0</v>
      </c>
      <c r="J1929" s="6">
        <v>0</v>
      </c>
      <c r="K1929" s="6">
        <v>0</v>
      </c>
      <c r="L1929" s="6">
        <v>0</v>
      </c>
      <c r="M1929" s="6">
        <f t="shared" si="180"/>
        <v>0</v>
      </c>
      <c r="N1929" s="6">
        <f t="shared" si="181"/>
        <v>0</v>
      </c>
      <c r="O1929" s="6">
        <f t="shared" si="182"/>
        <v>0</v>
      </c>
      <c r="P1929" s="6">
        <f t="shared" si="183"/>
        <v>0</v>
      </c>
      <c r="Q1929" s="6">
        <f t="shared" si="184"/>
        <v>0</v>
      </c>
      <c r="R1929" s="6">
        <f t="shared" si="185"/>
        <v>0</v>
      </c>
      <c r="S1929" t="str" cm="1">
        <f t="array" ref="S1929">_xlfn.IFS(R1929&gt;Q1929,"Zunahme",-1*Q1929&gt;R1929,"Abnahme",TRUE,"Konstant")</f>
        <v>Konstant</v>
      </c>
      <c r="T1929">
        <f>IFERROR(INDEX(Gemeinde_Kennzahlen!A:C,MATCH(B1929,Gemeinde_Kennzahlen!B:B,),3),0)</f>
        <v>338</v>
      </c>
      <c r="U1929">
        <f>IFERROR(IF(ISNUMBER(INDEX(Gemeinde_Kennzahlen!A:W,MATCH(B1929,Gemeinde_Kennzahlen!B:B,),23)),INDEX(Gemeinde_Kennzahlen!A:W,MATCH(B1929,Gemeinde_Kennzahlen!B:B,),23),0),0)</f>
        <v>77</v>
      </c>
    </row>
    <row r="1930" spans="1:21" x14ac:dyDescent="0.2">
      <c r="A1930">
        <v>6007</v>
      </c>
      <c r="B1930" t="s">
        <v>469</v>
      </c>
      <c r="C1930" s="6">
        <v>2.3889154323936932</v>
      </c>
      <c r="D1930" s="6">
        <v>0</v>
      </c>
      <c r="E1930" s="6">
        <v>1.5926102882624622</v>
      </c>
      <c r="F1930" s="6">
        <v>0.7963051441312311</v>
      </c>
      <c r="G1930" s="6">
        <v>0.7963051441312311</v>
      </c>
      <c r="H1930" s="6">
        <v>2.3889154323936932</v>
      </c>
      <c r="I1930" s="6">
        <v>1.5926102882624622</v>
      </c>
      <c r="J1930" s="6">
        <v>2.3889154323936932</v>
      </c>
      <c r="K1930" s="6">
        <v>0</v>
      </c>
      <c r="L1930" s="6">
        <v>2.3889154323936932</v>
      </c>
      <c r="M1930" s="6">
        <f t="shared" si="180"/>
        <v>1.4333492594362158</v>
      </c>
      <c r="N1930" s="6">
        <f t="shared" si="181"/>
        <v>1.5926102882624622</v>
      </c>
      <c r="O1930" s="6">
        <f t="shared" si="182"/>
        <v>1.1148272017837235</v>
      </c>
      <c r="P1930" s="6">
        <f t="shared" si="183"/>
        <v>1.7518713170887081</v>
      </c>
      <c r="Q1930" s="6">
        <f t="shared" si="184"/>
        <v>0.30954779926980414</v>
      </c>
      <c r="R1930" s="6">
        <f t="shared" si="185"/>
        <v>0.31852205765249231</v>
      </c>
      <c r="S1930" t="str" cm="1">
        <f t="array" ref="S1930">_xlfn.IFS(R1930&gt;Q1930,"Zunahme",-1*Q1930&gt;R1930,"Abnahme",TRUE,"Konstant")</f>
        <v>Zunahme</v>
      </c>
      <c r="T1930">
        <f>IFERROR(INDEX(Gemeinde_Kennzahlen!A:C,MATCH(B1930,Gemeinde_Kennzahlen!B:B,),3),0)</f>
        <v>10175</v>
      </c>
      <c r="U1930">
        <f>IFERROR(IF(ISNUMBER(INDEX(Gemeinde_Kennzahlen!A:W,MATCH(B1930,Gemeinde_Kennzahlen!B:B,),23)),INDEX(Gemeinde_Kennzahlen!A:W,MATCH(B1930,Gemeinde_Kennzahlen!B:B,),23),0),0)</f>
        <v>2383</v>
      </c>
    </row>
    <row r="1931" spans="1:21" x14ac:dyDescent="0.2">
      <c r="A1931">
        <v>6008</v>
      </c>
      <c r="B1931" t="s">
        <v>468</v>
      </c>
      <c r="C1931" s="6">
        <v>0</v>
      </c>
      <c r="D1931" s="6">
        <v>0</v>
      </c>
      <c r="E1931" s="6">
        <v>3.9808917197452232</v>
      </c>
      <c r="F1931" s="6">
        <v>3.9808917197452232</v>
      </c>
      <c r="G1931" s="6">
        <v>0</v>
      </c>
      <c r="H1931" s="6">
        <v>0</v>
      </c>
      <c r="I1931" s="6">
        <v>0</v>
      </c>
      <c r="J1931" s="6">
        <v>0</v>
      </c>
      <c r="K1931" s="6">
        <v>0</v>
      </c>
      <c r="L1931" s="6">
        <v>0</v>
      </c>
      <c r="M1931" s="6">
        <f t="shared" si="180"/>
        <v>0.79617834394904463</v>
      </c>
      <c r="N1931" s="6">
        <f t="shared" si="181"/>
        <v>0</v>
      </c>
      <c r="O1931" s="6">
        <f t="shared" si="182"/>
        <v>1.5923566878980893</v>
      </c>
      <c r="P1931" s="6">
        <f t="shared" si="183"/>
        <v>0</v>
      </c>
      <c r="Q1931" s="6">
        <f t="shared" si="184"/>
        <v>0.53078556263269638</v>
      </c>
      <c r="R1931" s="6">
        <f t="shared" si="185"/>
        <v>-0.79617834394904463</v>
      </c>
      <c r="S1931" t="str" cm="1">
        <f t="array" ref="S1931">_xlfn.IFS(R1931&gt;Q1931,"Zunahme",-1*Q1931&gt;R1931,"Abnahme",TRUE,"Konstant")</f>
        <v>Abnahme</v>
      </c>
      <c r="T1931">
        <f>IFERROR(INDEX(Gemeinde_Kennzahlen!A:C,MATCH(B1931,Gemeinde_Kennzahlen!B:B,),3),0)</f>
        <v>2111</v>
      </c>
      <c r="U1931">
        <f>IFERROR(IF(ISNUMBER(INDEX(Gemeinde_Kennzahlen!A:W,MATCH(B1931,Gemeinde_Kennzahlen!B:B,),23)),INDEX(Gemeinde_Kennzahlen!A:W,MATCH(B1931,Gemeinde_Kennzahlen!B:B,),23),0),0)</f>
        <v>401</v>
      </c>
    </row>
    <row r="1932" spans="1:21" x14ac:dyDescent="0.2">
      <c r="A1932">
        <v>6009</v>
      </c>
      <c r="B1932" t="s">
        <v>467</v>
      </c>
      <c r="C1932" s="6">
        <v>0</v>
      </c>
      <c r="D1932" s="6">
        <v>0</v>
      </c>
      <c r="E1932" s="6">
        <v>0</v>
      </c>
      <c r="F1932" s="6">
        <v>0</v>
      </c>
      <c r="G1932" s="6">
        <v>0</v>
      </c>
      <c r="H1932" s="6">
        <v>0</v>
      </c>
      <c r="I1932" s="6">
        <v>0</v>
      </c>
      <c r="J1932" s="6">
        <v>39.292730844793709</v>
      </c>
      <c r="K1932" s="6">
        <v>0</v>
      </c>
      <c r="L1932" s="6">
        <v>0</v>
      </c>
      <c r="M1932" s="6">
        <f t="shared" si="180"/>
        <v>3.9292730844793708</v>
      </c>
      <c r="N1932" s="6">
        <f t="shared" si="181"/>
        <v>0</v>
      </c>
      <c r="O1932" s="6">
        <f t="shared" si="182"/>
        <v>0</v>
      </c>
      <c r="P1932" s="6">
        <f t="shared" si="183"/>
        <v>7.8585461689587417</v>
      </c>
      <c r="Q1932" s="6">
        <f t="shared" si="184"/>
        <v>3.9292730844793704</v>
      </c>
      <c r="R1932" s="6">
        <f t="shared" si="185"/>
        <v>3.9292730844793708</v>
      </c>
      <c r="S1932" t="str" cm="1">
        <f t="array" ref="S1932">_xlfn.IFS(R1932&gt;Q1932,"Zunahme",-1*Q1932&gt;R1932,"Abnahme",TRUE,"Konstant")</f>
        <v>Konstant</v>
      </c>
      <c r="T1932">
        <f>IFERROR(INDEX(Gemeinde_Kennzahlen!A:C,MATCH(B1932,Gemeinde_Kennzahlen!B:B,),3),0)</f>
        <v>300</v>
      </c>
      <c r="U1932">
        <f>IFERROR(IF(ISNUMBER(INDEX(Gemeinde_Kennzahlen!A:W,MATCH(B1932,Gemeinde_Kennzahlen!B:B,),23)),INDEX(Gemeinde_Kennzahlen!A:W,MATCH(B1932,Gemeinde_Kennzahlen!B:B,),23),0),0)</f>
        <v>209</v>
      </c>
    </row>
    <row r="1933" spans="1:21" x14ac:dyDescent="0.2">
      <c r="A1933">
        <v>6010</v>
      </c>
      <c r="B1933" t="s">
        <v>466</v>
      </c>
      <c r="C1933" s="6">
        <v>0</v>
      </c>
      <c r="D1933" s="6">
        <v>0</v>
      </c>
      <c r="E1933" s="6">
        <v>0</v>
      </c>
      <c r="F1933" s="6">
        <v>0</v>
      </c>
      <c r="G1933" s="6">
        <v>0</v>
      </c>
      <c r="H1933" s="6">
        <v>0</v>
      </c>
      <c r="I1933" s="6">
        <v>0</v>
      </c>
      <c r="J1933" s="6">
        <v>0</v>
      </c>
      <c r="K1933" s="6">
        <v>0</v>
      </c>
      <c r="L1933" s="6">
        <v>0</v>
      </c>
      <c r="M1933" s="6">
        <f t="shared" si="180"/>
        <v>0</v>
      </c>
      <c r="N1933" s="6">
        <f t="shared" si="181"/>
        <v>0</v>
      </c>
      <c r="O1933" s="6">
        <f t="shared" si="182"/>
        <v>0</v>
      </c>
      <c r="P1933" s="6">
        <f t="shared" si="183"/>
        <v>0</v>
      </c>
      <c r="Q1933" s="6">
        <f t="shared" si="184"/>
        <v>0</v>
      </c>
      <c r="R1933" s="6">
        <f t="shared" si="185"/>
        <v>0</v>
      </c>
      <c r="S1933" t="str" cm="1">
        <f t="array" ref="S1933">_xlfn.IFS(R1933&gt;Q1933,"Zunahme",-1*Q1933&gt;R1933,"Abnahme",TRUE,"Konstant")</f>
        <v>Konstant</v>
      </c>
      <c r="T1933">
        <f>IFERROR(INDEX(Gemeinde_Kennzahlen!A:C,MATCH(B1933,Gemeinde_Kennzahlen!B:B,),3),0)</f>
        <v>971</v>
      </c>
      <c r="U1933">
        <f>IFERROR(IF(ISNUMBER(INDEX(Gemeinde_Kennzahlen!A:W,MATCH(B1933,Gemeinde_Kennzahlen!B:B,),23)),INDEX(Gemeinde_Kennzahlen!A:W,MATCH(B1933,Gemeinde_Kennzahlen!B:B,),23),0),0)</f>
        <v>171</v>
      </c>
    </row>
    <row r="1934" spans="1:21" x14ac:dyDescent="0.2">
      <c r="A1934">
        <v>6011</v>
      </c>
      <c r="B1934" t="s">
        <v>465</v>
      </c>
      <c r="C1934" s="6">
        <v>0</v>
      </c>
      <c r="D1934" s="6">
        <v>0</v>
      </c>
      <c r="E1934" s="6">
        <v>0</v>
      </c>
      <c r="F1934" s="6">
        <v>0</v>
      </c>
      <c r="G1934" s="6">
        <v>0</v>
      </c>
      <c r="H1934" s="6">
        <v>0</v>
      </c>
      <c r="I1934" s="6">
        <v>0</v>
      </c>
      <c r="J1934" s="6">
        <v>135.13513513513513</v>
      </c>
      <c r="K1934" s="6">
        <v>0</v>
      </c>
      <c r="L1934" s="6">
        <v>0</v>
      </c>
      <c r="M1934" s="6">
        <f t="shared" si="180"/>
        <v>13.513513513513512</v>
      </c>
      <c r="N1934" s="6">
        <f t="shared" si="181"/>
        <v>0</v>
      </c>
      <c r="O1934" s="6">
        <f t="shared" si="182"/>
        <v>0</v>
      </c>
      <c r="P1934" s="6">
        <f t="shared" si="183"/>
        <v>27.027027027027025</v>
      </c>
      <c r="Q1934" s="6">
        <f t="shared" si="184"/>
        <v>13.51351351351351</v>
      </c>
      <c r="R1934" s="6">
        <f t="shared" si="185"/>
        <v>13.513513513513512</v>
      </c>
      <c r="S1934" t="str" cm="1">
        <f t="array" ref="S1934">_xlfn.IFS(R1934&gt;Q1934,"Zunahme",-1*Q1934&gt;R1934,"Abnahme",TRUE,"Konstant")</f>
        <v>Konstant</v>
      </c>
      <c r="T1934">
        <f>IFERROR(INDEX(Gemeinde_Kennzahlen!A:C,MATCH(B1934,Gemeinde_Kennzahlen!B:B,),3),0)</f>
        <v>74</v>
      </c>
      <c r="U1934">
        <f>IFERROR(IF(ISNUMBER(INDEX(Gemeinde_Kennzahlen!A:W,MATCH(B1934,Gemeinde_Kennzahlen!B:B,),23)),INDEX(Gemeinde_Kennzahlen!A:W,MATCH(B1934,Gemeinde_Kennzahlen!B:B,),23),0),0)</f>
        <v>0</v>
      </c>
    </row>
    <row r="1935" spans="1:21" x14ac:dyDescent="0.2">
      <c r="A1935">
        <v>6021</v>
      </c>
      <c r="B1935" t="s">
        <v>464</v>
      </c>
      <c r="C1935" s="6">
        <v>0</v>
      </c>
      <c r="D1935" s="6">
        <v>0</v>
      </c>
      <c r="E1935" s="6">
        <v>0</v>
      </c>
      <c r="F1935" s="6">
        <v>2.3934897079942554</v>
      </c>
      <c r="G1935" s="6">
        <v>0</v>
      </c>
      <c r="H1935" s="6">
        <v>4.7869794159885108</v>
      </c>
      <c r="I1935" s="6">
        <v>0</v>
      </c>
      <c r="J1935" s="6">
        <v>2.3934897079942554</v>
      </c>
      <c r="K1935" s="6">
        <v>0</v>
      </c>
      <c r="L1935" s="6">
        <v>0</v>
      </c>
      <c r="M1935" s="6">
        <f t="shared" si="180"/>
        <v>0.95739588319770219</v>
      </c>
      <c r="N1935" s="6">
        <f t="shared" si="181"/>
        <v>0</v>
      </c>
      <c r="O1935" s="6">
        <f t="shared" si="182"/>
        <v>0.4786979415988511</v>
      </c>
      <c r="P1935" s="6">
        <f t="shared" si="183"/>
        <v>1.4360938247965531</v>
      </c>
      <c r="Q1935" s="6">
        <f t="shared" si="184"/>
        <v>0.5292204867329503</v>
      </c>
      <c r="R1935" s="6">
        <f t="shared" si="185"/>
        <v>0.47869794159885093</v>
      </c>
      <c r="S1935" t="str" cm="1">
        <f t="array" ref="S1935">_xlfn.IFS(R1935&gt;Q1935,"Zunahme",-1*Q1935&gt;R1935,"Abnahme",TRUE,"Konstant")</f>
        <v>Konstant</v>
      </c>
      <c r="T1935">
        <f>IFERROR(INDEX(Gemeinde_Kennzahlen!A:C,MATCH(B1935,Gemeinde_Kennzahlen!B:B,),3),0)</f>
        <v>3293</v>
      </c>
      <c r="U1935">
        <f>IFERROR(IF(ISNUMBER(INDEX(Gemeinde_Kennzahlen!A:W,MATCH(B1935,Gemeinde_Kennzahlen!B:B,),23)),INDEX(Gemeinde_Kennzahlen!A:W,MATCH(B1935,Gemeinde_Kennzahlen!B:B,),23),0),0)</f>
        <v>885</v>
      </c>
    </row>
    <row r="1936" spans="1:21" x14ac:dyDescent="0.2">
      <c r="A1936">
        <v>6022</v>
      </c>
      <c r="B1936" t="s">
        <v>463</v>
      </c>
      <c r="C1936" s="6">
        <v>0</v>
      </c>
      <c r="D1936" s="6">
        <v>0</v>
      </c>
      <c r="E1936" s="6">
        <v>0</v>
      </c>
      <c r="F1936" s="6">
        <v>0</v>
      </c>
      <c r="G1936" s="6">
        <v>0</v>
      </c>
      <c r="H1936" s="6">
        <v>1.9627085377821396</v>
      </c>
      <c r="I1936" s="6">
        <v>1.9627085377821396</v>
      </c>
      <c r="J1936" s="6">
        <v>1.9627085377821396</v>
      </c>
      <c r="K1936" s="6">
        <v>0</v>
      </c>
      <c r="L1936" s="6">
        <v>0</v>
      </c>
      <c r="M1936" s="6">
        <f t="shared" si="180"/>
        <v>0.58881256133464188</v>
      </c>
      <c r="N1936" s="6">
        <f t="shared" si="181"/>
        <v>0</v>
      </c>
      <c r="O1936" s="6">
        <f t="shared" si="182"/>
        <v>0</v>
      </c>
      <c r="P1936" s="6">
        <f t="shared" si="183"/>
        <v>1.1776251226692838</v>
      </c>
      <c r="Q1936" s="6">
        <f t="shared" si="184"/>
        <v>0.29980868138409161</v>
      </c>
      <c r="R1936" s="6">
        <f t="shared" si="185"/>
        <v>0.58881256133464188</v>
      </c>
      <c r="S1936" t="str" cm="1">
        <f t="array" ref="S1936">_xlfn.IFS(R1936&gt;Q1936,"Zunahme",-1*Q1936&gt;R1936,"Abnahme",TRUE,"Konstant")</f>
        <v>Zunahme</v>
      </c>
      <c r="T1936">
        <f>IFERROR(INDEX(Gemeinde_Kennzahlen!A:C,MATCH(B1936,Gemeinde_Kennzahlen!B:B,),3),0)</f>
        <v>3915</v>
      </c>
      <c r="U1936">
        <f>IFERROR(IF(ISNUMBER(INDEX(Gemeinde_Kennzahlen!A:W,MATCH(B1936,Gemeinde_Kennzahlen!B:B,),23)),INDEX(Gemeinde_Kennzahlen!A:W,MATCH(B1936,Gemeinde_Kennzahlen!B:B,),23),0),0)</f>
        <v>1180</v>
      </c>
    </row>
    <row r="1937" spans="1:21" x14ac:dyDescent="0.2">
      <c r="A1937">
        <v>6023</v>
      </c>
      <c r="B1937" t="s">
        <v>462</v>
      </c>
      <c r="C1937" s="6">
        <v>1.5730690577316344</v>
      </c>
      <c r="D1937" s="6">
        <v>0</v>
      </c>
      <c r="E1937" s="6">
        <v>0.78653452886581721</v>
      </c>
      <c r="F1937" s="6">
        <v>1.5730690577316344</v>
      </c>
      <c r="G1937" s="6">
        <v>1.5730690577316344</v>
      </c>
      <c r="H1937" s="6">
        <v>0.78653452886581721</v>
      </c>
      <c r="I1937" s="6">
        <v>2.3596035865974514</v>
      </c>
      <c r="J1937" s="6">
        <v>1.5730690577316344</v>
      </c>
      <c r="K1937" s="6">
        <v>1.5730690577316344</v>
      </c>
      <c r="L1937" s="6">
        <v>0.78653452886581721</v>
      </c>
      <c r="M1937" s="6">
        <f t="shared" si="180"/>
        <v>1.2584552461853076</v>
      </c>
      <c r="N1937" s="6">
        <f t="shared" si="181"/>
        <v>1.5730690577316344</v>
      </c>
      <c r="O1937" s="6">
        <f t="shared" si="182"/>
        <v>1.101148340412144</v>
      </c>
      <c r="P1937" s="6">
        <f t="shared" si="183"/>
        <v>1.4157621519584711</v>
      </c>
      <c r="Q1937" s="6">
        <f t="shared" si="184"/>
        <v>0.20974254103088447</v>
      </c>
      <c r="R1937" s="6">
        <f t="shared" si="185"/>
        <v>0.15730690577316353</v>
      </c>
      <c r="S1937" t="str" cm="1">
        <f t="array" ref="S1937">_xlfn.IFS(R1937&gt;Q1937,"Zunahme",-1*Q1937&gt;R1937,"Abnahme",TRUE,"Konstant")</f>
        <v>Konstant</v>
      </c>
      <c r="T1937">
        <f>IFERROR(INDEX(Gemeinde_Kennzahlen!A:C,MATCH(B1937,Gemeinde_Kennzahlen!B:B,),3),0)</f>
        <v>8837</v>
      </c>
      <c r="U1937">
        <f>IFERROR(IF(ISNUMBER(INDEX(Gemeinde_Kennzahlen!A:W,MATCH(B1937,Gemeinde_Kennzahlen!B:B,),23)),INDEX(Gemeinde_Kennzahlen!A:W,MATCH(B1937,Gemeinde_Kennzahlen!B:B,),23),0),0)</f>
        <v>3877</v>
      </c>
    </row>
    <row r="1938" spans="1:21" x14ac:dyDescent="0.2">
      <c r="A1938">
        <v>6024</v>
      </c>
      <c r="B1938" t="s">
        <v>461</v>
      </c>
      <c r="C1938" s="6">
        <v>1.0964912280701753</v>
      </c>
      <c r="D1938" s="6">
        <v>0</v>
      </c>
      <c r="E1938" s="6">
        <v>1.0964912280701753</v>
      </c>
      <c r="F1938" s="6">
        <v>2.1929824561403506</v>
      </c>
      <c r="G1938" s="6">
        <v>0</v>
      </c>
      <c r="H1938" s="6">
        <v>2.1929824561403506</v>
      </c>
      <c r="I1938" s="6">
        <v>2.1929824561403506</v>
      </c>
      <c r="J1938" s="6">
        <v>0</v>
      </c>
      <c r="K1938" s="6">
        <v>1.0964912280701753</v>
      </c>
      <c r="L1938" s="6">
        <v>0</v>
      </c>
      <c r="M1938" s="6">
        <f t="shared" si="180"/>
        <v>0.98684210526315774</v>
      </c>
      <c r="N1938" s="6">
        <f t="shared" si="181"/>
        <v>1.0964912280701753</v>
      </c>
      <c r="O1938" s="6">
        <f t="shared" si="182"/>
        <v>0.87719298245614019</v>
      </c>
      <c r="P1938" s="6">
        <f t="shared" si="183"/>
        <v>1.0964912280701753</v>
      </c>
      <c r="Q1938" s="6">
        <f t="shared" si="184"/>
        <v>0.30360467335226882</v>
      </c>
      <c r="R1938" s="6">
        <f t="shared" si="185"/>
        <v>0.10964912280701755</v>
      </c>
      <c r="S1938" t="str" cm="1">
        <f t="array" ref="S1938">_xlfn.IFS(R1938&gt;Q1938,"Zunahme",-1*Q1938&gt;R1938,"Abnahme",TRUE,"Konstant")</f>
        <v>Konstant</v>
      </c>
      <c r="T1938">
        <f>IFERROR(INDEX(Gemeinde_Kennzahlen!A:C,MATCH(B1938,Gemeinde_Kennzahlen!B:B,),3),0)</f>
        <v>6737</v>
      </c>
      <c r="U1938">
        <f>IFERROR(IF(ISNUMBER(INDEX(Gemeinde_Kennzahlen!A:W,MATCH(B1938,Gemeinde_Kennzahlen!B:B,),23)),INDEX(Gemeinde_Kennzahlen!A:W,MATCH(B1938,Gemeinde_Kennzahlen!B:B,),23),0),0)</f>
        <v>2383</v>
      </c>
    </row>
    <row r="1939" spans="1:21" x14ac:dyDescent="0.2">
      <c r="A1939">
        <v>6025</v>
      </c>
      <c r="B1939" t="s">
        <v>460</v>
      </c>
      <c r="C1939" s="6">
        <v>0</v>
      </c>
      <c r="D1939" s="6">
        <v>0</v>
      </c>
      <c r="E1939" s="6">
        <v>1.2244398187829069</v>
      </c>
      <c r="F1939" s="6">
        <v>1.2244398187829069</v>
      </c>
      <c r="G1939" s="6">
        <v>0</v>
      </c>
      <c r="H1939" s="6">
        <v>1.2244398187829069</v>
      </c>
      <c r="I1939" s="6">
        <v>2.4488796375658137</v>
      </c>
      <c r="J1939" s="6">
        <v>2.4488796375658137</v>
      </c>
      <c r="K1939" s="6">
        <v>0</v>
      </c>
      <c r="L1939" s="6">
        <v>0</v>
      </c>
      <c r="M1939" s="6">
        <f t="shared" ref="M1939:M2002" si="186">AVERAGE(C1939:L1939)</f>
        <v>0.85710787314803483</v>
      </c>
      <c r="N1939" s="6">
        <f t="shared" ref="N1939:N2002" si="187">MEDIAN(C1939:L1939)</f>
        <v>0.61221990939145343</v>
      </c>
      <c r="O1939" s="6">
        <f t="shared" ref="O1939:O2002" si="188">AVERAGE((C1939:G1939))</f>
        <v>0.48977592751316273</v>
      </c>
      <c r="P1939" s="6">
        <f t="shared" ref="P1939:P2002" si="189">AVERAGE(H1939:L1939)</f>
        <v>1.2244398187829071</v>
      </c>
      <c r="Q1939" s="6">
        <f t="shared" ref="Q1939:Q2002" si="190">STDEVA(C1939:L1939)/SQRT(COUNT(C1939:L1939))</f>
        <v>0.3187726899272133</v>
      </c>
      <c r="R1939" s="6">
        <f t="shared" ref="R1939:R2002" si="191">P1939-M1939</f>
        <v>0.36733194563487226</v>
      </c>
      <c r="S1939" t="str" cm="1">
        <f t="array" ref="S1939">_xlfn.IFS(R1939&gt;Q1939,"Zunahme",-1*Q1939&gt;R1939,"Abnahme",TRUE,"Konstant")</f>
        <v>Zunahme</v>
      </c>
      <c r="T1939">
        <f>IFERROR(INDEX(Gemeinde_Kennzahlen!A:C,MATCH(B1939,Gemeinde_Kennzahlen!B:B,),3),0)</f>
        <v>6398</v>
      </c>
      <c r="U1939">
        <f>IFERROR(IF(ISNUMBER(INDEX(Gemeinde_Kennzahlen!A:W,MATCH(B1939,Gemeinde_Kennzahlen!B:B,),23)),INDEX(Gemeinde_Kennzahlen!A:W,MATCH(B1939,Gemeinde_Kennzahlen!B:B,),23),0),0)</f>
        <v>1769</v>
      </c>
    </row>
    <row r="1940" spans="1:21" x14ac:dyDescent="0.2">
      <c r="A1940">
        <v>6032</v>
      </c>
      <c r="B1940" t="s">
        <v>459</v>
      </c>
      <c r="C1940" s="6">
        <v>0</v>
      </c>
      <c r="D1940" s="6">
        <v>0</v>
      </c>
      <c r="E1940" s="6">
        <v>0</v>
      </c>
      <c r="F1940" s="6">
        <v>0</v>
      </c>
      <c r="G1940" s="6">
        <v>0</v>
      </c>
      <c r="H1940" s="6">
        <v>0</v>
      </c>
      <c r="I1940" s="6">
        <v>0</v>
      </c>
      <c r="J1940" s="6">
        <v>0</v>
      </c>
      <c r="K1940" s="6">
        <v>0</v>
      </c>
      <c r="L1940" s="6">
        <v>0</v>
      </c>
      <c r="M1940" s="6">
        <f t="shared" si="186"/>
        <v>0</v>
      </c>
      <c r="N1940" s="6">
        <f t="shared" si="187"/>
        <v>0</v>
      </c>
      <c r="O1940" s="6">
        <f t="shared" si="188"/>
        <v>0</v>
      </c>
      <c r="P1940" s="6">
        <f t="shared" si="189"/>
        <v>0</v>
      </c>
      <c r="Q1940" s="6">
        <f t="shared" si="190"/>
        <v>0</v>
      </c>
      <c r="R1940" s="6">
        <f t="shared" si="191"/>
        <v>0</v>
      </c>
      <c r="S1940" t="str" cm="1">
        <f t="array" ref="S1940">_xlfn.IFS(R1940&gt;Q1940,"Zunahme",-1*Q1940&gt;R1940,"Abnahme",TRUE,"Konstant")</f>
        <v>Konstant</v>
      </c>
      <c r="T1940">
        <f>IFERROR(INDEX(Gemeinde_Kennzahlen!A:C,MATCH(B1940,Gemeinde_Kennzahlen!B:B,),3),0)</f>
        <v>200</v>
      </c>
      <c r="U1940">
        <f>IFERROR(IF(ISNUMBER(INDEX(Gemeinde_Kennzahlen!A:W,MATCH(B1940,Gemeinde_Kennzahlen!B:B,),23)),INDEX(Gemeinde_Kennzahlen!A:W,MATCH(B1940,Gemeinde_Kennzahlen!B:B,),23),0),0)</f>
        <v>0</v>
      </c>
    </row>
    <row r="1941" spans="1:21" x14ac:dyDescent="0.2">
      <c r="A1941">
        <v>6033</v>
      </c>
      <c r="B1941" t="s">
        <v>458</v>
      </c>
      <c r="C1941" s="6">
        <v>0</v>
      </c>
      <c r="D1941" s="6">
        <v>0</v>
      </c>
      <c r="E1941" s="6">
        <v>0</v>
      </c>
      <c r="F1941" s="6">
        <v>0</v>
      </c>
      <c r="G1941" s="6">
        <v>0</v>
      </c>
      <c r="H1941" s="6">
        <v>0</v>
      </c>
      <c r="I1941" s="6">
        <v>0</v>
      </c>
      <c r="J1941" s="6">
        <v>0</v>
      </c>
      <c r="K1941" s="6">
        <v>0</v>
      </c>
      <c r="L1941" s="6">
        <v>0</v>
      </c>
      <c r="M1941" s="6">
        <f t="shared" si="186"/>
        <v>0</v>
      </c>
      <c r="N1941" s="6">
        <f t="shared" si="187"/>
        <v>0</v>
      </c>
      <c r="O1941" s="6">
        <f t="shared" si="188"/>
        <v>0</v>
      </c>
      <c r="P1941" s="6">
        <f t="shared" si="189"/>
        <v>0</v>
      </c>
      <c r="Q1941" s="6">
        <f t="shared" si="190"/>
        <v>0</v>
      </c>
      <c r="R1941" s="6">
        <f t="shared" si="191"/>
        <v>0</v>
      </c>
      <c r="S1941" t="str" cm="1">
        <f t="array" ref="S1941">_xlfn.IFS(R1941&gt;Q1941,"Zunahme",-1*Q1941&gt;R1941,"Abnahme",TRUE,"Konstant")</f>
        <v>Konstant</v>
      </c>
      <c r="T1941">
        <f>IFERROR(INDEX(Gemeinde_Kennzahlen!A:C,MATCH(B1941,Gemeinde_Kennzahlen!B:B,),3),0)</f>
        <v>711</v>
      </c>
      <c r="U1941">
        <f>IFERROR(IF(ISNUMBER(INDEX(Gemeinde_Kennzahlen!A:W,MATCH(B1941,Gemeinde_Kennzahlen!B:B,),23)),INDEX(Gemeinde_Kennzahlen!A:W,MATCH(B1941,Gemeinde_Kennzahlen!B:B,),23),0),0)</f>
        <v>176</v>
      </c>
    </row>
    <row r="1942" spans="1:21" x14ac:dyDescent="0.2">
      <c r="A1942">
        <v>6034</v>
      </c>
      <c r="B1942" t="s">
        <v>457</v>
      </c>
      <c r="C1942" s="6">
        <v>2.2568269013766646</v>
      </c>
      <c r="D1942" s="6">
        <v>2.2568269013766646</v>
      </c>
      <c r="E1942" s="6">
        <v>0</v>
      </c>
      <c r="F1942" s="6">
        <v>2.2568269013766646</v>
      </c>
      <c r="G1942" s="6">
        <v>2.2568269013766646</v>
      </c>
      <c r="H1942" s="6">
        <v>0</v>
      </c>
      <c r="I1942" s="6">
        <v>2.2568269013766646</v>
      </c>
      <c r="J1942" s="6">
        <v>2.2568269013766646</v>
      </c>
      <c r="K1942" s="6">
        <v>0</v>
      </c>
      <c r="L1942" s="6">
        <v>2.2568269013766646</v>
      </c>
      <c r="M1942" s="6">
        <f t="shared" si="186"/>
        <v>1.5797788309636651</v>
      </c>
      <c r="N1942" s="6">
        <f t="shared" si="187"/>
        <v>2.2568269013766646</v>
      </c>
      <c r="O1942" s="6">
        <f t="shared" si="188"/>
        <v>1.8054615211013316</v>
      </c>
      <c r="P1942" s="6">
        <f t="shared" si="189"/>
        <v>1.3540961408259988</v>
      </c>
      <c r="Q1942" s="6">
        <f t="shared" si="190"/>
        <v>0.34473600353237344</v>
      </c>
      <c r="R1942" s="6">
        <f t="shared" si="191"/>
        <v>-0.22568269013766629</v>
      </c>
      <c r="S1942" t="str" cm="1">
        <f t="array" ref="S1942">_xlfn.IFS(R1942&gt;Q1942,"Zunahme",-1*Q1942&gt;R1942,"Abnahme",TRUE,"Konstant")</f>
        <v>Konstant</v>
      </c>
      <c r="T1942">
        <f>IFERROR(INDEX(Gemeinde_Kennzahlen!A:C,MATCH(B1942,Gemeinde_Kennzahlen!B:B,),3),0)</f>
        <v>3172</v>
      </c>
      <c r="U1942">
        <f>IFERROR(IF(ISNUMBER(INDEX(Gemeinde_Kennzahlen!A:W,MATCH(B1942,Gemeinde_Kennzahlen!B:B,),23)),INDEX(Gemeinde_Kennzahlen!A:W,MATCH(B1942,Gemeinde_Kennzahlen!B:B,),23),0),0)</f>
        <v>1259</v>
      </c>
    </row>
    <row r="1943" spans="1:21" x14ac:dyDescent="0.2">
      <c r="A1943">
        <v>6035</v>
      </c>
      <c r="B1943" t="s">
        <v>456</v>
      </c>
      <c r="C1943" s="6">
        <v>0</v>
      </c>
      <c r="D1943" s="6">
        <v>0</v>
      </c>
      <c r="E1943" s="6">
        <v>0</v>
      </c>
      <c r="F1943" s="6">
        <v>0</v>
      </c>
      <c r="G1943" s="6">
        <v>0</v>
      </c>
      <c r="H1943" s="6">
        <v>0</v>
      </c>
      <c r="I1943" s="6">
        <v>0</v>
      </c>
      <c r="J1943" s="6">
        <v>0</v>
      </c>
      <c r="K1943" s="6">
        <v>0</v>
      </c>
      <c r="L1943" s="6">
        <v>0</v>
      </c>
      <c r="M1943" s="6">
        <f t="shared" si="186"/>
        <v>0</v>
      </c>
      <c r="N1943" s="6">
        <f t="shared" si="187"/>
        <v>0</v>
      </c>
      <c r="O1943" s="6">
        <f t="shared" si="188"/>
        <v>0</v>
      </c>
      <c r="P1943" s="6">
        <f t="shared" si="189"/>
        <v>0</v>
      </c>
      <c r="Q1943" s="6">
        <f t="shared" si="190"/>
        <v>0</v>
      </c>
      <c r="R1943" s="6">
        <f t="shared" si="191"/>
        <v>0</v>
      </c>
      <c r="S1943" t="str" cm="1">
        <f t="array" ref="S1943">_xlfn.IFS(R1943&gt;Q1943,"Zunahme",-1*Q1943&gt;R1943,"Abnahme",TRUE,"Konstant")</f>
        <v>Konstant</v>
      </c>
      <c r="T1943">
        <f>IFERROR(INDEX(Gemeinde_Kennzahlen!A:C,MATCH(B1943,Gemeinde_Kennzahlen!B:B,),3),0)</f>
        <v>1031</v>
      </c>
      <c r="U1943">
        <f>IFERROR(IF(ISNUMBER(INDEX(Gemeinde_Kennzahlen!A:W,MATCH(B1943,Gemeinde_Kennzahlen!B:B,),23)),INDEX(Gemeinde_Kennzahlen!A:W,MATCH(B1943,Gemeinde_Kennzahlen!B:B,),23),0),0)</f>
        <v>660</v>
      </c>
    </row>
    <row r="1944" spans="1:21" x14ac:dyDescent="0.2">
      <c r="A1944">
        <v>6037</v>
      </c>
      <c r="B1944" t="s">
        <v>3392</v>
      </c>
      <c r="C1944" s="6">
        <v>1.8070112034694616</v>
      </c>
      <c r="D1944" s="6">
        <v>0.60233706782315388</v>
      </c>
      <c r="E1944" s="6">
        <v>2.4093482712926155</v>
      </c>
      <c r="F1944" s="6">
        <v>0.60233706782315388</v>
      </c>
      <c r="G1944" s="6">
        <v>0.60233706782315388</v>
      </c>
      <c r="H1944" s="6">
        <v>1.8070112034694616</v>
      </c>
      <c r="I1944" s="6">
        <v>1.8070112034694616</v>
      </c>
      <c r="J1944" s="6">
        <v>1.8070112034694616</v>
      </c>
      <c r="K1944" s="6">
        <v>1.8070112034694616</v>
      </c>
      <c r="L1944" s="6">
        <v>1.8070112034694616</v>
      </c>
      <c r="M1944" s="6">
        <f t="shared" si="186"/>
        <v>1.5058426695578846</v>
      </c>
      <c r="N1944" s="6">
        <f t="shared" si="187"/>
        <v>1.8070112034694616</v>
      </c>
      <c r="O1944" s="6">
        <f t="shared" si="188"/>
        <v>1.2046741356463078</v>
      </c>
      <c r="P1944" s="6">
        <f t="shared" si="189"/>
        <v>1.8070112034694616</v>
      </c>
      <c r="Q1944" s="6">
        <f t="shared" si="190"/>
        <v>0.20573727594987759</v>
      </c>
      <c r="R1944" s="6">
        <f t="shared" si="191"/>
        <v>0.30116853391157705</v>
      </c>
      <c r="S1944" t="str" cm="1">
        <f t="array" ref="S1944">_xlfn.IFS(R1944&gt;Q1944,"Zunahme",-1*Q1944&gt;R1944,"Abnahme",TRUE,"Konstant")</f>
        <v>Zunahme</v>
      </c>
      <c r="T1944">
        <f>IFERROR(INDEX(Gemeinde_Kennzahlen!A:C,MATCH(B1944,Gemeinde_Kennzahlen!B:B,),3),0)</f>
        <v>10185</v>
      </c>
      <c r="U1944">
        <f>IFERROR(IF(ISNUMBER(INDEX(Gemeinde_Kennzahlen!A:W,MATCH(B1944,Gemeinde_Kennzahlen!B:B,),23)),INDEX(Gemeinde_Kennzahlen!A:W,MATCH(B1944,Gemeinde_Kennzahlen!B:B,),23),0),0)</f>
        <v>6417</v>
      </c>
    </row>
    <row r="1945" spans="1:21" x14ac:dyDescent="0.2">
      <c r="A1945">
        <v>6052</v>
      </c>
      <c r="B1945" t="s">
        <v>455</v>
      </c>
      <c r="C1945" s="6">
        <v>0</v>
      </c>
      <c r="D1945" s="6">
        <v>0</v>
      </c>
      <c r="E1945" s="6">
        <v>0</v>
      </c>
      <c r="F1945" s="6">
        <v>0</v>
      </c>
      <c r="G1945" s="6">
        <v>0</v>
      </c>
      <c r="H1945" s="6">
        <v>0</v>
      </c>
      <c r="I1945" s="6">
        <v>0</v>
      </c>
      <c r="J1945" s="6">
        <v>0</v>
      </c>
      <c r="K1945" s="6">
        <v>0</v>
      </c>
      <c r="L1945" s="6">
        <v>0</v>
      </c>
      <c r="M1945" s="6">
        <f t="shared" si="186"/>
        <v>0</v>
      </c>
      <c r="N1945" s="6">
        <f t="shared" si="187"/>
        <v>0</v>
      </c>
      <c r="O1945" s="6">
        <f t="shared" si="188"/>
        <v>0</v>
      </c>
      <c r="P1945" s="6">
        <f t="shared" si="189"/>
        <v>0</v>
      </c>
      <c r="Q1945" s="6">
        <f t="shared" si="190"/>
        <v>0</v>
      </c>
      <c r="R1945" s="6">
        <f t="shared" si="191"/>
        <v>0</v>
      </c>
      <c r="S1945" t="str" cm="1">
        <f t="array" ref="S1945">_xlfn.IFS(R1945&gt;Q1945,"Zunahme",-1*Q1945&gt;R1945,"Abnahme",TRUE,"Konstant")</f>
        <v>Konstant</v>
      </c>
      <c r="T1945">
        <f>IFERROR(INDEX(Gemeinde_Kennzahlen!A:C,MATCH(B1945,Gemeinde_Kennzahlen!B:B,),3),0)</f>
        <v>375</v>
      </c>
      <c r="U1945">
        <f>IFERROR(IF(ISNUMBER(INDEX(Gemeinde_Kennzahlen!A:W,MATCH(B1945,Gemeinde_Kennzahlen!B:B,),23)),INDEX(Gemeinde_Kennzahlen!A:W,MATCH(B1945,Gemeinde_Kennzahlen!B:B,),23),0),0)</f>
        <v>189</v>
      </c>
    </row>
    <row r="1946" spans="1:21" x14ac:dyDescent="0.2">
      <c r="A1946">
        <v>6054</v>
      </c>
      <c r="B1946" t="s">
        <v>454</v>
      </c>
      <c r="C1946" s="6">
        <v>0</v>
      </c>
      <c r="D1946" s="6">
        <v>0</v>
      </c>
      <c r="E1946" s="6">
        <v>0</v>
      </c>
      <c r="F1946" s="6">
        <v>0</v>
      </c>
      <c r="G1946" s="6">
        <v>0</v>
      </c>
      <c r="H1946" s="6">
        <v>0</v>
      </c>
      <c r="I1946" s="6">
        <v>0</v>
      </c>
      <c r="J1946" s="6">
        <v>0</v>
      </c>
      <c r="K1946" s="6">
        <v>0</v>
      </c>
      <c r="L1946" s="6">
        <v>0</v>
      </c>
      <c r="M1946" s="6">
        <f t="shared" si="186"/>
        <v>0</v>
      </c>
      <c r="N1946" s="6">
        <f t="shared" si="187"/>
        <v>0</v>
      </c>
      <c r="O1946" s="6">
        <f t="shared" si="188"/>
        <v>0</v>
      </c>
      <c r="P1946" s="6">
        <f t="shared" si="189"/>
        <v>0</v>
      </c>
      <c r="Q1946" s="6">
        <f t="shared" si="190"/>
        <v>0</v>
      </c>
      <c r="R1946" s="6">
        <f t="shared" si="191"/>
        <v>0</v>
      </c>
      <c r="S1946" t="str" cm="1">
        <f t="array" ref="S1946">_xlfn.IFS(R1946&gt;Q1946,"Zunahme",-1*Q1946&gt;R1946,"Abnahme",TRUE,"Konstant")</f>
        <v>Konstant</v>
      </c>
      <c r="T1946">
        <f>IFERROR(INDEX(Gemeinde_Kennzahlen!A:C,MATCH(B1946,Gemeinde_Kennzahlen!B:B,),3),0)</f>
        <v>134</v>
      </c>
      <c r="U1946">
        <f>IFERROR(IF(ISNUMBER(INDEX(Gemeinde_Kennzahlen!A:W,MATCH(B1946,Gemeinde_Kennzahlen!B:B,),23)),INDEX(Gemeinde_Kennzahlen!A:W,MATCH(B1946,Gemeinde_Kennzahlen!B:B,),23),0),0)</f>
        <v>72</v>
      </c>
    </row>
    <row r="1947" spans="1:21" x14ac:dyDescent="0.2">
      <c r="A1947">
        <v>6056</v>
      </c>
      <c r="B1947" t="s">
        <v>453</v>
      </c>
      <c r="C1947" s="6">
        <v>0</v>
      </c>
      <c r="D1947" s="6">
        <v>0</v>
      </c>
      <c r="E1947" s="6">
        <v>0</v>
      </c>
      <c r="F1947" s="6">
        <v>0</v>
      </c>
      <c r="G1947" s="6">
        <v>0</v>
      </c>
      <c r="H1947" s="6">
        <v>13.812154696132595</v>
      </c>
      <c r="I1947" s="6">
        <v>0</v>
      </c>
      <c r="J1947" s="6">
        <v>0</v>
      </c>
      <c r="K1947" s="6">
        <v>0</v>
      </c>
      <c r="L1947" s="6">
        <v>0</v>
      </c>
      <c r="M1947" s="6">
        <f t="shared" si="186"/>
        <v>1.3812154696132595</v>
      </c>
      <c r="N1947" s="6">
        <f t="shared" si="187"/>
        <v>0</v>
      </c>
      <c r="O1947" s="6">
        <f t="shared" si="188"/>
        <v>0</v>
      </c>
      <c r="P1947" s="6">
        <f t="shared" si="189"/>
        <v>2.7624309392265189</v>
      </c>
      <c r="Q1947" s="6">
        <f t="shared" si="190"/>
        <v>1.3812154696132595</v>
      </c>
      <c r="R1947" s="6">
        <f t="shared" si="191"/>
        <v>1.3812154696132595</v>
      </c>
      <c r="S1947" t="str" cm="1">
        <f t="array" ref="S1947">_xlfn.IFS(R1947&gt;Q1947,"Zunahme",-1*Q1947&gt;R1947,"Abnahme",TRUE,"Konstant")</f>
        <v>Konstant</v>
      </c>
      <c r="T1947">
        <f>IFERROR(INDEX(Gemeinde_Kennzahlen!A:C,MATCH(B1947,Gemeinde_Kennzahlen!B:B,),3),0)</f>
        <v>492</v>
      </c>
      <c r="U1947">
        <f>IFERROR(IF(ISNUMBER(INDEX(Gemeinde_Kennzahlen!A:W,MATCH(B1947,Gemeinde_Kennzahlen!B:B,),23)),INDEX(Gemeinde_Kennzahlen!A:W,MATCH(B1947,Gemeinde_Kennzahlen!B:B,),23),0),0)</f>
        <v>232</v>
      </c>
    </row>
    <row r="1948" spans="1:21" x14ac:dyDescent="0.2">
      <c r="A1948">
        <v>6057</v>
      </c>
      <c r="B1948" t="s">
        <v>452</v>
      </c>
      <c r="C1948" s="6">
        <v>0</v>
      </c>
      <c r="D1948" s="6">
        <v>0</v>
      </c>
      <c r="E1948" s="6">
        <v>0</v>
      </c>
      <c r="F1948" s="6">
        <v>0</v>
      </c>
      <c r="G1948" s="6">
        <v>0</v>
      </c>
      <c r="H1948" s="6">
        <v>0</v>
      </c>
      <c r="I1948" s="6">
        <v>0</v>
      </c>
      <c r="J1948" s="6">
        <v>0</v>
      </c>
      <c r="K1948" s="6">
        <v>0</v>
      </c>
      <c r="L1948" s="6">
        <v>5.9241706161137442</v>
      </c>
      <c r="M1948" s="6">
        <f t="shared" si="186"/>
        <v>0.59241706161137442</v>
      </c>
      <c r="N1948" s="6">
        <f t="shared" si="187"/>
        <v>0</v>
      </c>
      <c r="O1948" s="6">
        <f t="shared" si="188"/>
        <v>0</v>
      </c>
      <c r="P1948" s="6">
        <f t="shared" si="189"/>
        <v>1.1848341232227488</v>
      </c>
      <c r="Q1948" s="6">
        <f t="shared" si="190"/>
        <v>0.59241706161137431</v>
      </c>
      <c r="R1948" s="6">
        <f t="shared" si="191"/>
        <v>0.59241706161137442</v>
      </c>
      <c r="S1948" t="str" cm="1">
        <f t="array" ref="S1948">_xlfn.IFS(R1948&gt;Q1948,"Zunahme",-1*Q1948&gt;R1948,"Abnahme",TRUE,"Konstant")</f>
        <v>Konstant</v>
      </c>
      <c r="T1948">
        <f>IFERROR(INDEX(Gemeinde_Kennzahlen!A:C,MATCH(B1948,Gemeinde_Kennzahlen!B:B,),3),0)</f>
        <v>891</v>
      </c>
      <c r="U1948">
        <f>IFERROR(IF(ISNUMBER(INDEX(Gemeinde_Kennzahlen!A:W,MATCH(B1948,Gemeinde_Kennzahlen!B:B,),23)),INDEX(Gemeinde_Kennzahlen!A:W,MATCH(B1948,Gemeinde_Kennzahlen!B:B,),23),0),0)</f>
        <v>797</v>
      </c>
    </row>
    <row r="1949" spans="1:21" x14ac:dyDescent="0.2">
      <c r="A1949">
        <v>6058</v>
      </c>
      <c r="B1949" t="s">
        <v>451</v>
      </c>
      <c r="C1949" s="6">
        <v>0</v>
      </c>
      <c r="D1949" s="6">
        <v>0</v>
      </c>
      <c r="E1949" s="6">
        <v>0</v>
      </c>
      <c r="F1949" s="6">
        <v>0</v>
      </c>
      <c r="G1949" s="6">
        <v>0</v>
      </c>
      <c r="H1949" s="6">
        <v>0</v>
      </c>
      <c r="I1949" s="6">
        <v>0</v>
      </c>
      <c r="J1949" s="6">
        <v>0</v>
      </c>
      <c r="K1949" s="6">
        <v>0</v>
      </c>
      <c r="L1949" s="6">
        <v>0</v>
      </c>
      <c r="M1949" s="6">
        <f t="shared" si="186"/>
        <v>0</v>
      </c>
      <c r="N1949" s="6">
        <f t="shared" si="187"/>
        <v>0</v>
      </c>
      <c r="O1949" s="6">
        <f t="shared" si="188"/>
        <v>0</v>
      </c>
      <c r="P1949" s="6">
        <f t="shared" si="189"/>
        <v>0</v>
      </c>
      <c r="Q1949" s="6">
        <f t="shared" si="190"/>
        <v>0</v>
      </c>
      <c r="R1949" s="6">
        <f t="shared" si="191"/>
        <v>0</v>
      </c>
      <c r="S1949" t="str" cm="1">
        <f t="array" ref="S1949">_xlfn.IFS(R1949&gt;Q1949,"Zunahme",-1*Q1949&gt;R1949,"Abnahme",TRUE,"Konstant")</f>
        <v>Konstant</v>
      </c>
      <c r="T1949">
        <f>IFERROR(INDEX(Gemeinde_Kennzahlen!A:C,MATCH(B1949,Gemeinde_Kennzahlen!B:B,),3),0)</f>
        <v>320</v>
      </c>
      <c r="U1949">
        <f>IFERROR(IF(ISNUMBER(INDEX(Gemeinde_Kennzahlen!A:W,MATCH(B1949,Gemeinde_Kennzahlen!B:B,),23)),INDEX(Gemeinde_Kennzahlen!A:W,MATCH(B1949,Gemeinde_Kennzahlen!B:B,),23),0),0)</f>
        <v>246</v>
      </c>
    </row>
    <row r="1950" spans="1:21" x14ac:dyDescent="0.2">
      <c r="A1950">
        <v>6061</v>
      </c>
      <c r="B1950" t="s">
        <v>450</v>
      </c>
      <c r="C1950" s="6">
        <v>0</v>
      </c>
      <c r="D1950" s="6">
        <v>0</v>
      </c>
      <c r="E1950" s="6">
        <v>0</v>
      </c>
      <c r="F1950" s="6">
        <v>0</v>
      </c>
      <c r="G1950" s="6">
        <v>0</v>
      </c>
      <c r="H1950" s="6">
        <v>0</v>
      </c>
      <c r="I1950" s="6">
        <v>0</v>
      </c>
      <c r="J1950" s="6">
        <v>0</v>
      </c>
      <c r="K1950" s="6">
        <v>0</v>
      </c>
      <c r="L1950" s="6">
        <v>0</v>
      </c>
      <c r="M1950" s="6">
        <f t="shared" si="186"/>
        <v>0</v>
      </c>
      <c r="N1950" s="6">
        <f t="shared" si="187"/>
        <v>0</v>
      </c>
      <c r="O1950" s="6">
        <f t="shared" si="188"/>
        <v>0</v>
      </c>
      <c r="P1950" s="6">
        <f t="shared" si="189"/>
        <v>0</v>
      </c>
      <c r="Q1950" s="6">
        <f t="shared" si="190"/>
        <v>0</v>
      </c>
      <c r="R1950" s="6">
        <f t="shared" si="191"/>
        <v>0</v>
      </c>
      <c r="S1950" t="str" cm="1">
        <f t="array" ref="S1950">_xlfn.IFS(R1950&gt;Q1950,"Zunahme",-1*Q1950&gt;R1950,"Abnahme",TRUE,"Konstant")</f>
        <v>Konstant</v>
      </c>
      <c r="T1950">
        <f>IFERROR(INDEX(Gemeinde_Kennzahlen!A:C,MATCH(B1950,Gemeinde_Kennzahlen!B:B,),3),0)</f>
        <v>315</v>
      </c>
      <c r="U1950">
        <f>IFERROR(IF(ISNUMBER(INDEX(Gemeinde_Kennzahlen!A:W,MATCH(B1950,Gemeinde_Kennzahlen!B:B,),23)),INDEX(Gemeinde_Kennzahlen!A:W,MATCH(B1950,Gemeinde_Kennzahlen!B:B,),23),0),0)</f>
        <v>87</v>
      </c>
    </row>
    <row r="1951" spans="1:21" x14ac:dyDescent="0.2">
      <c r="A1951">
        <v>6076</v>
      </c>
      <c r="B1951" t="s">
        <v>449</v>
      </c>
      <c r="C1951" s="6">
        <v>0</v>
      </c>
      <c r="D1951" s="6">
        <v>0</v>
      </c>
      <c r="E1951" s="6">
        <v>0</v>
      </c>
      <c r="F1951" s="6">
        <v>0</v>
      </c>
      <c r="G1951" s="6">
        <v>0</v>
      </c>
      <c r="H1951" s="6">
        <v>0</v>
      </c>
      <c r="I1951" s="6">
        <v>0</v>
      </c>
      <c r="J1951" s="6">
        <v>0</v>
      </c>
      <c r="K1951" s="6">
        <v>0</v>
      </c>
      <c r="L1951" s="6">
        <v>0</v>
      </c>
      <c r="M1951" s="6">
        <f t="shared" si="186"/>
        <v>0</v>
      </c>
      <c r="N1951" s="6">
        <f t="shared" si="187"/>
        <v>0</v>
      </c>
      <c r="O1951" s="6">
        <f t="shared" si="188"/>
        <v>0</v>
      </c>
      <c r="P1951" s="6">
        <f t="shared" si="189"/>
        <v>0</v>
      </c>
      <c r="Q1951" s="6">
        <f t="shared" si="190"/>
        <v>0</v>
      </c>
      <c r="R1951" s="6">
        <f t="shared" si="191"/>
        <v>0</v>
      </c>
      <c r="S1951" t="str" cm="1">
        <f t="array" ref="S1951">_xlfn.IFS(R1951&gt;Q1951,"Zunahme",-1*Q1951&gt;R1951,"Abnahme",TRUE,"Konstant")</f>
        <v>Konstant</v>
      </c>
      <c r="T1951">
        <f>IFERROR(INDEX(Gemeinde_Kennzahlen!A:C,MATCH(B1951,Gemeinde_Kennzahlen!B:B,),3),0)</f>
        <v>656</v>
      </c>
      <c r="U1951">
        <f>IFERROR(IF(ISNUMBER(INDEX(Gemeinde_Kennzahlen!A:W,MATCH(B1951,Gemeinde_Kennzahlen!B:B,),23)),INDEX(Gemeinde_Kennzahlen!A:W,MATCH(B1951,Gemeinde_Kennzahlen!B:B,),23),0),0)</f>
        <v>393</v>
      </c>
    </row>
    <row r="1952" spans="1:21" x14ac:dyDescent="0.2">
      <c r="A1952">
        <v>6077</v>
      </c>
      <c r="B1952" t="s">
        <v>2453</v>
      </c>
      <c r="C1952" s="6">
        <v>0</v>
      </c>
      <c r="D1952" s="6">
        <v>0</v>
      </c>
      <c r="E1952" s="6">
        <v>0</v>
      </c>
      <c r="F1952" s="6">
        <v>5.6022408963585439</v>
      </c>
      <c r="G1952" s="6">
        <v>0</v>
      </c>
      <c r="H1952" s="6">
        <v>0</v>
      </c>
      <c r="I1952" s="6">
        <v>0</v>
      </c>
      <c r="J1952" s="6">
        <v>0</v>
      </c>
      <c r="K1952" s="6">
        <v>0</v>
      </c>
      <c r="L1952" s="6">
        <v>0</v>
      </c>
      <c r="M1952" s="6">
        <f t="shared" si="186"/>
        <v>0.56022408963585435</v>
      </c>
      <c r="N1952" s="6">
        <f t="shared" si="187"/>
        <v>0</v>
      </c>
      <c r="O1952" s="6">
        <f t="shared" si="188"/>
        <v>1.1204481792717087</v>
      </c>
      <c r="P1952" s="6">
        <f t="shared" si="189"/>
        <v>0</v>
      </c>
      <c r="Q1952" s="6">
        <f t="shared" si="190"/>
        <v>0.56022408963585435</v>
      </c>
      <c r="R1952" s="6">
        <f t="shared" si="191"/>
        <v>-0.56022408963585435</v>
      </c>
      <c r="S1952" t="str" cm="1">
        <f t="array" ref="S1952">_xlfn.IFS(R1952&gt;Q1952,"Zunahme",-1*Q1952&gt;R1952,"Abnahme",TRUE,"Konstant")</f>
        <v>Konstant</v>
      </c>
      <c r="T1952">
        <f>IFERROR(INDEX(Gemeinde_Kennzahlen!A:C,MATCH(B1952,Gemeinde_Kennzahlen!B:B,),3),0)</f>
        <v>1184</v>
      </c>
      <c r="U1952">
        <f>IFERROR(IF(ISNUMBER(INDEX(Gemeinde_Kennzahlen!A:W,MATCH(B1952,Gemeinde_Kennzahlen!B:B,),23)),INDEX(Gemeinde_Kennzahlen!A:W,MATCH(B1952,Gemeinde_Kennzahlen!B:B,),23),0),0)</f>
        <v>601</v>
      </c>
    </row>
    <row r="1953" spans="1:21" x14ac:dyDescent="0.2">
      <c r="A1953">
        <v>6082</v>
      </c>
      <c r="B1953" t="s">
        <v>448</v>
      </c>
      <c r="C1953" s="6">
        <v>0</v>
      </c>
      <c r="D1953" s="6">
        <v>0</v>
      </c>
      <c r="E1953" s="6">
        <v>0</v>
      </c>
      <c r="F1953" s="6">
        <v>0</v>
      </c>
      <c r="G1953" s="6">
        <v>0</v>
      </c>
      <c r="H1953" s="6">
        <v>1.9252984212552946</v>
      </c>
      <c r="I1953" s="6">
        <v>1.9252984212552946</v>
      </c>
      <c r="J1953" s="6">
        <v>0</v>
      </c>
      <c r="K1953" s="6">
        <v>0</v>
      </c>
      <c r="L1953" s="6">
        <v>1.9252984212552946</v>
      </c>
      <c r="M1953" s="6">
        <f t="shared" si="186"/>
        <v>0.57758952637658845</v>
      </c>
      <c r="N1953" s="6">
        <f t="shared" si="187"/>
        <v>0</v>
      </c>
      <c r="O1953" s="6">
        <f t="shared" si="188"/>
        <v>0</v>
      </c>
      <c r="P1953" s="6">
        <f t="shared" si="189"/>
        <v>1.1551790527531769</v>
      </c>
      <c r="Q1953" s="6">
        <f t="shared" si="190"/>
        <v>0.29409419169271211</v>
      </c>
      <c r="R1953" s="6">
        <f t="shared" si="191"/>
        <v>0.57758952637658845</v>
      </c>
      <c r="S1953" t="str" cm="1">
        <f t="array" ref="S1953">_xlfn.IFS(R1953&gt;Q1953,"Zunahme",-1*Q1953&gt;R1953,"Abnahme",TRUE,"Konstant")</f>
        <v>Zunahme</v>
      </c>
      <c r="T1953">
        <f>IFERROR(INDEX(Gemeinde_Kennzahlen!A:C,MATCH(B1953,Gemeinde_Kennzahlen!B:B,),3),0)</f>
        <v>4094</v>
      </c>
      <c r="U1953">
        <f>IFERROR(IF(ISNUMBER(INDEX(Gemeinde_Kennzahlen!A:W,MATCH(B1953,Gemeinde_Kennzahlen!B:B,),23)),INDEX(Gemeinde_Kennzahlen!A:W,MATCH(B1953,Gemeinde_Kennzahlen!B:B,),23),0),0)</f>
        <v>1100</v>
      </c>
    </row>
    <row r="1954" spans="1:21" x14ac:dyDescent="0.2">
      <c r="A1954">
        <v>6083</v>
      </c>
      <c r="B1954" t="s">
        <v>447</v>
      </c>
      <c r="C1954" s="6">
        <v>0</v>
      </c>
      <c r="D1954" s="6">
        <v>0</v>
      </c>
      <c r="E1954" s="6">
        <v>0</v>
      </c>
      <c r="F1954" s="6">
        <v>4.3744531933508313</v>
      </c>
      <c r="G1954" s="6">
        <v>4.3744531933508313</v>
      </c>
      <c r="H1954" s="6">
        <v>0</v>
      </c>
      <c r="I1954" s="6">
        <v>4.3744531933508313</v>
      </c>
      <c r="J1954" s="6">
        <v>0</v>
      </c>
      <c r="K1954" s="6">
        <v>0</v>
      </c>
      <c r="L1954" s="6">
        <v>4.3744531933508313</v>
      </c>
      <c r="M1954" s="6">
        <f t="shared" si="186"/>
        <v>1.7497812773403325</v>
      </c>
      <c r="N1954" s="6">
        <f t="shared" si="187"/>
        <v>0</v>
      </c>
      <c r="O1954" s="6">
        <f t="shared" si="188"/>
        <v>1.7497812773403325</v>
      </c>
      <c r="P1954" s="6">
        <f t="shared" si="189"/>
        <v>1.7497812773403325</v>
      </c>
      <c r="Q1954" s="6">
        <f t="shared" si="190"/>
        <v>0.71434521515986527</v>
      </c>
      <c r="R1954" s="6">
        <f t="shared" si="191"/>
        <v>0</v>
      </c>
      <c r="S1954" t="str" cm="1">
        <f t="array" ref="S1954">_xlfn.IFS(R1954&gt;Q1954,"Zunahme",-1*Q1954&gt;R1954,"Abnahme",TRUE,"Konstant")</f>
        <v>Konstant</v>
      </c>
      <c r="T1954">
        <f>IFERROR(INDEX(Gemeinde_Kennzahlen!A:C,MATCH(B1954,Gemeinde_Kennzahlen!B:B,),3),0)</f>
        <v>1669</v>
      </c>
      <c r="U1954">
        <f>IFERROR(IF(ISNUMBER(INDEX(Gemeinde_Kennzahlen!A:W,MATCH(B1954,Gemeinde_Kennzahlen!B:B,),23)),INDEX(Gemeinde_Kennzahlen!A:W,MATCH(B1954,Gemeinde_Kennzahlen!B:B,),23),0),0)</f>
        <v>617</v>
      </c>
    </row>
    <row r="1955" spans="1:21" x14ac:dyDescent="0.2">
      <c r="A1955">
        <v>6084</v>
      </c>
      <c r="B1955" t="s">
        <v>446</v>
      </c>
      <c r="C1955" s="6">
        <v>0</v>
      </c>
      <c r="D1955" s="6">
        <v>0</v>
      </c>
      <c r="E1955" s="6">
        <v>0</v>
      </c>
      <c r="F1955" s="6">
        <v>0</v>
      </c>
      <c r="G1955" s="6">
        <v>0</v>
      </c>
      <c r="H1955" s="6">
        <v>0</v>
      </c>
      <c r="I1955" s="6">
        <v>0</v>
      </c>
      <c r="J1955" s="6">
        <v>5.3879310344827589</v>
      </c>
      <c r="K1955" s="6">
        <v>0</v>
      </c>
      <c r="L1955" s="6">
        <v>5.3879310344827589</v>
      </c>
      <c r="M1955" s="6">
        <f t="shared" si="186"/>
        <v>1.0775862068965518</v>
      </c>
      <c r="N1955" s="6">
        <f t="shared" si="187"/>
        <v>0</v>
      </c>
      <c r="O1955" s="6">
        <f t="shared" si="188"/>
        <v>0</v>
      </c>
      <c r="P1955" s="6">
        <f t="shared" si="189"/>
        <v>2.1551724137931036</v>
      </c>
      <c r="Q1955" s="6">
        <f t="shared" si="190"/>
        <v>0.71839080459770122</v>
      </c>
      <c r="R1955" s="6">
        <f t="shared" si="191"/>
        <v>1.0775862068965518</v>
      </c>
      <c r="S1955" t="str" cm="1">
        <f t="array" ref="S1955">_xlfn.IFS(R1955&gt;Q1955,"Zunahme",-1*Q1955&gt;R1955,"Abnahme",TRUE,"Konstant")</f>
        <v>Zunahme</v>
      </c>
      <c r="T1955">
        <f>IFERROR(INDEX(Gemeinde_Kennzahlen!A:C,MATCH(B1955,Gemeinde_Kennzahlen!B:B,),3),0)</f>
        <v>1421</v>
      </c>
      <c r="U1955">
        <f>IFERROR(IF(ISNUMBER(INDEX(Gemeinde_Kennzahlen!A:W,MATCH(B1955,Gemeinde_Kennzahlen!B:B,),23)),INDEX(Gemeinde_Kennzahlen!A:W,MATCH(B1955,Gemeinde_Kennzahlen!B:B,),23),0),0)</f>
        <v>435</v>
      </c>
    </row>
    <row r="1956" spans="1:21" x14ac:dyDescent="0.2">
      <c r="A1956">
        <v>6087</v>
      </c>
      <c r="B1956" t="s">
        <v>445</v>
      </c>
      <c r="C1956" s="6">
        <v>0</v>
      </c>
      <c r="D1956" s="6">
        <v>0</v>
      </c>
      <c r="E1956" s="6">
        <v>0</v>
      </c>
      <c r="F1956" s="6">
        <v>0</v>
      </c>
      <c r="G1956" s="6">
        <v>0</v>
      </c>
      <c r="H1956" s="6">
        <v>0</v>
      </c>
      <c r="I1956" s="6">
        <v>0</v>
      </c>
      <c r="J1956" s="6">
        <v>0</v>
      </c>
      <c r="K1956" s="6">
        <v>0</v>
      </c>
      <c r="L1956" s="6">
        <v>0</v>
      </c>
      <c r="M1956" s="6">
        <f t="shared" si="186"/>
        <v>0</v>
      </c>
      <c r="N1956" s="6">
        <f t="shared" si="187"/>
        <v>0</v>
      </c>
      <c r="O1956" s="6">
        <f t="shared" si="188"/>
        <v>0</v>
      </c>
      <c r="P1956" s="6">
        <f t="shared" si="189"/>
        <v>0</v>
      </c>
      <c r="Q1956" s="6">
        <f t="shared" si="190"/>
        <v>0</v>
      </c>
      <c r="R1956" s="6">
        <f t="shared" si="191"/>
        <v>0</v>
      </c>
      <c r="S1956" t="str" cm="1">
        <f t="array" ref="S1956">_xlfn.IFS(R1956&gt;Q1956,"Zunahme",-1*Q1956&gt;R1956,"Abnahme",TRUE,"Konstant")</f>
        <v>Konstant</v>
      </c>
      <c r="T1956">
        <f>IFERROR(INDEX(Gemeinde_Kennzahlen!A:C,MATCH(B1956,Gemeinde_Kennzahlen!B:B,),3),0)</f>
        <v>838</v>
      </c>
      <c r="U1956">
        <f>IFERROR(IF(ISNUMBER(INDEX(Gemeinde_Kennzahlen!A:W,MATCH(B1956,Gemeinde_Kennzahlen!B:B,),23)),INDEX(Gemeinde_Kennzahlen!A:W,MATCH(B1956,Gemeinde_Kennzahlen!B:B,),23),0),0)</f>
        <v>224</v>
      </c>
    </row>
    <row r="1957" spans="1:21" x14ac:dyDescent="0.2">
      <c r="A1957">
        <v>6089</v>
      </c>
      <c r="B1957" t="s">
        <v>444</v>
      </c>
      <c r="C1957" s="6">
        <v>0</v>
      </c>
      <c r="D1957" s="6">
        <v>0</v>
      </c>
      <c r="E1957" s="6">
        <v>0</v>
      </c>
      <c r="F1957" s="6">
        <v>0</v>
      </c>
      <c r="G1957" s="6">
        <v>0</v>
      </c>
      <c r="H1957" s="6">
        <v>4.1220115416323164</v>
      </c>
      <c r="I1957" s="6">
        <v>0</v>
      </c>
      <c r="J1957" s="6">
        <v>0</v>
      </c>
      <c r="K1957" s="6">
        <v>0</v>
      </c>
      <c r="L1957" s="6">
        <v>0</v>
      </c>
      <c r="M1957" s="6">
        <f t="shared" si="186"/>
        <v>0.41220115416323166</v>
      </c>
      <c r="N1957" s="6">
        <f t="shared" si="187"/>
        <v>0</v>
      </c>
      <c r="O1957" s="6">
        <f t="shared" si="188"/>
        <v>0</v>
      </c>
      <c r="P1957" s="6">
        <f t="shared" si="189"/>
        <v>0.82440230832646333</v>
      </c>
      <c r="Q1957" s="6">
        <f t="shared" si="190"/>
        <v>0.41220115416323161</v>
      </c>
      <c r="R1957" s="6">
        <f t="shared" si="191"/>
        <v>0.41220115416323166</v>
      </c>
      <c r="S1957" t="str" cm="1">
        <f t="array" ref="S1957">_xlfn.IFS(R1957&gt;Q1957,"Zunahme",-1*Q1957&gt;R1957,"Abnahme",TRUE,"Konstant")</f>
        <v>Konstant</v>
      </c>
      <c r="T1957">
        <f>IFERROR(INDEX(Gemeinde_Kennzahlen!A:C,MATCH(B1957,Gemeinde_Kennzahlen!B:B,),3),0)</f>
        <v>1805</v>
      </c>
      <c r="U1957">
        <f>IFERROR(IF(ISNUMBER(INDEX(Gemeinde_Kennzahlen!A:W,MATCH(B1957,Gemeinde_Kennzahlen!B:B,),23)),INDEX(Gemeinde_Kennzahlen!A:W,MATCH(B1957,Gemeinde_Kennzahlen!B:B,),23),0),0)</f>
        <v>621</v>
      </c>
    </row>
    <row r="1958" spans="1:21" x14ac:dyDescent="0.2">
      <c r="A1958">
        <v>6090</v>
      </c>
      <c r="B1958" t="s">
        <v>443</v>
      </c>
      <c r="C1958" s="6">
        <v>0</v>
      </c>
      <c r="D1958" s="6">
        <v>0</v>
      </c>
      <c r="E1958" s="6">
        <v>0</v>
      </c>
      <c r="F1958" s="6">
        <v>0</v>
      </c>
      <c r="G1958" s="6">
        <v>0</v>
      </c>
      <c r="H1958" s="6">
        <v>0</v>
      </c>
      <c r="I1958" s="6">
        <v>0</v>
      </c>
      <c r="J1958" s="6">
        <v>0</v>
      </c>
      <c r="K1958" s="6">
        <v>0</v>
      </c>
      <c r="L1958" s="6">
        <v>0</v>
      </c>
      <c r="M1958" s="6">
        <f t="shared" si="186"/>
        <v>0</v>
      </c>
      <c r="N1958" s="6">
        <f t="shared" si="187"/>
        <v>0</v>
      </c>
      <c r="O1958" s="6">
        <f t="shared" si="188"/>
        <v>0</v>
      </c>
      <c r="P1958" s="6">
        <f t="shared" si="189"/>
        <v>0</v>
      </c>
      <c r="Q1958" s="6">
        <f t="shared" si="190"/>
        <v>0</v>
      </c>
      <c r="R1958" s="6">
        <f t="shared" si="191"/>
        <v>0</v>
      </c>
      <c r="S1958" t="str" cm="1">
        <f t="array" ref="S1958">_xlfn.IFS(R1958&gt;Q1958,"Zunahme",-1*Q1958&gt;R1958,"Abnahme",TRUE,"Konstant")</f>
        <v>Konstant</v>
      </c>
      <c r="T1958">
        <f>IFERROR(INDEX(Gemeinde_Kennzahlen!A:C,MATCH(B1958,Gemeinde_Kennzahlen!B:B,),3),0)</f>
        <v>1110</v>
      </c>
      <c r="U1958">
        <f>IFERROR(IF(ISNUMBER(INDEX(Gemeinde_Kennzahlen!A:W,MATCH(B1958,Gemeinde_Kennzahlen!B:B,),23)),INDEX(Gemeinde_Kennzahlen!A:W,MATCH(B1958,Gemeinde_Kennzahlen!B:B,),23),0),0)</f>
        <v>206</v>
      </c>
    </row>
    <row r="1959" spans="1:21" x14ac:dyDescent="0.2">
      <c r="A1959">
        <v>6101</v>
      </c>
      <c r="B1959" t="s">
        <v>442</v>
      </c>
      <c r="C1959" s="6">
        <v>0</v>
      </c>
      <c r="D1959" s="6">
        <v>0</v>
      </c>
      <c r="E1959" s="6">
        <v>0</v>
      </c>
      <c r="F1959" s="6">
        <v>0</v>
      </c>
      <c r="G1959" s="6">
        <v>0</v>
      </c>
      <c r="H1959" s="6">
        <v>0</v>
      </c>
      <c r="I1959" s="6">
        <v>0</v>
      </c>
      <c r="J1959" s="6">
        <v>0</v>
      </c>
      <c r="K1959" s="6">
        <v>0</v>
      </c>
      <c r="L1959" s="6">
        <v>0</v>
      </c>
      <c r="M1959" s="6">
        <f t="shared" si="186"/>
        <v>0</v>
      </c>
      <c r="N1959" s="6">
        <f t="shared" si="187"/>
        <v>0</v>
      </c>
      <c r="O1959" s="6">
        <f t="shared" si="188"/>
        <v>0</v>
      </c>
      <c r="P1959" s="6">
        <f t="shared" si="189"/>
        <v>0</v>
      </c>
      <c r="Q1959" s="6">
        <f t="shared" si="190"/>
        <v>0</v>
      </c>
      <c r="R1959" s="6">
        <f t="shared" si="191"/>
        <v>0</v>
      </c>
      <c r="S1959" t="str" cm="1">
        <f t="array" ref="S1959">_xlfn.IFS(R1959&gt;Q1959,"Zunahme",-1*Q1959&gt;R1959,"Abnahme",TRUE,"Konstant")</f>
        <v>Konstant</v>
      </c>
      <c r="T1959">
        <f>IFERROR(INDEX(Gemeinde_Kennzahlen!A:C,MATCH(B1959,Gemeinde_Kennzahlen!B:B,),3),0)</f>
        <v>723</v>
      </c>
      <c r="U1959">
        <f>IFERROR(IF(ISNUMBER(INDEX(Gemeinde_Kennzahlen!A:W,MATCH(B1959,Gemeinde_Kennzahlen!B:B,),23)),INDEX(Gemeinde_Kennzahlen!A:W,MATCH(B1959,Gemeinde_Kennzahlen!B:B,),23),0),0)</f>
        <v>196</v>
      </c>
    </row>
    <row r="1960" spans="1:21" x14ac:dyDescent="0.2">
      <c r="A1960">
        <v>6102</v>
      </c>
      <c r="B1960" t="s">
        <v>441</v>
      </c>
      <c r="C1960" s="6">
        <v>0</v>
      </c>
      <c r="D1960" s="6">
        <v>0</v>
      </c>
      <c r="E1960" s="6">
        <v>0</v>
      </c>
      <c r="F1960" s="6">
        <v>0</v>
      </c>
      <c r="G1960" s="6">
        <v>0</v>
      </c>
      <c r="H1960" s="6">
        <v>0</v>
      </c>
      <c r="I1960" s="6">
        <v>0</v>
      </c>
      <c r="J1960" s="6">
        <v>0</v>
      </c>
      <c r="K1960" s="6">
        <v>0</v>
      </c>
      <c r="L1960" s="6">
        <v>0</v>
      </c>
      <c r="M1960" s="6">
        <f t="shared" si="186"/>
        <v>0</v>
      </c>
      <c r="N1960" s="6">
        <f t="shared" si="187"/>
        <v>0</v>
      </c>
      <c r="O1960" s="6">
        <f t="shared" si="188"/>
        <v>0</v>
      </c>
      <c r="P1960" s="6">
        <f t="shared" si="189"/>
        <v>0</v>
      </c>
      <c r="Q1960" s="6">
        <f t="shared" si="190"/>
        <v>0</v>
      </c>
      <c r="R1960" s="6">
        <f t="shared" si="191"/>
        <v>0</v>
      </c>
      <c r="S1960" t="str" cm="1">
        <f t="array" ref="S1960">_xlfn.IFS(R1960&gt;Q1960,"Zunahme",-1*Q1960&gt;R1960,"Abnahme",TRUE,"Konstant")</f>
        <v>Konstant</v>
      </c>
      <c r="T1960">
        <f>IFERROR(INDEX(Gemeinde_Kennzahlen!A:C,MATCH(B1960,Gemeinde_Kennzahlen!B:B,),3),0)</f>
        <v>240</v>
      </c>
      <c r="U1960">
        <f>IFERROR(IF(ISNUMBER(INDEX(Gemeinde_Kennzahlen!A:W,MATCH(B1960,Gemeinde_Kennzahlen!B:B,),23)),INDEX(Gemeinde_Kennzahlen!A:W,MATCH(B1960,Gemeinde_Kennzahlen!B:B,),23),0),0)</f>
        <v>91</v>
      </c>
    </row>
    <row r="1961" spans="1:21" x14ac:dyDescent="0.2">
      <c r="A1961">
        <v>6104</v>
      </c>
      <c r="B1961" t="s">
        <v>440</v>
      </c>
      <c r="C1961" s="6">
        <v>0</v>
      </c>
      <c r="D1961" s="6">
        <v>0</v>
      </c>
      <c r="E1961" s="6">
        <v>0</v>
      </c>
      <c r="F1961" s="6">
        <v>0</v>
      </c>
      <c r="G1961" s="6">
        <v>0</v>
      </c>
      <c r="H1961" s="6">
        <v>0</v>
      </c>
      <c r="I1961" s="6">
        <v>0</v>
      </c>
      <c r="J1961" s="6">
        <v>0</v>
      </c>
      <c r="K1961" s="6">
        <v>0</v>
      </c>
      <c r="L1961" s="6">
        <v>0</v>
      </c>
      <c r="M1961" s="6">
        <f t="shared" si="186"/>
        <v>0</v>
      </c>
      <c r="N1961" s="6">
        <f t="shared" si="187"/>
        <v>0</v>
      </c>
      <c r="O1961" s="6">
        <f t="shared" si="188"/>
        <v>0</v>
      </c>
      <c r="P1961" s="6">
        <f t="shared" si="189"/>
        <v>0</v>
      </c>
      <c r="Q1961" s="6">
        <f t="shared" si="190"/>
        <v>0</v>
      </c>
      <c r="R1961" s="6">
        <f t="shared" si="191"/>
        <v>0</v>
      </c>
      <c r="S1961" t="str" cm="1">
        <f t="array" ref="S1961">_xlfn.IFS(R1961&gt;Q1961,"Zunahme",-1*Q1961&gt;R1961,"Abnahme",TRUE,"Konstant")</f>
        <v>Konstant</v>
      </c>
      <c r="T1961">
        <f>IFERROR(INDEX(Gemeinde_Kennzahlen!A:C,MATCH(B1961,Gemeinde_Kennzahlen!B:B,),3),0)</f>
        <v>179</v>
      </c>
      <c r="U1961">
        <f>IFERROR(IF(ISNUMBER(INDEX(Gemeinde_Kennzahlen!A:W,MATCH(B1961,Gemeinde_Kennzahlen!B:B,),23)),INDEX(Gemeinde_Kennzahlen!A:W,MATCH(B1961,Gemeinde_Kennzahlen!B:B,),23),0),0)</f>
        <v>0</v>
      </c>
    </row>
    <row r="1962" spans="1:21" x14ac:dyDescent="0.2">
      <c r="A1962">
        <v>6109</v>
      </c>
      <c r="B1962" t="s">
        <v>439</v>
      </c>
      <c r="C1962" s="6">
        <v>0</v>
      </c>
      <c r="D1962" s="6">
        <v>0</v>
      </c>
      <c r="E1962" s="6">
        <v>0</v>
      </c>
      <c r="F1962" s="6">
        <v>0</v>
      </c>
      <c r="G1962" s="6">
        <v>0</v>
      </c>
      <c r="H1962" s="6">
        <v>0</v>
      </c>
      <c r="I1962" s="6">
        <v>0</v>
      </c>
      <c r="J1962" s="6">
        <v>0</v>
      </c>
      <c r="K1962" s="6">
        <v>0</v>
      </c>
      <c r="L1962" s="6">
        <v>0</v>
      </c>
      <c r="M1962" s="6">
        <f t="shared" si="186"/>
        <v>0</v>
      </c>
      <c r="N1962" s="6">
        <f t="shared" si="187"/>
        <v>0</v>
      </c>
      <c r="O1962" s="6">
        <f t="shared" si="188"/>
        <v>0</v>
      </c>
      <c r="P1962" s="6">
        <f t="shared" si="189"/>
        <v>0</v>
      </c>
      <c r="Q1962" s="6">
        <f t="shared" si="190"/>
        <v>0</v>
      </c>
      <c r="R1962" s="6">
        <f t="shared" si="191"/>
        <v>0</v>
      </c>
      <c r="S1962" t="str" cm="1">
        <f t="array" ref="S1962">_xlfn.IFS(R1962&gt;Q1962,"Zunahme",-1*Q1962&gt;R1962,"Abnahme",TRUE,"Konstant")</f>
        <v>Konstant</v>
      </c>
      <c r="T1962">
        <f>IFERROR(INDEX(Gemeinde_Kennzahlen!A:C,MATCH(B1962,Gemeinde_Kennzahlen!B:B,),3),0)</f>
        <v>108</v>
      </c>
      <c r="U1962">
        <f>IFERROR(IF(ISNUMBER(INDEX(Gemeinde_Kennzahlen!A:W,MATCH(B1962,Gemeinde_Kennzahlen!B:B,),23)),INDEX(Gemeinde_Kennzahlen!A:W,MATCH(B1962,Gemeinde_Kennzahlen!B:B,),23),0),0)</f>
        <v>0</v>
      </c>
    </row>
    <row r="1963" spans="1:21" x14ac:dyDescent="0.2">
      <c r="A1963">
        <v>6110</v>
      </c>
      <c r="B1963" t="s">
        <v>438</v>
      </c>
      <c r="C1963" s="6">
        <v>0</v>
      </c>
      <c r="D1963" s="6">
        <v>1.7758835020422659</v>
      </c>
      <c r="E1963" s="6">
        <v>0</v>
      </c>
      <c r="F1963" s="6">
        <v>0</v>
      </c>
      <c r="G1963" s="6">
        <v>1.7758835020422659</v>
      </c>
      <c r="H1963" s="6">
        <v>1.7758835020422659</v>
      </c>
      <c r="I1963" s="6">
        <v>1.7758835020422659</v>
      </c>
      <c r="J1963" s="6">
        <v>1.7758835020422659</v>
      </c>
      <c r="K1963" s="6">
        <v>1.7758835020422659</v>
      </c>
      <c r="L1963" s="6">
        <v>0</v>
      </c>
      <c r="M1963" s="6">
        <f t="shared" si="186"/>
        <v>1.0655301012253595</v>
      </c>
      <c r="N1963" s="6">
        <f t="shared" si="187"/>
        <v>1.7758835020422659</v>
      </c>
      <c r="O1963" s="6">
        <f t="shared" si="188"/>
        <v>0.71035340081690634</v>
      </c>
      <c r="P1963" s="6">
        <f t="shared" si="189"/>
        <v>1.4207068016338127</v>
      </c>
      <c r="Q1963" s="6">
        <f t="shared" si="190"/>
        <v>0.29000056150869324</v>
      </c>
      <c r="R1963" s="6">
        <f t="shared" si="191"/>
        <v>0.35517670040845317</v>
      </c>
      <c r="S1963" t="str" cm="1">
        <f t="array" ref="S1963">_xlfn.IFS(R1963&gt;Q1963,"Zunahme",-1*Q1963&gt;R1963,"Abnahme",TRUE,"Konstant")</f>
        <v>Zunahme</v>
      </c>
      <c r="T1963">
        <f>IFERROR(INDEX(Gemeinde_Kennzahlen!A:C,MATCH(B1963,Gemeinde_Kennzahlen!B:B,),3),0)</f>
        <v>3932</v>
      </c>
      <c r="U1963">
        <f>IFERROR(IF(ISNUMBER(INDEX(Gemeinde_Kennzahlen!A:W,MATCH(B1963,Gemeinde_Kennzahlen!B:B,),23)),INDEX(Gemeinde_Kennzahlen!A:W,MATCH(B1963,Gemeinde_Kennzahlen!B:B,),23),0),0)</f>
        <v>1699</v>
      </c>
    </row>
    <row r="1964" spans="1:21" x14ac:dyDescent="0.2">
      <c r="A1964">
        <v>6111</v>
      </c>
      <c r="B1964" t="s">
        <v>437</v>
      </c>
      <c r="C1964" s="6">
        <v>4.4111160123511244</v>
      </c>
      <c r="D1964" s="6">
        <v>0</v>
      </c>
      <c r="E1964" s="6">
        <v>0</v>
      </c>
      <c r="F1964" s="6">
        <v>0</v>
      </c>
      <c r="G1964" s="6">
        <v>0</v>
      </c>
      <c r="H1964" s="6">
        <v>0</v>
      </c>
      <c r="I1964" s="6">
        <v>0</v>
      </c>
      <c r="J1964" s="6">
        <v>4.4111160123511244</v>
      </c>
      <c r="K1964" s="6">
        <v>4.4111160123511244</v>
      </c>
      <c r="L1964" s="6">
        <v>0</v>
      </c>
      <c r="M1964" s="6">
        <f t="shared" si="186"/>
        <v>1.3233348037053374</v>
      </c>
      <c r="N1964" s="6">
        <f t="shared" si="187"/>
        <v>0</v>
      </c>
      <c r="O1964" s="6">
        <f t="shared" si="188"/>
        <v>0.8822232024702249</v>
      </c>
      <c r="P1964" s="6">
        <f t="shared" si="189"/>
        <v>1.7644464049404498</v>
      </c>
      <c r="Q1964" s="6">
        <f t="shared" si="190"/>
        <v>0.67380910086102619</v>
      </c>
      <c r="R1964" s="6">
        <f t="shared" si="191"/>
        <v>0.44111160123511239</v>
      </c>
      <c r="S1964" t="str" cm="1">
        <f t="array" ref="S1964">_xlfn.IFS(R1964&gt;Q1964,"Zunahme",-1*Q1964&gt;R1964,"Abnahme",TRUE,"Konstant")</f>
        <v>Konstant</v>
      </c>
      <c r="T1964">
        <f>IFERROR(INDEX(Gemeinde_Kennzahlen!A:C,MATCH(B1964,Gemeinde_Kennzahlen!B:B,),3),0)</f>
        <v>1319</v>
      </c>
      <c r="U1964">
        <f>IFERROR(IF(ISNUMBER(INDEX(Gemeinde_Kennzahlen!A:W,MATCH(B1964,Gemeinde_Kennzahlen!B:B,),23)),INDEX(Gemeinde_Kennzahlen!A:W,MATCH(B1964,Gemeinde_Kennzahlen!B:B,),23),0),0)</f>
        <v>948</v>
      </c>
    </row>
    <row r="1965" spans="1:21" x14ac:dyDescent="0.2">
      <c r="A1965">
        <v>6112</v>
      </c>
      <c r="B1965" t="s">
        <v>436</v>
      </c>
      <c r="C1965" s="6">
        <v>0</v>
      </c>
      <c r="D1965" s="6">
        <v>0</v>
      </c>
      <c r="E1965" s="6">
        <v>0</v>
      </c>
      <c r="F1965" s="6">
        <v>0</v>
      </c>
      <c r="G1965" s="6">
        <v>0</v>
      </c>
      <c r="H1965" s="6">
        <v>0</v>
      </c>
      <c r="I1965" s="6">
        <v>0</v>
      </c>
      <c r="J1965" s="6">
        <v>0</v>
      </c>
      <c r="K1965" s="6">
        <v>0</v>
      </c>
      <c r="L1965" s="6">
        <v>0</v>
      </c>
      <c r="M1965" s="6">
        <f t="shared" si="186"/>
        <v>0</v>
      </c>
      <c r="N1965" s="6">
        <f t="shared" si="187"/>
        <v>0</v>
      </c>
      <c r="O1965" s="6">
        <f t="shared" si="188"/>
        <v>0</v>
      </c>
      <c r="P1965" s="6">
        <f t="shared" si="189"/>
        <v>0</v>
      </c>
      <c r="Q1965" s="6">
        <f t="shared" si="190"/>
        <v>0</v>
      </c>
      <c r="R1965" s="6">
        <f t="shared" si="191"/>
        <v>0</v>
      </c>
      <c r="S1965" t="str" cm="1">
        <f t="array" ref="S1965">_xlfn.IFS(R1965&gt;Q1965,"Zunahme",-1*Q1965&gt;R1965,"Abnahme",TRUE,"Konstant")</f>
        <v>Konstant</v>
      </c>
      <c r="T1965">
        <f>IFERROR(INDEX(Gemeinde_Kennzahlen!A:C,MATCH(B1965,Gemeinde_Kennzahlen!B:B,),3),0)</f>
        <v>125</v>
      </c>
      <c r="U1965">
        <f>IFERROR(IF(ISNUMBER(INDEX(Gemeinde_Kennzahlen!A:W,MATCH(B1965,Gemeinde_Kennzahlen!B:B,),23)),INDEX(Gemeinde_Kennzahlen!A:W,MATCH(B1965,Gemeinde_Kennzahlen!B:B,),23),0),0)</f>
        <v>29</v>
      </c>
    </row>
    <row r="1966" spans="1:21" x14ac:dyDescent="0.2">
      <c r="A1966">
        <v>6113</v>
      </c>
      <c r="B1966" t="s">
        <v>435</v>
      </c>
      <c r="C1966" s="6">
        <v>0</v>
      </c>
      <c r="D1966" s="6">
        <v>0</v>
      </c>
      <c r="E1966" s="6">
        <v>0</v>
      </c>
      <c r="F1966" s="6">
        <v>0</v>
      </c>
      <c r="G1966" s="6">
        <v>0</v>
      </c>
      <c r="H1966" s="6">
        <v>0</v>
      </c>
      <c r="I1966" s="6">
        <v>0</v>
      </c>
      <c r="J1966" s="6">
        <v>0</v>
      </c>
      <c r="K1966" s="6">
        <v>0</v>
      </c>
      <c r="L1966" s="6">
        <v>0</v>
      </c>
      <c r="M1966" s="6">
        <f t="shared" si="186"/>
        <v>0</v>
      </c>
      <c r="N1966" s="6">
        <f t="shared" si="187"/>
        <v>0</v>
      </c>
      <c r="O1966" s="6">
        <f t="shared" si="188"/>
        <v>0</v>
      </c>
      <c r="P1966" s="6">
        <f t="shared" si="189"/>
        <v>0</v>
      </c>
      <c r="Q1966" s="6">
        <f t="shared" si="190"/>
        <v>0</v>
      </c>
      <c r="R1966" s="6">
        <f t="shared" si="191"/>
        <v>0</v>
      </c>
      <c r="S1966" t="str" cm="1">
        <f t="array" ref="S1966">_xlfn.IFS(R1966&gt;Q1966,"Zunahme",-1*Q1966&gt;R1966,"Abnahme",TRUE,"Konstant")</f>
        <v>Konstant</v>
      </c>
      <c r="T1966">
        <f>IFERROR(INDEX(Gemeinde_Kennzahlen!A:C,MATCH(B1966,Gemeinde_Kennzahlen!B:B,),3),0)</f>
        <v>1540</v>
      </c>
      <c r="U1966">
        <f>IFERROR(IF(ISNUMBER(INDEX(Gemeinde_Kennzahlen!A:W,MATCH(B1966,Gemeinde_Kennzahlen!B:B,),23)),INDEX(Gemeinde_Kennzahlen!A:W,MATCH(B1966,Gemeinde_Kennzahlen!B:B,),23),0),0)</f>
        <v>972</v>
      </c>
    </row>
    <row r="1967" spans="1:21" x14ac:dyDescent="0.2">
      <c r="A1967">
        <v>6116</v>
      </c>
      <c r="B1967" t="s">
        <v>434</v>
      </c>
      <c r="C1967" s="6">
        <v>0</v>
      </c>
      <c r="D1967" s="6">
        <v>0</v>
      </c>
      <c r="E1967" s="6">
        <v>0</v>
      </c>
      <c r="F1967" s="6">
        <v>0</v>
      </c>
      <c r="G1967" s="6">
        <v>0</v>
      </c>
      <c r="H1967" s="6">
        <v>0</v>
      </c>
      <c r="I1967" s="6">
        <v>0</v>
      </c>
      <c r="J1967" s="6">
        <v>0</v>
      </c>
      <c r="K1967" s="6">
        <v>0</v>
      </c>
      <c r="L1967" s="6">
        <v>0</v>
      </c>
      <c r="M1967" s="6">
        <f t="shared" si="186"/>
        <v>0</v>
      </c>
      <c r="N1967" s="6">
        <f t="shared" si="187"/>
        <v>0</v>
      </c>
      <c r="O1967" s="6">
        <f t="shared" si="188"/>
        <v>0</v>
      </c>
      <c r="P1967" s="6">
        <f t="shared" si="189"/>
        <v>0</v>
      </c>
      <c r="Q1967" s="6">
        <f t="shared" si="190"/>
        <v>0</v>
      </c>
      <c r="R1967" s="6">
        <f t="shared" si="191"/>
        <v>0</v>
      </c>
      <c r="S1967" t="str" cm="1">
        <f t="array" ref="S1967">_xlfn.IFS(R1967&gt;Q1967,"Zunahme",-1*Q1967&gt;R1967,"Abnahme",TRUE,"Konstant")</f>
        <v>Konstant</v>
      </c>
      <c r="T1967">
        <f>IFERROR(INDEX(Gemeinde_Kennzahlen!A:C,MATCH(B1967,Gemeinde_Kennzahlen!B:B,),3),0)</f>
        <v>658</v>
      </c>
      <c r="U1967">
        <f>IFERROR(IF(ISNUMBER(INDEX(Gemeinde_Kennzahlen!A:W,MATCH(B1967,Gemeinde_Kennzahlen!B:B,),23)),INDEX(Gemeinde_Kennzahlen!A:W,MATCH(B1967,Gemeinde_Kennzahlen!B:B,),23),0),0)</f>
        <v>195</v>
      </c>
    </row>
    <row r="1968" spans="1:21" x14ac:dyDescent="0.2">
      <c r="A1968">
        <v>6117</v>
      </c>
      <c r="B1968" t="s">
        <v>433</v>
      </c>
      <c r="C1968" s="6">
        <v>0</v>
      </c>
      <c r="D1968" s="6">
        <v>0</v>
      </c>
      <c r="E1968" s="6">
        <v>0</v>
      </c>
      <c r="F1968" s="6">
        <v>0</v>
      </c>
      <c r="G1968" s="6">
        <v>0</v>
      </c>
      <c r="H1968" s="6">
        <v>0</v>
      </c>
      <c r="I1968" s="6">
        <v>0</v>
      </c>
      <c r="J1968" s="6">
        <v>0</v>
      </c>
      <c r="K1968" s="6">
        <v>0</v>
      </c>
      <c r="L1968" s="6">
        <v>0</v>
      </c>
      <c r="M1968" s="6">
        <f t="shared" si="186"/>
        <v>0</v>
      </c>
      <c r="N1968" s="6">
        <f t="shared" si="187"/>
        <v>0</v>
      </c>
      <c r="O1968" s="6">
        <f t="shared" si="188"/>
        <v>0</v>
      </c>
      <c r="P1968" s="6">
        <f t="shared" si="189"/>
        <v>0</v>
      </c>
      <c r="Q1968" s="6">
        <f t="shared" si="190"/>
        <v>0</v>
      </c>
      <c r="R1968" s="6">
        <f t="shared" si="191"/>
        <v>0</v>
      </c>
      <c r="S1968" t="str" cm="1">
        <f t="array" ref="S1968">_xlfn.IFS(R1968&gt;Q1968,"Zunahme",-1*Q1968&gt;R1968,"Abnahme",TRUE,"Konstant")</f>
        <v>Konstant</v>
      </c>
      <c r="T1968">
        <f>IFERROR(INDEX(Gemeinde_Kennzahlen!A:C,MATCH(B1968,Gemeinde_Kennzahlen!B:B,),3),0)</f>
        <v>408</v>
      </c>
      <c r="U1968">
        <f>IFERROR(IF(ISNUMBER(INDEX(Gemeinde_Kennzahlen!A:W,MATCH(B1968,Gemeinde_Kennzahlen!B:B,),23)),INDEX(Gemeinde_Kennzahlen!A:W,MATCH(B1968,Gemeinde_Kennzahlen!B:B,),23),0),0)</f>
        <v>89</v>
      </c>
    </row>
    <row r="1969" spans="1:21" x14ac:dyDescent="0.2">
      <c r="A1969">
        <v>6118</v>
      </c>
      <c r="B1969" t="s">
        <v>432</v>
      </c>
      <c r="C1969" s="6">
        <v>0</v>
      </c>
      <c r="D1969" s="6">
        <v>3.7105751391465676</v>
      </c>
      <c r="E1969" s="6">
        <v>0</v>
      </c>
      <c r="F1969" s="6">
        <v>3.7105751391465676</v>
      </c>
      <c r="G1969" s="6">
        <v>0</v>
      </c>
      <c r="H1969" s="6">
        <v>3.7105751391465676</v>
      </c>
      <c r="I1969" s="6">
        <v>0</v>
      </c>
      <c r="J1969" s="6">
        <v>0</v>
      </c>
      <c r="K1969" s="6">
        <v>0</v>
      </c>
      <c r="L1969" s="6">
        <v>0</v>
      </c>
      <c r="M1969" s="6">
        <f t="shared" si="186"/>
        <v>1.1131725417439704</v>
      </c>
      <c r="N1969" s="6">
        <f t="shared" si="187"/>
        <v>0</v>
      </c>
      <c r="O1969" s="6">
        <f t="shared" si="188"/>
        <v>1.484230055658627</v>
      </c>
      <c r="P1969" s="6">
        <f t="shared" si="189"/>
        <v>0.74211502782931349</v>
      </c>
      <c r="Q1969" s="6">
        <f t="shared" si="190"/>
        <v>0.56679971489868142</v>
      </c>
      <c r="R1969" s="6">
        <f t="shared" si="191"/>
        <v>-0.37105751391465691</v>
      </c>
      <c r="S1969" t="str" cm="1">
        <f t="array" ref="S1969">_xlfn.IFS(R1969&gt;Q1969,"Zunahme",-1*Q1969&gt;R1969,"Abnahme",TRUE,"Konstant")</f>
        <v>Konstant</v>
      </c>
      <c r="T1969">
        <f>IFERROR(INDEX(Gemeinde_Kennzahlen!A:C,MATCH(B1969,Gemeinde_Kennzahlen!B:B,),3),0)</f>
        <v>1956</v>
      </c>
      <c r="U1969">
        <f>IFERROR(IF(ISNUMBER(INDEX(Gemeinde_Kennzahlen!A:W,MATCH(B1969,Gemeinde_Kennzahlen!B:B,),23)),INDEX(Gemeinde_Kennzahlen!A:W,MATCH(B1969,Gemeinde_Kennzahlen!B:B,),23),0),0)</f>
        <v>739</v>
      </c>
    </row>
    <row r="1970" spans="1:21" x14ac:dyDescent="0.2">
      <c r="A1970">
        <v>6119</v>
      </c>
      <c r="B1970" t="s">
        <v>431</v>
      </c>
      <c r="C1970" s="6">
        <v>0</v>
      </c>
      <c r="D1970" s="6">
        <v>0</v>
      </c>
      <c r="E1970" s="6">
        <v>0</v>
      </c>
      <c r="F1970" s="6">
        <v>6.1387354205033766</v>
      </c>
      <c r="G1970" s="6">
        <v>6.1387354205033766</v>
      </c>
      <c r="H1970" s="6">
        <v>0</v>
      </c>
      <c r="I1970" s="6">
        <v>0</v>
      </c>
      <c r="J1970" s="6">
        <v>0</v>
      </c>
      <c r="K1970" s="6">
        <v>0</v>
      </c>
      <c r="L1970" s="6">
        <v>0</v>
      </c>
      <c r="M1970" s="6">
        <f t="shared" si="186"/>
        <v>1.2277470841006752</v>
      </c>
      <c r="N1970" s="6">
        <f t="shared" si="187"/>
        <v>0</v>
      </c>
      <c r="O1970" s="6">
        <f t="shared" si="188"/>
        <v>2.4554941682013505</v>
      </c>
      <c r="P1970" s="6">
        <f t="shared" si="189"/>
        <v>0</v>
      </c>
      <c r="Q1970" s="6">
        <f t="shared" si="190"/>
        <v>0.81849805606711679</v>
      </c>
      <c r="R1970" s="6">
        <f t="shared" si="191"/>
        <v>-1.2277470841006752</v>
      </c>
      <c r="S1970" t="str" cm="1">
        <f t="array" ref="S1970">_xlfn.IFS(R1970&gt;Q1970,"Zunahme",-1*Q1970&gt;R1970,"Abnahme",TRUE,"Konstant")</f>
        <v>Abnahme</v>
      </c>
      <c r="T1970">
        <f>IFERROR(INDEX(Gemeinde_Kennzahlen!A:C,MATCH(B1970,Gemeinde_Kennzahlen!B:B,),3),0)</f>
        <v>1100</v>
      </c>
      <c r="U1970">
        <f>IFERROR(IF(ISNUMBER(INDEX(Gemeinde_Kennzahlen!A:W,MATCH(B1970,Gemeinde_Kennzahlen!B:B,),23)),INDEX(Gemeinde_Kennzahlen!A:W,MATCH(B1970,Gemeinde_Kennzahlen!B:B,),23),0),0)</f>
        <v>529</v>
      </c>
    </row>
    <row r="1971" spans="1:21" x14ac:dyDescent="0.2">
      <c r="A1971">
        <v>6131</v>
      </c>
      <c r="B1971" t="s">
        <v>430</v>
      </c>
      <c r="C1971" s="6">
        <v>0</v>
      </c>
      <c r="D1971" s="6">
        <v>9.9403578528827037</v>
      </c>
      <c r="E1971" s="6">
        <v>9.9403578528827037</v>
      </c>
      <c r="F1971" s="6">
        <v>0</v>
      </c>
      <c r="G1971" s="6">
        <v>0</v>
      </c>
      <c r="H1971" s="6">
        <v>9.9403578528827037</v>
      </c>
      <c r="I1971" s="6">
        <v>0</v>
      </c>
      <c r="J1971" s="6">
        <v>0</v>
      </c>
      <c r="K1971" s="6">
        <v>0</v>
      </c>
      <c r="L1971" s="6">
        <v>0</v>
      </c>
      <c r="M1971" s="6">
        <f t="shared" si="186"/>
        <v>2.982107355864811</v>
      </c>
      <c r="N1971" s="6">
        <f t="shared" si="187"/>
        <v>0</v>
      </c>
      <c r="O1971" s="6">
        <f t="shared" si="188"/>
        <v>3.9761431411530817</v>
      </c>
      <c r="P1971" s="6">
        <f t="shared" si="189"/>
        <v>1.9880715705765408</v>
      </c>
      <c r="Q1971" s="6">
        <f t="shared" si="190"/>
        <v>1.5184147431927897</v>
      </c>
      <c r="R1971" s="6">
        <f t="shared" si="191"/>
        <v>-0.99403578528827019</v>
      </c>
      <c r="S1971" t="str" cm="1">
        <f t="array" ref="S1971">_xlfn.IFS(R1971&gt;Q1971,"Zunahme",-1*Q1971&gt;R1971,"Abnahme",TRUE,"Konstant")</f>
        <v>Konstant</v>
      </c>
      <c r="T1971">
        <f>IFERROR(INDEX(Gemeinde_Kennzahlen!A:C,MATCH(B1971,Gemeinde_Kennzahlen!B:B,),3),0)</f>
        <v>915</v>
      </c>
      <c r="U1971">
        <f>IFERROR(IF(ISNUMBER(INDEX(Gemeinde_Kennzahlen!A:W,MATCH(B1971,Gemeinde_Kennzahlen!B:B,),23)),INDEX(Gemeinde_Kennzahlen!A:W,MATCH(B1971,Gemeinde_Kennzahlen!B:B,),23),0),0)</f>
        <v>91</v>
      </c>
    </row>
    <row r="1972" spans="1:21" x14ac:dyDescent="0.2">
      <c r="A1972">
        <v>6133</v>
      </c>
      <c r="B1972" t="s">
        <v>429</v>
      </c>
      <c r="C1972" s="6">
        <v>0</v>
      </c>
      <c r="D1972" s="6">
        <v>2.674750356633381</v>
      </c>
      <c r="E1972" s="6">
        <v>1.783166904422254</v>
      </c>
      <c r="F1972" s="6">
        <v>2.674750356633381</v>
      </c>
      <c r="G1972" s="6">
        <v>0.891583452211127</v>
      </c>
      <c r="H1972" s="6">
        <v>1.783166904422254</v>
      </c>
      <c r="I1972" s="6">
        <v>0.891583452211127</v>
      </c>
      <c r="J1972" s="6">
        <v>0.891583452211127</v>
      </c>
      <c r="K1972" s="6">
        <v>2.674750356633381</v>
      </c>
      <c r="L1972" s="6">
        <v>0.891583452211127</v>
      </c>
      <c r="M1972" s="6">
        <f t="shared" si="186"/>
        <v>1.5156918687589158</v>
      </c>
      <c r="N1972" s="6">
        <f t="shared" si="187"/>
        <v>1.3373751783166905</v>
      </c>
      <c r="O1972" s="6">
        <f t="shared" si="188"/>
        <v>1.6048502139800285</v>
      </c>
      <c r="P1972" s="6">
        <f t="shared" si="189"/>
        <v>1.4265335235378032</v>
      </c>
      <c r="Q1972" s="6">
        <f t="shared" si="190"/>
        <v>0.29867676001904703</v>
      </c>
      <c r="R1972" s="6">
        <f t="shared" si="191"/>
        <v>-8.9158345221112656E-2</v>
      </c>
      <c r="S1972" t="str" cm="1">
        <f t="array" ref="S1972">_xlfn.IFS(R1972&gt;Q1972,"Zunahme",-1*Q1972&gt;R1972,"Abnahme",TRUE,"Konstant")</f>
        <v>Konstant</v>
      </c>
      <c r="T1972">
        <f>IFERROR(INDEX(Gemeinde_Kennzahlen!A:C,MATCH(B1972,Gemeinde_Kennzahlen!B:B,),3),0)</f>
        <v>8731</v>
      </c>
      <c r="U1972">
        <f>IFERROR(IF(ISNUMBER(INDEX(Gemeinde_Kennzahlen!A:W,MATCH(B1972,Gemeinde_Kennzahlen!B:B,),23)),INDEX(Gemeinde_Kennzahlen!A:W,MATCH(B1972,Gemeinde_Kennzahlen!B:B,),23),0),0)</f>
        <v>2485</v>
      </c>
    </row>
    <row r="1973" spans="1:21" x14ac:dyDescent="0.2">
      <c r="A1973">
        <v>6134</v>
      </c>
      <c r="B1973" t="s">
        <v>428</v>
      </c>
      <c r="C1973" s="6">
        <v>0</v>
      </c>
      <c r="D1973" s="6">
        <v>0</v>
      </c>
      <c r="E1973" s="6">
        <v>0</v>
      </c>
      <c r="F1973" s="6">
        <v>0</v>
      </c>
      <c r="G1973" s="6">
        <v>0</v>
      </c>
      <c r="H1973" s="6">
        <v>0</v>
      </c>
      <c r="I1973" s="6">
        <v>0</v>
      </c>
      <c r="J1973" s="6">
        <v>0</v>
      </c>
      <c r="K1973" s="6">
        <v>0</v>
      </c>
      <c r="L1973" s="6">
        <v>0</v>
      </c>
      <c r="M1973" s="6">
        <f t="shared" si="186"/>
        <v>0</v>
      </c>
      <c r="N1973" s="6">
        <f t="shared" si="187"/>
        <v>0</v>
      </c>
      <c r="O1973" s="6">
        <f t="shared" si="188"/>
        <v>0</v>
      </c>
      <c r="P1973" s="6">
        <f t="shared" si="189"/>
        <v>0</v>
      </c>
      <c r="Q1973" s="6">
        <f t="shared" si="190"/>
        <v>0</v>
      </c>
      <c r="R1973" s="6">
        <f t="shared" si="191"/>
        <v>0</v>
      </c>
      <c r="S1973" t="str" cm="1">
        <f t="array" ref="S1973">_xlfn.IFS(R1973&gt;Q1973,"Zunahme",-1*Q1973&gt;R1973,"Abnahme",TRUE,"Konstant")</f>
        <v>Konstant</v>
      </c>
      <c r="T1973">
        <f>IFERROR(INDEX(Gemeinde_Kennzahlen!A:C,MATCH(B1973,Gemeinde_Kennzahlen!B:B,),3),0)</f>
        <v>832</v>
      </c>
      <c r="U1973">
        <f>IFERROR(IF(ISNUMBER(INDEX(Gemeinde_Kennzahlen!A:W,MATCH(B1973,Gemeinde_Kennzahlen!B:B,),23)),INDEX(Gemeinde_Kennzahlen!A:W,MATCH(B1973,Gemeinde_Kennzahlen!B:B,),23),0),0)</f>
        <v>250</v>
      </c>
    </row>
    <row r="1974" spans="1:21" x14ac:dyDescent="0.2">
      <c r="A1974">
        <v>6135</v>
      </c>
      <c r="B1974" t="s">
        <v>427</v>
      </c>
      <c r="C1974" s="6">
        <v>2.1459227467811157</v>
      </c>
      <c r="D1974" s="6">
        <v>0</v>
      </c>
      <c r="E1974" s="6">
        <v>0</v>
      </c>
      <c r="F1974" s="6">
        <v>0</v>
      </c>
      <c r="G1974" s="6">
        <v>4.2918454935622314</v>
      </c>
      <c r="H1974" s="6">
        <v>0</v>
      </c>
      <c r="I1974" s="6">
        <v>0</v>
      </c>
      <c r="J1974" s="6">
        <v>0</v>
      </c>
      <c r="K1974" s="6">
        <v>2.1459227467811157</v>
      </c>
      <c r="L1974" s="6">
        <v>2.1459227467811157</v>
      </c>
      <c r="M1974" s="6">
        <f t="shared" si="186"/>
        <v>1.0729613733905579</v>
      </c>
      <c r="N1974" s="6">
        <f t="shared" si="187"/>
        <v>0</v>
      </c>
      <c r="O1974" s="6">
        <f t="shared" si="188"/>
        <v>1.2875536480686693</v>
      </c>
      <c r="P1974" s="6">
        <f t="shared" si="189"/>
        <v>0.85836909871244627</v>
      </c>
      <c r="Q1974" s="6">
        <f t="shared" si="190"/>
        <v>0.47984291362656423</v>
      </c>
      <c r="R1974" s="6">
        <f t="shared" si="191"/>
        <v>-0.21459227467811159</v>
      </c>
      <c r="S1974" t="str" cm="1">
        <f t="array" ref="S1974">_xlfn.IFS(R1974&gt;Q1974,"Zunahme",-1*Q1974&gt;R1974,"Abnahme",TRUE,"Konstant")</f>
        <v>Konstant</v>
      </c>
      <c r="T1974">
        <f>IFERROR(INDEX(Gemeinde_Kennzahlen!A:C,MATCH(B1974,Gemeinde_Kennzahlen!B:B,),3),0)</f>
        <v>3222</v>
      </c>
      <c r="U1974">
        <f>IFERROR(IF(ISNUMBER(INDEX(Gemeinde_Kennzahlen!A:W,MATCH(B1974,Gemeinde_Kennzahlen!B:B,),23)),INDEX(Gemeinde_Kennzahlen!A:W,MATCH(B1974,Gemeinde_Kennzahlen!B:B,),23),0),0)</f>
        <v>1438</v>
      </c>
    </row>
    <row r="1975" spans="1:21" x14ac:dyDescent="0.2">
      <c r="A1975">
        <v>6136</v>
      </c>
      <c r="B1975" t="s">
        <v>426</v>
      </c>
      <c r="C1975" s="6">
        <v>2.317698525364313</v>
      </c>
      <c r="D1975" s="6">
        <v>0.86913694701161737</v>
      </c>
      <c r="E1975" s="6">
        <v>2.317698525364313</v>
      </c>
      <c r="F1975" s="6">
        <v>2.317698525364313</v>
      </c>
      <c r="G1975" s="6">
        <v>2.8971231567053914</v>
      </c>
      <c r="H1975" s="6">
        <v>1.4485615783526957</v>
      </c>
      <c r="I1975" s="6">
        <v>3.1868354723759307</v>
      </c>
      <c r="J1975" s="6">
        <v>1.7382738940232347</v>
      </c>
      <c r="K1975" s="6">
        <v>1.1588492626821565</v>
      </c>
      <c r="L1975" s="6">
        <v>1.1588492626821565</v>
      </c>
      <c r="M1975" s="6">
        <f t="shared" si="186"/>
        <v>1.9410725149926122</v>
      </c>
      <c r="N1975" s="6">
        <f t="shared" si="187"/>
        <v>2.0279862096937737</v>
      </c>
      <c r="O1975" s="6">
        <f t="shared" si="188"/>
        <v>2.1438711359619895</v>
      </c>
      <c r="P1975" s="6">
        <f t="shared" si="189"/>
        <v>1.7382738940232347</v>
      </c>
      <c r="Q1975" s="6">
        <f t="shared" si="190"/>
        <v>0.24828268451646904</v>
      </c>
      <c r="R1975" s="6">
        <f t="shared" si="191"/>
        <v>-0.20279862096937751</v>
      </c>
      <c r="S1975" t="str" cm="1">
        <f t="array" ref="S1975">_xlfn.IFS(R1975&gt;Q1975,"Zunahme",-1*Q1975&gt;R1975,"Abnahme",TRUE,"Konstant")</f>
        <v>Konstant</v>
      </c>
      <c r="T1975">
        <f>IFERROR(INDEX(Gemeinde_Kennzahlen!A:C,MATCH(B1975,Gemeinde_Kennzahlen!B:B,),3),0)</f>
        <v>20210</v>
      </c>
      <c r="U1975">
        <f>IFERROR(IF(ISNUMBER(INDEX(Gemeinde_Kennzahlen!A:W,MATCH(B1975,Gemeinde_Kennzahlen!B:B,),23)),INDEX(Gemeinde_Kennzahlen!A:W,MATCH(B1975,Gemeinde_Kennzahlen!B:B,),23),0),0)</f>
        <v>14307</v>
      </c>
    </row>
    <row r="1976" spans="1:21" x14ac:dyDescent="0.2">
      <c r="A1976">
        <v>6137</v>
      </c>
      <c r="B1976" t="s">
        <v>425</v>
      </c>
      <c r="C1976" s="6">
        <v>0</v>
      </c>
      <c r="D1976" s="6">
        <v>0</v>
      </c>
      <c r="E1976" s="6">
        <v>0</v>
      </c>
      <c r="F1976" s="6">
        <v>0</v>
      </c>
      <c r="G1976" s="6">
        <v>0</v>
      </c>
      <c r="H1976" s="6">
        <v>0</v>
      </c>
      <c r="I1976" s="6">
        <v>0</v>
      </c>
      <c r="J1976" s="6">
        <v>0</v>
      </c>
      <c r="K1976" s="6">
        <v>0</v>
      </c>
      <c r="L1976" s="6">
        <v>3.3955857385398982</v>
      </c>
      <c r="M1976" s="6">
        <f t="shared" si="186"/>
        <v>0.3395585738539898</v>
      </c>
      <c r="N1976" s="6">
        <f t="shared" si="187"/>
        <v>0</v>
      </c>
      <c r="O1976" s="6">
        <f t="shared" si="188"/>
        <v>0</v>
      </c>
      <c r="P1976" s="6">
        <f t="shared" si="189"/>
        <v>0.6791171477079796</v>
      </c>
      <c r="Q1976" s="6">
        <f t="shared" si="190"/>
        <v>0.3395585738539898</v>
      </c>
      <c r="R1976" s="6">
        <f t="shared" si="191"/>
        <v>0.3395585738539898</v>
      </c>
      <c r="S1976" t="str" cm="1">
        <f t="array" ref="S1976">_xlfn.IFS(R1976&gt;Q1976,"Zunahme",-1*Q1976&gt;R1976,"Abnahme",TRUE,"Konstant")</f>
        <v>Konstant</v>
      </c>
      <c r="T1976">
        <f>IFERROR(INDEX(Gemeinde_Kennzahlen!A:C,MATCH(B1976,Gemeinde_Kennzahlen!B:B,),3),0)</f>
        <v>2292</v>
      </c>
      <c r="U1976">
        <f>IFERROR(IF(ISNUMBER(INDEX(Gemeinde_Kennzahlen!A:W,MATCH(B1976,Gemeinde_Kennzahlen!B:B,),23)),INDEX(Gemeinde_Kennzahlen!A:W,MATCH(B1976,Gemeinde_Kennzahlen!B:B,),23),0),0)</f>
        <v>653</v>
      </c>
    </row>
    <row r="1977" spans="1:21" x14ac:dyDescent="0.2">
      <c r="A1977">
        <v>6139</v>
      </c>
      <c r="B1977" t="s">
        <v>424</v>
      </c>
      <c r="C1977" s="6">
        <v>0</v>
      </c>
      <c r="D1977" s="6">
        <v>0</v>
      </c>
      <c r="E1977" s="6">
        <v>0</v>
      </c>
      <c r="F1977" s="6">
        <v>2.2537750732476898</v>
      </c>
      <c r="G1977" s="6">
        <v>0</v>
      </c>
      <c r="H1977" s="6">
        <v>2.2537750732476898</v>
      </c>
      <c r="I1977" s="6">
        <v>0</v>
      </c>
      <c r="J1977" s="6">
        <v>2.2537750732476898</v>
      </c>
      <c r="K1977" s="6">
        <v>0</v>
      </c>
      <c r="L1977" s="6">
        <v>4.5075501464953796</v>
      </c>
      <c r="M1977" s="6">
        <f t="shared" si="186"/>
        <v>1.1268875366238449</v>
      </c>
      <c r="N1977" s="6">
        <f t="shared" si="187"/>
        <v>0</v>
      </c>
      <c r="O1977" s="6">
        <f t="shared" si="188"/>
        <v>0.45075501464953793</v>
      </c>
      <c r="P1977" s="6">
        <f t="shared" si="189"/>
        <v>1.8030200585981517</v>
      </c>
      <c r="Q1977" s="6">
        <f t="shared" si="190"/>
        <v>0.50395942697764018</v>
      </c>
      <c r="R1977" s="6">
        <f t="shared" si="191"/>
        <v>0.67613252197430684</v>
      </c>
      <c r="S1977" t="str" cm="1">
        <f t="array" ref="S1977">_xlfn.IFS(R1977&gt;Q1977,"Zunahme",-1*Q1977&gt;R1977,"Abnahme",TRUE,"Konstant")</f>
        <v>Zunahme</v>
      </c>
      <c r="T1977">
        <f>IFERROR(INDEX(Gemeinde_Kennzahlen!A:C,MATCH(B1977,Gemeinde_Kennzahlen!B:B,),3),0)</f>
        <v>3159</v>
      </c>
      <c r="U1977">
        <f>IFERROR(IF(ISNUMBER(INDEX(Gemeinde_Kennzahlen!A:W,MATCH(B1977,Gemeinde_Kennzahlen!B:B,),23)),INDEX(Gemeinde_Kennzahlen!A:W,MATCH(B1977,Gemeinde_Kennzahlen!B:B,),23),0),0)</f>
        <v>1278</v>
      </c>
    </row>
    <row r="1978" spans="1:21" x14ac:dyDescent="0.2">
      <c r="A1978">
        <v>6140</v>
      </c>
      <c r="B1978" t="s">
        <v>423</v>
      </c>
      <c r="C1978" s="6">
        <v>2.8620492272467088</v>
      </c>
      <c r="D1978" s="6">
        <v>0</v>
      </c>
      <c r="E1978" s="6">
        <v>0</v>
      </c>
      <c r="F1978" s="6">
        <v>5.7240984544934177</v>
      </c>
      <c r="G1978" s="6">
        <v>0</v>
      </c>
      <c r="H1978" s="6">
        <v>0</v>
      </c>
      <c r="I1978" s="6">
        <v>0</v>
      </c>
      <c r="J1978" s="6">
        <v>0</v>
      </c>
      <c r="K1978" s="6">
        <v>0</v>
      </c>
      <c r="L1978" s="6">
        <v>0</v>
      </c>
      <c r="M1978" s="6">
        <f t="shared" si="186"/>
        <v>0.85861476817401261</v>
      </c>
      <c r="N1978" s="6">
        <f t="shared" si="187"/>
        <v>0</v>
      </c>
      <c r="O1978" s="6">
        <f t="shared" si="188"/>
        <v>1.7172295363480252</v>
      </c>
      <c r="P1978" s="6">
        <f t="shared" si="189"/>
        <v>0</v>
      </c>
      <c r="Q1978" s="6">
        <f t="shared" si="190"/>
        <v>0.61086855919031191</v>
      </c>
      <c r="R1978" s="6">
        <f t="shared" si="191"/>
        <v>-0.85861476817401261</v>
      </c>
      <c r="S1978" t="str" cm="1">
        <f t="array" ref="S1978">_xlfn.IFS(R1978&gt;Q1978,"Zunahme",-1*Q1978&gt;R1978,"Abnahme",TRUE,"Konstant")</f>
        <v>Abnahme</v>
      </c>
      <c r="T1978">
        <f>IFERROR(INDEX(Gemeinde_Kennzahlen!A:C,MATCH(B1978,Gemeinde_Kennzahlen!B:B,),3),0)</f>
        <v>2687</v>
      </c>
      <c r="U1978">
        <f>IFERROR(IF(ISNUMBER(INDEX(Gemeinde_Kennzahlen!A:W,MATCH(B1978,Gemeinde_Kennzahlen!B:B,),23)),INDEX(Gemeinde_Kennzahlen!A:W,MATCH(B1978,Gemeinde_Kennzahlen!B:B,),23),0),0)</f>
        <v>807</v>
      </c>
    </row>
    <row r="1979" spans="1:21" x14ac:dyDescent="0.2">
      <c r="A1979">
        <v>6141</v>
      </c>
      <c r="B1979" t="s">
        <v>422</v>
      </c>
      <c r="C1979" s="6">
        <v>2.4330900243309004</v>
      </c>
      <c r="D1979" s="6">
        <v>2.4330900243309004</v>
      </c>
      <c r="E1979" s="6">
        <v>0</v>
      </c>
      <c r="F1979" s="6">
        <v>0</v>
      </c>
      <c r="G1979" s="6">
        <v>0</v>
      </c>
      <c r="H1979" s="6">
        <v>2.4330900243309004</v>
      </c>
      <c r="I1979" s="6">
        <v>1.2165450121654502</v>
      </c>
      <c r="J1979" s="6">
        <v>3.6496350364963508</v>
      </c>
      <c r="K1979" s="6">
        <v>1.2165450121654502</v>
      </c>
      <c r="L1979" s="6">
        <v>0</v>
      </c>
      <c r="M1979" s="6">
        <f t="shared" si="186"/>
        <v>1.3381995133819955</v>
      </c>
      <c r="N1979" s="6">
        <f t="shared" si="187"/>
        <v>1.2165450121654502</v>
      </c>
      <c r="O1979" s="6">
        <f t="shared" si="188"/>
        <v>0.97323600973236013</v>
      </c>
      <c r="P1979" s="6">
        <f t="shared" si="189"/>
        <v>1.7031630170316305</v>
      </c>
      <c r="Q1979" s="6">
        <f t="shared" si="190"/>
        <v>0.42337009362978706</v>
      </c>
      <c r="R1979" s="6">
        <f t="shared" si="191"/>
        <v>0.36496350364963503</v>
      </c>
      <c r="S1979" t="str" cm="1">
        <f t="array" ref="S1979">_xlfn.IFS(R1979&gt;Q1979,"Zunahme",-1*Q1979&gt;R1979,"Abnahme",TRUE,"Konstant")</f>
        <v>Konstant</v>
      </c>
      <c r="T1979">
        <f>IFERROR(INDEX(Gemeinde_Kennzahlen!A:C,MATCH(B1979,Gemeinde_Kennzahlen!B:B,),3),0)</f>
        <v>6086</v>
      </c>
      <c r="U1979">
        <f>IFERROR(IF(ISNUMBER(INDEX(Gemeinde_Kennzahlen!A:W,MATCH(B1979,Gemeinde_Kennzahlen!B:B,),23)),INDEX(Gemeinde_Kennzahlen!A:W,MATCH(B1979,Gemeinde_Kennzahlen!B:B,),23),0),0)</f>
        <v>2134</v>
      </c>
    </row>
    <row r="1980" spans="1:21" x14ac:dyDescent="0.2">
      <c r="A1980">
        <v>6142</v>
      </c>
      <c r="B1980" t="s">
        <v>421</v>
      </c>
      <c r="C1980" s="6">
        <v>0</v>
      </c>
      <c r="D1980" s="6">
        <v>0</v>
      </c>
      <c r="E1980" s="6">
        <v>0</v>
      </c>
      <c r="F1980" s="6">
        <v>44.052863436123346</v>
      </c>
      <c r="G1980" s="6">
        <v>0</v>
      </c>
      <c r="H1980" s="6">
        <v>0</v>
      </c>
      <c r="I1980" s="6">
        <v>0</v>
      </c>
      <c r="J1980" s="6">
        <v>0</v>
      </c>
      <c r="K1980" s="6">
        <v>0</v>
      </c>
      <c r="L1980" s="6">
        <v>0</v>
      </c>
      <c r="M1980" s="6">
        <f t="shared" si="186"/>
        <v>4.4052863436123344</v>
      </c>
      <c r="N1980" s="6">
        <f t="shared" si="187"/>
        <v>0</v>
      </c>
      <c r="O1980" s="6">
        <f t="shared" si="188"/>
        <v>8.8105726872246688</v>
      </c>
      <c r="P1980" s="6">
        <f t="shared" si="189"/>
        <v>0</v>
      </c>
      <c r="Q1980" s="6">
        <f t="shared" si="190"/>
        <v>4.4052863436123344</v>
      </c>
      <c r="R1980" s="6">
        <f t="shared" si="191"/>
        <v>-4.4052863436123344</v>
      </c>
      <c r="S1980" t="str" cm="1">
        <f t="array" ref="S1980">_xlfn.IFS(R1980&gt;Q1980,"Zunahme",-1*Q1980&gt;R1980,"Abnahme",TRUE,"Konstant")</f>
        <v>Konstant</v>
      </c>
      <c r="T1980">
        <f>IFERROR(INDEX(Gemeinde_Kennzahlen!A:C,MATCH(B1980,Gemeinde_Kennzahlen!B:B,),3),0)</f>
        <v>165</v>
      </c>
      <c r="U1980">
        <f>IFERROR(IF(ISNUMBER(INDEX(Gemeinde_Kennzahlen!A:W,MATCH(B1980,Gemeinde_Kennzahlen!B:B,),23)),INDEX(Gemeinde_Kennzahlen!A:W,MATCH(B1980,Gemeinde_Kennzahlen!B:B,),23),0),0)</f>
        <v>62</v>
      </c>
    </row>
    <row r="1981" spans="1:21" x14ac:dyDescent="0.2">
      <c r="A1981">
        <v>6151</v>
      </c>
      <c r="B1981" t="s">
        <v>420</v>
      </c>
      <c r="C1981" s="6">
        <v>0</v>
      </c>
      <c r="D1981" s="6">
        <v>0</v>
      </c>
      <c r="E1981" s="6">
        <v>0</v>
      </c>
      <c r="F1981" s="6">
        <v>0</v>
      </c>
      <c r="G1981" s="6">
        <v>4.8426150121065374</v>
      </c>
      <c r="H1981" s="6">
        <v>4.8426150121065374</v>
      </c>
      <c r="I1981" s="6">
        <v>0</v>
      </c>
      <c r="J1981" s="6">
        <v>0</v>
      </c>
      <c r="K1981" s="6">
        <v>0</v>
      </c>
      <c r="L1981" s="6">
        <v>0</v>
      </c>
      <c r="M1981" s="6">
        <f t="shared" si="186"/>
        <v>0.96852300242130751</v>
      </c>
      <c r="N1981" s="6">
        <f t="shared" si="187"/>
        <v>0</v>
      </c>
      <c r="O1981" s="6">
        <f t="shared" si="188"/>
        <v>0.96852300242130751</v>
      </c>
      <c r="P1981" s="6">
        <f t="shared" si="189"/>
        <v>0.96852300242130751</v>
      </c>
      <c r="Q1981" s="6">
        <f t="shared" si="190"/>
        <v>0.64568200161420497</v>
      </c>
      <c r="R1981" s="6">
        <f t="shared" si="191"/>
        <v>0</v>
      </c>
      <c r="S1981" t="str" cm="1">
        <f t="array" ref="S1981">_xlfn.IFS(R1981&gt;Q1981,"Zunahme",-1*Q1981&gt;R1981,"Abnahme",TRUE,"Konstant")</f>
        <v>Konstant</v>
      </c>
      <c r="T1981">
        <f>IFERROR(INDEX(Gemeinde_Kennzahlen!A:C,MATCH(B1981,Gemeinde_Kennzahlen!B:B,),3),0)</f>
        <v>1338</v>
      </c>
      <c r="U1981">
        <f>IFERROR(IF(ISNUMBER(INDEX(Gemeinde_Kennzahlen!A:W,MATCH(B1981,Gemeinde_Kennzahlen!B:B,),23)),INDEX(Gemeinde_Kennzahlen!A:W,MATCH(B1981,Gemeinde_Kennzahlen!B:B,),23),0),0)</f>
        <v>727</v>
      </c>
    </row>
    <row r="1982" spans="1:21" x14ac:dyDescent="0.2">
      <c r="A1982">
        <v>6152</v>
      </c>
      <c r="B1982" t="s">
        <v>419</v>
      </c>
      <c r="C1982" s="6">
        <v>0.79554494828957845</v>
      </c>
      <c r="D1982" s="6">
        <v>2.3866348448687353</v>
      </c>
      <c r="E1982" s="6">
        <v>1.5910898965791569</v>
      </c>
      <c r="F1982" s="6">
        <v>1.5910898965791569</v>
      </c>
      <c r="G1982" s="6">
        <v>0.79554494828957845</v>
      </c>
      <c r="H1982" s="6">
        <v>1.5910898965791569</v>
      </c>
      <c r="I1982" s="6">
        <v>1.5910898965791569</v>
      </c>
      <c r="J1982" s="6">
        <v>0.79554494828957845</v>
      </c>
      <c r="K1982" s="6">
        <v>0.79554494828957845</v>
      </c>
      <c r="L1982" s="6">
        <v>0.79554494828957845</v>
      </c>
      <c r="M1982" s="6">
        <f t="shared" si="186"/>
        <v>1.2728719172633252</v>
      </c>
      <c r="N1982" s="6">
        <f t="shared" si="187"/>
        <v>1.1933174224343677</v>
      </c>
      <c r="O1982" s="6">
        <f t="shared" si="188"/>
        <v>1.431980906921241</v>
      </c>
      <c r="P1982" s="6">
        <f t="shared" si="189"/>
        <v>1.11376292760541</v>
      </c>
      <c r="Q1982" s="6">
        <f t="shared" si="190"/>
        <v>0.17590160648928171</v>
      </c>
      <c r="R1982" s="6">
        <f t="shared" si="191"/>
        <v>-0.1591089896579152</v>
      </c>
      <c r="S1982" t="str" cm="1">
        <f t="array" ref="S1982">_xlfn.IFS(R1982&gt;Q1982,"Zunahme",-1*Q1982&gt;R1982,"Abnahme",TRUE,"Konstant")</f>
        <v>Konstant</v>
      </c>
      <c r="T1982">
        <f>IFERROR(INDEX(Gemeinde_Kennzahlen!A:C,MATCH(B1982,Gemeinde_Kennzahlen!B:B,),3),0)</f>
        <v>9467</v>
      </c>
      <c r="U1982">
        <f>IFERROR(IF(ISNUMBER(INDEX(Gemeinde_Kennzahlen!A:W,MATCH(B1982,Gemeinde_Kennzahlen!B:B,),23)),INDEX(Gemeinde_Kennzahlen!A:W,MATCH(B1982,Gemeinde_Kennzahlen!B:B,),23),0),0)</f>
        <v>3103</v>
      </c>
    </row>
    <row r="1983" spans="1:21" x14ac:dyDescent="0.2">
      <c r="A1983">
        <v>6153</v>
      </c>
      <c r="B1983" t="s">
        <v>418</v>
      </c>
      <c r="C1983" s="6">
        <v>3.0872667398463225</v>
      </c>
      <c r="D1983" s="6">
        <v>2.058177826564215</v>
      </c>
      <c r="E1983" s="6">
        <v>2.058177826564215</v>
      </c>
      <c r="F1983" s="6">
        <v>2.058177826564215</v>
      </c>
      <c r="G1983" s="6">
        <v>2.058177826564215</v>
      </c>
      <c r="H1983" s="6">
        <v>1.37211855104281</v>
      </c>
      <c r="I1983" s="6">
        <v>1.37211855104281</v>
      </c>
      <c r="J1983" s="6">
        <v>2.4012074643249175</v>
      </c>
      <c r="K1983" s="6">
        <v>1.7151481888035127</v>
      </c>
      <c r="L1983" s="6">
        <v>2.058177826564215</v>
      </c>
      <c r="M1983" s="6">
        <f t="shared" si="186"/>
        <v>2.0238748627881451</v>
      </c>
      <c r="N1983" s="6">
        <f t="shared" si="187"/>
        <v>2.058177826564215</v>
      </c>
      <c r="O1983" s="6">
        <f t="shared" si="188"/>
        <v>2.2639956092206366</v>
      </c>
      <c r="P1983" s="6">
        <f t="shared" si="189"/>
        <v>1.783754116355653</v>
      </c>
      <c r="Q1983" s="6">
        <f t="shared" si="190"/>
        <v>0.1571959280651701</v>
      </c>
      <c r="R1983" s="6">
        <f t="shared" si="191"/>
        <v>-0.24012074643249215</v>
      </c>
      <c r="S1983" t="str" cm="1">
        <f t="array" ref="S1983">_xlfn.IFS(R1983&gt;Q1983,"Zunahme",-1*Q1983&gt;R1983,"Abnahme",TRUE,"Konstant")</f>
        <v>Abnahme</v>
      </c>
      <c r="T1983">
        <f>IFERROR(INDEX(Gemeinde_Kennzahlen!A:C,MATCH(B1983,Gemeinde_Kennzahlen!B:B,),3),0)</f>
        <v>17894</v>
      </c>
      <c r="U1983">
        <f>IFERROR(IF(ISNUMBER(INDEX(Gemeinde_Kennzahlen!A:W,MATCH(B1983,Gemeinde_Kennzahlen!B:B,),23)),INDEX(Gemeinde_Kennzahlen!A:W,MATCH(B1983,Gemeinde_Kennzahlen!B:B,),23),0),0)</f>
        <v>11258</v>
      </c>
    </row>
    <row r="1984" spans="1:21" x14ac:dyDescent="0.2">
      <c r="A1984">
        <v>6154</v>
      </c>
      <c r="B1984" t="s">
        <v>417</v>
      </c>
      <c r="C1984" s="6">
        <v>1.9504583577140626</v>
      </c>
      <c r="D1984" s="6">
        <v>1.9504583577140626</v>
      </c>
      <c r="E1984" s="6">
        <v>1.9504583577140626</v>
      </c>
      <c r="F1984" s="6">
        <v>0</v>
      </c>
      <c r="G1984" s="6">
        <v>1.9504583577140626</v>
      </c>
      <c r="H1984" s="6">
        <v>1.9504583577140626</v>
      </c>
      <c r="I1984" s="6">
        <v>0</v>
      </c>
      <c r="J1984" s="6">
        <v>1.9504583577140626</v>
      </c>
      <c r="K1984" s="6">
        <v>1.9504583577140626</v>
      </c>
      <c r="L1984" s="6">
        <v>1.9504583577140626</v>
      </c>
      <c r="M1984" s="6">
        <f t="shared" si="186"/>
        <v>1.56036668617125</v>
      </c>
      <c r="N1984" s="6">
        <f t="shared" si="187"/>
        <v>1.9504583577140626</v>
      </c>
      <c r="O1984" s="6">
        <f t="shared" si="188"/>
        <v>1.5603666861712502</v>
      </c>
      <c r="P1984" s="6">
        <f t="shared" si="189"/>
        <v>1.5603666861712502</v>
      </c>
      <c r="Q1984" s="6">
        <f t="shared" si="190"/>
        <v>0.26006111436187512</v>
      </c>
      <c r="R1984" s="6">
        <f t="shared" si="191"/>
        <v>0</v>
      </c>
      <c r="S1984" t="str" cm="1">
        <f t="array" ref="S1984">_xlfn.IFS(R1984&gt;Q1984,"Zunahme",-1*Q1984&gt;R1984,"Abnahme",TRUE,"Konstant")</f>
        <v>Konstant</v>
      </c>
      <c r="T1984">
        <f>IFERROR(INDEX(Gemeinde_Kennzahlen!A:C,MATCH(B1984,Gemeinde_Kennzahlen!B:B,),3),0)</f>
        <v>4201</v>
      </c>
      <c r="U1984">
        <f>IFERROR(IF(ISNUMBER(INDEX(Gemeinde_Kennzahlen!A:W,MATCH(B1984,Gemeinde_Kennzahlen!B:B,),23)),INDEX(Gemeinde_Kennzahlen!A:W,MATCH(B1984,Gemeinde_Kennzahlen!B:B,),23),0),0)</f>
        <v>926</v>
      </c>
    </row>
    <row r="1985" spans="1:21" x14ac:dyDescent="0.2">
      <c r="A1985">
        <v>6155</v>
      </c>
      <c r="B1985" t="s">
        <v>416</v>
      </c>
      <c r="C1985" s="6">
        <v>0</v>
      </c>
      <c r="D1985" s="6">
        <v>20.682523267838679</v>
      </c>
      <c r="E1985" s="6">
        <v>0</v>
      </c>
      <c r="F1985" s="6">
        <v>10.34126163391934</v>
      </c>
      <c r="G1985" s="6">
        <v>0</v>
      </c>
      <c r="H1985" s="6">
        <v>0</v>
      </c>
      <c r="I1985" s="6">
        <v>10.34126163391934</v>
      </c>
      <c r="J1985" s="6">
        <v>10.34126163391934</v>
      </c>
      <c r="K1985" s="6">
        <v>0</v>
      </c>
      <c r="L1985" s="6">
        <v>0</v>
      </c>
      <c r="M1985" s="6">
        <f t="shared" si="186"/>
        <v>5.1706308169596698</v>
      </c>
      <c r="N1985" s="6">
        <f t="shared" si="187"/>
        <v>0</v>
      </c>
      <c r="O1985" s="6">
        <f t="shared" si="188"/>
        <v>6.2047569803516041</v>
      </c>
      <c r="P1985" s="6">
        <f t="shared" si="189"/>
        <v>4.1365046535677354</v>
      </c>
      <c r="Q1985" s="6">
        <f t="shared" si="190"/>
        <v>2.3123763986554189</v>
      </c>
      <c r="R1985" s="6">
        <f t="shared" si="191"/>
        <v>-1.0341261633919343</v>
      </c>
      <c r="S1985" t="str" cm="1">
        <f t="array" ref="S1985">_xlfn.IFS(R1985&gt;Q1985,"Zunahme",-1*Q1985&gt;R1985,"Abnahme",TRUE,"Konstant")</f>
        <v>Konstant</v>
      </c>
      <c r="T1985">
        <f>IFERROR(INDEX(Gemeinde_Kennzahlen!A:C,MATCH(B1985,Gemeinde_Kennzahlen!B:B,),3),0)</f>
        <v>967</v>
      </c>
      <c r="U1985">
        <f>IFERROR(IF(ISNUMBER(INDEX(Gemeinde_Kennzahlen!A:W,MATCH(B1985,Gemeinde_Kennzahlen!B:B,),23)),INDEX(Gemeinde_Kennzahlen!A:W,MATCH(B1985,Gemeinde_Kennzahlen!B:B,),23),0),0)</f>
        <v>0</v>
      </c>
    </row>
    <row r="1986" spans="1:21" x14ac:dyDescent="0.2">
      <c r="A1986">
        <v>6156</v>
      </c>
      <c r="B1986" t="s">
        <v>415</v>
      </c>
      <c r="C1986" s="6">
        <v>0</v>
      </c>
      <c r="D1986" s="6">
        <v>3.5511363636363633</v>
      </c>
      <c r="E1986" s="6">
        <v>0</v>
      </c>
      <c r="F1986" s="6">
        <v>1.7755681818181817</v>
      </c>
      <c r="G1986" s="6">
        <v>0</v>
      </c>
      <c r="H1986" s="6">
        <v>1.7755681818181817</v>
      </c>
      <c r="I1986" s="6">
        <v>0</v>
      </c>
      <c r="J1986" s="6">
        <v>1.7755681818181817</v>
      </c>
      <c r="K1986" s="6">
        <v>0</v>
      </c>
      <c r="L1986" s="6">
        <v>0</v>
      </c>
      <c r="M1986" s="6">
        <f t="shared" si="186"/>
        <v>0.88778409090909083</v>
      </c>
      <c r="N1986" s="6">
        <f t="shared" si="187"/>
        <v>0</v>
      </c>
      <c r="O1986" s="6">
        <f t="shared" si="188"/>
        <v>1.0653409090909089</v>
      </c>
      <c r="P1986" s="6">
        <f t="shared" si="189"/>
        <v>0.71022727272727271</v>
      </c>
      <c r="Q1986" s="6">
        <f t="shared" si="190"/>
        <v>0.39702911532311602</v>
      </c>
      <c r="R1986" s="6">
        <f t="shared" si="191"/>
        <v>-0.17755681818181812</v>
      </c>
      <c r="S1986" t="str" cm="1">
        <f t="array" ref="S1986">_xlfn.IFS(R1986&gt;Q1986,"Zunahme",-1*Q1986&gt;R1986,"Abnahme",TRUE,"Konstant")</f>
        <v>Konstant</v>
      </c>
      <c r="T1986">
        <f>IFERROR(INDEX(Gemeinde_Kennzahlen!A:C,MATCH(B1986,Gemeinde_Kennzahlen!B:B,),3),0)</f>
        <v>4748</v>
      </c>
      <c r="U1986">
        <f>IFERROR(IF(ISNUMBER(INDEX(Gemeinde_Kennzahlen!A:W,MATCH(B1986,Gemeinde_Kennzahlen!B:B,),23)),INDEX(Gemeinde_Kennzahlen!A:W,MATCH(B1986,Gemeinde_Kennzahlen!B:B,),23),0),0)</f>
        <v>884</v>
      </c>
    </row>
    <row r="1987" spans="1:21" x14ac:dyDescent="0.2">
      <c r="A1987">
        <v>6157</v>
      </c>
      <c r="B1987" t="s">
        <v>414</v>
      </c>
      <c r="C1987" s="6">
        <v>0</v>
      </c>
      <c r="D1987" s="6">
        <v>0</v>
      </c>
      <c r="E1987" s="6">
        <v>0</v>
      </c>
      <c r="F1987" s="6">
        <v>0</v>
      </c>
      <c r="G1987" s="6">
        <v>0</v>
      </c>
      <c r="H1987" s="6">
        <v>0</v>
      </c>
      <c r="I1987" s="6">
        <v>0</v>
      </c>
      <c r="J1987" s="6">
        <v>0</v>
      </c>
      <c r="K1987" s="6">
        <v>0</v>
      </c>
      <c r="L1987" s="6">
        <v>0</v>
      </c>
      <c r="M1987" s="6">
        <f t="shared" si="186"/>
        <v>0</v>
      </c>
      <c r="N1987" s="6">
        <f t="shared" si="187"/>
        <v>0</v>
      </c>
      <c r="O1987" s="6">
        <f t="shared" si="188"/>
        <v>0</v>
      </c>
      <c r="P1987" s="6">
        <f t="shared" si="189"/>
        <v>0</v>
      </c>
      <c r="Q1987" s="6">
        <f t="shared" si="190"/>
        <v>0</v>
      </c>
      <c r="R1987" s="6">
        <f t="shared" si="191"/>
        <v>0</v>
      </c>
      <c r="S1987" t="str" cm="1">
        <f t="array" ref="S1987">_xlfn.IFS(R1987&gt;Q1987,"Zunahme",-1*Q1987&gt;R1987,"Abnahme",TRUE,"Konstant")</f>
        <v>Konstant</v>
      </c>
      <c r="T1987">
        <f>IFERROR(INDEX(Gemeinde_Kennzahlen!A:C,MATCH(B1987,Gemeinde_Kennzahlen!B:B,),3),0)</f>
        <v>2025</v>
      </c>
      <c r="U1987">
        <f>IFERROR(IF(ISNUMBER(INDEX(Gemeinde_Kennzahlen!A:W,MATCH(B1987,Gemeinde_Kennzahlen!B:B,),23)),INDEX(Gemeinde_Kennzahlen!A:W,MATCH(B1987,Gemeinde_Kennzahlen!B:B,),23),0),0)</f>
        <v>596</v>
      </c>
    </row>
    <row r="1988" spans="1:21" x14ac:dyDescent="0.2">
      <c r="A1988">
        <v>6158</v>
      </c>
      <c r="B1988" t="s">
        <v>413</v>
      </c>
      <c r="C1988" s="6">
        <v>0</v>
      </c>
      <c r="D1988" s="6">
        <v>0</v>
      </c>
      <c r="E1988" s="6">
        <v>0</v>
      </c>
      <c r="F1988" s="6">
        <v>0</v>
      </c>
      <c r="G1988" s="6">
        <v>2.6917900403768504</v>
      </c>
      <c r="H1988" s="6">
        <v>0</v>
      </c>
      <c r="I1988" s="6">
        <v>2.6917900403768504</v>
      </c>
      <c r="J1988" s="6">
        <v>0</v>
      </c>
      <c r="K1988" s="6">
        <v>0</v>
      </c>
      <c r="L1988" s="6">
        <v>0</v>
      </c>
      <c r="M1988" s="6">
        <f t="shared" si="186"/>
        <v>0.53835800807537004</v>
      </c>
      <c r="N1988" s="6">
        <f t="shared" si="187"/>
        <v>0</v>
      </c>
      <c r="O1988" s="6">
        <f t="shared" si="188"/>
        <v>0.53835800807537004</v>
      </c>
      <c r="P1988" s="6">
        <f t="shared" si="189"/>
        <v>0.53835800807537004</v>
      </c>
      <c r="Q1988" s="6">
        <f t="shared" si="190"/>
        <v>0.35890533871691338</v>
      </c>
      <c r="R1988" s="6">
        <f t="shared" si="191"/>
        <v>0</v>
      </c>
      <c r="S1988" t="str" cm="1">
        <f t="array" ref="S1988">_xlfn.IFS(R1988&gt;Q1988,"Zunahme",-1*Q1988&gt;R1988,"Abnahme",TRUE,"Konstant")</f>
        <v>Konstant</v>
      </c>
      <c r="T1988">
        <f>IFERROR(INDEX(Gemeinde_Kennzahlen!A:C,MATCH(B1988,Gemeinde_Kennzahlen!B:B,),3),0)</f>
        <v>2732</v>
      </c>
      <c r="U1988">
        <f>IFERROR(IF(ISNUMBER(INDEX(Gemeinde_Kennzahlen!A:W,MATCH(B1988,Gemeinde_Kennzahlen!B:B,),23)),INDEX(Gemeinde_Kennzahlen!A:W,MATCH(B1988,Gemeinde_Kennzahlen!B:B,),23),0),0)</f>
        <v>983</v>
      </c>
    </row>
    <row r="1989" spans="1:21" x14ac:dyDescent="0.2">
      <c r="A1989">
        <v>6159</v>
      </c>
      <c r="B1989" t="s">
        <v>412</v>
      </c>
      <c r="C1989" s="6">
        <v>0</v>
      </c>
      <c r="D1989" s="6">
        <v>0</v>
      </c>
      <c r="E1989" s="6">
        <v>1.7018379850238257</v>
      </c>
      <c r="F1989" s="6">
        <v>1.7018379850238257</v>
      </c>
      <c r="G1989" s="6">
        <v>1.7018379850238257</v>
      </c>
      <c r="H1989" s="6">
        <v>0</v>
      </c>
      <c r="I1989" s="6">
        <v>0</v>
      </c>
      <c r="J1989" s="6">
        <v>0</v>
      </c>
      <c r="K1989" s="6">
        <v>0</v>
      </c>
      <c r="L1989" s="6">
        <v>5.1055139550714772</v>
      </c>
      <c r="M1989" s="6">
        <f t="shared" si="186"/>
        <v>1.0211027910142954</v>
      </c>
      <c r="N1989" s="6">
        <f t="shared" si="187"/>
        <v>0</v>
      </c>
      <c r="O1989" s="6">
        <f t="shared" si="188"/>
        <v>1.0211027910142954</v>
      </c>
      <c r="P1989" s="6">
        <f t="shared" si="189"/>
        <v>1.0211027910142954</v>
      </c>
      <c r="Q1989" s="6">
        <f t="shared" si="190"/>
        <v>0.51992009246152027</v>
      </c>
      <c r="R1989" s="6">
        <f t="shared" si="191"/>
        <v>0</v>
      </c>
      <c r="S1989" t="str" cm="1">
        <f t="array" ref="S1989">_xlfn.IFS(R1989&gt;Q1989,"Zunahme",-1*Q1989&gt;R1989,"Abnahme",TRUE,"Konstant")</f>
        <v>Konstant</v>
      </c>
      <c r="T1989">
        <f>IFERROR(INDEX(Gemeinde_Kennzahlen!A:C,MATCH(B1989,Gemeinde_Kennzahlen!B:B,),3),0)</f>
        <v>4257</v>
      </c>
      <c r="U1989">
        <f>IFERROR(IF(ISNUMBER(INDEX(Gemeinde_Kennzahlen!A:W,MATCH(B1989,Gemeinde_Kennzahlen!B:B,),23)),INDEX(Gemeinde_Kennzahlen!A:W,MATCH(B1989,Gemeinde_Kennzahlen!B:B,),23),0),0)</f>
        <v>1619</v>
      </c>
    </row>
    <row r="1990" spans="1:21" x14ac:dyDescent="0.2">
      <c r="A1990">
        <v>6172</v>
      </c>
      <c r="B1990" t="s">
        <v>411</v>
      </c>
      <c r="C1990" s="6">
        <v>0</v>
      </c>
      <c r="D1990" s="6">
        <v>217.39130434782609</v>
      </c>
      <c r="E1990" s="6">
        <v>0</v>
      </c>
      <c r="F1990" s="6">
        <v>0</v>
      </c>
      <c r="G1990" s="6">
        <v>0</v>
      </c>
      <c r="H1990" s="6">
        <v>0</v>
      </c>
      <c r="I1990" s="6">
        <v>0</v>
      </c>
      <c r="J1990" s="6">
        <v>0</v>
      </c>
      <c r="K1990" s="6">
        <v>0</v>
      </c>
      <c r="L1990" s="6">
        <v>0</v>
      </c>
      <c r="M1990" s="6">
        <f t="shared" si="186"/>
        <v>21.739130434782609</v>
      </c>
      <c r="N1990" s="6">
        <f t="shared" si="187"/>
        <v>0</v>
      </c>
      <c r="O1990" s="6">
        <f t="shared" si="188"/>
        <v>43.478260869565219</v>
      </c>
      <c r="P1990" s="6">
        <f t="shared" si="189"/>
        <v>0</v>
      </c>
      <c r="Q1990" s="6">
        <f t="shared" si="190"/>
        <v>21.739130434782609</v>
      </c>
      <c r="R1990" s="6">
        <f t="shared" si="191"/>
        <v>-21.739130434782609</v>
      </c>
      <c r="S1990" t="str" cm="1">
        <f t="array" ref="S1990">_xlfn.IFS(R1990&gt;Q1990,"Zunahme",-1*Q1990&gt;R1990,"Abnahme",TRUE,"Konstant")</f>
        <v>Konstant</v>
      </c>
      <c r="T1990">
        <f>IFERROR(INDEX(Gemeinde_Kennzahlen!A:C,MATCH(B1990,Gemeinde_Kennzahlen!B:B,),3),0)</f>
        <v>33</v>
      </c>
      <c r="U1990">
        <f>IFERROR(IF(ISNUMBER(INDEX(Gemeinde_Kennzahlen!A:W,MATCH(B1990,Gemeinde_Kennzahlen!B:B,),23)),INDEX(Gemeinde_Kennzahlen!A:W,MATCH(B1990,Gemeinde_Kennzahlen!B:B,),23),0),0)</f>
        <v>13</v>
      </c>
    </row>
    <row r="1991" spans="1:21" x14ac:dyDescent="0.2">
      <c r="A1991">
        <v>6173</v>
      </c>
      <c r="B1991" t="s">
        <v>410</v>
      </c>
      <c r="C1991" s="6">
        <v>0</v>
      </c>
      <c r="D1991" s="6">
        <v>0</v>
      </c>
      <c r="E1991" s="6">
        <v>7.6394194041252872</v>
      </c>
      <c r="F1991" s="6">
        <v>0</v>
      </c>
      <c r="G1991" s="6">
        <v>0</v>
      </c>
      <c r="H1991" s="6">
        <v>7.6394194041252872</v>
      </c>
      <c r="I1991" s="6">
        <v>0</v>
      </c>
      <c r="J1991" s="6">
        <v>0</v>
      </c>
      <c r="K1991" s="6">
        <v>0</v>
      </c>
      <c r="L1991" s="6">
        <v>0</v>
      </c>
      <c r="M1991" s="6">
        <f t="shared" si="186"/>
        <v>1.5278838808250574</v>
      </c>
      <c r="N1991" s="6">
        <f t="shared" si="187"/>
        <v>0</v>
      </c>
      <c r="O1991" s="6">
        <f t="shared" si="188"/>
        <v>1.5278838808250574</v>
      </c>
      <c r="P1991" s="6">
        <f t="shared" si="189"/>
        <v>1.5278838808250574</v>
      </c>
      <c r="Q1991" s="6">
        <f t="shared" si="190"/>
        <v>1.0185892538833716</v>
      </c>
      <c r="R1991" s="6">
        <f t="shared" si="191"/>
        <v>0</v>
      </c>
      <c r="S1991" t="str" cm="1">
        <f t="array" ref="S1991">_xlfn.IFS(R1991&gt;Q1991,"Zunahme",-1*Q1991&gt;R1991,"Abnahme",TRUE,"Konstant")</f>
        <v>Konstant</v>
      </c>
      <c r="T1991">
        <f>IFERROR(INDEX(Gemeinde_Kennzahlen!A:C,MATCH(B1991,Gemeinde_Kennzahlen!B:B,),3),0)</f>
        <v>1002</v>
      </c>
      <c r="U1991">
        <f>IFERROR(IF(ISNUMBER(INDEX(Gemeinde_Kennzahlen!A:W,MATCH(B1991,Gemeinde_Kennzahlen!B:B,),23)),INDEX(Gemeinde_Kennzahlen!A:W,MATCH(B1991,Gemeinde_Kennzahlen!B:B,),23),0),0)</f>
        <v>307</v>
      </c>
    </row>
    <row r="1992" spans="1:21" x14ac:dyDescent="0.2">
      <c r="A1992">
        <v>6177</v>
      </c>
      <c r="B1992" t="s">
        <v>409</v>
      </c>
      <c r="C1992" s="6">
        <v>0</v>
      </c>
      <c r="D1992" s="6">
        <v>0</v>
      </c>
      <c r="E1992" s="6">
        <v>0</v>
      </c>
      <c r="F1992" s="6">
        <v>0</v>
      </c>
      <c r="G1992" s="6">
        <v>0</v>
      </c>
      <c r="H1992" s="6">
        <v>0</v>
      </c>
      <c r="I1992" s="6">
        <v>0</v>
      </c>
      <c r="J1992" s="6">
        <v>0</v>
      </c>
      <c r="K1992" s="6">
        <v>0</v>
      </c>
      <c r="L1992" s="6">
        <v>0</v>
      </c>
      <c r="M1992" s="6">
        <f t="shared" si="186"/>
        <v>0</v>
      </c>
      <c r="N1992" s="6">
        <f t="shared" si="187"/>
        <v>0</v>
      </c>
      <c r="O1992" s="6">
        <f t="shared" si="188"/>
        <v>0</v>
      </c>
      <c r="P1992" s="6">
        <f t="shared" si="189"/>
        <v>0</v>
      </c>
      <c r="Q1992" s="6">
        <f t="shared" si="190"/>
        <v>0</v>
      </c>
      <c r="R1992" s="6">
        <f t="shared" si="191"/>
        <v>0</v>
      </c>
      <c r="S1992" t="str" cm="1">
        <f t="array" ref="S1992">_xlfn.IFS(R1992&gt;Q1992,"Zunahme",-1*Q1992&gt;R1992,"Abnahme",TRUE,"Konstant")</f>
        <v>Konstant</v>
      </c>
      <c r="T1992">
        <f>IFERROR(INDEX(Gemeinde_Kennzahlen!A:C,MATCH(B1992,Gemeinde_Kennzahlen!B:B,),3),0)</f>
        <v>425</v>
      </c>
      <c r="U1992">
        <f>IFERROR(IF(ISNUMBER(INDEX(Gemeinde_Kennzahlen!A:W,MATCH(B1992,Gemeinde_Kennzahlen!B:B,),23)),INDEX(Gemeinde_Kennzahlen!A:W,MATCH(B1992,Gemeinde_Kennzahlen!B:B,),23),0),0)</f>
        <v>156</v>
      </c>
    </row>
    <row r="1993" spans="1:21" x14ac:dyDescent="0.2">
      <c r="A1993">
        <v>6181</v>
      </c>
      <c r="B1993" t="s">
        <v>408</v>
      </c>
      <c r="C1993" s="6">
        <v>0</v>
      </c>
      <c r="D1993" s="6">
        <v>0</v>
      </c>
      <c r="E1993" s="6">
        <v>0</v>
      </c>
      <c r="F1993" s="6">
        <v>0</v>
      </c>
      <c r="G1993" s="6">
        <v>0</v>
      </c>
      <c r="H1993" s="6">
        <v>0</v>
      </c>
      <c r="I1993" s="6">
        <v>12.72264631043257</v>
      </c>
      <c r="J1993" s="6">
        <v>0</v>
      </c>
      <c r="K1993" s="6">
        <v>0</v>
      </c>
      <c r="L1993" s="6">
        <v>0</v>
      </c>
      <c r="M1993" s="6">
        <f t="shared" si="186"/>
        <v>1.272264631043257</v>
      </c>
      <c r="N1993" s="6">
        <f t="shared" si="187"/>
        <v>0</v>
      </c>
      <c r="O1993" s="6">
        <f t="shared" si="188"/>
        <v>0</v>
      </c>
      <c r="P1993" s="6">
        <f t="shared" si="189"/>
        <v>2.5445292620865141</v>
      </c>
      <c r="Q1993" s="6">
        <f t="shared" si="190"/>
        <v>1.2722646310432568</v>
      </c>
      <c r="R1993" s="6">
        <f t="shared" si="191"/>
        <v>1.272264631043257</v>
      </c>
      <c r="S1993" t="str" cm="1">
        <f t="array" ref="S1993">_xlfn.IFS(R1993&gt;Q1993,"Zunahme",-1*Q1993&gt;R1993,"Abnahme",TRUE,"Konstant")</f>
        <v>Konstant</v>
      </c>
      <c r="T1993">
        <f>IFERROR(INDEX(Gemeinde_Kennzahlen!A:C,MATCH(B1993,Gemeinde_Kennzahlen!B:B,),3),0)</f>
        <v>441</v>
      </c>
      <c r="U1993">
        <f>IFERROR(IF(ISNUMBER(INDEX(Gemeinde_Kennzahlen!A:W,MATCH(B1993,Gemeinde_Kennzahlen!B:B,),23)),INDEX(Gemeinde_Kennzahlen!A:W,MATCH(B1993,Gemeinde_Kennzahlen!B:B,),23),0),0)</f>
        <v>345</v>
      </c>
    </row>
    <row r="1994" spans="1:21" x14ac:dyDescent="0.2">
      <c r="A1994">
        <v>6191</v>
      </c>
      <c r="B1994" t="s">
        <v>407</v>
      </c>
      <c r="C1994" s="6">
        <v>0</v>
      </c>
      <c r="D1994" s="6">
        <v>0</v>
      </c>
      <c r="E1994" s="6">
        <v>0</v>
      </c>
      <c r="F1994" s="6">
        <v>0</v>
      </c>
      <c r="G1994" s="6">
        <v>0</v>
      </c>
      <c r="H1994" s="6">
        <v>0</v>
      </c>
      <c r="I1994" s="6">
        <v>0</v>
      </c>
      <c r="J1994" s="6">
        <v>0</v>
      </c>
      <c r="K1994" s="6">
        <v>0</v>
      </c>
      <c r="L1994" s="6">
        <v>0</v>
      </c>
      <c r="M1994" s="6">
        <f t="shared" si="186"/>
        <v>0</v>
      </c>
      <c r="N1994" s="6">
        <f t="shared" si="187"/>
        <v>0</v>
      </c>
      <c r="O1994" s="6">
        <f t="shared" si="188"/>
        <v>0</v>
      </c>
      <c r="P1994" s="6">
        <f t="shared" si="189"/>
        <v>0</v>
      </c>
      <c r="Q1994" s="6">
        <f t="shared" si="190"/>
        <v>0</v>
      </c>
      <c r="R1994" s="6">
        <f t="shared" si="191"/>
        <v>0</v>
      </c>
      <c r="S1994" t="str" cm="1">
        <f t="array" ref="S1994">_xlfn.IFS(R1994&gt;Q1994,"Zunahme",-1*Q1994&gt;R1994,"Abnahme",TRUE,"Konstant")</f>
        <v>Konstant</v>
      </c>
      <c r="T1994">
        <f>IFERROR(INDEX(Gemeinde_Kennzahlen!A:C,MATCH(B1994,Gemeinde_Kennzahlen!B:B,),3),0)</f>
        <v>633</v>
      </c>
      <c r="U1994">
        <f>IFERROR(IF(ISNUMBER(INDEX(Gemeinde_Kennzahlen!A:W,MATCH(B1994,Gemeinde_Kennzahlen!B:B,),23)),INDEX(Gemeinde_Kennzahlen!A:W,MATCH(B1994,Gemeinde_Kennzahlen!B:B,),23),0),0)</f>
        <v>140</v>
      </c>
    </row>
    <row r="1995" spans="1:21" x14ac:dyDescent="0.2">
      <c r="A1995">
        <v>6192</v>
      </c>
      <c r="B1995" t="s">
        <v>406</v>
      </c>
      <c r="C1995" s="6">
        <v>0</v>
      </c>
      <c r="D1995" s="6">
        <v>0</v>
      </c>
      <c r="E1995" s="6">
        <v>0</v>
      </c>
      <c r="F1995" s="6">
        <v>26.595744680851062</v>
      </c>
      <c r="G1995" s="6">
        <v>0</v>
      </c>
      <c r="H1995" s="6">
        <v>0</v>
      </c>
      <c r="I1995" s="6">
        <v>0</v>
      </c>
      <c r="J1995" s="6">
        <v>0</v>
      </c>
      <c r="K1995" s="6">
        <v>0</v>
      </c>
      <c r="L1995" s="6">
        <v>0</v>
      </c>
      <c r="M1995" s="6">
        <f t="shared" si="186"/>
        <v>2.6595744680851063</v>
      </c>
      <c r="N1995" s="6">
        <f t="shared" si="187"/>
        <v>0</v>
      </c>
      <c r="O1995" s="6">
        <f t="shared" si="188"/>
        <v>5.3191489361702127</v>
      </c>
      <c r="P1995" s="6">
        <f t="shared" si="189"/>
        <v>0</v>
      </c>
      <c r="Q1995" s="6">
        <f t="shared" si="190"/>
        <v>2.6595744680851059</v>
      </c>
      <c r="R1995" s="6">
        <f t="shared" si="191"/>
        <v>-2.6595744680851063</v>
      </c>
      <c r="S1995" t="str" cm="1">
        <f t="array" ref="S1995">_xlfn.IFS(R1995&gt;Q1995,"Zunahme",-1*Q1995&gt;R1995,"Abnahme",TRUE,"Konstant")</f>
        <v>Konstant</v>
      </c>
      <c r="T1995">
        <f>IFERROR(INDEX(Gemeinde_Kennzahlen!A:C,MATCH(B1995,Gemeinde_Kennzahlen!B:B,),3),0)</f>
        <v>292</v>
      </c>
      <c r="U1995">
        <f>IFERROR(IF(ISNUMBER(INDEX(Gemeinde_Kennzahlen!A:W,MATCH(B1995,Gemeinde_Kennzahlen!B:B,),23)),INDEX(Gemeinde_Kennzahlen!A:W,MATCH(B1995,Gemeinde_Kennzahlen!B:B,),23),0),0)</f>
        <v>84</v>
      </c>
    </row>
    <row r="1996" spans="1:21" x14ac:dyDescent="0.2">
      <c r="A1996">
        <v>6193</v>
      </c>
      <c r="B1996" t="s">
        <v>405</v>
      </c>
      <c r="C1996" s="6">
        <v>0</v>
      </c>
      <c r="D1996" s="6">
        <v>0</v>
      </c>
      <c r="E1996" s="6">
        <v>0</v>
      </c>
      <c r="F1996" s="6">
        <v>0</v>
      </c>
      <c r="G1996" s="6">
        <v>0</v>
      </c>
      <c r="H1996" s="6">
        <v>0</v>
      </c>
      <c r="I1996" s="6">
        <v>0</v>
      </c>
      <c r="J1996" s="6">
        <v>0</v>
      </c>
      <c r="K1996" s="6">
        <v>0</v>
      </c>
      <c r="L1996" s="6">
        <v>10.799136069114471</v>
      </c>
      <c r="M1996" s="6">
        <f t="shared" si="186"/>
        <v>1.0799136069114472</v>
      </c>
      <c r="N1996" s="6">
        <f t="shared" si="187"/>
        <v>0</v>
      </c>
      <c r="O1996" s="6">
        <f t="shared" si="188"/>
        <v>0</v>
      </c>
      <c r="P1996" s="6">
        <f t="shared" si="189"/>
        <v>2.1598272138228944</v>
      </c>
      <c r="Q1996" s="6">
        <f t="shared" si="190"/>
        <v>1.0799136069114472</v>
      </c>
      <c r="R1996" s="6">
        <f t="shared" si="191"/>
        <v>1.0799136069114472</v>
      </c>
      <c r="S1996" t="str" cm="1">
        <f t="array" ref="S1996">_xlfn.IFS(R1996&gt;Q1996,"Zunahme",-1*Q1996&gt;R1996,"Abnahme",TRUE,"Konstant")</f>
        <v>Konstant</v>
      </c>
      <c r="T1996">
        <f>IFERROR(INDEX(Gemeinde_Kennzahlen!A:C,MATCH(B1996,Gemeinde_Kennzahlen!B:B,),3),0)</f>
        <v>744</v>
      </c>
      <c r="U1996">
        <f>IFERROR(IF(ISNUMBER(INDEX(Gemeinde_Kennzahlen!A:W,MATCH(B1996,Gemeinde_Kennzahlen!B:B,),23)),INDEX(Gemeinde_Kennzahlen!A:W,MATCH(B1996,Gemeinde_Kennzahlen!B:B,),23),0),0)</f>
        <v>182</v>
      </c>
    </row>
    <row r="1997" spans="1:21" x14ac:dyDescent="0.2">
      <c r="A1997">
        <v>6194</v>
      </c>
      <c r="B1997" t="s">
        <v>404</v>
      </c>
      <c r="C1997" s="6">
        <v>0</v>
      </c>
      <c r="D1997" s="6">
        <v>0</v>
      </c>
      <c r="E1997" s="6">
        <v>0</v>
      </c>
      <c r="F1997" s="6">
        <v>0</v>
      </c>
      <c r="G1997" s="6">
        <v>0</v>
      </c>
      <c r="H1997" s="6">
        <v>0</v>
      </c>
      <c r="I1997" s="6">
        <v>0</v>
      </c>
      <c r="J1997" s="6">
        <v>0</v>
      </c>
      <c r="K1997" s="6">
        <v>0</v>
      </c>
      <c r="L1997" s="6">
        <v>0</v>
      </c>
      <c r="M1997" s="6">
        <f t="shared" si="186"/>
        <v>0</v>
      </c>
      <c r="N1997" s="6">
        <f t="shared" si="187"/>
        <v>0</v>
      </c>
      <c r="O1997" s="6">
        <f t="shared" si="188"/>
        <v>0</v>
      </c>
      <c r="P1997" s="6">
        <f t="shared" si="189"/>
        <v>0</v>
      </c>
      <c r="Q1997" s="6">
        <f t="shared" si="190"/>
        <v>0</v>
      </c>
      <c r="R1997" s="6">
        <f t="shared" si="191"/>
        <v>0</v>
      </c>
      <c r="S1997" t="str" cm="1">
        <f t="array" ref="S1997">_xlfn.IFS(R1997&gt;Q1997,"Zunahme",-1*Q1997&gt;R1997,"Abnahme",TRUE,"Konstant")</f>
        <v>Konstant</v>
      </c>
      <c r="T1997">
        <f>IFERROR(INDEX(Gemeinde_Kennzahlen!A:C,MATCH(B1997,Gemeinde_Kennzahlen!B:B,),3),0)</f>
        <v>446</v>
      </c>
      <c r="U1997">
        <f>IFERROR(IF(ISNUMBER(INDEX(Gemeinde_Kennzahlen!A:W,MATCH(B1997,Gemeinde_Kennzahlen!B:B,),23)),INDEX(Gemeinde_Kennzahlen!A:W,MATCH(B1997,Gemeinde_Kennzahlen!B:B,),23),0),0)</f>
        <v>87</v>
      </c>
    </row>
    <row r="1998" spans="1:21" x14ac:dyDescent="0.2">
      <c r="A1998">
        <v>6195</v>
      </c>
      <c r="B1998" t="s">
        <v>403</v>
      </c>
      <c r="C1998" s="6">
        <v>40</v>
      </c>
      <c r="D1998" s="6">
        <v>0</v>
      </c>
      <c r="E1998" s="6">
        <v>0</v>
      </c>
      <c r="F1998" s="6">
        <v>0</v>
      </c>
      <c r="G1998" s="6">
        <v>0</v>
      </c>
      <c r="H1998" s="6">
        <v>0</v>
      </c>
      <c r="I1998" s="6">
        <v>40</v>
      </c>
      <c r="J1998" s="6">
        <v>0</v>
      </c>
      <c r="K1998" s="6">
        <v>40</v>
      </c>
      <c r="L1998" s="6">
        <v>0</v>
      </c>
      <c r="M1998" s="6">
        <f t="shared" si="186"/>
        <v>12</v>
      </c>
      <c r="N1998" s="6">
        <f t="shared" si="187"/>
        <v>0</v>
      </c>
      <c r="O1998" s="6">
        <f t="shared" si="188"/>
        <v>8</v>
      </c>
      <c r="P1998" s="6">
        <f t="shared" si="189"/>
        <v>16</v>
      </c>
      <c r="Q1998" s="6">
        <f t="shared" si="190"/>
        <v>6.1101009266077861</v>
      </c>
      <c r="R1998" s="6">
        <f t="shared" si="191"/>
        <v>4</v>
      </c>
      <c r="S1998" t="str" cm="1">
        <f t="array" ref="S1998">_xlfn.IFS(R1998&gt;Q1998,"Zunahme",-1*Q1998&gt;R1998,"Abnahme",TRUE,"Konstant")</f>
        <v>Konstant</v>
      </c>
      <c r="T1998">
        <f>IFERROR(INDEX(Gemeinde_Kennzahlen!A:C,MATCH(B1998,Gemeinde_Kennzahlen!B:B,),3),0)</f>
        <v>250</v>
      </c>
      <c r="U1998">
        <f>IFERROR(IF(ISNUMBER(INDEX(Gemeinde_Kennzahlen!A:W,MATCH(B1998,Gemeinde_Kennzahlen!B:B,),23)),INDEX(Gemeinde_Kennzahlen!A:W,MATCH(B1998,Gemeinde_Kennzahlen!B:B,),23),0),0)</f>
        <v>0</v>
      </c>
    </row>
    <row r="1999" spans="1:21" x14ac:dyDescent="0.2">
      <c r="A1999">
        <v>6197</v>
      </c>
      <c r="B1999" t="s">
        <v>402</v>
      </c>
      <c r="C1999" s="6">
        <v>0</v>
      </c>
      <c r="D1999" s="6">
        <v>0</v>
      </c>
      <c r="E1999" s="6">
        <v>0</v>
      </c>
      <c r="F1999" s="6">
        <v>0</v>
      </c>
      <c r="G1999" s="6">
        <v>0</v>
      </c>
      <c r="H1999" s="6">
        <v>0</v>
      </c>
      <c r="I1999" s="6">
        <v>0</v>
      </c>
      <c r="J1999" s="6">
        <v>0</v>
      </c>
      <c r="K1999" s="6">
        <v>0</v>
      </c>
      <c r="L1999" s="6">
        <v>0</v>
      </c>
      <c r="M1999" s="6">
        <f t="shared" si="186"/>
        <v>0</v>
      </c>
      <c r="N1999" s="6">
        <f t="shared" si="187"/>
        <v>0</v>
      </c>
      <c r="O1999" s="6">
        <f t="shared" si="188"/>
        <v>0</v>
      </c>
      <c r="P1999" s="6">
        <f t="shared" si="189"/>
        <v>0</v>
      </c>
      <c r="Q1999" s="6">
        <f t="shared" si="190"/>
        <v>0</v>
      </c>
      <c r="R1999" s="6">
        <f t="shared" si="191"/>
        <v>0</v>
      </c>
      <c r="S1999" t="str" cm="1">
        <f t="array" ref="S1999">_xlfn.IFS(R1999&gt;Q1999,"Zunahme",-1*Q1999&gt;R1999,"Abnahme",TRUE,"Konstant")</f>
        <v>Konstant</v>
      </c>
      <c r="T1999">
        <f>IFERROR(INDEX(Gemeinde_Kennzahlen!A:C,MATCH(B1999,Gemeinde_Kennzahlen!B:B,),3),0)</f>
        <v>318</v>
      </c>
      <c r="U1999">
        <f>IFERROR(IF(ISNUMBER(INDEX(Gemeinde_Kennzahlen!A:W,MATCH(B1999,Gemeinde_Kennzahlen!B:B,),23)),INDEX(Gemeinde_Kennzahlen!A:W,MATCH(B1999,Gemeinde_Kennzahlen!B:B,),23),0),0)</f>
        <v>117</v>
      </c>
    </row>
    <row r="2000" spans="1:21" x14ac:dyDescent="0.2">
      <c r="A2000">
        <v>6198</v>
      </c>
      <c r="B2000" t="s">
        <v>401</v>
      </c>
      <c r="C2000" s="6">
        <v>0</v>
      </c>
      <c r="D2000" s="6">
        <v>0</v>
      </c>
      <c r="E2000" s="6">
        <v>0</v>
      </c>
      <c r="F2000" s="6">
        <v>0</v>
      </c>
      <c r="G2000" s="6">
        <v>0</v>
      </c>
      <c r="H2000" s="6">
        <v>0</v>
      </c>
      <c r="I2000" s="6">
        <v>0</v>
      </c>
      <c r="J2000" s="6">
        <v>0</v>
      </c>
      <c r="K2000" s="6">
        <v>0</v>
      </c>
      <c r="L2000" s="6">
        <v>0</v>
      </c>
      <c r="M2000" s="6">
        <f t="shared" si="186"/>
        <v>0</v>
      </c>
      <c r="N2000" s="6">
        <f t="shared" si="187"/>
        <v>0</v>
      </c>
      <c r="O2000" s="6">
        <f t="shared" si="188"/>
        <v>0</v>
      </c>
      <c r="P2000" s="6">
        <f t="shared" si="189"/>
        <v>0</v>
      </c>
      <c r="Q2000" s="6">
        <f t="shared" si="190"/>
        <v>0</v>
      </c>
      <c r="R2000" s="6">
        <f t="shared" si="191"/>
        <v>0</v>
      </c>
      <c r="S2000" t="str" cm="1">
        <f t="array" ref="S2000">_xlfn.IFS(R2000&gt;Q2000,"Zunahme",-1*Q2000&gt;R2000,"Abnahme",TRUE,"Konstant")</f>
        <v>Konstant</v>
      </c>
      <c r="T2000">
        <f>IFERROR(INDEX(Gemeinde_Kennzahlen!A:C,MATCH(B2000,Gemeinde_Kennzahlen!B:B,),3),0)</f>
        <v>731</v>
      </c>
      <c r="U2000">
        <f>IFERROR(IF(ISNUMBER(INDEX(Gemeinde_Kennzahlen!A:W,MATCH(B2000,Gemeinde_Kennzahlen!B:B,),23)),INDEX(Gemeinde_Kennzahlen!A:W,MATCH(B2000,Gemeinde_Kennzahlen!B:B,),23),0),0)</f>
        <v>120</v>
      </c>
    </row>
    <row r="2001" spans="1:21" x14ac:dyDescent="0.2">
      <c r="A2001">
        <v>6199</v>
      </c>
      <c r="B2001" t="s">
        <v>400</v>
      </c>
      <c r="C2001" s="6">
        <v>3.2905561039815727</v>
      </c>
      <c r="D2001" s="6">
        <v>0</v>
      </c>
      <c r="E2001" s="6">
        <v>0</v>
      </c>
      <c r="F2001" s="6">
        <v>0</v>
      </c>
      <c r="G2001" s="6">
        <v>0</v>
      </c>
      <c r="H2001" s="6">
        <v>0</v>
      </c>
      <c r="I2001" s="6">
        <v>0</v>
      </c>
      <c r="J2001" s="6">
        <v>0</v>
      </c>
      <c r="K2001" s="6">
        <v>0</v>
      </c>
      <c r="L2001" s="6">
        <v>0</v>
      </c>
      <c r="M2001" s="6">
        <f t="shared" si="186"/>
        <v>0.32905561039815728</v>
      </c>
      <c r="N2001" s="6">
        <f t="shared" si="187"/>
        <v>0</v>
      </c>
      <c r="O2001" s="6">
        <f t="shared" si="188"/>
        <v>0.65811122079631457</v>
      </c>
      <c r="P2001" s="6">
        <f t="shared" si="189"/>
        <v>0</v>
      </c>
      <c r="Q2001" s="6">
        <f t="shared" si="190"/>
        <v>0.32905561039815728</v>
      </c>
      <c r="R2001" s="6">
        <f t="shared" si="191"/>
        <v>-0.32905561039815728</v>
      </c>
      <c r="S2001" t="str" cm="1">
        <f t="array" ref="S2001">_xlfn.IFS(R2001&gt;Q2001,"Zunahme",-1*Q2001&gt;R2001,"Abnahme",TRUE,"Konstant")</f>
        <v>Konstant</v>
      </c>
      <c r="T2001">
        <f>IFERROR(INDEX(Gemeinde_Kennzahlen!A:C,MATCH(B2001,Gemeinde_Kennzahlen!B:B,),3),0)</f>
        <v>1945</v>
      </c>
      <c r="U2001">
        <f>IFERROR(IF(ISNUMBER(INDEX(Gemeinde_Kennzahlen!A:W,MATCH(B2001,Gemeinde_Kennzahlen!B:B,),23)),INDEX(Gemeinde_Kennzahlen!A:W,MATCH(B2001,Gemeinde_Kennzahlen!B:B,),23),0),0)</f>
        <v>1094</v>
      </c>
    </row>
    <row r="2002" spans="1:21" x14ac:dyDescent="0.2">
      <c r="A2002">
        <v>6201</v>
      </c>
      <c r="B2002" t="s">
        <v>399</v>
      </c>
      <c r="C2002" s="6">
        <v>0</v>
      </c>
      <c r="D2002" s="6">
        <v>0</v>
      </c>
      <c r="E2002" s="6">
        <v>0</v>
      </c>
      <c r="F2002" s="6">
        <v>17.035775127768314</v>
      </c>
      <c r="G2002" s="6">
        <v>0</v>
      </c>
      <c r="H2002" s="6">
        <v>0</v>
      </c>
      <c r="I2002" s="6">
        <v>0</v>
      </c>
      <c r="J2002" s="6">
        <v>0</v>
      </c>
      <c r="K2002" s="6">
        <v>0</v>
      </c>
      <c r="L2002" s="6">
        <v>17.035775127768314</v>
      </c>
      <c r="M2002" s="6">
        <f t="shared" si="186"/>
        <v>3.4071550255536627</v>
      </c>
      <c r="N2002" s="6">
        <f t="shared" si="187"/>
        <v>0</v>
      </c>
      <c r="O2002" s="6">
        <f t="shared" si="188"/>
        <v>3.4071550255536627</v>
      </c>
      <c r="P2002" s="6">
        <f t="shared" si="189"/>
        <v>3.4071550255536627</v>
      </c>
      <c r="Q2002" s="6">
        <f t="shared" si="190"/>
        <v>2.2714366837024418</v>
      </c>
      <c r="R2002" s="6">
        <f t="shared" si="191"/>
        <v>0</v>
      </c>
      <c r="S2002" t="str" cm="1">
        <f t="array" ref="S2002">_xlfn.IFS(R2002&gt;Q2002,"Zunahme",-1*Q2002&gt;R2002,"Abnahme",TRUE,"Konstant")</f>
        <v>Konstant</v>
      </c>
      <c r="T2002">
        <f>IFERROR(INDEX(Gemeinde_Kennzahlen!A:C,MATCH(B2002,Gemeinde_Kennzahlen!B:B,),3),0)</f>
        <v>437</v>
      </c>
      <c r="U2002">
        <f>IFERROR(IF(ISNUMBER(INDEX(Gemeinde_Kennzahlen!A:W,MATCH(B2002,Gemeinde_Kennzahlen!B:B,),23)),INDEX(Gemeinde_Kennzahlen!A:W,MATCH(B2002,Gemeinde_Kennzahlen!B:B,),23),0),0)</f>
        <v>150</v>
      </c>
    </row>
    <row r="2003" spans="1:21" x14ac:dyDescent="0.2">
      <c r="A2003">
        <v>6202</v>
      </c>
      <c r="B2003" t="s">
        <v>398</v>
      </c>
      <c r="C2003" s="6">
        <v>0</v>
      </c>
      <c r="D2003" s="6">
        <v>12.853470437017997</v>
      </c>
      <c r="E2003" s="6">
        <v>0</v>
      </c>
      <c r="F2003" s="6">
        <v>0</v>
      </c>
      <c r="G2003" s="6">
        <v>0</v>
      </c>
      <c r="H2003" s="6">
        <v>0</v>
      </c>
      <c r="I2003" s="6">
        <v>0</v>
      </c>
      <c r="J2003" s="6">
        <v>0</v>
      </c>
      <c r="K2003" s="6">
        <v>0</v>
      </c>
      <c r="L2003" s="6">
        <v>0</v>
      </c>
      <c r="M2003" s="6">
        <f t="shared" ref="M2003:M2066" si="192">AVERAGE(C2003:L2003)</f>
        <v>1.2853470437017998</v>
      </c>
      <c r="N2003" s="6">
        <f t="shared" ref="N2003:N2066" si="193">MEDIAN(C2003:L2003)</f>
        <v>0</v>
      </c>
      <c r="O2003" s="6">
        <f t="shared" ref="O2003:O2066" si="194">AVERAGE((C2003:G2003))</f>
        <v>2.5706940874035995</v>
      </c>
      <c r="P2003" s="6">
        <f t="shared" ref="P2003:P2066" si="195">AVERAGE(H2003:L2003)</f>
        <v>0</v>
      </c>
      <c r="Q2003" s="6">
        <f t="shared" ref="Q2003:Q2066" si="196">STDEVA(C2003:L2003)/SQRT(COUNT(C2003:L2003))</f>
        <v>1.2853470437017995</v>
      </c>
      <c r="R2003" s="6">
        <f t="shared" ref="R2003:R2066" si="197">P2003-M2003</f>
        <v>-1.2853470437017998</v>
      </c>
      <c r="S2003" t="str" cm="1">
        <f t="array" ref="S2003">_xlfn.IFS(R2003&gt;Q2003,"Zunahme",-1*Q2003&gt;R2003,"Abnahme",TRUE,"Konstant")</f>
        <v>Konstant</v>
      </c>
      <c r="T2003">
        <f>IFERROR(INDEX(Gemeinde_Kennzahlen!A:C,MATCH(B2003,Gemeinde_Kennzahlen!B:B,),3),0)</f>
        <v>555</v>
      </c>
      <c r="U2003">
        <f>IFERROR(IF(ISNUMBER(INDEX(Gemeinde_Kennzahlen!A:W,MATCH(B2003,Gemeinde_Kennzahlen!B:B,),23)),INDEX(Gemeinde_Kennzahlen!A:W,MATCH(B2003,Gemeinde_Kennzahlen!B:B,),23),0),0)</f>
        <v>223</v>
      </c>
    </row>
    <row r="2004" spans="1:21" x14ac:dyDescent="0.2">
      <c r="A2004">
        <v>6203</v>
      </c>
      <c r="B2004" t="s">
        <v>397</v>
      </c>
      <c r="C2004" s="6">
        <v>0</v>
      </c>
      <c r="D2004" s="6">
        <v>0</v>
      </c>
      <c r="E2004" s="6">
        <v>29.673590504451038</v>
      </c>
      <c r="F2004" s="6">
        <v>0</v>
      </c>
      <c r="G2004" s="6">
        <v>9.8911968348170127</v>
      </c>
      <c r="H2004" s="6">
        <v>0</v>
      </c>
      <c r="I2004" s="6">
        <v>0</v>
      </c>
      <c r="J2004" s="6">
        <v>0</v>
      </c>
      <c r="K2004" s="6">
        <v>9.8911968348170127</v>
      </c>
      <c r="L2004" s="6">
        <v>0</v>
      </c>
      <c r="M2004" s="6">
        <f t="shared" si="192"/>
        <v>4.9455984174085064</v>
      </c>
      <c r="N2004" s="6">
        <f t="shared" si="193"/>
        <v>0</v>
      </c>
      <c r="O2004" s="6">
        <f t="shared" si="194"/>
        <v>7.9129574678536105</v>
      </c>
      <c r="P2004" s="6">
        <f t="shared" si="195"/>
        <v>1.9782393669634026</v>
      </c>
      <c r="Q2004" s="6">
        <f t="shared" si="196"/>
        <v>3.0397442984810041</v>
      </c>
      <c r="R2004" s="6">
        <f t="shared" si="197"/>
        <v>-2.9673590504451037</v>
      </c>
      <c r="S2004" t="str" cm="1">
        <f t="array" ref="S2004">_xlfn.IFS(R2004&gt;Q2004,"Zunahme",-1*Q2004&gt;R2004,"Abnahme",TRUE,"Konstant")</f>
        <v>Konstant</v>
      </c>
      <c r="T2004">
        <f>IFERROR(INDEX(Gemeinde_Kennzahlen!A:C,MATCH(B2004,Gemeinde_Kennzahlen!B:B,),3),0)</f>
        <v>695</v>
      </c>
      <c r="U2004">
        <f>IFERROR(IF(ISNUMBER(INDEX(Gemeinde_Kennzahlen!A:W,MATCH(B2004,Gemeinde_Kennzahlen!B:B,),23)),INDEX(Gemeinde_Kennzahlen!A:W,MATCH(B2004,Gemeinde_Kennzahlen!B:B,),23),0),0)</f>
        <v>316</v>
      </c>
    </row>
    <row r="2005" spans="1:21" x14ac:dyDescent="0.2">
      <c r="A2005">
        <v>6204</v>
      </c>
      <c r="B2005" t="s">
        <v>396</v>
      </c>
      <c r="C2005" s="6">
        <v>3.9246467817896384</v>
      </c>
      <c r="D2005" s="6">
        <v>0</v>
      </c>
      <c r="E2005" s="6">
        <v>0</v>
      </c>
      <c r="F2005" s="6">
        <v>0</v>
      </c>
      <c r="G2005" s="6">
        <v>7.8492935635792769</v>
      </c>
      <c r="H2005" s="6">
        <v>0</v>
      </c>
      <c r="I2005" s="6">
        <v>0</v>
      </c>
      <c r="J2005" s="6">
        <v>0</v>
      </c>
      <c r="K2005" s="6">
        <v>3.9246467817896384</v>
      </c>
      <c r="L2005" s="6">
        <v>0</v>
      </c>
      <c r="M2005" s="6">
        <f t="shared" si="192"/>
        <v>1.5698587127158554</v>
      </c>
      <c r="N2005" s="6">
        <f t="shared" si="193"/>
        <v>0</v>
      </c>
      <c r="O2005" s="6">
        <f t="shared" si="194"/>
        <v>2.3547880690737832</v>
      </c>
      <c r="P2005" s="6">
        <f t="shared" si="195"/>
        <v>0.78492935635792771</v>
      </c>
      <c r="Q2005" s="6">
        <f t="shared" si="196"/>
        <v>0.86777205399147017</v>
      </c>
      <c r="R2005" s="6">
        <f t="shared" si="197"/>
        <v>-0.78492935635792771</v>
      </c>
      <c r="S2005" t="str" cm="1">
        <f t="array" ref="S2005">_xlfn.IFS(R2005&gt;Q2005,"Zunahme",-1*Q2005&gt;R2005,"Abnahme",TRUE,"Konstant")</f>
        <v>Konstant</v>
      </c>
      <c r="T2005">
        <f>IFERROR(INDEX(Gemeinde_Kennzahlen!A:C,MATCH(B2005,Gemeinde_Kennzahlen!B:B,),3),0)</f>
        <v>1603</v>
      </c>
      <c r="U2005">
        <f>IFERROR(IF(ISNUMBER(INDEX(Gemeinde_Kennzahlen!A:W,MATCH(B2005,Gemeinde_Kennzahlen!B:B,),23)),INDEX(Gemeinde_Kennzahlen!A:W,MATCH(B2005,Gemeinde_Kennzahlen!B:B,),23),0),0)</f>
        <v>945</v>
      </c>
    </row>
    <row r="2006" spans="1:21" x14ac:dyDescent="0.2">
      <c r="A2006">
        <v>6205</v>
      </c>
      <c r="B2006" t="s">
        <v>395</v>
      </c>
      <c r="C2006" s="6">
        <v>0</v>
      </c>
      <c r="D2006" s="6">
        <v>0</v>
      </c>
      <c r="E2006" s="6">
        <v>0</v>
      </c>
      <c r="F2006" s="6">
        <v>0</v>
      </c>
      <c r="G2006" s="6">
        <v>0</v>
      </c>
      <c r="H2006" s="6">
        <v>0</v>
      </c>
      <c r="I2006" s="6">
        <v>0</v>
      </c>
      <c r="J2006" s="6">
        <v>0</v>
      </c>
      <c r="K2006" s="6">
        <v>0</v>
      </c>
      <c r="L2006" s="6">
        <v>0</v>
      </c>
      <c r="M2006" s="6">
        <f t="shared" si="192"/>
        <v>0</v>
      </c>
      <c r="N2006" s="6">
        <f t="shared" si="193"/>
        <v>0</v>
      </c>
      <c r="O2006" s="6">
        <f t="shared" si="194"/>
        <v>0</v>
      </c>
      <c r="P2006" s="6">
        <f t="shared" si="195"/>
        <v>0</v>
      </c>
      <c r="Q2006" s="6">
        <f t="shared" si="196"/>
        <v>0</v>
      </c>
      <c r="R2006" s="6">
        <f t="shared" si="197"/>
        <v>0</v>
      </c>
      <c r="S2006" t="str" cm="1">
        <f t="array" ref="S2006">_xlfn.IFS(R2006&gt;Q2006,"Zunahme",-1*Q2006&gt;R2006,"Abnahme",TRUE,"Konstant")</f>
        <v>Konstant</v>
      </c>
      <c r="T2006">
        <f>IFERROR(INDEX(Gemeinde_Kennzahlen!A:C,MATCH(B2006,Gemeinde_Kennzahlen!B:B,),3),0)</f>
        <v>450</v>
      </c>
      <c r="U2006">
        <f>IFERROR(IF(ISNUMBER(INDEX(Gemeinde_Kennzahlen!A:W,MATCH(B2006,Gemeinde_Kennzahlen!B:B,),23)),INDEX(Gemeinde_Kennzahlen!A:W,MATCH(B2006,Gemeinde_Kennzahlen!B:B,),23),0),0)</f>
        <v>617</v>
      </c>
    </row>
    <row r="2007" spans="1:21" x14ac:dyDescent="0.2">
      <c r="A2007">
        <v>6211</v>
      </c>
      <c r="B2007" t="s">
        <v>394</v>
      </c>
      <c r="C2007" s="6">
        <v>0</v>
      </c>
      <c r="D2007" s="6">
        <v>0</v>
      </c>
      <c r="E2007" s="6">
        <v>0</v>
      </c>
      <c r="F2007" s="6">
        <v>0</v>
      </c>
      <c r="G2007" s="6">
        <v>0</v>
      </c>
      <c r="H2007" s="6">
        <v>0</v>
      </c>
      <c r="I2007" s="6">
        <v>0</v>
      </c>
      <c r="J2007" s="6">
        <v>0</v>
      </c>
      <c r="K2007" s="6">
        <v>0</v>
      </c>
      <c r="L2007" s="6">
        <v>0</v>
      </c>
      <c r="M2007" s="6">
        <f t="shared" si="192"/>
        <v>0</v>
      </c>
      <c r="N2007" s="6">
        <f t="shared" si="193"/>
        <v>0</v>
      </c>
      <c r="O2007" s="6">
        <f t="shared" si="194"/>
        <v>0</v>
      </c>
      <c r="P2007" s="6">
        <f t="shared" si="195"/>
        <v>0</v>
      </c>
      <c r="Q2007" s="6">
        <f t="shared" si="196"/>
        <v>0</v>
      </c>
      <c r="R2007" s="6">
        <f t="shared" si="197"/>
        <v>0</v>
      </c>
      <c r="S2007" t="str" cm="1">
        <f t="array" ref="S2007">_xlfn.IFS(R2007&gt;Q2007,"Zunahme",-1*Q2007&gt;R2007,"Abnahme",TRUE,"Konstant")</f>
        <v>Konstant</v>
      </c>
      <c r="T2007">
        <f>IFERROR(INDEX(Gemeinde_Kennzahlen!A:C,MATCH(B2007,Gemeinde_Kennzahlen!B:B,),3),0)</f>
        <v>826</v>
      </c>
      <c r="U2007">
        <f>IFERROR(IF(ISNUMBER(INDEX(Gemeinde_Kennzahlen!A:W,MATCH(B2007,Gemeinde_Kennzahlen!B:B,),23)),INDEX(Gemeinde_Kennzahlen!A:W,MATCH(B2007,Gemeinde_Kennzahlen!B:B,),23),0),0)</f>
        <v>89</v>
      </c>
    </row>
    <row r="2008" spans="1:21" x14ac:dyDescent="0.2">
      <c r="A2008">
        <v>6212</v>
      </c>
      <c r="B2008" t="s">
        <v>393</v>
      </c>
      <c r="C2008" s="6">
        <v>0</v>
      </c>
      <c r="D2008" s="6">
        <v>0</v>
      </c>
      <c r="E2008" s="6">
        <v>0</v>
      </c>
      <c r="F2008" s="6">
        <v>0</v>
      </c>
      <c r="G2008" s="6">
        <v>8.7642418930762496</v>
      </c>
      <c r="H2008" s="6">
        <v>0</v>
      </c>
      <c r="I2008" s="6">
        <v>0</v>
      </c>
      <c r="J2008" s="6">
        <v>0</v>
      </c>
      <c r="K2008" s="6">
        <v>0</v>
      </c>
      <c r="L2008" s="6">
        <v>0</v>
      </c>
      <c r="M2008" s="6">
        <f t="shared" si="192"/>
        <v>0.876424189307625</v>
      </c>
      <c r="N2008" s="6">
        <f t="shared" si="193"/>
        <v>0</v>
      </c>
      <c r="O2008" s="6">
        <f t="shared" si="194"/>
        <v>1.75284837861525</v>
      </c>
      <c r="P2008" s="6">
        <f t="shared" si="195"/>
        <v>0</v>
      </c>
      <c r="Q2008" s="6">
        <f t="shared" si="196"/>
        <v>0.876424189307625</v>
      </c>
      <c r="R2008" s="6">
        <f t="shared" si="197"/>
        <v>-0.876424189307625</v>
      </c>
      <c r="S2008" t="str" cm="1">
        <f t="array" ref="S2008">_xlfn.IFS(R2008&gt;Q2008,"Zunahme",-1*Q2008&gt;R2008,"Abnahme",TRUE,"Konstant")</f>
        <v>Konstant</v>
      </c>
      <c r="T2008">
        <f>IFERROR(INDEX(Gemeinde_Kennzahlen!A:C,MATCH(B2008,Gemeinde_Kennzahlen!B:B,),3),0)</f>
        <v>1007</v>
      </c>
      <c r="U2008">
        <f>IFERROR(IF(ISNUMBER(INDEX(Gemeinde_Kennzahlen!A:W,MATCH(B2008,Gemeinde_Kennzahlen!B:B,),23)),INDEX(Gemeinde_Kennzahlen!A:W,MATCH(B2008,Gemeinde_Kennzahlen!B:B,),23),0),0)</f>
        <v>134</v>
      </c>
    </row>
    <row r="2009" spans="1:21" x14ac:dyDescent="0.2">
      <c r="A2009">
        <v>6213</v>
      </c>
      <c r="B2009" t="s">
        <v>392</v>
      </c>
      <c r="C2009" s="6">
        <v>0</v>
      </c>
      <c r="D2009" s="6">
        <v>0</v>
      </c>
      <c r="E2009" s="6">
        <v>0</v>
      </c>
      <c r="F2009" s="6">
        <v>0</v>
      </c>
      <c r="G2009" s="6">
        <v>0</v>
      </c>
      <c r="H2009" s="6">
        <v>0</v>
      </c>
      <c r="I2009" s="6">
        <v>0</v>
      </c>
      <c r="J2009" s="6">
        <v>10.116337885685383</v>
      </c>
      <c r="K2009" s="6">
        <v>0</v>
      </c>
      <c r="L2009" s="6">
        <v>0</v>
      </c>
      <c r="M2009" s="6">
        <f t="shared" si="192"/>
        <v>1.0116337885685383</v>
      </c>
      <c r="N2009" s="6">
        <f t="shared" si="193"/>
        <v>0</v>
      </c>
      <c r="O2009" s="6">
        <f t="shared" si="194"/>
        <v>0</v>
      </c>
      <c r="P2009" s="6">
        <f t="shared" si="195"/>
        <v>2.0232675771370765</v>
      </c>
      <c r="Q2009" s="6">
        <f t="shared" si="196"/>
        <v>1.0116337885685383</v>
      </c>
      <c r="R2009" s="6">
        <f t="shared" si="197"/>
        <v>1.0116337885685383</v>
      </c>
      <c r="S2009" t="str" cm="1">
        <f t="array" ref="S2009">_xlfn.IFS(R2009&gt;Q2009,"Zunahme",-1*Q2009&gt;R2009,"Abnahme",TRUE,"Konstant")</f>
        <v>Konstant</v>
      </c>
      <c r="T2009">
        <f>IFERROR(INDEX(Gemeinde_Kennzahlen!A:C,MATCH(B2009,Gemeinde_Kennzahlen!B:B,),3),0)</f>
        <v>1305</v>
      </c>
      <c r="U2009">
        <f>IFERROR(IF(ISNUMBER(INDEX(Gemeinde_Kennzahlen!A:W,MATCH(B2009,Gemeinde_Kennzahlen!B:B,),23)),INDEX(Gemeinde_Kennzahlen!A:W,MATCH(B2009,Gemeinde_Kennzahlen!B:B,),23),0),0)</f>
        <v>672</v>
      </c>
    </row>
    <row r="2010" spans="1:21" x14ac:dyDescent="0.2">
      <c r="A2010">
        <v>6214</v>
      </c>
      <c r="B2010" t="s">
        <v>391</v>
      </c>
      <c r="C2010" s="6">
        <v>0</v>
      </c>
      <c r="D2010" s="6">
        <v>0</v>
      </c>
      <c r="E2010" s="6">
        <v>0</v>
      </c>
      <c r="F2010" s="6">
        <v>0</v>
      </c>
      <c r="G2010" s="6">
        <v>0</v>
      </c>
      <c r="H2010" s="6">
        <v>0</v>
      </c>
      <c r="I2010" s="6">
        <v>0</v>
      </c>
      <c r="J2010" s="6">
        <v>0</v>
      </c>
      <c r="K2010" s="6">
        <v>0</v>
      </c>
      <c r="L2010" s="6">
        <v>0</v>
      </c>
      <c r="M2010" s="6">
        <f t="shared" si="192"/>
        <v>0</v>
      </c>
      <c r="N2010" s="6">
        <f t="shared" si="193"/>
        <v>0</v>
      </c>
      <c r="O2010" s="6">
        <f t="shared" si="194"/>
        <v>0</v>
      </c>
      <c r="P2010" s="6">
        <f t="shared" si="195"/>
        <v>0</v>
      </c>
      <c r="Q2010" s="6">
        <f t="shared" si="196"/>
        <v>0</v>
      </c>
      <c r="R2010" s="6">
        <f t="shared" si="197"/>
        <v>0</v>
      </c>
      <c r="S2010" t="str" cm="1">
        <f t="array" ref="S2010">_xlfn.IFS(R2010&gt;Q2010,"Zunahme",-1*Q2010&gt;R2010,"Abnahme",TRUE,"Konstant")</f>
        <v>Konstant</v>
      </c>
      <c r="T2010">
        <f>IFERROR(INDEX(Gemeinde_Kennzahlen!A:C,MATCH(B2010,Gemeinde_Kennzahlen!B:B,),3),0)</f>
        <v>372</v>
      </c>
      <c r="U2010">
        <f>IFERROR(IF(ISNUMBER(INDEX(Gemeinde_Kennzahlen!A:W,MATCH(B2010,Gemeinde_Kennzahlen!B:B,),23)),INDEX(Gemeinde_Kennzahlen!A:W,MATCH(B2010,Gemeinde_Kennzahlen!B:B,),23),0),0)</f>
        <v>111</v>
      </c>
    </row>
    <row r="2011" spans="1:21" x14ac:dyDescent="0.2">
      <c r="A2011">
        <v>6215</v>
      </c>
      <c r="B2011" t="s">
        <v>390</v>
      </c>
      <c r="C2011" s="6">
        <v>0</v>
      </c>
      <c r="D2011" s="6">
        <v>0</v>
      </c>
      <c r="E2011" s="6">
        <v>0</v>
      </c>
      <c r="F2011" s="6">
        <v>0</v>
      </c>
      <c r="G2011" s="6">
        <v>0</v>
      </c>
      <c r="H2011" s="6">
        <v>0</v>
      </c>
      <c r="I2011" s="6">
        <v>0</v>
      </c>
      <c r="J2011" s="6">
        <v>0</v>
      </c>
      <c r="K2011" s="6">
        <v>0</v>
      </c>
      <c r="L2011" s="6">
        <v>0</v>
      </c>
      <c r="M2011" s="6">
        <f t="shared" si="192"/>
        <v>0</v>
      </c>
      <c r="N2011" s="6">
        <f t="shared" si="193"/>
        <v>0</v>
      </c>
      <c r="O2011" s="6">
        <f t="shared" si="194"/>
        <v>0</v>
      </c>
      <c r="P2011" s="6">
        <f t="shared" si="195"/>
        <v>0</v>
      </c>
      <c r="Q2011" s="6">
        <f t="shared" si="196"/>
        <v>0</v>
      </c>
      <c r="R2011" s="6">
        <f t="shared" si="197"/>
        <v>0</v>
      </c>
      <c r="S2011" t="str" cm="1">
        <f t="array" ref="S2011">_xlfn.IFS(R2011&gt;Q2011,"Zunahme",-1*Q2011&gt;R2011,"Abnahme",TRUE,"Konstant")</f>
        <v>Konstant</v>
      </c>
      <c r="T2011">
        <f>IFERROR(INDEX(Gemeinde_Kennzahlen!A:C,MATCH(B2011,Gemeinde_Kennzahlen!B:B,),3),0)</f>
        <v>1818</v>
      </c>
      <c r="U2011">
        <f>IFERROR(IF(ISNUMBER(INDEX(Gemeinde_Kennzahlen!A:W,MATCH(B2011,Gemeinde_Kennzahlen!B:B,),23)),INDEX(Gemeinde_Kennzahlen!A:W,MATCH(B2011,Gemeinde_Kennzahlen!B:B,),23),0),0)</f>
        <v>331</v>
      </c>
    </row>
    <row r="2012" spans="1:21" x14ac:dyDescent="0.2">
      <c r="A2012">
        <v>6217</v>
      </c>
      <c r="B2012" t="s">
        <v>389</v>
      </c>
      <c r="C2012" s="6">
        <v>6.1321477847616128</v>
      </c>
      <c r="D2012" s="6">
        <v>0</v>
      </c>
      <c r="E2012" s="6">
        <v>3.0660738923808064</v>
      </c>
      <c r="F2012" s="6">
        <v>1.5330369461904032</v>
      </c>
      <c r="G2012" s="6">
        <v>3.0660738923808064</v>
      </c>
      <c r="H2012" s="6">
        <v>0</v>
      </c>
      <c r="I2012" s="6">
        <v>1.5330369461904032</v>
      </c>
      <c r="J2012" s="6">
        <v>1.5330369461904032</v>
      </c>
      <c r="K2012" s="6">
        <v>3.0660738923808064</v>
      </c>
      <c r="L2012" s="6">
        <v>1.5330369461904032</v>
      </c>
      <c r="M2012" s="6">
        <f t="shared" si="192"/>
        <v>2.1462517246665644</v>
      </c>
      <c r="N2012" s="6">
        <f t="shared" si="193"/>
        <v>1.5330369461904032</v>
      </c>
      <c r="O2012" s="6">
        <f t="shared" si="194"/>
        <v>2.7594665031427259</v>
      </c>
      <c r="P2012" s="6">
        <f t="shared" si="195"/>
        <v>1.5330369461904032</v>
      </c>
      <c r="Q2012" s="6">
        <f t="shared" si="196"/>
        <v>0.569039231726713</v>
      </c>
      <c r="R2012" s="6">
        <f t="shared" si="197"/>
        <v>-0.61321477847616124</v>
      </c>
      <c r="S2012" t="str" cm="1">
        <f t="array" ref="S2012">_xlfn.IFS(R2012&gt;Q2012,"Zunahme",-1*Q2012&gt;R2012,"Abnahme",TRUE,"Konstant")</f>
        <v>Abnahme</v>
      </c>
      <c r="T2012">
        <f>IFERROR(INDEX(Gemeinde_Kennzahlen!A:C,MATCH(B2012,Gemeinde_Kennzahlen!B:B,),3),0)</f>
        <v>4556</v>
      </c>
      <c r="U2012">
        <f>IFERROR(IF(ISNUMBER(INDEX(Gemeinde_Kennzahlen!A:W,MATCH(B2012,Gemeinde_Kennzahlen!B:B,),23)),INDEX(Gemeinde_Kennzahlen!A:W,MATCH(B2012,Gemeinde_Kennzahlen!B:B,),23),0),0)</f>
        <v>1967</v>
      </c>
    </row>
    <row r="2013" spans="1:21" x14ac:dyDescent="0.2">
      <c r="A2013">
        <v>6218</v>
      </c>
      <c r="B2013" t="s">
        <v>388</v>
      </c>
      <c r="C2013" s="6">
        <v>0</v>
      </c>
      <c r="D2013" s="6">
        <v>0</v>
      </c>
      <c r="E2013" s="6">
        <v>0</v>
      </c>
      <c r="F2013" s="6">
        <v>0</v>
      </c>
      <c r="G2013" s="6">
        <v>0</v>
      </c>
      <c r="H2013" s="6">
        <v>5.8038305281485778</v>
      </c>
      <c r="I2013" s="6">
        <v>0</v>
      </c>
      <c r="J2013" s="6">
        <v>0</v>
      </c>
      <c r="K2013" s="6">
        <v>0</v>
      </c>
      <c r="L2013" s="6">
        <v>0</v>
      </c>
      <c r="M2013" s="6">
        <f t="shared" si="192"/>
        <v>0.5803830528148578</v>
      </c>
      <c r="N2013" s="6">
        <f t="shared" si="193"/>
        <v>0</v>
      </c>
      <c r="O2013" s="6">
        <f t="shared" si="194"/>
        <v>0</v>
      </c>
      <c r="P2013" s="6">
        <f t="shared" si="195"/>
        <v>1.1607661056297156</v>
      </c>
      <c r="Q2013" s="6">
        <f t="shared" si="196"/>
        <v>0.5803830528148578</v>
      </c>
      <c r="R2013" s="6">
        <f t="shared" si="197"/>
        <v>0.5803830528148578</v>
      </c>
      <c r="S2013" t="str" cm="1">
        <f t="array" ref="S2013">_xlfn.IFS(R2013&gt;Q2013,"Zunahme",-1*Q2013&gt;R2013,"Abnahme",TRUE,"Konstant")</f>
        <v>Konstant</v>
      </c>
      <c r="T2013">
        <f>IFERROR(INDEX(Gemeinde_Kennzahlen!A:C,MATCH(B2013,Gemeinde_Kennzahlen!B:B,),3),0)</f>
        <v>1416</v>
      </c>
      <c r="U2013">
        <f>IFERROR(IF(ISNUMBER(INDEX(Gemeinde_Kennzahlen!A:W,MATCH(B2013,Gemeinde_Kennzahlen!B:B,),23)),INDEX(Gemeinde_Kennzahlen!A:W,MATCH(B2013,Gemeinde_Kennzahlen!B:B,),23),0),0)</f>
        <v>307</v>
      </c>
    </row>
    <row r="2014" spans="1:21" x14ac:dyDescent="0.2">
      <c r="A2014">
        <v>6219</v>
      </c>
      <c r="B2014" t="s">
        <v>387</v>
      </c>
      <c r="C2014" s="6">
        <v>0</v>
      </c>
      <c r="D2014" s="6">
        <v>0</v>
      </c>
      <c r="E2014" s="6">
        <v>0</v>
      </c>
      <c r="F2014" s="6">
        <v>0</v>
      </c>
      <c r="G2014" s="6">
        <v>0</v>
      </c>
      <c r="H2014" s="6">
        <v>0</v>
      </c>
      <c r="I2014" s="6">
        <v>3.8138825324180017</v>
      </c>
      <c r="J2014" s="6">
        <v>0</v>
      </c>
      <c r="K2014" s="6">
        <v>0</v>
      </c>
      <c r="L2014" s="6">
        <v>0</v>
      </c>
      <c r="M2014" s="6">
        <f t="shared" si="192"/>
        <v>0.38138825324180015</v>
      </c>
      <c r="N2014" s="6">
        <f t="shared" si="193"/>
        <v>0</v>
      </c>
      <c r="O2014" s="6">
        <f t="shared" si="194"/>
        <v>0</v>
      </c>
      <c r="P2014" s="6">
        <f t="shared" si="195"/>
        <v>0.76277650648360029</v>
      </c>
      <c r="Q2014" s="6">
        <f t="shared" si="196"/>
        <v>0.38138825324180009</v>
      </c>
      <c r="R2014" s="6">
        <f t="shared" si="197"/>
        <v>0.38138825324180015</v>
      </c>
      <c r="S2014" t="str" cm="1">
        <f t="array" ref="S2014">_xlfn.IFS(R2014&gt;Q2014,"Zunahme",-1*Q2014&gt;R2014,"Abnahme",TRUE,"Konstant")</f>
        <v>Konstant</v>
      </c>
      <c r="T2014">
        <f>IFERROR(INDEX(Gemeinde_Kennzahlen!A:C,MATCH(B2014,Gemeinde_Kennzahlen!B:B,),3),0)</f>
        <v>1874</v>
      </c>
      <c r="U2014">
        <f>IFERROR(IF(ISNUMBER(INDEX(Gemeinde_Kennzahlen!A:W,MATCH(B2014,Gemeinde_Kennzahlen!B:B,),23)),INDEX(Gemeinde_Kennzahlen!A:W,MATCH(B2014,Gemeinde_Kennzahlen!B:B,),23),0),0)</f>
        <v>748</v>
      </c>
    </row>
    <row r="2015" spans="1:21" x14ac:dyDescent="0.2">
      <c r="A2015">
        <v>6220</v>
      </c>
      <c r="B2015" t="s">
        <v>386</v>
      </c>
      <c r="C2015" s="6">
        <v>0</v>
      </c>
      <c r="D2015" s="6">
        <v>0</v>
      </c>
      <c r="E2015" s="6">
        <v>0</v>
      </c>
      <c r="F2015" s="6">
        <v>0</v>
      </c>
      <c r="G2015" s="6">
        <v>0</v>
      </c>
      <c r="H2015" s="6">
        <v>0</v>
      </c>
      <c r="I2015" s="6">
        <v>0</v>
      </c>
      <c r="J2015" s="6">
        <v>0</v>
      </c>
      <c r="K2015" s="6">
        <v>0</v>
      </c>
      <c r="L2015" s="6">
        <v>0</v>
      </c>
      <c r="M2015" s="6">
        <f t="shared" si="192"/>
        <v>0</v>
      </c>
      <c r="N2015" s="6">
        <f t="shared" si="193"/>
        <v>0</v>
      </c>
      <c r="O2015" s="6">
        <f t="shared" si="194"/>
        <v>0</v>
      </c>
      <c r="P2015" s="6">
        <f t="shared" si="195"/>
        <v>0</v>
      </c>
      <c r="Q2015" s="6">
        <f t="shared" si="196"/>
        <v>0</v>
      </c>
      <c r="R2015" s="6">
        <f t="shared" si="197"/>
        <v>0</v>
      </c>
      <c r="S2015" t="str" cm="1">
        <f t="array" ref="S2015">_xlfn.IFS(R2015&gt;Q2015,"Zunahme",-1*Q2015&gt;R2015,"Abnahme",TRUE,"Konstant")</f>
        <v>Konstant</v>
      </c>
      <c r="T2015">
        <f>IFERROR(INDEX(Gemeinde_Kennzahlen!A:C,MATCH(B2015,Gemeinde_Kennzahlen!B:B,),3),0)</f>
        <v>774</v>
      </c>
      <c r="U2015">
        <f>IFERROR(IF(ISNUMBER(INDEX(Gemeinde_Kennzahlen!A:W,MATCH(B2015,Gemeinde_Kennzahlen!B:B,),23)),INDEX(Gemeinde_Kennzahlen!A:W,MATCH(B2015,Gemeinde_Kennzahlen!B:B,),23),0),0)</f>
        <v>93</v>
      </c>
    </row>
    <row r="2016" spans="1:21" x14ac:dyDescent="0.2">
      <c r="A2016">
        <v>6232</v>
      </c>
      <c r="B2016" t="s">
        <v>385</v>
      </c>
      <c r="C2016" s="6">
        <v>0</v>
      </c>
      <c r="D2016" s="6">
        <v>0</v>
      </c>
      <c r="E2016" s="6">
        <v>0</v>
      </c>
      <c r="F2016" s="6">
        <v>0</v>
      </c>
      <c r="G2016" s="6">
        <v>0</v>
      </c>
      <c r="H2016" s="6">
        <v>0</v>
      </c>
      <c r="I2016" s="6">
        <v>2.2016732716864817</v>
      </c>
      <c r="J2016" s="6">
        <v>0</v>
      </c>
      <c r="K2016" s="6">
        <v>2.2016732716864817</v>
      </c>
      <c r="L2016" s="6">
        <v>0</v>
      </c>
      <c r="M2016" s="6">
        <f t="shared" si="192"/>
        <v>0.44033465433729635</v>
      </c>
      <c r="N2016" s="6">
        <f t="shared" si="193"/>
        <v>0</v>
      </c>
      <c r="O2016" s="6">
        <f t="shared" si="194"/>
        <v>0</v>
      </c>
      <c r="P2016" s="6">
        <f t="shared" si="195"/>
        <v>0.8806693086745927</v>
      </c>
      <c r="Q2016" s="6">
        <f t="shared" si="196"/>
        <v>0.29355643622486421</v>
      </c>
      <c r="R2016" s="6">
        <f t="shared" si="197"/>
        <v>0.44033465433729635</v>
      </c>
      <c r="S2016" t="str" cm="1">
        <f t="array" ref="S2016">_xlfn.IFS(R2016&gt;Q2016,"Zunahme",-1*Q2016&gt;R2016,"Abnahme",TRUE,"Konstant")</f>
        <v>Zunahme</v>
      </c>
      <c r="T2016">
        <f>IFERROR(INDEX(Gemeinde_Kennzahlen!A:C,MATCH(B2016,Gemeinde_Kennzahlen!B:B,),3),0)</f>
        <v>3542</v>
      </c>
      <c r="U2016">
        <f>IFERROR(IF(ISNUMBER(INDEX(Gemeinde_Kennzahlen!A:W,MATCH(B2016,Gemeinde_Kennzahlen!B:B,),23)),INDEX(Gemeinde_Kennzahlen!A:W,MATCH(B2016,Gemeinde_Kennzahlen!B:B,),23),0),0)</f>
        <v>1000</v>
      </c>
    </row>
    <row r="2017" spans="1:21" x14ac:dyDescent="0.2">
      <c r="A2017">
        <v>6235</v>
      </c>
      <c r="B2017" t="s">
        <v>384</v>
      </c>
      <c r="C2017" s="6">
        <v>0</v>
      </c>
      <c r="D2017" s="6">
        <v>4.8449612403100772</v>
      </c>
      <c r="E2017" s="6">
        <v>0</v>
      </c>
      <c r="F2017" s="6">
        <v>0</v>
      </c>
      <c r="G2017" s="6">
        <v>0</v>
      </c>
      <c r="H2017" s="6">
        <v>0</v>
      </c>
      <c r="I2017" s="6">
        <v>0</v>
      </c>
      <c r="J2017" s="6">
        <v>0</v>
      </c>
      <c r="K2017" s="6">
        <v>0</v>
      </c>
      <c r="L2017" s="6">
        <v>0</v>
      </c>
      <c r="M2017" s="6">
        <f t="shared" si="192"/>
        <v>0.48449612403100772</v>
      </c>
      <c r="N2017" s="6">
        <f t="shared" si="193"/>
        <v>0</v>
      </c>
      <c r="O2017" s="6">
        <f t="shared" si="194"/>
        <v>0.96899224806201545</v>
      </c>
      <c r="P2017" s="6">
        <f t="shared" si="195"/>
        <v>0</v>
      </c>
      <c r="Q2017" s="6">
        <f t="shared" si="196"/>
        <v>0.48449612403100772</v>
      </c>
      <c r="R2017" s="6">
        <f t="shared" si="197"/>
        <v>-0.48449612403100772</v>
      </c>
      <c r="S2017" t="str" cm="1">
        <f t="array" ref="S2017">_xlfn.IFS(R2017&gt;Q2017,"Zunahme",-1*Q2017&gt;R2017,"Abnahme",TRUE,"Konstant")</f>
        <v>Konstant</v>
      </c>
      <c r="T2017">
        <f>IFERROR(INDEX(Gemeinde_Kennzahlen!A:C,MATCH(B2017,Gemeinde_Kennzahlen!B:B,),3),0)</f>
        <v>1588</v>
      </c>
      <c r="U2017">
        <f>IFERROR(IF(ISNUMBER(INDEX(Gemeinde_Kennzahlen!A:W,MATCH(B2017,Gemeinde_Kennzahlen!B:B,),23)),INDEX(Gemeinde_Kennzahlen!A:W,MATCH(B2017,Gemeinde_Kennzahlen!B:B,),23),0),0)</f>
        <v>476</v>
      </c>
    </row>
    <row r="2018" spans="1:21" x14ac:dyDescent="0.2">
      <c r="A2018">
        <v>6238</v>
      </c>
      <c r="B2018" t="s">
        <v>383</v>
      </c>
      <c r="C2018" s="6">
        <v>0</v>
      </c>
      <c r="D2018" s="6">
        <v>3.4188034188034191</v>
      </c>
      <c r="E2018" s="6">
        <v>0</v>
      </c>
      <c r="F2018" s="6">
        <v>0</v>
      </c>
      <c r="G2018" s="6">
        <v>0</v>
      </c>
      <c r="H2018" s="6">
        <v>0</v>
      </c>
      <c r="I2018" s="6">
        <v>0</v>
      </c>
      <c r="J2018" s="6">
        <v>0</v>
      </c>
      <c r="K2018" s="6">
        <v>0</v>
      </c>
      <c r="L2018" s="6">
        <v>0</v>
      </c>
      <c r="M2018" s="6">
        <f t="shared" si="192"/>
        <v>0.34188034188034189</v>
      </c>
      <c r="N2018" s="6">
        <f t="shared" si="193"/>
        <v>0</v>
      </c>
      <c r="O2018" s="6">
        <f t="shared" si="194"/>
        <v>0.68376068376068377</v>
      </c>
      <c r="P2018" s="6">
        <f t="shared" si="195"/>
        <v>0</v>
      </c>
      <c r="Q2018" s="6">
        <f t="shared" si="196"/>
        <v>0.34188034188034189</v>
      </c>
      <c r="R2018" s="6">
        <f t="shared" si="197"/>
        <v>-0.34188034188034189</v>
      </c>
      <c r="S2018" t="str" cm="1">
        <f t="array" ref="S2018">_xlfn.IFS(R2018&gt;Q2018,"Zunahme",-1*Q2018&gt;R2018,"Abnahme",TRUE,"Konstant")</f>
        <v>Konstant</v>
      </c>
      <c r="T2018">
        <f>IFERROR(INDEX(Gemeinde_Kennzahlen!A:C,MATCH(B2018,Gemeinde_Kennzahlen!B:B,),3),0)</f>
        <v>2447</v>
      </c>
      <c r="U2018">
        <f>IFERROR(IF(ISNUMBER(INDEX(Gemeinde_Kennzahlen!A:W,MATCH(B2018,Gemeinde_Kennzahlen!B:B,),23)),INDEX(Gemeinde_Kennzahlen!A:W,MATCH(B2018,Gemeinde_Kennzahlen!B:B,),23),0),0)</f>
        <v>478</v>
      </c>
    </row>
    <row r="2019" spans="1:21" x14ac:dyDescent="0.2">
      <c r="A2019">
        <v>6239</v>
      </c>
      <c r="B2019" t="s">
        <v>382</v>
      </c>
      <c r="C2019" s="6">
        <v>0</v>
      </c>
      <c r="D2019" s="6">
        <v>0</v>
      </c>
      <c r="E2019" s="6">
        <v>0</v>
      </c>
      <c r="F2019" s="6">
        <v>0</v>
      </c>
      <c r="G2019" s="6">
        <v>0</v>
      </c>
      <c r="H2019" s="6">
        <v>0</v>
      </c>
      <c r="I2019" s="6">
        <v>0</v>
      </c>
      <c r="J2019" s="6">
        <v>0</v>
      </c>
      <c r="K2019" s="6">
        <v>0</v>
      </c>
      <c r="L2019" s="6">
        <v>0</v>
      </c>
      <c r="M2019" s="6">
        <f t="shared" si="192"/>
        <v>0</v>
      </c>
      <c r="N2019" s="6">
        <f t="shared" si="193"/>
        <v>0</v>
      </c>
      <c r="O2019" s="6">
        <f t="shared" si="194"/>
        <v>0</v>
      </c>
      <c r="P2019" s="6">
        <f t="shared" si="195"/>
        <v>0</v>
      </c>
      <c r="Q2019" s="6">
        <f t="shared" si="196"/>
        <v>0</v>
      </c>
      <c r="R2019" s="6">
        <f t="shared" si="197"/>
        <v>0</v>
      </c>
      <c r="S2019" t="str" cm="1">
        <f t="array" ref="S2019">_xlfn.IFS(R2019&gt;Q2019,"Zunahme",-1*Q2019&gt;R2019,"Abnahme",TRUE,"Konstant")</f>
        <v>Konstant</v>
      </c>
      <c r="T2019">
        <f>IFERROR(INDEX(Gemeinde_Kennzahlen!A:C,MATCH(B2019,Gemeinde_Kennzahlen!B:B,),3),0)</f>
        <v>593</v>
      </c>
      <c r="U2019">
        <f>IFERROR(IF(ISNUMBER(INDEX(Gemeinde_Kennzahlen!A:W,MATCH(B2019,Gemeinde_Kennzahlen!B:B,),23)),INDEX(Gemeinde_Kennzahlen!A:W,MATCH(B2019,Gemeinde_Kennzahlen!B:B,),23),0),0)</f>
        <v>157</v>
      </c>
    </row>
    <row r="2020" spans="1:21" x14ac:dyDescent="0.2">
      <c r="A2020">
        <v>6240</v>
      </c>
      <c r="B2020" t="s">
        <v>381</v>
      </c>
      <c r="C2020" s="6">
        <v>0</v>
      </c>
      <c r="D2020" s="6">
        <v>0</v>
      </c>
      <c r="E2020" s="6">
        <v>1.6909029421711192</v>
      </c>
      <c r="F2020" s="6">
        <v>0</v>
      </c>
      <c r="G2020" s="6">
        <v>0</v>
      </c>
      <c r="H2020" s="6">
        <v>1.6909029421711192</v>
      </c>
      <c r="I2020" s="6">
        <v>0</v>
      </c>
      <c r="J2020" s="6">
        <v>5.0727088265133577</v>
      </c>
      <c r="K2020" s="6">
        <v>0</v>
      </c>
      <c r="L2020" s="6">
        <v>0</v>
      </c>
      <c r="M2020" s="6">
        <f t="shared" si="192"/>
        <v>0.84545147108555962</v>
      </c>
      <c r="N2020" s="6">
        <f t="shared" si="193"/>
        <v>0</v>
      </c>
      <c r="O2020" s="6">
        <f t="shared" si="194"/>
        <v>0.33818058843422383</v>
      </c>
      <c r="P2020" s="6">
        <f t="shared" si="195"/>
        <v>1.3527223537368953</v>
      </c>
      <c r="Q2020" s="6">
        <f t="shared" si="196"/>
        <v>0.51964516161046592</v>
      </c>
      <c r="R2020" s="6">
        <f t="shared" si="197"/>
        <v>0.50727088265133569</v>
      </c>
      <c r="S2020" t="str" cm="1">
        <f t="array" ref="S2020">_xlfn.IFS(R2020&gt;Q2020,"Zunahme",-1*Q2020&gt;R2020,"Abnahme",TRUE,"Konstant")</f>
        <v>Konstant</v>
      </c>
      <c r="T2020">
        <f>IFERROR(INDEX(Gemeinde_Kennzahlen!A:C,MATCH(B2020,Gemeinde_Kennzahlen!B:B,),3),0)</f>
        <v>4226</v>
      </c>
      <c r="U2020">
        <f>IFERROR(IF(ISNUMBER(INDEX(Gemeinde_Kennzahlen!A:W,MATCH(B2020,Gemeinde_Kennzahlen!B:B,),23)),INDEX(Gemeinde_Kennzahlen!A:W,MATCH(B2020,Gemeinde_Kennzahlen!B:B,),23),0),0)</f>
        <v>1688</v>
      </c>
    </row>
    <row r="2021" spans="1:21" x14ac:dyDescent="0.2">
      <c r="A2021">
        <v>6246</v>
      </c>
      <c r="B2021" t="s">
        <v>380</v>
      </c>
      <c r="C2021" s="6">
        <v>0</v>
      </c>
      <c r="D2021" s="6">
        <v>0</v>
      </c>
      <c r="E2021" s="6">
        <v>0</v>
      </c>
      <c r="F2021" s="6">
        <v>0</v>
      </c>
      <c r="G2021" s="6">
        <v>0</v>
      </c>
      <c r="H2021" s="6">
        <v>3.3738191632928474</v>
      </c>
      <c r="I2021" s="6">
        <v>0</v>
      </c>
      <c r="J2021" s="6">
        <v>0</v>
      </c>
      <c r="K2021" s="6">
        <v>0</v>
      </c>
      <c r="L2021" s="6">
        <v>0</v>
      </c>
      <c r="M2021" s="6">
        <f t="shared" si="192"/>
        <v>0.33738191632928471</v>
      </c>
      <c r="N2021" s="6">
        <f t="shared" si="193"/>
        <v>0</v>
      </c>
      <c r="O2021" s="6">
        <f t="shared" si="194"/>
        <v>0</v>
      </c>
      <c r="P2021" s="6">
        <f t="shared" si="195"/>
        <v>0.67476383265856943</v>
      </c>
      <c r="Q2021" s="6">
        <f t="shared" si="196"/>
        <v>0.33738191632928477</v>
      </c>
      <c r="R2021" s="6">
        <f t="shared" si="197"/>
        <v>0.33738191632928471</v>
      </c>
      <c r="S2021" t="str" cm="1">
        <f t="array" ref="S2021">_xlfn.IFS(R2021&gt;Q2021,"Zunahme",-1*Q2021&gt;R2021,"Abnahme",TRUE,"Konstant")</f>
        <v>Konstant</v>
      </c>
      <c r="T2021">
        <f>IFERROR(INDEX(Gemeinde_Kennzahlen!A:C,MATCH(B2021,Gemeinde_Kennzahlen!B:B,),3),0)</f>
        <v>2428</v>
      </c>
      <c r="U2021">
        <f>IFERROR(IF(ISNUMBER(INDEX(Gemeinde_Kennzahlen!A:W,MATCH(B2021,Gemeinde_Kennzahlen!B:B,),23)),INDEX(Gemeinde_Kennzahlen!A:W,MATCH(B2021,Gemeinde_Kennzahlen!B:B,),23),0),0)</f>
        <v>536</v>
      </c>
    </row>
    <row r="2022" spans="1:21" x14ac:dyDescent="0.2">
      <c r="A2022">
        <v>6248</v>
      </c>
      <c r="B2022" t="s">
        <v>379</v>
      </c>
      <c r="C2022" s="6">
        <v>1.4113828023005541</v>
      </c>
      <c r="D2022" s="6">
        <v>1.4113828023005541</v>
      </c>
      <c r="E2022" s="6">
        <v>2.8227656046011083</v>
      </c>
      <c r="F2022" s="6">
        <v>0.70569140115027706</v>
      </c>
      <c r="G2022" s="6">
        <v>3.1756113051762465</v>
      </c>
      <c r="H2022" s="6">
        <v>2.8227656046011083</v>
      </c>
      <c r="I2022" s="6">
        <v>1.4113828023005541</v>
      </c>
      <c r="J2022" s="6">
        <v>2.117074203450831</v>
      </c>
      <c r="K2022" s="6">
        <v>1.0585371017254155</v>
      </c>
      <c r="L2022" s="6">
        <v>1.7642285028756926</v>
      </c>
      <c r="M2022" s="6">
        <f t="shared" si="192"/>
        <v>1.8700822130482344</v>
      </c>
      <c r="N2022" s="6">
        <f t="shared" si="193"/>
        <v>1.5878056525881235</v>
      </c>
      <c r="O2022" s="6">
        <f t="shared" si="194"/>
        <v>1.9053667831057481</v>
      </c>
      <c r="P2022" s="6">
        <f t="shared" si="195"/>
        <v>1.8347976429907202</v>
      </c>
      <c r="Q2022" s="6">
        <f t="shared" si="196"/>
        <v>0.26325852164237162</v>
      </c>
      <c r="R2022" s="6">
        <f t="shared" si="197"/>
        <v>-3.5284570057514175E-2</v>
      </c>
      <c r="S2022" t="str" cm="1">
        <f t="array" ref="S2022">_xlfn.IFS(R2022&gt;Q2022,"Zunahme",-1*Q2022&gt;R2022,"Abnahme",TRUE,"Konstant")</f>
        <v>Konstant</v>
      </c>
      <c r="T2022">
        <f>IFERROR(INDEX(Gemeinde_Kennzahlen!A:C,MATCH(B2022,Gemeinde_Kennzahlen!B:B,),3),0)</f>
        <v>16842</v>
      </c>
      <c r="U2022">
        <f>IFERROR(IF(ISNUMBER(INDEX(Gemeinde_Kennzahlen!A:W,MATCH(B2022,Gemeinde_Kennzahlen!B:B,),23)),INDEX(Gemeinde_Kennzahlen!A:W,MATCH(B2022,Gemeinde_Kennzahlen!B:B,),23),0),0)</f>
        <v>11499</v>
      </c>
    </row>
    <row r="2023" spans="1:21" x14ac:dyDescent="0.2">
      <c r="A2023">
        <v>6252</v>
      </c>
      <c r="B2023" t="s">
        <v>378</v>
      </c>
      <c r="C2023" s="6">
        <v>0</v>
      </c>
      <c r="D2023" s="6">
        <v>2.3629489603024574</v>
      </c>
      <c r="E2023" s="6">
        <v>0</v>
      </c>
      <c r="F2023" s="6">
        <v>0</v>
      </c>
      <c r="G2023" s="6">
        <v>2.3629489603024574</v>
      </c>
      <c r="H2023" s="6">
        <v>2.3629489603024574</v>
      </c>
      <c r="I2023" s="6">
        <v>0</v>
      </c>
      <c r="J2023" s="6">
        <v>0</v>
      </c>
      <c r="K2023" s="6">
        <v>0</v>
      </c>
      <c r="L2023" s="6">
        <v>0</v>
      </c>
      <c r="M2023" s="6">
        <f t="shared" si="192"/>
        <v>0.70888468809073724</v>
      </c>
      <c r="N2023" s="6">
        <f t="shared" si="193"/>
        <v>0</v>
      </c>
      <c r="O2023" s="6">
        <f t="shared" si="194"/>
        <v>0.94517958412098291</v>
      </c>
      <c r="P2023" s="6">
        <f t="shared" si="195"/>
        <v>0.47258979206049145</v>
      </c>
      <c r="Q2023" s="6">
        <f t="shared" si="196"/>
        <v>0.36094641579677372</v>
      </c>
      <c r="R2023" s="6">
        <f t="shared" si="197"/>
        <v>-0.23629489603024578</v>
      </c>
      <c r="S2023" t="str" cm="1">
        <f t="array" ref="S2023">_xlfn.IFS(R2023&gt;Q2023,"Zunahme",-1*Q2023&gt;R2023,"Abnahme",TRUE,"Konstant")</f>
        <v>Konstant</v>
      </c>
      <c r="T2023">
        <f>IFERROR(INDEX(Gemeinde_Kennzahlen!A:C,MATCH(B2023,Gemeinde_Kennzahlen!B:B,),3),0)</f>
        <v>2717</v>
      </c>
      <c r="U2023">
        <f>IFERROR(IF(ISNUMBER(INDEX(Gemeinde_Kennzahlen!A:W,MATCH(B2023,Gemeinde_Kennzahlen!B:B,),23)),INDEX(Gemeinde_Kennzahlen!A:W,MATCH(B2023,Gemeinde_Kennzahlen!B:B,),23),0),0)</f>
        <v>1515</v>
      </c>
    </row>
    <row r="2024" spans="1:21" x14ac:dyDescent="0.2">
      <c r="A2024">
        <v>6253</v>
      </c>
      <c r="B2024" t="s">
        <v>2454</v>
      </c>
      <c r="C2024" s="6">
        <v>1.3148379462231281</v>
      </c>
      <c r="D2024" s="6">
        <v>1.3148379462231281</v>
      </c>
      <c r="E2024" s="6">
        <v>1.9722569193346922</v>
      </c>
      <c r="F2024" s="6">
        <v>1.9722569193346922</v>
      </c>
      <c r="G2024" s="6">
        <v>0.65741897311156405</v>
      </c>
      <c r="H2024" s="6">
        <v>0</v>
      </c>
      <c r="I2024" s="6">
        <v>1.3148379462231281</v>
      </c>
      <c r="J2024" s="6">
        <v>3.2870948655578203</v>
      </c>
      <c r="K2024" s="6">
        <v>1.3148379462231281</v>
      </c>
      <c r="L2024" s="6">
        <v>1.3148379462231281</v>
      </c>
      <c r="M2024" s="6">
        <f t="shared" si="192"/>
        <v>1.4463217408454407</v>
      </c>
      <c r="N2024" s="6">
        <f t="shared" si="193"/>
        <v>1.3148379462231281</v>
      </c>
      <c r="O2024" s="6">
        <f t="shared" si="194"/>
        <v>1.4463217408454407</v>
      </c>
      <c r="P2024" s="6">
        <f t="shared" si="195"/>
        <v>1.4463217408454407</v>
      </c>
      <c r="Q2024" s="6">
        <f t="shared" si="196"/>
        <v>0.27370534474605657</v>
      </c>
      <c r="R2024" s="6">
        <f t="shared" si="197"/>
        <v>0</v>
      </c>
      <c r="S2024" t="str" cm="1">
        <f t="array" ref="S2024">_xlfn.IFS(R2024&gt;Q2024,"Zunahme",-1*Q2024&gt;R2024,"Abnahme",TRUE,"Konstant")</f>
        <v>Konstant</v>
      </c>
      <c r="T2024">
        <f>IFERROR(INDEX(Gemeinde_Kennzahlen!A:C,MATCH(B2024,Gemeinde_Kennzahlen!B:B,),3),0)</f>
        <v>10365</v>
      </c>
      <c r="U2024">
        <f>IFERROR(IF(ISNUMBER(INDEX(Gemeinde_Kennzahlen!A:W,MATCH(B2024,Gemeinde_Kennzahlen!B:B,),23)),INDEX(Gemeinde_Kennzahlen!A:W,MATCH(B2024,Gemeinde_Kennzahlen!B:B,),23),0),0)</f>
        <v>4846</v>
      </c>
    </row>
    <row r="2025" spans="1:21" x14ac:dyDescent="0.2">
      <c r="A2025">
        <v>6254</v>
      </c>
      <c r="B2025" t="s">
        <v>3393</v>
      </c>
      <c r="C2025" s="6">
        <v>0</v>
      </c>
      <c r="D2025" s="6">
        <v>0</v>
      </c>
      <c r="E2025" s="6">
        <v>0</v>
      </c>
      <c r="F2025" s="6">
        <v>3.8880248833592539</v>
      </c>
      <c r="G2025" s="6">
        <v>1.9440124416796269</v>
      </c>
      <c r="H2025" s="6">
        <v>0</v>
      </c>
      <c r="I2025" s="6">
        <v>0</v>
      </c>
      <c r="J2025" s="6">
        <v>0</v>
      </c>
      <c r="K2025" s="6">
        <v>0</v>
      </c>
      <c r="L2025" s="6">
        <v>0</v>
      </c>
      <c r="M2025" s="6">
        <f t="shared" si="192"/>
        <v>0.58320373250388813</v>
      </c>
      <c r="N2025" s="6">
        <f t="shared" si="193"/>
        <v>0</v>
      </c>
      <c r="O2025" s="6">
        <f t="shared" si="194"/>
        <v>1.1664074650077763</v>
      </c>
      <c r="P2025" s="6">
        <f t="shared" si="195"/>
        <v>0</v>
      </c>
      <c r="Q2025" s="6">
        <f t="shared" si="196"/>
        <v>0.41492510610632771</v>
      </c>
      <c r="R2025" s="6">
        <f t="shared" si="197"/>
        <v>-0.58320373250388813</v>
      </c>
      <c r="S2025" t="str" cm="1">
        <f t="array" ref="S2025">_xlfn.IFS(R2025&gt;Q2025,"Zunahme",-1*Q2025&gt;R2025,"Abnahme",TRUE,"Konstant")</f>
        <v>Abnahme</v>
      </c>
      <c r="T2025">
        <f>IFERROR(INDEX(Gemeinde_Kennzahlen!A:C,MATCH(B2025,Gemeinde_Kennzahlen!B:B,),3),0)</f>
        <v>4512</v>
      </c>
      <c r="U2025">
        <f>IFERROR(IF(ISNUMBER(INDEX(Gemeinde_Kennzahlen!A:W,MATCH(B2025,Gemeinde_Kennzahlen!B:B,),23)),INDEX(Gemeinde_Kennzahlen!A:W,MATCH(B2025,Gemeinde_Kennzahlen!B:B,),23),0),0)</f>
        <v>632</v>
      </c>
    </row>
    <row r="2026" spans="1:21" x14ac:dyDescent="0.2">
      <c r="A2026">
        <v>6261</v>
      </c>
      <c r="B2026" t="s">
        <v>377</v>
      </c>
      <c r="C2026" s="6">
        <v>0</v>
      </c>
      <c r="D2026" s="6">
        <v>0</v>
      </c>
      <c r="E2026" s="6">
        <v>0</v>
      </c>
      <c r="F2026" s="6">
        <v>0</v>
      </c>
      <c r="G2026" s="6">
        <v>0</v>
      </c>
      <c r="H2026" s="6">
        <v>0</v>
      </c>
      <c r="I2026" s="6">
        <v>0</v>
      </c>
      <c r="J2026" s="6">
        <v>0</v>
      </c>
      <c r="K2026" s="6">
        <v>0</v>
      </c>
      <c r="L2026" s="6">
        <v>0</v>
      </c>
      <c r="M2026" s="6">
        <f t="shared" si="192"/>
        <v>0</v>
      </c>
      <c r="N2026" s="6">
        <f t="shared" si="193"/>
        <v>0</v>
      </c>
      <c r="O2026" s="6">
        <f t="shared" si="194"/>
        <v>0</v>
      </c>
      <c r="P2026" s="6">
        <f t="shared" si="195"/>
        <v>0</v>
      </c>
      <c r="Q2026" s="6">
        <f t="shared" si="196"/>
        <v>0</v>
      </c>
      <c r="R2026" s="6">
        <f t="shared" si="197"/>
        <v>0</v>
      </c>
      <c r="S2026" t="str" cm="1">
        <f t="array" ref="S2026">_xlfn.IFS(R2026&gt;Q2026,"Zunahme",-1*Q2026&gt;R2026,"Abnahme",TRUE,"Konstant")</f>
        <v>Konstant</v>
      </c>
      <c r="T2026">
        <f>IFERROR(INDEX(Gemeinde_Kennzahlen!A:C,MATCH(B2026,Gemeinde_Kennzahlen!B:B,),3),0)</f>
        <v>1302</v>
      </c>
      <c r="U2026">
        <f>IFERROR(IF(ISNUMBER(INDEX(Gemeinde_Kennzahlen!A:W,MATCH(B2026,Gemeinde_Kennzahlen!B:B,),23)),INDEX(Gemeinde_Kennzahlen!A:W,MATCH(B2026,Gemeinde_Kennzahlen!B:B,),23),0),0)</f>
        <v>177</v>
      </c>
    </row>
    <row r="2027" spans="1:21" x14ac:dyDescent="0.2">
      <c r="A2027">
        <v>6263</v>
      </c>
      <c r="B2027" t="s">
        <v>376</v>
      </c>
      <c r="C2027" s="6">
        <v>0</v>
      </c>
      <c r="D2027" s="6">
        <v>0</v>
      </c>
      <c r="E2027" s="6">
        <v>2.3245002324500232</v>
      </c>
      <c r="F2027" s="6">
        <v>0</v>
      </c>
      <c r="G2027" s="6">
        <v>0</v>
      </c>
      <c r="H2027" s="6">
        <v>2.3245002324500232</v>
      </c>
      <c r="I2027" s="6">
        <v>2.3245002324500232</v>
      </c>
      <c r="J2027" s="6">
        <v>0</v>
      </c>
      <c r="K2027" s="6">
        <v>2.3245002324500232</v>
      </c>
      <c r="L2027" s="6">
        <v>0</v>
      </c>
      <c r="M2027" s="6">
        <f t="shared" si="192"/>
        <v>0.92980009298000932</v>
      </c>
      <c r="N2027" s="6">
        <f t="shared" si="193"/>
        <v>0</v>
      </c>
      <c r="O2027" s="6">
        <f t="shared" si="194"/>
        <v>0.46490004649000466</v>
      </c>
      <c r="P2027" s="6">
        <f t="shared" si="195"/>
        <v>1.394700139470014</v>
      </c>
      <c r="Q2027" s="6">
        <f t="shared" si="196"/>
        <v>0.37958929843222966</v>
      </c>
      <c r="R2027" s="6">
        <f t="shared" si="197"/>
        <v>0.46490004649000471</v>
      </c>
      <c r="S2027" t="str" cm="1">
        <f t="array" ref="S2027">_xlfn.IFS(R2027&gt;Q2027,"Zunahme",-1*Q2027&gt;R2027,"Abnahme",TRUE,"Konstant")</f>
        <v>Zunahme</v>
      </c>
      <c r="T2027">
        <f>IFERROR(INDEX(Gemeinde_Kennzahlen!A:C,MATCH(B2027,Gemeinde_Kennzahlen!B:B,),3),0)</f>
        <v>3509</v>
      </c>
      <c r="U2027">
        <f>IFERROR(IF(ISNUMBER(INDEX(Gemeinde_Kennzahlen!A:W,MATCH(B2027,Gemeinde_Kennzahlen!B:B,),23)),INDEX(Gemeinde_Kennzahlen!A:W,MATCH(B2027,Gemeinde_Kennzahlen!B:B,),23),0),0)</f>
        <v>793</v>
      </c>
    </row>
    <row r="2028" spans="1:21" x14ac:dyDescent="0.2">
      <c r="A2028">
        <v>6265</v>
      </c>
      <c r="B2028" t="s">
        <v>375</v>
      </c>
      <c r="C2028" s="6">
        <v>0</v>
      </c>
      <c r="D2028" s="6">
        <v>0</v>
      </c>
      <c r="E2028" s="6">
        <v>1.0749220681500591</v>
      </c>
      <c r="F2028" s="6">
        <v>1.0749220681500591</v>
      </c>
      <c r="G2028" s="6">
        <v>3.2247662044501775</v>
      </c>
      <c r="H2028" s="6">
        <v>0</v>
      </c>
      <c r="I2028" s="6">
        <v>0</v>
      </c>
      <c r="J2028" s="6">
        <v>1.0749220681500591</v>
      </c>
      <c r="K2028" s="6">
        <v>0</v>
      </c>
      <c r="L2028" s="6">
        <v>0</v>
      </c>
      <c r="M2028" s="6">
        <f t="shared" si="192"/>
        <v>0.64495324089003547</v>
      </c>
      <c r="N2028" s="6">
        <f t="shared" si="193"/>
        <v>0</v>
      </c>
      <c r="O2028" s="6">
        <f t="shared" si="194"/>
        <v>1.0749220681500593</v>
      </c>
      <c r="P2028" s="6">
        <f t="shared" si="195"/>
        <v>0.21498441363001181</v>
      </c>
      <c r="Q2028" s="6">
        <f t="shared" si="196"/>
        <v>0.3283941162317417</v>
      </c>
      <c r="R2028" s="6">
        <f t="shared" si="197"/>
        <v>-0.42996882726002367</v>
      </c>
      <c r="S2028" t="str" cm="1">
        <f t="array" ref="S2028">_xlfn.IFS(R2028&gt;Q2028,"Zunahme",-1*Q2028&gt;R2028,"Abnahme",TRUE,"Konstant")</f>
        <v>Abnahme</v>
      </c>
      <c r="T2028">
        <f>IFERROR(INDEX(Gemeinde_Kennzahlen!A:C,MATCH(B2028,Gemeinde_Kennzahlen!B:B,),3),0)</f>
        <v>7814</v>
      </c>
      <c r="U2028">
        <f>IFERROR(IF(ISNUMBER(INDEX(Gemeinde_Kennzahlen!A:W,MATCH(B2028,Gemeinde_Kennzahlen!B:B,),23)),INDEX(Gemeinde_Kennzahlen!A:W,MATCH(B2028,Gemeinde_Kennzahlen!B:B,),23),0),0)</f>
        <v>1489</v>
      </c>
    </row>
    <row r="2029" spans="1:21" x14ac:dyDescent="0.2">
      <c r="A2029">
        <v>6266</v>
      </c>
      <c r="B2029" t="s">
        <v>374</v>
      </c>
      <c r="C2029" s="6">
        <v>1.5847175601112184</v>
      </c>
      <c r="D2029" s="6">
        <v>2.3050437237981356</v>
      </c>
      <c r="E2029" s="6">
        <v>1.1525218618990678</v>
      </c>
      <c r="F2029" s="6">
        <v>1.7287827928486019</v>
      </c>
      <c r="G2029" s="6">
        <v>1.7287827928486019</v>
      </c>
      <c r="H2029" s="6">
        <v>1.5847175601112184</v>
      </c>
      <c r="I2029" s="6">
        <v>2.0169132583233687</v>
      </c>
      <c r="J2029" s="6">
        <v>1.0084566291616843</v>
      </c>
      <c r="K2029" s="6">
        <v>0.86439139642430096</v>
      </c>
      <c r="L2029" s="6">
        <v>1.1525218618990678</v>
      </c>
      <c r="M2029" s="6">
        <f t="shared" si="192"/>
        <v>1.5126849437425265</v>
      </c>
      <c r="N2029" s="6">
        <f t="shared" si="193"/>
        <v>1.5847175601112184</v>
      </c>
      <c r="O2029" s="6">
        <f t="shared" si="194"/>
        <v>1.6999697463011252</v>
      </c>
      <c r="P2029" s="6">
        <f t="shared" si="195"/>
        <v>1.325400141183928</v>
      </c>
      <c r="Q2029" s="6">
        <f t="shared" si="196"/>
        <v>0.1460524332689416</v>
      </c>
      <c r="R2029" s="6">
        <f t="shared" si="197"/>
        <v>-0.18728480255859847</v>
      </c>
      <c r="S2029" t="str" cm="1">
        <f t="array" ref="S2029">_xlfn.IFS(R2029&gt;Q2029,"Zunahme",-1*Q2029&gt;R2029,"Abnahme",TRUE,"Konstant")</f>
        <v>Abnahme</v>
      </c>
      <c r="T2029">
        <f>IFERROR(INDEX(Gemeinde_Kennzahlen!A:C,MATCH(B2029,Gemeinde_Kennzahlen!B:B,),3),0)</f>
        <v>34710</v>
      </c>
      <c r="U2029">
        <f>IFERROR(IF(ISNUMBER(INDEX(Gemeinde_Kennzahlen!A:W,MATCH(B2029,Gemeinde_Kennzahlen!B:B,),23)),INDEX(Gemeinde_Kennzahlen!A:W,MATCH(B2029,Gemeinde_Kennzahlen!B:B,),23),0),0)</f>
        <v>34703</v>
      </c>
    </row>
    <row r="2030" spans="1:21" x14ac:dyDescent="0.2">
      <c r="A2030">
        <v>6267</v>
      </c>
      <c r="B2030" t="s">
        <v>373</v>
      </c>
      <c r="C2030" s="6">
        <v>11.534025374855824</v>
      </c>
      <c r="D2030" s="6">
        <v>0</v>
      </c>
      <c r="E2030" s="6">
        <v>0</v>
      </c>
      <c r="F2030" s="6">
        <v>0</v>
      </c>
      <c r="G2030" s="6">
        <v>0</v>
      </c>
      <c r="H2030" s="6">
        <v>0</v>
      </c>
      <c r="I2030" s="6">
        <v>0</v>
      </c>
      <c r="J2030" s="6">
        <v>0</v>
      </c>
      <c r="K2030" s="6">
        <v>0</v>
      </c>
      <c r="L2030" s="6">
        <v>0</v>
      </c>
      <c r="M2030" s="6">
        <f t="shared" si="192"/>
        <v>1.1534025374855825</v>
      </c>
      <c r="N2030" s="6">
        <f t="shared" si="193"/>
        <v>0</v>
      </c>
      <c r="O2030" s="6">
        <f t="shared" si="194"/>
        <v>2.306805074971165</v>
      </c>
      <c r="P2030" s="6">
        <f t="shared" si="195"/>
        <v>0</v>
      </c>
      <c r="Q2030" s="6">
        <f t="shared" si="196"/>
        <v>1.1534025374855825</v>
      </c>
      <c r="R2030" s="6">
        <f t="shared" si="197"/>
        <v>-1.1534025374855825</v>
      </c>
      <c r="S2030" t="str" cm="1">
        <f t="array" ref="S2030">_xlfn.IFS(R2030&gt;Q2030,"Zunahme",-1*Q2030&gt;R2030,"Abnahme",TRUE,"Konstant")</f>
        <v>Konstant</v>
      </c>
      <c r="T2030">
        <f>IFERROR(INDEX(Gemeinde_Kennzahlen!A:C,MATCH(B2030,Gemeinde_Kennzahlen!B:B,),3),0)</f>
        <v>590</v>
      </c>
      <c r="U2030">
        <f>IFERROR(IF(ISNUMBER(INDEX(Gemeinde_Kennzahlen!A:W,MATCH(B2030,Gemeinde_Kennzahlen!B:B,),23)),INDEX(Gemeinde_Kennzahlen!A:W,MATCH(B2030,Gemeinde_Kennzahlen!B:B,),23),0),0)</f>
        <v>277</v>
      </c>
    </row>
    <row r="2031" spans="1:21" x14ac:dyDescent="0.2">
      <c r="A2031">
        <v>6281</v>
      </c>
      <c r="B2031" t="s">
        <v>372</v>
      </c>
      <c r="C2031" s="6">
        <v>0</v>
      </c>
      <c r="D2031" s="6">
        <v>0</v>
      </c>
      <c r="E2031" s="6">
        <v>0</v>
      </c>
      <c r="F2031" s="6">
        <v>0</v>
      </c>
      <c r="G2031" s="6">
        <v>6.4977257959714096</v>
      </c>
      <c r="H2031" s="6">
        <v>0</v>
      </c>
      <c r="I2031" s="6">
        <v>0</v>
      </c>
      <c r="J2031" s="6">
        <v>0</v>
      </c>
      <c r="K2031" s="6">
        <v>0</v>
      </c>
      <c r="L2031" s="6">
        <v>0</v>
      </c>
      <c r="M2031" s="6">
        <f t="shared" si="192"/>
        <v>0.64977257959714096</v>
      </c>
      <c r="N2031" s="6">
        <f t="shared" si="193"/>
        <v>0</v>
      </c>
      <c r="O2031" s="6">
        <f t="shared" si="194"/>
        <v>1.2995451591942819</v>
      </c>
      <c r="P2031" s="6">
        <f t="shared" si="195"/>
        <v>0</v>
      </c>
      <c r="Q2031" s="6">
        <f t="shared" si="196"/>
        <v>0.64977257959714085</v>
      </c>
      <c r="R2031" s="6">
        <f t="shared" si="197"/>
        <v>-0.64977257959714096</v>
      </c>
      <c r="S2031" t="str" cm="1">
        <f t="array" ref="S2031">_xlfn.IFS(R2031&gt;Q2031,"Zunahme",-1*Q2031&gt;R2031,"Abnahme",TRUE,"Konstant")</f>
        <v>Konstant</v>
      </c>
      <c r="T2031">
        <f>IFERROR(INDEX(Gemeinde_Kennzahlen!A:C,MATCH(B2031,Gemeinde_Kennzahlen!B:B,),3),0)</f>
        <v>1331</v>
      </c>
      <c r="U2031">
        <f>IFERROR(IF(ISNUMBER(INDEX(Gemeinde_Kennzahlen!A:W,MATCH(B2031,Gemeinde_Kennzahlen!B:B,),23)),INDEX(Gemeinde_Kennzahlen!A:W,MATCH(B2031,Gemeinde_Kennzahlen!B:B,),23),0),0)</f>
        <v>208</v>
      </c>
    </row>
    <row r="2032" spans="1:21" x14ac:dyDescent="0.2">
      <c r="A2032">
        <v>6282</v>
      </c>
      <c r="B2032" t="s">
        <v>371</v>
      </c>
      <c r="C2032" s="6">
        <v>0</v>
      </c>
      <c r="D2032" s="6">
        <v>0</v>
      </c>
      <c r="E2032" s="6">
        <v>0</v>
      </c>
      <c r="F2032" s="6">
        <v>0</v>
      </c>
      <c r="G2032" s="6">
        <v>0</v>
      </c>
      <c r="H2032" s="6">
        <v>0</v>
      </c>
      <c r="I2032" s="6">
        <v>0</v>
      </c>
      <c r="J2032" s="6">
        <v>0</v>
      </c>
      <c r="K2032" s="6">
        <v>44.052863436123346</v>
      </c>
      <c r="L2032" s="6">
        <v>0</v>
      </c>
      <c r="M2032" s="6">
        <f t="shared" si="192"/>
        <v>4.4052863436123344</v>
      </c>
      <c r="N2032" s="6">
        <f t="shared" si="193"/>
        <v>0</v>
      </c>
      <c r="O2032" s="6">
        <f t="shared" si="194"/>
        <v>0</v>
      </c>
      <c r="P2032" s="6">
        <f t="shared" si="195"/>
        <v>8.8105726872246688</v>
      </c>
      <c r="Q2032" s="6">
        <f t="shared" si="196"/>
        <v>4.4052863436123344</v>
      </c>
      <c r="R2032" s="6">
        <f t="shared" si="197"/>
        <v>4.4052863436123344</v>
      </c>
      <c r="S2032" t="str" cm="1">
        <f t="array" ref="S2032">_xlfn.IFS(R2032&gt;Q2032,"Zunahme",-1*Q2032&gt;R2032,"Abnahme",TRUE,"Konstant")</f>
        <v>Konstant</v>
      </c>
      <c r="T2032">
        <f>IFERROR(INDEX(Gemeinde_Kennzahlen!A:C,MATCH(B2032,Gemeinde_Kennzahlen!B:B,),3),0)</f>
        <v>194</v>
      </c>
      <c r="U2032">
        <f>IFERROR(IF(ISNUMBER(INDEX(Gemeinde_Kennzahlen!A:W,MATCH(B2032,Gemeinde_Kennzahlen!B:B,),23)),INDEX(Gemeinde_Kennzahlen!A:W,MATCH(B2032,Gemeinde_Kennzahlen!B:B,),23),0),0)</f>
        <v>33</v>
      </c>
    </row>
    <row r="2033" spans="1:21" x14ac:dyDescent="0.2">
      <c r="A2033">
        <v>6283</v>
      </c>
      <c r="B2033" t="s">
        <v>370</v>
      </c>
      <c r="C2033" s="6">
        <v>0</v>
      </c>
      <c r="D2033" s="6">
        <v>0</v>
      </c>
      <c r="E2033" s="6">
        <v>0</v>
      </c>
      <c r="F2033" s="6">
        <v>0</v>
      </c>
      <c r="G2033" s="6">
        <v>0</v>
      </c>
      <c r="H2033" s="6">
        <v>0</v>
      </c>
      <c r="I2033" s="6">
        <v>0</v>
      </c>
      <c r="J2033" s="6">
        <v>0</v>
      </c>
      <c r="K2033" s="6">
        <v>0</v>
      </c>
      <c r="L2033" s="6">
        <v>0</v>
      </c>
      <c r="M2033" s="6">
        <f t="shared" si="192"/>
        <v>0</v>
      </c>
      <c r="N2033" s="6">
        <f t="shared" si="193"/>
        <v>0</v>
      </c>
      <c r="O2033" s="6">
        <f t="shared" si="194"/>
        <v>0</v>
      </c>
      <c r="P2033" s="6">
        <f t="shared" si="195"/>
        <v>0</v>
      </c>
      <c r="Q2033" s="6">
        <f t="shared" si="196"/>
        <v>0</v>
      </c>
      <c r="R2033" s="6">
        <f t="shared" si="197"/>
        <v>0</v>
      </c>
      <c r="S2033" t="str" cm="1">
        <f t="array" ref="S2033">_xlfn.IFS(R2033&gt;Q2033,"Zunahme",-1*Q2033&gt;R2033,"Abnahme",TRUE,"Konstant")</f>
        <v>Konstant</v>
      </c>
      <c r="T2033">
        <f>IFERROR(INDEX(Gemeinde_Kennzahlen!A:C,MATCH(B2033,Gemeinde_Kennzahlen!B:B,),3),0)</f>
        <v>280</v>
      </c>
      <c r="U2033">
        <f>IFERROR(IF(ISNUMBER(INDEX(Gemeinde_Kennzahlen!A:W,MATCH(B2033,Gemeinde_Kennzahlen!B:B,),23)),INDEX(Gemeinde_Kennzahlen!A:W,MATCH(B2033,Gemeinde_Kennzahlen!B:B,),23),0),0)</f>
        <v>67</v>
      </c>
    </row>
    <row r="2034" spans="1:21" x14ac:dyDescent="0.2">
      <c r="A2034">
        <v>6285</v>
      </c>
      <c r="B2034" t="s">
        <v>369</v>
      </c>
      <c r="C2034" s="6">
        <v>0</v>
      </c>
      <c r="D2034" s="6">
        <v>0</v>
      </c>
      <c r="E2034" s="6">
        <v>0</v>
      </c>
      <c r="F2034" s="6">
        <v>0</v>
      </c>
      <c r="G2034" s="6">
        <v>0</v>
      </c>
      <c r="H2034" s="6">
        <v>0</v>
      </c>
      <c r="I2034" s="6">
        <v>0</v>
      </c>
      <c r="J2034" s="6">
        <v>0</v>
      </c>
      <c r="K2034" s="6">
        <v>0</v>
      </c>
      <c r="L2034" s="6">
        <v>0</v>
      </c>
      <c r="M2034" s="6">
        <f t="shared" si="192"/>
        <v>0</v>
      </c>
      <c r="N2034" s="6">
        <f t="shared" si="193"/>
        <v>0</v>
      </c>
      <c r="O2034" s="6">
        <f t="shared" si="194"/>
        <v>0</v>
      </c>
      <c r="P2034" s="6">
        <f t="shared" si="195"/>
        <v>0</v>
      </c>
      <c r="Q2034" s="6">
        <f t="shared" si="196"/>
        <v>0</v>
      </c>
      <c r="R2034" s="6">
        <f t="shared" si="197"/>
        <v>0</v>
      </c>
      <c r="S2034" t="str" cm="1">
        <f t="array" ref="S2034">_xlfn.IFS(R2034&gt;Q2034,"Zunahme",-1*Q2034&gt;R2034,"Abnahme",TRUE,"Konstant")</f>
        <v>Konstant</v>
      </c>
      <c r="T2034">
        <f>IFERROR(INDEX(Gemeinde_Kennzahlen!A:C,MATCH(B2034,Gemeinde_Kennzahlen!B:B,),3),0)</f>
        <v>1233</v>
      </c>
      <c r="U2034">
        <f>IFERROR(IF(ISNUMBER(INDEX(Gemeinde_Kennzahlen!A:W,MATCH(B2034,Gemeinde_Kennzahlen!B:B,),23)),INDEX(Gemeinde_Kennzahlen!A:W,MATCH(B2034,Gemeinde_Kennzahlen!B:B,),23),0),0)</f>
        <v>576</v>
      </c>
    </row>
    <row r="2035" spans="1:21" x14ac:dyDescent="0.2">
      <c r="A2035">
        <v>6286</v>
      </c>
      <c r="B2035" t="s">
        <v>368</v>
      </c>
      <c r="C2035" s="6">
        <v>0</v>
      </c>
      <c r="D2035" s="6">
        <v>0</v>
      </c>
      <c r="E2035" s="6">
        <v>10.718113612004288</v>
      </c>
      <c r="F2035" s="6">
        <v>0</v>
      </c>
      <c r="G2035" s="6">
        <v>0</v>
      </c>
      <c r="H2035" s="6">
        <v>0</v>
      </c>
      <c r="I2035" s="6">
        <v>0</v>
      </c>
      <c r="J2035" s="6">
        <v>0</v>
      </c>
      <c r="K2035" s="6">
        <v>0</v>
      </c>
      <c r="L2035" s="6">
        <v>0</v>
      </c>
      <c r="M2035" s="6">
        <f t="shared" si="192"/>
        <v>1.0718113612004287</v>
      </c>
      <c r="N2035" s="6">
        <f t="shared" si="193"/>
        <v>0</v>
      </c>
      <c r="O2035" s="6">
        <f t="shared" si="194"/>
        <v>2.1436227224008575</v>
      </c>
      <c r="P2035" s="6">
        <f t="shared" si="195"/>
        <v>0</v>
      </c>
      <c r="Q2035" s="6">
        <f t="shared" si="196"/>
        <v>1.071811361200429</v>
      </c>
      <c r="R2035" s="6">
        <f t="shared" si="197"/>
        <v>-1.0718113612004287</v>
      </c>
      <c r="S2035" t="str" cm="1">
        <f t="array" ref="S2035">_xlfn.IFS(R2035&gt;Q2035,"Zunahme",-1*Q2035&gt;R2035,"Abnahme",TRUE,"Konstant")</f>
        <v>Konstant</v>
      </c>
      <c r="T2035">
        <f>IFERROR(INDEX(Gemeinde_Kennzahlen!A:C,MATCH(B2035,Gemeinde_Kennzahlen!B:B,),3),0)</f>
        <v>638</v>
      </c>
      <c r="U2035">
        <f>IFERROR(IF(ISNUMBER(INDEX(Gemeinde_Kennzahlen!A:W,MATCH(B2035,Gemeinde_Kennzahlen!B:B,),23)),INDEX(Gemeinde_Kennzahlen!A:W,MATCH(B2035,Gemeinde_Kennzahlen!B:B,),23),0),0)</f>
        <v>295</v>
      </c>
    </row>
    <row r="2036" spans="1:21" x14ac:dyDescent="0.2">
      <c r="A2036">
        <v>6287</v>
      </c>
      <c r="B2036" t="s">
        <v>367</v>
      </c>
      <c r="C2036" s="6">
        <v>0</v>
      </c>
      <c r="D2036" s="6">
        <v>0</v>
      </c>
      <c r="E2036" s="6">
        <v>0</v>
      </c>
      <c r="F2036" s="6">
        <v>0</v>
      </c>
      <c r="G2036" s="6">
        <v>0</v>
      </c>
      <c r="H2036" s="6">
        <v>0</v>
      </c>
      <c r="I2036" s="6">
        <v>0</v>
      </c>
      <c r="J2036" s="6">
        <v>0</v>
      </c>
      <c r="K2036" s="6">
        <v>0</v>
      </c>
      <c r="L2036" s="6">
        <v>19.193857965451055</v>
      </c>
      <c r="M2036" s="6">
        <f t="shared" si="192"/>
        <v>1.9193857965451055</v>
      </c>
      <c r="N2036" s="6">
        <f t="shared" si="193"/>
        <v>0</v>
      </c>
      <c r="O2036" s="6">
        <f t="shared" si="194"/>
        <v>0</v>
      </c>
      <c r="P2036" s="6">
        <f t="shared" si="195"/>
        <v>3.8387715930902111</v>
      </c>
      <c r="Q2036" s="6">
        <f t="shared" si="196"/>
        <v>1.9193857965451053</v>
      </c>
      <c r="R2036" s="6">
        <f t="shared" si="197"/>
        <v>1.9193857965451055</v>
      </c>
      <c r="S2036" t="str" cm="1">
        <f t="array" ref="S2036">_xlfn.IFS(R2036&gt;Q2036,"Zunahme",-1*Q2036&gt;R2036,"Abnahme",TRUE,"Konstant")</f>
        <v>Konstant</v>
      </c>
      <c r="T2036">
        <f>IFERROR(INDEX(Gemeinde_Kennzahlen!A:C,MATCH(B2036,Gemeinde_Kennzahlen!B:B,),3),0)</f>
        <v>435</v>
      </c>
      <c r="U2036">
        <f>IFERROR(IF(ISNUMBER(INDEX(Gemeinde_Kennzahlen!A:W,MATCH(B2036,Gemeinde_Kennzahlen!B:B,),23)),INDEX(Gemeinde_Kennzahlen!A:W,MATCH(B2036,Gemeinde_Kennzahlen!B:B,),23),0),0)</f>
        <v>86</v>
      </c>
    </row>
    <row r="2037" spans="1:21" x14ac:dyDescent="0.2">
      <c r="A2037">
        <v>6288</v>
      </c>
      <c r="B2037" t="s">
        <v>366</v>
      </c>
      <c r="C2037" s="6">
        <v>18.348623853211009</v>
      </c>
      <c r="D2037" s="6">
        <v>0</v>
      </c>
      <c r="E2037" s="6">
        <v>0</v>
      </c>
      <c r="F2037" s="6">
        <v>0</v>
      </c>
      <c r="G2037" s="6">
        <v>0</v>
      </c>
      <c r="H2037" s="6">
        <v>0</v>
      </c>
      <c r="I2037" s="6">
        <v>0</v>
      </c>
      <c r="J2037" s="6">
        <v>0</v>
      </c>
      <c r="K2037" s="6">
        <v>0</v>
      </c>
      <c r="L2037" s="6">
        <v>0</v>
      </c>
      <c r="M2037" s="6">
        <f t="shared" si="192"/>
        <v>1.834862385321101</v>
      </c>
      <c r="N2037" s="6">
        <f t="shared" si="193"/>
        <v>0</v>
      </c>
      <c r="O2037" s="6">
        <f t="shared" si="194"/>
        <v>3.669724770642202</v>
      </c>
      <c r="P2037" s="6">
        <f t="shared" si="195"/>
        <v>0</v>
      </c>
      <c r="Q2037" s="6">
        <f t="shared" si="196"/>
        <v>1.8348623853211008</v>
      </c>
      <c r="R2037" s="6">
        <f t="shared" si="197"/>
        <v>-1.834862385321101</v>
      </c>
      <c r="S2037" t="str" cm="1">
        <f t="array" ref="S2037">_xlfn.IFS(R2037&gt;Q2037,"Zunahme",-1*Q2037&gt;R2037,"Abnahme",TRUE,"Konstant")</f>
        <v>Konstant</v>
      </c>
      <c r="T2037">
        <f>IFERROR(INDEX(Gemeinde_Kennzahlen!A:C,MATCH(B2037,Gemeinde_Kennzahlen!B:B,),3),0)</f>
        <v>363</v>
      </c>
      <c r="U2037">
        <f>IFERROR(IF(ISNUMBER(INDEX(Gemeinde_Kennzahlen!A:W,MATCH(B2037,Gemeinde_Kennzahlen!B:B,),23)),INDEX(Gemeinde_Kennzahlen!A:W,MATCH(B2037,Gemeinde_Kennzahlen!B:B,),23),0),0)</f>
        <v>182</v>
      </c>
    </row>
    <row r="2038" spans="1:21" x14ac:dyDescent="0.2">
      <c r="A2038">
        <v>6289</v>
      </c>
      <c r="B2038" t="s">
        <v>365</v>
      </c>
      <c r="C2038" s="6">
        <v>0</v>
      </c>
      <c r="D2038" s="6">
        <v>0</v>
      </c>
      <c r="E2038" s="6">
        <v>0</v>
      </c>
      <c r="F2038" s="6">
        <v>0</v>
      </c>
      <c r="G2038" s="6">
        <v>0</v>
      </c>
      <c r="H2038" s="6">
        <v>22.222222222222221</v>
      </c>
      <c r="I2038" s="6">
        <v>0</v>
      </c>
      <c r="J2038" s="6">
        <v>0</v>
      </c>
      <c r="K2038" s="6">
        <v>0</v>
      </c>
      <c r="L2038" s="6">
        <v>0</v>
      </c>
      <c r="M2038" s="6">
        <f t="shared" si="192"/>
        <v>2.2222222222222223</v>
      </c>
      <c r="N2038" s="6">
        <f t="shared" si="193"/>
        <v>0</v>
      </c>
      <c r="O2038" s="6">
        <f t="shared" si="194"/>
        <v>0</v>
      </c>
      <c r="P2038" s="6">
        <f t="shared" si="195"/>
        <v>4.4444444444444446</v>
      </c>
      <c r="Q2038" s="6">
        <f t="shared" si="196"/>
        <v>2.2222222222222219</v>
      </c>
      <c r="R2038" s="6">
        <f t="shared" si="197"/>
        <v>2.2222222222222223</v>
      </c>
      <c r="S2038" t="str" cm="1">
        <f t="array" ref="S2038">_xlfn.IFS(R2038&gt;Q2038,"Zunahme",-1*Q2038&gt;R2038,"Abnahme",TRUE,"Konstant")</f>
        <v>Konstant</v>
      </c>
      <c r="T2038">
        <f>IFERROR(INDEX(Gemeinde_Kennzahlen!A:C,MATCH(B2038,Gemeinde_Kennzahlen!B:B,),3),0)</f>
        <v>335</v>
      </c>
      <c r="U2038">
        <f>IFERROR(IF(ISNUMBER(INDEX(Gemeinde_Kennzahlen!A:W,MATCH(B2038,Gemeinde_Kennzahlen!B:B,),23)),INDEX(Gemeinde_Kennzahlen!A:W,MATCH(B2038,Gemeinde_Kennzahlen!B:B,),23),0),0)</f>
        <v>115</v>
      </c>
    </row>
    <row r="2039" spans="1:21" x14ac:dyDescent="0.2">
      <c r="A2039">
        <v>6290</v>
      </c>
      <c r="B2039" t="s">
        <v>364</v>
      </c>
      <c r="C2039" s="6">
        <v>0</v>
      </c>
      <c r="D2039" s="6">
        <v>0</v>
      </c>
      <c r="E2039" s="6">
        <v>0</v>
      </c>
      <c r="F2039" s="6">
        <v>0</v>
      </c>
      <c r="G2039" s="6">
        <v>0</v>
      </c>
      <c r="H2039" s="6">
        <v>0</v>
      </c>
      <c r="I2039" s="6">
        <v>3.2278889606197545</v>
      </c>
      <c r="J2039" s="6">
        <v>0</v>
      </c>
      <c r="K2039" s="6">
        <v>3.2278889606197545</v>
      </c>
      <c r="L2039" s="6">
        <v>3.2278889606197545</v>
      </c>
      <c r="M2039" s="6">
        <f t="shared" si="192"/>
        <v>0.96836668818592631</v>
      </c>
      <c r="N2039" s="6">
        <f t="shared" si="193"/>
        <v>0</v>
      </c>
      <c r="O2039" s="6">
        <f t="shared" si="194"/>
        <v>0</v>
      </c>
      <c r="P2039" s="6">
        <f t="shared" si="195"/>
        <v>1.9367333763718526</v>
      </c>
      <c r="Q2039" s="6">
        <f t="shared" si="196"/>
        <v>0.49306818323174512</v>
      </c>
      <c r="R2039" s="6">
        <f t="shared" si="197"/>
        <v>0.96836668818592631</v>
      </c>
      <c r="S2039" t="str" cm="1">
        <f t="array" ref="S2039">_xlfn.IFS(R2039&gt;Q2039,"Zunahme",-1*Q2039&gt;R2039,"Abnahme",TRUE,"Konstant")</f>
        <v>Zunahme</v>
      </c>
      <c r="T2039">
        <f>IFERROR(INDEX(Gemeinde_Kennzahlen!A:C,MATCH(B2039,Gemeinde_Kennzahlen!B:B,),3),0)</f>
        <v>1544</v>
      </c>
      <c r="U2039">
        <f>IFERROR(IF(ISNUMBER(INDEX(Gemeinde_Kennzahlen!A:W,MATCH(B2039,Gemeinde_Kennzahlen!B:B,),23)),INDEX(Gemeinde_Kennzahlen!A:W,MATCH(B2039,Gemeinde_Kennzahlen!B:B,),23),0),0)</f>
        <v>1554</v>
      </c>
    </row>
    <row r="2040" spans="1:21" x14ac:dyDescent="0.2">
      <c r="A2040">
        <v>6291</v>
      </c>
      <c r="B2040" t="s">
        <v>363</v>
      </c>
      <c r="C2040" s="6">
        <v>0</v>
      </c>
      <c r="D2040" s="6">
        <v>0</v>
      </c>
      <c r="E2040" s="6">
        <v>6.6093853271645742</v>
      </c>
      <c r="F2040" s="6">
        <v>0</v>
      </c>
      <c r="G2040" s="6">
        <v>0</v>
      </c>
      <c r="H2040" s="6">
        <v>0</v>
      </c>
      <c r="I2040" s="6">
        <v>0</v>
      </c>
      <c r="J2040" s="6">
        <v>0</v>
      </c>
      <c r="K2040" s="6">
        <v>0</v>
      </c>
      <c r="L2040" s="6">
        <v>6.6093853271645742</v>
      </c>
      <c r="M2040" s="6">
        <f t="shared" si="192"/>
        <v>1.3218770654329148</v>
      </c>
      <c r="N2040" s="6">
        <f t="shared" si="193"/>
        <v>0</v>
      </c>
      <c r="O2040" s="6">
        <f t="shared" si="194"/>
        <v>1.3218770654329148</v>
      </c>
      <c r="P2040" s="6">
        <f t="shared" si="195"/>
        <v>1.3218770654329148</v>
      </c>
      <c r="Q2040" s="6">
        <f t="shared" si="196"/>
        <v>0.88125137695527656</v>
      </c>
      <c r="R2040" s="6">
        <f t="shared" si="197"/>
        <v>0</v>
      </c>
      <c r="S2040" t="str" cm="1">
        <f t="array" ref="S2040">_xlfn.IFS(R2040&gt;Q2040,"Zunahme",-1*Q2040&gt;R2040,"Abnahme",TRUE,"Konstant")</f>
        <v>Konstant</v>
      </c>
      <c r="T2040">
        <f>IFERROR(INDEX(Gemeinde_Kennzahlen!A:C,MATCH(B2040,Gemeinde_Kennzahlen!B:B,),3),0)</f>
        <v>986</v>
      </c>
      <c r="U2040">
        <f>IFERROR(IF(ISNUMBER(INDEX(Gemeinde_Kennzahlen!A:W,MATCH(B2040,Gemeinde_Kennzahlen!B:B,),23)),INDEX(Gemeinde_Kennzahlen!A:W,MATCH(B2040,Gemeinde_Kennzahlen!B:B,),23),0),0)</f>
        <v>527</v>
      </c>
    </row>
    <row r="2041" spans="1:21" x14ac:dyDescent="0.2">
      <c r="A2041">
        <v>6292</v>
      </c>
      <c r="B2041" t="s">
        <v>362</v>
      </c>
      <c r="C2041" s="6">
        <v>0</v>
      </c>
      <c r="D2041" s="6">
        <v>0</v>
      </c>
      <c r="E2041" s="6">
        <v>0</v>
      </c>
      <c r="F2041" s="6">
        <v>5.6657223796034</v>
      </c>
      <c r="G2041" s="6">
        <v>0</v>
      </c>
      <c r="H2041" s="6">
        <v>0</v>
      </c>
      <c r="I2041" s="6">
        <v>0</v>
      </c>
      <c r="J2041" s="6">
        <v>2.8328611898017</v>
      </c>
      <c r="K2041" s="6">
        <v>2.8328611898017</v>
      </c>
      <c r="L2041" s="6">
        <v>0</v>
      </c>
      <c r="M2041" s="6">
        <f t="shared" si="192"/>
        <v>1.1331444759206799</v>
      </c>
      <c r="N2041" s="6">
        <f t="shared" si="193"/>
        <v>0</v>
      </c>
      <c r="O2041" s="6">
        <f t="shared" si="194"/>
        <v>1.1331444759206799</v>
      </c>
      <c r="P2041" s="6">
        <f t="shared" si="195"/>
        <v>1.1331444759206799</v>
      </c>
      <c r="Q2041" s="6">
        <f t="shared" si="196"/>
        <v>0.62636917664880076</v>
      </c>
      <c r="R2041" s="6">
        <f t="shared" si="197"/>
        <v>0</v>
      </c>
      <c r="S2041" t="str" cm="1">
        <f t="array" ref="S2041">_xlfn.IFS(R2041&gt;Q2041,"Zunahme",-1*Q2041&gt;R2041,"Abnahme",TRUE,"Konstant")</f>
        <v>Konstant</v>
      </c>
      <c r="T2041">
        <f>IFERROR(INDEX(Gemeinde_Kennzahlen!A:C,MATCH(B2041,Gemeinde_Kennzahlen!B:B,),3),0)</f>
        <v>2235</v>
      </c>
      <c r="U2041">
        <f>IFERROR(IF(ISNUMBER(INDEX(Gemeinde_Kennzahlen!A:W,MATCH(B2041,Gemeinde_Kennzahlen!B:B,),23)),INDEX(Gemeinde_Kennzahlen!A:W,MATCH(B2041,Gemeinde_Kennzahlen!B:B,),23),0),0)</f>
        <v>1295</v>
      </c>
    </row>
    <row r="2042" spans="1:21" x14ac:dyDescent="0.2">
      <c r="A2042">
        <v>6293</v>
      </c>
      <c r="B2042" t="s">
        <v>361</v>
      </c>
      <c r="C2042" s="6">
        <v>0</v>
      </c>
      <c r="D2042" s="6">
        <v>0</v>
      </c>
      <c r="E2042" s="6">
        <v>0</v>
      </c>
      <c r="F2042" s="6">
        <v>0</v>
      </c>
      <c r="G2042" s="6">
        <v>0</v>
      </c>
      <c r="H2042" s="6">
        <v>0</v>
      </c>
      <c r="I2042" s="6">
        <v>0</v>
      </c>
      <c r="J2042" s="6">
        <v>0</v>
      </c>
      <c r="K2042" s="6">
        <v>0</v>
      </c>
      <c r="L2042" s="6">
        <v>0</v>
      </c>
      <c r="M2042" s="6">
        <f t="shared" si="192"/>
        <v>0</v>
      </c>
      <c r="N2042" s="6">
        <f t="shared" si="193"/>
        <v>0</v>
      </c>
      <c r="O2042" s="6">
        <f t="shared" si="194"/>
        <v>0</v>
      </c>
      <c r="P2042" s="6">
        <f t="shared" si="195"/>
        <v>0</v>
      </c>
      <c r="Q2042" s="6">
        <f t="shared" si="196"/>
        <v>0</v>
      </c>
      <c r="R2042" s="6">
        <f t="shared" si="197"/>
        <v>0</v>
      </c>
      <c r="S2042" t="str" cm="1">
        <f t="array" ref="S2042">_xlfn.IFS(R2042&gt;Q2042,"Zunahme",-1*Q2042&gt;R2042,"Abnahme",TRUE,"Konstant")</f>
        <v>Konstant</v>
      </c>
      <c r="T2042">
        <f>IFERROR(INDEX(Gemeinde_Kennzahlen!A:C,MATCH(B2042,Gemeinde_Kennzahlen!B:B,),3),0)</f>
        <v>1062</v>
      </c>
      <c r="U2042">
        <f>IFERROR(IF(ISNUMBER(INDEX(Gemeinde_Kennzahlen!A:W,MATCH(B2042,Gemeinde_Kennzahlen!B:B,),23)),INDEX(Gemeinde_Kennzahlen!A:W,MATCH(B2042,Gemeinde_Kennzahlen!B:B,),23),0),0)</f>
        <v>363</v>
      </c>
    </row>
    <row r="2043" spans="1:21" x14ac:dyDescent="0.2">
      <c r="A2043">
        <v>6294</v>
      </c>
      <c r="B2043" t="s">
        <v>360</v>
      </c>
      <c r="C2043" s="6">
        <v>0</v>
      </c>
      <c r="D2043" s="6">
        <v>15.923566878980893</v>
      </c>
      <c r="E2043" s="6">
        <v>0</v>
      </c>
      <c r="F2043" s="6">
        <v>0</v>
      </c>
      <c r="G2043" s="6">
        <v>0</v>
      </c>
      <c r="H2043" s="6">
        <v>0</v>
      </c>
      <c r="I2043" s="6">
        <v>15.923566878980893</v>
      </c>
      <c r="J2043" s="6">
        <v>0</v>
      </c>
      <c r="K2043" s="6">
        <v>0</v>
      </c>
      <c r="L2043" s="6">
        <v>0</v>
      </c>
      <c r="M2043" s="6">
        <f t="shared" si="192"/>
        <v>3.1847133757961785</v>
      </c>
      <c r="N2043" s="6">
        <f t="shared" si="193"/>
        <v>0</v>
      </c>
      <c r="O2043" s="6">
        <f t="shared" si="194"/>
        <v>3.1847133757961785</v>
      </c>
      <c r="P2043" s="6">
        <f t="shared" si="195"/>
        <v>3.1847133757961785</v>
      </c>
      <c r="Q2043" s="6">
        <f t="shared" si="196"/>
        <v>2.1231422505307855</v>
      </c>
      <c r="R2043" s="6">
        <f t="shared" si="197"/>
        <v>0</v>
      </c>
      <c r="S2043" t="str" cm="1">
        <f t="array" ref="S2043">_xlfn.IFS(R2043&gt;Q2043,"Zunahme",-1*Q2043&gt;R2043,"Abnahme",TRUE,"Konstant")</f>
        <v>Konstant</v>
      </c>
      <c r="T2043">
        <f>IFERROR(INDEX(Gemeinde_Kennzahlen!A:C,MATCH(B2043,Gemeinde_Kennzahlen!B:B,),3),0)</f>
        <v>537</v>
      </c>
      <c r="U2043">
        <f>IFERROR(IF(ISNUMBER(INDEX(Gemeinde_Kennzahlen!A:W,MATCH(B2043,Gemeinde_Kennzahlen!B:B,),23)),INDEX(Gemeinde_Kennzahlen!A:W,MATCH(B2043,Gemeinde_Kennzahlen!B:B,),23),0),0)</f>
        <v>91</v>
      </c>
    </row>
    <row r="2044" spans="1:21" x14ac:dyDescent="0.2">
      <c r="A2044">
        <v>6295</v>
      </c>
      <c r="B2044" t="s">
        <v>359</v>
      </c>
      <c r="C2044" s="6">
        <v>0</v>
      </c>
      <c r="D2044" s="6">
        <v>0</v>
      </c>
      <c r="E2044" s="6">
        <v>0</v>
      </c>
      <c r="F2044" s="6">
        <v>0</v>
      </c>
      <c r="G2044" s="6">
        <v>6.3734862970044608</v>
      </c>
      <c r="H2044" s="6">
        <v>0</v>
      </c>
      <c r="I2044" s="6">
        <v>0</v>
      </c>
      <c r="J2044" s="6">
        <v>0</v>
      </c>
      <c r="K2044" s="6">
        <v>0</v>
      </c>
      <c r="L2044" s="6">
        <v>6.3734862970044608</v>
      </c>
      <c r="M2044" s="6">
        <f t="shared" si="192"/>
        <v>1.2746972594008921</v>
      </c>
      <c r="N2044" s="6">
        <f t="shared" si="193"/>
        <v>0</v>
      </c>
      <c r="O2044" s="6">
        <f t="shared" si="194"/>
        <v>1.2746972594008921</v>
      </c>
      <c r="P2044" s="6">
        <f t="shared" si="195"/>
        <v>1.2746972594008921</v>
      </c>
      <c r="Q2044" s="6">
        <f t="shared" si="196"/>
        <v>0.84979817293392812</v>
      </c>
      <c r="R2044" s="6">
        <f t="shared" si="197"/>
        <v>0</v>
      </c>
      <c r="S2044" t="str" cm="1">
        <f t="array" ref="S2044">_xlfn.IFS(R2044&gt;Q2044,"Zunahme",-1*Q2044&gt;R2044,"Abnahme",TRUE,"Konstant")</f>
        <v>Konstant</v>
      </c>
      <c r="T2044">
        <f>IFERROR(INDEX(Gemeinde_Kennzahlen!A:C,MATCH(B2044,Gemeinde_Kennzahlen!B:B,),3),0)</f>
        <v>1314</v>
      </c>
      <c r="U2044">
        <f>IFERROR(IF(ISNUMBER(INDEX(Gemeinde_Kennzahlen!A:W,MATCH(B2044,Gemeinde_Kennzahlen!B:B,),23)),INDEX(Gemeinde_Kennzahlen!A:W,MATCH(B2044,Gemeinde_Kennzahlen!B:B,),23),0),0)</f>
        <v>255</v>
      </c>
    </row>
    <row r="2045" spans="1:21" x14ac:dyDescent="0.2">
      <c r="A2045">
        <v>6296</v>
      </c>
      <c r="B2045" t="s">
        <v>358</v>
      </c>
      <c r="C2045" s="6">
        <v>0</v>
      </c>
      <c r="D2045" s="6">
        <v>0</v>
      </c>
      <c r="E2045" s="6">
        <v>0</v>
      </c>
      <c r="F2045" s="6">
        <v>0</v>
      </c>
      <c r="G2045" s="6">
        <v>0</v>
      </c>
      <c r="H2045" s="6">
        <v>0</v>
      </c>
      <c r="I2045" s="6">
        <v>0</v>
      </c>
      <c r="J2045" s="6">
        <v>0</v>
      </c>
      <c r="K2045" s="6">
        <v>0</v>
      </c>
      <c r="L2045" s="6">
        <v>0</v>
      </c>
      <c r="M2045" s="6">
        <f t="shared" si="192"/>
        <v>0</v>
      </c>
      <c r="N2045" s="6">
        <f t="shared" si="193"/>
        <v>0</v>
      </c>
      <c r="O2045" s="6">
        <f t="shared" si="194"/>
        <v>0</v>
      </c>
      <c r="P2045" s="6">
        <f t="shared" si="195"/>
        <v>0</v>
      </c>
      <c r="Q2045" s="6">
        <f t="shared" si="196"/>
        <v>0</v>
      </c>
      <c r="R2045" s="6">
        <f t="shared" si="197"/>
        <v>0</v>
      </c>
      <c r="S2045" t="str" cm="1">
        <f t="array" ref="S2045">_xlfn.IFS(R2045&gt;Q2045,"Zunahme",-1*Q2045&gt;R2045,"Abnahme",TRUE,"Konstant")</f>
        <v>Konstant</v>
      </c>
      <c r="T2045">
        <f>IFERROR(INDEX(Gemeinde_Kennzahlen!A:C,MATCH(B2045,Gemeinde_Kennzahlen!B:B,),3),0)</f>
        <v>488</v>
      </c>
      <c r="U2045">
        <f>IFERROR(IF(ISNUMBER(INDEX(Gemeinde_Kennzahlen!A:W,MATCH(B2045,Gemeinde_Kennzahlen!B:B,),23)),INDEX(Gemeinde_Kennzahlen!A:W,MATCH(B2045,Gemeinde_Kennzahlen!B:B,),23),0),0)</f>
        <v>172</v>
      </c>
    </row>
    <row r="2046" spans="1:21" x14ac:dyDescent="0.2">
      <c r="A2046">
        <v>6297</v>
      </c>
      <c r="B2046" t="s">
        <v>357</v>
      </c>
      <c r="C2046" s="6">
        <v>1.6791671331019815</v>
      </c>
      <c r="D2046" s="6">
        <v>1.6791671331019815</v>
      </c>
      <c r="E2046" s="6">
        <v>1.6791671331019815</v>
      </c>
      <c r="F2046" s="6">
        <v>0</v>
      </c>
      <c r="G2046" s="6">
        <v>2.2388895108026419</v>
      </c>
      <c r="H2046" s="6">
        <v>0</v>
      </c>
      <c r="I2046" s="6">
        <v>0.55972237770066047</v>
      </c>
      <c r="J2046" s="6">
        <v>0.55972237770066047</v>
      </c>
      <c r="K2046" s="6">
        <v>0.55972237770066047</v>
      </c>
      <c r="L2046" s="6">
        <v>1.1194447554013209</v>
      </c>
      <c r="M2046" s="6">
        <f t="shared" si="192"/>
        <v>1.0075002798611892</v>
      </c>
      <c r="N2046" s="6">
        <f t="shared" si="193"/>
        <v>0.83958356655099076</v>
      </c>
      <c r="O2046" s="6">
        <f t="shared" si="194"/>
        <v>1.4552781820217173</v>
      </c>
      <c r="P2046" s="6">
        <f t="shared" si="195"/>
        <v>0.55972237770066047</v>
      </c>
      <c r="Q2046" s="6">
        <f t="shared" si="196"/>
        <v>0.24751854847982377</v>
      </c>
      <c r="R2046" s="6">
        <f t="shared" si="197"/>
        <v>-0.44777790216052871</v>
      </c>
      <c r="S2046" t="str" cm="1">
        <f t="array" ref="S2046">_xlfn.IFS(R2046&gt;Q2046,"Zunahme",-1*Q2046&gt;R2046,"Abnahme",TRUE,"Konstant")</f>
        <v>Abnahme</v>
      </c>
      <c r="T2046">
        <f>IFERROR(INDEX(Gemeinde_Kennzahlen!A:C,MATCH(B2046,Gemeinde_Kennzahlen!B:B,),3),0)</f>
        <v>7978</v>
      </c>
      <c r="U2046">
        <f>IFERROR(IF(ISNUMBER(INDEX(Gemeinde_Kennzahlen!A:W,MATCH(B2046,Gemeinde_Kennzahlen!B:B,),23)),INDEX(Gemeinde_Kennzahlen!A:W,MATCH(B2046,Gemeinde_Kennzahlen!B:B,),23),0),0)</f>
        <v>9888</v>
      </c>
    </row>
    <row r="2047" spans="1:21" x14ac:dyDescent="0.2">
      <c r="A2047">
        <v>6298</v>
      </c>
      <c r="B2047" t="s">
        <v>356</v>
      </c>
      <c r="C2047" s="6">
        <v>0</v>
      </c>
      <c r="D2047" s="6">
        <v>0</v>
      </c>
      <c r="E2047" s="6">
        <v>0</v>
      </c>
      <c r="F2047" s="6">
        <v>5.3304904051172715</v>
      </c>
      <c r="G2047" s="6">
        <v>0</v>
      </c>
      <c r="H2047" s="6">
        <v>0</v>
      </c>
      <c r="I2047" s="6">
        <v>0</v>
      </c>
      <c r="J2047" s="6">
        <v>0</v>
      </c>
      <c r="K2047" s="6">
        <v>5.3304904051172715</v>
      </c>
      <c r="L2047" s="6">
        <v>0</v>
      </c>
      <c r="M2047" s="6">
        <f t="shared" si="192"/>
        <v>1.0660980810234544</v>
      </c>
      <c r="N2047" s="6">
        <f t="shared" si="193"/>
        <v>0</v>
      </c>
      <c r="O2047" s="6">
        <f t="shared" si="194"/>
        <v>1.0660980810234544</v>
      </c>
      <c r="P2047" s="6">
        <f t="shared" si="195"/>
        <v>1.0660980810234544</v>
      </c>
      <c r="Q2047" s="6">
        <f t="shared" si="196"/>
        <v>0.71073205401563622</v>
      </c>
      <c r="R2047" s="6">
        <f t="shared" si="197"/>
        <v>0</v>
      </c>
      <c r="S2047" t="str" cm="1">
        <f t="array" ref="S2047">_xlfn.IFS(R2047&gt;Q2047,"Zunahme",-1*Q2047&gt;R2047,"Abnahme",TRUE,"Konstant")</f>
        <v>Konstant</v>
      </c>
      <c r="T2047">
        <f>IFERROR(INDEX(Gemeinde_Kennzahlen!A:C,MATCH(B2047,Gemeinde_Kennzahlen!B:B,),3),0)</f>
        <v>1337</v>
      </c>
      <c r="U2047">
        <f>IFERROR(IF(ISNUMBER(INDEX(Gemeinde_Kennzahlen!A:W,MATCH(B2047,Gemeinde_Kennzahlen!B:B,),23)),INDEX(Gemeinde_Kennzahlen!A:W,MATCH(B2047,Gemeinde_Kennzahlen!B:B,),23),0),0)</f>
        <v>539</v>
      </c>
    </row>
    <row r="2048" spans="1:21" x14ac:dyDescent="0.2">
      <c r="A2048">
        <v>6299</v>
      </c>
      <c r="B2048" t="s">
        <v>355</v>
      </c>
      <c r="C2048" s="6">
        <v>0</v>
      </c>
      <c r="D2048" s="6">
        <v>0</v>
      </c>
      <c r="E2048" s="6">
        <v>0</v>
      </c>
      <c r="F2048" s="6">
        <v>0</v>
      </c>
      <c r="G2048" s="6">
        <v>0</v>
      </c>
      <c r="H2048" s="6">
        <v>0</v>
      </c>
      <c r="I2048" s="6">
        <v>0</v>
      </c>
      <c r="J2048" s="6">
        <v>0</v>
      </c>
      <c r="K2048" s="6">
        <v>0</v>
      </c>
      <c r="L2048" s="6">
        <v>0</v>
      </c>
      <c r="M2048" s="6">
        <f t="shared" si="192"/>
        <v>0</v>
      </c>
      <c r="N2048" s="6">
        <f t="shared" si="193"/>
        <v>0</v>
      </c>
      <c r="O2048" s="6">
        <f t="shared" si="194"/>
        <v>0</v>
      </c>
      <c r="P2048" s="6">
        <f t="shared" si="195"/>
        <v>0</v>
      </c>
      <c r="Q2048" s="6">
        <f t="shared" si="196"/>
        <v>0</v>
      </c>
      <c r="R2048" s="6">
        <f t="shared" si="197"/>
        <v>0</v>
      </c>
      <c r="S2048" t="str" cm="1">
        <f t="array" ref="S2048">_xlfn.IFS(R2048&gt;Q2048,"Zunahme",-1*Q2048&gt;R2048,"Abnahme",TRUE,"Konstant")</f>
        <v>Konstant</v>
      </c>
      <c r="T2048">
        <f>IFERROR(INDEX(Gemeinde_Kennzahlen!A:C,MATCH(B2048,Gemeinde_Kennzahlen!B:B,),3),0)</f>
        <v>290</v>
      </c>
      <c r="U2048">
        <f>IFERROR(IF(ISNUMBER(INDEX(Gemeinde_Kennzahlen!A:W,MATCH(B2048,Gemeinde_Kennzahlen!B:B,),23)),INDEX(Gemeinde_Kennzahlen!A:W,MATCH(B2048,Gemeinde_Kennzahlen!B:B,),23),0),0)</f>
        <v>0</v>
      </c>
    </row>
    <row r="2049" spans="1:21" x14ac:dyDescent="0.2">
      <c r="A2049">
        <v>6300</v>
      </c>
      <c r="B2049" t="s">
        <v>354</v>
      </c>
      <c r="C2049" s="6">
        <v>2.3355391202802647</v>
      </c>
      <c r="D2049" s="6">
        <v>3.1140521603736864</v>
      </c>
      <c r="E2049" s="6">
        <v>3.1140521603736864</v>
      </c>
      <c r="F2049" s="6">
        <v>1.5570260801868432</v>
      </c>
      <c r="G2049" s="6">
        <v>0.77851304009342159</v>
      </c>
      <c r="H2049" s="6">
        <v>2.3355391202802647</v>
      </c>
      <c r="I2049" s="6">
        <v>2.3355391202802647</v>
      </c>
      <c r="J2049" s="6">
        <v>0</v>
      </c>
      <c r="K2049" s="6">
        <v>1.5570260801868432</v>
      </c>
      <c r="L2049" s="6">
        <v>0.77851304009342159</v>
      </c>
      <c r="M2049" s="6">
        <f t="shared" si="192"/>
        <v>1.79057999221487</v>
      </c>
      <c r="N2049" s="6">
        <f t="shared" si="193"/>
        <v>1.946282600233554</v>
      </c>
      <c r="O2049" s="6">
        <f t="shared" si="194"/>
        <v>2.1798365122615806</v>
      </c>
      <c r="P2049" s="6">
        <f t="shared" si="195"/>
        <v>1.4013234721681589</v>
      </c>
      <c r="Q2049" s="6">
        <f t="shared" si="196"/>
        <v>0.32927410251588196</v>
      </c>
      <c r="R2049" s="6">
        <f t="shared" si="197"/>
        <v>-0.38925652004671107</v>
      </c>
      <c r="S2049" t="str" cm="1">
        <f t="array" ref="S2049">_xlfn.IFS(R2049&gt;Q2049,"Zunahme",-1*Q2049&gt;R2049,"Abnahme",TRUE,"Konstant")</f>
        <v>Abnahme</v>
      </c>
      <c r="T2049">
        <f>IFERROR(INDEX(Gemeinde_Kennzahlen!A:C,MATCH(B2049,Gemeinde_Kennzahlen!B:B,),3),0)</f>
        <v>5765</v>
      </c>
      <c r="U2049">
        <f>IFERROR(IF(ISNUMBER(INDEX(Gemeinde_Kennzahlen!A:W,MATCH(B2049,Gemeinde_Kennzahlen!B:B,),23)),INDEX(Gemeinde_Kennzahlen!A:W,MATCH(B2049,Gemeinde_Kennzahlen!B:B,),23),0),0)</f>
        <v>7080</v>
      </c>
    </row>
    <row r="2050" spans="1:21" x14ac:dyDescent="0.2">
      <c r="A2050">
        <v>6404</v>
      </c>
      <c r="B2050" t="s">
        <v>353</v>
      </c>
      <c r="C2050" s="6">
        <v>2.0034057898427329</v>
      </c>
      <c r="D2050" s="6">
        <v>1.0017028949213664</v>
      </c>
      <c r="E2050" s="6">
        <v>3.0051086847640991</v>
      </c>
      <c r="F2050" s="6">
        <v>1.0017028949213664</v>
      </c>
      <c r="G2050" s="6">
        <v>2.0034057898427329</v>
      </c>
      <c r="H2050" s="6">
        <v>0</v>
      </c>
      <c r="I2050" s="6">
        <v>3.0051086847640991</v>
      </c>
      <c r="J2050" s="6">
        <v>1.0017028949213664</v>
      </c>
      <c r="K2050" s="6">
        <v>2.0034057898427329</v>
      </c>
      <c r="L2050" s="6">
        <v>3.0051086847640991</v>
      </c>
      <c r="M2050" s="6">
        <f t="shared" si="192"/>
        <v>1.8030652108584597</v>
      </c>
      <c r="N2050" s="6">
        <f t="shared" si="193"/>
        <v>2.0034057898427329</v>
      </c>
      <c r="O2050" s="6">
        <f t="shared" si="194"/>
        <v>1.8030652108584597</v>
      </c>
      <c r="P2050" s="6">
        <f t="shared" si="195"/>
        <v>1.8030652108584597</v>
      </c>
      <c r="Q2050" s="6">
        <f t="shared" si="196"/>
        <v>0.32715479552348009</v>
      </c>
      <c r="R2050" s="6">
        <f t="shared" si="197"/>
        <v>0</v>
      </c>
      <c r="S2050" t="str" cm="1">
        <f t="array" ref="S2050">_xlfn.IFS(R2050&gt;Q2050,"Zunahme",-1*Q2050&gt;R2050,"Abnahme",TRUE,"Konstant")</f>
        <v>Konstant</v>
      </c>
      <c r="T2050">
        <f>IFERROR(INDEX(Gemeinde_Kennzahlen!A:C,MATCH(B2050,Gemeinde_Kennzahlen!B:B,),3),0)</f>
        <v>6237</v>
      </c>
      <c r="U2050">
        <f>IFERROR(IF(ISNUMBER(INDEX(Gemeinde_Kennzahlen!A:W,MATCH(B2050,Gemeinde_Kennzahlen!B:B,),23)),INDEX(Gemeinde_Kennzahlen!A:W,MATCH(B2050,Gemeinde_Kennzahlen!B:B,),23),0),0)</f>
        <v>3746</v>
      </c>
    </row>
    <row r="2051" spans="1:21" x14ac:dyDescent="0.2">
      <c r="A2051">
        <v>6408</v>
      </c>
      <c r="B2051" t="s">
        <v>352</v>
      </c>
      <c r="C2051" s="6">
        <v>0</v>
      </c>
      <c r="D2051" s="6">
        <v>0</v>
      </c>
      <c r="E2051" s="6">
        <v>0</v>
      </c>
      <c r="F2051" s="6">
        <v>0</v>
      </c>
      <c r="G2051" s="6">
        <v>0</v>
      </c>
      <c r="H2051" s="6">
        <v>0</v>
      </c>
      <c r="I2051" s="6">
        <v>0</v>
      </c>
      <c r="J2051" s="6">
        <v>0</v>
      </c>
      <c r="K2051" s="6">
        <v>0</v>
      </c>
      <c r="L2051" s="6">
        <v>1.4784151389710232</v>
      </c>
      <c r="M2051" s="6">
        <f t="shared" si="192"/>
        <v>0.14784151389710232</v>
      </c>
      <c r="N2051" s="6">
        <f t="shared" si="193"/>
        <v>0</v>
      </c>
      <c r="O2051" s="6">
        <f t="shared" si="194"/>
        <v>0</v>
      </c>
      <c r="P2051" s="6">
        <f t="shared" si="195"/>
        <v>0.29568302779420463</v>
      </c>
      <c r="Q2051" s="6">
        <f t="shared" si="196"/>
        <v>0.14784151389710229</v>
      </c>
      <c r="R2051" s="6">
        <f t="shared" si="197"/>
        <v>0.14784151389710232</v>
      </c>
      <c r="S2051" t="str" cm="1">
        <f t="array" ref="S2051">_xlfn.IFS(R2051&gt;Q2051,"Zunahme",-1*Q2051&gt;R2051,"Abnahme",TRUE,"Konstant")</f>
        <v>Konstant</v>
      </c>
      <c r="T2051">
        <f>IFERROR(INDEX(Gemeinde_Kennzahlen!A:C,MATCH(B2051,Gemeinde_Kennzahlen!B:B,),3),0)</f>
        <v>4746</v>
      </c>
      <c r="U2051">
        <f>IFERROR(IF(ISNUMBER(INDEX(Gemeinde_Kennzahlen!A:W,MATCH(B2051,Gemeinde_Kennzahlen!B:B,),23)),INDEX(Gemeinde_Kennzahlen!A:W,MATCH(B2051,Gemeinde_Kennzahlen!B:B,),23),0),0)</f>
        <v>2018</v>
      </c>
    </row>
    <row r="2052" spans="1:21" x14ac:dyDescent="0.2">
      <c r="A2052">
        <v>6413</v>
      </c>
      <c r="B2052" t="s">
        <v>351</v>
      </c>
      <c r="C2052" s="6">
        <v>6.7340067340067344</v>
      </c>
      <c r="D2052" s="6">
        <v>0</v>
      </c>
      <c r="E2052" s="6">
        <v>0</v>
      </c>
      <c r="F2052" s="6">
        <v>6.7340067340067344</v>
      </c>
      <c r="G2052" s="6">
        <v>0</v>
      </c>
      <c r="H2052" s="6">
        <v>0</v>
      </c>
      <c r="I2052" s="6">
        <v>0</v>
      </c>
      <c r="J2052" s="6">
        <v>0</v>
      </c>
      <c r="K2052" s="6">
        <v>0</v>
      </c>
      <c r="L2052" s="6">
        <v>0</v>
      </c>
      <c r="M2052" s="6">
        <f t="shared" si="192"/>
        <v>1.3468013468013469</v>
      </c>
      <c r="N2052" s="6">
        <f t="shared" si="193"/>
        <v>0</v>
      </c>
      <c r="O2052" s="6">
        <f t="shared" si="194"/>
        <v>2.6936026936026938</v>
      </c>
      <c r="P2052" s="6">
        <f t="shared" si="195"/>
        <v>0</v>
      </c>
      <c r="Q2052" s="6">
        <f t="shared" si="196"/>
        <v>0.89786756453423133</v>
      </c>
      <c r="R2052" s="6">
        <f t="shared" si="197"/>
        <v>-1.3468013468013469</v>
      </c>
      <c r="S2052" t="str" cm="1">
        <f t="array" ref="S2052">_xlfn.IFS(R2052&gt;Q2052,"Zunahme",-1*Q2052&gt;R2052,"Abnahme",TRUE,"Konstant")</f>
        <v>Abnahme</v>
      </c>
      <c r="T2052">
        <f>IFERROR(INDEX(Gemeinde_Kennzahlen!A:C,MATCH(B2052,Gemeinde_Kennzahlen!B:B,),3),0)</f>
        <v>1243</v>
      </c>
      <c r="U2052">
        <f>IFERROR(IF(ISNUMBER(INDEX(Gemeinde_Kennzahlen!A:W,MATCH(B2052,Gemeinde_Kennzahlen!B:B,),23)),INDEX(Gemeinde_Kennzahlen!A:W,MATCH(B2052,Gemeinde_Kennzahlen!B:B,),23),0),0)</f>
        <v>242</v>
      </c>
    </row>
    <row r="2053" spans="1:21" x14ac:dyDescent="0.2">
      <c r="A2053">
        <v>6416</v>
      </c>
      <c r="B2053" t="s">
        <v>350</v>
      </c>
      <c r="C2053" s="6">
        <v>2.5755494505494503</v>
      </c>
      <c r="D2053" s="6">
        <v>0.85851648351648346</v>
      </c>
      <c r="E2053" s="6">
        <v>2.5755494505494503</v>
      </c>
      <c r="F2053" s="6">
        <v>0.85851648351648346</v>
      </c>
      <c r="G2053" s="6">
        <v>2.5755494505494503</v>
      </c>
      <c r="H2053" s="6">
        <v>0.85851648351648346</v>
      </c>
      <c r="I2053" s="6">
        <v>0</v>
      </c>
      <c r="J2053" s="6">
        <v>0.85851648351648346</v>
      </c>
      <c r="K2053" s="6">
        <v>2.5755494505494503</v>
      </c>
      <c r="L2053" s="6">
        <v>0.85851648351648346</v>
      </c>
      <c r="M2053" s="6">
        <f t="shared" si="192"/>
        <v>1.4594780219780219</v>
      </c>
      <c r="N2053" s="6">
        <f t="shared" si="193"/>
        <v>0.85851648351648346</v>
      </c>
      <c r="O2053" s="6">
        <f t="shared" si="194"/>
        <v>1.8887362637362635</v>
      </c>
      <c r="P2053" s="6">
        <f t="shared" si="195"/>
        <v>1.0302197802197801</v>
      </c>
      <c r="Q2053" s="6">
        <f t="shared" si="196"/>
        <v>0.31478937728937723</v>
      </c>
      <c r="R2053" s="6">
        <f t="shared" si="197"/>
        <v>-0.42925824175824179</v>
      </c>
      <c r="S2053" t="str" cm="1">
        <f t="array" ref="S2053">_xlfn.IFS(R2053&gt;Q2053,"Zunahme",-1*Q2053&gt;R2053,"Abnahme",TRUE,"Konstant")</f>
        <v>Abnahme</v>
      </c>
      <c r="T2053">
        <f>IFERROR(INDEX(Gemeinde_Kennzahlen!A:C,MATCH(B2053,Gemeinde_Kennzahlen!B:B,),3),0)</f>
        <v>8995</v>
      </c>
      <c r="U2053">
        <f>IFERROR(IF(ISNUMBER(INDEX(Gemeinde_Kennzahlen!A:W,MATCH(B2053,Gemeinde_Kennzahlen!B:B,),23)),INDEX(Gemeinde_Kennzahlen!A:W,MATCH(B2053,Gemeinde_Kennzahlen!B:B,),23),0),0)</f>
        <v>2653</v>
      </c>
    </row>
    <row r="2054" spans="1:21" x14ac:dyDescent="0.2">
      <c r="A2054">
        <v>6417</v>
      </c>
      <c r="B2054" t="s">
        <v>2456</v>
      </c>
      <c r="C2054" s="6">
        <v>1.7019828099736192</v>
      </c>
      <c r="D2054" s="6">
        <v>0</v>
      </c>
      <c r="E2054" s="6">
        <v>2.5529742149604289</v>
      </c>
      <c r="F2054" s="6">
        <v>1.7019828099736192</v>
      </c>
      <c r="G2054" s="6">
        <v>0</v>
      </c>
      <c r="H2054" s="6">
        <v>1.7019828099736192</v>
      </c>
      <c r="I2054" s="6">
        <v>0.85099140498680959</v>
      </c>
      <c r="J2054" s="6">
        <v>0.85099140498680959</v>
      </c>
      <c r="K2054" s="6">
        <v>0.85099140498680959</v>
      </c>
      <c r="L2054" s="6">
        <v>1.7019828099736192</v>
      </c>
      <c r="M2054" s="6">
        <f t="shared" si="192"/>
        <v>1.1913879669815333</v>
      </c>
      <c r="N2054" s="6">
        <f t="shared" si="193"/>
        <v>1.2764871074802144</v>
      </c>
      <c r="O2054" s="6">
        <f t="shared" si="194"/>
        <v>1.1913879669815333</v>
      </c>
      <c r="P2054" s="6">
        <f t="shared" si="195"/>
        <v>1.1913879669815333</v>
      </c>
      <c r="Q2054" s="6">
        <f t="shared" si="196"/>
        <v>0.25998216860725837</v>
      </c>
      <c r="R2054" s="6">
        <f t="shared" si="197"/>
        <v>0</v>
      </c>
      <c r="S2054" t="str" cm="1">
        <f t="array" ref="S2054">_xlfn.IFS(R2054&gt;Q2054,"Zunahme",-1*Q2054&gt;R2054,"Abnahme",TRUE,"Konstant")</f>
        <v>Konstant</v>
      </c>
      <c r="T2054">
        <f>IFERROR(INDEX(Gemeinde_Kennzahlen!A:C,MATCH(B2054,Gemeinde_Kennzahlen!B:B,),3),0)</f>
        <v>8795</v>
      </c>
      <c r="U2054">
        <f>IFERROR(IF(ISNUMBER(INDEX(Gemeinde_Kennzahlen!A:W,MATCH(B2054,Gemeinde_Kennzahlen!B:B,),23)),INDEX(Gemeinde_Kennzahlen!A:W,MATCH(B2054,Gemeinde_Kennzahlen!B:B,),23),0),0)</f>
        <v>2956</v>
      </c>
    </row>
    <row r="2055" spans="1:21" x14ac:dyDescent="0.2">
      <c r="A2055">
        <v>6421</v>
      </c>
      <c r="B2055" t="s">
        <v>349</v>
      </c>
      <c r="C2055" s="6">
        <v>1.8786104544671791</v>
      </c>
      <c r="D2055" s="6">
        <v>3.4441191665231621</v>
      </c>
      <c r="E2055" s="6">
        <v>2.1917121968783757</v>
      </c>
      <c r="F2055" s="6">
        <v>2.974466552906367</v>
      </c>
      <c r="G2055" s="6">
        <v>2.0351613256727776</v>
      </c>
      <c r="H2055" s="6">
        <v>1.5655087120559827</v>
      </c>
      <c r="I2055" s="6">
        <v>2.1917121968783757</v>
      </c>
      <c r="J2055" s="6">
        <v>1.4089578408503844</v>
      </c>
      <c r="K2055" s="6">
        <v>1.4089578408503844</v>
      </c>
      <c r="L2055" s="6">
        <v>2.0351613256727776</v>
      </c>
      <c r="M2055" s="6">
        <f t="shared" si="192"/>
        <v>2.1134367612755769</v>
      </c>
      <c r="N2055" s="6">
        <f t="shared" si="193"/>
        <v>2.0351613256727776</v>
      </c>
      <c r="O2055" s="6">
        <f t="shared" si="194"/>
        <v>2.5048139392895723</v>
      </c>
      <c r="P2055" s="6">
        <f t="shared" si="195"/>
        <v>1.722059583261581</v>
      </c>
      <c r="Q2055" s="6">
        <f t="shared" si="196"/>
        <v>0.20775374795721349</v>
      </c>
      <c r="R2055" s="6">
        <f t="shared" si="197"/>
        <v>-0.39137717801399585</v>
      </c>
      <c r="S2055" t="str" cm="1">
        <f t="array" ref="S2055">_xlfn.IFS(R2055&gt;Q2055,"Zunahme",-1*Q2055&gt;R2055,"Abnahme",TRUE,"Konstant")</f>
        <v>Abnahme</v>
      </c>
      <c r="T2055">
        <f>IFERROR(INDEX(Gemeinde_Kennzahlen!A:C,MATCH(B2055,Gemeinde_Kennzahlen!B:B,),3),0)</f>
        <v>37494</v>
      </c>
      <c r="U2055">
        <f>IFERROR(IF(ISNUMBER(INDEX(Gemeinde_Kennzahlen!A:W,MATCH(B2055,Gemeinde_Kennzahlen!B:B,),23)),INDEX(Gemeinde_Kennzahlen!A:W,MATCH(B2055,Gemeinde_Kennzahlen!B:B,),23),0),0)</f>
        <v>26383</v>
      </c>
    </row>
    <row r="2056" spans="1:21" x14ac:dyDescent="0.2">
      <c r="A2056">
        <v>6422</v>
      </c>
      <c r="B2056" t="s">
        <v>348</v>
      </c>
      <c r="C2056" s="6">
        <v>0</v>
      </c>
      <c r="D2056" s="6">
        <v>0</v>
      </c>
      <c r="E2056" s="6">
        <v>0</v>
      </c>
      <c r="F2056" s="6">
        <v>0</v>
      </c>
      <c r="G2056" s="6">
        <v>0</v>
      </c>
      <c r="H2056" s="6">
        <v>0</v>
      </c>
      <c r="I2056" s="6">
        <v>0</v>
      </c>
      <c r="J2056" s="6">
        <v>0</v>
      </c>
      <c r="K2056" s="6">
        <v>0</v>
      </c>
      <c r="L2056" s="6">
        <v>0</v>
      </c>
      <c r="M2056" s="6">
        <f t="shared" si="192"/>
        <v>0</v>
      </c>
      <c r="N2056" s="6">
        <f t="shared" si="193"/>
        <v>0</v>
      </c>
      <c r="O2056" s="6">
        <f t="shared" si="194"/>
        <v>0</v>
      </c>
      <c r="P2056" s="6">
        <f t="shared" si="195"/>
        <v>0</v>
      </c>
      <c r="Q2056" s="6">
        <f t="shared" si="196"/>
        <v>0</v>
      </c>
      <c r="R2056" s="6">
        <f t="shared" si="197"/>
        <v>0</v>
      </c>
      <c r="S2056" t="str" cm="1">
        <f t="array" ref="S2056">_xlfn.IFS(R2056&gt;Q2056,"Zunahme",-1*Q2056&gt;R2056,"Abnahme",TRUE,"Konstant")</f>
        <v>Konstant</v>
      </c>
      <c r="T2056">
        <f>IFERROR(INDEX(Gemeinde_Kennzahlen!A:C,MATCH(B2056,Gemeinde_Kennzahlen!B:B,),3),0)</f>
        <v>212</v>
      </c>
      <c r="U2056">
        <f>IFERROR(IF(ISNUMBER(INDEX(Gemeinde_Kennzahlen!A:W,MATCH(B2056,Gemeinde_Kennzahlen!B:B,),23)),INDEX(Gemeinde_Kennzahlen!A:W,MATCH(B2056,Gemeinde_Kennzahlen!B:B,),23),0),0)</f>
        <v>67</v>
      </c>
    </row>
    <row r="2057" spans="1:21" x14ac:dyDescent="0.2">
      <c r="A2057">
        <v>6423</v>
      </c>
      <c r="B2057" t="s">
        <v>347</v>
      </c>
      <c r="C2057" s="6">
        <v>0</v>
      </c>
      <c r="D2057" s="6">
        <v>7.1174377224199281</v>
      </c>
      <c r="E2057" s="6">
        <v>0</v>
      </c>
      <c r="F2057" s="6">
        <v>0</v>
      </c>
      <c r="G2057" s="6">
        <v>0</v>
      </c>
      <c r="H2057" s="6">
        <v>0</v>
      </c>
      <c r="I2057" s="6">
        <v>0</v>
      </c>
      <c r="J2057" s="6">
        <v>0</v>
      </c>
      <c r="K2057" s="6">
        <v>0</v>
      </c>
      <c r="L2057" s="6">
        <v>0</v>
      </c>
      <c r="M2057" s="6">
        <f t="shared" si="192"/>
        <v>0.71174377224199281</v>
      </c>
      <c r="N2057" s="6">
        <f t="shared" si="193"/>
        <v>0</v>
      </c>
      <c r="O2057" s="6">
        <f t="shared" si="194"/>
        <v>1.4234875444839856</v>
      </c>
      <c r="P2057" s="6">
        <f t="shared" si="195"/>
        <v>0</v>
      </c>
      <c r="Q2057" s="6">
        <f t="shared" si="196"/>
        <v>0.71174377224199281</v>
      </c>
      <c r="R2057" s="6">
        <f t="shared" si="197"/>
        <v>-0.71174377224199281</v>
      </c>
      <c r="S2057" t="str" cm="1">
        <f t="array" ref="S2057">_xlfn.IFS(R2057&gt;Q2057,"Zunahme",-1*Q2057&gt;R2057,"Abnahme",TRUE,"Konstant")</f>
        <v>Konstant</v>
      </c>
      <c r="T2057">
        <f>IFERROR(INDEX(Gemeinde_Kennzahlen!A:C,MATCH(B2057,Gemeinde_Kennzahlen!B:B,),3),0)</f>
        <v>1037</v>
      </c>
      <c r="U2057">
        <f>IFERROR(IF(ISNUMBER(INDEX(Gemeinde_Kennzahlen!A:W,MATCH(B2057,Gemeinde_Kennzahlen!B:B,),23)),INDEX(Gemeinde_Kennzahlen!A:W,MATCH(B2057,Gemeinde_Kennzahlen!B:B,),23),0),0)</f>
        <v>368</v>
      </c>
    </row>
    <row r="2058" spans="1:21" x14ac:dyDescent="0.2">
      <c r="A2058">
        <v>6432</v>
      </c>
      <c r="B2058" t="s">
        <v>346</v>
      </c>
      <c r="C2058" s="6">
        <v>0</v>
      </c>
      <c r="D2058" s="6">
        <v>0</v>
      </c>
      <c r="E2058" s="6">
        <v>0</v>
      </c>
      <c r="F2058" s="6">
        <v>0</v>
      </c>
      <c r="G2058" s="6">
        <v>0</v>
      </c>
      <c r="H2058" s="6">
        <v>0</v>
      </c>
      <c r="I2058" s="6">
        <v>0</v>
      </c>
      <c r="J2058" s="6">
        <v>0</v>
      </c>
      <c r="K2058" s="6">
        <v>0</v>
      </c>
      <c r="L2058" s="6">
        <v>10.683760683760683</v>
      </c>
      <c r="M2058" s="6">
        <f t="shared" si="192"/>
        <v>1.0683760683760684</v>
      </c>
      <c r="N2058" s="6">
        <f t="shared" si="193"/>
        <v>0</v>
      </c>
      <c r="O2058" s="6">
        <f t="shared" si="194"/>
        <v>0</v>
      </c>
      <c r="P2058" s="6">
        <f t="shared" si="195"/>
        <v>2.1367521367521367</v>
      </c>
      <c r="Q2058" s="6">
        <f t="shared" si="196"/>
        <v>1.0683760683760681</v>
      </c>
      <c r="R2058" s="6">
        <f t="shared" si="197"/>
        <v>1.0683760683760684</v>
      </c>
      <c r="S2058" t="str" cm="1">
        <f t="array" ref="S2058">_xlfn.IFS(R2058&gt;Q2058,"Zunahme",-1*Q2058&gt;R2058,"Abnahme",TRUE,"Konstant")</f>
        <v>Konstant</v>
      </c>
      <c r="T2058">
        <f>IFERROR(INDEX(Gemeinde_Kennzahlen!A:C,MATCH(B2058,Gemeinde_Kennzahlen!B:B,),3),0)</f>
        <v>622</v>
      </c>
      <c r="U2058">
        <f>IFERROR(IF(ISNUMBER(INDEX(Gemeinde_Kennzahlen!A:W,MATCH(B2058,Gemeinde_Kennzahlen!B:B,),23)),INDEX(Gemeinde_Kennzahlen!A:W,MATCH(B2058,Gemeinde_Kennzahlen!B:B,),23),0),0)</f>
        <v>314</v>
      </c>
    </row>
    <row r="2059" spans="1:21" x14ac:dyDescent="0.2">
      <c r="A2059">
        <v>6433</v>
      </c>
      <c r="B2059" t="s">
        <v>345</v>
      </c>
      <c r="C2059" s="6">
        <v>0</v>
      </c>
      <c r="D2059" s="6">
        <v>0</v>
      </c>
      <c r="E2059" s="6">
        <v>0</v>
      </c>
      <c r="F2059" s="6">
        <v>0</v>
      </c>
      <c r="G2059" s="6">
        <v>0</v>
      </c>
      <c r="H2059" s="6">
        <v>0</v>
      </c>
      <c r="I2059" s="6">
        <v>0</v>
      </c>
      <c r="J2059" s="6">
        <v>0</v>
      </c>
      <c r="K2059" s="6">
        <v>0</v>
      </c>
      <c r="L2059" s="6">
        <v>0</v>
      </c>
      <c r="M2059" s="6">
        <f t="shared" si="192"/>
        <v>0</v>
      </c>
      <c r="N2059" s="6">
        <f t="shared" si="193"/>
        <v>0</v>
      </c>
      <c r="O2059" s="6">
        <f t="shared" si="194"/>
        <v>0</v>
      </c>
      <c r="P2059" s="6">
        <f t="shared" si="195"/>
        <v>0</v>
      </c>
      <c r="Q2059" s="6">
        <f t="shared" si="196"/>
        <v>0</v>
      </c>
      <c r="R2059" s="6">
        <f t="shared" si="197"/>
        <v>0</v>
      </c>
      <c r="S2059" t="str" cm="1">
        <f t="array" ref="S2059">_xlfn.IFS(R2059&gt;Q2059,"Zunahme",-1*Q2059&gt;R2059,"Abnahme",TRUE,"Konstant")</f>
        <v>Konstant</v>
      </c>
      <c r="T2059">
        <f>IFERROR(INDEX(Gemeinde_Kennzahlen!A:C,MATCH(B2059,Gemeinde_Kennzahlen!B:B,),3),0)</f>
        <v>284</v>
      </c>
      <c r="U2059">
        <f>IFERROR(IF(ISNUMBER(INDEX(Gemeinde_Kennzahlen!A:W,MATCH(B2059,Gemeinde_Kennzahlen!B:B,),23)),INDEX(Gemeinde_Kennzahlen!A:W,MATCH(B2059,Gemeinde_Kennzahlen!B:B,),23),0),0)</f>
        <v>121</v>
      </c>
    </row>
    <row r="2060" spans="1:21" x14ac:dyDescent="0.2">
      <c r="A2060">
        <v>6434</v>
      </c>
      <c r="B2060" t="s">
        <v>344</v>
      </c>
      <c r="C2060" s="6">
        <v>0</v>
      </c>
      <c r="D2060" s="6">
        <v>0</v>
      </c>
      <c r="E2060" s="6">
        <v>0</v>
      </c>
      <c r="F2060" s="6">
        <v>0</v>
      </c>
      <c r="G2060" s="6">
        <v>0</v>
      </c>
      <c r="H2060" s="6">
        <v>0</v>
      </c>
      <c r="I2060" s="6">
        <v>0</v>
      </c>
      <c r="J2060" s="6">
        <v>0</v>
      </c>
      <c r="K2060" s="6">
        <v>0</v>
      </c>
      <c r="L2060" s="6">
        <v>0</v>
      </c>
      <c r="M2060" s="6">
        <f t="shared" si="192"/>
        <v>0</v>
      </c>
      <c r="N2060" s="6">
        <f t="shared" si="193"/>
        <v>0</v>
      </c>
      <c r="O2060" s="6">
        <f t="shared" si="194"/>
        <v>0</v>
      </c>
      <c r="P2060" s="6">
        <f t="shared" si="195"/>
        <v>0</v>
      </c>
      <c r="Q2060" s="6">
        <f t="shared" si="196"/>
        <v>0</v>
      </c>
      <c r="R2060" s="6">
        <f t="shared" si="197"/>
        <v>0</v>
      </c>
      <c r="S2060" t="str" cm="1">
        <f t="array" ref="S2060">_xlfn.IFS(R2060&gt;Q2060,"Zunahme",-1*Q2060&gt;R2060,"Abnahme",TRUE,"Konstant")</f>
        <v>Konstant</v>
      </c>
      <c r="T2060">
        <f>IFERROR(INDEX(Gemeinde_Kennzahlen!A:C,MATCH(B2060,Gemeinde_Kennzahlen!B:B,),3),0)</f>
        <v>312</v>
      </c>
      <c r="U2060">
        <f>IFERROR(IF(ISNUMBER(INDEX(Gemeinde_Kennzahlen!A:W,MATCH(B2060,Gemeinde_Kennzahlen!B:B,),23)),INDEX(Gemeinde_Kennzahlen!A:W,MATCH(B2060,Gemeinde_Kennzahlen!B:B,),23),0),0)</f>
        <v>122</v>
      </c>
    </row>
    <row r="2061" spans="1:21" x14ac:dyDescent="0.2">
      <c r="A2061">
        <v>6435</v>
      </c>
      <c r="B2061" t="s">
        <v>343</v>
      </c>
      <c r="C2061" s="6">
        <v>0</v>
      </c>
      <c r="D2061" s="6">
        <v>0</v>
      </c>
      <c r="E2061" s="6">
        <v>0</v>
      </c>
      <c r="F2061" s="6">
        <v>0</v>
      </c>
      <c r="G2061" s="6">
        <v>0</v>
      </c>
      <c r="H2061" s="6">
        <v>0</v>
      </c>
      <c r="I2061" s="6">
        <v>0</v>
      </c>
      <c r="J2061" s="6">
        <v>0</v>
      </c>
      <c r="K2061" s="6">
        <v>0</v>
      </c>
      <c r="L2061" s="6">
        <v>0</v>
      </c>
      <c r="M2061" s="6">
        <f t="shared" si="192"/>
        <v>0</v>
      </c>
      <c r="N2061" s="6">
        <f t="shared" si="193"/>
        <v>0</v>
      </c>
      <c r="O2061" s="6">
        <f t="shared" si="194"/>
        <v>0</v>
      </c>
      <c r="P2061" s="6">
        <f t="shared" si="195"/>
        <v>0</v>
      </c>
      <c r="Q2061" s="6">
        <f t="shared" si="196"/>
        <v>0</v>
      </c>
      <c r="R2061" s="6">
        <f t="shared" si="197"/>
        <v>0</v>
      </c>
      <c r="S2061" t="str" cm="1">
        <f t="array" ref="S2061">_xlfn.IFS(R2061&gt;Q2061,"Zunahme",-1*Q2061&gt;R2061,"Abnahme",TRUE,"Konstant")</f>
        <v>Konstant</v>
      </c>
      <c r="T2061">
        <f>IFERROR(INDEX(Gemeinde_Kennzahlen!A:C,MATCH(B2061,Gemeinde_Kennzahlen!B:B,),3),0)</f>
        <v>496</v>
      </c>
      <c r="U2061">
        <f>IFERROR(IF(ISNUMBER(INDEX(Gemeinde_Kennzahlen!A:W,MATCH(B2061,Gemeinde_Kennzahlen!B:B,),23)),INDEX(Gemeinde_Kennzahlen!A:W,MATCH(B2061,Gemeinde_Kennzahlen!B:B,),23),0),0)</f>
        <v>98</v>
      </c>
    </row>
    <row r="2062" spans="1:21" x14ac:dyDescent="0.2">
      <c r="A2062">
        <v>6436</v>
      </c>
      <c r="B2062" t="s">
        <v>342</v>
      </c>
      <c r="C2062" s="6">
        <v>1.5077649896969392</v>
      </c>
      <c r="D2062" s="6">
        <v>2.5129416494948988</v>
      </c>
      <c r="E2062" s="6">
        <v>1.0051766597979594</v>
      </c>
      <c r="F2062" s="6">
        <v>2.0103533195959189</v>
      </c>
      <c r="G2062" s="6">
        <v>2.5129416494948988</v>
      </c>
      <c r="H2062" s="6">
        <v>0.50258832989897972</v>
      </c>
      <c r="I2062" s="6">
        <v>2.5129416494948988</v>
      </c>
      <c r="J2062" s="6">
        <v>3.5181183092928583</v>
      </c>
      <c r="K2062" s="6">
        <v>1.0051766597979594</v>
      </c>
      <c r="L2062" s="6">
        <v>0.50258832989897972</v>
      </c>
      <c r="M2062" s="6">
        <f t="shared" si="192"/>
        <v>1.7590591546464291</v>
      </c>
      <c r="N2062" s="6">
        <f t="shared" si="193"/>
        <v>1.7590591546464291</v>
      </c>
      <c r="O2062" s="6">
        <f t="shared" si="194"/>
        <v>1.909835653616123</v>
      </c>
      <c r="P2062" s="6">
        <f t="shared" si="195"/>
        <v>1.6082826556767356</v>
      </c>
      <c r="Q2062" s="6">
        <f t="shared" si="196"/>
        <v>0.32006455201860906</v>
      </c>
      <c r="R2062" s="6">
        <f t="shared" si="197"/>
        <v>-0.15077649896969358</v>
      </c>
      <c r="S2062" t="str" cm="1">
        <f t="array" ref="S2062">_xlfn.IFS(R2062&gt;Q2062,"Zunahme",-1*Q2062&gt;R2062,"Abnahme",TRUE,"Konstant")</f>
        <v>Konstant</v>
      </c>
      <c r="T2062">
        <f>IFERROR(INDEX(Gemeinde_Kennzahlen!A:C,MATCH(B2062,Gemeinde_Kennzahlen!B:B,),3),0)</f>
        <v>11132</v>
      </c>
      <c r="U2062">
        <f>IFERROR(IF(ISNUMBER(INDEX(Gemeinde_Kennzahlen!A:W,MATCH(B2062,Gemeinde_Kennzahlen!B:B,),23)),INDEX(Gemeinde_Kennzahlen!A:W,MATCH(B2062,Gemeinde_Kennzahlen!B:B,),23),0),0)</f>
        <v>8765</v>
      </c>
    </row>
    <row r="2063" spans="1:21" x14ac:dyDescent="0.2">
      <c r="A2063">
        <v>6437</v>
      </c>
      <c r="B2063" t="s">
        <v>341</v>
      </c>
      <c r="C2063" s="6">
        <v>0</v>
      </c>
      <c r="D2063" s="6">
        <v>0</v>
      </c>
      <c r="E2063" s="6">
        <v>0</v>
      </c>
      <c r="F2063" s="6">
        <v>5.8139534883720936</v>
      </c>
      <c r="G2063" s="6">
        <v>0</v>
      </c>
      <c r="H2063" s="6">
        <v>0</v>
      </c>
      <c r="I2063" s="6">
        <v>0</v>
      </c>
      <c r="J2063" s="6">
        <v>0</v>
      </c>
      <c r="K2063" s="6">
        <v>0</v>
      </c>
      <c r="L2063" s="6">
        <v>0</v>
      </c>
      <c r="M2063" s="6">
        <f t="shared" si="192"/>
        <v>0.58139534883720934</v>
      </c>
      <c r="N2063" s="6">
        <f t="shared" si="193"/>
        <v>0</v>
      </c>
      <c r="O2063" s="6">
        <f t="shared" si="194"/>
        <v>1.1627906976744187</v>
      </c>
      <c r="P2063" s="6">
        <f t="shared" si="195"/>
        <v>0</v>
      </c>
      <c r="Q2063" s="6">
        <f t="shared" si="196"/>
        <v>0.58139534883720934</v>
      </c>
      <c r="R2063" s="6">
        <f t="shared" si="197"/>
        <v>-0.58139534883720934</v>
      </c>
      <c r="S2063" t="str" cm="1">
        <f t="array" ref="S2063">_xlfn.IFS(R2063&gt;Q2063,"Zunahme",-1*Q2063&gt;R2063,"Abnahme",TRUE,"Konstant")</f>
        <v>Konstant</v>
      </c>
      <c r="T2063">
        <f>IFERROR(INDEX(Gemeinde_Kennzahlen!A:C,MATCH(B2063,Gemeinde_Kennzahlen!B:B,),3),0)</f>
        <v>1222</v>
      </c>
      <c r="U2063">
        <f>IFERROR(IF(ISNUMBER(INDEX(Gemeinde_Kennzahlen!A:W,MATCH(B2063,Gemeinde_Kennzahlen!B:B,),23)),INDEX(Gemeinde_Kennzahlen!A:W,MATCH(B2063,Gemeinde_Kennzahlen!B:B,),23),0),0)</f>
        <v>498</v>
      </c>
    </row>
    <row r="2064" spans="1:21" x14ac:dyDescent="0.2">
      <c r="A2064">
        <v>6451</v>
      </c>
      <c r="B2064" t="s">
        <v>340</v>
      </c>
      <c r="C2064" s="6">
        <v>0</v>
      </c>
      <c r="D2064" s="6">
        <v>0</v>
      </c>
      <c r="E2064" s="6">
        <v>0</v>
      </c>
      <c r="F2064" s="6">
        <v>0</v>
      </c>
      <c r="G2064" s="6">
        <v>0</v>
      </c>
      <c r="H2064" s="6">
        <v>0</v>
      </c>
      <c r="I2064" s="6">
        <v>0</v>
      </c>
      <c r="J2064" s="6">
        <v>0</v>
      </c>
      <c r="K2064" s="6">
        <v>0</v>
      </c>
      <c r="L2064" s="6">
        <v>0</v>
      </c>
      <c r="M2064" s="6">
        <f t="shared" si="192"/>
        <v>0</v>
      </c>
      <c r="N2064" s="6">
        <f t="shared" si="193"/>
        <v>0</v>
      </c>
      <c r="O2064" s="6">
        <f t="shared" si="194"/>
        <v>0</v>
      </c>
      <c r="P2064" s="6">
        <f t="shared" si="195"/>
        <v>0</v>
      </c>
      <c r="Q2064" s="6">
        <f t="shared" si="196"/>
        <v>0</v>
      </c>
      <c r="R2064" s="6">
        <f t="shared" si="197"/>
        <v>0</v>
      </c>
      <c r="S2064" t="str" cm="1">
        <f t="array" ref="S2064">_xlfn.IFS(R2064&gt;Q2064,"Zunahme",-1*Q2064&gt;R2064,"Abnahme",TRUE,"Konstant")</f>
        <v>Konstant</v>
      </c>
      <c r="T2064">
        <f>IFERROR(INDEX(Gemeinde_Kennzahlen!A:C,MATCH(B2064,Gemeinde_Kennzahlen!B:B,),3),0)</f>
        <v>1558</v>
      </c>
      <c r="U2064">
        <f>IFERROR(IF(ISNUMBER(INDEX(Gemeinde_Kennzahlen!A:W,MATCH(B2064,Gemeinde_Kennzahlen!B:B,),23)),INDEX(Gemeinde_Kennzahlen!A:W,MATCH(B2064,Gemeinde_Kennzahlen!B:B,),23),0),0)</f>
        <v>849</v>
      </c>
    </row>
    <row r="2065" spans="1:21" x14ac:dyDescent="0.2">
      <c r="A2065">
        <v>6452</v>
      </c>
      <c r="B2065" t="s">
        <v>339</v>
      </c>
      <c r="C2065" s="6">
        <v>0</v>
      </c>
      <c r="D2065" s="6">
        <v>3.280839895013123</v>
      </c>
      <c r="E2065" s="6">
        <v>0</v>
      </c>
      <c r="F2065" s="6">
        <v>0</v>
      </c>
      <c r="G2065" s="6">
        <v>0</v>
      </c>
      <c r="H2065" s="6">
        <v>0</v>
      </c>
      <c r="I2065" s="6">
        <v>0</v>
      </c>
      <c r="J2065" s="6">
        <v>3.280839895013123</v>
      </c>
      <c r="K2065" s="6">
        <v>0</v>
      </c>
      <c r="L2065" s="6">
        <v>0</v>
      </c>
      <c r="M2065" s="6">
        <f t="shared" si="192"/>
        <v>0.65616797900262458</v>
      </c>
      <c r="N2065" s="6">
        <f t="shared" si="193"/>
        <v>0</v>
      </c>
      <c r="O2065" s="6">
        <f t="shared" si="194"/>
        <v>0.65616797900262458</v>
      </c>
      <c r="P2065" s="6">
        <f t="shared" si="195"/>
        <v>0.65616797900262458</v>
      </c>
      <c r="Q2065" s="6">
        <f t="shared" si="196"/>
        <v>0.43744531933508307</v>
      </c>
      <c r="R2065" s="6">
        <f t="shared" si="197"/>
        <v>0</v>
      </c>
      <c r="S2065" t="str" cm="1">
        <f t="array" ref="S2065">_xlfn.IFS(R2065&gt;Q2065,"Zunahme",-1*Q2065&gt;R2065,"Abnahme",TRUE,"Konstant")</f>
        <v>Konstant</v>
      </c>
      <c r="T2065">
        <f>IFERROR(INDEX(Gemeinde_Kennzahlen!A:C,MATCH(B2065,Gemeinde_Kennzahlen!B:B,),3),0)</f>
        <v>1898</v>
      </c>
      <c r="U2065">
        <f>IFERROR(IF(ISNUMBER(INDEX(Gemeinde_Kennzahlen!A:W,MATCH(B2065,Gemeinde_Kennzahlen!B:B,),23)),INDEX(Gemeinde_Kennzahlen!A:W,MATCH(B2065,Gemeinde_Kennzahlen!B:B,),23),0),0)</f>
        <v>1150</v>
      </c>
    </row>
    <row r="2066" spans="1:21" x14ac:dyDescent="0.2">
      <c r="A2066">
        <v>6453</v>
      </c>
      <c r="B2066" t="s">
        <v>338</v>
      </c>
      <c r="C2066" s="6">
        <v>0</v>
      </c>
      <c r="D2066" s="6">
        <v>0</v>
      </c>
      <c r="E2066" s="6">
        <v>0</v>
      </c>
      <c r="F2066" s="6">
        <v>0</v>
      </c>
      <c r="G2066" s="6">
        <v>0</v>
      </c>
      <c r="H2066" s="6">
        <v>0</v>
      </c>
      <c r="I2066" s="6">
        <v>0</v>
      </c>
      <c r="J2066" s="6">
        <v>0</v>
      </c>
      <c r="K2066" s="6">
        <v>0</v>
      </c>
      <c r="L2066" s="6">
        <v>0</v>
      </c>
      <c r="M2066" s="6">
        <f t="shared" si="192"/>
        <v>0</v>
      </c>
      <c r="N2066" s="6">
        <f t="shared" si="193"/>
        <v>0</v>
      </c>
      <c r="O2066" s="6">
        <f t="shared" si="194"/>
        <v>0</v>
      </c>
      <c r="P2066" s="6">
        <f t="shared" si="195"/>
        <v>0</v>
      </c>
      <c r="Q2066" s="6">
        <f t="shared" si="196"/>
        <v>0</v>
      </c>
      <c r="R2066" s="6">
        <f t="shared" si="197"/>
        <v>0</v>
      </c>
      <c r="S2066" t="str" cm="1">
        <f t="array" ref="S2066">_xlfn.IFS(R2066&gt;Q2066,"Zunahme",-1*Q2066&gt;R2066,"Abnahme",TRUE,"Konstant")</f>
        <v>Konstant</v>
      </c>
      <c r="T2066">
        <f>IFERROR(INDEX(Gemeinde_Kennzahlen!A:C,MATCH(B2066,Gemeinde_Kennzahlen!B:B,),3),0)</f>
        <v>266</v>
      </c>
      <c r="U2066">
        <f>IFERROR(IF(ISNUMBER(INDEX(Gemeinde_Kennzahlen!A:W,MATCH(B2066,Gemeinde_Kennzahlen!B:B,),23)),INDEX(Gemeinde_Kennzahlen!A:W,MATCH(B2066,Gemeinde_Kennzahlen!B:B,),23),0),0)</f>
        <v>0</v>
      </c>
    </row>
    <row r="2067" spans="1:21" x14ac:dyDescent="0.2">
      <c r="A2067">
        <v>6454</v>
      </c>
      <c r="B2067" t="s">
        <v>337</v>
      </c>
      <c r="C2067" s="6">
        <v>0</v>
      </c>
      <c r="D2067" s="6">
        <v>2.9985007496251872</v>
      </c>
      <c r="E2067" s="6">
        <v>0</v>
      </c>
      <c r="F2067" s="6">
        <v>0</v>
      </c>
      <c r="G2067" s="6">
        <v>5.9970014992503744</v>
      </c>
      <c r="H2067" s="6">
        <v>0</v>
      </c>
      <c r="I2067" s="6">
        <v>2.9985007496251872</v>
      </c>
      <c r="J2067" s="6">
        <v>2.9985007496251872</v>
      </c>
      <c r="K2067" s="6">
        <v>2.9985007496251872</v>
      </c>
      <c r="L2067" s="6">
        <v>5.9970014992503744</v>
      </c>
      <c r="M2067" s="6">
        <f t="shared" ref="M2067:M2130" si="198">AVERAGE(C2067:L2067)</f>
        <v>2.3988005997001496</v>
      </c>
      <c r="N2067" s="6">
        <f t="shared" ref="N2067:N2130" si="199">MEDIAN(C2067:L2067)</f>
        <v>2.9985007496251872</v>
      </c>
      <c r="O2067" s="6">
        <f t="shared" ref="O2067:O2130" si="200">AVERAGE((C2067:G2067))</f>
        <v>1.7991004497751124</v>
      </c>
      <c r="P2067" s="6">
        <f t="shared" ref="P2067:P2130" si="201">AVERAGE(H2067:L2067)</f>
        <v>2.9985007496251876</v>
      </c>
      <c r="Q2067" s="6">
        <f t="shared" ref="Q2067:Q2130" si="202">STDEVA(C2067:L2067)/SQRT(COUNT(C2067:L2067))</f>
        <v>0.74795749860548555</v>
      </c>
      <c r="R2067" s="6">
        <f t="shared" ref="R2067:R2130" si="203">P2067-M2067</f>
        <v>0.59970014992503806</v>
      </c>
      <c r="S2067" t="str" cm="1">
        <f t="array" ref="S2067">_xlfn.IFS(R2067&gt;Q2067,"Zunahme",-1*Q2067&gt;R2067,"Abnahme",TRUE,"Konstant")</f>
        <v>Konstant</v>
      </c>
      <c r="T2067">
        <f>IFERROR(INDEX(Gemeinde_Kennzahlen!A:C,MATCH(B2067,Gemeinde_Kennzahlen!B:B,),3),0)</f>
        <v>2652</v>
      </c>
      <c r="U2067">
        <f>IFERROR(IF(ISNUMBER(INDEX(Gemeinde_Kennzahlen!A:W,MATCH(B2067,Gemeinde_Kennzahlen!B:B,),23)),INDEX(Gemeinde_Kennzahlen!A:W,MATCH(B2067,Gemeinde_Kennzahlen!B:B,),23),0),0)</f>
        <v>683</v>
      </c>
    </row>
    <row r="2068" spans="1:21" x14ac:dyDescent="0.2">
      <c r="A2068">
        <v>6455</v>
      </c>
      <c r="B2068" t="s">
        <v>336</v>
      </c>
      <c r="C2068" s="6">
        <v>3.3967391304347827</v>
      </c>
      <c r="D2068" s="6">
        <v>1.6983695652173914</v>
      </c>
      <c r="E2068" s="6">
        <v>0</v>
      </c>
      <c r="F2068" s="6">
        <v>1.6983695652173914</v>
      </c>
      <c r="G2068" s="6">
        <v>0</v>
      </c>
      <c r="H2068" s="6">
        <v>0</v>
      </c>
      <c r="I2068" s="6">
        <v>0</v>
      </c>
      <c r="J2068" s="6">
        <v>0</v>
      </c>
      <c r="K2068" s="6">
        <v>0</v>
      </c>
      <c r="L2068" s="6">
        <v>0</v>
      </c>
      <c r="M2068" s="6">
        <f t="shared" si="198"/>
        <v>0.67934782608695654</v>
      </c>
      <c r="N2068" s="6">
        <f t="shared" si="199"/>
        <v>0</v>
      </c>
      <c r="O2068" s="6">
        <f t="shared" si="200"/>
        <v>1.3586956521739131</v>
      </c>
      <c r="P2068" s="6">
        <f t="shared" si="201"/>
        <v>0</v>
      </c>
      <c r="Q2068" s="6">
        <f t="shared" si="202"/>
        <v>0.37552364021234147</v>
      </c>
      <c r="R2068" s="6">
        <f t="shared" si="203"/>
        <v>-0.67934782608695654</v>
      </c>
      <c r="S2068" t="str" cm="1">
        <f t="array" ref="S2068">_xlfn.IFS(R2068&gt;Q2068,"Zunahme",-1*Q2068&gt;R2068,"Abnahme",TRUE,"Konstant")</f>
        <v>Abnahme</v>
      </c>
      <c r="T2068">
        <f>IFERROR(INDEX(Gemeinde_Kennzahlen!A:C,MATCH(B2068,Gemeinde_Kennzahlen!B:B,),3),0)</f>
        <v>4607</v>
      </c>
      <c r="U2068">
        <f>IFERROR(IF(ISNUMBER(INDEX(Gemeinde_Kennzahlen!A:W,MATCH(B2068,Gemeinde_Kennzahlen!B:B,),23)),INDEX(Gemeinde_Kennzahlen!A:W,MATCH(B2068,Gemeinde_Kennzahlen!B:B,),23),0),0)</f>
        <v>1281</v>
      </c>
    </row>
    <row r="2069" spans="1:21" x14ac:dyDescent="0.2">
      <c r="A2069">
        <v>6456</v>
      </c>
      <c r="B2069" t="s">
        <v>335</v>
      </c>
      <c r="C2069" s="6">
        <v>0</v>
      </c>
      <c r="D2069" s="6">
        <v>0</v>
      </c>
      <c r="E2069" s="6">
        <v>0</v>
      </c>
      <c r="F2069" s="6">
        <v>0</v>
      </c>
      <c r="G2069" s="6">
        <v>0</v>
      </c>
      <c r="H2069" s="6">
        <v>0</v>
      </c>
      <c r="I2069" s="6">
        <v>0</v>
      </c>
      <c r="J2069" s="6">
        <v>0</v>
      </c>
      <c r="K2069" s="6">
        <v>0</v>
      </c>
      <c r="L2069" s="6">
        <v>0</v>
      </c>
      <c r="M2069" s="6">
        <f t="shared" si="198"/>
        <v>0</v>
      </c>
      <c r="N2069" s="6">
        <f t="shared" si="199"/>
        <v>0</v>
      </c>
      <c r="O2069" s="6">
        <f t="shared" si="200"/>
        <v>0</v>
      </c>
      <c r="P2069" s="6">
        <f t="shared" si="201"/>
        <v>0</v>
      </c>
      <c r="Q2069" s="6">
        <f t="shared" si="202"/>
        <v>0</v>
      </c>
      <c r="R2069" s="6">
        <f t="shared" si="203"/>
        <v>0</v>
      </c>
      <c r="S2069" t="str" cm="1">
        <f t="array" ref="S2069">_xlfn.IFS(R2069&gt;Q2069,"Zunahme",-1*Q2069&gt;R2069,"Abnahme",TRUE,"Konstant")</f>
        <v>Konstant</v>
      </c>
      <c r="T2069">
        <f>IFERROR(INDEX(Gemeinde_Kennzahlen!A:C,MATCH(B2069,Gemeinde_Kennzahlen!B:B,),3),0)</f>
        <v>980</v>
      </c>
      <c r="U2069">
        <f>IFERROR(IF(ISNUMBER(INDEX(Gemeinde_Kennzahlen!A:W,MATCH(B2069,Gemeinde_Kennzahlen!B:B,),23)),INDEX(Gemeinde_Kennzahlen!A:W,MATCH(B2069,Gemeinde_Kennzahlen!B:B,),23),0),0)</f>
        <v>255</v>
      </c>
    </row>
    <row r="2070" spans="1:21" x14ac:dyDescent="0.2">
      <c r="A2070">
        <v>6458</v>
      </c>
      <c r="B2070" t="s">
        <v>334</v>
      </c>
      <c r="C2070" s="6">
        <v>1.8658572992337548</v>
      </c>
      <c r="D2070" s="6">
        <v>1.4926858393870037</v>
      </c>
      <c r="E2070" s="6">
        <v>2.114638272464922</v>
      </c>
      <c r="F2070" s="6">
        <v>1.4926858393870037</v>
      </c>
      <c r="G2070" s="6">
        <v>1.2439048661558365</v>
      </c>
      <c r="H2070" s="6">
        <v>2.6122002189272568</v>
      </c>
      <c r="I2070" s="6">
        <v>1.6170763260025875</v>
      </c>
      <c r="J2070" s="6">
        <v>2.487809732311673</v>
      </c>
      <c r="K2070" s="6">
        <v>0.99512389292466918</v>
      </c>
      <c r="L2070" s="6">
        <v>1.6170763260025875</v>
      </c>
      <c r="M2070" s="6">
        <f t="shared" si="198"/>
        <v>1.7539058612797294</v>
      </c>
      <c r="N2070" s="6">
        <f t="shared" si="199"/>
        <v>1.6170763260025875</v>
      </c>
      <c r="O2070" s="6">
        <f t="shared" si="200"/>
        <v>1.6419544233257042</v>
      </c>
      <c r="P2070" s="6">
        <f t="shared" si="201"/>
        <v>1.8658572992337548</v>
      </c>
      <c r="Q2070" s="6">
        <f t="shared" si="202"/>
        <v>0.16423941287970917</v>
      </c>
      <c r="R2070" s="6">
        <f t="shared" si="203"/>
        <v>0.1119514379540254</v>
      </c>
      <c r="S2070" t="str" cm="1">
        <f t="array" ref="S2070">_xlfn.IFS(R2070&gt;Q2070,"Zunahme",-1*Q2070&gt;R2070,"Abnahme",TRUE,"Konstant")</f>
        <v>Konstant</v>
      </c>
      <c r="T2070">
        <f>IFERROR(INDEX(Gemeinde_Kennzahlen!A:C,MATCH(B2070,Gemeinde_Kennzahlen!B:B,),3),0)</f>
        <v>44588</v>
      </c>
      <c r="U2070">
        <f>IFERROR(IF(ISNUMBER(INDEX(Gemeinde_Kennzahlen!A:W,MATCH(B2070,Gemeinde_Kennzahlen!B:B,),23)),INDEX(Gemeinde_Kennzahlen!A:W,MATCH(B2070,Gemeinde_Kennzahlen!B:B,),23),0),0)</f>
        <v>35804</v>
      </c>
    </row>
    <row r="2071" spans="1:21" x14ac:dyDescent="0.2">
      <c r="A2071">
        <v>6459</v>
      </c>
      <c r="B2071" t="s">
        <v>333</v>
      </c>
      <c r="C2071" s="6">
        <v>6.5132435953104642</v>
      </c>
      <c r="D2071" s="6">
        <v>0</v>
      </c>
      <c r="E2071" s="6">
        <v>4.3421623968736434</v>
      </c>
      <c r="F2071" s="6">
        <v>2.1710811984368217</v>
      </c>
      <c r="G2071" s="6">
        <v>0</v>
      </c>
      <c r="H2071" s="6">
        <v>4.3421623968736434</v>
      </c>
      <c r="I2071" s="6">
        <v>2.1710811984368217</v>
      </c>
      <c r="J2071" s="6">
        <v>0</v>
      </c>
      <c r="K2071" s="6">
        <v>2.1710811984368217</v>
      </c>
      <c r="L2071" s="6">
        <v>2.1710811984368217</v>
      </c>
      <c r="M2071" s="6">
        <f t="shared" si="198"/>
        <v>2.3881893182805043</v>
      </c>
      <c r="N2071" s="6">
        <f t="shared" si="199"/>
        <v>2.1710811984368217</v>
      </c>
      <c r="O2071" s="6">
        <f t="shared" si="200"/>
        <v>2.6052974381241856</v>
      </c>
      <c r="P2071" s="6">
        <f t="shared" si="201"/>
        <v>2.1710811984368217</v>
      </c>
      <c r="Q2071" s="6">
        <f t="shared" si="202"/>
        <v>0.68273130207386001</v>
      </c>
      <c r="R2071" s="6">
        <f t="shared" si="203"/>
        <v>-0.21710811984368261</v>
      </c>
      <c r="S2071" t="str" cm="1">
        <f t="array" ref="S2071">_xlfn.IFS(R2071&gt;Q2071,"Zunahme",-1*Q2071&gt;R2071,"Abnahme",TRUE,"Konstant")</f>
        <v>Konstant</v>
      </c>
      <c r="T2071">
        <f>IFERROR(INDEX(Gemeinde_Kennzahlen!A:C,MATCH(B2071,Gemeinde_Kennzahlen!B:B,),3),0)</f>
        <v>3264</v>
      </c>
      <c r="U2071">
        <f>IFERROR(IF(ISNUMBER(INDEX(Gemeinde_Kennzahlen!A:W,MATCH(B2071,Gemeinde_Kennzahlen!B:B,),23)),INDEX(Gemeinde_Kennzahlen!A:W,MATCH(B2071,Gemeinde_Kennzahlen!B:B,),23),0),0)</f>
        <v>1342</v>
      </c>
    </row>
    <row r="2072" spans="1:21" x14ac:dyDescent="0.2">
      <c r="A2072">
        <v>6461</v>
      </c>
      <c r="B2072" t="s">
        <v>332</v>
      </c>
      <c r="C2072" s="6">
        <v>0</v>
      </c>
      <c r="D2072" s="6">
        <v>0</v>
      </c>
      <c r="E2072" s="6">
        <v>1.0184336490477646</v>
      </c>
      <c r="F2072" s="6">
        <v>3.0553009471432935</v>
      </c>
      <c r="G2072" s="6">
        <v>1.0184336490477646</v>
      </c>
      <c r="H2072" s="6">
        <v>1.0184336490477646</v>
      </c>
      <c r="I2072" s="6">
        <v>1.0184336490477646</v>
      </c>
      <c r="J2072" s="6">
        <v>0</v>
      </c>
      <c r="K2072" s="6">
        <v>1.0184336490477646</v>
      </c>
      <c r="L2072" s="6">
        <v>0</v>
      </c>
      <c r="M2072" s="6">
        <f t="shared" si="198"/>
        <v>0.81474691923821163</v>
      </c>
      <c r="N2072" s="6">
        <f t="shared" si="199"/>
        <v>1.0184336490477646</v>
      </c>
      <c r="O2072" s="6">
        <f t="shared" si="200"/>
        <v>1.0184336490477646</v>
      </c>
      <c r="P2072" s="6">
        <f t="shared" si="201"/>
        <v>0.6110601894286587</v>
      </c>
      <c r="Q2072" s="6">
        <f t="shared" si="202"/>
        <v>0.29594995712670491</v>
      </c>
      <c r="R2072" s="6">
        <f t="shared" si="203"/>
        <v>-0.20368672980955294</v>
      </c>
      <c r="S2072" t="str" cm="1">
        <f t="array" ref="S2072">_xlfn.IFS(R2072&gt;Q2072,"Zunahme",-1*Q2072&gt;R2072,"Abnahme",TRUE,"Konstant")</f>
        <v>Konstant</v>
      </c>
      <c r="T2072">
        <f>IFERROR(INDEX(Gemeinde_Kennzahlen!A:C,MATCH(B2072,Gemeinde_Kennzahlen!B:B,),3),0)</f>
        <v>5083</v>
      </c>
      <c r="U2072">
        <f>IFERROR(IF(ISNUMBER(INDEX(Gemeinde_Kennzahlen!A:W,MATCH(B2072,Gemeinde_Kennzahlen!B:B,),23)),INDEX(Gemeinde_Kennzahlen!A:W,MATCH(B2072,Gemeinde_Kennzahlen!B:B,),23),0),0)</f>
        <v>4736</v>
      </c>
    </row>
    <row r="2073" spans="1:21" x14ac:dyDescent="0.2">
      <c r="A2073">
        <v>6487</v>
      </c>
      <c r="B2073" t="s">
        <v>331</v>
      </c>
      <c r="C2073" s="6">
        <v>0.41561032376044221</v>
      </c>
      <c r="D2073" s="6">
        <v>0.83122064752088443</v>
      </c>
      <c r="E2073" s="6">
        <v>2.4936619425626532</v>
      </c>
      <c r="F2073" s="6">
        <v>0</v>
      </c>
      <c r="G2073" s="6">
        <v>2.0780516188022111</v>
      </c>
      <c r="H2073" s="6">
        <v>0</v>
      </c>
      <c r="I2073" s="6">
        <v>1.2468309712813266</v>
      </c>
      <c r="J2073" s="6">
        <v>0.83122064752088443</v>
      </c>
      <c r="K2073" s="6">
        <v>0</v>
      </c>
      <c r="L2073" s="6">
        <v>0.83122064752088443</v>
      </c>
      <c r="M2073" s="6">
        <f t="shared" si="198"/>
        <v>0.87278167989692856</v>
      </c>
      <c r="N2073" s="6">
        <f t="shared" si="199"/>
        <v>0.83122064752088443</v>
      </c>
      <c r="O2073" s="6">
        <f t="shared" si="200"/>
        <v>1.1637089065292383</v>
      </c>
      <c r="P2073" s="6">
        <f t="shared" si="201"/>
        <v>0.58185445326461915</v>
      </c>
      <c r="Q2073" s="6">
        <f t="shared" si="202"/>
        <v>0.2732372293104473</v>
      </c>
      <c r="R2073" s="6">
        <f t="shared" si="203"/>
        <v>-0.29092722663230941</v>
      </c>
      <c r="S2073" t="str" cm="1">
        <f t="array" ref="S2073">_xlfn.IFS(R2073&gt;Q2073,"Zunahme",-1*Q2073&gt;R2073,"Abnahme",TRUE,"Konstant")</f>
        <v>Abnahme</v>
      </c>
      <c r="T2073">
        <f>IFERROR(INDEX(Gemeinde_Kennzahlen!A:C,MATCH(B2073,Gemeinde_Kennzahlen!B:B,),3),0)</f>
        <v>17017</v>
      </c>
      <c r="U2073">
        <f>IFERROR(IF(ISNUMBER(INDEX(Gemeinde_Kennzahlen!A:W,MATCH(B2073,Gemeinde_Kennzahlen!B:B,),23)),INDEX(Gemeinde_Kennzahlen!A:W,MATCH(B2073,Gemeinde_Kennzahlen!B:B,),23),0),0)</f>
        <v>7044</v>
      </c>
    </row>
    <row r="2074" spans="1:21" x14ac:dyDescent="0.2">
      <c r="A2074">
        <v>6504</v>
      </c>
      <c r="B2074" t="s">
        <v>330</v>
      </c>
      <c r="C2074" s="6">
        <v>0</v>
      </c>
      <c r="D2074" s="6">
        <v>0</v>
      </c>
      <c r="E2074" s="6">
        <v>0</v>
      </c>
      <c r="F2074" s="6">
        <v>0</v>
      </c>
      <c r="G2074" s="6">
        <v>0</v>
      </c>
      <c r="H2074" s="6">
        <v>0</v>
      </c>
      <c r="I2074" s="6">
        <v>0</v>
      </c>
      <c r="J2074" s="6">
        <v>0</v>
      </c>
      <c r="K2074" s="6">
        <v>0</v>
      </c>
      <c r="L2074" s="6">
        <v>0</v>
      </c>
      <c r="M2074" s="6">
        <f t="shared" si="198"/>
        <v>0</v>
      </c>
      <c r="N2074" s="6">
        <f t="shared" si="199"/>
        <v>0</v>
      </c>
      <c r="O2074" s="6">
        <f t="shared" si="200"/>
        <v>0</v>
      </c>
      <c r="P2074" s="6">
        <f t="shared" si="201"/>
        <v>0</v>
      </c>
      <c r="Q2074" s="6">
        <f t="shared" si="202"/>
        <v>0</v>
      </c>
      <c r="R2074" s="6">
        <f t="shared" si="203"/>
        <v>0</v>
      </c>
      <c r="S2074" t="str" cm="1">
        <f t="array" ref="S2074">_xlfn.IFS(R2074&gt;Q2074,"Zunahme",-1*Q2074&gt;R2074,"Abnahme",TRUE,"Konstant")</f>
        <v>Konstant</v>
      </c>
      <c r="T2074">
        <f>IFERROR(INDEX(Gemeinde_Kennzahlen!A:C,MATCH(B2074,Gemeinde_Kennzahlen!B:B,),3),0)</f>
        <v>445</v>
      </c>
      <c r="U2074">
        <f>IFERROR(IF(ISNUMBER(INDEX(Gemeinde_Kennzahlen!A:W,MATCH(B2074,Gemeinde_Kennzahlen!B:B,),23)),INDEX(Gemeinde_Kennzahlen!A:W,MATCH(B2074,Gemeinde_Kennzahlen!B:B,),23),0),0)</f>
        <v>301</v>
      </c>
    </row>
    <row r="2075" spans="1:21" x14ac:dyDescent="0.2">
      <c r="A2075">
        <v>6511</v>
      </c>
      <c r="B2075" t="s">
        <v>329</v>
      </c>
      <c r="C2075" s="6">
        <v>11.587485515643106</v>
      </c>
      <c r="D2075" s="6">
        <v>0</v>
      </c>
      <c r="E2075" s="6">
        <v>0</v>
      </c>
      <c r="F2075" s="6">
        <v>0</v>
      </c>
      <c r="G2075" s="6">
        <v>0</v>
      </c>
      <c r="H2075" s="6">
        <v>0</v>
      </c>
      <c r="I2075" s="6">
        <v>0</v>
      </c>
      <c r="J2075" s="6">
        <v>0</v>
      </c>
      <c r="K2075" s="6">
        <v>0</v>
      </c>
      <c r="L2075" s="6">
        <v>0</v>
      </c>
      <c r="M2075" s="6">
        <f t="shared" si="198"/>
        <v>1.1587485515643106</v>
      </c>
      <c r="N2075" s="6">
        <f t="shared" si="199"/>
        <v>0</v>
      </c>
      <c r="O2075" s="6">
        <f t="shared" si="200"/>
        <v>2.3174971031286211</v>
      </c>
      <c r="P2075" s="6">
        <f t="shared" si="201"/>
        <v>0</v>
      </c>
      <c r="Q2075" s="6">
        <f t="shared" si="202"/>
        <v>1.1587485515643106</v>
      </c>
      <c r="R2075" s="6">
        <f t="shared" si="203"/>
        <v>-1.1587485515643106</v>
      </c>
      <c r="S2075" t="str" cm="1">
        <f t="array" ref="S2075">_xlfn.IFS(R2075&gt;Q2075,"Zunahme",-1*Q2075&gt;R2075,"Abnahme",TRUE,"Konstant")</f>
        <v>Konstant</v>
      </c>
      <c r="T2075">
        <f>IFERROR(INDEX(Gemeinde_Kennzahlen!A:C,MATCH(B2075,Gemeinde_Kennzahlen!B:B,),3),0)</f>
        <v>644</v>
      </c>
      <c r="U2075">
        <f>IFERROR(IF(ISNUMBER(INDEX(Gemeinde_Kennzahlen!A:W,MATCH(B2075,Gemeinde_Kennzahlen!B:B,),23)),INDEX(Gemeinde_Kennzahlen!A:W,MATCH(B2075,Gemeinde_Kennzahlen!B:B,),23),0),0)</f>
        <v>219</v>
      </c>
    </row>
    <row r="2076" spans="1:21" x14ac:dyDescent="0.2">
      <c r="A2076">
        <v>6512</v>
      </c>
      <c r="B2076" t="s">
        <v>328</v>
      </c>
      <c r="C2076" s="6">
        <v>0</v>
      </c>
      <c r="D2076" s="6">
        <v>1.2415419951579862</v>
      </c>
      <c r="E2076" s="6">
        <v>1.8623129927369793</v>
      </c>
      <c r="F2076" s="6">
        <v>1.8623129927369793</v>
      </c>
      <c r="G2076" s="6">
        <v>1.8623129927369793</v>
      </c>
      <c r="H2076" s="6">
        <v>1.2415419951579862</v>
      </c>
      <c r="I2076" s="6">
        <v>0.62077099757899312</v>
      </c>
      <c r="J2076" s="6">
        <v>1.2415419951579862</v>
      </c>
      <c r="K2076" s="6">
        <v>0.62077099757899312</v>
      </c>
      <c r="L2076" s="6">
        <v>1.2415419951579862</v>
      </c>
      <c r="M2076" s="6">
        <f t="shared" si="198"/>
        <v>1.179464895400087</v>
      </c>
      <c r="N2076" s="6">
        <f t="shared" si="199"/>
        <v>1.2415419951579862</v>
      </c>
      <c r="O2076" s="6">
        <f t="shared" si="200"/>
        <v>1.3656961946737849</v>
      </c>
      <c r="P2076" s="6">
        <f t="shared" si="201"/>
        <v>0.99323359612638895</v>
      </c>
      <c r="Q2076" s="6">
        <f t="shared" si="202"/>
        <v>0.19521139594960588</v>
      </c>
      <c r="R2076" s="6">
        <f t="shared" si="203"/>
        <v>-0.18623129927369808</v>
      </c>
      <c r="S2076" t="str" cm="1">
        <f t="array" ref="S2076">_xlfn.IFS(R2076&gt;Q2076,"Zunahme",-1*Q2076&gt;R2076,"Abnahme",TRUE,"Konstant")</f>
        <v>Konstant</v>
      </c>
      <c r="T2076">
        <f>IFERROR(INDEX(Gemeinde_Kennzahlen!A:C,MATCH(B2076,Gemeinde_Kennzahlen!B:B,),3),0)</f>
        <v>10667</v>
      </c>
      <c r="U2076">
        <f>IFERROR(IF(ISNUMBER(INDEX(Gemeinde_Kennzahlen!A:W,MATCH(B2076,Gemeinde_Kennzahlen!B:B,),23)),INDEX(Gemeinde_Kennzahlen!A:W,MATCH(B2076,Gemeinde_Kennzahlen!B:B,),23),0),0)</f>
        <v>5442</v>
      </c>
    </row>
    <row r="2077" spans="1:21" x14ac:dyDescent="0.2">
      <c r="A2077">
        <v>6601</v>
      </c>
      <c r="B2077" t="s">
        <v>327</v>
      </c>
      <c r="C2077" s="6">
        <v>0</v>
      </c>
      <c r="D2077" s="6">
        <v>0</v>
      </c>
      <c r="E2077" s="6">
        <v>0</v>
      </c>
      <c r="F2077" s="6">
        <v>0</v>
      </c>
      <c r="G2077" s="6">
        <v>0</v>
      </c>
      <c r="H2077" s="6">
        <v>0</v>
      </c>
      <c r="I2077" s="6">
        <v>0</v>
      </c>
      <c r="J2077" s="6">
        <v>0</v>
      </c>
      <c r="K2077" s="6">
        <v>0</v>
      </c>
      <c r="L2077" s="6">
        <v>0</v>
      </c>
      <c r="M2077" s="6">
        <f t="shared" si="198"/>
        <v>0</v>
      </c>
      <c r="N2077" s="6">
        <f t="shared" si="199"/>
        <v>0</v>
      </c>
      <c r="O2077" s="6">
        <f t="shared" si="200"/>
        <v>0</v>
      </c>
      <c r="P2077" s="6">
        <f t="shared" si="201"/>
        <v>0</v>
      </c>
      <c r="Q2077" s="6">
        <f t="shared" si="202"/>
        <v>0</v>
      </c>
      <c r="R2077" s="6">
        <f t="shared" si="203"/>
        <v>0</v>
      </c>
      <c r="S2077" t="str" cm="1">
        <f t="array" ref="S2077">_xlfn.IFS(R2077&gt;Q2077,"Zunahme",-1*Q2077&gt;R2077,"Abnahme",TRUE,"Konstant")</f>
        <v>Konstant</v>
      </c>
      <c r="T2077">
        <f>IFERROR(INDEX(Gemeinde_Kennzahlen!A:C,MATCH(B2077,Gemeinde_Kennzahlen!B:B,),3),0)</f>
        <v>1169</v>
      </c>
      <c r="U2077">
        <f>IFERROR(IF(ISNUMBER(INDEX(Gemeinde_Kennzahlen!A:W,MATCH(B2077,Gemeinde_Kennzahlen!B:B,),23)),INDEX(Gemeinde_Kennzahlen!A:W,MATCH(B2077,Gemeinde_Kennzahlen!B:B,),23),0),0)</f>
        <v>484</v>
      </c>
    </row>
    <row r="2078" spans="1:21" x14ac:dyDescent="0.2">
      <c r="A2078">
        <v>6602</v>
      </c>
      <c r="B2078" t="s">
        <v>326</v>
      </c>
      <c r="C2078" s="6">
        <v>3.5511363636363633</v>
      </c>
      <c r="D2078" s="6">
        <v>7.1022727272727266</v>
      </c>
      <c r="E2078" s="6">
        <v>0</v>
      </c>
      <c r="F2078" s="6">
        <v>0</v>
      </c>
      <c r="G2078" s="6">
        <v>7.1022727272727266</v>
      </c>
      <c r="H2078" s="6">
        <v>0</v>
      </c>
      <c r="I2078" s="6">
        <v>3.5511363636363633</v>
      </c>
      <c r="J2078" s="6">
        <v>0</v>
      </c>
      <c r="K2078" s="6">
        <v>0</v>
      </c>
      <c r="L2078" s="6">
        <v>0</v>
      </c>
      <c r="M2078" s="6">
        <f t="shared" si="198"/>
        <v>2.1306818181818179</v>
      </c>
      <c r="N2078" s="6">
        <f t="shared" si="199"/>
        <v>0</v>
      </c>
      <c r="O2078" s="6">
        <f t="shared" si="200"/>
        <v>3.5511363636363633</v>
      </c>
      <c r="P2078" s="6">
        <f t="shared" si="201"/>
        <v>0.71022727272727271</v>
      </c>
      <c r="Q2078" s="6">
        <f t="shared" si="202"/>
        <v>0.94696969696969668</v>
      </c>
      <c r="R2078" s="6">
        <f t="shared" si="203"/>
        <v>-1.4204545454545452</v>
      </c>
      <c r="S2078" t="str" cm="1">
        <f t="array" ref="S2078">_xlfn.IFS(R2078&gt;Q2078,"Zunahme",-1*Q2078&gt;R2078,"Abnahme",TRUE,"Konstant")</f>
        <v>Abnahme</v>
      </c>
      <c r="T2078">
        <f>IFERROR(INDEX(Gemeinde_Kennzahlen!A:C,MATCH(B2078,Gemeinde_Kennzahlen!B:B,),3),0)</f>
        <v>2387</v>
      </c>
      <c r="U2078">
        <f>IFERROR(IF(ISNUMBER(INDEX(Gemeinde_Kennzahlen!A:W,MATCH(B2078,Gemeinde_Kennzahlen!B:B,),23)),INDEX(Gemeinde_Kennzahlen!A:W,MATCH(B2078,Gemeinde_Kennzahlen!B:B,),23),0),0)</f>
        <v>429</v>
      </c>
    </row>
    <row r="2079" spans="1:21" x14ac:dyDescent="0.2">
      <c r="A2079">
        <v>6603</v>
      </c>
      <c r="B2079" t="s">
        <v>325</v>
      </c>
      <c r="C2079" s="6">
        <v>0</v>
      </c>
      <c r="D2079" s="6">
        <v>0</v>
      </c>
      <c r="E2079" s="6">
        <v>0</v>
      </c>
      <c r="F2079" s="6">
        <v>0</v>
      </c>
      <c r="G2079" s="6">
        <v>0</v>
      </c>
      <c r="H2079" s="6">
        <v>0</v>
      </c>
      <c r="I2079" s="6">
        <v>0</v>
      </c>
      <c r="J2079" s="6">
        <v>0</v>
      </c>
      <c r="K2079" s="6">
        <v>0</v>
      </c>
      <c r="L2079" s="6">
        <v>0</v>
      </c>
      <c r="M2079" s="6">
        <f t="shared" si="198"/>
        <v>0</v>
      </c>
      <c r="N2079" s="6">
        <f t="shared" si="199"/>
        <v>0</v>
      </c>
      <c r="O2079" s="6">
        <f t="shared" si="200"/>
        <v>0</v>
      </c>
      <c r="P2079" s="6">
        <f t="shared" si="201"/>
        <v>0</v>
      </c>
      <c r="Q2079" s="6">
        <f t="shared" si="202"/>
        <v>0</v>
      </c>
      <c r="R2079" s="6">
        <f t="shared" si="203"/>
        <v>0</v>
      </c>
      <c r="S2079" t="str" cm="1">
        <f t="array" ref="S2079">_xlfn.IFS(R2079&gt;Q2079,"Zunahme",-1*Q2079&gt;R2079,"Abnahme",TRUE,"Konstant")</f>
        <v>Konstant</v>
      </c>
      <c r="T2079">
        <f>IFERROR(INDEX(Gemeinde_Kennzahlen!A:C,MATCH(B2079,Gemeinde_Kennzahlen!B:B,),3),0)</f>
        <v>1712</v>
      </c>
      <c r="U2079">
        <f>IFERROR(IF(ISNUMBER(INDEX(Gemeinde_Kennzahlen!A:W,MATCH(B2079,Gemeinde_Kennzahlen!B:B,),23)),INDEX(Gemeinde_Kennzahlen!A:W,MATCH(B2079,Gemeinde_Kennzahlen!B:B,),23),0),0)</f>
        <v>196</v>
      </c>
    </row>
    <row r="2080" spans="1:21" x14ac:dyDescent="0.2">
      <c r="A2080">
        <v>6604</v>
      </c>
      <c r="B2080" t="s">
        <v>324</v>
      </c>
      <c r="C2080" s="6">
        <v>0</v>
      </c>
      <c r="D2080" s="6">
        <v>0</v>
      </c>
      <c r="E2080" s="6">
        <v>0</v>
      </c>
      <c r="F2080" s="6">
        <v>0</v>
      </c>
      <c r="G2080" s="6">
        <v>0</v>
      </c>
      <c r="H2080" s="6">
        <v>0</v>
      </c>
      <c r="I2080" s="6">
        <v>0</v>
      </c>
      <c r="J2080" s="6">
        <v>0</v>
      </c>
      <c r="K2080" s="6">
        <v>0</v>
      </c>
      <c r="L2080" s="6">
        <v>0</v>
      </c>
      <c r="M2080" s="6">
        <f t="shared" si="198"/>
        <v>0</v>
      </c>
      <c r="N2080" s="6">
        <f t="shared" si="199"/>
        <v>0</v>
      </c>
      <c r="O2080" s="6">
        <f t="shared" si="200"/>
        <v>0</v>
      </c>
      <c r="P2080" s="6">
        <f t="shared" si="201"/>
        <v>0</v>
      </c>
      <c r="Q2080" s="6">
        <f t="shared" si="202"/>
        <v>0</v>
      </c>
      <c r="R2080" s="6">
        <f t="shared" si="203"/>
        <v>0</v>
      </c>
      <c r="S2080" t="str" cm="1">
        <f t="array" ref="S2080">_xlfn.IFS(R2080&gt;Q2080,"Zunahme",-1*Q2080&gt;R2080,"Abnahme",TRUE,"Konstant")</f>
        <v>Konstant</v>
      </c>
      <c r="T2080">
        <f>IFERROR(INDEX(Gemeinde_Kennzahlen!A:C,MATCH(B2080,Gemeinde_Kennzahlen!B:B,),3),0)</f>
        <v>1401</v>
      </c>
      <c r="U2080">
        <f>IFERROR(IF(ISNUMBER(INDEX(Gemeinde_Kennzahlen!A:W,MATCH(B2080,Gemeinde_Kennzahlen!B:B,),23)),INDEX(Gemeinde_Kennzahlen!A:W,MATCH(B2080,Gemeinde_Kennzahlen!B:B,),23),0),0)</f>
        <v>218</v>
      </c>
    </row>
    <row r="2081" spans="1:21" x14ac:dyDescent="0.2">
      <c r="A2081">
        <v>6605</v>
      </c>
      <c r="B2081" t="s">
        <v>323</v>
      </c>
      <c r="C2081" s="6">
        <v>0</v>
      </c>
      <c r="D2081" s="6">
        <v>3.443526170798898</v>
      </c>
      <c r="E2081" s="6">
        <v>0</v>
      </c>
      <c r="F2081" s="6">
        <v>0</v>
      </c>
      <c r="G2081" s="6">
        <v>0</v>
      </c>
      <c r="H2081" s="6">
        <v>0</v>
      </c>
      <c r="I2081" s="6">
        <v>0</v>
      </c>
      <c r="J2081" s="6">
        <v>0</v>
      </c>
      <c r="K2081" s="6">
        <v>0</v>
      </c>
      <c r="L2081" s="6">
        <v>0</v>
      </c>
      <c r="M2081" s="6">
        <f t="shared" si="198"/>
        <v>0.34435261707988979</v>
      </c>
      <c r="N2081" s="6">
        <f t="shared" si="199"/>
        <v>0</v>
      </c>
      <c r="O2081" s="6">
        <f t="shared" si="200"/>
        <v>0.68870523415977958</v>
      </c>
      <c r="P2081" s="6">
        <f t="shared" si="201"/>
        <v>0</v>
      </c>
      <c r="Q2081" s="6">
        <f t="shared" si="202"/>
        <v>0.34435261707988979</v>
      </c>
      <c r="R2081" s="6">
        <f t="shared" si="203"/>
        <v>-0.34435261707988979</v>
      </c>
      <c r="S2081" t="str" cm="1">
        <f t="array" ref="S2081">_xlfn.IFS(R2081&gt;Q2081,"Zunahme",-1*Q2081&gt;R2081,"Abnahme",TRUE,"Konstant")</f>
        <v>Konstant</v>
      </c>
      <c r="T2081">
        <f>IFERROR(INDEX(Gemeinde_Kennzahlen!A:C,MATCH(B2081,Gemeinde_Kennzahlen!B:B,),3),0)</f>
        <v>2277</v>
      </c>
      <c r="U2081">
        <f>IFERROR(IF(ISNUMBER(INDEX(Gemeinde_Kennzahlen!A:W,MATCH(B2081,Gemeinde_Kennzahlen!B:B,),23)),INDEX(Gemeinde_Kennzahlen!A:W,MATCH(B2081,Gemeinde_Kennzahlen!B:B,),23),0),0)</f>
        <v>627</v>
      </c>
    </row>
    <row r="2082" spans="1:21" x14ac:dyDescent="0.2">
      <c r="A2082">
        <v>6606</v>
      </c>
      <c r="B2082" t="s">
        <v>322</v>
      </c>
      <c r="C2082" s="6">
        <v>0</v>
      </c>
      <c r="D2082" s="6">
        <v>0</v>
      </c>
      <c r="E2082" s="6">
        <v>2.1399529210357371</v>
      </c>
      <c r="F2082" s="6">
        <v>2.1399529210357371</v>
      </c>
      <c r="G2082" s="6">
        <v>4.2799058420714742</v>
      </c>
      <c r="H2082" s="6">
        <v>2.1399529210357371</v>
      </c>
      <c r="I2082" s="6">
        <v>4.2799058420714742</v>
      </c>
      <c r="J2082" s="6">
        <v>6.4198587631072117</v>
      </c>
      <c r="K2082" s="6">
        <v>4.2799058420714742</v>
      </c>
      <c r="L2082" s="6">
        <v>6.4198587631072117</v>
      </c>
      <c r="M2082" s="6">
        <f t="shared" si="198"/>
        <v>3.2099293815536059</v>
      </c>
      <c r="N2082" s="6">
        <f t="shared" si="199"/>
        <v>3.2099293815536054</v>
      </c>
      <c r="O2082" s="6">
        <f t="shared" si="200"/>
        <v>1.7119623368285897</v>
      </c>
      <c r="P2082" s="6">
        <f t="shared" si="201"/>
        <v>4.7078964262786211</v>
      </c>
      <c r="Q2082" s="6">
        <f t="shared" si="202"/>
        <v>0.73093307411082076</v>
      </c>
      <c r="R2082" s="6">
        <f t="shared" si="203"/>
        <v>1.4979670447250153</v>
      </c>
      <c r="S2082" t="str" cm="1">
        <f t="array" ref="S2082">_xlfn.IFS(R2082&gt;Q2082,"Zunahme",-1*Q2082&gt;R2082,"Abnahme",TRUE,"Konstant")</f>
        <v>Zunahme</v>
      </c>
      <c r="T2082">
        <f>IFERROR(INDEX(Gemeinde_Kennzahlen!A:C,MATCH(B2082,Gemeinde_Kennzahlen!B:B,),3),0)</f>
        <v>3380</v>
      </c>
      <c r="U2082">
        <f>IFERROR(IF(ISNUMBER(INDEX(Gemeinde_Kennzahlen!A:W,MATCH(B2082,Gemeinde_Kennzahlen!B:B,),23)),INDEX(Gemeinde_Kennzahlen!A:W,MATCH(B2082,Gemeinde_Kennzahlen!B:B,),23),0),0)</f>
        <v>1293</v>
      </c>
    </row>
    <row r="2083" spans="1:21" x14ac:dyDescent="0.2">
      <c r="A2083">
        <v>6607</v>
      </c>
      <c r="B2083" t="s">
        <v>321</v>
      </c>
      <c r="C2083" s="6">
        <v>0.77411363988233473</v>
      </c>
      <c r="D2083" s="6">
        <v>0.77411363988233473</v>
      </c>
      <c r="E2083" s="6">
        <v>0</v>
      </c>
      <c r="F2083" s="6">
        <v>1.5482272797646695</v>
      </c>
      <c r="G2083" s="6">
        <v>0.77411363988233473</v>
      </c>
      <c r="H2083" s="6">
        <v>1.5482272797646695</v>
      </c>
      <c r="I2083" s="6">
        <v>0.77411363988233473</v>
      </c>
      <c r="J2083" s="6">
        <v>1.5482272797646695</v>
      </c>
      <c r="K2083" s="6">
        <v>2.322340919647004</v>
      </c>
      <c r="L2083" s="6">
        <v>0.77411363988233473</v>
      </c>
      <c r="M2083" s="6">
        <f t="shared" si="198"/>
        <v>1.0837590958352687</v>
      </c>
      <c r="N2083" s="6">
        <f t="shared" si="199"/>
        <v>0.77411363988233473</v>
      </c>
      <c r="O2083" s="6">
        <f t="shared" si="200"/>
        <v>0.77411363988233473</v>
      </c>
      <c r="P2083" s="6">
        <f t="shared" si="201"/>
        <v>1.3934045517882026</v>
      </c>
      <c r="Q2083" s="6">
        <f t="shared" si="202"/>
        <v>0.20643030396862258</v>
      </c>
      <c r="R2083" s="6">
        <f t="shared" si="203"/>
        <v>0.3096454559529338</v>
      </c>
      <c r="S2083" t="str" cm="1">
        <f t="array" ref="S2083">_xlfn.IFS(R2083&gt;Q2083,"Zunahme",-1*Q2083&gt;R2083,"Abnahme",TRUE,"Konstant")</f>
        <v>Zunahme</v>
      </c>
      <c r="T2083">
        <f>IFERROR(INDEX(Gemeinde_Kennzahlen!A:C,MATCH(B2083,Gemeinde_Kennzahlen!B:B,),3),0)</f>
        <v>10244</v>
      </c>
      <c r="U2083">
        <f>IFERROR(IF(ISNUMBER(INDEX(Gemeinde_Kennzahlen!A:W,MATCH(B2083,Gemeinde_Kennzahlen!B:B,),23)),INDEX(Gemeinde_Kennzahlen!A:W,MATCH(B2083,Gemeinde_Kennzahlen!B:B,),23),0),0)</f>
        <v>2674</v>
      </c>
    </row>
    <row r="2084" spans="1:21" x14ac:dyDescent="0.2">
      <c r="A2084">
        <v>6608</v>
      </c>
      <c r="B2084" t="s">
        <v>320</v>
      </c>
      <c r="C2084" s="6">
        <v>1.6564518800728838</v>
      </c>
      <c r="D2084" s="6">
        <v>2.0705648500911047</v>
      </c>
      <c r="E2084" s="6">
        <v>2.0705648500911047</v>
      </c>
      <c r="F2084" s="6">
        <v>2.6917343051184361</v>
      </c>
      <c r="G2084" s="6">
        <v>3.5199602451548784</v>
      </c>
      <c r="H2084" s="6">
        <v>2.0705648500911047</v>
      </c>
      <c r="I2084" s="6">
        <v>2.2776213351002155</v>
      </c>
      <c r="J2084" s="6">
        <v>2.0705648500911047</v>
      </c>
      <c r="K2084" s="6">
        <v>1.0352824250455523</v>
      </c>
      <c r="L2084" s="6">
        <v>1.0352824250455523</v>
      </c>
      <c r="M2084" s="6">
        <f t="shared" si="198"/>
        <v>2.0498592015901935</v>
      </c>
      <c r="N2084" s="6">
        <f t="shared" si="199"/>
        <v>2.0705648500911047</v>
      </c>
      <c r="O2084" s="6">
        <f t="shared" si="200"/>
        <v>2.4018552261056816</v>
      </c>
      <c r="P2084" s="6">
        <f t="shared" si="201"/>
        <v>1.6978631770747057</v>
      </c>
      <c r="Q2084" s="6">
        <f t="shared" si="202"/>
        <v>0.23190737143740625</v>
      </c>
      <c r="R2084" s="6">
        <f t="shared" si="203"/>
        <v>-0.35199602451548784</v>
      </c>
      <c r="S2084" t="str" cm="1">
        <f t="array" ref="S2084">_xlfn.IFS(R2084&gt;Q2084,"Zunahme",-1*Q2084&gt;R2084,"Abnahme",TRUE,"Konstant")</f>
        <v>Abnahme</v>
      </c>
      <c r="T2084">
        <f>IFERROR(INDEX(Gemeinde_Kennzahlen!A:C,MATCH(B2084,Gemeinde_Kennzahlen!B:B,),3),0)</f>
        <v>22621</v>
      </c>
      <c r="U2084">
        <f>IFERROR(IF(ISNUMBER(INDEX(Gemeinde_Kennzahlen!A:W,MATCH(B2084,Gemeinde_Kennzahlen!B:B,),23)),INDEX(Gemeinde_Kennzahlen!A:W,MATCH(B2084,Gemeinde_Kennzahlen!B:B,),23),0),0)</f>
        <v>25675</v>
      </c>
    </row>
    <row r="2085" spans="1:21" x14ac:dyDescent="0.2">
      <c r="A2085">
        <v>6609</v>
      </c>
      <c r="B2085" t="s">
        <v>319</v>
      </c>
      <c r="C2085" s="6">
        <v>0</v>
      </c>
      <c r="D2085" s="6">
        <v>8.1833060556464812</v>
      </c>
      <c r="E2085" s="6">
        <v>0</v>
      </c>
      <c r="F2085" s="6">
        <v>0</v>
      </c>
      <c r="G2085" s="6">
        <v>0</v>
      </c>
      <c r="H2085" s="6">
        <v>0</v>
      </c>
      <c r="I2085" s="6">
        <v>0</v>
      </c>
      <c r="J2085" s="6">
        <v>0</v>
      </c>
      <c r="K2085" s="6">
        <v>0</v>
      </c>
      <c r="L2085" s="6">
        <v>0</v>
      </c>
      <c r="M2085" s="6">
        <f t="shared" si="198"/>
        <v>0.81833060556464809</v>
      </c>
      <c r="N2085" s="6">
        <f t="shared" si="199"/>
        <v>0</v>
      </c>
      <c r="O2085" s="6">
        <f t="shared" si="200"/>
        <v>1.6366612111292962</v>
      </c>
      <c r="P2085" s="6">
        <f t="shared" si="201"/>
        <v>0</v>
      </c>
      <c r="Q2085" s="6">
        <f t="shared" si="202"/>
        <v>0.81833060556464798</v>
      </c>
      <c r="R2085" s="6">
        <f t="shared" si="203"/>
        <v>-0.81833060556464809</v>
      </c>
      <c r="S2085" t="str" cm="1">
        <f t="array" ref="S2085">_xlfn.IFS(R2085&gt;Q2085,"Zunahme",-1*Q2085&gt;R2085,"Abnahme",TRUE,"Konstant")</f>
        <v>Konstant</v>
      </c>
      <c r="T2085">
        <f>IFERROR(INDEX(Gemeinde_Kennzahlen!A:C,MATCH(B2085,Gemeinde_Kennzahlen!B:B,),3),0)</f>
        <v>986</v>
      </c>
      <c r="U2085">
        <f>IFERROR(IF(ISNUMBER(INDEX(Gemeinde_Kennzahlen!A:W,MATCH(B2085,Gemeinde_Kennzahlen!B:B,),23)),INDEX(Gemeinde_Kennzahlen!A:W,MATCH(B2085,Gemeinde_Kennzahlen!B:B,),23),0),0)</f>
        <v>236</v>
      </c>
    </row>
    <row r="2086" spans="1:21" x14ac:dyDescent="0.2">
      <c r="A2086">
        <v>6610</v>
      </c>
      <c r="B2086" t="s">
        <v>318</v>
      </c>
      <c r="C2086" s="6">
        <v>0</v>
      </c>
      <c r="D2086" s="6">
        <v>0</v>
      </c>
      <c r="E2086" s="6">
        <v>0</v>
      </c>
      <c r="F2086" s="6">
        <v>0</v>
      </c>
      <c r="G2086" s="6">
        <v>0</v>
      </c>
      <c r="H2086" s="6">
        <v>0</v>
      </c>
      <c r="I2086" s="6">
        <v>0</v>
      </c>
      <c r="J2086" s="6">
        <v>0</v>
      </c>
      <c r="K2086" s="6">
        <v>0</v>
      </c>
      <c r="L2086" s="6">
        <v>12.642225031605562</v>
      </c>
      <c r="M2086" s="6">
        <f t="shared" si="198"/>
        <v>1.2642225031605563</v>
      </c>
      <c r="N2086" s="6">
        <f t="shared" si="199"/>
        <v>0</v>
      </c>
      <c r="O2086" s="6">
        <f t="shared" si="200"/>
        <v>0</v>
      </c>
      <c r="P2086" s="6">
        <f t="shared" si="201"/>
        <v>2.5284450063211126</v>
      </c>
      <c r="Q2086" s="6">
        <f t="shared" si="202"/>
        <v>1.2642225031605561</v>
      </c>
      <c r="R2086" s="6">
        <f t="shared" si="203"/>
        <v>1.2642225031605563</v>
      </c>
      <c r="S2086" t="str" cm="1">
        <f t="array" ref="S2086">_xlfn.IFS(R2086&gt;Q2086,"Zunahme",-1*Q2086&gt;R2086,"Abnahme",TRUE,"Konstant")</f>
        <v>Konstant</v>
      </c>
      <c r="T2086">
        <f>IFERROR(INDEX(Gemeinde_Kennzahlen!A:C,MATCH(B2086,Gemeinde_Kennzahlen!B:B,),3),0)</f>
        <v>791</v>
      </c>
      <c r="U2086">
        <f>IFERROR(IF(ISNUMBER(INDEX(Gemeinde_Kennzahlen!A:W,MATCH(B2086,Gemeinde_Kennzahlen!B:B,),23)),INDEX(Gemeinde_Kennzahlen!A:W,MATCH(B2086,Gemeinde_Kennzahlen!B:B,),23),0),0)</f>
        <v>0</v>
      </c>
    </row>
    <row r="2087" spans="1:21" x14ac:dyDescent="0.2">
      <c r="A2087">
        <v>6611</v>
      </c>
      <c r="B2087" t="s">
        <v>317</v>
      </c>
      <c r="C2087" s="6">
        <v>0</v>
      </c>
      <c r="D2087" s="6">
        <v>0</v>
      </c>
      <c r="E2087" s="6">
        <v>5.4585152838427948</v>
      </c>
      <c r="F2087" s="6">
        <v>0</v>
      </c>
      <c r="G2087" s="6">
        <v>0</v>
      </c>
      <c r="H2087" s="6">
        <v>0</v>
      </c>
      <c r="I2087" s="6">
        <v>0</v>
      </c>
      <c r="J2087" s="6">
        <v>0</v>
      </c>
      <c r="K2087" s="6">
        <v>0</v>
      </c>
      <c r="L2087" s="6">
        <v>5.4585152838427948</v>
      </c>
      <c r="M2087" s="6">
        <f t="shared" si="198"/>
        <v>1.0917030567685591</v>
      </c>
      <c r="N2087" s="6">
        <f t="shared" si="199"/>
        <v>0</v>
      </c>
      <c r="O2087" s="6">
        <f t="shared" si="200"/>
        <v>1.0917030567685591</v>
      </c>
      <c r="P2087" s="6">
        <f t="shared" si="201"/>
        <v>1.0917030567685591</v>
      </c>
      <c r="Q2087" s="6">
        <f t="shared" si="202"/>
        <v>0.72780203784570585</v>
      </c>
      <c r="R2087" s="6">
        <f t="shared" si="203"/>
        <v>0</v>
      </c>
      <c r="S2087" t="str" cm="1">
        <f t="array" ref="S2087">_xlfn.IFS(R2087&gt;Q2087,"Zunahme",-1*Q2087&gt;R2087,"Abnahme",TRUE,"Konstant")</f>
        <v>Konstant</v>
      </c>
      <c r="T2087">
        <f>IFERROR(INDEX(Gemeinde_Kennzahlen!A:C,MATCH(B2087,Gemeinde_Kennzahlen!B:B,),3),0)</f>
        <v>1698</v>
      </c>
      <c r="U2087">
        <f>IFERROR(IF(ISNUMBER(INDEX(Gemeinde_Kennzahlen!A:W,MATCH(B2087,Gemeinde_Kennzahlen!B:B,),23)),INDEX(Gemeinde_Kennzahlen!A:W,MATCH(B2087,Gemeinde_Kennzahlen!B:B,),23),0),0)</f>
        <v>134</v>
      </c>
    </row>
    <row r="2088" spans="1:21" x14ac:dyDescent="0.2">
      <c r="A2088">
        <v>6612</v>
      </c>
      <c r="B2088" t="s">
        <v>316</v>
      </c>
      <c r="C2088" s="6">
        <v>2.8555111364934325</v>
      </c>
      <c r="D2088" s="6">
        <v>2.2844089091947462</v>
      </c>
      <c r="E2088" s="6">
        <v>3.9977155910908055</v>
      </c>
      <c r="F2088" s="6">
        <v>2.2844089091947462</v>
      </c>
      <c r="G2088" s="6">
        <v>3.4266133637921188</v>
      </c>
      <c r="H2088" s="6">
        <v>1.7133066818960594</v>
      </c>
      <c r="I2088" s="6">
        <v>2.2844089091947462</v>
      </c>
      <c r="J2088" s="6">
        <v>2.2844089091947462</v>
      </c>
      <c r="K2088" s="6">
        <v>0.57110222729868654</v>
      </c>
      <c r="L2088" s="6">
        <v>0.57110222729868654</v>
      </c>
      <c r="M2088" s="6">
        <f t="shared" si="198"/>
        <v>2.2272986864648776</v>
      </c>
      <c r="N2088" s="6">
        <f t="shared" si="199"/>
        <v>2.2844089091947462</v>
      </c>
      <c r="O2088" s="6">
        <f t="shared" si="200"/>
        <v>2.9697315819531696</v>
      </c>
      <c r="P2088" s="6">
        <f t="shared" si="201"/>
        <v>1.4848657909765848</v>
      </c>
      <c r="Q2088" s="6">
        <f t="shared" si="202"/>
        <v>0.34529520554382365</v>
      </c>
      <c r="R2088" s="6">
        <f t="shared" si="203"/>
        <v>-0.74243289548829283</v>
      </c>
      <c r="S2088" t="str" cm="1">
        <f t="array" ref="S2088">_xlfn.IFS(R2088&gt;Q2088,"Zunahme",-1*Q2088&gt;R2088,"Abnahme",TRUE,"Konstant")</f>
        <v>Abnahme</v>
      </c>
      <c r="T2088">
        <f>IFERROR(INDEX(Gemeinde_Kennzahlen!A:C,MATCH(B2088,Gemeinde_Kennzahlen!B:B,),3),0)</f>
        <v>12504</v>
      </c>
      <c r="U2088">
        <f>IFERROR(IF(ISNUMBER(INDEX(Gemeinde_Kennzahlen!A:W,MATCH(B2088,Gemeinde_Kennzahlen!B:B,),23)),INDEX(Gemeinde_Kennzahlen!A:W,MATCH(B2088,Gemeinde_Kennzahlen!B:B,),23),0),0)</f>
        <v>5006</v>
      </c>
    </row>
    <row r="2089" spans="1:21" x14ac:dyDescent="0.2">
      <c r="A2089">
        <v>6613</v>
      </c>
      <c r="B2089" t="s">
        <v>315</v>
      </c>
      <c r="C2089" s="6">
        <v>1.7308524448290783</v>
      </c>
      <c r="D2089" s="6">
        <v>0.86542622241453915</v>
      </c>
      <c r="E2089" s="6">
        <v>1.7308524448290783</v>
      </c>
      <c r="F2089" s="6">
        <v>6.0579835569017746</v>
      </c>
      <c r="G2089" s="6">
        <v>0.86542622241453915</v>
      </c>
      <c r="H2089" s="6">
        <v>1.7308524448290783</v>
      </c>
      <c r="I2089" s="6">
        <v>1.7308524448290783</v>
      </c>
      <c r="J2089" s="6">
        <v>1.7308524448290783</v>
      </c>
      <c r="K2089" s="6">
        <v>2.5962786672436176</v>
      </c>
      <c r="L2089" s="6">
        <v>0.86542622241453915</v>
      </c>
      <c r="M2089" s="6">
        <f t="shared" si="198"/>
        <v>1.99048031155344</v>
      </c>
      <c r="N2089" s="6">
        <f t="shared" si="199"/>
        <v>1.7308524448290783</v>
      </c>
      <c r="O2089" s="6">
        <f t="shared" si="200"/>
        <v>2.2501081782778019</v>
      </c>
      <c r="P2089" s="6">
        <f t="shared" si="201"/>
        <v>1.7308524448290783</v>
      </c>
      <c r="Q2089" s="6">
        <f t="shared" si="202"/>
        <v>0.48357290103101724</v>
      </c>
      <c r="R2089" s="6">
        <f t="shared" si="203"/>
        <v>-0.25962786672436167</v>
      </c>
      <c r="S2089" t="str" cm="1">
        <f t="array" ref="S2089">_xlfn.IFS(R2089&gt;Q2089,"Zunahme",-1*Q2089&gt;R2089,"Abnahme",TRUE,"Konstant")</f>
        <v>Konstant</v>
      </c>
      <c r="T2089">
        <f>IFERROR(INDEX(Gemeinde_Kennzahlen!A:C,MATCH(B2089,Gemeinde_Kennzahlen!B:B,),3),0)</f>
        <v>8674</v>
      </c>
      <c r="U2089">
        <f>IFERROR(IF(ISNUMBER(INDEX(Gemeinde_Kennzahlen!A:W,MATCH(B2089,Gemeinde_Kennzahlen!B:B,),23)),INDEX(Gemeinde_Kennzahlen!A:W,MATCH(B2089,Gemeinde_Kennzahlen!B:B,),23),0),0)</f>
        <v>2881</v>
      </c>
    </row>
    <row r="2090" spans="1:21" x14ac:dyDescent="0.2">
      <c r="A2090">
        <v>6614</v>
      </c>
      <c r="B2090" t="s">
        <v>314</v>
      </c>
      <c r="C2090" s="6">
        <v>0</v>
      </c>
      <c r="D2090" s="6">
        <v>0</v>
      </c>
      <c r="E2090" s="6">
        <v>0</v>
      </c>
      <c r="F2090" s="6">
        <v>0</v>
      </c>
      <c r="G2090" s="6">
        <v>0</v>
      </c>
      <c r="H2090" s="6">
        <v>0</v>
      </c>
      <c r="I2090" s="6">
        <v>0</v>
      </c>
      <c r="J2090" s="6">
        <v>0</v>
      </c>
      <c r="K2090" s="6">
        <v>0</v>
      </c>
      <c r="L2090" s="6">
        <v>0</v>
      </c>
      <c r="M2090" s="6">
        <f t="shared" si="198"/>
        <v>0</v>
      </c>
      <c r="N2090" s="6">
        <f t="shared" si="199"/>
        <v>0</v>
      </c>
      <c r="O2090" s="6">
        <f t="shared" si="200"/>
        <v>0</v>
      </c>
      <c r="P2090" s="6">
        <f t="shared" si="201"/>
        <v>0</v>
      </c>
      <c r="Q2090" s="6">
        <f t="shared" si="202"/>
        <v>0</v>
      </c>
      <c r="R2090" s="6">
        <f t="shared" si="203"/>
        <v>0</v>
      </c>
      <c r="S2090" t="str" cm="1">
        <f t="array" ref="S2090">_xlfn.IFS(R2090&gt;Q2090,"Zunahme",-1*Q2090&gt;R2090,"Abnahme",TRUE,"Konstant")</f>
        <v>Konstant</v>
      </c>
      <c r="T2090">
        <f>IFERROR(INDEX(Gemeinde_Kennzahlen!A:C,MATCH(B2090,Gemeinde_Kennzahlen!B:B,),3),0)</f>
        <v>1188</v>
      </c>
      <c r="U2090">
        <f>IFERROR(IF(ISNUMBER(INDEX(Gemeinde_Kennzahlen!A:W,MATCH(B2090,Gemeinde_Kennzahlen!B:B,),23)),INDEX(Gemeinde_Kennzahlen!A:W,MATCH(B2090,Gemeinde_Kennzahlen!B:B,),23),0),0)</f>
        <v>169</v>
      </c>
    </row>
    <row r="2091" spans="1:21" x14ac:dyDescent="0.2">
      <c r="A2091">
        <v>6615</v>
      </c>
      <c r="B2091" t="s">
        <v>313</v>
      </c>
      <c r="C2091" s="6">
        <v>0</v>
      </c>
      <c r="D2091" s="6">
        <v>0</v>
      </c>
      <c r="E2091" s="6">
        <v>0</v>
      </c>
      <c r="F2091" s="6">
        <v>10.432968179447052</v>
      </c>
      <c r="G2091" s="6">
        <v>0</v>
      </c>
      <c r="H2091" s="6">
        <v>0</v>
      </c>
      <c r="I2091" s="6">
        <v>0</v>
      </c>
      <c r="J2091" s="6">
        <v>0</v>
      </c>
      <c r="K2091" s="6">
        <v>5.2164840897235258</v>
      </c>
      <c r="L2091" s="6">
        <v>0</v>
      </c>
      <c r="M2091" s="6">
        <f t="shared" si="198"/>
        <v>1.5649452269170578</v>
      </c>
      <c r="N2091" s="6">
        <f t="shared" si="199"/>
        <v>0</v>
      </c>
      <c r="O2091" s="6">
        <f t="shared" si="200"/>
        <v>2.0865936358894102</v>
      </c>
      <c r="P2091" s="6">
        <f t="shared" si="201"/>
        <v>1.0432968179447051</v>
      </c>
      <c r="Q2091" s="6">
        <f t="shared" si="202"/>
        <v>1.1133931903030512</v>
      </c>
      <c r="R2091" s="6">
        <f t="shared" si="203"/>
        <v>-0.52164840897235276</v>
      </c>
      <c r="S2091" t="str" cm="1">
        <f t="array" ref="S2091">_xlfn.IFS(R2091&gt;Q2091,"Zunahme",-1*Q2091&gt;R2091,"Abnahme",TRUE,"Konstant")</f>
        <v>Konstant</v>
      </c>
      <c r="T2091">
        <f>IFERROR(INDEX(Gemeinde_Kennzahlen!A:C,MATCH(B2091,Gemeinde_Kennzahlen!B:B,),3),0)</f>
        <v>1709</v>
      </c>
      <c r="U2091">
        <f>IFERROR(IF(ISNUMBER(INDEX(Gemeinde_Kennzahlen!A:W,MATCH(B2091,Gemeinde_Kennzahlen!B:B,),23)),INDEX(Gemeinde_Kennzahlen!A:W,MATCH(B2091,Gemeinde_Kennzahlen!B:B,),23),0),0)</f>
        <v>208</v>
      </c>
    </row>
    <row r="2092" spans="1:21" x14ac:dyDescent="0.2">
      <c r="A2092">
        <v>6616</v>
      </c>
      <c r="B2092" t="s">
        <v>312</v>
      </c>
      <c r="C2092" s="6">
        <v>0.78039644139222719</v>
      </c>
      <c r="D2092" s="6">
        <v>2.3411893241766815</v>
      </c>
      <c r="E2092" s="6">
        <v>3.9019822069611361</v>
      </c>
      <c r="F2092" s="6">
        <v>0.78039644139222719</v>
      </c>
      <c r="G2092" s="6">
        <v>1.5607928827844544</v>
      </c>
      <c r="H2092" s="6">
        <v>1.5607928827844544</v>
      </c>
      <c r="I2092" s="6">
        <v>2.3411893241766815</v>
      </c>
      <c r="J2092" s="6">
        <v>1.5607928827844544</v>
      </c>
      <c r="K2092" s="6">
        <v>0.78039644139222719</v>
      </c>
      <c r="L2092" s="6">
        <v>1.5607928827844544</v>
      </c>
      <c r="M2092" s="6">
        <f t="shared" si="198"/>
        <v>1.7168721710628998</v>
      </c>
      <c r="N2092" s="6">
        <f t="shared" si="199"/>
        <v>1.5607928827844544</v>
      </c>
      <c r="O2092" s="6">
        <f t="shared" si="200"/>
        <v>1.8729514593413452</v>
      </c>
      <c r="P2092" s="6">
        <f t="shared" si="201"/>
        <v>1.5607928827844544</v>
      </c>
      <c r="Q2092" s="6">
        <f t="shared" si="202"/>
        <v>0.30336360724443584</v>
      </c>
      <c r="R2092" s="6">
        <f t="shared" si="203"/>
        <v>-0.15607928827844542</v>
      </c>
      <c r="S2092" t="str" cm="1">
        <f t="array" ref="S2092">_xlfn.IFS(R2092&gt;Q2092,"Zunahme",-1*Q2092&gt;R2092,"Abnahme",TRUE,"Konstant")</f>
        <v>Konstant</v>
      </c>
      <c r="T2092">
        <f>IFERROR(INDEX(Gemeinde_Kennzahlen!A:C,MATCH(B2092,Gemeinde_Kennzahlen!B:B,),3),0)</f>
        <v>8299</v>
      </c>
      <c r="U2092">
        <f>IFERROR(IF(ISNUMBER(INDEX(Gemeinde_Kennzahlen!A:W,MATCH(B2092,Gemeinde_Kennzahlen!B:B,),23)),INDEX(Gemeinde_Kennzahlen!A:W,MATCH(B2092,Gemeinde_Kennzahlen!B:B,),23),0),0)</f>
        <v>4515</v>
      </c>
    </row>
    <row r="2093" spans="1:21" x14ac:dyDescent="0.2">
      <c r="A2093">
        <v>6617</v>
      </c>
      <c r="B2093" t="s">
        <v>311</v>
      </c>
      <c r="C2093" s="6">
        <v>0</v>
      </c>
      <c r="D2093" s="6">
        <v>5.2015604681404417</v>
      </c>
      <c r="E2093" s="6">
        <v>3.9011703511053315</v>
      </c>
      <c r="F2093" s="6">
        <v>0</v>
      </c>
      <c r="G2093" s="6">
        <v>2.6007802340702209</v>
      </c>
      <c r="H2093" s="6">
        <v>1.3003901170351104</v>
      </c>
      <c r="I2093" s="6">
        <v>3.9011703511053315</v>
      </c>
      <c r="J2093" s="6">
        <v>1.3003901170351104</v>
      </c>
      <c r="K2093" s="6">
        <v>0</v>
      </c>
      <c r="L2093" s="6">
        <v>1.3003901170351104</v>
      </c>
      <c r="M2093" s="6">
        <f t="shared" si="198"/>
        <v>1.9505851755526655</v>
      </c>
      <c r="N2093" s="6">
        <f t="shared" si="199"/>
        <v>1.3003901170351104</v>
      </c>
      <c r="O2093" s="6">
        <f t="shared" si="200"/>
        <v>2.3407022106631987</v>
      </c>
      <c r="P2093" s="6">
        <f t="shared" si="201"/>
        <v>1.5604681404421326</v>
      </c>
      <c r="Q2093" s="6">
        <f t="shared" si="202"/>
        <v>0.58957392755680305</v>
      </c>
      <c r="R2093" s="6">
        <f t="shared" si="203"/>
        <v>-0.39011703511053297</v>
      </c>
      <c r="S2093" t="str" cm="1">
        <f t="array" ref="S2093">_xlfn.IFS(R2093&gt;Q2093,"Zunahme",-1*Q2093&gt;R2093,"Abnahme",TRUE,"Konstant")</f>
        <v>Konstant</v>
      </c>
      <c r="T2093">
        <f>IFERROR(INDEX(Gemeinde_Kennzahlen!A:C,MATCH(B2093,Gemeinde_Kennzahlen!B:B,),3),0)</f>
        <v>5598</v>
      </c>
      <c r="U2093">
        <f>IFERROR(IF(ISNUMBER(INDEX(Gemeinde_Kennzahlen!A:W,MATCH(B2093,Gemeinde_Kennzahlen!B:B,),23)),INDEX(Gemeinde_Kennzahlen!A:W,MATCH(B2093,Gemeinde_Kennzahlen!B:B,),23),0),0)</f>
        <v>2092</v>
      </c>
    </row>
    <row r="2094" spans="1:21" x14ac:dyDescent="0.2">
      <c r="A2094">
        <v>6618</v>
      </c>
      <c r="B2094" t="s">
        <v>310</v>
      </c>
      <c r="C2094" s="6">
        <v>1.7677214071062402</v>
      </c>
      <c r="D2094" s="6">
        <v>0</v>
      </c>
      <c r="E2094" s="6">
        <v>0</v>
      </c>
      <c r="F2094" s="6">
        <v>3.5354428142124803</v>
      </c>
      <c r="G2094" s="6">
        <v>0</v>
      </c>
      <c r="H2094" s="6">
        <v>0</v>
      </c>
      <c r="I2094" s="6">
        <v>1.7677214071062402</v>
      </c>
      <c r="J2094" s="6">
        <v>1.7677214071062402</v>
      </c>
      <c r="K2094" s="6">
        <v>0</v>
      </c>
      <c r="L2094" s="6">
        <v>1.7677214071062402</v>
      </c>
      <c r="M2094" s="6">
        <f t="shared" si="198"/>
        <v>1.060632844263744</v>
      </c>
      <c r="N2094" s="6">
        <f t="shared" si="199"/>
        <v>0.88386070355312008</v>
      </c>
      <c r="O2094" s="6">
        <f t="shared" si="200"/>
        <v>1.060632844263744</v>
      </c>
      <c r="P2094" s="6">
        <f t="shared" si="201"/>
        <v>1.060632844263744</v>
      </c>
      <c r="Q2094" s="6">
        <f t="shared" si="202"/>
        <v>0.39085790941669901</v>
      </c>
      <c r="R2094" s="6">
        <f t="shared" si="203"/>
        <v>0</v>
      </c>
      <c r="S2094" t="str" cm="1">
        <f t="array" ref="S2094">_xlfn.IFS(R2094&gt;Q2094,"Zunahme",-1*Q2094&gt;R2094,"Abnahme",TRUE,"Konstant")</f>
        <v>Konstant</v>
      </c>
      <c r="T2094">
        <f>IFERROR(INDEX(Gemeinde_Kennzahlen!A:C,MATCH(B2094,Gemeinde_Kennzahlen!B:B,),3),0)</f>
        <v>4631</v>
      </c>
      <c r="U2094">
        <f>IFERROR(IF(ISNUMBER(INDEX(Gemeinde_Kennzahlen!A:W,MATCH(B2094,Gemeinde_Kennzahlen!B:B,),23)),INDEX(Gemeinde_Kennzahlen!A:W,MATCH(B2094,Gemeinde_Kennzahlen!B:B,),23),0),0)</f>
        <v>1026</v>
      </c>
    </row>
    <row r="2095" spans="1:21" x14ac:dyDescent="0.2">
      <c r="A2095">
        <v>6619</v>
      </c>
      <c r="B2095" t="s">
        <v>309</v>
      </c>
      <c r="C2095" s="6">
        <v>3.9761431411530817</v>
      </c>
      <c r="D2095" s="6">
        <v>0</v>
      </c>
      <c r="E2095" s="6">
        <v>0</v>
      </c>
      <c r="F2095" s="6">
        <v>0</v>
      </c>
      <c r="G2095" s="6">
        <v>0</v>
      </c>
      <c r="H2095" s="6">
        <v>3.9761431411530817</v>
      </c>
      <c r="I2095" s="6">
        <v>0</v>
      </c>
      <c r="J2095" s="6">
        <v>0</v>
      </c>
      <c r="K2095" s="6">
        <v>0</v>
      </c>
      <c r="L2095" s="6">
        <v>0</v>
      </c>
      <c r="M2095" s="6">
        <f t="shared" si="198"/>
        <v>0.79522862823061635</v>
      </c>
      <c r="N2095" s="6">
        <f t="shared" si="199"/>
        <v>0</v>
      </c>
      <c r="O2095" s="6">
        <f t="shared" si="200"/>
        <v>0.79522862823061635</v>
      </c>
      <c r="P2095" s="6">
        <f t="shared" si="201"/>
        <v>0.79522862823061635</v>
      </c>
      <c r="Q2095" s="6">
        <f t="shared" si="202"/>
        <v>0.53015241882041086</v>
      </c>
      <c r="R2095" s="6">
        <f t="shared" si="203"/>
        <v>0</v>
      </c>
      <c r="S2095" t="str" cm="1">
        <f t="array" ref="S2095">_xlfn.IFS(R2095&gt;Q2095,"Zunahme",-1*Q2095&gt;R2095,"Abnahme",TRUE,"Konstant")</f>
        <v>Konstant</v>
      </c>
      <c r="T2095">
        <f>IFERROR(INDEX(Gemeinde_Kennzahlen!A:C,MATCH(B2095,Gemeinde_Kennzahlen!B:B,),3),0)</f>
        <v>2186</v>
      </c>
      <c r="U2095">
        <f>IFERROR(IF(ISNUMBER(INDEX(Gemeinde_Kennzahlen!A:W,MATCH(B2095,Gemeinde_Kennzahlen!B:B,),23)),INDEX(Gemeinde_Kennzahlen!A:W,MATCH(B2095,Gemeinde_Kennzahlen!B:B,),23),0),0)</f>
        <v>329</v>
      </c>
    </row>
    <row r="2096" spans="1:21" x14ac:dyDescent="0.2">
      <c r="A2096">
        <v>6620</v>
      </c>
      <c r="B2096" t="s">
        <v>308</v>
      </c>
      <c r="C2096" s="6">
        <v>3.9323633503735742</v>
      </c>
      <c r="D2096" s="6">
        <v>0</v>
      </c>
      <c r="E2096" s="6">
        <v>0</v>
      </c>
      <c r="F2096" s="6">
        <v>0</v>
      </c>
      <c r="G2096" s="6">
        <v>0</v>
      </c>
      <c r="H2096" s="6">
        <v>0</v>
      </c>
      <c r="I2096" s="6">
        <v>3.9323633503735742</v>
      </c>
      <c r="J2096" s="6">
        <v>0</v>
      </c>
      <c r="K2096" s="6">
        <v>0</v>
      </c>
      <c r="L2096" s="6">
        <v>0</v>
      </c>
      <c r="M2096" s="6">
        <f t="shared" si="198"/>
        <v>0.78647267007471489</v>
      </c>
      <c r="N2096" s="6">
        <f t="shared" si="199"/>
        <v>0</v>
      </c>
      <c r="O2096" s="6">
        <f t="shared" si="200"/>
        <v>0.78647267007471489</v>
      </c>
      <c r="P2096" s="6">
        <f t="shared" si="201"/>
        <v>0.78647267007471489</v>
      </c>
      <c r="Q2096" s="6">
        <f t="shared" si="202"/>
        <v>0.52431511338314318</v>
      </c>
      <c r="R2096" s="6">
        <f t="shared" si="203"/>
        <v>0</v>
      </c>
      <c r="S2096" t="str" cm="1">
        <f t="array" ref="S2096">_xlfn.IFS(R2096&gt;Q2096,"Zunahme",-1*Q2096&gt;R2096,"Abnahme",TRUE,"Konstant")</f>
        <v>Konstant</v>
      </c>
      <c r="T2096">
        <f>IFERROR(INDEX(Gemeinde_Kennzahlen!A:C,MATCH(B2096,Gemeinde_Kennzahlen!B:B,),3),0)</f>
        <v>1867</v>
      </c>
      <c r="U2096">
        <f>IFERROR(IF(ISNUMBER(INDEX(Gemeinde_Kennzahlen!A:W,MATCH(B2096,Gemeinde_Kennzahlen!B:B,),23)),INDEX(Gemeinde_Kennzahlen!A:W,MATCH(B2096,Gemeinde_Kennzahlen!B:B,),23),0),0)</f>
        <v>676</v>
      </c>
    </row>
    <row r="2097" spans="1:21" x14ac:dyDescent="0.2">
      <c r="A2097">
        <v>6621</v>
      </c>
      <c r="B2097" t="s">
        <v>307</v>
      </c>
      <c r="C2097" s="6">
        <v>2.6371645616289996</v>
      </c>
      <c r="D2097" s="6">
        <v>2.9700105742617859</v>
      </c>
      <c r="E2097" s="6">
        <v>3.2260459685946987</v>
      </c>
      <c r="F2097" s="6">
        <v>3.2004424291614075</v>
      </c>
      <c r="G2097" s="6">
        <v>2.9188034953952036</v>
      </c>
      <c r="H2097" s="6">
        <v>2.765182258795456</v>
      </c>
      <c r="I2097" s="6">
        <v>2.6371645616289996</v>
      </c>
      <c r="J2097" s="6">
        <v>2.483543325029252</v>
      </c>
      <c r="K2097" s="6">
        <v>1.4594017476976018</v>
      </c>
      <c r="L2097" s="6">
        <v>1.9714725363634269</v>
      </c>
      <c r="M2097" s="6">
        <f t="shared" si="198"/>
        <v>2.6269231458556832</v>
      </c>
      <c r="N2097" s="6">
        <f t="shared" si="199"/>
        <v>2.7011734102122276</v>
      </c>
      <c r="O2097" s="6">
        <f t="shared" si="200"/>
        <v>2.9904934058084196</v>
      </c>
      <c r="P2097" s="6">
        <f t="shared" si="201"/>
        <v>2.2633528859029473</v>
      </c>
      <c r="Q2097" s="6">
        <f t="shared" si="202"/>
        <v>0.17395339389215392</v>
      </c>
      <c r="R2097" s="6">
        <f t="shared" si="203"/>
        <v>-0.36357025995273595</v>
      </c>
      <c r="S2097" t="str" cm="1">
        <f t="array" ref="S2097">_xlfn.IFS(R2097&gt;Q2097,"Zunahme",-1*Q2097&gt;R2097,"Abnahme",TRUE,"Konstant")</f>
        <v>Abnahme</v>
      </c>
      <c r="T2097">
        <f>IFERROR(INDEX(Gemeinde_Kennzahlen!A:C,MATCH(B2097,Gemeinde_Kennzahlen!B:B,),3),0)</f>
        <v>203951</v>
      </c>
      <c r="U2097">
        <f>IFERROR(IF(ISNUMBER(INDEX(Gemeinde_Kennzahlen!A:W,MATCH(B2097,Gemeinde_Kennzahlen!B:B,),23)),INDEX(Gemeinde_Kennzahlen!A:W,MATCH(B2097,Gemeinde_Kennzahlen!B:B,),23),0),0)</f>
        <v>186620</v>
      </c>
    </row>
    <row r="2098" spans="1:21" x14ac:dyDescent="0.2">
      <c r="A2098">
        <v>6622</v>
      </c>
      <c r="B2098" t="s">
        <v>306</v>
      </c>
      <c r="C2098" s="6">
        <v>8.1081081081081088</v>
      </c>
      <c r="D2098" s="6">
        <v>0</v>
      </c>
      <c r="E2098" s="6">
        <v>0</v>
      </c>
      <c r="F2098" s="6">
        <v>2.7027027027027026</v>
      </c>
      <c r="G2098" s="6">
        <v>2.7027027027027026</v>
      </c>
      <c r="H2098" s="6">
        <v>0</v>
      </c>
      <c r="I2098" s="6">
        <v>0</v>
      </c>
      <c r="J2098" s="6">
        <v>2.7027027027027026</v>
      </c>
      <c r="K2098" s="6">
        <v>0</v>
      </c>
      <c r="L2098" s="6">
        <v>0</v>
      </c>
      <c r="M2098" s="6">
        <f t="shared" si="198"/>
        <v>1.6216216216216215</v>
      </c>
      <c r="N2098" s="6">
        <f t="shared" si="199"/>
        <v>0</v>
      </c>
      <c r="O2098" s="6">
        <f t="shared" si="200"/>
        <v>2.7027027027027026</v>
      </c>
      <c r="P2098" s="6">
        <f t="shared" si="201"/>
        <v>0.54054054054054057</v>
      </c>
      <c r="Q2098" s="6">
        <f t="shared" si="202"/>
        <v>0.82568931440645776</v>
      </c>
      <c r="R2098" s="6">
        <f t="shared" si="203"/>
        <v>-1.0810810810810809</v>
      </c>
      <c r="S2098" t="str" cm="1">
        <f t="array" ref="S2098">_xlfn.IFS(R2098&gt;Q2098,"Zunahme",-1*Q2098&gt;R2098,"Abnahme",TRUE,"Konstant")</f>
        <v>Abnahme</v>
      </c>
      <c r="T2098">
        <f>IFERROR(INDEX(Gemeinde_Kennzahlen!A:C,MATCH(B2098,Gemeinde_Kennzahlen!B:B,),3),0)</f>
        <v>2840</v>
      </c>
      <c r="U2098">
        <f>IFERROR(IF(ISNUMBER(INDEX(Gemeinde_Kennzahlen!A:W,MATCH(B2098,Gemeinde_Kennzahlen!B:B,),23)),INDEX(Gemeinde_Kennzahlen!A:W,MATCH(B2098,Gemeinde_Kennzahlen!B:B,),23),0),0)</f>
        <v>860</v>
      </c>
    </row>
    <row r="2099" spans="1:21" x14ac:dyDescent="0.2">
      <c r="A2099">
        <v>6623</v>
      </c>
      <c r="B2099" t="s">
        <v>305</v>
      </c>
      <c r="C2099" s="6">
        <v>2.4439918533604885</v>
      </c>
      <c r="D2099" s="6">
        <v>3.2586558044806515</v>
      </c>
      <c r="E2099" s="6">
        <v>1.6293279022403258</v>
      </c>
      <c r="F2099" s="6">
        <v>3.2586558044806515</v>
      </c>
      <c r="G2099" s="6">
        <v>0.81466395112016288</v>
      </c>
      <c r="H2099" s="6">
        <v>3.2586558044806515</v>
      </c>
      <c r="I2099" s="6">
        <v>1.6293279022403258</v>
      </c>
      <c r="J2099" s="6">
        <v>2.4439918533604885</v>
      </c>
      <c r="K2099" s="6">
        <v>2.4439918533604885</v>
      </c>
      <c r="L2099" s="6">
        <v>3.2586558044806515</v>
      </c>
      <c r="M2099" s="6">
        <f t="shared" si="198"/>
        <v>2.4439918533604885</v>
      </c>
      <c r="N2099" s="6">
        <f t="shared" si="199"/>
        <v>2.4439918533604885</v>
      </c>
      <c r="O2099" s="6">
        <f t="shared" si="200"/>
        <v>2.281059063136456</v>
      </c>
      <c r="P2099" s="6">
        <f t="shared" si="201"/>
        <v>2.606924643584521</v>
      </c>
      <c r="Q2099" s="6">
        <f t="shared" si="202"/>
        <v>0.27155465037338761</v>
      </c>
      <c r="R2099" s="6">
        <f t="shared" si="203"/>
        <v>0.16293279022403251</v>
      </c>
      <c r="S2099" t="str" cm="1">
        <f t="array" ref="S2099">_xlfn.IFS(R2099&gt;Q2099,"Zunahme",-1*Q2099&gt;R2099,"Abnahme",TRUE,"Konstant")</f>
        <v>Konstant</v>
      </c>
      <c r="T2099">
        <f>IFERROR(INDEX(Gemeinde_Kennzahlen!A:C,MATCH(B2099,Gemeinde_Kennzahlen!B:B,),3),0)</f>
        <v>12275</v>
      </c>
      <c r="U2099">
        <f>IFERROR(IF(ISNUMBER(INDEX(Gemeinde_Kennzahlen!A:W,MATCH(B2099,Gemeinde_Kennzahlen!B:B,),23)),INDEX(Gemeinde_Kennzahlen!A:W,MATCH(B2099,Gemeinde_Kennzahlen!B:B,),23),0),0)</f>
        <v>0</v>
      </c>
    </row>
    <row r="2100" spans="1:21" x14ac:dyDescent="0.2">
      <c r="A2100">
        <v>6624</v>
      </c>
      <c r="B2100" t="s">
        <v>304</v>
      </c>
      <c r="C2100" s="6">
        <v>0</v>
      </c>
      <c r="D2100" s="6">
        <v>0</v>
      </c>
      <c r="E2100" s="6">
        <v>0</v>
      </c>
      <c r="F2100" s="6">
        <v>0</v>
      </c>
      <c r="G2100" s="6">
        <v>0</v>
      </c>
      <c r="H2100" s="6">
        <v>0</v>
      </c>
      <c r="I2100" s="6">
        <v>0</v>
      </c>
      <c r="J2100" s="6">
        <v>0</v>
      </c>
      <c r="K2100" s="6">
        <v>0</v>
      </c>
      <c r="L2100" s="6">
        <v>0</v>
      </c>
      <c r="M2100" s="6">
        <f t="shared" si="198"/>
        <v>0</v>
      </c>
      <c r="N2100" s="6">
        <f t="shared" si="199"/>
        <v>0</v>
      </c>
      <c r="O2100" s="6">
        <f t="shared" si="200"/>
        <v>0</v>
      </c>
      <c r="P2100" s="6">
        <f t="shared" si="201"/>
        <v>0</v>
      </c>
      <c r="Q2100" s="6">
        <f t="shared" si="202"/>
        <v>0</v>
      </c>
      <c r="R2100" s="6">
        <f t="shared" si="203"/>
        <v>0</v>
      </c>
      <c r="S2100" t="str" cm="1">
        <f t="array" ref="S2100">_xlfn.IFS(R2100&gt;Q2100,"Zunahme",-1*Q2100&gt;R2100,"Abnahme",TRUE,"Konstant")</f>
        <v>Konstant</v>
      </c>
      <c r="T2100">
        <f>IFERROR(INDEX(Gemeinde_Kennzahlen!A:C,MATCH(B2100,Gemeinde_Kennzahlen!B:B,),3),0)</f>
        <v>483</v>
      </c>
      <c r="U2100">
        <f>IFERROR(IF(ISNUMBER(INDEX(Gemeinde_Kennzahlen!A:W,MATCH(B2100,Gemeinde_Kennzahlen!B:B,),23)),INDEX(Gemeinde_Kennzahlen!A:W,MATCH(B2100,Gemeinde_Kennzahlen!B:B,),23),0),0)</f>
        <v>103</v>
      </c>
    </row>
    <row r="2101" spans="1:21" x14ac:dyDescent="0.2">
      <c r="A2101">
        <v>6625</v>
      </c>
      <c r="B2101" t="s">
        <v>303</v>
      </c>
      <c r="C2101" s="6">
        <v>0</v>
      </c>
      <c r="D2101" s="6">
        <v>0</v>
      </c>
      <c r="E2101" s="6">
        <v>0</v>
      </c>
      <c r="F2101" s="6">
        <v>0</v>
      </c>
      <c r="G2101" s="6">
        <v>0</v>
      </c>
      <c r="H2101" s="6">
        <v>0</v>
      </c>
      <c r="I2101" s="6">
        <v>0</v>
      </c>
      <c r="J2101" s="6">
        <v>0</v>
      </c>
      <c r="K2101" s="6">
        <v>0</v>
      </c>
      <c r="L2101" s="6">
        <v>0</v>
      </c>
      <c r="M2101" s="6">
        <f t="shared" si="198"/>
        <v>0</v>
      </c>
      <c r="N2101" s="6">
        <f t="shared" si="199"/>
        <v>0</v>
      </c>
      <c r="O2101" s="6">
        <f t="shared" si="200"/>
        <v>0</v>
      </c>
      <c r="P2101" s="6">
        <f t="shared" si="201"/>
        <v>0</v>
      </c>
      <c r="Q2101" s="6">
        <f t="shared" si="202"/>
        <v>0</v>
      </c>
      <c r="R2101" s="6">
        <f t="shared" si="203"/>
        <v>0</v>
      </c>
      <c r="S2101" t="str" cm="1">
        <f t="array" ref="S2101">_xlfn.IFS(R2101&gt;Q2101,"Zunahme",-1*Q2101&gt;R2101,"Abnahme",TRUE,"Konstant")</f>
        <v>Konstant</v>
      </c>
      <c r="T2101">
        <f>IFERROR(INDEX(Gemeinde_Kennzahlen!A:C,MATCH(B2101,Gemeinde_Kennzahlen!B:B,),3),0)</f>
        <v>1047</v>
      </c>
      <c r="U2101">
        <f>IFERROR(IF(ISNUMBER(INDEX(Gemeinde_Kennzahlen!A:W,MATCH(B2101,Gemeinde_Kennzahlen!B:B,),23)),INDEX(Gemeinde_Kennzahlen!A:W,MATCH(B2101,Gemeinde_Kennzahlen!B:B,),23),0),0)</f>
        <v>199</v>
      </c>
    </row>
    <row r="2102" spans="1:21" x14ac:dyDescent="0.2">
      <c r="A2102">
        <v>6626</v>
      </c>
      <c r="B2102" t="s">
        <v>302</v>
      </c>
      <c r="C2102" s="6">
        <v>6.1728395061728394</v>
      </c>
      <c r="D2102" s="6">
        <v>0</v>
      </c>
      <c r="E2102" s="6">
        <v>0</v>
      </c>
      <c r="F2102" s="6">
        <v>0</v>
      </c>
      <c r="G2102" s="6">
        <v>0</v>
      </c>
      <c r="H2102" s="6">
        <v>0</v>
      </c>
      <c r="I2102" s="6">
        <v>0</v>
      </c>
      <c r="J2102" s="6">
        <v>0</v>
      </c>
      <c r="K2102" s="6">
        <v>6.1728395061728394</v>
      </c>
      <c r="L2102" s="6">
        <v>6.1728395061728394</v>
      </c>
      <c r="M2102" s="6">
        <f t="shared" si="198"/>
        <v>1.8518518518518519</v>
      </c>
      <c r="N2102" s="6">
        <f t="shared" si="199"/>
        <v>0</v>
      </c>
      <c r="O2102" s="6">
        <f t="shared" si="200"/>
        <v>1.2345679012345678</v>
      </c>
      <c r="P2102" s="6">
        <f t="shared" si="201"/>
        <v>2.4691358024691357</v>
      </c>
      <c r="Q2102" s="6">
        <f t="shared" si="202"/>
        <v>0.94291680966169533</v>
      </c>
      <c r="R2102" s="6">
        <f t="shared" si="203"/>
        <v>0.61728395061728381</v>
      </c>
      <c r="S2102" t="str" cm="1">
        <f t="array" ref="S2102">_xlfn.IFS(R2102&gt;Q2102,"Zunahme",-1*Q2102&gt;R2102,"Abnahme",TRUE,"Konstant")</f>
        <v>Konstant</v>
      </c>
      <c r="T2102">
        <f>IFERROR(INDEX(Gemeinde_Kennzahlen!A:C,MATCH(B2102,Gemeinde_Kennzahlen!B:B,),3),0)</f>
        <v>1241</v>
      </c>
      <c r="U2102">
        <f>IFERROR(IF(ISNUMBER(INDEX(Gemeinde_Kennzahlen!A:W,MATCH(B2102,Gemeinde_Kennzahlen!B:B,),23)),INDEX(Gemeinde_Kennzahlen!A:W,MATCH(B2102,Gemeinde_Kennzahlen!B:B,),23),0),0)</f>
        <v>379</v>
      </c>
    </row>
    <row r="2103" spans="1:21" x14ac:dyDescent="0.2">
      <c r="A2103">
        <v>6627</v>
      </c>
      <c r="B2103" t="s">
        <v>301</v>
      </c>
      <c r="C2103" s="6">
        <v>0</v>
      </c>
      <c r="D2103" s="6">
        <v>0</v>
      </c>
      <c r="E2103" s="6">
        <v>0</v>
      </c>
      <c r="F2103" s="6">
        <v>0</v>
      </c>
      <c r="G2103" s="6">
        <v>12.422360248447205</v>
      </c>
      <c r="H2103" s="6">
        <v>0</v>
      </c>
      <c r="I2103" s="6">
        <v>0</v>
      </c>
      <c r="J2103" s="6">
        <v>12.422360248447205</v>
      </c>
      <c r="K2103" s="6">
        <v>0</v>
      </c>
      <c r="L2103" s="6">
        <v>0</v>
      </c>
      <c r="M2103" s="6">
        <f t="shared" si="198"/>
        <v>2.4844720496894412</v>
      </c>
      <c r="N2103" s="6">
        <f t="shared" si="199"/>
        <v>0</v>
      </c>
      <c r="O2103" s="6">
        <f t="shared" si="200"/>
        <v>2.4844720496894412</v>
      </c>
      <c r="P2103" s="6">
        <f t="shared" si="201"/>
        <v>2.4844720496894412</v>
      </c>
      <c r="Q2103" s="6">
        <f t="shared" si="202"/>
        <v>1.6563146997929608</v>
      </c>
      <c r="R2103" s="6">
        <f t="shared" si="203"/>
        <v>0</v>
      </c>
      <c r="S2103" t="str" cm="1">
        <f t="array" ref="S2103">_xlfn.IFS(R2103&gt;Q2103,"Zunahme",-1*Q2103&gt;R2103,"Abnahme",TRUE,"Konstant")</f>
        <v>Konstant</v>
      </c>
      <c r="T2103">
        <f>IFERROR(INDEX(Gemeinde_Kennzahlen!A:C,MATCH(B2103,Gemeinde_Kennzahlen!B:B,),3),0)</f>
        <v>684</v>
      </c>
      <c r="U2103">
        <f>IFERROR(IF(ISNUMBER(INDEX(Gemeinde_Kennzahlen!A:W,MATCH(B2103,Gemeinde_Kennzahlen!B:B,),23)),INDEX(Gemeinde_Kennzahlen!A:W,MATCH(B2103,Gemeinde_Kennzahlen!B:B,),23),0),0)</f>
        <v>121</v>
      </c>
    </row>
    <row r="2104" spans="1:21" x14ac:dyDescent="0.2">
      <c r="A2104">
        <v>6628</v>
      </c>
      <c r="B2104" t="s">
        <v>300</v>
      </c>
      <c r="C2104" s="6">
        <v>2.077941704290005</v>
      </c>
      <c r="D2104" s="6">
        <v>1.5112303303927308</v>
      </c>
      <c r="E2104" s="6">
        <v>2.4557492868881878</v>
      </c>
      <c r="F2104" s="6">
        <v>2.2668454955890964</v>
      </c>
      <c r="G2104" s="6">
        <v>1.3223265390936396</v>
      </c>
      <c r="H2104" s="6">
        <v>0.94451895649545681</v>
      </c>
      <c r="I2104" s="6">
        <v>1.3223265390936396</v>
      </c>
      <c r="J2104" s="6">
        <v>2.077941704290005</v>
      </c>
      <c r="K2104" s="6">
        <v>1.8890379129909136</v>
      </c>
      <c r="L2104" s="6">
        <v>1.3223265390936396</v>
      </c>
      <c r="M2104" s="6">
        <f t="shared" si="198"/>
        <v>1.7190245008217313</v>
      </c>
      <c r="N2104" s="6">
        <f t="shared" si="199"/>
        <v>1.7001341216918222</v>
      </c>
      <c r="O2104" s="6">
        <f t="shared" si="200"/>
        <v>1.9268186712507318</v>
      </c>
      <c r="P2104" s="6">
        <f t="shared" si="201"/>
        <v>1.5112303303927308</v>
      </c>
      <c r="Q2104" s="6">
        <f t="shared" si="202"/>
        <v>0.15792276610542649</v>
      </c>
      <c r="R2104" s="6">
        <f t="shared" si="203"/>
        <v>-0.2077941704290005</v>
      </c>
      <c r="S2104" t="str" cm="1">
        <f t="array" ref="S2104">_xlfn.IFS(R2104&gt;Q2104,"Zunahme",-1*Q2104&gt;R2104,"Abnahme",TRUE,"Konstant")</f>
        <v>Abnahme</v>
      </c>
      <c r="T2104">
        <f>IFERROR(INDEX(Gemeinde_Kennzahlen!A:C,MATCH(B2104,Gemeinde_Kennzahlen!B:B,),3),0)</f>
        <v>33377</v>
      </c>
      <c r="U2104">
        <f>IFERROR(IF(ISNUMBER(INDEX(Gemeinde_Kennzahlen!A:W,MATCH(B2104,Gemeinde_Kennzahlen!B:B,),23)),INDEX(Gemeinde_Kennzahlen!A:W,MATCH(B2104,Gemeinde_Kennzahlen!B:B,),23),0),0)</f>
        <v>19560</v>
      </c>
    </row>
    <row r="2105" spans="1:21" x14ac:dyDescent="0.2">
      <c r="A2105">
        <v>6629</v>
      </c>
      <c r="B2105" t="s">
        <v>299</v>
      </c>
      <c r="C2105" s="6">
        <v>0</v>
      </c>
      <c r="D2105" s="6">
        <v>0</v>
      </c>
      <c r="E2105" s="6">
        <v>0</v>
      </c>
      <c r="F2105" s="6">
        <v>0</v>
      </c>
      <c r="G2105" s="6">
        <v>0</v>
      </c>
      <c r="H2105" s="6">
        <v>0</v>
      </c>
      <c r="I2105" s="6">
        <v>0</v>
      </c>
      <c r="J2105" s="6">
        <v>0</v>
      </c>
      <c r="K2105" s="6">
        <v>0</v>
      </c>
      <c r="L2105" s="6">
        <v>6.788866259334692</v>
      </c>
      <c r="M2105" s="6">
        <f t="shared" si="198"/>
        <v>0.67888662593346916</v>
      </c>
      <c r="N2105" s="6">
        <f t="shared" si="199"/>
        <v>0</v>
      </c>
      <c r="O2105" s="6">
        <f t="shared" si="200"/>
        <v>0</v>
      </c>
      <c r="P2105" s="6">
        <f t="shared" si="201"/>
        <v>1.3577732518669383</v>
      </c>
      <c r="Q2105" s="6">
        <f t="shared" si="202"/>
        <v>0.67888662593346916</v>
      </c>
      <c r="R2105" s="6">
        <f t="shared" si="203"/>
        <v>0.67888662593346916</v>
      </c>
      <c r="S2105" t="str" cm="1">
        <f t="array" ref="S2105">_xlfn.IFS(R2105&gt;Q2105,"Zunahme",-1*Q2105&gt;R2105,"Abnahme",TRUE,"Konstant")</f>
        <v>Konstant</v>
      </c>
      <c r="T2105">
        <f>IFERROR(INDEX(Gemeinde_Kennzahlen!A:C,MATCH(B2105,Gemeinde_Kennzahlen!B:B,),3),0)</f>
        <v>2116</v>
      </c>
      <c r="U2105">
        <f>IFERROR(IF(ISNUMBER(INDEX(Gemeinde_Kennzahlen!A:W,MATCH(B2105,Gemeinde_Kennzahlen!B:B,),23)),INDEX(Gemeinde_Kennzahlen!A:W,MATCH(B2105,Gemeinde_Kennzahlen!B:B,),23),0),0)</f>
        <v>830</v>
      </c>
    </row>
    <row r="2106" spans="1:21" x14ac:dyDescent="0.2">
      <c r="A2106">
        <v>6630</v>
      </c>
      <c r="B2106" t="s">
        <v>298</v>
      </c>
      <c r="C2106" s="6">
        <v>1.2261162766935729</v>
      </c>
      <c r="D2106" s="6">
        <v>1.6348217022580973</v>
      </c>
      <c r="E2106" s="6">
        <v>1.6348217022580973</v>
      </c>
      <c r="F2106" s="6">
        <v>2.2478798406048837</v>
      </c>
      <c r="G2106" s="6">
        <v>1.8391744150403595</v>
      </c>
      <c r="H2106" s="6">
        <v>0.81741085112904865</v>
      </c>
      <c r="I2106" s="6">
        <v>0.81741085112904865</v>
      </c>
      <c r="J2106" s="6">
        <v>1.0217635639113107</v>
      </c>
      <c r="K2106" s="6">
        <v>1.2261162766935729</v>
      </c>
      <c r="L2106" s="6">
        <v>1.0217635639113107</v>
      </c>
      <c r="M2106" s="6">
        <f t="shared" si="198"/>
        <v>1.3487279043629301</v>
      </c>
      <c r="N2106" s="6">
        <f t="shared" si="199"/>
        <v>1.2261162766935729</v>
      </c>
      <c r="O2106" s="6">
        <f t="shared" si="200"/>
        <v>1.7165627873710023</v>
      </c>
      <c r="P2106" s="6">
        <f t="shared" si="201"/>
        <v>0.98089302135485834</v>
      </c>
      <c r="Q2106" s="6">
        <f t="shared" si="202"/>
        <v>0.14985865604032572</v>
      </c>
      <c r="R2106" s="6">
        <f t="shared" si="203"/>
        <v>-0.36783488300807177</v>
      </c>
      <c r="S2106" t="str" cm="1">
        <f t="array" ref="S2106">_xlfn.IFS(R2106&gt;Q2106,"Zunahme",-1*Q2106&gt;R2106,"Abnahme",TRUE,"Konstant")</f>
        <v>Abnahme</v>
      </c>
      <c r="T2106">
        <f>IFERROR(INDEX(Gemeinde_Kennzahlen!A:C,MATCH(B2106,Gemeinde_Kennzahlen!B:B,),3),0)</f>
        <v>25745</v>
      </c>
      <c r="U2106">
        <f>IFERROR(IF(ISNUMBER(INDEX(Gemeinde_Kennzahlen!A:W,MATCH(B2106,Gemeinde_Kennzahlen!B:B,),23)),INDEX(Gemeinde_Kennzahlen!A:W,MATCH(B2106,Gemeinde_Kennzahlen!B:B,),23),0),0)</f>
        <v>23190</v>
      </c>
    </row>
    <row r="2107" spans="1:21" x14ac:dyDescent="0.2">
      <c r="A2107">
        <v>6631</v>
      </c>
      <c r="B2107" t="s">
        <v>297</v>
      </c>
      <c r="C2107" s="6">
        <v>1.04942806170637</v>
      </c>
      <c r="D2107" s="6">
        <v>1.04942806170637</v>
      </c>
      <c r="E2107" s="6">
        <v>1.5741420925595551</v>
      </c>
      <c r="F2107" s="6">
        <v>2.0988561234127401</v>
      </c>
      <c r="G2107" s="6">
        <v>1.5741420925595551</v>
      </c>
      <c r="H2107" s="6">
        <v>1.5741420925595551</v>
      </c>
      <c r="I2107" s="6">
        <v>1.5741420925595551</v>
      </c>
      <c r="J2107" s="6">
        <v>3.1482841851191101</v>
      </c>
      <c r="K2107" s="6">
        <v>0</v>
      </c>
      <c r="L2107" s="6">
        <v>1.5741420925595551</v>
      </c>
      <c r="M2107" s="6">
        <f t="shared" si="198"/>
        <v>1.5216706894742364</v>
      </c>
      <c r="N2107" s="6">
        <f t="shared" si="199"/>
        <v>1.5741420925595551</v>
      </c>
      <c r="O2107" s="6">
        <f t="shared" si="200"/>
        <v>1.4691992863889181</v>
      </c>
      <c r="P2107" s="6">
        <f t="shared" si="201"/>
        <v>1.5741420925595551</v>
      </c>
      <c r="Q2107" s="6">
        <f t="shared" si="202"/>
        <v>0.25285675822578391</v>
      </c>
      <c r="R2107" s="6">
        <f t="shared" si="203"/>
        <v>5.2471403085318613E-2</v>
      </c>
      <c r="S2107" t="str" cm="1">
        <f t="array" ref="S2107">_xlfn.IFS(R2107&gt;Q2107,"Zunahme",-1*Q2107&gt;R2107,"Abnahme",TRUE,"Konstant")</f>
        <v>Konstant</v>
      </c>
      <c r="T2107">
        <f>IFERROR(INDEX(Gemeinde_Kennzahlen!A:C,MATCH(B2107,Gemeinde_Kennzahlen!B:B,),3),0)</f>
        <v>19058</v>
      </c>
      <c r="U2107">
        <f>IFERROR(IF(ISNUMBER(INDEX(Gemeinde_Kennzahlen!A:W,MATCH(B2107,Gemeinde_Kennzahlen!B:B,),23)),INDEX(Gemeinde_Kennzahlen!A:W,MATCH(B2107,Gemeinde_Kennzahlen!B:B,),23),0),0)</f>
        <v>0</v>
      </c>
    </row>
    <row r="2108" spans="1:21" x14ac:dyDescent="0.2">
      <c r="A2108">
        <v>6632</v>
      </c>
      <c r="B2108" t="s">
        <v>296</v>
      </c>
      <c r="C2108" s="6">
        <v>2.0968756552736423</v>
      </c>
      <c r="D2108" s="6">
        <v>0</v>
      </c>
      <c r="E2108" s="6">
        <v>0</v>
      </c>
      <c r="F2108" s="6">
        <v>2.0968756552736423</v>
      </c>
      <c r="G2108" s="6">
        <v>2.0968756552736423</v>
      </c>
      <c r="H2108" s="6">
        <v>0</v>
      </c>
      <c r="I2108" s="6">
        <v>4.1937513105472846</v>
      </c>
      <c r="J2108" s="6">
        <v>2.0968756552736423</v>
      </c>
      <c r="K2108" s="6">
        <v>6.2906269658209268</v>
      </c>
      <c r="L2108" s="6">
        <v>2.0968756552736423</v>
      </c>
      <c r="M2108" s="6">
        <f t="shared" si="198"/>
        <v>2.0968756552736423</v>
      </c>
      <c r="N2108" s="6">
        <f t="shared" si="199"/>
        <v>2.0968756552736423</v>
      </c>
      <c r="O2108" s="6">
        <f t="shared" si="200"/>
        <v>1.2581253931641854</v>
      </c>
      <c r="P2108" s="6">
        <f t="shared" si="201"/>
        <v>2.9356259173830992</v>
      </c>
      <c r="Q2108" s="6">
        <f t="shared" si="202"/>
        <v>0.62516753407417036</v>
      </c>
      <c r="R2108" s="6">
        <f t="shared" si="203"/>
        <v>0.83875026210945691</v>
      </c>
      <c r="S2108" t="str" cm="1">
        <f t="array" ref="S2108">_xlfn.IFS(R2108&gt;Q2108,"Zunahme",-1*Q2108&gt;R2108,"Abnahme",TRUE,"Konstant")</f>
        <v>Zunahme</v>
      </c>
      <c r="T2108">
        <f>IFERROR(INDEX(Gemeinde_Kennzahlen!A:C,MATCH(B2108,Gemeinde_Kennzahlen!B:B,),3),0)</f>
        <v>3099</v>
      </c>
      <c r="U2108">
        <f>IFERROR(IF(ISNUMBER(INDEX(Gemeinde_Kennzahlen!A:W,MATCH(B2108,Gemeinde_Kennzahlen!B:B,),23)),INDEX(Gemeinde_Kennzahlen!A:W,MATCH(B2108,Gemeinde_Kennzahlen!B:B,),23),0),0)</f>
        <v>1670</v>
      </c>
    </row>
    <row r="2109" spans="1:21" x14ac:dyDescent="0.2">
      <c r="A2109">
        <v>6633</v>
      </c>
      <c r="B2109" t="s">
        <v>295</v>
      </c>
      <c r="C2109" s="6">
        <v>0.77836154893948239</v>
      </c>
      <c r="D2109" s="6">
        <v>0.77836154893948239</v>
      </c>
      <c r="E2109" s="6">
        <v>1.1675423234092235</v>
      </c>
      <c r="F2109" s="6">
        <v>1.1675423234092235</v>
      </c>
      <c r="G2109" s="6">
        <v>1.1675423234092235</v>
      </c>
      <c r="H2109" s="6">
        <v>0.77836154893948239</v>
      </c>
      <c r="I2109" s="6">
        <v>0.3891807744697412</v>
      </c>
      <c r="J2109" s="6">
        <v>0.3891807744697412</v>
      </c>
      <c r="K2109" s="6">
        <v>0.77836154893948239</v>
      </c>
      <c r="L2109" s="6">
        <v>1.1675423234092235</v>
      </c>
      <c r="M2109" s="6">
        <f t="shared" si="198"/>
        <v>0.85619770383343075</v>
      </c>
      <c r="N2109" s="6">
        <f t="shared" si="199"/>
        <v>0.77836154893948239</v>
      </c>
      <c r="O2109" s="6">
        <f t="shared" si="200"/>
        <v>1.011870013621327</v>
      </c>
      <c r="P2109" s="6">
        <f t="shared" si="201"/>
        <v>0.70052539404553404</v>
      </c>
      <c r="Q2109" s="6">
        <f t="shared" si="202"/>
        <v>9.7078741305673913E-2</v>
      </c>
      <c r="R2109" s="6">
        <f t="shared" si="203"/>
        <v>-0.1556723097878967</v>
      </c>
      <c r="S2109" t="str" cm="1">
        <f t="array" ref="S2109">_xlfn.IFS(R2109&gt;Q2109,"Zunahme",-1*Q2109&gt;R2109,"Abnahme",TRUE,"Konstant")</f>
        <v>Abnahme</v>
      </c>
      <c r="T2109">
        <f>IFERROR(INDEX(Gemeinde_Kennzahlen!A:C,MATCH(B2109,Gemeinde_Kennzahlen!B:B,),3),0)</f>
        <v>10620</v>
      </c>
      <c r="U2109">
        <f>IFERROR(IF(ISNUMBER(INDEX(Gemeinde_Kennzahlen!A:W,MATCH(B2109,Gemeinde_Kennzahlen!B:B,),23)),INDEX(Gemeinde_Kennzahlen!A:W,MATCH(B2109,Gemeinde_Kennzahlen!B:B,),23),0),0)</f>
        <v>15075</v>
      </c>
    </row>
    <row r="2110" spans="1:21" x14ac:dyDescent="0.2">
      <c r="A2110">
        <v>6634</v>
      </c>
      <c r="B2110" t="s">
        <v>294</v>
      </c>
      <c r="C2110" s="6">
        <v>0</v>
      </c>
      <c r="D2110" s="6">
        <v>0</v>
      </c>
      <c r="E2110" s="6">
        <v>2.2346368715083798</v>
      </c>
      <c r="F2110" s="6">
        <v>2.2346368715083798</v>
      </c>
      <c r="G2110" s="6">
        <v>4.4692737430167595</v>
      </c>
      <c r="H2110" s="6">
        <v>0</v>
      </c>
      <c r="I2110" s="6">
        <v>0</v>
      </c>
      <c r="J2110" s="6">
        <v>0</v>
      </c>
      <c r="K2110" s="6">
        <v>0</v>
      </c>
      <c r="L2110" s="6">
        <v>6.7039106145251397</v>
      </c>
      <c r="M2110" s="6">
        <f t="shared" si="198"/>
        <v>1.564245810055866</v>
      </c>
      <c r="N2110" s="6">
        <f t="shared" si="199"/>
        <v>0</v>
      </c>
      <c r="O2110" s="6">
        <f t="shared" si="200"/>
        <v>1.7877094972067038</v>
      </c>
      <c r="P2110" s="6">
        <f t="shared" si="201"/>
        <v>1.3407821229050279</v>
      </c>
      <c r="Q2110" s="6">
        <f t="shared" si="202"/>
        <v>0.74859408723433063</v>
      </c>
      <c r="R2110" s="6">
        <f t="shared" si="203"/>
        <v>-0.2234636871508382</v>
      </c>
      <c r="S2110" t="str" cm="1">
        <f t="array" ref="S2110">_xlfn.IFS(R2110&gt;Q2110,"Zunahme",-1*Q2110&gt;R2110,"Abnahme",TRUE,"Konstant")</f>
        <v>Konstant</v>
      </c>
      <c r="T2110">
        <f>IFERROR(INDEX(Gemeinde_Kennzahlen!A:C,MATCH(B2110,Gemeinde_Kennzahlen!B:B,),3),0)</f>
        <v>3775</v>
      </c>
      <c r="U2110">
        <f>IFERROR(IF(ISNUMBER(INDEX(Gemeinde_Kennzahlen!A:W,MATCH(B2110,Gemeinde_Kennzahlen!B:B,),23)),INDEX(Gemeinde_Kennzahlen!A:W,MATCH(B2110,Gemeinde_Kennzahlen!B:B,),23),0),0)</f>
        <v>700</v>
      </c>
    </row>
    <row r="2111" spans="1:21" x14ac:dyDescent="0.2">
      <c r="A2111">
        <v>6635</v>
      </c>
      <c r="B2111" t="s">
        <v>293</v>
      </c>
      <c r="C2111" s="6">
        <v>0</v>
      </c>
      <c r="D2111" s="6">
        <v>0</v>
      </c>
      <c r="E2111" s="6">
        <v>0</v>
      </c>
      <c r="F2111" s="6">
        <v>0</v>
      </c>
      <c r="G2111" s="6">
        <v>0</v>
      </c>
      <c r="H2111" s="6">
        <v>10.695187165775401</v>
      </c>
      <c r="I2111" s="6">
        <v>10.695187165775401</v>
      </c>
      <c r="J2111" s="6">
        <v>0</v>
      </c>
      <c r="K2111" s="6">
        <v>0</v>
      </c>
      <c r="L2111" s="6">
        <v>10.695187165775401</v>
      </c>
      <c r="M2111" s="6">
        <f t="shared" si="198"/>
        <v>3.2085561497326203</v>
      </c>
      <c r="N2111" s="6">
        <f t="shared" si="199"/>
        <v>0</v>
      </c>
      <c r="O2111" s="6">
        <f t="shared" si="200"/>
        <v>0</v>
      </c>
      <c r="P2111" s="6">
        <f t="shared" si="201"/>
        <v>6.4171122994652405</v>
      </c>
      <c r="Q2111" s="6">
        <f t="shared" si="202"/>
        <v>1.6337168252961995</v>
      </c>
      <c r="R2111" s="6">
        <f t="shared" si="203"/>
        <v>3.2085561497326203</v>
      </c>
      <c r="S2111" t="str" cm="1">
        <f t="array" ref="S2111">_xlfn.IFS(R2111&gt;Q2111,"Zunahme",-1*Q2111&gt;R2111,"Abnahme",TRUE,"Konstant")</f>
        <v>Zunahme</v>
      </c>
      <c r="T2111">
        <f>IFERROR(INDEX(Gemeinde_Kennzahlen!A:C,MATCH(B2111,Gemeinde_Kennzahlen!B:B,),3),0)</f>
        <v>723</v>
      </c>
      <c r="U2111">
        <f>IFERROR(IF(ISNUMBER(INDEX(Gemeinde_Kennzahlen!A:W,MATCH(B2111,Gemeinde_Kennzahlen!B:B,),23)),INDEX(Gemeinde_Kennzahlen!A:W,MATCH(B2111,Gemeinde_Kennzahlen!B:B,),23),0),0)</f>
        <v>212</v>
      </c>
    </row>
    <row r="2112" spans="1:21" x14ac:dyDescent="0.2">
      <c r="A2112">
        <v>6636</v>
      </c>
      <c r="B2112" t="s">
        <v>292</v>
      </c>
      <c r="C2112" s="6">
        <v>0</v>
      </c>
      <c r="D2112" s="6">
        <v>0</v>
      </c>
      <c r="E2112" s="6">
        <v>0</v>
      </c>
      <c r="F2112" s="6">
        <v>0</v>
      </c>
      <c r="G2112" s="6">
        <v>0</v>
      </c>
      <c r="H2112" s="6">
        <v>0</v>
      </c>
      <c r="I2112" s="6">
        <v>0</v>
      </c>
      <c r="J2112" s="6">
        <v>0</v>
      </c>
      <c r="K2112" s="6">
        <v>0</v>
      </c>
      <c r="L2112" s="6">
        <v>0</v>
      </c>
      <c r="M2112" s="6">
        <f t="shared" si="198"/>
        <v>0</v>
      </c>
      <c r="N2112" s="6">
        <f t="shared" si="199"/>
        <v>0</v>
      </c>
      <c r="O2112" s="6">
        <f t="shared" si="200"/>
        <v>0</v>
      </c>
      <c r="P2112" s="6">
        <f t="shared" si="201"/>
        <v>0</v>
      </c>
      <c r="Q2112" s="6">
        <f t="shared" si="202"/>
        <v>0</v>
      </c>
      <c r="R2112" s="6">
        <f t="shared" si="203"/>
        <v>0</v>
      </c>
      <c r="S2112" t="str" cm="1">
        <f t="array" ref="S2112">_xlfn.IFS(R2112&gt;Q2112,"Zunahme",-1*Q2112&gt;R2112,"Abnahme",TRUE,"Konstant")</f>
        <v>Konstant</v>
      </c>
      <c r="T2112">
        <f>IFERROR(INDEX(Gemeinde_Kennzahlen!A:C,MATCH(B2112,Gemeinde_Kennzahlen!B:B,),3),0)</f>
        <v>2468</v>
      </c>
      <c r="U2112">
        <f>IFERROR(IF(ISNUMBER(INDEX(Gemeinde_Kennzahlen!A:W,MATCH(B2112,Gemeinde_Kennzahlen!B:B,),23)),INDEX(Gemeinde_Kennzahlen!A:W,MATCH(B2112,Gemeinde_Kennzahlen!B:B,),23),0),0)</f>
        <v>1128</v>
      </c>
    </row>
    <row r="2113" spans="1:21" x14ac:dyDescent="0.2">
      <c r="A2113">
        <v>6637</v>
      </c>
      <c r="B2113" t="s">
        <v>291</v>
      </c>
      <c r="C2113" s="6">
        <v>0</v>
      </c>
      <c r="D2113" s="6">
        <v>0</v>
      </c>
      <c r="E2113" s="6">
        <v>0</v>
      </c>
      <c r="F2113" s="6">
        <v>0</v>
      </c>
      <c r="G2113" s="6">
        <v>0</v>
      </c>
      <c r="H2113" s="6">
        <v>0</v>
      </c>
      <c r="I2113" s="6">
        <v>14.836795252225519</v>
      </c>
      <c r="J2113" s="6">
        <v>14.836795252225519</v>
      </c>
      <c r="K2113" s="6">
        <v>0</v>
      </c>
      <c r="L2113" s="6">
        <v>0</v>
      </c>
      <c r="M2113" s="6">
        <f t="shared" si="198"/>
        <v>2.9673590504451037</v>
      </c>
      <c r="N2113" s="6">
        <f t="shared" si="199"/>
        <v>0</v>
      </c>
      <c r="O2113" s="6">
        <f t="shared" si="200"/>
        <v>0</v>
      </c>
      <c r="P2113" s="6">
        <f t="shared" si="201"/>
        <v>5.9347181008902075</v>
      </c>
      <c r="Q2113" s="6">
        <f t="shared" si="202"/>
        <v>1.9782393669634022</v>
      </c>
      <c r="R2113" s="6">
        <f t="shared" si="203"/>
        <v>2.9673590504451037</v>
      </c>
      <c r="S2113" t="str" cm="1">
        <f t="array" ref="S2113">_xlfn.IFS(R2113&gt;Q2113,"Zunahme",-1*Q2113&gt;R2113,"Abnahme",TRUE,"Konstant")</f>
        <v>Zunahme</v>
      </c>
      <c r="T2113">
        <f>IFERROR(INDEX(Gemeinde_Kennzahlen!A:C,MATCH(B2113,Gemeinde_Kennzahlen!B:B,),3),0)</f>
        <v>541</v>
      </c>
      <c r="U2113">
        <f>IFERROR(IF(ISNUMBER(INDEX(Gemeinde_Kennzahlen!A:W,MATCH(B2113,Gemeinde_Kennzahlen!B:B,),23)),INDEX(Gemeinde_Kennzahlen!A:W,MATCH(B2113,Gemeinde_Kennzahlen!B:B,),23),0),0)</f>
        <v>133</v>
      </c>
    </row>
    <row r="2114" spans="1:21" x14ac:dyDescent="0.2">
      <c r="A2114">
        <v>6638</v>
      </c>
      <c r="B2114" t="s">
        <v>290</v>
      </c>
      <c r="C2114" s="6">
        <v>0</v>
      </c>
      <c r="D2114" s="6">
        <v>0</v>
      </c>
      <c r="E2114" s="6">
        <v>1.4601737606775207</v>
      </c>
      <c r="F2114" s="6">
        <v>0</v>
      </c>
      <c r="G2114" s="6">
        <v>0.73008688033876035</v>
      </c>
      <c r="H2114" s="6">
        <v>0.73008688033876035</v>
      </c>
      <c r="I2114" s="6">
        <v>0</v>
      </c>
      <c r="J2114" s="6">
        <v>0.73008688033876035</v>
      </c>
      <c r="K2114" s="6">
        <v>0.73008688033876035</v>
      </c>
      <c r="L2114" s="6">
        <v>0</v>
      </c>
      <c r="M2114" s="6">
        <f t="shared" si="198"/>
        <v>0.43805212820325617</v>
      </c>
      <c r="N2114" s="6">
        <f t="shared" si="199"/>
        <v>0.36504344016938017</v>
      </c>
      <c r="O2114" s="6">
        <f t="shared" si="200"/>
        <v>0.43805212820325623</v>
      </c>
      <c r="P2114" s="6">
        <f t="shared" si="201"/>
        <v>0.43805212820325623</v>
      </c>
      <c r="Q2114" s="6">
        <f t="shared" si="202"/>
        <v>0.16142828309631793</v>
      </c>
      <c r="R2114" s="6">
        <f t="shared" si="203"/>
        <v>0</v>
      </c>
      <c r="S2114" t="str" cm="1">
        <f t="array" ref="S2114">_xlfn.IFS(R2114&gt;Q2114,"Zunahme",-1*Q2114&gt;R2114,"Abnahme",TRUE,"Konstant")</f>
        <v>Konstant</v>
      </c>
      <c r="T2114">
        <f>IFERROR(INDEX(Gemeinde_Kennzahlen!A:C,MATCH(B2114,Gemeinde_Kennzahlen!B:B,),3),0)</f>
        <v>4273</v>
      </c>
      <c r="U2114">
        <f>IFERROR(IF(ISNUMBER(INDEX(Gemeinde_Kennzahlen!A:W,MATCH(B2114,Gemeinde_Kennzahlen!B:B,),23)),INDEX(Gemeinde_Kennzahlen!A:W,MATCH(B2114,Gemeinde_Kennzahlen!B:B,),23),0),0)</f>
        <v>9424</v>
      </c>
    </row>
    <row r="2115" spans="1:21" x14ac:dyDescent="0.2">
      <c r="A2115">
        <v>6639</v>
      </c>
      <c r="B2115" t="s">
        <v>289</v>
      </c>
      <c r="C2115" s="6">
        <v>0</v>
      </c>
      <c r="D2115" s="6">
        <v>0</v>
      </c>
      <c r="E2115" s="6">
        <v>0</v>
      </c>
      <c r="F2115" s="6">
        <v>0</v>
      </c>
      <c r="G2115" s="6">
        <v>0</v>
      </c>
      <c r="H2115" s="6">
        <v>0</v>
      </c>
      <c r="I2115" s="6">
        <v>0</v>
      </c>
      <c r="J2115" s="6">
        <v>0</v>
      </c>
      <c r="K2115" s="6">
        <v>0</v>
      </c>
      <c r="L2115" s="6">
        <v>0</v>
      </c>
      <c r="M2115" s="6">
        <f t="shared" si="198"/>
        <v>0</v>
      </c>
      <c r="N2115" s="6">
        <f t="shared" si="199"/>
        <v>0</v>
      </c>
      <c r="O2115" s="6">
        <f t="shared" si="200"/>
        <v>0</v>
      </c>
      <c r="P2115" s="6">
        <f t="shared" si="201"/>
        <v>0</v>
      </c>
      <c r="Q2115" s="6">
        <f t="shared" si="202"/>
        <v>0</v>
      </c>
      <c r="R2115" s="6">
        <f t="shared" si="203"/>
        <v>0</v>
      </c>
      <c r="S2115" t="str" cm="1">
        <f t="array" ref="S2115">_xlfn.IFS(R2115&gt;Q2115,"Zunahme",-1*Q2115&gt;R2115,"Abnahme",TRUE,"Konstant")</f>
        <v>Konstant</v>
      </c>
      <c r="T2115">
        <f>IFERROR(INDEX(Gemeinde_Kennzahlen!A:C,MATCH(B2115,Gemeinde_Kennzahlen!B:B,),3),0)</f>
        <v>955</v>
      </c>
      <c r="U2115">
        <f>IFERROR(IF(ISNUMBER(INDEX(Gemeinde_Kennzahlen!A:W,MATCH(B2115,Gemeinde_Kennzahlen!B:B,),23)),INDEX(Gemeinde_Kennzahlen!A:W,MATCH(B2115,Gemeinde_Kennzahlen!B:B,),23),0),0)</f>
        <v>149</v>
      </c>
    </row>
    <row r="2116" spans="1:21" x14ac:dyDescent="0.2">
      <c r="A2116">
        <v>6640</v>
      </c>
      <c r="B2116" t="s">
        <v>288</v>
      </c>
      <c r="C2116" s="6">
        <v>1.4967072440630613</v>
      </c>
      <c r="D2116" s="6">
        <v>1.4967072440630613</v>
      </c>
      <c r="E2116" s="6">
        <v>1.4967072440630613</v>
      </c>
      <c r="F2116" s="6">
        <v>3.4923169028138097</v>
      </c>
      <c r="G2116" s="6">
        <v>1.4967072440630613</v>
      </c>
      <c r="H2116" s="6">
        <v>1.9956096587507484</v>
      </c>
      <c r="I2116" s="6">
        <v>1.9956096587507484</v>
      </c>
      <c r="J2116" s="6">
        <v>2.4945120734384356</v>
      </c>
      <c r="K2116" s="6">
        <v>0.99780482937537418</v>
      </c>
      <c r="L2116" s="6">
        <v>1.9956096587507484</v>
      </c>
      <c r="M2116" s="6">
        <f t="shared" si="198"/>
        <v>1.8958291758132113</v>
      </c>
      <c r="N2116" s="6">
        <f t="shared" si="199"/>
        <v>1.7461584514069048</v>
      </c>
      <c r="O2116" s="6">
        <f t="shared" si="200"/>
        <v>1.8958291758132113</v>
      </c>
      <c r="P2116" s="6">
        <f t="shared" si="201"/>
        <v>1.8958291758132109</v>
      </c>
      <c r="Q2116" s="6">
        <f t="shared" si="202"/>
        <v>0.22062294886951334</v>
      </c>
      <c r="R2116" s="6">
        <f t="shared" si="203"/>
        <v>0</v>
      </c>
      <c r="S2116" t="str" cm="1">
        <f t="array" ref="S2116">_xlfn.IFS(R2116&gt;Q2116,"Zunahme",-1*Q2116&gt;R2116,"Abnahme",TRUE,"Konstant")</f>
        <v>Konstant</v>
      </c>
      <c r="T2116">
        <f>IFERROR(INDEX(Gemeinde_Kennzahlen!A:C,MATCH(B2116,Gemeinde_Kennzahlen!B:B,),3),0)</f>
        <v>14182</v>
      </c>
      <c r="U2116">
        <f>IFERROR(IF(ISNUMBER(INDEX(Gemeinde_Kennzahlen!A:W,MATCH(B2116,Gemeinde_Kennzahlen!B:B,),23)),INDEX(Gemeinde_Kennzahlen!A:W,MATCH(B2116,Gemeinde_Kennzahlen!B:B,),23),0),0)</f>
        <v>5862</v>
      </c>
    </row>
    <row r="2117" spans="1:21" x14ac:dyDescent="0.2">
      <c r="A2117">
        <v>6641</v>
      </c>
      <c r="B2117" t="s">
        <v>287</v>
      </c>
      <c r="C2117" s="6">
        <v>0</v>
      </c>
      <c r="D2117" s="6">
        <v>0</v>
      </c>
      <c r="E2117" s="6">
        <v>3.2797638570022958</v>
      </c>
      <c r="F2117" s="6">
        <v>0</v>
      </c>
      <c r="G2117" s="6">
        <v>0</v>
      </c>
      <c r="H2117" s="6">
        <v>0</v>
      </c>
      <c r="I2117" s="6">
        <v>0</v>
      </c>
      <c r="J2117" s="6">
        <v>0</v>
      </c>
      <c r="K2117" s="6">
        <v>0</v>
      </c>
      <c r="L2117" s="6">
        <v>0</v>
      </c>
      <c r="M2117" s="6">
        <f t="shared" si="198"/>
        <v>0.32797638570022958</v>
      </c>
      <c r="N2117" s="6">
        <f t="shared" si="199"/>
        <v>0</v>
      </c>
      <c r="O2117" s="6">
        <f t="shared" si="200"/>
        <v>0.65595277140045916</v>
      </c>
      <c r="P2117" s="6">
        <f t="shared" si="201"/>
        <v>0</v>
      </c>
      <c r="Q2117" s="6">
        <f t="shared" si="202"/>
        <v>0.32797638570022958</v>
      </c>
      <c r="R2117" s="6">
        <f t="shared" si="203"/>
        <v>-0.32797638570022958</v>
      </c>
      <c r="S2117" t="str" cm="1">
        <f t="array" ref="S2117">_xlfn.IFS(R2117&gt;Q2117,"Zunahme",-1*Q2117&gt;R2117,"Abnahme",TRUE,"Konstant")</f>
        <v>Konstant</v>
      </c>
      <c r="T2117">
        <f>IFERROR(INDEX(Gemeinde_Kennzahlen!A:C,MATCH(B2117,Gemeinde_Kennzahlen!B:B,),3),0)</f>
        <v>2520</v>
      </c>
      <c r="U2117">
        <f>IFERROR(IF(ISNUMBER(INDEX(Gemeinde_Kennzahlen!A:W,MATCH(B2117,Gemeinde_Kennzahlen!B:B,),23)),INDEX(Gemeinde_Kennzahlen!A:W,MATCH(B2117,Gemeinde_Kennzahlen!B:B,),23),0),0)</f>
        <v>529</v>
      </c>
    </row>
    <row r="2118" spans="1:21" x14ac:dyDescent="0.2">
      <c r="A2118">
        <v>6642</v>
      </c>
      <c r="B2118" t="s">
        <v>286</v>
      </c>
      <c r="C2118" s="6">
        <v>0</v>
      </c>
      <c r="D2118" s="6">
        <v>3.2041012495994874</v>
      </c>
      <c r="E2118" s="6">
        <v>3.2041012495994874</v>
      </c>
      <c r="F2118" s="6">
        <v>0</v>
      </c>
      <c r="G2118" s="6">
        <v>0</v>
      </c>
      <c r="H2118" s="6">
        <v>3.2041012495994874</v>
      </c>
      <c r="I2118" s="6">
        <v>0</v>
      </c>
      <c r="J2118" s="6">
        <v>0</v>
      </c>
      <c r="K2118" s="6">
        <v>0</v>
      </c>
      <c r="L2118" s="6">
        <v>3.2041012495994874</v>
      </c>
      <c r="M2118" s="6">
        <f t="shared" si="198"/>
        <v>1.281640499839795</v>
      </c>
      <c r="N2118" s="6">
        <f t="shared" si="199"/>
        <v>0</v>
      </c>
      <c r="O2118" s="6">
        <f t="shared" si="200"/>
        <v>1.281640499839795</v>
      </c>
      <c r="P2118" s="6">
        <f t="shared" si="201"/>
        <v>1.281640499839795</v>
      </c>
      <c r="Q2118" s="6">
        <f t="shared" si="202"/>
        <v>0.52322754304884722</v>
      </c>
      <c r="R2118" s="6">
        <f t="shared" si="203"/>
        <v>0</v>
      </c>
      <c r="S2118" t="str" cm="1">
        <f t="array" ref="S2118">_xlfn.IFS(R2118&gt;Q2118,"Zunahme",-1*Q2118&gt;R2118,"Abnahme",TRUE,"Konstant")</f>
        <v>Konstant</v>
      </c>
      <c r="T2118">
        <f>IFERROR(INDEX(Gemeinde_Kennzahlen!A:C,MATCH(B2118,Gemeinde_Kennzahlen!B:B,),3),0)</f>
        <v>2577</v>
      </c>
      <c r="U2118">
        <f>IFERROR(IF(ISNUMBER(INDEX(Gemeinde_Kennzahlen!A:W,MATCH(B2118,Gemeinde_Kennzahlen!B:B,),23)),INDEX(Gemeinde_Kennzahlen!A:W,MATCH(B2118,Gemeinde_Kennzahlen!B:B,),23),0),0)</f>
        <v>544</v>
      </c>
    </row>
    <row r="2119" spans="1:21" x14ac:dyDescent="0.2">
      <c r="A2119">
        <v>6643</v>
      </c>
      <c r="B2119" t="s">
        <v>285</v>
      </c>
      <c r="C2119" s="6">
        <v>1.080983695162598</v>
      </c>
      <c r="D2119" s="6">
        <v>2.5222952887127286</v>
      </c>
      <c r="E2119" s="6">
        <v>1.2611476443563643</v>
      </c>
      <c r="F2119" s="6">
        <v>1.4413115935501306</v>
      </c>
      <c r="G2119" s="6">
        <v>1.801639491937663</v>
      </c>
      <c r="H2119" s="6">
        <v>2.342131339518962</v>
      </c>
      <c r="I2119" s="6">
        <v>2.1619673903251959</v>
      </c>
      <c r="J2119" s="6">
        <v>1.080983695162598</v>
      </c>
      <c r="K2119" s="6">
        <v>0.36032789838753265</v>
      </c>
      <c r="L2119" s="6">
        <v>0.54049184758129898</v>
      </c>
      <c r="M2119" s="6">
        <f t="shared" si="198"/>
        <v>1.4593279884695072</v>
      </c>
      <c r="N2119" s="6">
        <f t="shared" si="199"/>
        <v>1.3512296189532473</v>
      </c>
      <c r="O2119" s="6">
        <f t="shared" si="200"/>
        <v>1.6214755427438969</v>
      </c>
      <c r="P2119" s="6">
        <f t="shared" si="201"/>
        <v>1.2971804341951174</v>
      </c>
      <c r="Q2119" s="6">
        <f t="shared" si="202"/>
        <v>0.23328738671657245</v>
      </c>
      <c r="R2119" s="6">
        <f t="shared" si="203"/>
        <v>-0.16214755427438976</v>
      </c>
      <c r="S2119" t="str" cm="1">
        <f t="array" ref="S2119">_xlfn.IFS(R2119&gt;Q2119,"Zunahme",-1*Q2119&gt;R2119,"Abnahme",TRUE,"Konstant")</f>
        <v>Konstant</v>
      </c>
      <c r="T2119">
        <f>IFERROR(INDEX(Gemeinde_Kennzahlen!A:C,MATCH(B2119,Gemeinde_Kennzahlen!B:B,),3),0)</f>
        <v>34958</v>
      </c>
      <c r="U2119">
        <f>IFERROR(IF(ISNUMBER(INDEX(Gemeinde_Kennzahlen!A:W,MATCH(B2119,Gemeinde_Kennzahlen!B:B,),23)),INDEX(Gemeinde_Kennzahlen!A:W,MATCH(B2119,Gemeinde_Kennzahlen!B:B,),23),0),0)</f>
        <v>20547</v>
      </c>
    </row>
    <row r="2120" spans="1:21" x14ac:dyDescent="0.2">
      <c r="A2120">
        <v>6644</v>
      </c>
      <c r="B2120" t="s">
        <v>284</v>
      </c>
      <c r="C2120" s="6">
        <v>1.1282861333634211</v>
      </c>
      <c r="D2120" s="6">
        <v>0.56414306668171055</v>
      </c>
      <c r="E2120" s="6">
        <v>2.8207153334085526</v>
      </c>
      <c r="F2120" s="6">
        <v>2.8207153334085526</v>
      </c>
      <c r="G2120" s="6">
        <v>1.1282861333634211</v>
      </c>
      <c r="H2120" s="6">
        <v>0.56414306668171055</v>
      </c>
      <c r="I2120" s="6">
        <v>1.6924292000451315</v>
      </c>
      <c r="J2120" s="6">
        <v>1.6924292000451315</v>
      </c>
      <c r="K2120" s="6">
        <v>1.6924292000451315</v>
      </c>
      <c r="L2120" s="6">
        <v>1.1282861333634211</v>
      </c>
      <c r="M2120" s="6">
        <f t="shared" si="198"/>
        <v>1.5231862800406184</v>
      </c>
      <c r="N2120" s="6">
        <f t="shared" si="199"/>
        <v>1.4103576667042763</v>
      </c>
      <c r="O2120" s="6">
        <f t="shared" si="200"/>
        <v>1.6924292000451318</v>
      </c>
      <c r="P2120" s="6">
        <f t="shared" si="201"/>
        <v>1.3539433600361053</v>
      </c>
      <c r="Q2120" s="6">
        <f t="shared" si="202"/>
        <v>0.25299229092996572</v>
      </c>
      <c r="R2120" s="6">
        <f t="shared" si="203"/>
        <v>-0.16924292000451313</v>
      </c>
      <c r="S2120" t="str" cm="1">
        <f t="array" ref="S2120">_xlfn.IFS(R2120&gt;Q2120,"Zunahme",-1*Q2120&gt;R2120,"Abnahme",TRUE,"Konstant")</f>
        <v>Konstant</v>
      </c>
      <c r="T2120">
        <f>IFERROR(INDEX(Gemeinde_Kennzahlen!A:C,MATCH(B2120,Gemeinde_Kennzahlen!B:B,),3),0)</f>
        <v>13411</v>
      </c>
      <c r="U2120">
        <f>IFERROR(IF(ISNUMBER(INDEX(Gemeinde_Kennzahlen!A:W,MATCH(B2120,Gemeinde_Kennzahlen!B:B,),23)),INDEX(Gemeinde_Kennzahlen!A:W,MATCH(B2120,Gemeinde_Kennzahlen!B:B,),23),0),0)</f>
        <v>4315</v>
      </c>
    </row>
    <row r="2121" spans="1:21" x14ac:dyDescent="0.2">
      <c r="A2121">
        <v>6645</v>
      </c>
      <c r="B2121" t="s">
        <v>283</v>
      </c>
      <c r="C2121" s="6">
        <v>0</v>
      </c>
      <c r="D2121" s="6">
        <v>1.394991978796122</v>
      </c>
      <c r="E2121" s="6">
        <v>0.69749598939806101</v>
      </c>
      <c r="F2121" s="6">
        <v>0</v>
      </c>
      <c r="G2121" s="6">
        <v>0.69749598939806101</v>
      </c>
      <c r="H2121" s="6">
        <v>0.69749598939806101</v>
      </c>
      <c r="I2121" s="6">
        <v>1.394991978796122</v>
      </c>
      <c r="J2121" s="6">
        <v>1.394991978796122</v>
      </c>
      <c r="K2121" s="6">
        <v>1.394991978796122</v>
      </c>
      <c r="L2121" s="6">
        <v>1.394991978796122</v>
      </c>
      <c r="M2121" s="6">
        <f t="shared" si="198"/>
        <v>0.90674478621747956</v>
      </c>
      <c r="N2121" s="6">
        <f t="shared" si="199"/>
        <v>1.0462439840970914</v>
      </c>
      <c r="O2121" s="6">
        <f t="shared" si="200"/>
        <v>0.55799679151844883</v>
      </c>
      <c r="P2121" s="6">
        <f t="shared" si="201"/>
        <v>1.2554927809165097</v>
      </c>
      <c r="Q2121" s="6">
        <f t="shared" si="202"/>
        <v>0.1815872608380798</v>
      </c>
      <c r="R2121" s="6">
        <f t="shared" si="203"/>
        <v>0.34874799469903017</v>
      </c>
      <c r="S2121" t="str" cm="1">
        <f t="array" ref="S2121">_xlfn.IFS(R2121&gt;Q2121,"Zunahme",-1*Q2121&gt;R2121,"Abnahme",TRUE,"Konstant")</f>
        <v>Zunahme</v>
      </c>
      <c r="T2121">
        <f>IFERROR(INDEX(Gemeinde_Kennzahlen!A:C,MATCH(B2121,Gemeinde_Kennzahlen!B:B,),3),0)</f>
        <v>11887</v>
      </c>
      <c r="U2121">
        <f>IFERROR(IF(ISNUMBER(INDEX(Gemeinde_Kennzahlen!A:W,MATCH(B2121,Gemeinde_Kennzahlen!B:B,),23)),INDEX(Gemeinde_Kennzahlen!A:W,MATCH(B2121,Gemeinde_Kennzahlen!B:B,),23),0),0)</f>
        <v>2450</v>
      </c>
    </row>
    <row r="2122" spans="1:21" x14ac:dyDescent="0.2">
      <c r="A2122">
        <v>6702</v>
      </c>
      <c r="B2122" t="s">
        <v>282</v>
      </c>
      <c r="C2122" s="6">
        <v>0</v>
      </c>
      <c r="D2122" s="6">
        <v>0</v>
      </c>
      <c r="E2122" s="6">
        <v>0</v>
      </c>
      <c r="F2122" s="6">
        <v>0</v>
      </c>
      <c r="G2122" s="6">
        <v>0</v>
      </c>
      <c r="H2122" s="6">
        <v>0</v>
      </c>
      <c r="I2122" s="6">
        <v>0</v>
      </c>
      <c r="J2122" s="6">
        <v>0</v>
      </c>
      <c r="K2122" s="6">
        <v>0</v>
      </c>
      <c r="L2122" s="6">
        <v>0</v>
      </c>
      <c r="M2122" s="6">
        <f t="shared" si="198"/>
        <v>0</v>
      </c>
      <c r="N2122" s="6">
        <f t="shared" si="199"/>
        <v>0</v>
      </c>
      <c r="O2122" s="6">
        <f t="shared" si="200"/>
        <v>0</v>
      </c>
      <c r="P2122" s="6">
        <f t="shared" si="201"/>
        <v>0</v>
      </c>
      <c r="Q2122" s="6">
        <f t="shared" si="202"/>
        <v>0</v>
      </c>
      <c r="R2122" s="6">
        <f t="shared" si="203"/>
        <v>0</v>
      </c>
      <c r="S2122" t="str" cm="1">
        <f t="array" ref="S2122">_xlfn.IFS(R2122&gt;Q2122,"Zunahme",-1*Q2122&gt;R2122,"Abnahme",TRUE,"Konstant")</f>
        <v>Konstant</v>
      </c>
      <c r="T2122">
        <f>IFERROR(INDEX(Gemeinde_Kennzahlen!A:C,MATCH(B2122,Gemeinde_Kennzahlen!B:B,),3),0)</f>
        <v>925</v>
      </c>
      <c r="U2122">
        <f>IFERROR(IF(ISNUMBER(INDEX(Gemeinde_Kennzahlen!A:W,MATCH(B2122,Gemeinde_Kennzahlen!B:B,),23)),INDEX(Gemeinde_Kennzahlen!A:W,MATCH(B2122,Gemeinde_Kennzahlen!B:B,),23),0),0)</f>
        <v>384</v>
      </c>
    </row>
    <row r="2123" spans="1:21" x14ac:dyDescent="0.2">
      <c r="A2123">
        <v>6703</v>
      </c>
      <c r="B2123" t="s">
        <v>281</v>
      </c>
      <c r="C2123" s="6">
        <v>0</v>
      </c>
      <c r="D2123" s="6">
        <v>0</v>
      </c>
      <c r="E2123" s="6">
        <v>0</v>
      </c>
      <c r="F2123" s="6">
        <v>0</v>
      </c>
      <c r="G2123" s="6">
        <v>0</v>
      </c>
      <c r="H2123" s="6">
        <v>0</v>
      </c>
      <c r="I2123" s="6">
        <v>0</v>
      </c>
      <c r="J2123" s="6">
        <v>0</v>
      </c>
      <c r="K2123" s="6">
        <v>0</v>
      </c>
      <c r="L2123" s="6">
        <v>0</v>
      </c>
      <c r="M2123" s="6">
        <f t="shared" si="198"/>
        <v>0</v>
      </c>
      <c r="N2123" s="6">
        <f t="shared" si="199"/>
        <v>0</v>
      </c>
      <c r="O2123" s="6">
        <f t="shared" si="200"/>
        <v>0</v>
      </c>
      <c r="P2123" s="6">
        <f t="shared" si="201"/>
        <v>0</v>
      </c>
      <c r="Q2123" s="6">
        <f t="shared" si="202"/>
        <v>0</v>
      </c>
      <c r="R2123" s="6">
        <f t="shared" si="203"/>
        <v>0</v>
      </c>
      <c r="S2123" t="str" cm="1">
        <f t="array" ref="S2123">_xlfn.IFS(R2123&gt;Q2123,"Zunahme",-1*Q2123&gt;R2123,"Abnahme",TRUE,"Konstant")</f>
        <v>Konstant</v>
      </c>
      <c r="T2123">
        <f>IFERROR(INDEX(Gemeinde_Kennzahlen!A:C,MATCH(B2123,Gemeinde_Kennzahlen!B:B,),3),0)</f>
        <v>261</v>
      </c>
      <c r="U2123">
        <f>IFERROR(IF(ISNUMBER(INDEX(Gemeinde_Kennzahlen!A:W,MATCH(B2123,Gemeinde_Kennzahlen!B:B,),23)),INDEX(Gemeinde_Kennzahlen!A:W,MATCH(B2123,Gemeinde_Kennzahlen!B:B,),23),0),0)</f>
        <v>100</v>
      </c>
    </row>
    <row r="2124" spans="1:21" x14ac:dyDescent="0.2">
      <c r="A2124">
        <v>6704</v>
      </c>
      <c r="B2124" t="s">
        <v>280</v>
      </c>
      <c r="C2124" s="6">
        <v>0</v>
      </c>
      <c r="D2124" s="6">
        <v>0</v>
      </c>
      <c r="E2124" s="6">
        <v>0</v>
      </c>
      <c r="F2124" s="6">
        <v>0</v>
      </c>
      <c r="G2124" s="6">
        <v>0</v>
      </c>
      <c r="H2124" s="6">
        <v>0</v>
      </c>
      <c r="I2124" s="6">
        <v>0</v>
      </c>
      <c r="J2124" s="6">
        <v>0</v>
      </c>
      <c r="K2124" s="6">
        <v>0</v>
      </c>
      <c r="L2124" s="6">
        <v>0</v>
      </c>
      <c r="M2124" s="6">
        <f t="shared" si="198"/>
        <v>0</v>
      </c>
      <c r="N2124" s="6">
        <f t="shared" si="199"/>
        <v>0</v>
      </c>
      <c r="O2124" s="6">
        <f t="shared" si="200"/>
        <v>0</v>
      </c>
      <c r="P2124" s="6">
        <f t="shared" si="201"/>
        <v>0</v>
      </c>
      <c r="Q2124" s="6">
        <f t="shared" si="202"/>
        <v>0</v>
      </c>
      <c r="R2124" s="6">
        <f t="shared" si="203"/>
        <v>0</v>
      </c>
      <c r="S2124" t="str" cm="1">
        <f t="array" ref="S2124">_xlfn.IFS(R2124&gt;Q2124,"Zunahme",-1*Q2124&gt;R2124,"Abnahme",TRUE,"Konstant")</f>
        <v>Konstant</v>
      </c>
      <c r="T2124">
        <f>IFERROR(INDEX(Gemeinde_Kennzahlen!A:C,MATCH(B2124,Gemeinde_Kennzahlen!B:B,),3),0)</f>
        <v>483</v>
      </c>
      <c r="U2124">
        <f>IFERROR(IF(ISNUMBER(INDEX(Gemeinde_Kennzahlen!A:W,MATCH(B2124,Gemeinde_Kennzahlen!B:B,),23)),INDEX(Gemeinde_Kennzahlen!A:W,MATCH(B2124,Gemeinde_Kennzahlen!B:B,),23),0),0)</f>
        <v>46</v>
      </c>
    </row>
    <row r="2125" spans="1:21" x14ac:dyDescent="0.2">
      <c r="A2125">
        <v>6706</v>
      </c>
      <c r="B2125" t="s">
        <v>279</v>
      </c>
      <c r="C2125" s="6">
        <v>0</v>
      </c>
      <c r="D2125" s="6">
        <v>0</v>
      </c>
      <c r="E2125" s="6">
        <v>0</v>
      </c>
      <c r="F2125" s="6">
        <v>0</v>
      </c>
      <c r="G2125" s="6">
        <v>0</v>
      </c>
      <c r="H2125" s="6">
        <v>0</v>
      </c>
      <c r="I2125" s="6">
        <v>0</v>
      </c>
      <c r="J2125" s="6">
        <v>0</v>
      </c>
      <c r="K2125" s="6">
        <v>17.241379310344826</v>
      </c>
      <c r="L2125" s="6">
        <v>0</v>
      </c>
      <c r="M2125" s="6">
        <f t="shared" si="198"/>
        <v>1.7241379310344827</v>
      </c>
      <c r="N2125" s="6">
        <f t="shared" si="199"/>
        <v>0</v>
      </c>
      <c r="O2125" s="6">
        <f t="shared" si="200"/>
        <v>0</v>
      </c>
      <c r="P2125" s="6">
        <f t="shared" si="201"/>
        <v>3.4482758620689653</v>
      </c>
      <c r="Q2125" s="6">
        <f t="shared" si="202"/>
        <v>1.7241379310344827</v>
      </c>
      <c r="R2125" s="6">
        <f t="shared" si="203"/>
        <v>1.7241379310344827</v>
      </c>
      <c r="S2125" t="str" cm="1">
        <f t="array" ref="S2125">_xlfn.IFS(R2125&gt;Q2125,"Zunahme",-1*Q2125&gt;R2125,"Abnahme",TRUE,"Konstant")</f>
        <v>Konstant</v>
      </c>
      <c r="T2125">
        <f>IFERROR(INDEX(Gemeinde_Kennzahlen!A:C,MATCH(B2125,Gemeinde_Kennzahlen!B:B,),3),0)</f>
        <v>437</v>
      </c>
      <c r="U2125">
        <f>IFERROR(IF(ISNUMBER(INDEX(Gemeinde_Kennzahlen!A:W,MATCH(B2125,Gemeinde_Kennzahlen!B:B,),23)),INDEX(Gemeinde_Kennzahlen!A:W,MATCH(B2125,Gemeinde_Kennzahlen!B:B,),23),0),0)</f>
        <v>143</v>
      </c>
    </row>
    <row r="2126" spans="1:21" x14ac:dyDescent="0.2">
      <c r="A2126">
        <v>6708</v>
      </c>
      <c r="B2126" t="s">
        <v>278</v>
      </c>
      <c r="C2126" s="6">
        <v>0</v>
      </c>
      <c r="D2126" s="6">
        <v>2.2311468094600624</v>
      </c>
      <c r="E2126" s="6">
        <v>2.2311468094600624</v>
      </c>
      <c r="F2126" s="6">
        <v>2.2311468094600624</v>
      </c>
      <c r="G2126" s="6">
        <v>0</v>
      </c>
      <c r="H2126" s="6">
        <v>0</v>
      </c>
      <c r="I2126" s="6">
        <v>0</v>
      </c>
      <c r="J2126" s="6">
        <v>0</v>
      </c>
      <c r="K2126" s="6">
        <v>0</v>
      </c>
      <c r="L2126" s="6">
        <v>0</v>
      </c>
      <c r="M2126" s="6">
        <f t="shared" si="198"/>
        <v>0.66934404283801874</v>
      </c>
      <c r="N2126" s="6">
        <f t="shared" si="199"/>
        <v>0</v>
      </c>
      <c r="O2126" s="6">
        <f t="shared" si="200"/>
        <v>1.3386880856760375</v>
      </c>
      <c r="P2126" s="6">
        <f t="shared" si="201"/>
        <v>0</v>
      </c>
      <c r="Q2126" s="6">
        <f t="shared" si="202"/>
        <v>0.34081330469699833</v>
      </c>
      <c r="R2126" s="6">
        <f t="shared" si="203"/>
        <v>-0.66934404283801874</v>
      </c>
      <c r="S2126" t="str" cm="1">
        <f t="array" ref="S2126">_xlfn.IFS(R2126&gt;Q2126,"Zunahme",-1*Q2126&gt;R2126,"Abnahme",TRUE,"Konstant")</f>
        <v>Abnahme</v>
      </c>
      <c r="T2126">
        <f>IFERROR(INDEX(Gemeinde_Kennzahlen!A:C,MATCH(B2126,Gemeinde_Kennzahlen!B:B,),3),0)</f>
        <v>3552</v>
      </c>
      <c r="U2126">
        <f>IFERROR(IF(ISNUMBER(INDEX(Gemeinde_Kennzahlen!A:W,MATCH(B2126,Gemeinde_Kennzahlen!B:B,),23)),INDEX(Gemeinde_Kennzahlen!A:W,MATCH(B2126,Gemeinde_Kennzahlen!B:B,),23),0),0)</f>
        <v>930</v>
      </c>
    </row>
    <row r="2127" spans="1:21" x14ac:dyDescent="0.2">
      <c r="A2127">
        <v>6709</v>
      </c>
      <c r="B2127" t="s">
        <v>277</v>
      </c>
      <c r="C2127" s="6">
        <v>0</v>
      </c>
      <c r="D2127" s="6">
        <v>0</v>
      </c>
      <c r="E2127" s="6">
        <v>2.4038461538461537</v>
      </c>
      <c r="F2127" s="6">
        <v>2.4038461538461537</v>
      </c>
      <c r="G2127" s="6">
        <v>0</v>
      </c>
      <c r="H2127" s="6">
        <v>4.8076923076923075</v>
      </c>
      <c r="I2127" s="6">
        <v>4.8076923076923075</v>
      </c>
      <c r="J2127" s="6">
        <v>0</v>
      </c>
      <c r="K2127" s="6">
        <v>0</v>
      </c>
      <c r="L2127" s="6">
        <v>0</v>
      </c>
      <c r="M2127" s="6">
        <f t="shared" si="198"/>
        <v>1.4423076923076923</v>
      </c>
      <c r="N2127" s="6">
        <f t="shared" si="199"/>
        <v>0</v>
      </c>
      <c r="O2127" s="6">
        <f t="shared" si="200"/>
        <v>0.96153846153846145</v>
      </c>
      <c r="P2127" s="6">
        <f t="shared" si="201"/>
        <v>1.9230769230769229</v>
      </c>
      <c r="Q2127" s="6">
        <f t="shared" si="202"/>
        <v>0.64102564102564086</v>
      </c>
      <c r="R2127" s="6">
        <f t="shared" si="203"/>
        <v>0.48076923076923062</v>
      </c>
      <c r="S2127" t="str" cm="1">
        <f t="array" ref="S2127">_xlfn.IFS(R2127&gt;Q2127,"Zunahme",-1*Q2127&gt;R2127,"Abnahme",TRUE,"Konstant")</f>
        <v>Konstant</v>
      </c>
      <c r="T2127">
        <f>IFERROR(INDEX(Gemeinde_Kennzahlen!A:C,MATCH(B2127,Gemeinde_Kennzahlen!B:B,),3),0)</f>
        <v>3298</v>
      </c>
      <c r="U2127">
        <f>IFERROR(IF(ISNUMBER(INDEX(Gemeinde_Kennzahlen!A:W,MATCH(B2127,Gemeinde_Kennzahlen!B:B,),23)),INDEX(Gemeinde_Kennzahlen!A:W,MATCH(B2127,Gemeinde_Kennzahlen!B:B,),23),0),0)</f>
        <v>862</v>
      </c>
    </row>
    <row r="2128" spans="1:21" x14ac:dyDescent="0.2">
      <c r="A2128">
        <v>6710</v>
      </c>
      <c r="B2128" t="s">
        <v>276</v>
      </c>
      <c r="C2128" s="6">
        <v>0</v>
      </c>
      <c r="D2128" s="6">
        <v>0</v>
      </c>
      <c r="E2128" s="6">
        <v>0</v>
      </c>
      <c r="F2128" s="6">
        <v>0</v>
      </c>
      <c r="G2128" s="6">
        <v>0</v>
      </c>
      <c r="H2128" s="6">
        <v>2.770083102493075</v>
      </c>
      <c r="I2128" s="6">
        <v>0</v>
      </c>
      <c r="J2128" s="6">
        <v>0</v>
      </c>
      <c r="K2128" s="6">
        <v>2.770083102493075</v>
      </c>
      <c r="L2128" s="6">
        <v>0</v>
      </c>
      <c r="M2128" s="6">
        <f t="shared" si="198"/>
        <v>0.554016620498615</v>
      </c>
      <c r="N2128" s="6">
        <f t="shared" si="199"/>
        <v>0</v>
      </c>
      <c r="O2128" s="6">
        <f t="shared" si="200"/>
        <v>0</v>
      </c>
      <c r="P2128" s="6">
        <f t="shared" si="201"/>
        <v>1.10803324099723</v>
      </c>
      <c r="Q2128" s="6">
        <f t="shared" si="202"/>
        <v>0.36934441366574333</v>
      </c>
      <c r="R2128" s="6">
        <f t="shared" si="203"/>
        <v>0.554016620498615</v>
      </c>
      <c r="S2128" t="str" cm="1">
        <f t="array" ref="S2128">_xlfn.IFS(R2128&gt;Q2128,"Zunahme",-1*Q2128&gt;R2128,"Abnahme",TRUE,"Konstant")</f>
        <v>Zunahme</v>
      </c>
      <c r="T2128">
        <f>IFERROR(INDEX(Gemeinde_Kennzahlen!A:C,MATCH(B2128,Gemeinde_Kennzahlen!B:B,),3),0)</f>
        <v>2653</v>
      </c>
      <c r="U2128">
        <f>IFERROR(IF(ISNUMBER(INDEX(Gemeinde_Kennzahlen!A:W,MATCH(B2128,Gemeinde_Kennzahlen!B:B,),23)),INDEX(Gemeinde_Kennzahlen!A:W,MATCH(B2128,Gemeinde_Kennzahlen!B:B,),23),0),0)</f>
        <v>957</v>
      </c>
    </row>
    <row r="2129" spans="1:21" x14ac:dyDescent="0.2">
      <c r="A2129">
        <v>6711</v>
      </c>
      <c r="B2129" t="s">
        <v>275</v>
      </c>
      <c r="C2129" s="6">
        <v>1.9584035094590888</v>
      </c>
      <c r="D2129" s="6">
        <v>1.1750421056754532</v>
      </c>
      <c r="E2129" s="6">
        <v>1.566722807567271</v>
      </c>
      <c r="F2129" s="6">
        <v>1.566722807567271</v>
      </c>
      <c r="G2129" s="6">
        <v>1.1750421056754532</v>
      </c>
      <c r="H2129" s="6">
        <v>2.7417649132427244</v>
      </c>
      <c r="I2129" s="6">
        <v>1.9584035094590888</v>
      </c>
      <c r="J2129" s="6">
        <v>1.566722807567271</v>
      </c>
      <c r="K2129" s="6">
        <v>1.9584035094590888</v>
      </c>
      <c r="L2129" s="6">
        <v>1.9584035094590888</v>
      </c>
      <c r="M2129" s="6">
        <f t="shared" si="198"/>
        <v>1.76256315851318</v>
      </c>
      <c r="N2129" s="6">
        <f t="shared" si="199"/>
        <v>1.76256315851318</v>
      </c>
      <c r="O2129" s="6">
        <f t="shared" si="200"/>
        <v>1.4883866671889074</v>
      </c>
      <c r="P2129" s="6">
        <f t="shared" si="201"/>
        <v>2.0367396498374526</v>
      </c>
      <c r="Q2129" s="6">
        <f t="shared" si="202"/>
        <v>0.14597077915082232</v>
      </c>
      <c r="R2129" s="6">
        <f t="shared" si="203"/>
        <v>0.27417649132427258</v>
      </c>
      <c r="S2129" t="str" cm="1">
        <f t="array" ref="S2129">_xlfn.IFS(R2129&gt;Q2129,"Zunahme",-1*Q2129&gt;R2129,"Abnahme",TRUE,"Konstant")</f>
        <v>Zunahme</v>
      </c>
      <c r="T2129">
        <f>IFERROR(INDEX(Gemeinde_Kennzahlen!A:C,MATCH(B2129,Gemeinde_Kennzahlen!B:B,),3),0)</f>
        <v>12566</v>
      </c>
      <c r="U2129">
        <f>IFERROR(IF(ISNUMBER(INDEX(Gemeinde_Kennzahlen!A:W,MATCH(B2129,Gemeinde_Kennzahlen!B:B,),23)),INDEX(Gemeinde_Kennzahlen!A:W,MATCH(B2129,Gemeinde_Kennzahlen!B:B,),23),0),0)</f>
        <v>12965</v>
      </c>
    </row>
    <row r="2130" spans="1:21" x14ac:dyDescent="0.2">
      <c r="A2130">
        <v>6712</v>
      </c>
      <c r="B2130" t="s">
        <v>274</v>
      </c>
      <c r="C2130" s="6">
        <v>0</v>
      </c>
      <c r="D2130" s="6">
        <v>0</v>
      </c>
      <c r="E2130" s="6">
        <v>0</v>
      </c>
      <c r="F2130" s="6">
        <v>0</v>
      </c>
      <c r="G2130" s="6">
        <v>4.9627791563275432</v>
      </c>
      <c r="H2130" s="6">
        <v>0</v>
      </c>
      <c r="I2130" s="6">
        <v>0</v>
      </c>
      <c r="J2130" s="6">
        <v>0</v>
      </c>
      <c r="K2130" s="6">
        <v>0</v>
      </c>
      <c r="L2130" s="6">
        <v>0</v>
      </c>
      <c r="M2130" s="6">
        <f t="shared" si="198"/>
        <v>0.49627791563275431</v>
      </c>
      <c r="N2130" s="6">
        <f t="shared" si="199"/>
        <v>0</v>
      </c>
      <c r="O2130" s="6">
        <f t="shared" si="200"/>
        <v>0.99255583126550861</v>
      </c>
      <c r="P2130" s="6">
        <f t="shared" si="201"/>
        <v>0</v>
      </c>
      <c r="Q2130" s="6">
        <f t="shared" si="202"/>
        <v>0.49627791563275425</v>
      </c>
      <c r="R2130" s="6">
        <f t="shared" si="203"/>
        <v>-0.49627791563275431</v>
      </c>
      <c r="S2130" t="str" cm="1">
        <f t="array" ref="S2130">_xlfn.IFS(R2130&gt;Q2130,"Zunahme",-1*Q2130&gt;R2130,"Abnahme",TRUE,"Konstant")</f>
        <v>Konstant</v>
      </c>
      <c r="T2130">
        <f>IFERROR(INDEX(Gemeinde_Kennzahlen!A:C,MATCH(B2130,Gemeinde_Kennzahlen!B:B,),3),0)</f>
        <v>1381</v>
      </c>
      <c r="U2130">
        <f>IFERROR(IF(ISNUMBER(INDEX(Gemeinde_Kennzahlen!A:W,MATCH(B2130,Gemeinde_Kennzahlen!B:B,),23)),INDEX(Gemeinde_Kennzahlen!A:W,MATCH(B2130,Gemeinde_Kennzahlen!B:B,),23),0),0)</f>
        <v>634</v>
      </c>
    </row>
    <row r="2131" spans="1:21" x14ac:dyDescent="0.2">
      <c r="A2131">
        <v>6713</v>
      </c>
      <c r="B2131" t="s">
        <v>273</v>
      </c>
      <c r="C2131" s="6">
        <v>0</v>
      </c>
      <c r="D2131" s="6">
        <v>0</v>
      </c>
      <c r="E2131" s="6">
        <v>0</v>
      </c>
      <c r="F2131" s="6">
        <v>0</v>
      </c>
      <c r="G2131" s="6">
        <v>0</v>
      </c>
      <c r="H2131" s="6">
        <v>0</v>
      </c>
      <c r="I2131" s="6">
        <v>0</v>
      </c>
      <c r="J2131" s="6">
        <v>0</v>
      </c>
      <c r="K2131" s="6">
        <v>0</v>
      </c>
      <c r="L2131" s="6">
        <v>0</v>
      </c>
      <c r="M2131" s="6">
        <f t="shared" ref="M2131:M2174" si="204">AVERAGE(C2131:L2131)</f>
        <v>0</v>
      </c>
      <c r="N2131" s="6">
        <f t="shared" ref="N2131:N2174" si="205">MEDIAN(C2131:L2131)</f>
        <v>0</v>
      </c>
      <c r="O2131" s="6">
        <f t="shared" ref="O2131:O2174" si="206">AVERAGE((C2131:G2131))</f>
        <v>0</v>
      </c>
      <c r="P2131" s="6">
        <f t="shared" ref="P2131:P2174" si="207">AVERAGE(H2131:L2131)</f>
        <v>0</v>
      </c>
      <c r="Q2131" s="6">
        <f t="shared" ref="Q2131:Q2174" si="208">STDEVA(C2131:L2131)/SQRT(COUNT(C2131:L2131))</f>
        <v>0</v>
      </c>
      <c r="R2131" s="6">
        <f t="shared" ref="R2131:R2174" si="209">P2131-M2131</f>
        <v>0</v>
      </c>
      <c r="S2131" t="str" cm="1">
        <f t="array" ref="S2131">_xlfn.IFS(R2131&gt;Q2131,"Zunahme",-1*Q2131&gt;R2131,"Abnahme",TRUE,"Konstant")</f>
        <v>Konstant</v>
      </c>
      <c r="T2131">
        <f>IFERROR(INDEX(Gemeinde_Kennzahlen!A:C,MATCH(B2131,Gemeinde_Kennzahlen!B:B,),3),0)</f>
        <v>119</v>
      </c>
      <c r="U2131">
        <f>IFERROR(IF(ISNUMBER(INDEX(Gemeinde_Kennzahlen!A:W,MATCH(B2131,Gemeinde_Kennzahlen!B:B,),23)),INDEX(Gemeinde_Kennzahlen!A:W,MATCH(B2131,Gemeinde_Kennzahlen!B:B,),23),0),0)</f>
        <v>0</v>
      </c>
    </row>
    <row r="2132" spans="1:21" x14ac:dyDescent="0.2">
      <c r="A2132">
        <v>6715</v>
      </c>
      <c r="B2132" t="s">
        <v>272</v>
      </c>
      <c r="C2132" s="6">
        <v>0</v>
      </c>
      <c r="D2132" s="6">
        <v>0</v>
      </c>
      <c r="E2132" s="6">
        <v>0</v>
      </c>
      <c r="F2132" s="6">
        <v>0</v>
      </c>
      <c r="G2132" s="6">
        <v>0</v>
      </c>
      <c r="H2132" s="6">
        <v>0</v>
      </c>
      <c r="I2132" s="6">
        <v>0</v>
      </c>
      <c r="J2132" s="6">
        <v>0</v>
      </c>
      <c r="K2132" s="6">
        <v>0</v>
      </c>
      <c r="L2132" s="6">
        <v>0</v>
      </c>
      <c r="M2132" s="6">
        <f t="shared" si="204"/>
        <v>0</v>
      </c>
      <c r="N2132" s="6">
        <f t="shared" si="205"/>
        <v>0</v>
      </c>
      <c r="O2132" s="6">
        <f t="shared" si="206"/>
        <v>0</v>
      </c>
      <c r="P2132" s="6">
        <f t="shared" si="207"/>
        <v>0</v>
      </c>
      <c r="Q2132" s="6">
        <f t="shared" si="208"/>
        <v>0</v>
      </c>
      <c r="R2132" s="6">
        <f t="shared" si="209"/>
        <v>0</v>
      </c>
      <c r="S2132" t="str" cm="1">
        <f t="array" ref="S2132">_xlfn.IFS(R2132&gt;Q2132,"Zunahme",-1*Q2132&gt;R2132,"Abnahme",TRUE,"Konstant")</f>
        <v>Konstant</v>
      </c>
      <c r="T2132">
        <f>IFERROR(INDEX(Gemeinde_Kennzahlen!A:C,MATCH(B2132,Gemeinde_Kennzahlen!B:B,),3),0)</f>
        <v>523</v>
      </c>
      <c r="U2132">
        <f>IFERROR(IF(ISNUMBER(INDEX(Gemeinde_Kennzahlen!A:W,MATCH(B2132,Gemeinde_Kennzahlen!B:B,),23)),INDEX(Gemeinde_Kennzahlen!A:W,MATCH(B2132,Gemeinde_Kennzahlen!B:B,),23),0),0)</f>
        <v>77</v>
      </c>
    </row>
    <row r="2133" spans="1:21" x14ac:dyDescent="0.2">
      <c r="A2133">
        <v>6716</v>
      </c>
      <c r="B2133" t="s">
        <v>271</v>
      </c>
      <c r="C2133" s="6">
        <v>0</v>
      </c>
      <c r="D2133" s="6">
        <v>0</v>
      </c>
      <c r="E2133" s="6">
        <v>0</v>
      </c>
      <c r="F2133" s="6">
        <v>0</v>
      </c>
      <c r="G2133" s="6">
        <v>0</v>
      </c>
      <c r="H2133" s="6">
        <v>0</v>
      </c>
      <c r="I2133" s="6">
        <v>0</v>
      </c>
      <c r="J2133" s="6">
        <v>0</v>
      </c>
      <c r="K2133" s="6">
        <v>0</v>
      </c>
      <c r="L2133" s="6">
        <v>0</v>
      </c>
      <c r="M2133" s="6">
        <f t="shared" si="204"/>
        <v>0</v>
      </c>
      <c r="N2133" s="6">
        <f t="shared" si="205"/>
        <v>0</v>
      </c>
      <c r="O2133" s="6">
        <f t="shared" si="206"/>
        <v>0</v>
      </c>
      <c r="P2133" s="6">
        <f t="shared" si="207"/>
        <v>0</v>
      </c>
      <c r="Q2133" s="6">
        <f t="shared" si="208"/>
        <v>0</v>
      </c>
      <c r="R2133" s="6">
        <f t="shared" si="209"/>
        <v>0</v>
      </c>
      <c r="S2133" t="str" cm="1">
        <f t="array" ref="S2133">_xlfn.IFS(R2133&gt;Q2133,"Zunahme",-1*Q2133&gt;R2133,"Abnahme",TRUE,"Konstant")</f>
        <v>Konstant</v>
      </c>
      <c r="T2133">
        <f>IFERROR(INDEX(Gemeinde_Kennzahlen!A:C,MATCH(B2133,Gemeinde_Kennzahlen!B:B,),3),0)</f>
        <v>105</v>
      </c>
      <c r="U2133">
        <f>IFERROR(IF(ISNUMBER(INDEX(Gemeinde_Kennzahlen!A:W,MATCH(B2133,Gemeinde_Kennzahlen!B:B,),23)),INDEX(Gemeinde_Kennzahlen!A:W,MATCH(B2133,Gemeinde_Kennzahlen!B:B,),23),0),0)</f>
        <v>16</v>
      </c>
    </row>
    <row r="2134" spans="1:21" x14ac:dyDescent="0.2">
      <c r="A2134">
        <v>6718</v>
      </c>
      <c r="B2134" t="s">
        <v>270</v>
      </c>
      <c r="C2134" s="6">
        <v>0</v>
      </c>
      <c r="D2134" s="6">
        <v>0</v>
      </c>
      <c r="E2134" s="6">
        <v>0</v>
      </c>
      <c r="F2134" s="6">
        <v>0</v>
      </c>
      <c r="G2134" s="6">
        <v>0</v>
      </c>
      <c r="H2134" s="6">
        <v>0</v>
      </c>
      <c r="I2134" s="6">
        <v>0</v>
      </c>
      <c r="J2134" s="6">
        <v>0</v>
      </c>
      <c r="K2134" s="6">
        <v>0</v>
      </c>
      <c r="L2134" s="6">
        <v>0</v>
      </c>
      <c r="M2134" s="6">
        <f t="shared" si="204"/>
        <v>0</v>
      </c>
      <c r="N2134" s="6">
        <f t="shared" si="205"/>
        <v>0</v>
      </c>
      <c r="O2134" s="6">
        <f t="shared" si="206"/>
        <v>0</v>
      </c>
      <c r="P2134" s="6">
        <f t="shared" si="207"/>
        <v>0</v>
      </c>
      <c r="Q2134" s="6">
        <f t="shared" si="208"/>
        <v>0</v>
      </c>
      <c r="R2134" s="6">
        <f t="shared" si="209"/>
        <v>0</v>
      </c>
      <c r="S2134" t="str" cm="1">
        <f t="array" ref="S2134">_xlfn.IFS(R2134&gt;Q2134,"Zunahme",-1*Q2134&gt;R2134,"Abnahme",TRUE,"Konstant")</f>
        <v>Konstant</v>
      </c>
      <c r="T2134">
        <f>IFERROR(INDEX(Gemeinde_Kennzahlen!A:C,MATCH(B2134,Gemeinde_Kennzahlen!B:B,),3),0)</f>
        <v>434</v>
      </c>
      <c r="U2134">
        <f>IFERROR(IF(ISNUMBER(INDEX(Gemeinde_Kennzahlen!A:W,MATCH(B2134,Gemeinde_Kennzahlen!B:B,),23)),INDEX(Gemeinde_Kennzahlen!A:W,MATCH(B2134,Gemeinde_Kennzahlen!B:B,),23),0),0)</f>
        <v>70</v>
      </c>
    </row>
    <row r="2135" spans="1:21" x14ac:dyDescent="0.2">
      <c r="A2135">
        <v>6719</v>
      </c>
      <c r="B2135" t="s">
        <v>269</v>
      </c>
      <c r="C2135" s="6">
        <v>0</v>
      </c>
      <c r="D2135" s="6">
        <v>0</v>
      </c>
      <c r="E2135" s="6">
        <v>0</v>
      </c>
      <c r="F2135" s="6">
        <v>22.222222222222221</v>
      </c>
      <c r="G2135" s="6">
        <v>0</v>
      </c>
      <c r="H2135" s="6">
        <v>0</v>
      </c>
      <c r="I2135" s="6">
        <v>0</v>
      </c>
      <c r="J2135" s="6">
        <v>0</v>
      </c>
      <c r="K2135" s="6">
        <v>0</v>
      </c>
      <c r="L2135" s="6">
        <v>0</v>
      </c>
      <c r="M2135" s="6">
        <f t="shared" si="204"/>
        <v>2.2222222222222223</v>
      </c>
      <c r="N2135" s="6">
        <f t="shared" si="205"/>
        <v>0</v>
      </c>
      <c r="O2135" s="6">
        <f t="shared" si="206"/>
        <v>4.4444444444444446</v>
      </c>
      <c r="P2135" s="6">
        <f t="shared" si="207"/>
        <v>0</v>
      </c>
      <c r="Q2135" s="6">
        <f t="shared" si="208"/>
        <v>2.2222222222222219</v>
      </c>
      <c r="R2135" s="6">
        <f t="shared" si="209"/>
        <v>-2.2222222222222223</v>
      </c>
      <c r="S2135" t="str" cm="1">
        <f t="array" ref="S2135">_xlfn.IFS(R2135&gt;Q2135,"Zunahme",-1*Q2135&gt;R2135,"Abnahme",TRUE,"Konstant")</f>
        <v>Konstant</v>
      </c>
      <c r="T2135">
        <f>IFERROR(INDEX(Gemeinde_Kennzahlen!A:C,MATCH(B2135,Gemeinde_Kennzahlen!B:B,),3),0)</f>
        <v>352</v>
      </c>
      <c r="U2135">
        <f>IFERROR(IF(ISNUMBER(INDEX(Gemeinde_Kennzahlen!A:W,MATCH(B2135,Gemeinde_Kennzahlen!B:B,),23)),INDEX(Gemeinde_Kennzahlen!A:W,MATCH(B2135,Gemeinde_Kennzahlen!B:B,),23),0),0)</f>
        <v>98</v>
      </c>
    </row>
    <row r="2136" spans="1:21" x14ac:dyDescent="0.2">
      <c r="A2136">
        <v>6721</v>
      </c>
      <c r="B2136" t="s">
        <v>268</v>
      </c>
      <c r="C2136" s="6">
        <v>0</v>
      </c>
      <c r="D2136" s="6">
        <v>0</v>
      </c>
      <c r="E2136" s="6">
        <v>0</v>
      </c>
      <c r="F2136" s="6">
        <v>0</v>
      </c>
      <c r="G2136" s="6">
        <v>0</v>
      </c>
      <c r="H2136" s="6">
        <v>0</v>
      </c>
      <c r="I2136" s="6">
        <v>0</v>
      </c>
      <c r="J2136" s="6">
        <v>0</v>
      </c>
      <c r="K2136" s="6">
        <v>0</v>
      </c>
      <c r="L2136" s="6">
        <v>0</v>
      </c>
      <c r="M2136" s="6">
        <f t="shared" si="204"/>
        <v>0</v>
      </c>
      <c r="N2136" s="6">
        <f t="shared" si="205"/>
        <v>0</v>
      </c>
      <c r="O2136" s="6">
        <f t="shared" si="206"/>
        <v>0</v>
      </c>
      <c r="P2136" s="6">
        <f t="shared" si="207"/>
        <v>0</v>
      </c>
      <c r="Q2136" s="6">
        <f t="shared" si="208"/>
        <v>0</v>
      </c>
      <c r="R2136" s="6">
        <f t="shared" si="209"/>
        <v>0</v>
      </c>
      <c r="S2136" t="str" cm="1">
        <f t="array" ref="S2136">_xlfn.IFS(R2136&gt;Q2136,"Zunahme",-1*Q2136&gt;R2136,"Abnahme",TRUE,"Konstant")</f>
        <v>Konstant</v>
      </c>
      <c r="T2136">
        <f>IFERROR(INDEX(Gemeinde_Kennzahlen!A:C,MATCH(B2136,Gemeinde_Kennzahlen!B:B,),3),0)</f>
        <v>674</v>
      </c>
      <c r="U2136">
        <f>IFERROR(IF(ISNUMBER(INDEX(Gemeinde_Kennzahlen!A:W,MATCH(B2136,Gemeinde_Kennzahlen!B:B,),23)),INDEX(Gemeinde_Kennzahlen!A:W,MATCH(B2136,Gemeinde_Kennzahlen!B:B,),23),0),0)</f>
        <v>176</v>
      </c>
    </row>
    <row r="2137" spans="1:21" x14ac:dyDescent="0.2">
      <c r="A2137">
        <v>6722</v>
      </c>
      <c r="B2137" t="s">
        <v>267</v>
      </c>
      <c r="C2137" s="6">
        <v>0</v>
      </c>
      <c r="D2137" s="6">
        <v>0</v>
      </c>
      <c r="E2137" s="6">
        <v>0</v>
      </c>
      <c r="F2137" s="6">
        <v>0</v>
      </c>
      <c r="G2137" s="6">
        <v>0</v>
      </c>
      <c r="H2137" s="6">
        <v>0</v>
      </c>
      <c r="I2137" s="6">
        <v>0</v>
      </c>
      <c r="J2137" s="6">
        <v>0</v>
      </c>
      <c r="K2137" s="6">
        <v>0</v>
      </c>
      <c r="L2137" s="6">
        <v>0</v>
      </c>
      <c r="M2137" s="6">
        <f t="shared" si="204"/>
        <v>0</v>
      </c>
      <c r="N2137" s="6">
        <f t="shared" si="205"/>
        <v>0</v>
      </c>
      <c r="O2137" s="6">
        <f t="shared" si="206"/>
        <v>0</v>
      </c>
      <c r="P2137" s="6">
        <f t="shared" si="207"/>
        <v>0</v>
      </c>
      <c r="Q2137" s="6">
        <f t="shared" si="208"/>
        <v>0</v>
      </c>
      <c r="R2137" s="6">
        <f t="shared" si="209"/>
        <v>0</v>
      </c>
      <c r="S2137" t="str" cm="1">
        <f t="array" ref="S2137">_xlfn.IFS(R2137&gt;Q2137,"Zunahme",-1*Q2137&gt;R2137,"Abnahme",TRUE,"Konstant")</f>
        <v>Konstant</v>
      </c>
      <c r="T2137">
        <f>IFERROR(INDEX(Gemeinde_Kennzahlen!A:C,MATCH(B2137,Gemeinde_Kennzahlen!B:B,),3),0)</f>
        <v>269</v>
      </c>
      <c r="U2137">
        <f>IFERROR(IF(ISNUMBER(INDEX(Gemeinde_Kennzahlen!A:W,MATCH(B2137,Gemeinde_Kennzahlen!B:B,),23)),INDEX(Gemeinde_Kennzahlen!A:W,MATCH(B2137,Gemeinde_Kennzahlen!B:B,),23),0),0)</f>
        <v>76</v>
      </c>
    </row>
    <row r="2138" spans="1:21" x14ac:dyDescent="0.2">
      <c r="A2138">
        <v>6724</v>
      </c>
      <c r="B2138" t="s">
        <v>266</v>
      </c>
      <c r="C2138" s="6">
        <v>18.214936247723134</v>
      </c>
      <c r="D2138" s="6">
        <v>0</v>
      </c>
      <c r="E2138" s="6">
        <v>0</v>
      </c>
      <c r="F2138" s="6">
        <v>0</v>
      </c>
      <c r="G2138" s="6">
        <v>0</v>
      </c>
      <c r="H2138" s="6">
        <v>0</v>
      </c>
      <c r="I2138" s="6">
        <v>0</v>
      </c>
      <c r="J2138" s="6">
        <v>0</v>
      </c>
      <c r="K2138" s="6">
        <v>0</v>
      </c>
      <c r="L2138" s="6">
        <v>0</v>
      </c>
      <c r="M2138" s="6">
        <f t="shared" si="204"/>
        <v>1.8214936247723135</v>
      </c>
      <c r="N2138" s="6">
        <f t="shared" si="205"/>
        <v>0</v>
      </c>
      <c r="O2138" s="6">
        <f t="shared" si="206"/>
        <v>3.6429872495446269</v>
      </c>
      <c r="P2138" s="6">
        <f t="shared" si="207"/>
        <v>0</v>
      </c>
      <c r="Q2138" s="6">
        <f t="shared" si="208"/>
        <v>1.8214936247723135</v>
      </c>
      <c r="R2138" s="6">
        <f t="shared" si="209"/>
        <v>-1.8214936247723135</v>
      </c>
      <c r="S2138" t="str" cm="1">
        <f t="array" ref="S2138">_xlfn.IFS(R2138&gt;Q2138,"Zunahme",-1*Q2138&gt;R2138,"Abnahme",TRUE,"Konstant")</f>
        <v>Konstant</v>
      </c>
      <c r="T2138">
        <f>IFERROR(INDEX(Gemeinde_Kennzahlen!A:C,MATCH(B2138,Gemeinde_Kennzahlen!B:B,),3),0)</f>
        <v>431</v>
      </c>
      <c r="U2138">
        <f>IFERROR(IF(ISNUMBER(INDEX(Gemeinde_Kennzahlen!A:W,MATCH(B2138,Gemeinde_Kennzahlen!B:B,),23)),INDEX(Gemeinde_Kennzahlen!A:W,MATCH(B2138,Gemeinde_Kennzahlen!B:B,),23),0),0)</f>
        <v>118</v>
      </c>
    </row>
    <row r="2139" spans="1:21" x14ac:dyDescent="0.2">
      <c r="A2139">
        <v>6729</v>
      </c>
      <c r="B2139" t="s">
        <v>265</v>
      </c>
      <c r="C2139" s="6">
        <v>1.9383601473153711</v>
      </c>
      <c r="D2139" s="6">
        <v>0</v>
      </c>
      <c r="E2139" s="6">
        <v>0</v>
      </c>
      <c r="F2139" s="6">
        <v>0.96918007365768555</v>
      </c>
      <c r="G2139" s="6">
        <v>1.9383601473153711</v>
      </c>
      <c r="H2139" s="6">
        <v>0</v>
      </c>
      <c r="I2139" s="6">
        <v>0.96918007365768555</v>
      </c>
      <c r="J2139" s="6">
        <v>1.9383601473153711</v>
      </c>
      <c r="K2139" s="6">
        <v>0.96918007365768555</v>
      </c>
      <c r="L2139" s="6">
        <v>0</v>
      </c>
      <c r="M2139" s="6">
        <f t="shared" si="204"/>
        <v>0.87226206629191694</v>
      </c>
      <c r="N2139" s="6">
        <f t="shared" si="205"/>
        <v>0.96918007365768555</v>
      </c>
      <c r="O2139" s="6">
        <f t="shared" si="206"/>
        <v>0.96918007365768555</v>
      </c>
      <c r="P2139" s="6">
        <f t="shared" si="207"/>
        <v>0.77534405892614844</v>
      </c>
      <c r="Q2139" s="6">
        <f t="shared" si="208"/>
        <v>0.26835381091032096</v>
      </c>
      <c r="R2139" s="6">
        <f t="shared" si="209"/>
        <v>-9.6918007365768499E-2</v>
      </c>
      <c r="S2139" t="str" cm="1">
        <f t="array" ref="S2139">_xlfn.IFS(R2139&gt;Q2139,"Zunahme",-1*Q2139&gt;R2139,"Abnahme",TRUE,"Konstant")</f>
        <v>Konstant</v>
      </c>
      <c r="T2139">
        <f>IFERROR(INDEX(Gemeinde_Kennzahlen!A:C,MATCH(B2139,Gemeinde_Kennzahlen!B:B,),3),0)</f>
        <v>7071</v>
      </c>
      <c r="U2139">
        <f>IFERROR(IF(ISNUMBER(INDEX(Gemeinde_Kennzahlen!A:W,MATCH(B2139,Gemeinde_Kennzahlen!B:B,),23)),INDEX(Gemeinde_Kennzahlen!A:W,MATCH(B2139,Gemeinde_Kennzahlen!B:B,),23),0),0)</f>
        <v>3247</v>
      </c>
    </row>
    <row r="2140" spans="1:21" x14ac:dyDescent="0.2">
      <c r="A2140">
        <v>6730</v>
      </c>
      <c r="B2140" t="s">
        <v>264</v>
      </c>
      <c r="C2140" s="6">
        <v>0</v>
      </c>
      <c r="D2140" s="6">
        <v>0</v>
      </c>
      <c r="E2140" s="6">
        <v>0</v>
      </c>
      <c r="F2140" s="6">
        <v>0</v>
      </c>
      <c r="G2140" s="6">
        <v>2.3900573613766731</v>
      </c>
      <c r="H2140" s="6">
        <v>2.3900573613766731</v>
      </c>
      <c r="I2140" s="6">
        <v>0</v>
      </c>
      <c r="J2140" s="6">
        <v>2.3900573613766731</v>
      </c>
      <c r="K2140" s="6">
        <v>0</v>
      </c>
      <c r="L2140" s="6">
        <v>0</v>
      </c>
      <c r="M2140" s="6">
        <f t="shared" si="204"/>
        <v>0.71701720841300198</v>
      </c>
      <c r="N2140" s="6">
        <f t="shared" si="205"/>
        <v>0</v>
      </c>
      <c r="O2140" s="6">
        <f t="shared" si="206"/>
        <v>0.47801147227533464</v>
      </c>
      <c r="P2140" s="6">
        <f t="shared" si="207"/>
        <v>0.95602294455066927</v>
      </c>
      <c r="Q2140" s="6">
        <f t="shared" si="208"/>
        <v>0.36508729245983429</v>
      </c>
      <c r="R2140" s="6">
        <f t="shared" si="209"/>
        <v>0.23900573613766729</v>
      </c>
      <c r="S2140" t="str" cm="1">
        <f t="array" ref="S2140">_xlfn.IFS(R2140&gt;Q2140,"Zunahme",-1*Q2140&gt;R2140,"Abnahme",TRUE,"Konstant")</f>
        <v>Konstant</v>
      </c>
      <c r="T2140">
        <f>IFERROR(INDEX(Gemeinde_Kennzahlen!A:C,MATCH(B2140,Gemeinde_Kennzahlen!B:B,),3),0)</f>
        <v>3205</v>
      </c>
      <c r="U2140">
        <f>IFERROR(IF(ISNUMBER(INDEX(Gemeinde_Kennzahlen!A:W,MATCH(B2140,Gemeinde_Kennzahlen!B:B,),23)),INDEX(Gemeinde_Kennzahlen!A:W,MATCH(B2140,Gemeinde_Kennzahlen!B:B,),23),0),0)</f>
        <v>979</v>
      </c>
    </row>
    <row r="2141" spans="1:21" x14ac:dyDescent="0.2">
      <c r="A2141">
        <v>6741</v>
      </c>
      <c r="B2141" t="s">
        <v>263</v>
      </c>
      <c r="C2141" s="6">
        <v>0</v>
      </c>
      <c r="D2141" s="6">
        <v>0</v>
      </c>
      <c r="E2141" s="6">
        <v>0</v>
      </c>
      <c r="F2141" s="6">
        <v>0</v>
      </c>
      <c r="G2141" s="6">
        <v>0</v>
      </c>
      <c r="H2141" s="6">
        <v>0</v>
      </c>
      <c r="I2141" s="6">
        <v>0</v>
      </c>
      <c r="J2141" s="6">
        <v>0</v>
      </c>
      <c r="K2141" s="6">
        <v>0</v>
      </c>
      <c r="L2141" s="6">
        <v>0</v>
      </c>
      <c r="M2141" s="6">
        <f t="shared" si="204"/>
        <v>0</v>
      </c>
      <c r="N2141" s="6">
        <f t="shared" si="205"/>
        <v>0</v>
      </c>
      <c r="O2141" s="6">
        <f t="shared" si="206"/>
        <v>0</v>
      </c>
      <c r="P2141" s="6">
        <f t="shared" si="207"/>
        <v>0</v>
      </c>
      <c r="Q2141" s="6">
        <f t="shared" si="208"/>
        <v>0</v>
      </c>
      <c r="R2141" s="6">
        <f t="shared" si="209"/>
        <v>0</v>
      </c>
      <c r="S2141" t="str" cm="1">
        <f t="array" ref="S2141">_xlfn.IFS(R2141&gt;Q2141,"Zunahme",-1*Q2141&gt;R2141,"Abnahme",TRUE,"Konstant")</f>
        <v>Konstant</v>
      </c>
      <c r="T2141">
        <f>IFERROR(INDEX(Gemeinde_Kennzahlen!A:C,MATCH(B2141,Gemeinde_Kennzahlen!B:B,),3),0)</f>
        <v>322</v>
      </c>
      <c r="U2141">
        <f>IFERROR(IF(ISNUMBER(INDEX(Gemeinde_Kennzahlen!A:W,MATCH(B2141,Gemeinde_Kennzahlen!B:B,),23)),INDEX(Gemeinde_Kennzahlen!A:W,MATCH(B2141,Gemeinde_Kennzahlen!B:B,),23),0),0)</f>
        <v>95</v>
      </c>
    </row>
    <row r="2142" spans="1:21" x14ac:dyDescent="0.2">
      <c r="A2142">
        <v>6742</v>
      </c>
      <c r="B2142" t="s">
        <v>262</v>
      </c>
      <c r="C2142" s="6">
        <v>0</v>
      </c>
      <c r="D2142" s="6">
        <v>0</v>
      </c>
      <c r="E2142" s="6">
        <v>5.7306590257879657</v>
      </c>
      <c r="F2142" s="6">
        <v>0</v>
      </c>
      <c r="G2142" s="6">
        <v>0</v>
      </c>
      <c r="H2142" s="6">
        <v>5.7306590257879657</v>
      </c>
      <c r="I2142" s="6">
        <v>0</v>
      </c>
      <c r="J2142" s="6">
        <v>0</v>
      </c>
      <c r="K2142" s="6">
        <v>5.7306590257879657</v>
      </c>
      <c r="L2142" s="6">
        <v>0</v>
      </c>
      <c r="M2142" s="6">
        <f t="shared" si="204"/>
        <v>1.7191977077363898</v>
      </c>
      <c r="N2142" s="6">
        <f t="shared" si="205"/>
        <v>0</v>
      </c>
      <c r="O2142" s="6">
        <f t="shared" si="206"/>
        <v>1.1461318051575931</v>
      </c>
      <c r="P2142" s="6">
        <f t="shared" si="207"/>
        <v>2.2922636103151861</v>
      </c>
      <c r="Q2142" s="6">
        <f t="shared" si="208"/>
        <v>0.87537262558850792</v>
      </c>
      <c r="R2142" s="6">
        <f t="shared" si="209"/>
        <v>0.5730659025787963</v>
      </c>
      <c r="S2142" t="str" cm="1">
        <f t="array" ref="S2142">_xlfn.IFS(R2142&gt;Q2142,"Zunahme",-1*Q2142&gt;R2142,"Abnahme",TRUE,"Konstant")</f>
        <v>Konstant</v>
      </c>
      <c r="T2142">
        <f>IFERROR(INDEX(Gemeinde_Kennzahlen!A:C,MATCH(B2142,Gemeinde_Kennzahlen!B:B,),3),0)</f>
        <v>1232</v>
      </c>
      <c r="U2142">
        <f>IFERROR(IF(ISNUMBER(INDEX(Gemeinde_Kennzahlen!A:W,MATCH(B2142,Gemeinde_Kennzahlen!B:B,),23)),INDEX(Gemeinde_Kennzahlen!A:W,MATCH(B2142,Gemeinde_Kennzahlen!B:B,),23),0),0)</f>
        <v>513</v>
      </c>
    </row>
    <row r="2143" spans="1:21" x14ac:dyDescent="0.2">
      <c r="A2143">
        <v>6743</v>
      </c>
      <c r="B2143" t="s">
        <v>261</v>
      </c>
      <c r="C2143" s="6">
        <v>0</v>
      </c>
      <c r="D2143" s="6">
        <v>0</v>
      </c>
      <c r="E2143" s="6">
        <v>0</v>
      </c>
      <c r="F2143" s="6">
        <v>0</v>
      </c>
      <c r="G2143" s="6">
        <v>0</v>
      </c>
      <c r="H2143" s="6">
        <v>0</v>
      </c>
      <c r="I2143" s="6">
        <v>0</v>
      </c>
      <c r="J2143" s="6">
        <v>3.7383177570093458</v>
      </c>
      <c r="K2143" s="6">
        <v>0</v>
      </c>
      <c r="L2143" s="6">
        <v>0</v>
      </c>
      <c r="M2143" s="6">
        <f t="shared" si="204"/>
        <v>0.37383177570093457</v>
      </c>
      <c r="N2143" s="6">
        <f t="shared" si="205"/>
        <v>0</v>
      </c>
      <c r="O2143" s="6">
        <f t="shared" si="206"/>
        <v>0</v>
      </c>
      <c r="P2143" s="6">
        <f t="shared" si="207"/>
        <v>0.74766355140186913</v>
      </c>
      <c r="Q2143" s="6">
        <f t="shared" si="208"/>
        <v>0.37383177570093457</v>
      </c>
      <c r="R2143" s="6">
        <f t="shared" si="209"/>
        <v>0.37383177570093457</v>
      </c>
      <c r="S2143" t="str" cm="1">
        <f t="array" ref="S2143">_xlfn.IFS(R2143&gt;Q2143,"Zunahme",-1*Q2143&gt;R2143,"Abnahme",TRUE,"Konstant")</f>
        <v>Konstant</v>
      </c>
      <c r="T2143">
        <f>IFERROR(INDEX(Gemeinde_Kennzahlen!A:C,MATCH(B2143,Gemeinde_Kennzahlen!B:B,),3),0)</f>
        <v>1533</v>
      </c>
      <c r="U2143">
        <f>IFERROR(IF(ISNUMBER(INDEX(Gemeinde_Kennzahlen!A:W,MATCH(B2143,Gemeinde_Kennzahlen!B:B,),23)),INDEX(Gemeinde_Kennzahlen!A:W,MATCH(B2143,Gemeinde_Kennzahlen!B:B,),23),0),0)</f>
        <v>1142</v>
      </c>
    </row>
    <row r="2144" spans="1:21" x14ac:dyDescent="0.2">
      <c r="A2144">
        <v>6744</v>
      </c>
      <c r="B2144" t="s">
        <v>260</v>
      </c>
      <c r="C2144" s="6">
        <v>0</v>
      </c>
      <c r="D2144" s="6">
        <v>0</v>
      </c>
      <c r="E2144" s="6">
        <v>0</v>
      </c>
      <c r="F2144" s="6">
        <v>0</v>
      </c>
      <c r="G2144" s="6">
        <v>0</v>
      </c>
      <c r="H2144" s="6">
        <v>0</v>
      </c>
      <c r="I2144" s="6">
        <v>0</v>
      </c>
      <c r="J2144" s="6">
        <v>0</v>
      </c>
      <c r="K2144" s="6">
        <v>0</v>
      </c>
      <c r="L2144" s="6">
        <v>0</v>
      </c>
      <c r="M2144" s="6">
        <f t="shared" si="204"/>
        <v>0</v>
      </c>
      <c r="N2144" s="6">
        <f t="shared" si="205"/>
        <v>0</v>
      </c>
      <c r="O2144" s="6">
        <f t="shared" si="206"/>
        <v>0</v>
      </c>
      <c r="P2144" s="6">
        <f t="shared" si="207"/>
        <v>0</v>
      </c>
      <c r="Q2144" s="6">
        <f t="shared" si="208"/>
        <v>0</v>
      </c>
      <c r="R2144" s="6">
        <f t="shared" si="209"/>
        <v>0</v>
      </c>
      <c r="S2144" t="str" cm="1">
        <f t="array" ref="S2144">_xlfn.IFS(R2144&gt;Q2144,"Zunahme",-1*Q2144&gt;R2144,"Abnahme",TRUE,"Konstant")</f>
        <v>Konstant</v>
      </c>
      <c r="T2144">
        <f>IFERROR(INDEX(Gemeinde_Kennzahlen!A:C,MATCH(B2144,Gemeinde_Kennzahlen!B:B,),3),0)</f>
        <v>99</v>
      </c>
      <c r="U2144">
        <f>IFERROR(IF(ISNUMBER(INDEX(Gemeinde_Kennzahlen!A:W,MATCH(B2144,Gemeinde_Kennzahlen!B:B,),23)),INDEX(Gemeinde_Kennzahlen!A:W,MATCH(B2144,Gemeinde_Kennzahlen!B:B,),23),0),0)</f>
        <v>0</v>
      </c>
    </row>
    <row r="2145" spans="1:21" x14ac:dyDescent="0.2">
      <c r="A2145">
        <v>6745</v>
      </c>
      <c r="B2145" t="s">
        <v>259</v>
      </c>
      <c r="C2145" s="6">
        <v>0</v>
      </c>
      <c r="D2145" s="6">
        <v>0</v>
      </c>
      <c r="E2145" s="6">
        <v>0</v>
      </c>
      <c r="F2145" s="6">
        <v>0</v>
      </c>
      <c r="G2145" s="6">
        <v>0</v>
      </c>
      <c r="H2145" s="6">
        <v>0</v>
      </c>
      <c r="I2145" s="6">
        <v>0</v>
      </c>
      <c r="J2145" s="6">
        <v>0</v>
      </c>
      <c r="K2145" s="6">
        <v>0</v>
      </c>
      <c r="L2145" s="6">
        <v>0</v>
      </c>
      <c r="M2145" s="6">
        <f t="shared" si="204"/>
        <v>0</v>
      </c>
      <c r="N2145" s="6">
        <f t="shared" si="205"/>
        <v>0</v>
      </c>
      <c r="O2145" s="6">
        <f t="shared" si="206"/>
        <v>0</v>
      </c>
      <c r="P2145" s="6">
        <f t="shared" si="207"/>
        <v>0</v>
      </c>
      <c r="Q2145" s="6">
        <f t="shared" si="208"/>
        <v>0</v>
      </c>
      <c r="R2145" s="6">
        <f t="shared" si="209"/>
        <v>0</v>
      </c>
      <c r="S2145" t="str" cm="1">
        <f t="array" ref="S2145">_xlfn.IFS(R2145&gt;Q2145,"Zunahme",-1*Q2145&gt;R2145,"Abnahme",TRUE,"Konstant")</f>
        <v>Konstant</v>
      </c>
      <c r="T2145">
        <f>IFERROR(INDEX(Gemeinde_Kennzahlen!A:C,MATCH(B2145,Gemeinde_Kennzahlen!B:B,),3),0)</f>
        <v>149</v>
      </c>
      <c r="U2145">
        <f>IFERROR(IF(ISNUMBER(INDEX(Gemeinde_Kennzahlen!A:W,MATCH(B2145,Gemeinde_Kennzahlen!B:B,),23)),INDEX(Gemeinde_Kennzahlen!A:W,MATCH(B2145,Gemeinde_Kennzahlen!B:B,),23),0),0)</f>
        <v>49</v>
      </c>
    </row>
    <row r="2146" spans="1:21" x14ac:dyDescent="0.2">
      <c r="A2146">
        <v>6748</v>
      </c>
      <c r="B2146" t="s">
        <v>258</v>
      </c>
      <c r="C2146" s="6">
        <v>0</v>
      </c>
      <c r="D2146" s="6">
        <v>0</v>
      </c>
      <c r="E2146" s="6">
        <v>0</v>
      </c>
      <c r="F2146" s="6">
        <v>0</v>
      </c>
      <c r="G2146" s="6">
        <v>0</v>
      </c>
      <c r="H2146" s="6">
        <v>0</v>
      </c>
      <c r="I2146" s="6">
        <v>0</v>
      </c>
      <c r="J2146" s="6">
        <v>0</v>
      </c>
      <c r="K2146" s="6">
        <v>0</v>
      </c>
      <c r="L2146" s="6">
        <v>0</v>
      </c>
      <c r="M2146" s="6">
        <f t="shared" si="204"/>
        <v>0</v>
      </c>
      <c r="N2146" s="6">
        <f t="shared" si="205"/>
        <v>0</v>
      </c>
      <c r="O2146" s="6">
        <f t="shared" si="206"/>
        <v>0</v>
      </c>
      <c r="P2146" s="6">
        <f t="shared" si="207"/>
        <v>0</v>
      </c>
      <c r="Q2146" s="6">
        <f t="shared" si="208"/>
        <v>0</v>
      </c>
      <c r="R2146" s="6">
        <f t="shared" si="209"/>
        <v>0</v>
      </c>
      <c r="S2146" t="str" cm="1">
        <f t="array" ref="S2146">_xlfn.IFS(R2146&gt;Q2146,"Zunahme",-1*Q2146&gt;R2146,"Abnahme",TRUE,"Konstant")</f>
        <v>Konstant</v>
      </c>
      <c r="T2146">
        <f>IFERROR(INDEX(Gemeinde_Kennzahlen!A:C,MATCH(B2146,Gemeinde_Kennzahlen!B:B,),3),0)</f>
        <v>504</v>
      </c>
      <c r="U2146">
        <f>IFERROR(IF(ISNUMBER(INDEX(Gemeinde_Kennzahlen!A:W,MATCH(B2146,Gemeinde_Kennzahlen!B:B,),23)),INDEX(Gemeinde_Kennzahlen!A:W,MATCH(B2146,Gemeinde_Kennzahlen!B:B,),23),0),0)</f>
        <v>437</v>
      </c>
    </row>
    <row r="2147" spans="1:21" x14ac:dyDescent="0.2">
      <c r="A2147">
        <v>6750</v>
      </c>
      <c r="B2147" t="s">
        <v>257</v>
      </c>
      <c r="C2147" s="6">
        <v>0</v>
      </c>
      <c r="D2147" s="6">
        <v>0</v>
      </c>
      <c r="E2147" s="6">
        <v>0</v>
      </c>
      <c r="F2147" s="6">
        <v>0</v>
      </c>
      <c r="G2147" s="6">
        <v>0</v>
      </c>
      <c r="H2147" s="6">
        <v>0</v>
      </c>
      <c r="I2147" s="6">
        <v>0</v>
      </c>
      <c r="J2147" s="6">
        <v>0</v>
      </c>
      <c r="K2147" s="6">
        <v>0</v>
      </c>
      <c r="L2147" s="6">
        <v>0</v>
      </c>
      <c r="M2147" s="6">
        <f t="shared" si="204"/>
        <v>0</v>
      </c>
      <c r="N2147" s="6">
        <f t="shared" si="205"/>
        <v>0</v>
      </c>
      <c r="O2147" s="6">
        <f t="shared" si="206"/>
        <v>0</v>
      </c>
      <c r="P2147" s="6">
        <f t="shared" si="207"/>
        <v>0</v>
      </c>
      <c r="Q2147" s="6">
        <f t="shared" si="208"/>
        <v>0</v>
      </c>
      <c r="R2147" s="6">
        <f t="shared" si="209"/>
        <v>0</v>
      </c>
      <c r="S2147" t="str" cm="1">
        <f t="array" ref="S2147">_xlfn.IFS(R2147&gt;Q2147,"Zunahme",-1*Q2147&gt;R2147,"Abnahme",TRUE,"Konstant")</f>
        <v>Konstant</v>
      </c>
      <c r="T2147">
        <f>IFERROR(INDEX(Gemeinde_Kennzahlen!A:C,MATCH(B2147,Gemeinde_Kennzahlen!B:B,),3),0)</f>
        <v>672</v>
      </c>
      <c r="U2147">
        <f>IFERROR(IF(ISNUMBER(INDEX(Gemeinde_Kennzahlen!A:W,MATCH(B2147,Gemeinde_Kennzahlen!B:B,),23)),INDEX(Gemeinde_Kennzahlen!A:W,MATCH(B2147,Gemeinde_Kennzahlen!B:B,),23),0),0)</f>
        <v>215</v>
      </c>
    </row>
    <row r="2148" spans="1:21" x14ac:dyDescent="0.2">
      <c r="A2148">
        <v>6751</v>
      </c>
      <c r="B2148" t="s">
        <v>256</v>
      </c>
      <c r="C2148" s="6">
        <v>0</v>
      </c>
      <c r="D2148" s="6">
        <v>0</v>
      </c>
      <c r="E2148" s="6">
        <v>0</v>
      </c>
      <c r="F2148" s="6">
        <v>0</v>
      </c>
      <c r="G2148" s="6">
        <v>0</v>
      </c>
      <c r="H2148" s="6">
        <v>12.642225031605562</v>
      </c>
      <c r="I2148" s="6">
        <v>0</v>
      </c>
      <c r="J2148" s="6">
        <v>0</v>
      </c>
      <c r="K2148" s="6">
        <v>0</v>
      </c>
      <c r="L2148" s="6">
        <v>0</v>
      </c>
      <c r="M2148" s="6">
        <f t="shared" si="204"/>
        <v>1.2642225031605563</v>
      </c>
      <c r="N2148" s="6">
        <f t="shared" si="205"/>
        <v>0</v>
      </c>
      <c r="O2148" s="6">
        <f t="shared" si="206"/>
        <v>0</v>
      </c>
      <c r="P2148" s="6">
        <f t="shared" si="207"/>
        <v>2.5284450063211126</v>
      </c>
      <c r="Q2148" s="6">
        <f t="shared" si="208"/>
        <v>1.2642225031605561</v>
      </c>
      <c r="R2148" s="6">
        <f t="shared" si="209"/>
        <v>1.2642225031605563</v>
      </c>
      <c r="S2148" t="str" cm="1">
        <f t="array" ref="S2148">_xlfn.IFS(R2148&gt;Q2148,"Zunahme",-1*Q2148&gt;R2148,"Abnahme",TRUE,"Konstant")</f>
        <v>Konstant</v>
      </c>
      <c r="T2148">
        <f>IFERROR(INDEX(Gemeinde_Kennzahlen!A:C,MATCH(B2148,Gemeinde_Kennzahlen!B:B,),3),0)</f>
        <v>583</v>
      </c>
      <c r="U2148">
        <f>IFERROR(IF(ISNUMBER(INDEX(Gemeinde_Kennzahlen!A:W,MATCH(B2148,Gemeinde_Kennzahlen!B:B,),23)),INDEX(Gemeinde_Kennzahlen!A:W,MATCH(B2148,Gemeinde_Kennzahlen!B:B,),23),0),0)</f>
        <v>208</v>
      </c>
    </row>
    <row r="2149" spans="1:21" x14ac:dyDescent="0.2">
      <c r="A2149">
        <v>6753</v>
      </c>
      <c r="B2149" t="s">
        <v>255</v>
      </c>
      <c r="C2149" s="6">
        <v>0</v>
      </c>
      <c r="D2149" s="6">
        <v>0</v>
      </c>
      <c r="E2149" s="6">
        <v>0</v>
      </c>
      <c r="F2149" s="6">
        <v>0</v>
      </c>
      <c r="G2149" s="6">
        <v>14.513788098693759</v>
      </c>
      <c r="H2149" s="6">
        <v>0</v>
      </c>
      <c r="I2149" s="6">
        <v>0</v>
      </c>
      <c r="J2149" s="6">
        <v>0</v>
      </c>
      <c r="K2149" s="6">
        <v>0</v>
      </c>
      <c r="L2149" s="6">
        <v>0</v>
      </c>
      <c r="M2149" s="6">
        <f t="shared" si="204"/>
        <v>1.4513788098693758</v>
      </c>
      <c r="N2149" s="6">
        <f t="shared" si="205"/>
        <v>0</v>
      </c>
      <c r="O2149" s="6">
        <f t="shared" si="206"/>
        <v>2.9027576197387517</v>
      </c>
      <c r="P2149" s="6">
        <f t="shared" si="207"/>
        <v>0</v>
      </c>
      <c r="Q2149" s="6">
        <f t="shared" si="208"/>
        <v>1.4513788098693758</v>
      </c>
      <c r="R2149" s="6">
        <f t="shared" si="209"/>
        <v>-1.4513788098693758</v>
      </c>
      <c r="S2149" t="str" cm="1">
        <f t="array" ref="S2149">_xlfn.IFS(R2149&gt;Q2149,"Zunahme",-1*Q2149&gt;R2149,"Abnahme",TRUE,"Konstant")</f>
        <v>Konstant</v>
      </c>
      <c r="T2149">
        <f>IFERROR(INDEX(Gemeinde_Kennzahlen!A:C,MATCH(B2149,Gemeinde_Kennzahlen!B:B,),3),0)</f>
        <v>494</v>
      </c>
      <c r="U2149">
        <f>IFERROR(IF(ISNUMBER(INDEX(Gemeinde_Kennzahlen!A:W,MATCH(B2149,Gemeinde_Kennzahlen!B:B,),23)),INDEX(Gemeinde_Kennzahlen!A:W,MATCH(B2149,Gemeinde_Kennzahlen!B:B,),23),0),0)</f>
        <v>195</v>
      </c>
    </row>
    <row r="2150" spans="1:21" x14ac:dyDescent="0.2">
      <c r="A2150">
        <v>6754</v>
      </c>
      <c r="B2150" t="s">
        <v>254</v>
      </c>
      <c r="C2150" s="6">
        <v>0</v>
      </c>
      <c r="D2150" s="6">
        <v>0</v>
      </c>
      <c r="E2150" s="6">
        <v>0</v>
      </c>
      <c r="F2150" s="6">
        <v>0</v>
      </c>
      <c r="G2150" s="6">
        <v>0</v>
      </c>
      <c r="H2150" s="6">
        <v>0</v>
      </c>
      <c r="I2150" s="6">
        <v>0</v>
      </c>
      <c r="J2150" s="6">
        <v>2.6075619295958279</v>
      </c>
      <c r="K2150" s="6">
        <v>0</v>
      </c>
      <c r="L2150" s="6">
        <v>0</v>
      </c>
      <c r="M2150" s="6">
        <f t="shared" si="204"/>
        <v>0.2607561929595828</v>
      </c>
      <c r="N2150" s="6">
        <f t="shared" si="205"/>
        <v>0</v>
      </c>
      <c r="O2150" s="6">
        <f t="shared" si="206"/>
        <v>0</v>
      </c>
      <c r="P2150" s="6">
        <f t="shared" si="207"/>
        <v>0.5215123859191656</v>
      </c>
      <c r="Q2150" s="6">
        <f t="shared" si="208"/>
        <v>0.2607561929595828</v>
      </c>
      <c r="R2150" s="6">
        <f t="shared" si="209"/>
        <v>0.2607561929595828</v>
      </c>
      <c r="S2150" t="str" cm="1">
        <f t="array" ref="S2150">_xlfn.IFS(R2150&gt;Q2150,"Zunahme",-1*Q2150&gt;R2150,"Abnahme",TRUE,"Konstant")</f>
        <v>Konstant</v>
      </c>
      <c r="T2150">
        <f>IFERROR(INDEX(Gemeinde_Kennzahlen!A:C,MATCH(B2150,Gemeinde_Kennzahlen!B:B,),3),0)</f>
        <v>1883</v>
      </c>
      <c r="U2150">
        <f>IFERROR(IF(ISNUMBER(INDEX(Gemeinde_Kennzahlen!A:W,MATCH(B2150,Gemeinde_Kennzahlen!B:B,),23)),INDEX(Gemeinde_Kennzahlen!A:W,MATCH(B2150,Gemeinde_Kennzahlen!B:B,),23),0),0)</f>
        <v>1952</v>
      </c>
    </row>
    <row r="2151" spans="1:21" x14ac:dyDescent="0.2">
      <c r="A2151">
        <v>6757</v>
      </c>
      <c r="B2151" t="s">
        <v>253</v>
      </c>
      <c r="C2151" s="6">
        <v>4.5724737082761777</v>
      </c>
      <c r="D2151" s="6">
        <v>2.2862368541380889</v>
      </c>
      <c r="E2151" s="6">
        <v>2.2862368541380889</v>
      </c>
      <c r="F2151" s="6">
        <v>0</v>
      </c>
      <c r="G2151" s="6">
        <v>0</v>
      </c>
      <c r="H2151" s="6">
        <v>0</v>
      </c>
      <c r="I2151" s="6">
        <v>2.2862368541380889</v>
      </c>
      <c r="J2151" s="6">
        <v>0</v>
      </c>
      <c r="K2151" s="6">
        <v>0</v>
      </c>
      <c r="L2151" s="6">
        <v>0</v>
      </c>
      <c r="M2151" s="6">
        <f t="shared" si="204"/>
        <v>1.1431184270690444</v>
      </c>
      <c r="N2151" s="6">
        <f t="shared" si="205"/>
        <v>0</v>
      </c>
      <c r="O2151" s="6">
        <f t="shared" si="206"/>
        <v>1.8289894833104712</v>
      </c>
      <c r="P2151" s="6">
        <f t="shared" si="207"/>
        <v>0.45724737082761779</v>
      </c>
      <c r="Q2151" s="6">
        <f t="shared" si="208"/>
        <v>0.51121810185180372</v>
      </c>
      <c r="R2151" s="6">
        <f t="shared" si="209"/>
        <v>-0.68587105624142664</v>
      </c>
      <c r="S2151" t="str" cm="1">
        <f t="array" ref="S2151">_xlfn.IFS(R2151&gt;Q2151,"Zunahme",-1*Q2151&gt;R2151,"Abnahme",TRUE,"Konstant")</f>
        <v>Abnahme</v>
      </c>
      <c r="T2151">
        <f>IFERROR(INDEX(Gemeinde_Kennzahlen!A:C,MATCH(B2151,Gemeinde_Kennzahlen!B:B,),3),0)</f>
        <v>2632</v>
      </c>
      <c r="U2151">
        <f>IFERROR(IF(ISNUMBER(INDEX(Gemeinde_Kennzahlen!A:W,MATCH(B2151,Gemeinde_Kennzahlen!B:B,),23)),INDEX(Gemeinde_Kennzahlen!A:W,MATCH(B2151,Gemeinde_Kennzahlen!B:B,),23),0),0)</f>
        <v>1742</v>
      </c>
    </row>
    <row r="2152" spans="1:21" x14ac:dyDescent="0.2">
      <c r="A2152">
        <v>6758</v>
      </c>
      <c r="B2152" t="s">
        <v>252</v>
      </c>
      <c r="C2152" s="6">
        <v>0</v>
      </c>
      <c r="D2152" s="6">
        <v>0</v>
      </c>
      <c r="E2152" s="6">
        <v>0</v>
      </c>
      <c r="F2152" s="6">
        <v>0</v>
      </c>
      <c r="G2152" s="6">
        <v>0</v>
      </c>
      <c r="H2152" s="6">
        <v>0</v>
      </c>
      <c r="I2152" s="6">
        <v>0</v>
      </c>
      <c r="J2152" s="6">
        <v>0</v>
      </c>
      <c r="K2152" s="6">
        <v>0</v>
      </c>
      <c r="L2152" s="6">
        <v>0</v>
      </c>
      <c r="M2152" s="6">
        <f t="shared" si="204"/>
        <v>0</v>
      </c>
      <c r="N2152" s="6">
        <f t="shared" si="205"/>
        <v>0</v>
      </c>
      <c r="O2152" s="6">
        <f t="shared" si="206"/>
        <v>0</v>
      </c>
      <c r="P2152" s="6">
        <f t="shared" si="207"/>
        <v>0</v>
      </c>
      <c r="Q2152" s="6">
        <f t="shared" si="208"/>
        <v>0</v>
      </c>
      <c r="R2152" s="6">
        <f t="shared" si="209"/>
        <v>0</v>
      </c>
      <c r="S2152" t="str" cm="1">
        <f t="array" ref="S2152">_xlfn.IFS(R2152&gt;Q2152,"Zunahme",-1*Q2152&gt;R2152,"Abnahme",TRUE,"Konstant")</f>
        <v>Konstant</v>
      </c>
      <c r="T2152">
        <f>IFERROR(INDEX(Gemeinde_Kennzahlen!A:C,MATCH(B2152,Gemeinde_Kennzahlen!B:B,),3),0)</f>
        <v>221</v>
      </c>
      <c r="U2152">
        <f>IFERROR(IF(ISNUMBER(INDEX(Gemeinde_Kennzahlen!A:W,MATCH(B2152,Gemeinde_Kennzahlen!B:B,),23)),INDEX(Gemeinde_Kennzahlen!A:W,MATCH(B2152,Gemeinde_Kennzahlen!B:B,),23),0),0)</f>
        <v>80</v>
      </c>
    </row>
    <row r="2153" spans="1:21" x14ac:dyDescent="0.2">
      <c r="A2153">
        <v>6759</v>
      </c>
      <c r="B2153" t="s">
        <v>251</v>
      </c>
      <c r="C2153" s="6">
        <v>0</v>
      </c>
      <c r="D2153" s="6">
        <v>0</v>
      </c>
      <c r="E2153" s="6">
        <v>0</v>
      </c>
      <c r="F2153" s="6">
        <v>0</v>
      </c>
      <c r="G2153" s="6">
        <v>0</v>
      </c>
      <c r="H2153" s="6">
        <v>0</v>
      </c>
      <c r="I2153" s="6">
        <v>0</v>
      </c>
      <c r="J2153" s="6">
        <v>0</v>
      </c>
      <c r="K2153" s="6">
        <v>0</v>
      </c>
      <c r="L2153" s="6">
        <v>81.300813008130078</v>
      </c>
      <c r="M2153" s="6">
        <f t="shared" si="204"/>
        <v>8.1300813008130071</v>
      </c>
      <c r="N2153" s="6">
        <f t="shared" si="205"/>
        <v>0</v>
      </c>
      <c r="O2153" s="6">
        <f t="shared" si="206"/>
        <v>0</v>
      </c>
      <c r="P2153" s="6">
        <f t="shared" si="207"/>
        <v>16.260162601626014</v>
      </c>
      <c r="Q2153" s="6">
        <f t="shared" si="208"/>
        <v>8.1300813008130071</v>
      </c>
      <c r="R2153" s="6">
        <f t="shared" si="209"/>
        <v>8.1300813008130071</v>
      </c>
      <c r="S2153" t="str" cm="1">
        <f t="array" ref="S2153">_xlfn.IFS(R2153&gt;Q2153,"Zunahme",-1*Q2153&gt;R2153,"Abnahme",TRUE,"Konstant")</f>
        <v>Konstant</v>
      </c>
      <c r="T2153">
        <f>IFERROR(INDEX(Gemeinde_Kennzahlen!A:C,MATCH(B2153,Gemeinde_Kennzahlen!B:B,),3),0)</f>
        <v>123</v>
      </c>
      <c r="U2153">
        <f>IFERROR(IF(ISNUMBER(INDEX(Gemeinde_Kennzahlen!A:W,MATCH(B2153,Gemeinde_Kennzahlen!B:B,),23)),INDEX(Gemeinde_Kennzahlen!A:W,MATCH(B2153,Gemeinde_Kennzahlen!B:B,),23),0),0)</f>
        <v>0</v>
      </c>
    </row>
    <row r="2154" spans="1:21" x14ac:dyDescent="0.2">
      <c r="A2154">
        <v>6771</v>
      </c>
      <c r="B2154" t="s">
        <v>250</v>
      </c>
      <c r="C2154" s="6">
        <v>6.4703979294726626</v>
      </c>
      <c r="D2154" s="6">
        <v>0</v>
      </c>
      <c r="E2154" s="6">
        <v>3.2351989647363313</v>
      </c>
      <c r="F2154" s="6">
        <v>3.2351989647363313</v>
      </c>
      <c r="G2154" s="6">
        <v>0</v>
      </c>
      <c r="H2154" s="6">
        <v>0</v>
      </c>
      <c r="I2154" s="6">
        <v>0</v>
      </c>
      <c r="J2154" s="6">
        <v>3.2351989647363313</v>
      </c>
      <c r="K2154" s="6">
        <v>3.2351989647363313</v>
      </c>
      <c r="L2154" s="6">
        <v>3.2351989647363313</v>
      </c>
      <c r="M2154" s="6">
        <f t="shared" si="204"/>
        <v>2.2646392753154316</v>
      </c>
      <c r="N2154" s="6">
        <f t="shared" si="205"/>
        <v>3.2351989647363313</v>
      </c>
      <c r="O2154" s="6">
        <f t="shared" si="206"/>
        <v>2.5881591717890648</v>
      </c>
      <c r="P2154" s="6">
        <f t="shared" si="207"/>
        <v>1.9411193788417989</v>
      </c>
      <c r="Q2154" s="6">
        <f t="shared" si="208"/>
        <v>0.69051269680069549</v>
      </c>
      <c r="R2154" s="6">
        <f t="shared" si="209"/>
        <v>-0.32351989647363277</v>
      </c>
      <c r="S2154" t="str" cm="1">
        <f t="array" ref="S2154">_xlfn.IFS(R2154&gt;Q2154,"Zunahme",-1*Q2154&gt;R2154,"Abnahme",TRUE,"Konstant")</f>
        <v>Konstant</v>
      </c>
      <c r="T2154">
        <f>IFERROR(INDEX(Gemeinde_Kennzahlen!A:C,MATCH(B2154,Gemeinde_Kennzahlen!B:B,),3),0)</f>
        <v>1902</v>
      </c>
      <c r="U2154">
        <f>IFERROR(IF(ISNUMBER(INDEX(Gemeinde_Kennzahlen!A:W,MATCH(B2154,Gemeinde_Kennzahlen!B:B,),23)),INDEX(Gemeinde_Kennzahlen!A:W,MATCH(B2154,Gemeinde_Kennzahlen!B:B,),23),0),0)</f>
        <v>1189</v>
      </c>
    </row>
    <row r="2155" spans="1:21" x14ac:dyDescent="0.2">
      <c r="A2155">
        <v>6773</v>
      </c>
      <c r="B2155" t="s">
        <v>249</v>
      </c>
      <c r="C2155" s="6">
        <v>0</v>
      </c>
      <c r="D2155" s="6">
        <v>0</v>
      </c>
      <c r="E2155" s="6">
        <v>0</v>
      </c>
      <c r="F2155" s="6">
        <v>0</v>
      </c>
      <c r="G2155" s="6">
        <v>0</v>
      </c>
      <c r="H2155" s="6">
        <v>0</v>
      </c>
      <c r="I2155" s="6">
        <v>0</v>
      </c>
      <c r="J2155" s="6">
        <v>0</v>
      </c>
      <c r="K2155" s="6">
        <v>0</v>
      </c>
      <c r="L2155" s="6">
        <v>0</v>
      </c>
      <c r="M2155" s="6">
        <f t="shared" si="204"/>
        <v>0</v>
      </c>
      <c r="N2155" s="6">
        <f t="shared" si="205"/>
        <v>0</v>
      </c>
      <c r="O2155" s="6">
        <f t="shared" si="206"/>
        <v>0</v>
      </c>
      <c r="P2155" s="6">
        <f t="shared" si="207"/>
        <v>0</v>
      </c>
      <c r="Q2155" s="6">
        <f t="shared" si="208"/>
        <v>0</v>
      </c>
      <c r="R2155" s="6">
        <f t="shared" si="209"/>
        <v>0</v>
      </c>
      <c r="S2155" t="str" cm="1">
        <f t="array" ref="S2155">_xlfn.IFS(R2155&gt;Q2155,"Zunahme",-1*Q2155&gt;R2155,"Abnahme",TRUE,"Konstant")</f>
        <v>Konstant</v>
      </c>
      <c r="T2155">
        <f>IFERROR(INDEX(Gemeinde_Kennzahlen!A:C,MATCH(B2155,Gemeinde_Kennzahlen!B:B,),3),0)</f>
        <v>117</v>
      </c>
      <c r="U2155">
        <f>IFERROR(IF(ISNUMBER(INDEX(Gemeinde_Kennzahlen!A:W,MATCH(B2155,Gemeinde_Kennzahlen!B:B,),23)),INDEX(Gemeinde_Kennzahlen!A:W,MATCH(B2155,Gemeinde_Kennzahlen!B:B,),23),0),0)</f>
        <v>0</v>
      </c>
    </row>
    <row r="2156" spans="1:21" x14ac:dyDescent="0.2">
      <c r="A2156">
        <v>6774</v>
      </c>
      <c r="B2156" t="s">
        <v>248</v>
      </c>
      <c r="C2156" s="6">
        <v>0</v>
      </c>
      <c r="D2156" s="6">
        <v>0</v>
      </c>
      <c r="E2156" s="6">
        <v>0</v>
      </c>
      <c r="F2156" s="6">
        <v>0</v>
      </c>
      <c r="G2156" s="6">
        <v>0</v>
      </c>
      <c r="H2156" s="6">
        <v>0</v>
      </c>
      <c r="I2156" s="6">
        <v>3.4662045060658579</v>
      </c>
      <c r="J2156" s="6">
        <v>0</v>
      </c>
      <c r="K2156" s="6">
        <v>0</v>
      </c>
      <c r="L2156" s="6">
        <v>0</v>
      </c>
      <c r="M2156" s="6">
        <f t="shared" si="204"/>
        <v>0.34662045060658581</v>
      </c>
      <c r="N2156" s="6">
        <f t="shared" si="205"/>
        <v>0</v>
      </c>
      <c r="O2156" s="6">
        <f t="shared" si="206"/>
        <v>0</v>
      </c>
      <c r="P2156" s="6">
        <f t="shared" si="207"/>
        <v>0.69324090121317161</v>
      </c>
      <c r="Q2156" s="6">
        <f t="shared" si="208"/>
        <v>0.34662045060658575</v>
      </c>
      <c r="R2156" s="6">
        <f t="shared" si="209"/>
        <v>0.34662045060658581</v>
      </c>
      <c r="S2156" t="str" cm="1">
        <f t="array" ref="S2156">_xlfn.IFS(R2156&gt;Q2156,"Zunahme",-1*Q2156&gt;R2156,"Abnahme",TRUE,"Konstant")</f>
        <v>Konstant</v>
      </c>
      <c r="T2156">
        <f>IFERROR(INDEX(Gemeinde_Kennzahlen!A:C,MATCH(B2156,Gemeinde_Kennzahlen!B:B,),3),0)</f>
        <v>1217</v>
      </c>
      <c r="U2156">
        <f>IFERROR(IF(ISNUMBER(INDEX(Gemeinde_Kennzahlen!A:W,MATCH(B2156,Gemeinde_Kennzahlen!B:B,),23)),INDEX(Gemeinde_Kennzahlen!A:W,MATCH(B2156,Gemeinde_Kennzahlen!B:B,),23),0),0)</f>
        <v>1668</v>
      </c>
    </row>
    <row r="2157" spans="1:21" x14ac:dyDescent="0.2">
      <c r="A2157">
        <v>6775</v>
      </c>
      <c r="B2157" t="s">
        <v>247</v>
      </c>
      <c r="C2157" s="6">
        <v>0</v>
      </c>
      <c r="D2157" s="6">
        <v>0</v>
      </c>
      <c r="E2157" s="6">
        <v>0</v>
      </c>
      <c r="F2157" s="6">
        <v>0</v>
      </c>
      <c r="G2157" s="6">
        <v>0</v>
      </c>
      <c r="H2157" s="6">
        <v>0</v>
      </c>
      <c r="I2157" s="6">
        <v>10.204081632653061</v>
      </c>
      <c r="J2157" s="6">
        <v>0</v>
      </c>
      <c r="K2157" s="6">
        <v>0</v>
      </c>
      <c r="L2157" s="6">
        <v>0</v>
      </c>
      <c r="M2157" s="6">
        <f t="shared" si="204"/>
        <v>1.0204081632653061</v>
      </c>
      <c r="N2157" s="6">
        <f t="shared" si="205"/>
        <v>0</v>
      </c>
      <c r="O2157" s="6">
        <f t="shared" si="206"/>
        <v>0</v>
      </c>
      <c r="P2157" s="6">
        <f t="shared" si="207"/>
        <v>2.0408163265306123</v>
      </c>
      <c r="Q2157" s="6">
        <f t="shared" si="208"/>
        <v>1.0204081632653059</v>
      </c>
      <c r="R2157" s="6">
        <f t="shared" si="209"/>
        <v>1.0204081632653061</v>
      </c>
      <c r="S2157" t="str" cm="1">
        <f t="array" ref="S2157">_xlfn.IFS(R2157&gt;Q2157,"Zunahme",-1*Q2157&gt;R2157,"Abnahme",TRUE,"Konstant")</f>
        <v>Konstant</v>
      </c>
      <c r="T2157">
        <f>IFERROR(INDEX(Gemeinde_Kennzahlen!A:C,MATCH(B2157,Gemeinde_Kennzahlen!B:B,),3),0)</f>
        <v>652</v>
      </c>
      <c r="U2157">
        <f>IFERROR(IF(ISNUMBER(INDEX(Gemeinde_Kennzahlen!A:W,MATCH(B2157,Gemeinde_Kennzahlen!B:B,),23)),INDEX(Gemeinde_Kennzahlen!A:W,MATCH(B2157,Gemeinde_Kennzahlen!B:B,),23),0),0)</f>
        <v>328</v>
      </c>
    </row>
    <row r="2158" spans="1:21" x14ac:dyDescent="0.2">
      <c r="A2158">
        <v>6778</v>
      </c>
      <c r="B2158" t="s">
        <v>246</v>
      </c>
      <c r="C2158" s="6">
        <v>0</v>
      </c>
      <c r="D2158" s="6">
        <v>0</v>
      </c>
      <c r="E2158" s="6">
        <v>0</v>
      </c>
      <c r="F2158" s="6">
        <v>10.75268817204301</v>
      </c>
      <c r="G2158" s="6">
        <v>0</v>
      </c>
      <c r="H2158" s="6">
        <v>0</v>
      </c>
      <c r="I2158" s="6">
        <v>0</v>
      </c>
      <c r="J2158" s="6">
        <v>0</v>
      </c>
      <c r="K2158" s="6">
        <v>10.75268817204301</v>
      </c>
      <c r="L2158" s="6">
        <v>0</v>
      </c>
      <c r="M2158" s="6">
        <f t="shared" si="204"/>
        <v>2.150537634408602</v>
      </c>
      <c r="N2158" s="6">
        <f t="shared" si="205"/>
        <v>0</v>
      </c>
      <c r="O2158" s="6">
        <f t="shared" si="206"/>
        <v>2.150537634408602</v>
      </c>
      <c r="P2158" s="6">
        <f t="shared" si="207"/>
        <v>2.150537634408602</v>
      </c>
      <c r="Q2158" s="6">
        <f t="shared" si="208"/>
        <v>1.4336917562724014</v>
      </c>
      <c r="R2158" s="6">
        <f t="shared" si="209"/>
        <v>0</v>
      </c>
      <c r="S2158" t="str" cm="1">
        <f t="array" ref="S2158">_xlfn.IFS(R2158&gt;Q2158,"Zunahme",-1*Q2158&gt;R2158,"Abnahme",TRUE,"Konstant")</f>
        <v>Konstant</v>
      </c>
      <c r="T2158">
        <f>IFERROR(INDEX(Gemeinde_Kennzahlen!A:C,MATCH(B2158,Gemeinde_Kennzahlen!B:B,),3),0)</f>
        <v>648</v>
      </c>
      <c r="U2158">
        <f>IFERROR(IF(ISNUMBER(INDEX(Gemeinde_Kennzahlen!A:W,MATCH(B2158,Gemeinde_Kennzahlen!B:B,),23)),INDEX(Gemeinde_Kennzahlen!A:W,MATCH(B2158,Gemeinde_Kennzahlen!B:B,),23),0),0)</f>
        <v>282</v>
      </c>
    </row>
    <row r="2159" spans="1:21" x14ac:dyDescent="0.2">
      <c r="A2159">
        <v>6781</v>
      </c>
      <c r="B2159" t="s">
        <v>245</v>
      </c>
      <c r="C2159" s="6">
        <v>0</v>
      </c>
      <c r="D2159" s="6">
        <v>0</v>
      </c>
      <c r="E2159" s="6">
        <v>0</v>
      </c>
      <c r="F2159" s="6">
        <v>0</v>
      </c>
      <c r="G2159" s="6">
        <v>0</v>
      </c>
      <c r="H2159" s="6">
        <v>0</v>
      </c>
      <c r="I2159" s="6">
        <v>0</v>
      </c>
      <c r="J2159" s="6">
        <v>11.402508551881414</v>
      </c>
      <c r="K2159" s="6">
        <v>0</v>
      </c>
      <c r="L2159" s="6">
        <v>0</v>
      </c>
      <c r="M2159" s="6">
        <f t="shared" si="204"/>
        <v>1.1402508551881414</v>
      </c>
      <c r="N2159" s="6">
        <f t="shared" si="205"/>
        <v>0</v>
      </c>
      <c r="O2159" s="6">
        <f t="shared" si="206"/>
        <v>0</v>
      </c>
      <c r="P2159" s="6">
        <f t="shared" si="207"/>
        <v>2.2805017103762828</v>
      </c>
      <c r="Q2159" s="6">
        <f t="shared" si="208"/>
        <v>1.1402508551881414</v>
      </c>
      <c r="R2159" s="6">
        <f t="shared" si="209"/>
        <v>1.1402508551881414</v>
      </c>
      <c r="S2159" t="str" cm="1">
        <f t="array" ref="S2159">_xlfn.IFS(R2159&gt;Q2159,"Zunahme",-1*Q2159&gt;R2159,"Abnahme",TRUE,"Konstant")</f>
        <v>Konstant</v>
      </c>
      <c r="T2159">
        <f>IFERROR(INDEX(Gemeinde_Kennzahlen!A:C,MATCH(B2159,Gemeinde_Kennzahlen!B:B,),3),0)</f>
        <v>721</v>
      </c>
      <c r="U2159">
        <f>IFERROR(IF(ISNUMBER(INDEX(Gemeinde_Kennzahlen!A:W,MATCH(B2159,Gemeinde_Kennzahlen!B:B,),23)),INDEX(Gemeinde_Kennzahlen!A:W,MATCH(B2159,Gemeinde_Kennzahlen!B:B,),23),0),0)</f>
        <v>156</v>
      </c>
    </row>
    <row r="2160" spans="1:21" x14ac:dyDescent="0.2">
      <c r="A2160">
        <v>6782</v>
      </c>
      <c r="B2160" t="s">
        <v>244</v>
      </c>
      <c r="C2160" s="6">
        <v>0</v>
      </c>
      <c r="D2160" s="6">
        <v>0</v>
      </c>
      <c r="E2160" s="6">
        <v>0</v>
      </c>
      <c r="F2160" s="6">
        <v>0</v>
      </c>
      <c r="G2160" s="6">
        <v>0</v>
      </c>
      <c r="H2160" s="6">
        <v>0</v>
      </c>
      <c r="I2160" s="6">
        <v>0</v>
      </c>
      <c r="J2160" s="6">
        <v>6.9300069300069298</v>
      </c>
      <c r="K2160" s="6">
        <v>0</v>
      </c>
      <c r="L2160" s="6">
        <v>0</v>
      </c>
      <c r="M2160" s="6">
        <f t="shared" si="204"/>
        <v>0.693000693000693</v>
      </c>
      <c r="N2160" s="6">
        <f t="shared" si="205"/>
        <v>0</v>
      </c>
      <c r="O2160" s="6">
        <f t="shared" si="206"/>
        <v>0</v>
      </c>
      <c r="P2160" s="6">
        <f t="shared" si="207"/>
        <v>1.386001386001386</v>
      </c>
      <c r="Q2160" s="6">
        <f t="shared" si="208"/>
        <v>0.693000693000693</v>
      </c>
      <c r="R2160" s="6">
        <f t="shared" si="209"/>
        <v>0.693000693000693</v>
      </c>
      <c r="S2160" t="str" cm="1">
        <f t="array" ref="S2160">_xlfn.IFS(R2160&gt;Q2160,"Zunahme",-1*Q2160&gt;R2160,"Abnahme",TRUE,"Konstant")</f>
        <v>Konstant</v>
      </c>
      <c r="T2160">
        <f>IFERROR(INDEX(Gemeinde_Kennzahlen!A:C,MATCH(B2160,Gemeinde_Kennzahlen!B:B,),3),0)</f>
        <v>1043</v>
      </c>
      <c r="U2160">
        <f>IFERROR(IF(ISNUMBER(INDEX(Gemeinde_Kennzahlen!A:W,MATCH(B2160,Gemeinde_Kennzahlen!B:B,),23)),INDEX(Gemeinde_Kennzahlen!A:W,MATCH(B2160,Gemeinde_Kennzahlen!B:B,),23),0),0)</f>
        <v>400</v>
      </c>
    </row>
    <row r="2161" spans="1:21" x14ac:dyDescent="0.2">
      <c r="A2161">
        <v>6783</v>
      </c>
      <c r="B2161" t="s">
        <v>243</v>
      </c>
      <c r="C2161" s="6">
        <v>20.74688796680498</v>
      </c>
      <c r="D2161" s="6">
        <v>20.74688796680498</v>
      </c>
      <c r="E2161" s="6">
        <v>0</v>
      </c>
      <c r="F2161" s="6">
        <v>0</v>
      </c>
      <c r="G2161" s="6">
        <v>0</v>
      </c>
      <c r="H2161" s="6">
        <v>0</v>
      </c>
      <c r="I2161" s="6">
        <v>0</v>
      </c>
      <c r="J2161" s="6">
        <v>0</v>
      </c>
      <c r="K2161" s="6">
        <v>0</v>
      </c>
      <c r="L2161" s="6">
        <v>0</v>
      </c>
      <c r="M2161" s="6">
        <f t="shared" si="204"/>
        <v>4.1493775933609962</v>
      </c>
      <c r="N2161" s="6">
        <f t="shared" si="205"/>
        <v>0</v>
      </c>
      <c r="O2161" s="6">
        <f t="shared" si="206"/>
        <v>8.2987551867219924</v>
      </c>
      <c r="P2161" s="6">
        <f t="shared" si="207"/>
        <v>0</v>
      </c>
      <c r="Q2161" s="6">
        <f t="shared" si="208"/>
        <v>2.7662517289073305</v>
      </c>
      <c r="R2161" s="6">
        <f t="shared" si="209"/>
        <v>-4.1493775933609962</v>
      </c>
      <c r="S2161" t="str" cm="1">
        <f t="array" ref="S2161">_xlfn.IFS(R2161&gt;Q2161,"Zunahme",-1*Q2161&gt;R2161,"Abnahme",TRUE,"Konstant")</f>
        <v>Abnahme</v>
      </c>
      <c r="T2161">
        <f>IFERROR(INDEX(Gemeinde_Kennzahlen!A:C,MATCH(B2161,Gemeinde_Kennzahlen!B:B,),3),0)</f>
        <v>303</v>
      </c>
      <c r="U2161">
        <f>IFERROR(IF(ISNUMBER(INDEX(Gemeinde_Kennzahlen!A:W,MATCH(B2161,Gemeinde_Kennzahlen!B:B,),23)),INDEX(Gemeinde_Kennzahlen!A:W,MATCH(B2161,Gemeinde_Kennzahlen!B:B,),23),0),0)</f>
        <v>179</v>
      </c>
    </row>
    <row r="2162" spans="1:21" x14ac:dyDescent="0.2">
      <c r="A2162">
        <v>6784</v>
      </c>
      <c r="B2162" t="s">
        <v>242</v>
      </c>
      <c r="C2162" s="6">
        <v>0</v>
      </c>
      <c r="D2162" s="6">
        <v>0</v>
      </c>
      <c r="E2162" s="6">
        <v>3.0284675953967293</v>
      </c>
      <c r="F2162" s="6">
        <v>0</v>
      </c>
      <c r="G2162" s="6">
        <v>0</v>
      </c>
      <c r="H2162" s="6">
        <v>0</v>
      </c>
      <c r="I2162" s="6">
        <v>6.0569351907934585</v>
      </c>
      <c r="J2162" s="6">
        <v>0</v>
      </c>
      <c r="K2162" s="6">
        <v>0</v>
      </c>
      <c r="L2162" s="6">
        <v>0</v>
      </c>
      <c r="M2162" s="6">
        <f t="shared" si="204"/>
        <v>0.90854027861901865</v>
      </c>
      <c r="N2162" s="6">
        <f t="shared" si="205"/>
        <v>0</v>
      </c>
      <c r="O2162" s="6">
        <f t="shared" si="206"/>
        <v>0.60569351907934588</v>
      </c>
      <c r="P2162" s="6">
        <f t="shared" si="207"/>
        <v>1.2113870381586918</v>
      </c>
      <c r="Q2162" s="6">
        <f t="shared" si="208"/>
        <v>0.64638847541215905</v>
      </c>
      <c r="R2162" s="6">
        <f t="shared" si="209"/>
        <v>0.3028467595396731</v>
      </c>
      <c r="S2162" t="str" cm="1">
        <f t="array" ref="S2162">_xlfn.IFS(R2162&gt;Q2162,"Zunahme",-1*Q2162&gt;R2162,"Abnahme",TRUE,"Konstant")</f>
        <v>Konstant</v>
      </c>
      <c r="T2162">
        <f>IFERROR(INDEX(Gemeinde_Kennzahlen!A:C,MATCH(B2162,Gemeinde_Kennzahlen!B:B,),3),0)</f>
        <v>2379</v>
      </c>
      <c r="U2162">
        <f>IFERROR(IF(ISNUMBER(INDEX(Gemeinde_Kennzahlen!A:W,MATCH(B2162,Gemeinde_Kennzahlen!B:B,),23)),INDEX(Gemeinde_Kennzahlen!A:W,MATCH(B2162,Gemeinde_Kennzahlen!B:B,),23),0),0)</f>
        <v>923</v>
      </c>
    </row>
    <row r="2163" spans="1:21" x14ac:dyDescent="0.2">
      <c r="A2163">
        <v>6785</v>
      </c>
      <c r="B2163" t="s">
        <v>241</v>
      </c>
      <c r="C2163" s="6">
        <v>0</v>
      </c>
      <c r="D2163" s="6">
        <v>0</v>
      </c>
      <c r="E2163" s="6">
        <v>0</v>
      </c>
      <c r="F2163" s="6">
        <v>0</v>
      </c>
      <c r="G2163" s="6">
        <v>0</v>
      </c>
      <c r="H2163" s="6">
        <v>0</v>
      </c>
      <c r="I2163" s="6">
        <v>0</v>
      </c>
      <c r="J2163" s="6">
        <v>0</v>
      </c>
      <c r="K2163" s="6">
        <v>0</v>
      </c>
      <c r="L2163" s="6">
        <v>0</v>
      </c>
      <c r="M2163" s="6">
        <f t="shared" si="204"/>
        <v>0</v>
      </c>
      <c r="N2163" s="6">
        <f t="shared" si="205"/>
        <v>0</v>
      </c>
      <c r="O2163" s="6">
        <f t="shared" si="206"/>
        <v>0</v>
      </c>
      <c r="P2163" s="6">
        <f t="shared" si="207"/>
        <v>0</v>
      </c>
      <c r="Q2163" s="6">
        <f t="shared" si="208"/>
        <v>0</v>
      </c>
      <c r="R2163" s="6">
        <f t="shared" si="209"/>
        <v>0</v>
      </c>
      <c r="S2163" t="str" cm="1">
        <f t="array" ref="S2163">_xlfn.IFS(R2163&gt;Q2163,"Zunahme",-1*Q2163&gt;R2163,"Abnahme",TRUE,"Konstant")</f>
        <v>Konstant</v>
      </c>
      <c r="T2163">
        <f>IFERROR(INDEX(Gemeinde_Kennzahlen!A:C,MATCH(B2163,Gemeinde_Kennzahlen!B:B,),3),0)</f>
        <v>772</v>
      </c>
      <c r="U2163">
        <f>IFERROR(IF(ISNUMBER(INDEX(Gemeinde_Kennzahlen!A:W,MATCH(B2163,Gemeinde_Kennzahlen!B:B,),23)),INDEX(Gemeinde_Kennzahlen!A:W,MATCH(B2163,Gemeinde_Kennzahlen!B:B,),23),0),0)</f>
        <v>235</v>
      </c>
    </row>
    <row r="2164" spans="1:21" x14ac:dyDescent="0.2">
      <c r="A2164">
        <v>6787</v>
      </c>
      <c r="B2164" t="s">
        <v>240</v>
      </c>
      <c r="C2164" s="6">
        <v>0</v>
      </c>
      <c r="D2164" s="6">
        <v>0</v>
      </c>
      <c r="E2164" s="6">
        <v>0</v>
      </c>
      <c r="F2164" s="6">
        <v>0</v>
      </c>
      <c r="G2164" s="6">
        <v>0</v>
      </c>
      <c r="H2164" s="6">
        <v>0</v>
      </c>
      <c r="I2164" s="6">
        <v>0</v>
      </c>
      <c r="J2164" s="6">
        <v>0</v>
      </c>
      <c r="K2164" s="6">
        <v>0</v>
      </c>
      <c r="L2164" s="6">
        <v>0</v>
      </c>
      <c r="M2164" s="6">
        <f t="shared" si="204"/>
        <v>0</v>
      </c>
      <c r="N2164" s="6">
        <f t="shared" si="205"/>
        <v>0</v>
      </c>
      <c r="O2164" s="6">
        <f t="shared" si="206"/>
        <v>0</v>
      </c>
      <c r="P2164" s="6">
        <f t="shared" si="207"/>
        <v>0</v>
      </c>
      <c r="Q2164" s="6">
        <f t="shared" si="208"/>
        <v>0</v>
      </c>
      <c r="R2164" s="6">
        <f t="shared" si="209"/>
        <v>0</v>
      </c>
      <c r="S2164" t="str" cm="1">
        <f t="array" ref="S2164">_xlfn.IFS(R2164&gt;Q2164,"Zunahme",-1*Q2164&gt;R2164,"Abnahme",TRUE,"Konstant")</f>
        <v>Konstant</v>
      </c>
      <c r="T2164">
        <f>IFERROR(INDEX(Gemeinde_Kennzahlen!A:C,MATCH(B2164,Gemeinde_Kennzahlen!B:B,),3),0)</f>
        <v>179</v>
      </c>
      <c r="U2164">
        <f>IFERROR(IF(ISNUMBER(INDEX(Gemeinde_Kennzahlen!A:W,MATCH(B2164,Gemeinde_Kennzahlen!B:B,),23)),INDEX(Gemeinde_Kennzahlen!A:W,MATCH(B2164,Gemeinde_Kennzahlen!B:B,),23),0),0)</f>
        <v>0</v>
      </c>
    </row>
    <row r="2165" spans="1:21" x14ac:dyDescent="0.2">
      <c r="A2165">
        <v>6789</v>
      </c>
      <c r="B2165" t="s">
        <v>239</v>
      </c>
      <c r="C2165" s="6">
        <v>0</v>
      </c>
      <c r="D2165" s="6">
        <v>0</v>
      </c>
      <c r="E2165" s="6">
        <v>0</v>
      </c>
      <c r="F2165" s="6">
        <v>0</v>
      </c>
      <c r="G2165" s="6">
        <v>0</v>
      </c>
      <c r="H2165" s="6">
        <v>0</v>
      </c>
      <c r="I2165" s="6">
        <v>0</v>
      </c>
      <c r="J2165" s="6">
        <v>0</v>
      </c>
      <c r="K2165" s="6">
        <v>0</v>
      </c>
      <c r="L2165" s="6">
        <v>0</v>
      </c>
      <c r="M2165" s="6">
        <f t="shared" si="204"/>
        <v>0</v>
      </c>
      <c r="N2165" s="6">
        <f t="shared" si="205"/>
        <v>0</v>
      </c>
      <c r="O2165" s="6">
        <f t="shared" si="206"/>
        <v>0</v>
      </c>
      <c r="P2165" s="6">
        <f t="shared" si="207"/>
        <v>0</v>
      </c>
      <c r="Q2165" s="6">
        <f t="shared" si="208"/>
        <v>0</v>
      </c>
      <c r="R2165" s="6">
        <f t="shared" si="209"/>
        <v>0</v>
      </c>
      <c r="S2165" t="str" cm="1">
        <f t="array" ref="S2165">_xlfn.IFS(R2165&gt;Q2165,"Zunahme",-1*Q2165&gt;R2165,"Abnahme",TRUE,"Konstant")</f>
        <v>Konstant</v>
      </c>
      <c r="T2165">
        <f>IFERROR(INDEX(Gemeinde_Kennzahlen!A:C,MATCH(B2165,Gemeinde_Kennzahlen!B:B,),3),0)</f>
        <v>349</v>
      </c>
      <c r="U2165">
        <f>IFERROR(IF(ISNUMBER(INDEX(Gemeinde_Kennzahlen!A:W,MATCH(B2165,Gemeinde_Kennzahlen!B:B,),23)),INDEX(Gemeinde_Kennzahlen!A:W,MATCH(B2165,Gemeinde_Kennzahlen!B:B,),23),0),0)</f>
        <v>120</v>
      </c>
    </row>
    <row r="2166" spans="1:21" x14ac:dyDescent="0.2">
      <c r="A2166">
        <v>6790</v>
      </c>
      <c r="B2166" t="s">
        <v>238</v>
      </c>
      <c r="C2166" s="6">
        <v>0</v>
      </c>
      <c r="D2166" s="6">
        <v>0</v>
      </c>
      <c r="E2166" s="6">
        <v>0</v>
      </c>
      <c r="F2166" s="6">
        <v>0</v>
      </c>
      <c r="G2166" s="6">
        <v>0</v>
      </c>
      <c r="H2166" s="6">
        <v>0</v>
      </c>
      <c r="I2166" s="6">
        <v>0</v>
      </c>
      <c r="J2166" s="6">
        <v>0</v>
      </c>
      <c r="K2166" s="6">
        <v>0</v>
      </c>
      <c r="L2166" s="6">
        <v>0</v>
      </c>
      <c r="M2166" s="6">
        <f t="shared" si="204"/>
        <v>0</v>
      </c>
      <c r="N2166" s="6">
        <f t="shared" si="205"/>
        <v>0</v>
      </c>
      <c r="O2166" s="6">
        <f t="shared" si="206"/>
        <v>0</v>
      </c>
      <c r="P2166" s="6">
        <f t="shared" si="207"/>
        <v>0</v>
      </c>
      <c r="Q2166" s="6">
        <f t="shared" si="208"/>
        <v>0</v>
      </c>
      <c r="R2166" s="6">
        <f t="shared" si="209"/>
        <v>0</v>
      </c>
      <c r="S2166" t="str" cm="1">
        <f t="array" ref="S2166">_xlfn.IFS(R2166&gt;Q2166,"Zunahme",-1*Q2166&gt;R2166,"Abnahme",TRUE,"Konstant")</f>
        <v>Konstant</v>
      </c>
      <c r="T2166">
        <f>IFERROR(INDEX(Gemeinde_Kennzahlen!A:C,MATCH(B2166,Gemeinde_Kennzahlen!B:B,),3),0)</f>
        <v>1696</v>
      </c>
      <c r="U2166">
        <f>IFERROR(IF(ISNUMBER(INDEX(Gemeinde_Kennzahlen!A:W,MATCH(B2166,Gemeinde_Kennzahlen!B:B,),23)),INDEX(Gemeinde_Kennzahlen!A:W,MATCH(B2166,Gemeinde_Kennzahlen!B:B,),23),0),0)</f>
        <v>273</v>
      </c>
    </row>
    <row r="2167" spans="1:21" x14ac:dyDescent="0.2">
      <c r="A2167">
        <v>6792</v>
      </c>
      <c r="B2167" t="s">
        <v>237</v>
      </c>
      <c r="C2167" s="6">
        <v>0</v>
      </c>
      <c r="D2167" s="6">
        <v>0</v>
      </c>
      <c r="E2167" s="6">
        <v>0</v>
      </c>
      <c r="F2167" s="6">
        <v>0</v>
      </c>
      <c r="G2167" s="6">
        <v>0</v>
      </c>
      <c r="H2167" s="6">
        <v>0</v>
      </c>
      <c r="I2167" s="6">
        <v>0</v>
      </c>
      <c r="J2167" s="6">
        <v>0</v>
      </c>
      <c r="K2167" s="6">
        <v>20.74688796680498</v>
      </c>
      <c r="L2167" s="6">
        <v>0</v>
      </c>
      <c r="M2167" s="6">
        <f t="shared" si="204"/>
        <v>2.0746887966804981</v>
      </c>
      <c r="N2167" s="6">
        <f t="shared" si="205"/>
        <v>0</v>
      </c>
      <c r="O2167" s="6">
        <f t="shared" si="206"/>
        <v>0</v>
      </c>
      <c r="P2167" s="6">
        <f t="shared" si="207"/>
        <v>4.1493775933609962</v>
      </c>
      <c r="Q2167" s="6">
        <f t="shared" si="208"/>
        <v>2.0746887966804977</v>
      </c>
      <c r="R2167" s="6">
        <f t="shared" si="209"/>
        <v>2.0746887966804981</v>
      </c>
      <c r="S2167" t="str" cm="1">
        <f t="array" ref="S2167">_xlfn.IFS(R2167&gt;Q2167,"Zunahme",-1*Q2167&gt;R2167,"Abnahme",TRUE,"Konstant")</f>
        <v>Konstant</v>
      </c>
      <c r="T2167">
        <f>IFERROR(INDEX(Gemeinde_Kennzahlen!A:C,MATCH(B2167,Gemeinde_Kennzahlen!B:B,),3),0)</f>
        <v>388</v>
      </c>
      <c r="U2167">
        <f>IFERROR(IF(ISNUMBER(INDEX(Gemeinde_Kennzahlen!A:W,MATCH(B2167,Gemeinde_Kennzahlen!B:B,),23)),INDEX(Gemeinde_Kennzahlen!A:W,MATCH(B2167,Gemeinde_Kennzahlen!B:B,),23),0),0)</f>
        <v>94</v>
      </c>
    </row>
    <row r="2168" spans="1:21" x14ac:dyDescent="0.2">
      <c r="A2168">
        <v>6793</v>
      </c>
      <c r="B2168" t="s">
        <v>236</v>
      </c>
      <c r="C2168" s="6">
        <v>0</v>
      </c>
      <c r="D2168" s="6">
        <v>0</v>
      </c>
      <c r="E2168" s="6">
        <v>0</v>
      </c>
      <c r="F2168" s="6">
        <v>0</v>
      </c>
      <c r="G2168" s="6">
        <v>0</v>
      </c>
      <c r="H2168" s="6">
        <v>42.918454935622314</v>
      </c>
      <c r="I2168" s="6">
        <v>0</v>
      </c>
      <c r="J2168" s="6">
        <v>0</v>
      </c>
      <c r="K2168" s="6">
        <v>0</v>
      </c>
      <c r="L2168" s="6">
        <v>0</v>
      </c>
      <c r="M2168" s="6">
        <f t="shared" si="204"/>
        <v>4.2918454935622314</v>
      </c>
      <c r="N2168" s="6">
        <f t="shared" si="205"/>
        <v>0</v>
      </c>
      <c r="O2168" s="6">
        <f t="shared" si="206"/>
        <v>0</v>
      </c>
      <c r="P2168" s="6">
        <f t="shared" si="207"/>
        <v>8.5836909871244629</v>
      </c>
      <c r="Q2168" s="6">
        <f t="shared" si="208"/>
        <v>4.2918454935622314</v>
      </c>
      <c r="R2168" s="6">
        <f t="shared" si="209"/>
        <v>4.2918454935622314</v>
      </c>
      <c r="S2168" t="str" cm="1">
        <f t="array" ref="S2168">_xlfn.IFS(R2168&gt;Q2168,"Zunahme",-1*Q2168&gt;R2168,"Abnahme",TRUE,"Konstant")</f>
        <v>Konstant</v>
      </c>
      <c r="T2168">
        <f>IFERROR(INDEX(Gemeinde_Kennzahlen!A:C,MATCH(B2168,Gemeinde_Kennzahlen!B:B,),3),0)</f>
        <v>182</v>
      </c>
      <c r="U2168">
        <f>IFERROR(IF(ISNUMBER(INDEX(Gemeinde_Kennzahlen!A:W,MATCH(B2168,Gemeinde_Kennzahlen!B:B,),23)),INDEX(Gemeinde_Kennzahlen!A:W,MATCH(B2168,Gemeinde_Kennzahlen!B:B,),23),0),0)</f>
        <v>51</v>
      </c>
    </row>
    <row r="2169" spans="1:21" x14ac:dyDescent="0.2">
      <c r="A2169">
        <v>6800</v>
      </c>
      <c r="B2169" t="s">
        <v>235</v>
      </c>
      <c r="C2169" s="6">
        <v>3.7102997922232119</v>
      </c>
      <c r="D2169" s="6">
        <v>3.7102997922232119</v>
      </c>
      <c r="E2169" s="6">
        <v>5.9364796675571387</v>
      </c>
      <c r="F2169" s="6">
        <v>1.4841199168892847</v>
      </c>
      <c r="G2169" s="6">
        <v>2.9682398337785694</v>
      </c>
      <c r="H2169" s="6">
        <v>2.2261798753339272</v>
      </c>
      <c r="I2169" s="6">
        <v>0</v>
      </c>
      <c r="J2169" s="6">
        <v>3.7102997922232119</v>
      </c>
      <c r="K2169" s="6">
        <v>1.4841199168892847</v>
      </c>
      <c r="L2169" s="6">
        <v>0.74205995844464234</v>
      </c>
      <c r="M2169" s="6">
        <f t="shared" si="204"/>
        <v>2.5972098545562479</v>
      </c>
      <c r="N2169" s="6">
        <f t="shared" si="205"/>
        <v>2.5972098545562483</v>
      </c>
      <c r="O2169" s="6">
        <f t="shared" si="206"/>
        <v>3.5618878005342829</v>
      </c>
      <c r="P2169" s="6">
        <f t="shared" si="207"/>
        <v>1.6325319085782131</v>
      </c>
      <c r="Q2169" s="6">
        <f t="shared" si="208"/>
        <v>0.55585745162373201</v>
      </c>
      <c r="R2169" s="6">
        <f t="shared" si="209"/>
        <v>-0.9646779459780348</v>
      </c>
      <c r="S2169" t="str" cm="1">
        <f t="array" ref="S2169">_xlfn.IFS(R2169&gt;Q2169,"Zunahme",-1*Q2169&gt;R2169,"Abnahme",TRUE,"Konstant")</f>
        <v>Abnahme</v>
      </c>
      <c r="T2169">
        <f>IFERROR(INDEX(Gemeinde_Kennzahlen!A:C,MATCH(B2169,Gemeinde_Kennzahlen!B:B,),3),0)</f>
        <v>6563</v>
      </c>
      <c r="U2169">
        <f>IFERROR(IF(ISNUMBER(INDEX(Gemeinde_Kennzahlen!A:W,MATCH(B2169,Gemeinde_Kennzahlen!B:B,),23)),INDEX(Gemeinde_Kennzahlen!A:W,MATCH(B2169,Gemeinde_Kennzahlen!B:B,),23),0),0)</f>
        <v>6913</v>
      </c>
    </row>
    <row r="2170" spans="1:21" x14ac:dyDescent="0.2">
      <c r="A2170">
        <v>6806</v>
      </c>
      <c r="B2170" t="s">
        <v>234</v>
      </c>
      <c r="C2170" s="6">
        <v>0</v>
      </c>
      <c r="D2170" s="6">
        <v>0</v>
      </c>
      <c r="E2170" s="6">
        <v>0</v>
      </c>
      <c r="F2170" s="6">
        <v>0</v>
      </c>
      <c r="G2170" s="6">
        <v>0</v>
      </c>
      <c r="H2170" s="6">
        <v>0</v>
      </c>
      <c r="I2170" s="6">
        <v>0</v>
      </c>
      <c r="J2170" s="6">
        <v>0</v>
      </c>
      <c r="K2170" s="6">
        <v>0</v>
      </c>
      <c r="L2170" s="6">
        <v>0</v>
      </c>
      <c r="M2170" s="6">
        <f t="shared" si="204"/>
        <v>0</v>
      </c>
      <c r="N2170" s="6">
        <f t="shared" si="205"/>
        <v>0</v>
      </c>
      <c r="O2170" s="6">
        <f t="shared" si="206"/>
        <v>0</v>
      </c>
      <c r="P2170" s="6">
        <f t="shared" si="207"/>
        <v>0</v>
      </c>
      <c r="Q2170" s="6">
        <f t="shared" si="208"/>
        <v>0</v>
      </c>
      <c r="R2170" s="6">
        <f t="shared" si="209"/>
        <v>0</v>
      </c>
      <c r="S2170" t="str" cm="1">
        <f t="array" ref="S2170">_xlfn.IFS(R2170&gt;Q2170,"Zunahme",-1*Q2170&gt;R2170,"Abnahme",TRUE,"Konstant")</f>
        <v>Konstant</v>
      </c>
      <c r="T2170">
        <f>IFERROR(INDEX(Gemeinde_Kennzahlen!A:C,MATCH(B2170,Gemeinde_Kennzahlen!B:B,),3),0)</f>
        <v>559</v>
      </c>
      <c r="U2170">
        <f>IFERROR(IF(ISNUMBER(INDEX(Gemeinde_Kennzahlen!A:W,MATCH(B2170,Gemeinde_Kennzahlen!B:B,),23)),INDEX(Gemeinde_Kennzahlen!A:W,MATCH(B2170,Gemeinde_Kennzahlen!B:B,),23),0),0)</f>
        <v>241</v>
      </c>
    </row>
    <row r="2171" spans="1:21" x14ac:dyDescent="0.2">
      <c r="A2171">
        <v>6807</v>
      </c>
      <c r="B2171" t="s">
        <v>233</v>
      </c>
      <c r="C2171" s="6">
        <v>0</v>
      </c>
      <c r="D2171" s="6">
        <v>0</v>
      </c>
      <c r="E2171" s="6">
        <v>0</v>
      </c>
      <c r="F2171" s="6">
        <v>0</v>
      </c>
      <c r="G2171" s="6">
        <v>0</v>
      </c>
      <c r="H2171" s="6">
        <v>0</v>
      </c>
      <c r="I2171" s="6">
        <v>0</v>
      </c>
      <c r="J2171" s="6">
        <v>0</v>
      </c>
      <c r="K2171" s="6">
        <v>0</v>
      </c>
      <c r="L2171" s="6">
        <v>0</v>
      </c>
      <c r="M2171" s="6">
        <f t="shared" si="204"/>
        <v>0</v>
      </c>
      <c r="N2171" s="6">
        <f t="shared" si="205"/>
        <v>0</v>
      </c>
      <c r="O2171" s="6">
        <f t="shared" si="206"/>
        <v>0</v>
      </c>
      <c r="P2171" s="6">
        <f t="shared" si="207"/>
        <v>0</v>
      </c>
      <c r="Q2171" s="6">
        <f t="shared" si="208"/>
        <v>0</v>
      </c>
      <c r="R2171" s="6">
        <f t="shared" si="209"/>
        <v>0</v>
      </c>
      <c r="S2171" t="str" cm="1">
        <f t="array" ref="S2171">_xlfn.IFS(R2171&gt;Q2171,"Zunahme",-1*Q2171&gt;R2171,"Abnahme",TRUE,"Konstant")</f>
        <v>Konstant</v>
      </c>
      <c r="T2171">
        <f>IFERROR(INDEX(Gemeinde_Kennzahlen!A:C,MATCH(B2171,Gemeinde_Kennzahlen!B:B,),3),0)</f>
        <v>1238</v>
      </c>
      <c r="U2171">
        <f>IFERROR(IF(ISNUMBER(INDEX(Gemeinde_Kennzahlen!A:W,MATCH(B2171,Gemeinde_Kennzahlen!B:B,),23)),INDEX(Gemeinde_Kennzahlen!A:W,MATCH(B2171,Gemeinde_Kennzahlen!B:B,),23),0),0)</f>
        <v>474</v>
      </c>
    </row>
    <row r="2172" spans="1:21" x14ac:dyDescent="0.2">
      <c r="A2172">
        <v>6808</v>
      </c>
      <c r="B2172" t="s">
        <v>232</v>
      </c>
      <c r="C2172" s="6">
        <v>5.2410901467505244</v>
      </c>
      <c r="D2172" s="6">
        <v>0</v>
      </c>
      <c r="E2172" s="6">
        <v>5.2410901467505244</v>
      </c>
      <c r="F2172" s="6">
        <v>0</v>
      </c>
      <c r="G2172" s="6">
        <v>0</v>
      </c>
      <c r="H2172" s="6">
        <v>0</v>
      </c>
      <c r="I2172" s="6">
        <v>0</v>
      </c>
      <c r="J2172" s="6">
        <v>0</v>
      </c>
      <c r="K2172" s="6">
        <v>0</v>
      </c>
      <c r="L2172" s="6">
        <v>0</v>
      </c>
      <c r="M2172" s="6">
        <f t="shared" si="204"/>
        <v>1.0482180293501049</v>
      </c>
      <c r="N2172" s="6">
        <f t="shared" si="205"/>
        <v>0</v>
      </c>
      <c r="O2172" s="6">
        <f t="shared" si="206"/>
        <v>2.0964360587002098</v>
      </c>
      <c r="P2172" s="6">
        <f t="shared" si="207"/>
        <v>0</v>
      </c>
      <c r="Q2172" s="6">
        <f t="shared" si="208"/>
        <v>0.69881201956673655</v>
      </c>
      <c r="R2172" s="6">
        <f t="shared" si="209"/>
        <v>-1.0482180293501049</v>
      </c>
      <c r="S2172" t="str" cm="1">
        <f t="array" ref="S2172">_xlfn.IFS(R2172&gt;Q2172,"Zunahme",-1*Q2172&gt;R2172,"Abnahme",TRUE,"Konstant")</f>
        <v>Abnahme</v>
      </c>
      <c r="T2172">
        <f>IFERROR(INDEX(Gemeinde_Kennzahlen!A:C,MATCH(B2172,Gemeinde_Kennzahlen!B:B,),3),0)</f>
        <v>1263</v>
      </c>
      <c r="U2172">
        <f>IFERROR(IF(ISNUMBER(INDEX(Gemeinde_Kennzahlen!A:W,MATCH(B2172,Gemeinde_Kennzahlen!B:B,),23)),INDEX(Gemeinde_Kennzahlen!A:W,MATCH(B2172,Gemeinde_Kennzahlen!B:B,),23),0),0)</f>
        <v>645</v>
      </c>
    </row>
    <row r="2173" spans="1:21" x14ac:dyDescent="0.2">
      <c r="A2173">
        <v>6809</v>
      </c>
      <c r="B2173" t="s">
        <v>231</v>
      </c>
      <c r="C2173" s="6">
        <v>0</v>
      </c>
      <c r="D2173" s="6">
        <v>5.3561863952865556</v>
      </c>
      <c r="E2173" s="6">
        <v>0</v>
      </c>
      <c r="F2173" s="6">
        <v>0</v>
      </c>
      <c r="G2173" s="6">
        <v>0</v>
      </c>
      <c r="H2173" s="6">
        <v>0</v>
      </c>
      <c r="I2173" s="6">
        <v>0</v>
      </c>
      <c r="J2173" s="6">
        <v>0</v>
      </c>
      <c r="K2173" s="6">
        <v>0</v>
      </c>
      <c r="L2173" s="6">
        <v>5.3561863952865556</v>
      </c>
      <c r="M2173" s="6">
        <f t="shared" si="204"/>
        <v>1.071237279057311</v>
      </c>
      <c r="N2173" s="6">
        <f t="shared" si="205"/>
        <v>0</v>
      </c>
      <c r="O2173" s="6">
        <f t="shared" si="206"/>
        <v>1.071237279057311</v>
      </c>
      <c r="P2173" s="6">
        <f t="shared" si="207"/>
        <v>1.071237279057311</v>
      </c>
      <c r="Q2173" s="6">
        <f t="shared" si="208"/>
        <v>0.71415818603820735</v>
      </c>
      <c r="R2173" s="6">
        <f t="shared" si="209"/>
        <v>0</v>
      </c>
      <c r="S2173" t="str" cm="1">
        <f t="array" ref="S2173">_xlfn.IFS(R2173&gt;Q2173,"Zunahme",-1*Q2173&gt;R2173,"Abnahme",TRUE,"Konstant")</f>
        <v>Konstant</v>
      </c>
      <c r="T2173">
        <f>IFERROR(INDEX(Gemeinde_Kennzahlen!A:C,MATCH(B2173,Gemeinde_Kennzahlen!B:B,),3),0)</f>
        <v>1085</v>
      </c>
      <c r="U2173">
        <f>IFERROR(IF(ISNUMBER(INDEX(Gemeinde_Kennzahlen!A:W,MATCH(B2173,Gemeinde_Kennzahlen!B:B,),23)),INDEX(Gemeinde_Kennzahlen!A:W,MATCH(B2173,Gemeinde_Kennzahlen!B:B,),23),0),0)</f>
        <v>782</v>
      </c>
    </row>
    <row r="2174" spans="1:21" x14ac:dyDescent="0.2">
      <c r="A2174">
        <v>6810</v>
      </c>
      <c r="B2174" t="s">
        <v>230</v>
      </c>
      <c r="C2174" s="6">
        <v>0</v>
      </c>
      <c r="D2174" s="6">
        <v>0</v>
      </c>
      <c r="E2174" s="6">
        <v>6.5019505851755532</v>
      </c>
      <c r="F2174" s="6">
        <v>0</v>
      </c>
      <c r="G2174" s="6">
        <v>0</v>
      </c>
      <c r="H2174" s="6">
        <v>0</v>
      </c>
      <c r="I2174" s="6">
        <v>0</v>
      </c>
      <c r="J2174" s="6">
        <v>0</v>
      </c>
      <c r="K2174" s="6">
        <v>0</v>
      </c>
      <c r="L2174" s="6">
        <v>0</v>
      </c>
      <c r="M2174" s="6">
        <f t="shared" si="204"/>
        <v>0.65019505851755532</v>
      </c>
      <c r="N2174" s="6">
        <f t="shared" si="205"/>
        <v>0</v>
      </c>
      <c r="O2174" s="6">
        <f t="shared" si="206"/>
        <v>1.3003901170351106</v>
      </c>
      <c r="P2174" s="6">
        <f t="shared" si="207"/>
        <v>0</v>
      </c>
      <c r="Q2174" s="6">
        <f t="shared" si="208"/>
        <v>0.65019505851755521</v>
      </c>
      <c r="R2174" s="6">
        <f t="shared" si="209"/>
        <v>-0.65019505851755532</v>
      </c>
      <c r="S2174" t="str" cm="1">
        <f t="array" ref="S2174">_xlfn.IFS(R2174&gt;Q2174,"Zunahme",-1*Q2174&gt;R2174,"Abnahme",TRUE,"Konstant")</f>
        <v>Konstant</v>
      </c>
      <c r="T2174">
        <f>IFERROR(INDEX(Gemeinde_Kennzahlen!A:C,MATCH(B2174,Gemeinde_Kennzahlen!B:B,),3),0)</f>
        <v>1142</v>
      </c>
      <c r="U2174">
        <f>IFERROR(IF(ISNUMBER(INDEX(Gemeinde_Kennzahlen!A:W,MATCH(B2174,Gemeinde_Kennzahlen!B:B,),23)),INDEX(Gemeinde_Kennzahlen!A:W,MATCH(B2174,Gemeinde_Kennzahlen!B:B,),23),0),0)</f>
        <v>396</v>
      </c>
    </row>
  </sheetData>
  <sheetProtection algorithmName="SHA-512" hashValue="MWUGS0jrObeTw+4h3lS4xC5FvQps+4QXUVmXj+e0js9wuFF94Rz7FkaV8JNeduZyiUACfw9Drv5DgZzoxwOmUA==" saltValue="TVKWHYWQ7ty5Ly33ulvaCQ==" spinCount="100000" sheet="1" objects="1" scenarios="1"/>
  <conditionalFormatting sqref="P3:P2174">
    <cfRule type="colorScale" priority="6">
      <colorScale>
        <cfvo type="min"/>
        <cfvo type="max"/>
        <color rgb="FFFF7128"/>
        <color rgb="FFFFEF9C"/>
      </colorScale>
    </cfRule>
  </conditionalFormatting>
  <conditionalFormatting sqref="C3:L2174">
    <cfRule type="colorScale" priority="1">
      <colorScale>
        <cfvo type="min"/>
        <cfvo type="max"/>
        <color rgb="FFFF7128"/>
        <color rgb="FFFFEF9C"/>
      </colorScale>
    </cfRule>
  </conditionalFormatting>
  <conditionalFormatting sqref="M3:N2174">
    <cfRule type="colorScale" priority="8">
      <colorScale>
        <cfvo type="min"/>
        <cfvo type="max"/>
        <color rgb="FFFF7128"/>
        <color rgb="FFFFEF9C"/>
      </colorScale>
    </cfRule>
  </conditionalFormatting>
  <pageMargins left="0.7" right="0.7" top="0.78740157499999996" bottom="0.78740157499999996"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3F817-8962-014C-97BE-97E796184FD7}">
  <dimension ref="A1:S2206"/>
  <sheetViews>
    <sheetView workbookViewId="0">
      <selection activeCell="D117" sqref="D117"/>
    </sheetView>
  </sheetViews>
  <sheetFormatPr baseColWidth="10" defaultColWidth="11" defaultRowHeight="11" x14ac:dyDescent="0.15"/>
  <cols>
    <col min="1" max="1" width="8.83203125" style="78" customWidth="1"/>
    <col min="2" max="2" width="8.83203125" style="79" customWidth="1"/>
    <col min="3" max="3" width="8.83203125" style="78" customWidth="1"/>
    <col min="4" max="4" width="20.5" style="78" customWidth="1"/>
    <col min="5" max="5" width="12.5" style="78" customWidth="1"/>
    <col min="6" max="16384" width="11" style="78"/>
  </cols>
  <sheetData>
    <row r="1" spans="1:19" s="72" customFormat="1" ht="16" customHeight="1" x14ac:dyDescent="0.2">
      <c r="A1" s="70" t="s">
        <v>2413</v>
      </c>
      <c r="B1" s="70"/>
      <c r="C1" s="70"/>
      <c r="D1" s="70"/>
      <c r="E1" s="71" t="s">
        <v>2414</v>
      </c>
      <c r="F1" s="70"/>
      <c r="G1" s="70"/>
      <c r="H1" s="70"/>
      <c r="I1" s="70"/>
      <c r="J1" s="70"/>
      <c r="K1" s="70"/>
      <c r="L1" s="70"/>
      <c r="M1" s="70"/>
      <c r="N1" s="70"/>
      <c r="O1" s="70"/>
      <c r="P1" s="70"/>
      <c r="Q1" s="70"/>
      <c r="R1" s="70"/>
      <c r="S1" s="70"/>
    </row>
    <row r="2" spans="1:19" s="72" customFormat="1" ht="18" customHeight="1" x14ac:dyDescent="0.2">
      <c r="A2" s="73" t="s">
        <v>3394</v>
      </c>
      <c r="B2" s="73"/>
      <c r="C2" s="74"/>
      <c r="D2" s="74"/>
      <c r="E2" s="74"/>
      <c r="F2" s="74"/>
      <c r="G2" s="105" t="s">
        <v>3396</v>
      </c>
      <c r="H2" s="75"/>
      <c r="I2" s="75"/>
      <c r="J2" s="75"/>
      <c r="K2" s="75"/>
      <c r="L2" s="75"/>
      <c r="M2" s="75"/>
      <c r="N2" s="75"/>
      <c r="O2" s="75"/>
      <c r="P2" s="75"/>
      <c r="Q2" s="75"/>
      <c r="R2" s="75"/>
      <c r="S2" s="75"/>
    </row>
    <row r="3" spans="1:19" ht="23.25" customHeight="1" x14ac:dyDescent="0.15">
      <c r="A3" s="76" t="s">
        <v>2415</v>
      </c>
      <c r="B3" s="76" t="s">
        <v>2416</v>
      </c>
      <c r="C3" s="76" t="s">
        <v>2417</v>
      </c>
      <c r="D3" s="76" t="s">
        <v>2418</v>
      </c>
      <c r="E3" s="77" t="s">
        <v>2419</v>
      </c>
    </row>
    <row r="4" spans="1:19" ht="12.75" customHeight="1" x14ac:dyDescent="0.15">
      <c r="A4" s="78">
        <v>1</v>
      </c>
      <c r="B4" s="79" t="s">
        <v>2420</v>
      </c>
      <c r="C4" s="78">
        <v>1</v>
      </c>
      <c r="D4" s="78" t="s">
        <v>2380</v>
      </c>
      <c r="E4" s="80">
        <v>26.516155162745701</v>
      </c>
    </row>
    <row r="5" spans="1:19" ht="12.75" customHeight="1" x14ac:dyDescent="0.15">
      <c r="A5" s="78">
        <v>1</v>
      </c>
      <c r="B5" s="79" t="s">
        <v>2420</v>
      </c>
      <c r="C5" s="78">
        <v>2</v>
      </c>
      <c r="D5" s="78" t="s">
        <v>2379</v>
      </c>
      <c r="E5" s="80">
        <v>66.690312123684507</v>
      </c>
    </row>
    <row r="6" spans="1:19" ht="12.75" customHeight="1" x14ac:dyDescent="0.15">
      <c r="A6" s="78">
        <v>1</v>
      </c>
      <c r="B6" s="79" t="s">
        <v>2420</v>
      </c>
      <c r="C6" s="78">
        <v>3</v>
      </c>
      <c r="D6" s="78" t="s">
        <v>2378</v>
      </c>
      <c r="E6" s="80">
        <v>31.5015704336654</v>
      </c>
    </row>
    <row r="7" spans="1:19" ht="12.75" customHeight="1" x14ac:dyDescent="0.15">
      <c r="A7" s="78">
        <v>1</v>
      </c>
      <c r="B7" s="79" t="s">
        <v>2420</v>
      </c>
      <c r="C7" s="78">
        <v>4</v>
      </c>
      <c r="D7" s="78" t="s">
        <v>2377</v>
      </c>
      <c r="E7" s="80">
        <v>42.495956266596401</v>
      </c>
    </row>
    <row r="8" spans="1:19" ht="12.75" customHeight="1" x14ac:dyDescent="0.15">
      <c r="A8" s="78">
        <v>1</v>
      </c>
      <c r="B8" s="79" t="s">
        <v>2420</v>
      </c>
      <c r="C8" s="78">
        <v>5</v>
      </c>
      <c r="D8" s="78" t="s">
        <v>2376</v>
      </c>
      <c r="E8" s="80">
        <v>33.1415205133871</v>
      </c>
    </row>
    <row r="9" spans="1:19" ht="12.75" customHeight="1" x14ac:dyDescent="0.15">
      <c r="A9" s="78">
        <v>1</v>
      </c>
      <c r="B9" s="79" t="s">
        <v>2420</v>
      </c>
      <c r="C9" s="78">
        <v>6</v>
      </c>
      <c r="D9" s="78" t="s">
        <v>2375</v>
      </c>
      <c r="E9" s="80">
        <v>19.979209070826801</v>
      </c>
    </row>
    <row r="10" spans="1:19" ht="12.75" customHeight="1" x14ac:dyDescent="0.15">
      <c r="A10" s="78">
        <v>1</v>
      </c>
      <c r="B10" s="79" t="s">
        <v>2420</v>
      </c>
      <c r="C10" s="78">
        <v>7</v>
      </c>
      <c r="D10" s="78" t="s">
        <v>2374</v>
      </c>
      <c r="E10" s="80">
        <v>22.988656392698001</v>
      </c>
    </row>
    <row r="11" spans="1:19" ht="12.75" customHeight="1" x14ac:dyDescent="0.15">
      <c r="A11" s="78">
        <v>1</v>
      </c>
      <c r="B11" s="79" t="s">
        <v>2420</v>
      </c>
      <c r="C11" s="78">
        <v>8</v>
      </c>
      <c r="D11" s="78" t="s">
        <v>2373</v>
      </c>
      <c r="E11" s="80">
        <v>12.7471032962297</v>
      </c>
    </row>
    <row r="12" spans="1:19" ht="12.75" customHeight="1" x14ac:dyDescent="0.15">
      <c r="A12" s="78">
        <v>1</v>
      </c>
      <c r="B12" s="79" t="s">
        <v>2420</v>
      </c>
      <c r="C12" s="78">
        <v>9</v>
      </c>
      <c r="D12" s="78" t="s">
        <v>2372</v>
      </c>
      <c r="E12" s="80">
        <v>63.1704757937176</v>
      </c>
    </row>
    <row r="13" spans="1:19" ht="12.75" customHeight="1" x14ac:dyDescent="0.15">
      <c r="A13" s="78">
        <v>1</v>
      </c>
      <c r="B13" s="79" t="s">
        <v>2420</v>
      </c>
      <c r="C13" s="78">
        <v>10</v>
      </c>
      <c r="D13" s="78" t="s">
        <v>2371</v>
      </c>
      <c r="E13" s="80">
        <v>36.656405449965199</v>
      </c>
    </row>
    <row r="14" spans="1:19" ht="12.75" customHeight="1" x14ac:dyDescent="0.15">
      <c r="A14" s="78">
        <v>1</v>
      </c>
      <c r="B14" s="79" t="s">
        <v>2420</v>
      </c>
      <c r="C14" s="78">
        <v>11</v>
      </c>
      <c r="D14" s="78" t="s">
        <v>2370</v>
      </c>
      <c r="E14" s="80">
        <v>24.787014285606599</v>
      </c>
    </row>
    <row r="15" spans="1:19" ht="12.75" customHeight="1" x14ac:dyDescent="0.15">
      <c r="A15" s="78">
        <v>1</v>
      </c>
      <c r="B15" s="79" t="s">
        <v>2420</v>
      </c>
      <c r="C15" s="78">
        <v>12</v>
      </c>
      <c r="D15" s="78" t="s">
        <v>2369</v>
      </c>
      <c r="E15" s="80">
        <v>19.1311364514617</v>
      </c>
    </row>
    <row r="16" spans="1:19" ht="12.75" customHeight="1" x14ac:dyDescent="0.15">
      <c r="A16" s="78">
        <v>1</v>
      </c>
      <c r="B16" s="79" t="s">
        <v>2420</v>
      </c>
      <c r="C16" s="78">
        <v>13</v>
      </c>
      <c r="D16" s="78" t="s">
        <v>2368</v>
      </c>
      <c r="E16" s="80">
        <v>37.726318046400202</v>
      </c>
    </row>
    <row r="17" spans="1:5" ht="12.75" customHeight="1" x14ac:dyDescent="0.15">
      <c r="A17" s="78">
        <v>1</v>
      </c>
      <c r="B17" s="79" t="s">
        <v>2420</v>
      </c>
      <c r="C17" s="78">
        <v>14</v>
      </c>
      <c r="D17" s="78" t="s">
        <v>2367</v>
      </c>
      <c r="E17" s="80">
        <v>25.241645671158899</v>
      </c>
    </row>
    <row r="18" spans="1:5" ht="12.75" customHeight="1" x14ac:dyDescent="0.15">
      <c r="A18" s="78">
        <v>1</v>
      </c>
      <c r="B18" s="79" t="s">
        <v>2420</v>
      </c>
      <c r="C18" s="78">
        <v>21</v>
      </c>
      <c r="D18" s="78" t="s">
        <v>2366</v>
      </c>
      <c r="E18" s="80">
        <v>21.492708473738301</v>
      </c>
    </row>
    <row r="19" spans="1:5" ht="12.75" customHeight="1" x14ac:dyDescent="0.15">
      <c r="A19" s="78">
        <v>1</v>
      </c>
      <c r="B19" s="79" t="s">
        <v>2420</v>
      </c>
      <c r="C19" s="78">
        <v>22</v>
      </c>
      <c r="D19" s="78" t="s">
        <v>2365</v>
      </c>
      <c r="E19" s="80">
        <v>20.9924878293332</v>
      </c>
    </row>
    <row r="20" spans="1:5" ht="12.75" customHeight="1" x14ac:dyDescent="0.15">
      <c r="A20" s="78">
        <v>1</v>
      </c>
      <c r="B20" s="79" t="s">
        <v>2420</v>
      </c>
      <c r="C20" s="78">
        <v>23</v>
      </c>
      <c r="D20" s="78" t="s">
        <v>2364</v>
      </c>
      <c r="E20" s="80">
        <v>13.3286450864738</v>
      </c>
    </row>
    <row r="21" spans="1:5" ht="12.75" customHeight="1" x14ac:dyDescent="0.15">
      <c r="A21" s="78">
        <v>1</v>
      </c>
      <c r="B21" s="79" t="s">
        <v>2420</v>
      </c>
      <c r="C21" s="78">
        <v>24</v>
      </c>
      <c r="D21" s="78" t="s">
        <v>2363</v>
      </c>
      <c r="E21" s="80">
        <v>26.4543138202501</v>
      </c>
    </row>
    <row r="22" spans="1:5" ht="12.75" customHeight="1" x14ac:dyDescent="0.15">
      <c r="A22" s="78">
        <v>1</v>
      </c>
      <c r="B22" s="79" t="s">
        <v>2420</v>
      </c>
      <c r="C22" s="78">
        <v>25</v>
      </c>
      <c r="D22" s="78" t="s">
        <v>2362</v>
      </c>
      <c r="E22" s="80">
        <v>17.949937829055301</v>
      </c>
    </row>
    <row r="23" spans="1:5" ht="12.75" customHeight="1" x14ac:dyDescent="0.15">
      <c r="A23" s="78">
        <v>1</v>
      </c>
      <c r="B23" s="79" t="s">
        <v>2420</v>
      </c>
      <c r="C23" s="78">
        <v>26</v>
      </c>
      <c r="D23" s="78" t="s">
        <v>2361</v>
      </c>
      <c r="E23" s="80">
        <v>17.477585878547799</v>
      </c>
    </row>
    <row r="24" spans="1:5" ht="12.75" customHeight="1" x14ac:dyDescent="0.15">
      <c r="A24" s="78">
        <v>1</v>
      </c>
      <c r="B24" s="79" t="s">
        <v>2420</v>
      </c>
      <c r="C24" s="78">
        <v>27</v>
      </c>
      <c r="D24" s="78" t="s">
        <v>2360</v>
      </c>
      <c r="E24" s="80">
        <v>22.038374335595101</v>
      </c>
    </row>
    <row r="25" spans="1:5" ht="12.75" customHeight="1" x14ac:dyDescent="0.15">
      <c r="A25" s="78">
        <v>1</v>
      </c>
      <c r="B25" s="79" t="s">
        <v>2420</v>
      </c>
      <c r="C25" s="78">
        <v>28</v>
      </c>
      <c r="D25" s="78" t="s">
        <v>2359</v>
      </c>
      <c r="E25" s="80">
        <v>34.6673582678781</v>
      </c>
    </row>
    <row r="26" spans="1:5" ht="12.75" customHeight="1" x14ac:dyDescent="0.15">
      <c r="A26" s="78">
        <v>1</v>
      </c>
      <c r="B26" s="79" t="s">
        <v>2420</v>
      </c>
      <c r="C26" s="78">
        <v>29</v>
      </c>
      <c r="D26" s="78" t="s">
        <v>2358</v>
      </c>
      <c r="E26" s="80">
        <v>12.9325692797489</v>
      </c>
    </row>
    <row r="27" spans="1:5" ht="12.75" customHeight="1" x14ac:dyDescent="0.15">
      <c r="A27" s="78">
        <v>1</v>
      </c>
      <c r="B27" s="79" t="s">
        <v>2420</v>
      </c>
      <c r="C27" s="78">
        <v>30</v>
      </c>
      <c r="D27" s="78" t="s">
        <v>2357</v>
      </c>
      <c r="E27" s="80">
        <v>38.389031850722802</v>
      </c>
    </row>
    <row r="28" spans="1:5" ht="12.75" customHeight="1" x14ac:dyDescent="0.15">
      <c r="A28" s="78">
        <v>1</v>
      </c>
      <c r="B28" s="79" t="s">
        <v>2420</v>
      </c>
      <c r="C28" s="78">
        <v>31</v>
      </c>
      <c r="D28" s="78" t="s">
        <v>2356</v>
      </c>
      <c r="E28" s="80">
        <v>19.947009922955001</v>
      </c>
    </row>
    <row r="29" spans="1:5" ht="12.75" customHeight="1" x14ac:dyDescent="0.15">
      <c r="A29" s="78">
        <v>1</v>
      </c>
      <c r="B29" s="79" t="s">
        <v>2420</v>
      </c>
      <c r="C29" s="78">
        <v>32</v>
      </c>
      <c r="D29" s="78" t="s">
        <v>2355</v>
      </c>
      <c r="E29" s="80">
        <v>15.7338641403968</v>
      </c>
    </row>
    <row r="30" spans="1:5" ht="12.75" customHeight="1" x14ac:dyDescent="0.15">
      <c r="A30" s="78">
        <v>1</v>
      </c>
      <c r="B30" s="79" t="s">
        <v>2420</v>
      </c>
      <c r="C30" s="78">
        <v>33</v>
      </c>
      <c r="D30" s="78" t="s">
        <v>2354</v>
      </c>
      <c r="E30" s="80">
        <v>38.437158976310201</v>
      </c>
    </row>
    <row r="31" spans="1:5" ht="12.75" customHeight="1" x14ac:dyDescent="0.15">
      <c r="A31" s="78">
        <v>1</v>
      </c>
      <c r="B31" s="79" t="s">
        <v>2420</v>
      </c>
      <c r="C31" s="78">
        <v>34</v>
      </c>
      <c r="D31" s="78" t="s">
        <v>2353</v>
      </c>
      <c r="E31" s="80">
        <v>23.9828550895691</v>
      </c>
    </row>
    <row r="32" spans="1:5" ht="12.75" customHeight="1" x14ac:dyDescent="0.15">
      <c r="A32" s="78">
        <v>1</v>
      </c>
      <c r="B32" s="79" t="s">
        <v>2420</v>
      </c>
      <c r="C32" s="78">
        <v>35</v>
      </c>
      <c r="D32" s="78" t="s">
        <v>2352</v>
      </c>
      <c r="E32" s="80">
        <v>43.28048401137</v>
      </c>
    </row>
    <row r="33" spans="1:5" ht="12.75" customHeight="1" x14ac:dyDescent="0.15">
      <c r="A33" s="78">
        <v>1</v>
      </c>
      <c r="B33" s="79" t="s">
        <v>2420</v>
      </c>
      <c r="C33" s="78">
        <v>37</v>
      </c>
      <c r="D33" s="78" t="s">
        <v>2351</v>
      </c>
      <c r="E33" s="80">
        <v>38.888768529285102</v>
      </c>
    </row>
    <row r="34" spans="1:5" ht="12.75" customHeight="1" x14ac:dyDescent="0.15">
      <c r="A34" s="78">
        <v>1</v>
      </c>
      <c r="B34" s="79" t="s">
        <v>2420</v>
      </c>
      <c r="C34" s="78">
        <v>38</v>
      </c>
      <c r="D34" s="78" t="s">
        <v>2350</v>
      </c>
      <c r="E34" s="80">
        <v>29.359091298938601</v>
      </c>
    </row>
    <row r="35" spans="1:5" ht="12.75" customHeight="1" x14ac:dyDescent="0.15">
      <c r="A35" s="78">
        <v>1</v>
      </c>
      <c r="B35" s="79" t="s">
        <v>2420</v>
      </c>
      <c r="C35" s="78">
        <v>39</v>
      </c>
      <c r="D35" s="78" t="s">
        <v>2349</v>
      </c>
      <c r="E35" s="80">
        <v>22.1299336322991</v>
      </c>
    </row>
    <row r="36" spans="1:5" ht="12.75" customHeight="1" x14ac:dyDescent="0.15">
      <c r="A36" s="78">
        <v>1</v>
      </c>
      <c r="B36" s="79" t="s">
        <v>2420</v>
      </c>
      <c r="C36" s="78">
        <v>40</v>
      </c>
      <c r="D36" s="78" t="s">
        <v>2348</v>
      </c>
      <c r="E36" s="80">
        <v>32.458163909880099</v>
      </c>
    </row>
    <row r="37" spans="1:5" ht="12.75" customHeight="1" x14ac:dyDescent="0.15">
      <c r="A37" s="78">
        <v>1</v>
      </c>
      <c r="B37" s="79" t="s">
        <v>2420</v>
      </c>
      <c r="C37" s="78">
        <v>41</v>
      </c>
      <c r="D37" s="78" t="s">
        <v>2347</v>
      </c>
      <c r="E37" s="80">
        <v>12.6381404415246</v>
      </c>
    </row>
    <row r="38" spans="1:5" ht="12.75" customHeight="1" x14ac:dyDescent="0.15">
      <c r="A38" s="78">
        <v>1</v>
      </c>
      <c r="B38" s="79" t="s">
        <v>2420</v>
      </c>
      <c r="C38" s="78">
        <v>43</v>
      </c>
      <c r="D38" s="78" t="s">
        <v>2346</v>
      </c>
      <c r="E38" s="80">
        <v>6.8701260397194499</v>
      </c>
    </row>
    <row r="39" spans="1:5" ht="12.75" customHeight="1" x14ac:dyDescent="0.15">
      <c r="A39" s="78">
        <v>1</v>
      </c>
      <c r="B39" s="79" t="s">
        <v>2420</v>
      </c>
      <c r="C39" s="78">
        <v>51</v>
      </c>
      <c r="D39" s="78" t="s">
        <v>2345</v>
      </c>
      <c r="E39" s="80">
        <v>30.3022063670428</v>
      </c>
    </row>
    <row r="40" spans="1:5" ht="12.75" customHeight="1" x14ac:dyDescent="0.15">
      <c r="A40" s="78">
        <v>1</v>
      </c>
      <c r="B40" s="79" t="s">
        <v>2420</v>
      </c>
      <c r="C40" s="78">
        <v>52</v>
      </c>
      <c r="D40" s="78" t="s">
        <v>2344</v>
      </c>
      <c r="E40" s="80">
        <v>55.083466205113801</v>
      </c>
    </row>
    <row r="41" spans="1:5" ht="12.75" customHeight="1" x14ac:dyDescent="0.15">
      <c r="A41" s="78">
        <v>1</v>
      </c>
      <c r="B41" s="79" t="s">
        <v>2420</v>
      </c>
      <c r="C41" s="78">
        <v>53</v>
      </c>
      <c r="D41" s="78" t="s">
        <v>2343</v>
      </c>
      <c r="E41" s="80">
        <v>107.79577421891101</v>
      </c>
    </row>
    <row r="42" spans="1:5" ht="12.75" customHeight="1" x14ac:dyDescent="0.15">
      <c r="A42" s="78">
        <v>1</v>
      </c>
      <c r="B42" s="79" t="s">
        <v>2420</v>
      </c>
      <c r="C42" s="78">
        <v>54</v>
      </c>
      <c r="D42" s="78" t="s">
        <v>2342</v>
      </c>
      <c r="E42" s="80">
        <v>33.8457728054386</v>
      </c>
    </row>
    <row r="43" spans="1:5" ht="12.75" customHeight="1" x14ac:dyDescent="0.15">
      <c r="A43" s="78">
        <v>1</v>
      </c>
      <c r="B43" s="79" t="s">
        <v>2420</v>
      </c>
      <c r="C43" s="78">
        <v>55</v>
      </c>
      <c r="D43" s="78" t="s">
        <v>2341</v>
      </c>
      <c r="E43" s="80">
        <v>42.081291012558303</v>
      </c>
    </row>
    <row r="44" spans="1:5" ht="12.75" customHeight="1" x14ac:dyDescent="0.15">
      <c r="A44" s="78">
        <v>1</v>
      </c>
      <c r="B44" s="79" t="s">
        <v>2420</v>
      </c>
      <c r="C44" s="78">
        <v>56</v>
      </c>
      <c r="D44" s="78" t="s">
        <v>2340</v>
      </c>
      <c r="E44" s="80">
        <v>58.304013863685903</v>
      </c>
    </row>
    <row r="45" spans="1:5" ht="12.75" customHeight="1" x14ac:dyDescent="0.15">
      <c r="A45" s="78">
        <v>1</v>
      </c>
      <c r="B45" s="79" t="s">
        <v>2420</v>
      </c>
      <c r="C45" s="78">
        <v>57</v>
      </c>
      <c r="D45" s="78" t="s">
        <v>2339</v>
      </c>
      <c r="E45" s="80">
        <v>25.4315806091901</v>
      </c>
    </row>
    <row r="46" spans="1:5" ht="12.75" customHeight="1" x14ac:dyDescent="0.15">
      <c r="A46" s="78">
        <v>1</v>
      </c>
      <c r="B46" s="79" t="s">
        <v>2420</v>
      </c>
      <c r="C46" s="78">
        <v>58</v>
      </c>
      <c r="D46" s="78" t="s">
        <v>2338</v>
      </c>
      <c r="E46" s="80">
        <v>68.837455449086903</v>
      </c>
    </row>
    <row r="47" spans="1:5" ht="12.75" customHeight="1" x14ac:dyDescent="0.15">
      <c r="A47" s="78">
        <v>1</v>
      </c>
      <c r="B47" s="79" t="s">
        <v>2420</v>
      </c>
      <c r="C47" s="78">
        <v>59</v>
      </c>
      <c r="D47" s="78" t="s">
        <v>2337</v>
      </c>
      <c r="E47" s="80">
        <v>18.879288737025501</v>
      </c>
    </row>
    <row r="48" spans="1:5" ht="12.75" customHeight="1" x14ac:dyDescent="0.15">
      <c r="A48" s="78">
        <v>1</v>
      </c>
      <c r="B48" s="79" t="s">
        <v>2420</v>
      </c>
      <c r="C48" s="78">
        <v>60</v>
      </c>
      <c r="D48" s="78" t="s">
        <v>2336</v>
      </c>
      <c r="E48" s="80">
        <v>25.185769909461801</v>
      </c>
    </row>
    <row r="49" spans="1:5" ht="12.75" customHeight="1" x14ac:dyDescent="0.15">
      <c r="A49" s="78">
        <v>1</v>
      </c>
      <c r="B49" s="79" t="s">
        <v>2420</v>
      </c>
      <c r="C49" s="78">
        <v>61</v>
      </c>
      <c r="D49" s="78" t="s">
        <v>2335</v>
      </c>
      <c r="E49" s="80">
        <v>18.379417737433101</v>
      </c>
    </row>
    <row r="50" spans="1:5" ht="12.75" customHeight="1" x14ac:dyDescent="0.15">
      <c r="A50" s="78">
        <v>1</v>
      </c>
      <c r="B50" s="79" t="s">
        <v>2420</v>
      </c>
      <c r="C50" s="78">
        <v>62</v>
      </c>
      <c r="D50" s="78" t="s">
        <v>2334</v>
      </c>
      <c r="E50" s="80">
        <v>104.61487113993699</v>
      </c>
    </row>
    <row r="51" spans="1:5" ht="12.75" customHeight="1" x14ac:dyDescent="0.15">
      <c r="A51" s="78">
        <v>1</v>
      </c>
      <c r="B51" s="79" t="s">
        <v>2420</v>
      </c>
      <c r="C51" s="78">
        <v>63</v>
      </c>
      <c r="D51" s="78" t="s">
        <v>2333</v>
      </c>
      <c r="E51" s="80">
        <v>22.093261774286901</v>
      </c>
    </row>
    <row r="52" spans="1:5" ht="12.75" customHeight="1" x14ac:dyDescent="0.15">
      <c r="A52" s="78">
        <v>1</v>
      </c>
      <c r="B52" s="79" t="s">
        <v>2420</v>
      </c>
      <c r="C52" s="78">
        <v>64</v>
      </c>
      <c r="D52" s="78" t="s">
        <v>2332</v>
      </c>
      <c r="E52" s="80">
        <v>44.384725421288799</v>
      </c>
    </row>
    <row r="53" spans="1:5" ht="12.75" customHeight="1" x14ac:dyDescent="0.15">
      <c r="A53" s="78">
        <v>1</v>
      </c>
      <c r="B53" s="79" t="s">
        <v>2420</v>
      </c>
      <c r="C53" s="78">
        <v>65</v>
      </c>
      <c r="D53" s="78" t="s">
        <v>2331</v>
      </c>
      <c r="E53" s="80">
        <v>33.901060501459497</v>
      </c>
    </row>
    <row r="54" spans="1:5" ht="12.75" customHeight="1" x14ac:dyDescent="0.15">
      <c r="A54" s="78">
        <v>1</v>
      </c>
      <c r="B54" s="79" t="s">
        <v>2420</v>
      </c>
      <c r="C54" s="78">
        <v>66</v>
      </c>
      <c r="D54" s="78" t="s">
        <v>2330</v>
      </c>
      <c r="E54" s="80">
        <v>56.029967491933</v>
      </c>
    </row>
    <row r="55" spans="1:5" ht="12.75" customHeight="1" x14ac:dyDescent="0.15">
      <c r="A55" s="78">
        <v>1</v>
      </c>
      <c r="B55" s="79" t="s">
        <v>2420</v>
      </c>
      <c r="C55" s="78">
        <v>67</v>
      </c>
      <c r="D55" s="78" t="s">
        <v>2329</v>
      </c>
      <c r="E55" s="80">
        <v>50.064120217082099</v>
      </c>
    </row>
    <row r="56" spans="1:5" ht="12.75" customHeight="1" x14ac:dyDescent="0.15">
      <c r="A56" s="78">
        <v>1</v>
      </c>
      <c r="B56" s="79" t="s">
        <v>2420</v>
      </c>
      <c r="C56" s="78">
        <v>68</v>
      </c>
      <c r="D56" s="78" t="s">
        <v>2328</v>
      </c>
      <c r="E56" s="80">
        <v>22.232406206344301</v>
      </c>
    </row>
    <row r="57" spans="1:5" ht="12.75" customHeight="1" x14ac:dyDescent="0.15">
      <c r="A57" s="78">
        <v>1</v>
      </c>
      <c r="B57" s="79" t="s">
        <v>2420</v>
      </c>
      <c r="C57" s="78">
        <v>69</v>
      </c>
      <c r="D57" s="78" t="s">
        <v>2327</v>
      </c>
      <c r="E57" s="80">
        <v>67.681389293513703</v>
      </c>
    </row>
    <row r="58" spans="1:5" ht="12.75" customHeight="1" x14ac:dyDescent="0.15">
      <c r="A58" s="78">
        <v>1</v>
      </c>
      <c r="B58" s="79" t="s">
        <v>2420</v>
      </c>
      <c r="C58" s="78">
        <v>70</v>
      </c>
      <c r="D58" s="78" t="s">
        <v>2326</v>
      </c>
      <c r="E58" s="80">
        <v>6.6673685645280099</v>
      </c>
    </row>
    <row r="59" spans="1:5" ht="12.75" customHeight="1" x14ac:dyDescent="0.15">
      <c r="A59" s="78">
        <v>1</v>
      </c>
      <c r="B59" s="79" t="s">
        <v>2420</v>
      </c>
      <c r="C59" s="78">
        <v>71</v>
      </c>
      <c r="D59" s="78" t="s">
        <v>2325</v>
      </c>
      <c r="E59" s="80">
        <v>28.0922886396874</v>
      </c>
    </row>
    <row r="60" spans="1:5" ht="12.75" customHeight="1" x14ac:dyDescent="0.15">
      <c r="A60" s="78">
        <v>1</v>
      </c>
      <c r="B60" s="79" t="s">
        <v>2420</v>
      </c>
      <c r="C60" s="78">
        <v>72</v>
      </c>
      <c r="D60" s="78" t="s">
        <v>2324</v>
      </c>
      <c r="E60" s="80">
        <v>47.589285270872701</v>
      </c>
    </row>
    <row r="61" spans="1:5" ht="12.75" customHeight="1" x14ac:dyDescent="0.15">
      <c r="A61" s="78">
        <v>1</v>
      </c>
      <c r="B61" s="79" t="s">
        <v>2420</v>
      </c>
      <c r="C61" s="78">
        <v>81</v>
      </c>
      <c r="D61" s="78" t="s">
        <v>2323</v>
      </c>
      <c r="E61" s="80">
        <v>25.6527562047992</v>
      </c>
    </row>
    <row r="62" spans="1:5" ht="12.75" customHeight="1" x14ac:dyDescent="0.15">
      <c r="A62" s="78">
        <v>1</v>
      </c>
      <c r="B62" s="79" t="s">
        <v>2420</v>
      </c>
      <c r="C62" s="78">
        <v>82</v>
      </c>
      <c r="D62" s="78" t="s">
        <v>2322</v>
      </c>
      <c r="E62" s="80">
        <v>11.804911860446699</v>
      </c>
    </row>
    <row r="63" spans="1:5" ht="12.75" customHeight="1" x14ac:dyDescent="0.15">
      <c r="A63" s="78">
        <v>1</v>
      </c>
      <c r="B63" s="79" t="s">
        <v>2420</v>
      </c>
      <c r="C63" s="78">
        <v>83</v>
      </c>
      <c r="D63" s="78" t="s">
        <v>2321</v>
      </c>
      <c r="E63" s="80">
        <v>37.208970563422298</v>
      </c>
    </row>
    <row r="64" spans="1:5" ht="12.75" customHeight="1" x14ac:dyDescent="0.15">
      <c r="A64" s="78">
        <v>1</v>
      </c>
      <c r="B64" s="79" t="s">
        <v>2420</v>
      </c>
      <c r="C64" s="78">
        <v>84</v>
      </c>
      <c r="D64" s="78" t="s">
        <v>2320</v>
      </c>
      <c r="E64" s="80">
        <v>20.272860936083799</v>
      </c>
    </row>
    <row r="65" spans="1:5" ht="12.75" customHeight="1" x14ac:dyDescent="0.15">
      <c r="A65" s="78">
        <v>1</v>
      </c>
      <c r="B65" s="79" t="s">
        <v>2420</v>
      </c>
      <c r="C65" s="78">
        <v>85</v>
      </c>
      <c r="D65" s="78" t="s">
        <v>2319</v>
      </c>
      <c r="E65" s="80">
        <v>10.728730507182201</v>
      </c>
    </row>
    <row r="66" spans="1:5" ht="12.75" customHeight="1" x14ac:dyDescent="0.15">
      <c r="A66" s="78">
        <v>1</v>
      </c>
      <c r="B66" s="79" t="s">
        <v>2420</v>
      </c>
      <c r="C66" s="78">
        <v>86</v>
      </c>
      <c r="D66" s="78" t="s">
        <v>2318</v>
      </c>
      <c r="E66" s="80">
        <v>39.587504752687501</v>
      </c>
    </row>
    <row r="67" spans="1:5" ht="12.75" customHeight="1" x14ac:dyDescent="0.15">
      <c r="A67" s="78">
        <v>1</v>
      </c>
      <c r="B67" s="79" t="s">
        <v>2420</v>
      </c>
      <c r="C67" s="78">
        <v>87</v>
      </c>
      <c r="D67" s="78" t="s">
        <v>2317</v>
      </c>
      <c r="E67" s="80">
        <v>7.16400097481577</v>
      </c>
    </row>
    <row r="68" spans="1:5" ht="12.75" customHeight="1" x14ac:dyDescent="0.15">
      <c r="A68" s="78">
        <v>1</v>
      </c>
      <c r="B68" s="79" t="s">
        <v>2420</v>
      </c>
      <c r="C68" s="78">
        <v>88</v>
      </c>
      <c r="D68" s="78" t="s">
        <v>2316</v>
      </c>
      <c r="E68" s="80">
        <v>29.560093531502901</v>
      </c>
    </row>
    <row r="69" spans="1:5" ht="12.75" customHeight="1" x14ac:dyDescent="0.15">
      <c r="A69" s="78">
        <v>1</v>
      </c>
      <c r="B69" s="79" t="s">
        <v>2420</v>
      </c>
      <c r="C69" s="78">
        <v>89</v>
      </c>
      <c r="D69" s="78" t="s">
        <v>2315</v>
      </c>
      <c r="E69" s="80">
        <v>25.321377175370799</v>
      </c>
    </row>
    <row r="70" spans="1:5" ht="12.75" customHeight="1" x14ac:dyDescent="0.15">
      <c r="A70" s="78">
        <v>1</v>
      </c>
      <c r="B70" s="79" t="s">
        <v>2420</v>
      </c>
      <c r="C70" s="78">
        <v>90</v>
      </c>
      <c r="D70" s="78" t="s">
        <v>2314</v>
      </c>
      <c r="E70" s="80">
        <v>55.922172305664198</v>
      </c>
    </row>
    <row r="71" spans="1:5" ht="12.75" customHeight="1" x14ac:dyDescent="0.15">
      <c r="A71" s="78">
        <v>1</v>
      </c>
      <c r="B71" s="79" t="s">
        <v>2420</v>
      </c>
      <c r="C71" s="78">
        <v>91</v>
      </c>
      <c r="D71" s="78" t="s">
        <v>2313</v>
      </c>
      <c r="E71" s="80">
        <v>29.541598933980101</v>
      </c>
    </row>
    <row r="72" spans="1:5" ht="12.75" customHeight="1" x14ac:dyDescent="0.15">
      <c r="A72" s="78">
        <v>1</v>
      </c>
      <c r="B72" s="79" t="s">
        <v>2420</v>
      </c>
      <c r="C72" s="78">
        <v>92</v>
      </c>
      <c r="D72" s="78" t="s">
        <v>2312</v>
      </c>
      <c r="E72" s="80">
        <v>32.370281806394701</v>
      </c>
    </row>
    <row r="73" spans="1:5" ht="12.75" customHeight="1" x14ac:dyDescent="0.15">
      <c r="A73" s="78">
        <v>1</v>
      </c>
      <c r="B73" s="79" t="s">
        <v>2420</v>
      </c>
      <c r="C73" s="78">
        <v>93</v>
      </c>
      <c r="D73" s="78" t="s">
        <v>2311</v>
      </c>
      <c r="E73" s="80">
        <v>15.4241389359632</v>
      </c>
    </row>
    <row r="74" spans="1:5" ht="12.75" customHeight="1" x14ac:dyDescent="0.15">
      <c r="A74" s="78">
        <v>1</v>
      </c>
      <c r="B74" s="79" t="s">
        <v>2420</v>
      </c>
      <c r="C74" s="78">
        <v>94</v>
      </c>
      <c r="D74" s="78" t="s">
        <v>2310</v>
      </c>
      <c r="E74" s="80">
        <v>26.542820388558699</v>
      </c>
    </row>
    <row r="75" spans="1:5" ht="12.75" customHeight="1" x14ac:dyDescent="0.15">
      <c r="A75" s="78">
        <v>1</v>
      </c>
      <c r="B75" s="79" t="s">
        <v>2420</v>
      </c>
      <c r="C75" s="78">
        <v>95</v>
      </c>
      <c r="D75" s="78" t="s">
        <v>2309</v>
      </c>
      <c r="E75" s="80">
        <v>11.251210905546699</v>
      </c>
    </row>
    <row r="76" spans="1:5" ht="12.75" customHeight="1" x14ac:dyDescent="0.15">
      <c r="A76" s="78">
        <v>1</v>
      </c>
      <c r="B76" s="79" t="s">
        <v>2420</v>
      </c>
      <c r="C76" s="78">
        <v>96</v>
      </c>
      <c r="D76" s="78" t="s">
        <v>2308</v>
      </c>
      <c r="E76" s="80">
        <v>85.894277878853899</v>
      </c>
    </row>
    <row r="77" spans="1:5" ht="12.75" customHeight="1" x14ac:dyDescent="0.15">
      <c r="A77" s="78">
        <v>1</v>
      </c>
      <c r="B77" s="79" t="s">
        <v>2420</v>
      </c>
      <c r="C77" s="78">
        <v>97</v>
      </c>
      <c r="D77" s="78" t="s">
        <v>2307</v>
      </c>
      <c r="E77" s="80">
        <v>64.924745123737395</v>
      </c>
    </row>
    <row r="78" spans="1:5" ht="12.75" customHeight="1" x14ac:dyDescent="0.15">
      <c r="A78" s="78">
        <v>1</v>
      </c>
      <c r="B78" s="79" t="s">
        <v>2420</v>
      </c>
      <c r="C78" s="78">
        <v>98</v>
      </c>
      <c r="D78" s="78" t="s">
        <v>2306</v>
      </c>
      <c r="E78" s="80">
        <v>14.1487925188103</v>
      </c>
    </row>
    <row r="79" spans="1:5" ht="12.75" customHeight="1" x14ac:dyDescent="0.15">
      <c r="A79" s="78">
        <v>1</v>
      </c>
      <c r="B79" s="79" t="s">
        <v>2420</v>
      </c>
      <c r="C79" s="78">
        <v>99</v>
      </c>
      <c r="D79" s="78" t="s">
        <v>2305</v>
      </c>
      <c r="E79" s="80">
        <v>18.397772812438198</v>
      </c>
    </row>
    <row r="80" spans="1:5" ht="12.75" customHeight="1" x14ac:dyDescent="0.15">
      <c r="A80" s="78">
        <v>1</v>
      </c>
      <c r="B80" s="79" t="s">
        <v>2420</v>
      </c>
      <c r="C80" s="78">
        <v>100</v>
      </c>
      <c r="D80" s="78" t="s">
        <v>2304</v>
      </c>
      <c r="E80" s="80">
        <v>45.720509521003699</v>
      </c>
    </row>
    <row r="81" spans="1:5" ht="12.75" customHeight="1" x14ac:dyDescent="0.15">
      <c r="A81" s="78">
        <v>1</v>
      </c>
      <c r="B81" s="79" t="s">
        <v>2420</v>
      </c>
      <c r="C81" s="78">
        <v>101</v>
      </c>
      <c r="D81" s="78" t="s">
        <v>2303</v>
      </c>
      <c r="E81" s="80">
        <v>45.804417241735102</v>
      </c>
    </row>
    <row r="82" spans="1:5" ht="12.75" customHeight="1" x14ac:dyDescent="0.15">
      <c r="A82" s="78">
        <v>1</v>
      </c>
      <c r="B82" s="79" t="s">
        <v>2420</v>
      </c>
      <c r="C82" s="78">
        <v>102</v>
      </c>
      <c r="D82" s="78" t="s">
        <v>2302</v>
      </c>
      <c r="E82" s="80">
        <v>25.172458739360501</v>
      </c>
    </row>
    <row r="83" spans="1:5" ht="12.75" customHeight="1" x14ac:dyDescent="0.15">
      <c r="A83" s="78">
        <v>1</v>
      </c>
      <c r="B83" s="79" t="s">
        <v>2420</v>
      </c>
      <c r="C83" s="78">
        <v>111</v>
      </c>
      <c r="D83" s="78" t="s">
        <v>2301</v>
      </c>
      <c r="E83" s="80">
        <v>64.969405063566697</v>
      </c>
    </row>
    <row r="84" spans="1:5" ht="12.75" customHeight="1" x14ac:dyDescent="0.15">
      <c r="A84" s="78">
        <v>1</v>
      </c>
      <c r="B84" s="79" t="s">
        <v>2420</v>
      </c>
      <c r="C84" s="78">
        <v>112</v>
      </c>
      <c r="D84" s="78" t="s">
        <v>2300</v>
      </c>
      <c r="E84" s="80">
        <v>64.597935857505306</v>
      </c>
    </row>
    <row r="85" spans="1:5" ht="12.75" customHeight="1" x14ac:dyDescent="0.15">
      <c r="A85" s="78">
        <v>1</v>
      </c>
      <c r="B85" s="79" t="s">
        <v>2420</v>
      </c>
      <c r="C85" s="78">
        <v>113</v>
      </c>
      <c r="D85" s="78" t="s">
        <v>2299</v>
      </c>
      <c r="E85" s="80">
        <v>54.285512007103002</v>
      </c>
    </row>
    <row r="86" spans="1:5" ht="12.75" customHeight="1" x14ac:dyDescent="0.15">
      <c r="A86" s="78">
        <v>1</v>
      </c>
      <c r="B86" s="79" t="s">
        <v>2420</v>
      </c>
      <c r="C86" s="78">
        <v>114</v>
      </c>
      <c r="D86" s="78" t="s">
        <v>2298</v>
      </c>
      <c r="E86" s="80">
        <v>54.153204564585799</v>
      </c>
    </row>
    <row r="87" spans="1:5" ht="12.75" customHeight="1" x14ac:dyDescent="0.15">
      <c r="A87" s="78">
        <v>1</v>
      </c>
      <c r="B87" s="79" t="s">
        <v>2420</v>
      </c>
      <c r="C87" s="78">
        <v>115</v>
      </c>
      <c r="D87" s="78" t="s">
        <v>2297</v>
      </c>
      <c r="E87" s="80">
        <v>90.289032774521999</v>
      </c>
    </row>
    <row r="88" spans="1:5" ht="12.75" customHeight="1" x14ac:dyDescent="0.15">
      <c r="A88" s="78">
        <v>1</v>
      </c>
      <c r="B88" s="79" t="s">
        <v>2420</v>
      </c>
      <c r="C88" s="78">
        <v>116</v>
      </c>
      <c r="D88" s="78" t="s">
        <v>2296</v>
      </c>
      <c r="E88" s="80">
        <v>38.460261282348299</v>
      </c>
    </row>
    <row r="89" spans="1:5" ht="12.75" customHeight="1" x14ac:dyDescent="0.15">
      <c r="A89" s="78">
        <v>1</v>
      </c>
      <c r="B89" s="79" t="s">
        <v>2420</v>
      </c>
      <c r="C89" s="78">
        <v>117</v>
      </c>
      <c r="D89" s="78" t="s">
        <v>2295</v>
      </c>
      <c r="E89" s="80">
        <v>102.44087068736199</v>
      </c>
    </row>
    <row r="90" spans="1:5" ht="12.75" customHeight="1" x14ac:dyDescent="0.15">
      <c r="A90" s="78">
        <v>1</v>
      </c>
      <c r="B90" s="79" t="s">
        <v>2420</v>
      </c>
      <c r="C90" s="78">
        <v>118</v>
      </c>
      <c r="D90" s="78" t="s">
        <v>2294</v>
      </c>
      <c r="E90" s="80">
        <v>56.166595997287097</v>
      </c>
    </row>
    <row r="91" spans="1:5" ht="12.75" customHeight="1" x14ac:dyDescent="0.15">
      <c r="A91" s="78">
        <v>1</v>
      </c>
      <c r="B91" s="79" t="s">
        <v>2420</v>
      </c>
      <c r="C91" s="78">
        <v>119</v>
      </c>
      <c r="D91" s="78" t="s">
        <v>2293</v>
      </c>
      <c r="E91" s="80">
        <v>13.665678855675701</v>
      </c>
    </row>
    <row r="92" spans="1:5" ht="12.75" customHeight="1" x14ac:dyDescent="0.15">
      <c r="A92" s="78">
        <v>1</v>
      </c>
      <c r="B92" s="79" t="s">
        <v>2420</v>
      </c>
      <c r="C92" s="78">
        <v>120</v>
      </c>
      <c r="D92" s="78" t="s">
        <v>2292</v>
      </c>
      <c r="E92" s="80">
        <v>91.863532063280999</v>
      </c>
    </row>
    <row r="93" spans="1:5" ht="12.75" customHeight="1" x14ac:dyDescent="0.15">
      <c r="A93" s="78">
        <v>1</v>
      </c>
      <c r="B93" s="79" t="s">
        <v>2420</v>
      </c>
      <c r="C93" s="78">
        <v>121</v>
      </c>
      <c r="D93" s="78" t="s">
        <v>2291</v>
      </c>
      <c r="E93" s="80">
        <v>102.62623230662901</v>
      </c>
    </row>
    <row r="94" spans="1:5" ht="12.75" customHeight="1" x14ac:dyDescent="0.15">
      <c r="A94" s="78">
        <v>1</v>
      </c>
      <c r="B94" s="79" t="s">
        <v>2420</v>
      </c>
      <c r="C94" s="78">
        <v>131</v>
      </c>
      <c r="D94" s="78" t="s">
        <v>2290</v>
      </c>
      <c r="E94" s="80">
        <v>57.802824672075097</v>
      </c>
    </row>
    <row r="95" spans="1:5" ht="12.75" customHeight="1" x14ac:dyDescent="0.15">
      <c r="A95" s="78">
        <v>1</v>
      </c>
      <c r="B95" s="79" t="s">
        <v>2420</v>
      </c>
      <c r="C95" s="78">
        <v>135</v>
      </c>
      <c r="D95" s="78" t="s">
        <v>2288</v>
      </c>
      <c r="E95" s="80">
        <v>32.6034280433839</v>
      </c>
    </row>
    <row r="96" spans="1:5" ht="12.75" customHeight="1" x14ac:dyDescent="0.15">
      <c r="A96" s="78">
        <v>1</v>
      </c>
      <c r="B96" s="79" t="s">
        <v>2420</v>
      </c>
      <c r="C96" s="78">
        <v>136</v>
      </c>
      <c r="D96" s="78" t="s">
        <v>2287</v>
      </c>
      <c r="E96" s="80">
        <v>43.923958023028</v>
      </c>
    </row>
    <row r="97" spans="1:5" ht="12.75" customHeight="1" x14ac:dyDescent="0.15">
      <c r="A97" s="78">
        <v>1</v>
      </c>
      <c r="B97" s="79" t="s">
        <v>2420</v>
      </c>
      <c r="C97" s="78">
        <v>137</v>
      </c>
      <c r="D97" s="78" t="s">
        <v>2286</v>
      </c>
      <c r="E97" s="80">
        <v>20.2345466521611</v>
      </c>
    </row>
    <row r="98" spans="1:5" ht="12.75" customHeight="1" x14ac:dyDescent="0.15">
      <c r="A98" s="78">
        <v>1</v>
      </c>
      <c r="B98" s="79" t="s">
        <v>2420</v>
      </c>
      <c r="C98" s="78">
        <v>138</v>
      </c>
      <c r="D98" s="78" t="s">
        <v>2285</v>
      </c>
      <c r="E98" s="80">
        <v>59.534110775722503</v>
      </c>
    </row>
    <row r="99" spans="1:5" ht="12.75" customHeight="1" x14ac:dyDescent="0.15">
      <c r="A99" s="78">
        <v>1</v>
      </c>
      <c r="B99" s="79" t="s">
        <v>2420</v>
      </c>
      <c r="C99" s="78">
        <v>139</v>
      </c>
      <c r="D99" s="78" t="s">
        <v>2284</v>
      </c>
      <c r="E99" s="80">
        <v>30.181764355938</v>
      </c>
    </row>
    <row r="100" spans="1:5" ht="12.75" customHeight="1" x14ac:dyDescent="0.15">
      <c r="A100" s="78">
        <v>1</v>
      </c>
      <c r="B100" s="79" t="s">
        <v>2420</v>
      </c>
      <c r="C100" s="78">
        <v>141</v>
      </c>
      <c r="D100" s="78" t="s">
        <v>2283</v>
      </c>
      <c r="E100" s="80">
        <v>56.658052894124303</v>
      </c>
    </row>
    <row r="101" spans="1:5" ht="12.75" customHeight="1" x14ac:dyDescent="0.15">
      <c r="A101" s="78">
        <v>1</v>
      </c>
      <c r="B101" s="79" t="s">
        <v>2420</v>
      </c>
      <c r="C101" s="78">
        <v>151</v>
      </c>
      <c r="D101" s="78" t="s">
        <v>2281</v>
      </c>
      <c r="E101" s="80">
        <v>26.575784250412699</v>
      </c>
    </row>
    <row r="102" spans="1:5" ht="12.75" customHeight="1" x14ac:dyDescent="0.15">
      <c r="A102" s="78">
        <v>1</v>
      </c>
      <c r="B102" s="79" t="s">
        <v>2420</v>
      </c>
      <c r="C102" s="78">
        <v>152</v>
      </c>
      <c r="D102" s="78" t="s">
        <v>2280</v>
      </c>
      <c r="E102" s="80">
        <v>44.819428003371698</v>
      </c>
    </row>
    <row r="103" spans="1:5" ht="12.75" customHeight="1" x14ac:dyDescent="0.15">
      <c r="A103" s="78">
        <v>1</v>
      </c>
      <c r="B103" s="79" t="s">
        <v>2420</v>
      </c>
      <c r="C103" s="78">
        <v>153</v>
      </c>
      <c r="D103" s="78" t="s">
        <v>2279</v>
      </c>
      <c r="E103" s="80">
        <v>60.962086533640502</v>
      </c>
    </row>
    <row r="104" spans="1:5" ht="12.75" customHeight="1" x14ac:dyDescent="0.15">
      <c r="A104" s="78">
        <v>1</v>
      </c>
      <c r="B104" s="79" t="s">
        <v>2420</v>
      </c>
      <c r="C104" s="78">
        <v>154</v>
      </c>
      <c r="D104" s="78" t="s">
        <v>2278</v>
      </c>
      <c r="E104" s="80">
        <v>85.377376833639602</v>
      </c>
    </row>
    <row r="105" spans="1:5" ht="12.75" customHeight="1" x14ac:dyDescent="0.15">
      <c r="A105" s="78">
        <v>1</v>
      </c>
      <c r="B105" s="79" t="s">
        <v>2420</v>
      </c>
      <c r="C105" s="78">
        <v>155</v>
      </c>
      <c r="D105" s="78" t="s">
        <v>2277</v>
      </c>
      <c r="E105" s="80">
        <v>44.009899564121703</v>
      </c>
    </row>
    <row r="106" spans="1:5" ht="12.75" customHeight="1" x14ac:dyDescent="0.15">
      <c r="A106" s="78">
        <v>1</v>
      </c>
      <c r="B106" s="79" t="s">
        <v>2420</v>
      </c>
      <c r="C106" s="78">
        <v>156</v>
      </c>
      <c r="D106" s="78" t="s">
        <v>2276</v>
      </c>
      <c r="E106" s="80">
        <v>76.365837310210097</v>
      </c>
    </row>
    <row r="107" spans="1:5" ht="12.75" customHeight="1" x14ac:dyDescent="0.15">
      <c r="A107" s="78">
        <v>1</v>
      </c>
      <c r="B107" s="79" t="s">
        <v>2420</v>
      </c>
      <c r="C107" s="78">
        <v>157</v>
      </c>
      <c r="D107" s="78" t="s">
        <v>2275</v>
      </c>
      <c r="E107" s="80">
        <v>35.451480823375697</v>
      </c>
    </row>
    <row r="108" spans="1:5" ht="12.75" customHeight="1" x14ac:dyDescent="0.15">
      <c r="A108" s="78">
        <v>1</v>
      </c>
      <c r="B108" s="79" t="s">
        <v>2420</v>
      </c>
      <c r="C108" s="78">
        <v>158</v>
      </c>
      <c r="D108" s="78" t="s">
        <v>2274</v>
      </c>
      <c r="E108" s="80">
        <v>64.903994138408507</v>
      </c>
    </row>
    <row r="109" spans="1:5" ht="12.75" customHeight="1" x14ac:dyDescent="0.15">
      <c r="A109" s="78">
        <v>1</v>
      </c>
      <c r="B109" s="79" t="s">
        <v>2420</v>
      </c>
      <c r="C109" s="78">
        <v>159</v>
      </c>
      <c r="D109" s="78" t="s">
        <v>2273</v>
      </c>
      <c r="E109" s="80">
        <v>28.373071637079299</v>
      </c>
    </row>
    <row r="110" spans="1:5" ht="12.75" customHeight="1" x14ac:dyDescent="0.15">
      <c r="A110" s="78">
        <v>1</v>
      </c>
      <c r="B110" s="79" t="s">
        <v>2420</v>
      </c>
      <c r="C110" s="78">
        <v>160</v>
      </c>
      <c r="D110" s="78" t="s">
        <v>2272</v>
      </c>
      <c r="E110" s="80">
        <v>36.8679184702318</v>
      </c>
    </row>
    <row r="111" spans="1:5" ht="12.75" customHeight="1" x14ac:dyDescent="0.15">
      <c r="A111" s="78">
        <v>1</v>
      </c>
      <c r="B111" s="79" t="s">
        <v>2420</v>
      </c>
      <c r="C111" s="78">
        <v>161</v>
      </c>
      <c r="D111" s="78" t="s">
        <v>2271</v>
      </c>
      <c r="E111" s="80">
        <v>57.753408469876199</v>
      </c>
    </row>
    <row r="112" spans="1:5" ht="12.75" customHeight="1" x14ac:dyDescent="0.15">
      <c r="A112" s="78">
        <v>1</v>
      </c>
      <c r="B112" s="79" t="s">
        <v>2420</v>
      </c>
      <c r="C112" s="78">
        <v>172</v>
      </c>
      <c r="D112" s="78" t="s">
        <v>2270</v>
      </c>
      <c r="E112" s="80">
        <v>39.963670866034398</v>
      </c>
    </row>
    <row r="113" spans="1:5" ht="12.75" customHeight="1" x14ac:dyDescent="0.15">
      <c r="A113" s="78">
        <v>1</v>
      </c>
      <c r="B113" s="79" t="s">
        <v>2420</v>
      </c>
      <c r="C113" s="78">
        <v>173</v>
      </c>
      <c r="D113" s="78" t="s">
        <v>2269</v>
      </c>
      <c r="E113" s="80">
        <v>46.825119997640698</v>
      </c>
    </row>
    <row r="114" spans="1:5" ht="12.75" customHeight="1" x14ac:dyDescent="0.15">
      <c r="A114" s="78">
        <v>1</v>
      </c>
      <c r="B114" s="79" t="s">
        <v>2420</v>
      </c>
      <c r="C114" s="78">
        <v>176</v>
      </c>
      <c r="D114" s="78" t="s">
        <v>2268</v>
      </c>
      <c r="E114" s="80">
        <v>52.971582382166503</v>
      </c>
    </row>
    <row r="115" spans="1:5" ht="12.75" customHeight="1" x14ac:dyDescent="0.15">
      <c r="A115" s="78">
        <v>1</v>
      </c>
      <c r="B115" s="79" t="s">
        <v>2420</v>
      </c>
      <c r="C115" s="78">
        <v>177</v>
      </c>
      <c r="D115" s="78" t="s">
        <v>2267</v>
      </c>
      <c r="E115" s="80">
        <v>80.051433014915204</v>
      </c>
    </row>
    <row r="116" spans="1:5" ht="12.75" customHeight="1" x14ac:dyDescent="0.15">
      <c r="A116" s="78">
        <v>1</v>
      </c>
      <c r="B116" s="79" t="s">
        <v>2420</v>
      </c>
      <c r="C116" s="78">
        <v>178</v>
      </c>
      <c r="D116" s="78" t="s">
        <v>2266</v>
      </c>
      <c r="E116" s="80">
        <v>48.041954698809199</v>
      </c>
    </row>
    <row r="117" spans="1:5" ht="12.75" customHeight="1" x14ac:dyDescent="0.15">
      <c r="A117" s="78">
        <v>1</v>
      </c>
      <c r="B117" s="79" t="s">
        <v>2420</v>
      </c>
      <c r="C117" s="78">
        <v>180</v>
      </c>
      <c r="D117" s="78" t="s">
        <v>2265</v>
      </c>
      <c r="E117" s="80">
        <v>42.008357111680098</v>
      </c>
    </row>
    <row r="118" spans="1:5" ht="12.75" customHeight="1" x14ac:dyDescent="0.15">
      <c r="A118" s="78">
        <v>1</v>
      </c>
      <c r="B118" s="79" t="s">
        <v>2420</v>
      </c>
      <c r="C118" s="78">
        <v>181</v>
      </c>
      <c r="D118" s="78" t="s">
        <v>2264</v>
      </c>
      <c r="E118" s="80">
        <v>32.714190579757798</v>
      </c>
    </row>
    <row r="119" spans="1:5" ht="12.75" customHeight="1" x14ac:dyDescent="0.15">
      <c r="A119" s="78">
        <v>1</v>
      </c>
      <c r="B119" s="79" t="s">
        <v>2420</v>
      </c>
      <c r="C119" s="78">
        <v>182</v>
      </c>
      <c r="D119" s="78" t="s">
        <v>2263</v>
      </c>
      <c r="E119" s="80">
        <v>32.949062638176699</v>
      </c>
    </row>
    <row r="120" spans="1:5" ht="12.75" customHeight="1" x14ac:dyDescent="0.15">
      <c r="A120" s="78">
        <v>1</v>
      </c>
      <c r="B120" s="79" t="s">
        <v>2420</v>
      </c>
      <c r="C120" s="78">
        <v>191</v>
      </c>
      <c r="D120" s="78" t="s">
        <v>2262</v>
      </c>
      <c r="E120" s="80">
        <v>100.58697062495899</v>
      </c>
    </row>
    <row r="121" spans="1:5" ht="12.75" customHeight="1" x14ac:dyDescent="0.15">
      <c r="A121" s="78">
        <v>1</v>
      </c>
      <c r="B121" s="79" t="s">
        <v>2420</v>
      </c>
      <c r="C121" s="78">
        <v>192</v>
      </c>
      <c r="D121" s="78" t="s">
        <v>2261</v>
      </c>
      <c r="E121" s="80">
        <v>82.066392234589401</v>
      </c>
    </row>
    <row r="122" spans="1:5" ht="12.75" customHeight="1" x14ac:dyDescent="0.15">
      <c r="A122" s="78">
        <v>1</v>
      </c>
      <c r="B122" s="79" t="s">
        <v>2420</v>
      </c>
      <c r="C122" s="78">
        <v>193</v>
      </c>
      <c r="D122" s="78" t="s">
        <v>2260</v>
      </c>
      <c r="E122" s="80">
        <v>33.930475720176403</v>
      </c>
    </row>
    <row r="123" spans="1:5" ht="12.75" customHeight="1" x14ac:dyDescent="0.15">
      <c r="A123" s="78">
        <v>1</v>
      </c>
      <c r="B123" s="79" t="s">
        <v>2420</v>
      </c>
      <c r="C123" s="78">
        <v>194</v>
      </c>
      <c r="D123" s="78" t="s">
        <v>2220</v>
      </c>
      <c r="E123" s="80">
        <v>14.291382121673699</v>
      </c>
    </row>
    <row r="124" spans="1:5" ht="12.75" customHeight="1" x14ac:dyDescent="0.15">
      <c r="A124" s="78">
        <v>1</v>
      </c>
      <c r="B124" s="79" t="s">
        <v>2420</v>
      </c>
      <c r="C124" s="78">
        <v>195</v>
      </c>
      <c r="D124" s="78" t="s">
        <v>2259</v>
      </c>
      <c r="E124" s="80">
        <v>80.210225718878107</v>
      </c>
    </row>
    <row r="125" spans="1:5" ht="12.75" customHeight="1" x14ac:dyDescent="0.15">
      <c r="A125" s="78">
        <v>1</v>
      </c>
      <c r="B125" s="79" t="s">
        <v>2420</v>
      </c>
      <c r="C125" s="78">
        <v>196</v>
      </c>
      <c r="D125" s="78" t="s">
        <v>2258</v>
      </c>
      <c r="E125" s="80">
        <v>28.793913866101501</v>
      </c>
    </row>
    <row r="126" spans="1:5" ht="12.75" customHeight="1" x14ac:dyDescent="0.15">
      <c r="A126" s="78">
        <v>1</v>
      </c>
      <c r="B126" s="79" t="s">
        <v>2420</v>
      </c>
      <c r="C126" s="78">
        <v>197</v>
      </c>
      <c r="D126" s="78" t="s">
        <v>2257</v>
      </c>
      <c r="E126" s="80">
        <v>16.846055459564901</v>
      </c>
    </row>
    <row r="127" spans="1:5" ht="12.75" customHeight="1" x14ac:dyDescent="0.15">
      <c r="A127" s="78">
        <v>1</v>
      </c>
      <c r="B127" s="79" t="s">
        <v>2420</v>
      </c>
      <c r="C127" s="78">
        <v>198</v>
      </c>
      <c r="D127" s="78" t="s">
        <v>2256</v>
      </c>
      <c r="E127" s="80">
        <v>161.64602831473999</v>
      </c>
    </row>
    <row r="128" spans="1:5" ht="12.75" customHeight="1" x14ac:dyDescent="0.15">
      <c r="A128" s="78">
        <v>1</v>
      </c>
      <c r="B128" s="79" t="s">
        <v>2420</v>
      </c>
      <c r="C128" s="78">
        <v>199</v>
      </c>
      <c r="D128" s="78" t="s">
        <v>2255</v>
      </c>
      <c r="E128" s="80">
        <v>82.674542216597104</v>
      </c>
    </row>
    <row r="129" spans="1:5" ht="12.75" customHeight="1" x14ac:dyDescent="0.15">
      <c r="A129" s="78">
        <v>1</v>
      </c>
      <c r="B129" s="79" t="s">
        <v>2420</v>
      </c>
      <c r="C129" s="78">
        <v>200</v>
      </c>
      <c r="D129" s="78" t="s">
        <v>2254</v>
      </c>
      <c r="E129" s="80">
        <v>38.959411889452497</v>
      </c>
    </row>
    <row r="130" spans="1:5" ht="12.75" customHeight="1" x14ac:dyDescent="0.15">
      <c r="A130" s="78">
        <v>1</v>
      </c>
      <c r="B130" s="79" t="s">
        <v>2420</v>
      </c>
      <c r="C130" s="78">
        <v>211</v>
      </c>
      <c r="D130" s="78" t="s">
        <v>2253</v>
      </c>
      <c r="E130" s="80">
        <v>21.7358922426214</v>
      </c>
    </row>
    <row r="131" spans="1:5" ht="12.75" customHeight="1" x14ac:dyDescent="0.15">
      <c r="A131" s="78">
        <v>1</v>
      </c>
      <c r="B131" s="79" t="s">
        <v>2420</v>
      </c>
      <c r="C131" s="78">
        <v>213</v>
      </c>
      <c r="D131" s="78" t="s">
        <v>2252</v>
      </c>
      <c r="E131" s="80">
        <v>20.971445752773999</v>
      </c>
    </row>
    <row r="132" spans="1:5" ht="12.75" customHeight="1" x14ac:dyDescent="0.15">
      <c r="A132" s="78">
        <v>1</v>
      </c>
      <c r="B132" s="79" t="s">
        <v>2420</v>
      </c>
      <c r="C132" s="78">
        <v>214</v>
      </c>
      <c r="D132" s="78" t="s">
        <v>2251</v>
      </c>
      <c r="E132" s="80">
        <v>24.5014442635031</v>
      </c>
    </row>
    <row r="133" spans="1:5" ht="12.75" customHeight="1" x14ac:dyDescent="0.15">
      <c r="A133" s="78">
        <v>1</v>
      </c>
      <c r="B133" s="79" t="s">
        <v>2420</v>
      </c>
      <c r="C133" s="78">
        <v>215</v>
      </c>
      <c r="D133" s="78" t="s">
        <v>2250</v>
      </c>
      <c r="E133" s="80">
        <v>10.6760824861448</v>
      </c>
    </row>
    <row r="134" spans="1:5" ht="12.75" customHeight="1" x14ac:dyDescent="0.15">
      <c r="A134" s="78">
        <v>1</v>
      </c>
      <c r="B134" s="79" t="s">
        <v>2420</v>
      </c>
      <c r="C134" s="78">
        <v>216</v>
      </c>
      <c r="D134" s="78" t="s">
        <v>2249</v>
      </c>
      <c r="E134" s="80">
        <v>24.967213536247201</v>
      </c>
    </row>
    <row r="135" spans="1:5" ht="12.75" customHeight="1" x14ac:dyDescent="0.15">
      <c r="A135" s="78">
        <v>1</v>
      </c>
      <c r="B135" s="79" t="s">
        <v>2420</v>
      </c>
      <c r="C135" s="78">
        <v>218</v>
      </c>
      <c r="D135" s="78" t="s">
        <v>2247</v>
      </c>
      <c r="E135" s="80">
        <v>18.4218565034306</v>
      </c>
    </row>
    <row r="136" spans="1:5" ht="12.75" customHeight="1" x14ac:dyDescent="0.15">
      <c r="A136" s="78">
        <v>1</v>
      </c>
      <c r="B136" s="79" t="s">
        <v>2420</v>
      </c>
      <c r="C136" s="78">
        <v>219</v>
      </c>
      <c r="D136" s="78" t="s">
        <v>2246</v>
      </c>
      <c r="E136" s="80">
        <v>40.628226906651797</v>
      </c>
    </row>
    <row r="137" spans="1:5" ht="12.75" customHeight="1" x14ac:dyDescent="0.15">
      <c r="A137" s="78">
        <v>1</v>
      </c>
      <c r="B137" s="79" t="s">
        <v>2420</v>
      </c>
      <c r="C137" s="78">
        <v>220</v>
      </c>
      <c r="D137" s="78" t="s">
        <v>2245</v>
      </c>
      <c r="E137" s="80">
        <v>26.701851860172599</v>
      </c>
    </row>
    <row r="138" spans="1:5" ht="12.75" customHeight="1" x14ac:dyDescent="0.15">
      <c r="A138" s="78">
        <v>1</v>
      </c>
      <c r="B138" s="79" t="s">
        <v>2420</v>
      </c>
      <c r="C138" s="78">
        <v>221</v>
      </c>
      <c r="D138" s="78" t="s">
        <v>2244</v>
      </c>
      <c r="E138" s="80">
        <v>29.280872093570501</v>
      </c>
    </row>
    <row r="139" spans="1:5" ht="12.75" customHeight="1" x14ac:dyDescent="0.15">
      <c r="A139" s="78">
        <v>1</v>
      </c>
      <c r="B139" s="79" t="s">
        <v>2420</v>
      </c>
      <c r="C139" s="78">
        <v>223</v>
      </c>
      <c r="D139" s="78" t="s">
        <v>2243</v>
      </c>
      <c r="E139" s="80">
        <v>68.243830990796496</v>
      </c>
    </row>
    <row r="140" spans="1:5" ht="12.75" customHeight="1" x14ac:dyDescent="0.15">
      <c r="A140" s="78">
        <v>1</v>
      </c>
      <c r="B140" s="79" t="s">
        <v>2420</v>
      </c>
      <c r="C140" s="78">
        <v>224</v>
      </c>
      <c r="D140" s="78" t="s">
        <v>2242</v>
      </c>
      <c r="E140" s="80">
        <v>25.6863535813482</v>
      </c>
    </row>
    <row r="141" spans="1:5" ht="12.75" customHeight="1" x14ac:dyDescent="0.15">
      <c r="A141" s="78">
        <v>1</v>
      </c>
      <c r="B141" s="79" t="s">
        <v>2420</v>
      </c>
      <c r="C141" s="78">
        <v>225</v>
      </c>
      <c r="D141" s="78" t="s">
        <v>2241</v>
      </c>
      <c r="E141" s="80">
        <v>29.498600484549399</v>
      </c>
    </row>
    <row r="142" spans="1:5" ht="12.75" customHeight="1" x14ac:dyDescent="0.15">
      <c r="A142" s="78">
        <v>1</v>
      </c>
      <c r="B142" s="79" t="s">
        <v>2420</v>
      </c>
      <c r="C142" s="78">
        <v>226</v>
      </c>
      <c r="D142" s="78" t="s">
        <v>2240</v>
      </c>
      <c r="E142" s="80">
        <v>28.5134179352454</v>
      </c>
    </row>
    <row r="143" spans="1:5" ht="12.75" customHeight="1" x14ac:dyDescent="0.15">
      <c r="A143" s="78">
        <v>1</v>
      </c>
      <c r="B143" s="79" t="s">
        <v>2420</v>
      </c>
      <c r="C143" s="78">
        <v>227</v>
      </c>
      <c r="D143" s="78" t="s">
        <v>2239</v>
      </c>
      <c r="E143" s="80">
        <v>44.140342877440503</v>
      </c>
    </row>
    <row r="144" spans="1:5" ht="12.75" customHeight="1" x14ac:dyDescent="0.15">
      <c r="A144" s="78">
        <v>1</v>
      </c>
      <c r="B144" s="79" t="s">
        <v>2420</v>
      </c>
      <c r="C144" s="78">
        <v>228</v>
      </c>
      <c r="D144" s="78" t="s">
        <v>2238</v>
      </c>
      <c r="E144" s="80">
        <v>70.534524028509097</v>
      </c>
    </row>
    <row r="145" spans="1:5" ht="12.75" customHeight="1" x14ac:dyDescent="0.15">
      <c r="A145" s="78">
        <v>1</v>
      </c>
      <c r="B145" s="79" t="s">
        <v>2420</v>
      </c>
      <c r="C145" s="78">
        <v>230</v>
      </c>
      <c r="D145" s="78" t="s">
        <v>2237</v>
      </c>
      <c r="E145" s="80">
        <v>428.413356768943</v>
      </c>
    </row>
    <row r="146" spans="1:5" ht="12.75" customHeight="1" x14ac:dyDescent="0.15">
      <c r="A146" s="78">
        <v>1</v>
      </c>
      <c r="B146" s="79" t="s">
        <v>2420</v>
      </c>
      <c r="C146" s="78">
        <v>231</v>
      </c>
      <c r="D146" s="78" t="s">
        <v>2236</v>
      </c>
      <c r="E146" s="80">
        <v>58.088482631410002</v>
      </c>
    </row>
    <row r="147" spans="1:5" ht="12.75" customHeight="1" x14ac:dyDescent="0.15">
      <c r="A147" s="78">
        <v>1</v>
      </c>
      <c r="B147" s="79" t="s">
        <v>2420</v>
      </c>
      <c r="C147" s="78">
        <v>241</v>
      </c>
      <c r="D147" s="78" t="s">
        <v>2235</v>
      </c>
      <c r="E147" s="80">
        <v>17.020275488723399</v>
      </c>
    </row>
    <row r="148" spans="1:5" ht="12.75" customHeight="1" x14ac:dyDescent="0.15">
      <c r="A148" s="78">
        <v>1</v>
      </c>
      <c r="B148" s="79" t="s">
        <v>2420</v>
      </c>
      <c r="C148" s="78">
        <v>242</v>
      </c>
      <c r="D148" s="78" t="s">
        <v>2234</v>
      </c>
      <c r="E148" s="80">
        <v>61.120657066311502</v>
      </c>
    </row>
    <row r="149" spans="1:5" ht="12.75" customHeight="1" x14ac:dyDescent="0.15">
      <c r="A149" s="78">
        <v>1</v>
      </c>
      <c r="B149" s="79" t="s">
        <v>2420</v>
      </c>
      <c r="C149" s="78">
        <v>243</v>
      </c>
      <c r="D149" s="78" t="s">
        <v>2233</v>
      </c>
      <c r="E149" s="80">
        <v>80.621584936274203</v>
      </c>
    </row>
    <row r="150" spans="1:5" ht="12.75" customHeight="1" x14ac:dyDescent="0.15">
      <c r="A150" s="78">
        <v>1</v>
      </c>
      <c r="B150" s="79" t="s">
        <v>2420</v>
      </c>
      <c r="C150" s="78">
        <v>244</v>
      </c>
      <c r="D150" s="78" t="s">
        <v>2232</v>
      </c>
      <c r="E150" s="80">
        <v>18.029267739431901</v>
      </c>
    </row>
    <row r="151" spans="1:5" ht="12.75" customHeight="1" x14ac:dyDescent="0.15">
      <c r="A151" s="78">
        <v>1</v>
      </c>
      <c r="B151" s="79" t="s">
        <v>2420</v>
      </c>
      <c r="C151" s="78">
        <v>245</v>
      </c>
      <c r="D151" s="78" t="s">
        <v>2231</v>
      </c>
      <c r="E151" s="80">
        <v>16.4795668151645</v>
      </c>
    </row>
    <row r="152" spans="1:5" ht="12.75" customHeight="1" x14ac:dyDescent="0.15">
      <c r="A152" s="78">
        <v>1</v>
      </c>
      <c r="B152" s="79" t="s">
        <v>2420</v>
      </c>
      <c r="C152" s="78">
        <v>246</v>
      </c>
      <c r="D152" s="78" t="s">
        <v>2230</v>
      </c>
      <c r="E152" s="80">
        <v>12.974502689331199</v>
      </c>
    </row>
    <row r="153" spans="1:5" ht="12.75" customHeight="1" x14ac:dyDescent="0.15">
      <c r="A153" s="78">
        <v>1</v>
      </c>
      <c r="B153" s="79" t="s">
        <v>2420</v>
      </c>
      <c r="C153" s="78">
        <v>247</v>
      </c>
      <c r="D153" s="78" t="s">
        <v>2229</v>
      </c>
      <c r="E153" s="80">
        <v>55.0497863353512</v>
      </c>
    </row>
    <row r="154" spans="1:5" ht="12.75" customHeight="1" x14ac:dyDescent="0.15">
      <c r="A154" s="78">
        <v>1</v>
      </c>
      <c r="B154" s="79" t="s">
        <v>2420</v>
      </c>
      <c r="C154" s="78">
        <v>248</v>
      </c>
      <c r="D154" s="78" t="s">
        <v>2228</v>
      </c>
      <c r="E154" s="80">
        <v>27.161914727916699</v>
      </c>
    </row>
    <row r="155" spans="1:5" ht="12.75" customHeight="1" x14ac:dyDescent="0.15">
      <c r="A155" s="78">
        <v>1</v>
      </c>
      <c r="B155" s="79" t="s">
        <v>2420</v>
      </c>
      <c r="C155" s="78">
        <v>249</v>
      </c>
      <c r="D155" s="78" t="s">
        <v>2227</v>
      </c>
      <c r="E155" s="80">
        <v>21.024645810505898</v>
      </c>
    </row>
    <row r="156" spans="1:5" ht="12.75" customHeight="1" x14ac:dyDescent="0.15">
      <c r="A156" s="78">
        <v>1</v>
      </c>
      <c r="B156" s="79" t="s">
        <v>2420</v>
      </c>
      <c r="C156" s="78">
        <v>250</v>
      </c>
      <c r="D156" s="78" t="s">
        <v>2226</v>
      </c>
      <c r="E156" s="80">
        <v>41.7142444555735</v>
      </c>
    </row>
    <row r="157" spans="1:5" ht="12.75" customHeight="1" x14ac:dyDescent="0.15">
      <c r="A157" s="78">
        <v>1</v>
      </c>
      <c r="B157" s="79" t="s">
        <v>2420</v>
      </c>
      <c r="C157" s="78">
        <v>251</v>
      </c>
      <c r="D157" s="78" t="s">
        <v>2225</v>
      </c>
      <c r="E157" s="80">
        <v>28.092031602133801</v>
      </c>
    </row>
    <row r="158" spans="1:5" ht="12.75" customHeight="1" x14ac:dyDescent="0.15">
      <c r="A158" s="78">
        <v>1</v>
      </c>
      <c r="B158" s="79" t="s">
        <v>2420</v>
      </c>
      <c r="C158" s="78">
        <v>261</v>
      </c>
      <c r="D158" s="78" t="s">
        <v>2224</v>
      </c>
      <c r="E158" s="80">
        <v>856.84808375804198</v>
      </c>
    </row>
    <row r="159" spans="1:5" ht="12.75" customHeight="1" x14ac:dyDescent="0.15">
      <c r="A159" s="78">
        <v>1</v>
      </c>
      <c r="B159" s="79" t="s">
        <v>2420</v>
      </c>
      <c r="C159" s="78">
        <v>292</v>
      </c>
      <c r="D159" s="78" t="s">
        <v>2421</v>
      </c>
      <c r="E159" s="80">
        <v>75.094751612146496</v>
      </c>
    </row>
    <row r="160" spans="1:5" ht="12.75" customHeight="1" x14ac:dyDescent="0.15">
      <c r="A160" s="78">
        <v>1</v>
      </c>
      <c r="B160" s="79" t="s">
        <v>2420</v>
      </c>
      <c r="C160" s="78">
        <v>293</v>
      </c>
      <c r="D160" s="78" t="s">
        <v>2282</v>
      </c>
      <c r="E160" s="80">
        <v>161.575354750022</v>
      </c>
    </row>
    <row r="161" spans="1:5" ht="12.75" customHeight="1" x14ac:dyDescent="0.15">
      <c r="A161" s="78">
        <v>1</v>
      </c>
      <c r="B161" s="79" t="s">
        <v>2420</v>
      </c>
      <c r="C161" s="78">
        <v>294</v>
      </c>
      <c r="D161" s="78" t="s">
        <v>2248</v>
      </c>
      <c r="E161" s="80">
        <v>92.7962392302003</v>
      </c>
    </row>
    <row r="162" spans="1:5" ht="12.75" customHeight="1" x14ac:dyDescent="0.15">
      <c r="A162" s="78">
        <v>1</v>
      </c>
      <c r="B162" s="79" t="s">
        <v>2420</v>
      </c>
      <c r="C162" s="78">
        <v>295</v>
      </c>
      <c r="D162" s="78" t="s">
        <v>2289</v>
      </c>
      <c r="E162" s="80">
        <v>124.81897780353199</v>
      </c>
    </row>
    <row r="163" spans="1:5" ht="12.75" customHeight="1" x14ac:dyDescent="0.15">
      <c r="A163" s="78">
        <v>1</v>
      </c>
      <c r="B163" s="79" t="s">
        <v>2420</v>
      </c>
      <c r="C163" s="78">
        <v>296</v>
      </c>
      <c r="D163" s="78" t="s">
        <v>2223</v>
      </c>
      <c r="E163" s="80">
        <v>137.762898066009</v>
      </c>
    </row>
    <row r="164" spans="1:5" ht="12.75" customHeight="1" x14ac:dyDescent="0.15">
      <c r="A164" s="78">
        <v>1</v>
      </c>
      <c r="B164" s="79" t="s">
        <v>2420</v>
      </c>
      <c r="C164" s="78">
        <v>297</v>
      </c>
      <c r="D164" s="78" t="s">
        <v>2222</v>
      </c>
      <c r="E164" s="80">
        <v>78.414160472025401</v>
      </c>
    </row>
    <row r="165" spans="1:5" ht="12.75" customHeight="1" x14ac:dyDescent="0.15">
      <c r="A165" s="78">
        <v>1</v>
      </c>
      <c r="B165" s="79" t="s">
        <v>2420</v>
      </c>
      <c r="C165" s="78">
        <v>298</v>
      </c>
      <c r="D165" s="78" t="s">
        <v>2221</v>
      </c>
      <c r="E165" s="80">
        <v>89.146851583594696</v>
      </c>
    </row>
    <row r="166" spans="1:5" ht="12.75" customHeight="1" x14ac:dyDescent="0.15">
      <c r="A166" s="78">
        <v>2</v>
      </c>
      <c r="B166" s="79" t="s">
        <v>2422</v>
      </c>
      <c r="C166" s="78">
        <v>301</v>
      </c>
      <c r="D166" s="78" t="s">
        <v>2219</v>
      </c>
      <c r="E166" s="80">
        <v>44.183724568822299</v>
      </c>
    </row>
    <row r="167" spans="1:5" ht="12.75" customHeight="1" x14ac:dyDescent="0.15">
      <c r="A167" s="78">
        <v>2</v>
      </c>
      <c r="B167" s="79" t="s">
        <v>2422</v>
      </c>
      <c r="C167" s="78">
        <v>302</v>
      </c>
      <c r="D167" s="78" t="s">
        <v>2218</v>
      </c>
      <c r="E167" s="80">
        <v>18.286611783468501</v>
      </c>
    </row>
    <row r="168" spans="1:5" ht="12.75" customHeight="1" x14ac:dyDescent="0.15">
      <c r="A168" s="78">
        <v>2</v>
      </c>
      <c r="B168" s="79" t="s">
        <v>2422</v>
      </c>
      <c r="C168" s="78">
        <v>303</v>
      </c>
      <c r="D168" s="78" t="s">
        <v>2217</v>
      </c>
      <c r="E168" s="80">
        <v>49.529476715891803</v>
      </c>
    </row>
    <row r="169" spans="1:5" ht="12.75" customHeight="1" x14ac:dyDescent="0.15">
      <c r="A169" s="78">
        <v>2</v>
      </c>
      <c r="B169" s="79" t="s">
        <v>2422</v>
      </c>
      <c r="C169" s="78">
        <v>304</v>
      </c>
      <c r="D169" s="78" t="s">
        <v>2216</v>
      </c>
      <c r="E169" s="80">
        <v>52.192779024559002</v>
      </c>
    </row>
    <row r="170" spans="1:5" ht="12.75" customHeight="1" x14ac:dyDescent="0.15">
      <c r="A170" s="78">
        <v>2</v>
      </c>
      <c r="B170" s="79" t="s">
        <v>2422</v>
      </c>
      <c r="C170" s="78">
        <v>305</v>
      </c>
      <c r="D170" s="78" t="s">
        <v>2215</v>
      </c>
      <c r="E170" s="80">
        <v>25.963522652864398</v>
      </c>
    </row>
    <row r="171" spans="1:5" ht="12.75" customHeight="1" x14ac:dyDescent="0.15">
      <c r="A171" s="78">
        <v>2</v>
      </c>
      <c r="B171" s="79" t="s">
        <v>2422</v>
      </c>
      <c r="C171" s="78">
        <v>306</v>
      </c>
      <c r="D171" s="78" t="s">
        <v>2214</v>
      </c>
      <c r="E171" s="80">
        <v>90.186469552419496</v>
      </c>
    </row>
    <row r="172" spans="1:5" ht="12.75" customHeight="1" x14ac:dyDescent="0.15">
      <c r="A172" s="78">
        <v>2</v>
      </c>
      <c r="B172" s="79" t="s">
        <v>2422</v>
      </c>
      <c r="C172" s="78">
        <v>307</v>
      </c>
      <c r="D172" s="78" t="s">
        <v>2213</v>
      </c>
      <c r="E172" s="80">
        <v>32.613361959001899</v>
      </c>
    </row>
    <row r="173" spans="1:5" ht="12.75" customHeight="1" x14ac:dyDescent="0.15">
      <c r="A173" s="78">
        <v>2</v>
      </c>
      <c r="B173" s="79" t="s">
        <v>2422</v>
      </c>
      <c r="C173" s="78">
        <v>309</v>
      </c>
      <c r="D173" s="78" t="s">
        <v>2212</v>
      </c>
      <c r="E173" s="80">
        <v>38.845099827576</v>
      </c>
    </row>
    <row r="174" spans="1:5" ht="12.75" customHeight="1" x14ac:dyDescent="0.15">
      <c r="A174" s="78">
        <v>2</v>
      </c>
      <c r="B174" s="79" t="s">
        <v>2422</v>
      </c>
      <c r="C174" s="78">
        <v>310</v>
      </c>
      <c r="D174" s="78" t="s">
        <v>2211</v>
      </c>
      <c r="E174" s="80">
        <v>60.037059651427697</v>
      </c>
    </row>
    <row r="175" spans="1:5" ht="12.75" customHeight="1" x14ac:dyDescent="0.15">
      <c r="A175" s="78">
        <v>2</v>
      </c>
      <c r="B175" s="79" t="s">
        <v>2422</v>
      </c>
      <c r="C175" s="78">
        <v>311</v>
      </c>
      <c r="D175" s="78" t="s">
        <v>2210</v>
      </c>
      <c r="E175" s="80">
        <v>67.014607024864901</v>
      </c>
    </row>
    <row r="176" spans="1:5" ht="12.75" customHeight="1" x14ac:dyDescent="0.15">
      <c r="A176" s="78">
        <v>2</v>
      </c>
      <c r="B176" s="79" t="s">
        <v>2422</v>
      </c>
      <c r="C176" s="78">
        <v>312</v>
      </c>
      <c r="D176" s="78" t="s">
        <v>2209</v>
      </c>
      <c r="E176" s="80">
        <v>63.795513126957403</v>
      </c>
    </row>
    <row r="177" spans="1:5" ht="12.75" customHeight="1" x14ac:dyDescent="0.15">
      <c r="A177" s="78">
        <v>2</v>
      </c>
      <c r="B177" s="79" t="s">
        <v>2422</v>
      </c>
      <c r="C177" s="78">
        <v>321</v>
      </c>
      <c r="D177" s="78" t="s">
        <v>2208</v>
      </c>
      <c r="E177" s="80">
        <v>45.5369421606974</v>
      </c>
    </row>
    <row r="178" spans="1:5" ht="12.75" customHeight="1" x14ac:dyDescent="0.15">
      <c r="A178" s="78">
        <v>2</v>
      </c>
      <c r="B178" s="79" t="s">
        <v>2422</v>
      </c>
      <c r="C178" s="78">
        <v>322</v>
      </c>
      <c r="D178" s="78" t="s">
        <v>2207</v>
      </c>
      <c r="E178" s="80">
        <v>13.7993870556167</v>
      </c>
    </row>
    <row r="179" spans="1:5" ht="12.75" customHeight="1" x14ac:dyDescent="0.15">
      <c r="A179" s="78">
        <v>2</v>
      </c>
      <c r="B179" s="79" t="s">
        <v>2422</v>
      </c>
      <c r="C179" s="78">
        <v>323</v>
      </c>
      <c r="D179" s="78" t="s">
        <v>2206</v>
      </c>
      <c r="E179" s="80">
        <v>17.063569629795701</v>
      </c>
    </row>
    <row r="180" spans="1:5" ht="12.75" customHeight="1" x14ac:dyDescent="0.15">
      <c r="A180" s="78">
        <v>2</v>
      </c>
      <c r="B180" s="79" t="s">
        <v>2422</v>
      </c>
      <c r="C180" s="78">
        <v>324</v>
      </c>
      <c r="D180" s="78" t="s">
        <v>2205</v>
      </c>
      <c r="E180" s="80">
        <v>13.576270785002</v>
      </c>
    </row>
    <row r="181" spans="1:5" ht="12.75" customHeight="1" x14ac:dyDescent="0.15">
      <c r="A181" s="78">
        <v>2</v>
      </c>
      <c r="B181" s="79" t="s">
        <v>2422</v>
      </c>
      <c r="C181" s="78">
        <v>325</v>
      </c>
      <c r="D181" s="78" t="s">
        <v>2204</v>
      </c>
      <c r="E181" s="80">
        <v>8.1568130985831999</v>
      </c>
    </row>
    <row r="182" spans="1:5" ht="12.75" customHeight="1" x14ac:dyDescent="0.15">
      <c r="A182" s="78">
        <v>2</v>
      </c>
      <c r="B182" s="79" t="s">
        <v>2422</v>
      </c>
      <c r="C182" s="78">
        <v>326</v>
      </c>
      <c r="D182" s="78" t="s">
        <v>2203</v>
      </c>
      <c r="E182" s="80">
        <v>21.228970143252099</v>
      </c>
    </row>
    <row r="183" spans="1:5" ht="12.75" customHeight="1" x14ac:dyDescent="0.15">
      <c r="A183" s="78">
        <v>2</v>
      </c>
      <c r="B183" s="79" t="s">
        <v>2422</v>
      </c>
      <c r="C183" s="78">
        <v>329</v>
      </c>
      <c r="D183" s="78" t="s">
        <v>2202</v>
      </c>
      <c r="E183" s="80">
        <v>122.07349364011201</v>
      </c>
    </row>
    <row r="184" spans="1:5" ht="12.75" customHeight="1" x14ac:dyDescent="0.15">
      <c r="A184" s="78">
        <v>2</v>
      </c>
      <c r="B184" s="79" t="s">
        <v>2422</v>
      </c>
      <c r="C184" s="78">
        <v>331</v>
      </c>
      <c r="D184" s="78" t="s">
        <v>2201</v>
      </c>
      <c r="E184" s="80">
        <v>23.2423162064187</v>
      </c>
    </row>
    <row r="185" spans="1:5" ht="12.75" customHeight="1" x14ac:dyDescent="0.15">
      <c r="A185" s="78">
        <v>2</v>
      </c>
      <c r="B185" s="79" t="s">
        <v>2422</v>
      </c>
      <c r="C185" s="78">
        <v>332</v>
      </c>
      <c r="D185" s="78" t="s">
        <v>2200</v>
      </c>
      <c r="E185" s="80">
        <v>62.597664783898402</v>
      </c>
    </row>
    <row r="186" spans="1:5" ht="12.75" customHeight="1" x14ac:dyDescent="0.15">
      <c r="A186" s="78">
        <v>2</v>
      </c>
      <c r="B186" s="79" t="s">
        <v>2422</v>
      </c>
      <c r="C186" s="78">
        <v>333</v>
      </c>
      <c r="D186" s="78" t="s">
        <v>2199</v>
      </c>
      <c r="E186" s="80">
        <v>27.758360203340299</v>
      </c>
    </row>
    <row r="187" spans="1:5" ht="12.75" customHeight="1" x14ac:dyDescent="0.15">
      <c r="A187" s="78">
        <v>2</v>
      </c>
      <c r="B187" s="79" t="s">
        <v>2422</v>
      </c>
      <c r="C187" s="78">
        <v>335</v>
      </c>
      <c r="D187" s="78" t="s">
        <v>2198</v>
      </c>
      <c r="E187" s="80">
        <v>7.6895428985190497</v>
      </c>
    </row>
    <row r="188" spans="1:5" ht="12.75" customHeight="1" x14ac:dyDescent="0.15">
      <c r="A188" s="78">
        <v>2</v>
      </c>
      <c r="B188" s="79" t="s">
        <v>2422</v>
      </c>
      <c r="C188" s="78">
        <v>336</v>
      </c>
      <c r="D188" s="78" t="s">
        <v>2197</v>
      </c>
      <c r="E188" s="80">
        <v>6.49487935684623</v>
      </c>
    </row>
    <row r="189" spans="1:5" ht="12.75" customHeight="1" x14ac:dyDescent="0.15">
      <c r="A189" s="78">
        <v>2</v>
      </c>
      <c r="B189" s="79" t="s">
        <v>2422</v>
      </c>
      <c r="C189" s="78">
        <v>337</v>
      </c>
      <c r="D189" s="78" t="s">
        <v>2196</v>
      </c>
      <c r="E189" s="80">
        <v>41.720158608047598</v>
      </c>
    </row>
    <row r="190" spans="1:5" ht="12.75" customHeight="1" x14ac:dyDescent="0.15">
      <c r="A190" s="78">
        <v>2</v>
      </c>
      <c r="B190" s="79" t="s">
        <v>2422</v>
      </c>
      <c r="C190" s="78">
        <v>338</v>
      </c>
      <c r="D190" s="78" t="s">
        <v>2195</v>
      </c>
      <c r="E190" s="80">
        <v>19.740781769574902</v>
      </c>
    </row>
    <row r="191" spans="1:5" ht="12.75" customHeight="1" x14ac:dyDescent="0.15">
      <c r="A191" s="78">
        <v>2</v>
      </c>
      <c r="B191" s="79" t="s">
        <v>2422</v>
      </c>
      <c r="C191" s="78">
        <v>339</v>
      </c>
      <c r="D191" s="78" t="s">
        <v>2194</v>
      </c>
      <c r="E191" s="80">
        <v>15.234159381305901</v>
      </c>
    </row>
    <row r="192" spans="1:5" ht="12.75" customHeight="1" x14ac:dyDescent="0.15">
      <c r="A192" s="78">
        <v>2</v>
      </c>
      <c r="B192" s="79" t="s">
        <v>2422</v>
      </c>
      <c r="C192" s="78">
        <v>340</v>
      </c>
      <c r="D192" s="78" t="s">
        <v>2193</v>
      </c>
      <c r="E192" s="80">
        <v>9.9956541703380495</v>
      </c>
    </row>
    <row r="193" spans="1:5" ht="12.75" customHeight="1" x14ac:dyDescent="0.15">
      <c r="A193" s="78">
        <v>2</v>
      </c>
      <c r="B193" s="79" t="s">
        <v>2422</v>
      </c>
      <c r="C193" s="78">
        <v>341</v>
      </c>
      <c r="D193" s="78" t="s">
        <v>2192</v>
      </c>
      <c r="E193" s="80">
        <v>13.173175454308501</v>
      </c>
    </row>
    <row r="194" spans="1:5" ht="12.75" customHeight="1" x14ac:dyDescent="0.15">
      <c r="A194" s="78">
        <v>2</v>
      </c>
      <c r="B194" s="79" t="s">
        <v>2422</v>
      </c>
      <c r="C194" s="78">
        <v>342</v>
      </c>
      <c r="D194" s="78" t="s">
        <v>2191</v>
      </c>
      <c r="E194" s="80">
        <v>46.515154387481999</v>
      </c>
    </row>
    <row r="195" spans="1:5" ht="12.75" customHeight="1" x14ac:dyDescent="0.15">
      <c r="A195" s="78">
        <v>2</v>
      </c>
      <c r="B195" s="79" t="s">
        <v>2422</v>
      </c>
      <c r="C195" s="78">
        <v>344</v>
      </c>
      <c r="D195" s="78" t="s">
        <v>2190</v>
      </c>
      <c r="E195" s="80">
        <v>24.027185340254398</v>
      </c>
    </row>
    <row r="196" spans="1:5" ht="12.75" customHeight="1" x14ac:dyDescent="0.15">
      <c r="A196" s="78">
        <v>2</v>
      </c>
      <c r="B196" s="79" t="s">
        <v>2422</v>
      </c>
      <c r="C196" s="78">
        <v>345</v>
      </c>
      <c r="D196" s="78" t="s">
        <v>2189</v>
      </c>
      <c r="E196" s="80">
        <v>21.692512323959701</v>
      </c>
    </row>
    <row r="197" spans="1:5" ht="12.75" customHeight="1" x14ac:dyDescent="0.15">
      <c r="A197" s="78">
        <v>2</v>
      </c>
      <c r="B197" s="79" t="s">
        <v>2422</v>
      </c>
      <c r="C197" s="78">
        <v>351</v>
      </c>
      <c r="D197" s="78" t="s">
        <v>2188</v>
      </c>
      <c r="E197" s="80">
        <v>416.13250683651802</v>
      </c>
    </row>
    <row r="198" spans="1:5" ht="12.75" customHeight="1" x14ac:dyDescent="0.15">
      <c r="A198" s="78">
        <v>2</v>
      </c>
      <c r="B198" s="79" t="s">
        <v>2422</v>
      </c>
      <c r="C198" s="78">
        <v>352</v>
      </c>
      <c r="D198" s="78" t="s">
        <v>2187</v>
      </c>
      <c r="E198" s="80">
        <v>45.681021421505001</v>
      </c>
    </row>
    <row r="199" spans="1:5" ht="12.75" customHeight="1" x14ac:dyDescent="0.15">
      <c r="A199" s="78">
        <v>2</v>
      </c>
      <c r="B199" s="79" t="s">
        <v>2422</v>
      </c>
      <c r="C199" s="78">
        <v>353</v>
      </c>
      <c r="D199" s="78" t="s">
        <v>2186</v>
      </c>
      <c r="E199" s="80">
        <v>14.442773496364399</v>
      </c>
    </row>
    <row r="200" spans="1:5" ht="12.75" customHeight="1" x14ac:dyDescent="0.15">
      <c r="A200" s="78">
        <v>2</v>
      </c>
      <c r="B200" s="79" t="s">
        <v>2422</v>
      </c>
      <c r="C200" s="78">
        <v>354</v>
      </c>
      <c r="D200" s="78" t="s">
        <v>2185</v>
      </c>
      <c r="E200" s="80">
        <v>36.962301788603597</v>
      </c>
    </row>
    <row r="201" spans="1:5" ht="12.75" customHeight="1" x14ac:dyDescent="0.15">
      <c r="A201" s="78">
        <v>2</v>
      </c>
      <c r="B201" s="79" t="s">
        <v>2422</v>
      </c>
      <c r="C201" s="78">
        <v>355</v>
      </c>
      <c r="D201" s="78" t="s">
        <v>2184</v>
      </c>
      <c r="E201" s="80">
        <v>208.831724913296</v>
      </c>
    </row>
    <row r="202" spans="1:5" ht="12.75" customHeight="1" x14ac:dyDescent="0.15">
      <c r="A202" s="78">
        <v>2</v>
      </c>
      <c r="B202" s="79" t="s">
        <v>2422</v>
      </c>
      <c r="C202" s="78">
        <v>356</v>
      </c>
      <c r="D202" s="78" t="s">
        <v>2183</v>
      </c>
      <c r="E202" s="80">
        <v>59.100494319371101</v>
      </c>
    </row>
    <row r="203" spans="1:5" ht="12.75" customHeight="1" x14ac:dyDescent="0.15">
      <c r="A203" s="78">
        <v>2</v>
      </c>
      <c r="B203" s="79" t="s">
        <v>2422</v>
      </c>
      <c r="C203" s="78">
        <v>357</v>
      </c>
      <c r="D203" s="78" t="s">
        <v>2182</v>
      </c>
      <c r="E203" s="80">
        <v>25.924319078124199</v>
      </c>
    </row>
    <row r="204" spans="1:5" ht="12.75" customHeight="1" x14ac:dyDescent="0.15">
      <c r="A204" s="78">
        <v>2</v>
      </c>
      <c r="B204" s="79" t="s">
        <v>2422</v>
      </c>
      <c r="C204" s="78">
        <v>358</v>
      </c>
      <c r="D204" s="78" t="s">
        <v>2181</v>
      </c>
      <c r="E204" s="80">
        <v>16.004112795927199</v>
      </c>
    </row>
    <row r="205" spans="1:5" ht="12.75" customHeight="1" x14ac:dyDescent="0.15">
      <c r="A205" s="78">
        <v>2</v>
      </c>
      <c r="B205" s="79" t="s">
        <v>2422</v>
      </c>
      <c r="C205" s="78">
        <v>359</v>
      </c>
      <c r="D205" s="78" t="s">
        <v>2180</v>
      </c>
      <c r="E205" s="80">
        <v>61.777622432681902</v>
      </c>
    </row>
    <row r="206" spans="1:5" ht="12.75" customHeight="1" x14ac:dyDescent="0.15">
      <c r="A206" s="78">
        <v>2</v>
      </c>
      <c r="B206" s="79" t="s">
        <v>2422</v>
      </c>
      <c r="C206" s="78">
        <v>360</v>
      </c>
      <c r="D206" s="78" t="s">
        <v>2179</v>
      </c>
      <c r="E206" s="80">
        <v>105.94697233146501</v>
      </c>
    </row>
    <row r="207" spans="1:5" ht="12.75" customHeight="1" x14ac:dyDescent="0.15">
      <c r="A207" s="78">
        <v>2</v>
      </c>
      <c r="B207" s="79" t="s">
        <v>2422</v>
      </c>
      <c r="C207" s="78">
        <v>361</v>
      </c>
      <c r="D207" s="78" t="s">
        <v>2178</v>
      </c>
      <c r="E207" s="80">
        <v>41.320408815894098</v>
      </c>
    </row>
    <row r="208" spans="1:5" ht="12.75" customHeight="1" x14ac:dyDescent="0.15">
      <c r="A208" s="78">
        <v>2</v>
      </c>
      <c r="B208" s="79" t="s">
        <v>2422</v>
      </c>
      <c r="C208" s="78">
        <v>362</v>
      </c>
      <c r="D208" s="78" t="s">
        <v>2177</v>
      </c>
      <c r="E208" s="80">
        <v>39.315277871913601</v>
      </c>
    </row>
    <row r="209" spans="1:5" ht="12.75" customHeight="1" x14ac:dyDescent="0.15">
      <c r="A209" s="78">
        <v>2</v>
      </c>
      <c r="B209" s="79" t="s">
        <v>2422</v>
      </c>
      <c r="C209" s="78">
        <v>363</v>
      </c>
      <c r="D209" s="78" t="s">
        <v>2176</v>
      </c>
      <c r="E209" s="80">
        <v>43.497779398688003</v>
      </c>
    </row>
    <row r="210" spans="1:5" ht="12.75" customHeight="1" x14ac:dyDescent="0.15">
      <c r="A210" s="78">
        <v>2</v>
      </c>
      <c r="B210" s="79" t="s">
        <v>2422</v>
      </c>
      <c r="C210" s="78">
        <v>371</v>
      </c>
      <c r="D210" s="78" t="s">
        <v>2175</v>
      </c>
      <c r="E210" s="80">
        <v>170.691974842132</v>
      </c>
    </row>
    <row r="211" spans="1:5" ht="12.75" customHeight="1" x14ac:dyDescent="0.15">
      <c r="A211" s="78">
        <v>2</v>
      </c>
      <c r="B211" s="79" t="s">
        <v>2422</v>
      </c>
      <c r="C211" s="78">
        <v>372</v>
      </c>
      <c r="D211" s="78" t="s">
        <v>2174</v>
      </c>
      <c r="E211" s="80">
        <v>21.641219256784801</v>
      </c>
    </row>
    <row r="212" spans="1:5" ht="12.75" customHeight="1" x14ac:dyDescent="0.15">
      <c r="A212" s="78">
        <v>2</v>
      </c>
      <c r="B212" s="79" t="s">
        <v>2422</v>
      </c>
      <c r="C212" s="78">
        <v>381</v>
      </c>
      <c r="D212" s="78" t="s">
        <v>2173</v>
      </c>
      <c r="E212" s="80">
        <v>26.053603496763198</v>
      </c>
    </row>
    <row r="213" spans="1:5" ht="12.75" customHeight="1" x14ac:dyDescent="0.15">
      <c r="A213" s="78">
        <v>2</v>
      </c>
      <c r="B213" s="79" t="s">
        <v>2422</v>
      </c>
      <c r="C213" s="78">
        <v>382</v>
      </c>
      <c r="D213" s="78" t="s">
        <v>2172</v>
      </c>
      <c r="E213" s="80">
        <v>11.196126411089301</v>
      </c>
    </row>
    <row r="214" spans="1:5" ht="12.75" customHeight="1" x14ac:dyDescent="0.15">
      <c r="A214" s="78">
        <v>2</v>
      </c>
      <c r="B214" s="79" t="s">
        <v>2422</v>
      </c>
      <c r="C214" s="78">
        <v>383</v>
      </c>
      <c r="D214" s="78" t="s">
        <v>2171</v>
      </c>
      <c r="E214" s="80">
        <v>45.661604748101503</v>
      </c>
    </row>
    <row r="215" spans="1:5" ht="12.75" customHeight="1" x14ac:dyDescent="0.15">
      <c r="A215" s="78">
        <v>2</v>
      </c>
      <c r="B215" s="79" t="s">
        <v>2422</v>
      </c>
      <c r="C215" s="78">
        <v>385</v>
      </c>
      <c r="D215" s="78" t="s">
        <v>2170</v>
      </c>
      <c r="E215" s="80">
        <v>14.822126744936901</v>
      </c>
    </row>
    <row r="216" spans="1:5" ht="12.75" customHeight="1" x14ac:dyDescent="0.15">
      <c r="A216" s="78">
        <v>2</v>
      </c>
      <c r="B216" s="79" t="s">
        <v>2422</v>
      </c>
      <c r="C216" s="78">
        <v>386</v>
      </c>
      <c r="D216" s="78" t="s">
        <v>2169</v>
      </c>
      <c r="E216" s="80">
        <v>18.100787963208699</v>
      </c>
    </row>
    <row r="217" spans="1:5" ht="12.75" customHeight="1" x14ac:dyDescent="0.15">
      <c r="A217" s="78">
        <v>2</v>
      </c>
      <c r="B217" s="79" t="s">
        <v>2422</v>
      </c>
      <c r="C217" s="78">
        <v>387</v>
      </c>
      <c r="D217" s="78" t="s">
        <v>2168</v>
      </c>
      <c r="E217" s="80">
        <v>42.423871138849798</v>
      </c>
    </row>
    <row r="218" spans="1:5" ht="12.75" customHeight="1" x14ac:dyDescent="0.15">
      <c r="A218" s="78">
        <v>2</v>
      </c>
      <c r="B218" s="79" t="s">
        <v>2422</v>
      </c>
      <c r="C218" s="78">
        <v>388</v>
      </c>
      <c r="D218" s="78" t="s">
        <v>2167</v>
      </c>
      <c r="E218" s="80">
        <v>27.144728491614401</v>
      </c>
    </row>
    <row r="219" spans="1:5" ht="12.75" customHeight="1" x14ac:dyDescent="0.15">
      <c r="A219" s="78">
        <v>2</v>
      </c>
      <c r="B219" s="79" t="s">
        <v>2422</v>
      </c>
      <c r="C219" s="78">
        <v>389</v>
      </c>
      <c r="D219" s="78" t="s">
        <v>2166</v>
      </c>
      <c r="E219" s="80">
        <v>2.2350982571969</v>
      </c>
    </row>
    <row r="220" spans="1:5" ht="12.75" customHeight="1" x14ac:dyDescent="0.15">
      <c r="A220" s="78">
        <v>2</v>
      </c>
      <c r="B220" s="79" t="s">
        <v>2422</v>
      </c>
      <c r="C220" s="78">
        <v>390</v>
      </c>
      <c r="D220" s="78" t="s">
        <v>2165</v>
      </c>
      <c r="E220" s="80">
        <v>18.447656154236199</v>
      </c>
    </row>
    <row r="221" spans="1:5" ht="12.75" customHeight="1" x14ac:dyDescent="0.15">
      <c r="A221" s="78">
        <v>2</v>
      </c>
      <c r="B221" s="79" t="s">
        <v>2422</v>
      </c>
      <c r="C221" s="78">
        <v>391</v>
      </c>
      <c r="D221" s="78" t="s">
        <v>2164</v>
      </c>
      <c r="E221" s="80">
        <v>16.6362087048451</v>
      </c>
    </row>
    <row r="222" spans="1:5" ht="12.75" customHeight="1" x14ac:dyDescent="0.15">
      <c r="A222" s="78">
        <v>2</v>
      </c>
      <c r="B222" s="79" t="s">
        <v>2422</v>
      </c>
      <c r="C222" s="78">
        <v>392</v>
      </c>
      <c r="D222" s="78" t="s">
        <v>2163</v>
      </c>
      <c r="E222" s="80">
        <v>42.676742258086499</v>
      </c>
    </row>
    <row r="223" spans="1:5" ht="12.75" customHeight="1" x14ac:dyDescent="0.15">
      <c r="A223" s="78">
        <v>2</v>
      </c>
      <c r="B223" s="79" t="s">
        <v>2422</v>
      </c>
      <c r="C223" s="78">
        <v>393</v>
      </c>
      <c r="D223" s="78" t="s">
        <v>2162</v>
      </c>
      <c r="E223" s="80">
        <v>16.9222577814324</v>
      </c>
    </row>
    <row r="224" spans="1:5" ht="12.75" customHeight="1" x14ac:dyDescent="0.15">
      <c r="A224" s="78">
        <v>2</v>
      </c>
      <c r="B224" s="79" t="s">
        <v>2422</v>
      </c>
      <c r="C224" s="78">
        <v>394</v>
      </c>
      <c r="D224" s="78" t="s">
        <v>2161</v>
      </c>
      <c r="E224" s="80">
        <v>18.902669736647201</v>
      </c>
    </row>
    <row r="225" spans="1:5" ht="12.75" customHeight="1" x14ac:dyDescent="0.15">
      <c r="A225" s="78">
        <v>2</v>
      </c>
      <c r="B225" s="79" t="s">
        <v>2422</v>
      </c>
      <c r="C225" s="78">
        <v>401</v>
      </c>
      <c r="D225" s="78" t="s">
        <v>2160</v>
      </c>
      <c r="E225" s="80">
        <v>10.423217295305699</v>
      </c>
    </row>
    <row r="226" spans="1:5" ht="12.75" customHeight="1" x14ac:dyDescent="0.15">
      <c r="A226" s="78">
        <v>2</v>
      </c>
      <c r="B226" s="79" t="s">
        <v>2422</v>
      </c>
      <c r="C226" s="78">
        <v>402</v>
      </c>
      <c r="D226" s="78" t="s">
        <v>2159</v>
      </c>
      <c r="E226" s="80">
        <v>13.879523081334799</v>
      </c>
    </row>
    <row r="227" spans="1:5" ht="12.75" customHeight="1" x14ac:dyDescent="0.15">
      <c r="A227" s="78">
        <v>2</v>
      </c>
      <c r="B227" s="79" t="s">
        <v>2422</v>
      </c>
      <c r="C227" s="78">
        <v>403</v>
      </c>
      <c r="D227" s="78" t="s">
        <v>2158</v>
      </c>
      <c r="E227" s="80">
        <v>10.757504185315501</v>
      </c>
    </row>
    <row r="228" spans="1:5" ht="12.75" customHeight="1" x14ac:dyDescent="0.15">
      <c r="A228" s="78">
        <v>2</v>
      </c>
      <c r="B228" s="79" t="s">
        <v>2422</v>
      </c>
      <c r="C228" s="78">
        <v>404</v>
      </c>
      <c r="D228" s="78" t="s">
        <v>2157</v>
      </c>
      <c r="E228" s="80">
        <v>92.135653477813705</v>
      </c>
    </row>
    <row r="229" spans="1:5" ht="12.75" customHeight="1" x14ac:dyDescent="0.15">
      <c r="A229" s="78">
        <v>2</v>
      </c>
      <c r="B229" s="79" t="s">
        <v>2422</v>
      </c>
      <c r="C229" s="78">
        <v>405</v>
      </c>
      <c r="D229" s="78" t="s">
        <v>2156</v>
      </c>
      <c r="E229" s="80">
        <v>37.403743890086297</v>
      </c>
    </row>
    <row r="230" spans="1:5" ht="12.75" customHeight="1" x14ac:dyDescent="0.15">
      <c r="A230" s="78">
        <v>2</v>
      </c>
      <c r="B230" s="79" t="s">
        <v>2422</v>
      </c>
      <c r="C230" s="78">
        <v>406</v>
      </c>
      <c r="D230" s="78" t="s">
        <v>2155</v>
      </c>
      <c r="E230" s="80">
        <v>58.356163522668503</v>
      </c>
    </row>
    <row r="231" spans="1:5" ht="12.75" customHeight="1" x14ac:dyDescent="0.15">
      <c r="A231" s="78">
        <v>2</v>
      </c>
      <c r="B231" s="79" t="s">
        <v>2422</v>
      </c>
      <c r="C231" s="78">
        <v>407</v>
      </c>
      <c r="D231" s="78" t="s">
        <v>2154</v>
      </c>
      <c r="E231" s="80">
        <v>45.512410923995503</v>
      </c>
    </row>
    <row r="232" spans="1:5" ht="12.75" customHeight="1" x14ac:dyDescent="0.15">
      <c r="A232" s="78">
        <v>2</v>
      </c>
      <c r="B232" s="79" t="s">
        <v>2422</v>
      </c>
      <c r="C232" s="78">
        <v>408</v>
      </c>
      <c r="D232" s="78" t="s">
        <v>2153</v>
      </c>
      <c r="E232" s="80">
        <v>4.6415402620167798</v>
      </c>
    </row>
    <row r="233" spans="1:5" ht="12.75" customHeight="1" x14ac:dyDescent="0.15">
      <c r="A233" s="78">
        <v>2</v>
      </c>
      <c r="B233" s="79" t="s">
        <v>2422</v>
      </c>
      <c r="C233" s="78">
        <v>409</v>
      </c>
      <c r="D233" s="78" t="s">
        <v>2152</v>
      </c>
      <c r="E233" s="80">
        <v>37.837687401984297</v>
      </c>
    </row>
    <row r="234" spans="1:5" ht="12.75" customHeight="1" x14ac:dyDescent="0.15">
      <c r="A234" s="78">
        <v>2</v>
      </c>
      <c r="B234" s="79" t="s">
        <v>2422</v>
      </c>
      <c r="C234" s="78">
        <v>410</v>
      </c>
      <c r="D234" s="78" t="s">
        <v>2151</v>
      </c>
      <c r="E234" s="80">
        <v>6.4765699832007</v>
      </c>
    </row>
    <row r="235" spans="1:5" ht="12.75" customHeight="1" x14ac:dyDescent="0.15">
      <c r="A235" s="78">
        <v>2</v>
      </c>
      <c r="B235" s="79" t="s">
        <v>2422</v>
      </c>
      <c r="C235" s="78">
        <v>411</v>
      </c>
      <c r="D235" s="78" t="s">
        <v>2150</v>
      </c>
      <c r="E235" s="80">
        <v>10.792029408054301</v>
      </c>
    </row>
    <row r="236" spans="1:5" ht="12.75" customHeight="1" x14ac:dyDescent="0.15">
      <c r="A236" s="78">
        <v>2</v>
      </c>
      <c r="B236" s="79" t="s">
        <v>2422</v>
      </c>
      <c r="C236" s="78">
        <v>412</v>
      </c>
      <c r="D236" s="78" t="s">
        <v>2149</v>
      </c>
      <c r="E236" s="80">
        <v>43.249081748044802</v>
      </c>
    </row>
    <row r="237" spans="1:5" ht="12.75" customHeight="1" x14ac:dyDescent="0.15">
      <c r="A237" s="78">
        <v>2</v>
      </c>
      <c r="B237" s="79" t="s">
        <v>2422</v>
      </c>
      <c r="C237" s="78">
        <v>413</v>
      </c>
      <c r="D237" s="78" t="s">
        <v>2148</v>
      </c>
      <c r="E237" s="80">
        <v>25.610091378297501</v>
      </c>
    </row>
    <row r="238" spans="1:5" ht="12.75" customHeight="1" x14ac:dyDescent="0.15">
      <c r="A238" s="78">
        <v>2</v>
      </c>
      <c r="B238" s="79" t="s">
        <v>2422</v>
      </c>
      <c r="C238" s="78">
        <v>414</v>
      </c>
      <c r="D238" s="78" t="s">
        <v>2147</v>
      </c>
      <c r="E238" s="80">
        <v>51.607285013962603</v>
      </c>
    </row>
    <row r="239" spans="1:5" ht="12.75" customHeight="1" x14ac:dyDescent="0.15">
      <c r="A239" s="78">
        <v>2</v>
      </c>
      <c r="B239" s="79" t="s">
        <v>2422</v>
      </c>
      <c r="C239" s="78">
        <v>415</v>
      </c>
      <c r="D239" s="78" t="s">
        <v>2146</v>
      </c>
      <c r="E239" s="80">
        <v>25.6995220884303</v>
      </c>
    </row>
    <row r="240" spans="1:5" ht="12.75" customHeight="1" x14ac:dyDescent="0.15">
      <c r="A240" s="78">
        <v>2</v>
      </c>
      <c r="B240" s="79" t="s">
        <v>2422</v>
      </c>
      <c r="C240" s="78">
        <v>418</v>
      </c>
      <c r="D240" s="78" t="s">
        <v>2145</v>
      </c>
      <c r="E240" s="80">
        <v>40.946683135745303</v>
      </c>
    </row>
    <row r="241" spans="1:5" ht="12.75" customHeight="1" x14ac:dyDescent="0.15">
      <c r="A241" s="78">
        <v>2</v>
      </c>
      <c r="B241" s="79" t="s">
        <v>2422</v>
      </c>
      <c r="C241" s="78">
        <v>420</v>
      </c>
      <c r="D241" s="78" t="s">
        <v>2144</v>
      </c>
      <c r="E241" s="80">
        <v>18.326766593273899</v>
      </c>
    </row>
    <row r="242" spans="1:5" ht="12.75" customHeight="1" x14ac:dyDescent="0.15">
      <c r="A242" s="78">
        <v>2</v>
      </c>
      <c r="B242" s="79" t="s">
        <v>2422</v>
      </c>
      <c r="C242" s="78">
        <v>421</v>
      </c>
      <c r="D242" s="78" t="s">
        <v>2143</v>
      </c>
      <c r="E242" s="80">
        <v>6.7410482360744997</v>
      </c>
    </row>
    <row r="243" spans="1:5" ht="12.75" customHeight="1" x14ac:dyDescent="0.15">
      <c r="A243" s="78">
        <v>2</v>
      </c>
      <c r="B243" s="79" t="s">
        <v>2422</v>
      </c>
      <c r="C243" s="78">
        <v>422</v>
      </c>
      <c r="D243" s="78" t="s">
        <v>2142</v>
      </c>
      <c r="E243" s="80">
        <v>3.0410924054890498</v>
      </c>
    </row>
    <row r="244" spans="1:5" ht="12.75" customHeight="1" x14ac:dyDescent="0.15">
      <c r="A244" s="78">
        <v>2</v>
      </c>
      <c r="B244" s="79" t="s">
        <v>2422</v>
      </c>
      <c r="C244" s="78">
        <v>423</v>
      </c>
      <c r="D244" s="78" t="s">
        <v>2141</v>
      </c>
      <c r="E244" s="80">
        <v>5.0159965982619301</v>
      </c>
    </row>
    <row r="245" spans="1:5" ht="12.75" customHeight="1" x14ac:dyDescent="0.15">
      <c r="A245" s="78">
        <v>2</v>
      </c>
      <c r="B245" s="79" t="s">
        <v>2422</v>
      </c>
      <c r="C245" s="78">
        <v>424</v>
      </c>
      <c r="D245" s="78" t="s">
        <v>2140</v>
      </c>
      <c r="E245" s="80">
        <v>74.134640430297097</v>
      </c>
    </row>
    <row r="246" spans="1:5" ht="12.75" customHeight="1" x14ac:dyDescent="0.15">
      <c r="A246" s="78">
        <v>2</v>
      </c>
      <c r="B246" s="79" t="s">
        <v>2422</v>
      </c>
      <c r="C246" s="78">
        <v>431</v>
      </c>
      <c r="D246" s="78" t="s">
        <v>2139</v>
      </c>
      <c r="E246" s="80">
        <v>35.059673454696402</v>
      </c>
    </row>
    <row r="247" spans="1:5" ht="12.75" customHeight="1" x14ac:dyDescent="0.15">
      <c r="A247" s="78">
        <v>2</v>
      </c>
      <c r="B247" s="79" t="s">
        <v>2422</v>
      </c>
      <c r="C247" s="78">
        <v>432</v>
      </c>
      <c r="D247" s="78" t="s">
        <v>2138</v>
      </c>
      <c r="E247" s="80">
        <v>18.7578508816487</v>
      </c>
    </row>
    <row r="248" spans="1:5" ht="12.75" customHeight="1" x14ac:dyDescent="0.15">
      <c r="A248" s="78">
        <v>2</v>
      </c>
      <c r="B248" s="79" t="s">
        <v>2422</v>
      </c>
      <c r="C248" s="78">
        <v>433</v>
      </c>
      <c r="D248" s="78" t="s">
        <v>2137</v>
      </c>
      <c r="E248" s="80">
        <v>22.8062820564252</v>
      </c>
    </row>
    <row r="249" spans="1:5" ht="12.75" customHeight="1" x14ac:dyDescent="0.15">
      <c r="A249" s="78">
        <v>2</v>
      </c>
      <c r="B249" s="79" t="s">
        <v>2422</v>
      </c>
      <c r="C249" s="78">
        <v>434</v>
      </c>
      <c r="D249" s="78" t="s">
        <v>2136</v>
      </c>
      <c r="E249" s="80">
        <v>35.603937084617101</v>
      </c>
    </row>
    <row r="250" spans="1:5" ht="12.75" customHeight="1" x14ac:dyDescent="0.15">
      <c r="A250" s="78">
        <v>2</v>
      </c>
      <c r="B250" s="79" t="s">
        <v>2422</v>
      </c>
      <c r="C250" s="78">
        <v>435</v>
      </c>
      <c r="D250" s="78" t="s">
        <v>2135</v>
      </c>
      <c r="E250" s="80">
        <v>23.564774461999502</v>
      </c>
    </row>
    <row r="251" spans="1:5" ht="12.75" customHeight="1" x14ac:dyDescent="0.15">
      <c r="A251" s="78">
        <v>2</v>
      </c>
      <c r="B251" s="79" t="s">
        <v>2422</v>
      </c>
      <c r="C251" s="78">
        <v>437</v>
      </c>
      <c r="D251" s="78" t="s">
        <v>2134</v>
      </c>
      <c r="E251" s="80">
        <v>8.8913768804541693</v>
      </c>
    </row>
    <row r="252" spans="1:5" ht="12.75" customHeight="1" x14ac:dyDescent="0.15">
      <c r="A252" s="78">
        <v>2</v>
      </c>
      <c r="B252" s="79" t="s">
        <v>2422</v>
      </c>
      <c r="C252" s="78">
        <v>438</v>
      </c>
      <c r="D252" s="78" t="s">
        <v>2133</v>
      </c>
      <c r="E252" s="80">
        <v>36.1432982056374</v>
      </c>
    </row>
    <row r="253" spans="1:5" ht="12.75" customHeight="1" x14ac:dyDescent="0.15">
      <c r="A253" s="78">
        <v>2</v>
      </c>
      <c r="B253" s="79" t="s">
        <v>2422</v>
      </c>
      <c r="C253" s="78">
        <v>441</v>
      </c>
      <c r="D253" s="78" t="s">
        <v>2132</v>
      </c>
      <c r="E253" s="80">
        <v>24.520695973423798</v>
      </c>
    </row>
    <row r="254" spans="1:5" ht="12.75" customHeight="1" x14ac:dyDescent="0.15">
      <c r="A254" s="78">
        <v>2</v>
      </c>
      <c r="B254" s="79" t="s">
        <v>2422</v>
      </c>
      <c r="C254" s="78">
        <v>442</v>
      </c>
      <c r="D254" s="78" t="s">
        <v>2131</v>
      </c>
      <c r="E254" s="80">
        <v>15.7742253154639</v>
      </c>
    </row>
    <row r="255" spans="1:5" ht="12.75" customHeight="1" x14ac:dyDescent="0.15">
      <c r="A255" s="78">
        <v>2</v>
      </c>
      <c r="B255" s="79" t="s">
        <v>2422</v>
      </c>
      <c r="C255" s="78">
        <v>443</v>
      </c>
      <c r="D255" s="78" t="s">
        <v>2130</v>
      </c>
      <c r="E255" s="80">
        <v>62.190408495084803</v>
      </c>
    </row>
    <row r="256" spans="1:5" ht="12.75" customHeight="1" x14ac:dyDescent="0.15">
      <c r="A256" s="78">
        <v>2</v>
      </c>
      <c r="B256" s="79" t="s">
        <v>2422</v>
      </c>
      <c r="C256" s="78">
        <v>444</v>
      </c>
      <c r="D256" s="78" t="s">
        <v>2129</v>
      </c>
      <c r="E256" s="80">
        <v>27.9186238455706</v>
      </c>
    </row>
    <row r="257" spans="1:5" ht="12.75" customHeight="1" x14ac:dyDescent="0.15">
      <c r="A257" s="78">
        <v>2</v>
      </c>
      <c r="B257" s="79" t="s">
        <v>2422</v>
      </c>
      <c r="C257" s="78">
        <v>445</v>
      </c>
      <c r="D257" s="78" t="s">
        <v>2128</v>
      </c>
      <c r="E257" s="80">
        <v>46.231023820245603</v>
      </c>
    </row>
    <row r="258" spans="1:5" ht="12.75" customHeight="1" x14ac:dyDescent="0.15">
      <c r="A258" s="78">
        <v>2</v>
      </c>
      <c r="B258" s="79" t="s">
        <v>2422</v>
      </c>
      <c r="C258" s="78">
        <v>446</v>
      </c>
      <c r="D258" s="78" t="s">
        <v>2127</v>
      </c>
      <c r="E258" s="80">
        <v>59.0700273334851</v>
      </c>
    </row>
    <row r="259" spans="1:5" ht="12.75" customHeight="1" x14ac:dyDescent="0.15">
      <c r="A259" s="78">
        <v>2</v>
      </c>
      <c r="B259" s="79" t="s">
        <v>2422</v>
      </c>
      <c r="C259" s="78">
        <v>448</v>
      </c>
      <c r="D259" s="78" t="s">
        <v>2126</v>
      </c>
      <c r="E259" s="80">
        <v>23.779235658483501</v>
      </c>
    </row>
    <row r="260" spans="1:5" ht="12.75" customHeight="1" x14ac:dyDescent="0.15">
      <c r="A260" s="78">
        <v>2</v>
      </c>
      <c r="B260" s="79" t="s">
        <v>2422</v>
      </c>
      <c r="C260" s="78">
        <v>449</v>
      </c>
      <c r="D260" s="78" t="s">
        <v>2125</v>
      </c>
      <c r="E260" s="80">
        <v>25.159234695360801</v>
      </c>
    </row>
    <row r="261" spans="1:5" ht="12.75" customHeight="1" x14ac:dyDescent="0.15">
      <c r="A261" s="78">
        <v>2</v>
      </c>
      <c r="B261" s="79" t="s">
        <v>2422</v>
      </c>
      <c r="C261" s="78">
        <v>450</v>
      </c>
      <c r="D261" s="78" t="s">
        <v>2124</v>
      </c>
      <c r="E261" s="80">
        <v>39.492479880160097</v>
      </c>
    </row>
    <row r="262" spans="1:5" ht="12.75" customHeight="1" x14ac:dyDescent="0.15">
      <c r="A262" s="78">
        <v>2</v>
      </c>
      <c r="B262" s="79" t="s">
        <v>2422</v>
      </c>
      <c r="C262" s="78">
        <v>491</v>
      </c>
      <c r="D262" s="78" t="s">
        <v>2123</v>
      </c>
      <c r="E262" s="80">
        <v>19.3140337874697</v>
      </c>
    </row>
    <row r="263" spans="1:5" ht="12.75" customHeight="1" x14ac:dyDescent="0.15">
      <c r="A263" s="78">
        <v>2</v>
      </c>
      <c r="B263" s="79" t="s">
        <v>2422</v>
      </c>
      <c r="C263" s="78">
        <v>492</v>
      </c>
      <c r="D263" s="78" t="s">
        <v>2122</v>
      </c>
      <c r="E263" s="80">
        <v>16.290636727860999</v>
      </c>
    </row>
    <row r="264" spans="1:5" ht="12.75" customHeight="1" x14ac:dyDescent="0.15">
      <c r="A264" s="78">
        <v>2</v>
      </c>
      <c r="B264" s="79" t="s">
        <v>2422</v>
      </c>
      <c r="C264" s="78">
        <v>493</v>
      </c>
      <c r="D264" s="78" t="s">
        <v>2121</v>
      </c>
      <c r="E264" s="80">
        <v>15.186590612493299</v>
      </c>
    </row>
    <row r="265" spans="1:5" ht="12.75" customHeight="1" x14ac:dyDescent="0.15">
      <c r="A265" s="78">
        <v>2</v>
      </c>
      <c r="B265" s="79" t="s">
        <v>2422</v>
      </c>
      <c r="C265" s="78">
        <v>494</v>
      </c>
      <c r="D265" s="78" t="s">
        <v>2120</v>
      </c>
      <c r="E265" s="80">
        <v>19.931653026153299</v>
      </c>
    </row>
    <row r="266" spans="1:5" ht="12.75" customHeight="1" x14ac:dyDescent="0.15">
      <c r="A266" s="78">
        <v>2</v>
      </c>
      <c r="B266" s="79" t="s">
        <v>2422</v>
      </c>
      <c r="C266" s="78">
        <v>495</v>
      </c>
      <c r="D266" s="78" t="s">
        <v>2119</v>
      </c>
      <c r="E266" s="80">
        <v>33.668652462459598</v>
      </c>
    </row>
    <row r="267" spans="1:5" ht="12.75" customHeight="1" x14ac:dyDescent="0.15">
      <c r="A267" s="78">
        <v>2</v>
      </c>
      <c r="B267" s="79" t="s">
        <v>2422</v>
      </c>
      <c r="C267" s="78">
        <v>496</v>
      </c>
      <c r="D267" s="78" t="s">
        <v>2118</v>
      </c>
      <c r="E267" s="80">
        <v>69.034107166692294</v>
      </c>
    </row>
    <row r="268" spans="1:5" ht="12.75" customHeight="1" x14ac:dyDescent="0.15">
      <c r="A268" s="78">
        <v>2</v>
      </c>
      <c r="B268" s="79" t="s">
        <v>2422</v>
      </c>
      <c r="C268" s="78">
        <v>497</v>
      </c>
      <c r="D268" s="78" t="s">
        <v>2117</v>
      </c>
      <c r="E268" s="80">
        <v>12.657306969615099</v>
      </c>
    </row>
    <row r="269" spans="1:5" ht="12.75" customHeight="1" x14ac:dyDescent="0.15">
      <c r="A269" s="78">
        <v>2</v>
      </c>
      <c r="B269" s="79" t="s">
        <v>2422</v>
      </c>
      <c r="C269" s="78">
        <v>498</v>
      </c>
      <c r="D269" s="78" t="s">
        <v>2116</v>
      </c>
      <c r="E269" s="80">
        <v>25.4206712899393</v>
      </c>
    </row>
    <row r="270" spans="1:5" ht="12.75" customHeight="1" x14ac:dyDescent="0.15">
      <c r="A270" s="78">
        <v>2</v>
      </c>
      <c r="B270" s="79" t="s">
        <v>2422</v>
      </c>
      <c r="C270" s="78">
        <v>499</v>
      </c>
      <c r="D270" s="78" t="s">
        <v>2115</v>
      </c>
      <c r="E270" s="80">
        <v>19.861209068845</v>
      </c>
    </row>
    <row r="271" spans="1:5" ht="12.75" customHeight="1" x14ac:dyDescent="0.15">
      <c r="A271" s="78">
        <v>2</v>
      </c>
      <c r="B271" s="79" t="s">
        <v>2422</v>
      </c>
      <c r="C271" s="78">
        <v>500</v>
      </c>
      <c r="D271" s="78" t="s">
        <v>2114</v>
      </c>
      <c r="E271" s="80">
        <v>17.464767660766199</v>
      </c>
    </row>
    <row r="272" spans="1:5" ht="12.75" customHeight="1" x14ac:dyDescent="0.15">
      <c r="A272" s="78">
        <v>2</v>
      </c>
      <c r="B272" s="79" t="s">
        <v>2422</v>
      </c>
      <c r="C272" s="78">
        <v>501</v>
      </c>
      <c r="D272" s="78" t="s">
        <v>2113</v>
      </c>
      <c r="E272" s="80">
        <v>8.6326795336004398</v>
      </c>
    </row>
    <row r="273" spans="1:5" ht="12.75" customHeight="1" x14ac:dyDescent="0.15">
      <c r="A273" s="78">
        <v>2</v>
      </c>
      <c r="B273" s="79" t="s">
        <v>2422</v>
      </c>
      <c r="C273" s="78">
        <v>502</v>
      </c>
      <c r="D273" s="78" t="s">
        <v>2112</v>
      </c>
      <c r="E273" s="80">
        <v>10.8906458803876</v>
      </c>
    </row>
    <row r="274" spans="1:5" ht="12.75" customHeight="1" x14ac:dyDescent="0.15">
      <c r="A274" s="78">
        <v>2</v>
      </c>
      <c r="B274" s="79" t="s">
        <v>2422</v>
      </c>
      <c r="C274" s="78">
        <v>533</v>
      </c>
      <c r="D274" s="78" t="s">
        <v>2111</v>
      </c>
      <c r="E274" s="80">
        <v>37.496781161656102</v>
      </c>
    </row>
    <row r="275" spans="1:5" ht="12.75" customHeight="1" x14ac:dyDescent="0.15">
      <c r="A275" s="78">
        <v>2</v>
      </c>
      <c r="B275" s="79" t="s">
        <v>2422</v>
      </c>
      <c r="C275" s="78">
        <v>535</v>
      </c>
      <c r="D275" s="78" t="s">
        <v>2110</v>
      </c>
      <c r="E275" s="80">
        <v>5.5467331976337801</v>
      </c>
    </row>
    <row r="276" spans="1:5" ht="12.75" customHeight="1" x14ac:dyDescent="0.15">
      <c r="A276" s="78">
        <v>2</v>
      </c>
      <c r="B276" s="79" t="s">
        <v>2422</v>
      </c>
      <c r="C276" s="78">
        <v>536</v>
      </c>
      <c r="D276" s="78" t="s">
        <v>2109</v>
      </c>
      <c r="E276" s="80">
        <v>4.83734774227917</v>
      </c>
    </row>
    <row r="277" spans="1:5" ht="12.75" customHeight="1" x14ac:dyDescent="0.15">
      <c r="A277" s="78">
        <v>2</v>
      </c>
      <c r="B277" s="79" t="s">
        <v>2422</v>
      </c>
      <c r="C277" s="78">
        <v>538</v>
      </c>
      <c r="D277" s="78" t="s">
        <v>2108</v>
      </c>
      <c r="E277" s="80">
        <v>85.417499661029098</v>
      </c>
    </row>
    <row r="278" spans="1:5" ht="12.75" customHeight="1" x14ac:dyDescent="0.15">
      <c r="A278" s="78">
        <v>2</v>
      </c>
      <c r="B278" s="79" t="s">
        <v>2422</v>
      </c>
      <c r="C278" s="78">
        <v>540</v>
      </c>
      <c r="D278" s="78" t="s">
        <v>2107</v>
      </c>
      <c r="E278" s="80">
        <v>48.9322464173692</v>
      </c>
    </row>
    <row r="279" spans="1:5" ht="12.75" customHeight="1" x14ac:dyDescent="0.15">
      <c r="A279" s="78">
        <v>2</v>
      </c>
      <c r="B279" s="79" t="s">
        <v>2422</v>
      </c>
      <c r="C279" s="78">
        <v>541</v>
      </c>
      <c r="D279" s="78" t="s">
        <v>2106</v>
      </c>
      <c r="E279" s="80">
        <v>12.725620892718499</v>
      </c>
    </row>
    <row r="280" spans="1:5" ht="12.75" customHeight="1" x14ac:dyDescent="0.15">
      <c r="A280" s="78">
        <v>2</v>
      </c>
      <c r="B280" s="79" t="s">
        <v>2422</v>
      </c>
      <c r="C280" s="78">
        <v>543</v>
      </c>
      <c r="D280" s="78" t="s">
        <v>2105</v>
      </c>
      <c r="E280" s="80">
        <v>10.2908314689624</v>
      </c>
    </row>
    <row r="281" spans="1:5" ht="12.75" customHeight="1" x14ac:dyDescent="0.15">
      <c r="A281" s="78">
        <v>2</v>
      </c>
      <c r="B281" s="79" t="s">
        <v>2422</v>
      </c>
      <c r="C281" s="78">
        <v>544</v>
      </c>
      <c r="D281" s="78" t="s">
        <v>2104</v>
      </c>
      <c r="E281" s="80">
        <v>30.980875750615098</v>
      </c>
    </row>
    <row r="282" spans="1:5" ht="12.75" customHeight="1" x14ac:dyDescent="0.15">
      <c r="A282" s="78">
        <v>2</v>
      </c>
      <c r="B282" s="79" t="s">
        <v>2422</v>
      </c>
      <c r="C282" s="78">
        <v>546</v>
      </c>
      <c r="D282" s="78" t="s">
        <v>2103</v>
      </c>
      <c r="E282" s="80">
        <v>49.880800763930402</v>
      </c>
    </row>
    <row r="283" spans="1:5" ht="12.75" customHeight="1" x14ac:dyDescent="0.15">
      <c r="A283" s="78">
        <v>2</v>
      </c>
      <c r="B283" s="79" t="s">
        <v>2422</v>
      </c>
      <c r="C283" s="78">
        <v>551</v>
      </c>
      <c r="D283" s="78" t="s">
        <v>2102</v>
      </c>
      <c r="E283" s="80">
        <v>31.4155987417837</v>
      </c>
    </row>
    <row r="284" spans="1:5" ht="12.75" customHeight="1" x14ac:dyDescent="0.15">
      <c r="A284" s="78">
        <v>2</v>
      </c>
      <c r="B284" s="79" t="s">
        <v>2422</v>
      </c>
      <c r="C284" s="78">
        <v>552</v>
      </c>
      <c r="D284" s="78" t="s">
        <v>2101</v>
      </c>
      <c r="E284" s="80">
        <v>55.209097372311597</v>
      </c>
    </row>
    <row r="285" spans="1:5" ht="12.75" customHeight="1" x14ac:dyDescent="0.15">
      <c r="A285" s="78">
        <v>2</v>
      </c>
      <c r="B285" s="79" t="s">
        <v>2422</v>
      </c>
      <c r="C285" s="78">
        <v>553</v>
      </c>
      <c r="D285" s="78" t="s">
        <v>2100</v>
      </c>
      <c r="E285" s="80">
        <v>5.1996951828380498</v>
      </c>
    </row>
    <row r="286" spans="1:5" ht="12.75" customHeight="1" x14ac:dyDescent="0.15">
      <c r="A286" s="78">
        <v>2</v>
      </c>
      <c r="B286" s="79" t="s">
        <v>2422</v>
      </c>
      <c r="C286" s="78">
        <v>554</v>
      </c>
      <c r="D286" s="78" t="s">
        <v>2099</v>
      </c>
      <c r="E286" s="80">
        <v>14.242927889476199</v>
      </c>
    </row>
    <row r="287" spans="1:5" ht="12.75" customHeight="1" x14ac:dyDescent="0.15">
      <c r="A287" s="78">
        <v>2</v>
      </c>
      <c r="B287" s="79" t="s">
        <v>2422</v>
      </c>
      <c r="C287" s="78">
        <v>556</v>
      </c>
      <c r="D287" s="78" t="s">
        <v>2098</v>
      </c>
      <c r="E287" s="80">
        <v>6.6863780721062502</v>
      </c>
    </row>
    <row r="288" spans="1:5" ht="12.75" customHeight="1" x14ac:dyDescent="0.15">
      <c r="A288" s="78">
        <v>2</v>
      </c>
      <c r="B288" s="79" t="s">
        <v>2422</v>
      </c>
      <c r="C288" s="78">
        <v>557</v>
      </c>
      <c r="D288" s="78" t="s">
        <v>2097</v>
      </c>
      <c r="E288" s="80">
        <v>9.2984310308107503</v>
      </c>
    </row>
    <row r="289" spans="1:5" ht="12.75" customHeight="1" x14ac:dyDescent="0.15">
      <c r="A289" s="78">
        <v>2</v>
      </c>
      <c r="B289" s="79" t="s">
        <v>2422</v>
      </c>
      <c r="C289" s="78">
        <v>561</v>
      </c>
      <c r="D289" s="78" t="s">
        <v>2096</v>
      </c>
      <c r="E289" s="80">
        <v>79.663264378273496</v>
      </c>
    </row>
    <row r="290" spans="1:5" ht="12.75" customHeight="1" x14ac:dyDescent="0.15">
      <c r="A290" s="78">
        <v>2</v>
      </c>
      <c r="B290" s="79" t="s">
        <v>2422</v>
      </c>
      <c r="C290" s="78">
        <v>562</v>
      </c>
      <c r="D290" s="78" t="s">
        <v>2095</v>
      </c>
      <c r="E290" s="80">
        <v>39.447706600632202</v>
      </c>
    </row>
    <row r="291" spans="1:5" ht="12.75" customHeight="1" x14ac:dyDescent="0.15">
      <c r="A291" s="78">
        <v>2</v>
      </c>
      <c r="B291" s="79" t="s">
        <v>2422</v>
      </c>
      <c r="C291" s="78">
        <v>563</v>
      </c>
      <c r="D291" s="78" t="s">
        <v>2094</v>
      </c>
      <c r="E291" s="80">
        <v>108.393714998536</v>
      </c>
    </row>
    <row r="292" spans="1:5" ht="12.75" customHeight="1" x14ac:dyDescent="0.15">
      <c r="A292" s="78">
        <v>2</v>
      </c>
      <c r="B292" s="79" t="s">
        <v>2422</v>
      </c>
      <c r="C292" s="78">
        <v>564</v>
      </c>
      <c r="D292" s="78" t="s">
        <v>2093</v>
      </c>
      <c r="E292" s="80">
        <v>23.526129248977799</v>
      </c>
    </row>
    <row r="293" spans="1:5" ht="12.75" customHeight="1" x14ac:dyDescent="0.15">
      <c r="A293" s="78">
        <v>2</v>
      </c>
      <c r="B293" s="79" t="s">
        <v>2422</v>
      </c>
      <c r="C293" s="78">
        <v>565</v>
      </c>
      <c r="D293" s="78" t="s">
        <v>2092</v>
      </c>
      <c r="E293" s="80">
        <v>33.023623858730801</v>
      </c>
    </row>
    <row r="294" spans="1:5" ht="12.75" customHeight="1" x14ac:dyDescent="0.15">
      <c r="A294" s="78">
        <v>2</v>
      </c>
      <c r="B294" s="79" t="s">
        <v>2422</v>
      </c>
      <c r="C294" s="78">
        <v>566</v>
      </c>
      <c r="D294" s="78" t="s">
        <v>2091</v>
      </c>
      <c r="E294" s="80">
        <v>12.742533194461799</v>
      </c>
    </row>
    <row r="295" spans="1:5" ht="12.75" customHeight="1" x14ac:dyDescent="0.15">
      <c r="A295" s="78">
        <v>2</v>
      </c>
      <c r="B295" s="79" t="s">
        <v>2422</v>
      </c>
      <c r="C295" s="78">
        <v>567</v>
      </c>
      <c r="D295" s="78" t="s">
        <v>2090</v>
      </c>
      <c r="E295" s="80">
        <v>107.058719051452</v>
      </c>
    </row>
    <row r="296" spans="1:5" ht="12.75" customHeight="1" x14ac:dyDescent="0.15">
      <c r="A296" s="78">
        <v>2</v>
      </c>
      <c r="B296" s="79" t="s">
        <v>2422</v>
      </c>
      <c r="C296" s="78">
        <v>571</v>
      </c>
      <c r="D296" s="78" t="s">
        <v>2089</v>
      </c>
      <c r="E296" s="80">
        <v>47.573887406988099</v>
      </c>
    </row>
    <row r="297" spans="1:5" ht="12.75" customHeight="1" x14ac:dyDescent="0.15">
      <c r="A297" s="78">
        <v>2</v>
      </c>
      <c r="B297" s="79" t="s">
        <v>2422</v>
      </c>
      <c r="C297" s="78">
        <v>572</v>
      </c>
      <c r="D297" s="78" t="s">
        <v>2088</v>
      </c>
      <c r="E297" s="80">
        <v>23.346599870231501</v>
      </c>
    </row>
    <row r="298" spans="1:5" ht="12.75" customHeight="1" x14ac:dyDescent="0.15">
      <c r="A298" s="78">
        <v>2</v>
      </c>
      <c r="B298" s="79" t="s">
        <v>2422</v>
      </c>
      <c r="C298" s="78">
        <v>573</v>
      </c>
      <c r="D298" s="78" t="s">
        <v>2087</v>
      </c>
      <c r="E298" s="80">
        <v>55.914923548902699</v>
      </c>
    </row>
    <row r="299" spans="1:5" ht="12.75" customHeight="1" x14ac:dyDescent="0.15">
      <c r="A299" s="78">
        <v>2</v>
      </c>
      <c r="B299" s="79" t="s">
        <v>2422</v>
      </c>
      <c r="C299" s="78">
        <v>574</v>
      </c>
      <c r="D299" s="78" t="s">
        <v>2086</v>
      </c>
      <c r="E299" s="80">
        <v>15.357754274156401</v>
      </c>
    </row>
    <row r="300" spans="1:5" ht="12.75" customHeight="1" x14ac:dyDescent="0.15">
      <c r="A300" s="78">
        <v>2</v>
      </c>
      <c r="B300" s="79" t="s">
        <v>2422</v>
      </c>
      <c r="C300" s="78">
        <v>575</v>
      </c>
      <c r="D300" s="78" t="s">
        <v>2085</v>
      </c>
      <c r="E300" s="80">
        <v>7.2400435886292103</v>
      </c>
    </row>
    <row r="301" spans="1:5" ht="12.75" customHeight="1" x14ac:dyDescent="0.15">
      <c r="A301" s="78">
        <v>2</v>
      </c>
      <c r="B301" s="79" t="s">
        <v>2422</v>
      </c>
      <c r="C301" s="78">
        <v>576</v>
      </c>
      <c r="D301" s="78" t="s">
        <v>2084</v>
      </c>
      <c r="E301" s="80">
        <v>98.173780251807997</v>
      </c>
    </row>
    <row r="302" spans="1:5" ht="12.75" customHeight="1" x14ac:dyDescent="0.15">
      <c r="A302" s="78">
        <v>2</v>
      </c>
      <c r="B302" s="79" t="s">
        <v>2422</v>
      </c>
      <c r="C302" s="78">
        <v>577</v>
      </c>
      <c r="D302" s="78" t="s">
        <v>2083</v>
      </c>
      <c r="E302" s="80">
        <v>5.8127478344417902</v>
      </c>
    </row>
    <row r="303" spans="1:5" ht="12.75" customHeight="1" x14ac:dyDescent="0.15">
      <c r="A303" s="78">
        <v>2</v>
      </c>
      <c r="B303" s="79" t="s">
        <v>2422</v>
      </c>
      <c r="C303" s="78">
        <v>578</v>
      </c>
      <c r="D303" s="78" t="s">
        <v>2082</v>
      </c>
      <c r="E303" s="80">
        <v>7.5601412982647798</v>
      </c>
    </row>
    <row r="304" spans="1:5" ht="12.75" customHeight="1" x14ac:dyDescent="0.15">
      <c r="A304" s="78">
        <v>2</v>
      </c>
      <c r="B304" s="79" t="s">
        <v>2422</v>
      </c>
      <c r="C304" s="78">
        <v>579</v>
      </c>
      <c r="D304" s="78" t="s">
        <v>2081</v>
      </c>
      <c r="E304" s="80">
        <v>40.152751873873903</v>
      </c>
    </row>
    <row r="305" spans="1:5" ht="12.75" customHeight="1" x14ac:dyDescent="0.15">
      <c r="A305" s="78">
        <v>2</v>
      </c>
      <c r="B305" s="79" t="s">
        <v>2422</v>
      </c>
      <c r="C305" s="78">
        <v>580</v>
      </c>
      <c r="D305" s="78" t="s">
        <v>2080</v>
      </c>
      <c r="E305" s="80">
        <v>17.272367749591201</v>
      </c>
    </row>
    <row r="306" spans="1:5" ht="12.75" customHeight="1" x14ac:dyDescent="0.15">
      <c r="A306" s="78">
        <v>2</v>
      </c>
      <c r="B306" s="79" t="s">
        <v>2422</v>
      </c>
      <c r="C306" s="78">
        <v>581</v>
      </c>
      <c r="D306" s="78" t="s">
        <v>2079</v>
      </c>
      <c r="E306" s="80">
        <v>34.348700867914999</v>
      </c>
    </row>
    <row r="307" spans="1:5" ht="12.75" customHeight="1" x14ac:dyDescent="0.15">
      <c r="A307" s="78">
        <v>2</v>
      </c>
      <c r="B307" s="79" t="s">
        <v>2422</v>
      </c>
      <c r="C307" s="78">
        <v>582</v>
      </c>
      <c r="D307" s="78" t="s">
        <v>2078</v>
      </c>
      <c r="E307" s="80">
        <v>23.1722669444278</v>
      </c>
    </row>
    <row r="308" spans="1:5" ht="12.75" customHeight="1" x14ac:dyDescent="0.15">
      <c r="A308" s="78">
        <v>2</v>
      </c>
      <c r="B308" s="79" t="s">
        <v>2422</v>
      </c>
      <c r="C308" s="78">
        <v>584</v>
      </c>
      <c r="D308" s="78" t="s">
        <v>2077</v>
      </c>
      <c r="E308" s="80">
        <v>51.254924909521002</v>
      </c>
    </row>
    <row r="309" spans="1:5" ht="12.75" customHeight="1" x14ac:dyDescent="0.15">
      <c r="A309" s="78">
        <v>2</v>
      </c>
      <c r="B309" s="79" t="s">
        <v>2422</v>
      </c>
      <c r="C309" s="78">
        <v>585</v>
      </c>
      <c r="D309" s="78" t="s">
        <v>2076</v>
      </c>
      <c r="E309" s="80">
        <v>16.103251498208</v>
      </c>
    </row>
    <row r="310" spans="1:5" ht="12.75" customHeight="1" x14ac:dyDescent="0.15">
      <c r="A310" s="78">
        <v>2</v>
      </c>
      <c r="B310" s="79" t="s">
        <v>2422</v>
      </c>
      <c r="C310" s="78">
        <v>586</v>
      </c>
      <c r="D310" s="78" t="s">
        <v>2075</v>
      </c>
      <c r="E310" s="80">
        <v>18.944515306812502</v>
      </c>
    </row>
    <row r="311" spans="1:5" ht="12.75" customHeight="1" x14ac:dyDescent="0.15">
      <c r="A311" s="78">
        <v>2</v>
      </c>
      <c r="B311" s="79" t="s">
        <v>2422</v>
      </c>
      <c r="C311" s="78">
        <v>587</v>
      </c>
      <c r="D311" s="78" t="s">
        <v>2074</v>
      </c>
      <c r="E311" s="80">
        <v>25.633993857067999</v>
      </c>
    </row>
    <row r="312" spans="1:5" ht="12.75" customHeight="1" x14ac:dyDescent="0.15">
      <c r="A312" s="78">
        <v>2</v>
      </c>
      <c r="B312" s="79" t="s">
        <v>2422</v>
      </c>
      <c r="C312" s="78">
        <v>588</v>
      </c>
      <c r="D312" s="78" t="s">
        <v>2073</v>
      </c>
      <c r="E312" s="80">
        <v>7.1078597398628602</v>
      </c>
    </row>
    <row r="313" spans="1:5" ht="12.75" customHeight="1" x14ac:dyDescent="0.15">
      <c r="A313" s="78">
        <v>2</v>
      </c>
      <c r="B313" s="79" t="s">
        <v>2422</v>
      </c>
      <c r="C313" s="78">
        <v>589</v>
      </c>
      <c r="D313" s="78" t="s">
        <v>2072</v>
      </c>
      <c r="E313" s="80">
        <v>11.901987044264899</v>
      </c>
    </row>
    <row r="314" spans="1:5" ht="12.75" customHeight="1" x14ac:dyDescent="0.15">
      <c r="A314" s="78">
        <v>2</v>
      </c>
      <c r="B314" s="79" t="s">
        <v>2422</v>
      </c>
      <c r="C314" s="78">
        <v>590</v>
      </c>
      <c r="D314" s="78" t="s">
        <v>2071</v>
      </c>
      <c r="E314" s="80">
        <v>20.1727325337799</v>
      </c>
    </row>
    <row r="315" spans="1:5" ht="12.75" customHeight="1" x14ac:dyDescent="0.15">
      <c r="A315" s="78">
        <v>2</v>
      </c>
      <c r="B315" s="79" t="s">
        <v>2422</v>
      </c>
      <c r="C315" s="78">
        <v>591</v>
      </c>
      <c r="D315" s="78" t="s">
        <v>2070</v>
      </c>
      <c r="E315" s="80">
        <v>14.355958449773899</v>
      </c>
    </row>
    <row r="316" spans="1:5" ht="12.75" customHeight="1" x14ac:dyDescent="0.15">
      <c r="A316" s="78">
        <v>2</v>
      </c>
      <c r="B316" s="79" t="s">
        <v>2422</v>
      </c>
      <c r="C316" s="78">
        <v>592</v>
      </c>
      <c r="D316" s="78" t="s">
        <v>2069</v>
      </c>
      <c r="E316" s="80">
        <v>14.0809749922241</v>
      </c>
    </row>
    <row r="317" spans="1:5" ht="12.75" customHeight="1" x14ac:dyDescent="0.15">
      <c r="A317" s="78">
        <v>2</v>
      </c>
      <c r="B317" s="79" t="s">
        <v>2422</v>
      </c>
      <c r="C317" s="78">
        <v>593</v>
      </c>
      <c r="D317" s="78" t="s">
        <v>2068</v>
      </c>
      <c r="E317" s="80">
        <v>43.823927455156401</v>
      </c>
    </row>
    <row r="318" spans="1:5" ht="12.75" customHeight="1" x14ac:dyDescent="0.15">
      <c r="A318" s="78">
        <v>2</v>
      </c>
      <c r="B318" s="79" t="s">
        <v>2422</v>
      </c>
      <c r="C318" s="78">
        <v>594</v>
      </c>
      <c r="D318" s="78" t="s">
        <v>2067</v>
      </c>
      <c r="E318" s="80">
        <v>37.867888319566703</v>
      </c>
    </row>
    <row r="319" spans="1:5" ht="12.75" customHeight="1" x14ac:dyDescent="0.15">
      <c r="A319" s="78">
        <v>2</v>
      </c>
      <c r="B319" s="79" t="s">
        <v>2422</v>
      </c>
      <c r="C319" s="78">
        <v>602</v>
      </c>
      <c r="D319" s="78" t="s">
        <v>2066</v>
      </c>
      <c r="E319" s="80">
        <v>23.001134328823799</v>
      </c>
    </row>
    <row r="320" spans="1:5" ht="12.75" customHeight="1" x14ac:dyDescent="0.15">
      <c r="A320" s="78">
        <v>2</v>
      </c>
      <c r="B320" s="79" t="s">
        <v>2422</v>
      </c>
      <c r="C320" s="78">
        <v>603</v>
      </c>
      <c r="D320" s="78" t="s">
        <v>2065</v>
      </c>
      <c r="E320" s="80">
        <v>15.585762448317301</v>
      </c>
    </row>
    <row r="321" spans="1:5" ht="12.75" customHeight="1" x14ac:dyDescent="0.15">
      <c r="A321" s="78">
        <v>2</v>
      </c>
      <c r="B321" s="79" t="s">
        <v>2422</v>
      </c>
      <c r="C321" s="78">
        <v>605</v>
      </c>
      <c r="D321" s="78" t="s">
        <v>2064</v>
      </c>
      <c r="E321" s="80">
        <v>27.2583667352019</v>
      </c>
    </row>
    <row r="322" spans="1:5" ht="12.75" customHeight="1" x14ac:dyDescent="0.15">
      <c r="A322" s="78">
        <v>2</v>
      </c>
      <c r="B322" s="79" t="s">
        <v>2422</v>
      </c>
      <c r="C322" s="78">
        <v>606</v>
      </c>
      <c r="D322" s="78" t="s">
        <v>2063</v>
      </c>
      <c r="E322" s="80">
        <v>5.1804435341496102</v>
      </c>
    </row>
    <row r="323" spans="1:5" ht="12.75" customHeight="1" x14ac:dyDescent="0.15">
      <c r="A323" s="78">
        <v>2</v>
      </c>
      <c r="B323" s="79" t="s">
        <v>2422</v>
      </c>
      <c r="C323" s="78">
        <v>607</v>
      </c>
      <c r="D323" s="78" t="s">
        <v>2062</v>
      </c>
      <c r="E323" s="80">
        <v>6.7049412369055199</v>
      </c>
    </row>
    <row r="324" spans="1:5" ht="12.75" customHeight="1" x14ac:dyDescent="0.15">
      <c r="A324" s="78">
        <v>2</v>
      </c>
      <c r="B324" s="79" t="s">
        <v>2422</v>
      </c>
      <c r="C324" s="78">
        <v>608</v>
      </c>
      <c r="D324" s="78" t="s">
        <v>2061</v>
      </c>
      <c r="E324" s="80">
        <v>29.628018621182999</v>
      </c>
    </row>
    <row r="325" spans="1:5" ht="12.75" customHeight="1" x14ac:dyDescent="0.15">
      <c r="A325" s="78">
        <v>2</v>
      </c>
      <c r="B325" s="79" t="s">
        <v>2422</v>
      </c>
      <c r="C325" s="78">
        <v>609</v>
      </c>
      <c r="D325" s="78" t="s">
        <v>2060</v>
      </c>
      <c r="E325" s="80">
        <v>6.4030933667910404</v>
      </c>
    </row>
    <row r="326" spans="1:5" ht="12.75" customHeight="1" x14ac:dyDescent="0.15">
      <c r="A326" s="78">
        <v>2</v>
      </c>
      <c r="B326" s="79" t="s">
        <v>2422</v>
      </c>
      <c r="C326" s="78">
        <v>610</v>
      </c>
      <c r="D326" s="78" t="s">
        <v>2059</v>
      </c>
      <c r="E326" s="80">
        <v>8.6898309894287493</v>
      </c>
    </row>
    <row r="327" spans="1:5" ht="12.75" customHeight="1" x14ac:dyDescent="0.15">
      <c r="A327" s="78">
        <v>2</v>
      </c>
      <c r="B327" s="79" t="s">
        <v>2422</v>
      </c>
      <c r="C327" s="78">
        <v>611</v>
      </c>
      <c r="D327" s="78" t="s">
        <v>2058</v>
      </c>
      <c r="E327" s="80">
        <v>16.6496646296793</v>
      </c>
    </row>
    <row r="328" spans="1:5" ht="12.75" customHeight="1" x14ac:dyDescent="0.15">
      <c r="A328" s="78">
        <v>2</v>
      </c>
      <c r="B328" s="79" t="s">
        <v>2422</v>
      </c>
      <c r="C328" s="78">
        <v>612</v>
      </c>
      <c r="D328" s="78" t="s">
        <v>2057</v>
      </c>
      <c r="E328" s="80">
        <v>47.576878654766702</v>
      </c>
    </row>
    <row r="329" spans="1:5" ht="12.75" customHeight="1" x14ac:dyDescent="0.15">
      <c r="A329" s="78">
        <v>2</v>
      </c>
      <c r="B329" s="79" t="s">
        <v>2422</v>
      </c>
      <c r="C329" s="78">
        <v>613</v>
      </c>
      <c r="D329" s="78" t="s">
        <v>2056</v>
      </c>
      <c r="E329" s="80">
        <v>20.431561474714702</v>
      </c>
    </row>
    <row r="330" spans="1:5" ht="12.75" customHeight="1" x14ac:dyDescent="0.15">
      <c r="A330" s="78">
        <v>2</v>
      </c>
      <c r="B330" s="79" t="s">
        <v>2422</v>
      </c>
      <c r="C330" s="78">
        <v>614</v>
      </c>
      <c r="D330" s="78" t="s">
        <v>2055</v>
      </c>
      <c r="E330" s="80">
        <v>31.583839266730902</v>
      </c>
    </row>
    <row r="331" spans="1:5" ht="12.75" customHeight="1" x14ac:dyDescent="0.15">
      <c r="A331" s="78">
        <v>2</v>
      </c>
      <c r="B331" s="79" t="s">
        <v>2422</v>
      </c>
      <c r="C331" s="78">
        <v>615</v>
      </c>
      <c r="D331" s="78" t="s">
        <v>2054</v>
      </c>
      <c r="E331" s="80">
        <v>9.6950559567011094</v>
      </c>
    </row>
    <row r="332" spans="1:5" ht="12.75" customHeight="1" x14ac:dyDescent="0.15">
      <c r="A332" s="78">
        <v>2</v>
      </c>
      <c r="B332" s="79" t="s">
        <v>2422</v>
      </c>
      <c r="C332" s="78">
        <v>616</v>
      </c>
      <c r="D332" s="78" t="s">
        <v>2053</v>
      </c>
      <c r="E332" s="80">
        <v>77.430135406021705</v>
      </c>
    </row>
    <row r="333" spans="1:5" ht="12.75" customHeight="1" x14ac:dyDescent="0.15">
      <c r="A333" s="78">
        <v>2</v>
      </c>
      <c r="B333" s="79" t="s">
        <v>2422</v>
      </c>
      <c r="C333" s="78">
        <v>617</v>
      </c>
      <c r="D333" s="78" t="s">
        <v>2052</v>
      </c>
      <c r="E333" s="80">
        <v>14.9780898323159</v>
      </c>
    </row>
    <row r="334" spans="1:5" ht="12.75" customHeight="1" x14ac:dyDescent="0.15">
      <c r="A334" s="78">
        <v>2</v>
      </c>
      <c r="B334" s="79" t="s">
        <v>2422</v>
      </c>
      <c r="C334" s="78">
        <v>619</v>
      </c>
      <c r="D334" s="78" t="s">
        <v>2051</v>
      </c>
      <c r="E334" s="80">
        <v>50.038729689461597</v>
      </c>
    </row>
    <row r="335" spans="1:5" ht="12.75" customHeight="1" x14ac:dyDescent="0.15">
      <c r="A335" s="78">
        <v>2</v>
      </c>
      <c r="B335" s="79" t="s">
        <v>2422</v>
      </c>
      <c r="C335" s="78">
        <v>620</v>
      </c>
      <c r="D335" s="78" t="s">
        <v>2050</v>
      </c>
      <c r="E335" s="80">
        <v>19.738183452780302</v>
      </c>
    </row>
    <row r="336" spans="1:5" ht="12.75" customHeight="1" x14ac:dyDescent="0.15">
      <c r="A336" s="78">
        <v>2</v>
      </c>
      <c r="B336" s="79" t="s">
        <v>2422</v>
      </c>
      <c r="C336" s="78">
        <v>622</v>
      </c>
      <c r="D336" s="78" t="s">
        <v>2049</v>
      </c>
      <c r="E336" s="80">
        <v>9.8822569533468005</v>
      </c>
    </row>
    <row r="337" spans="1:5" ht="12.75" customHeight="1" x14ac:dyDescent="0.15">
      <c r="A337" s="78">
        <v>2</v>
      </c>
      <c r="B337" s="79" t="s">
        <v>2422</v>
      </c>
      <c r="C337" s="78">
        <v>623</v>
      </c>
      <c r="D337" s="78" t="s">
        <v>2048</v>
      </c>
      <c r="E337" s="80">
        <v>23.736278027216699</v>
      </c>
    </row>
    <row r="338" spans="1:5" ht="12.75" customHeight="1" x14ac:dyDescent="0.15">
      <c r="A338" s="78">
        <v>2</v>
      </c>
      <c r="B338" s="79" t="s">
        <v>2422</v>
      </c>
      <c r="C338" s="78">
        <v>626</v>
      </c>
      <c r="D338" s="78" t="s">
        <v>2047</v>
      </c>
      <c r="E338" s="80">
        <v>38.143129077282197</v>
      </c>
    </row>
    <row r="339" spans="1:5" ht="12.75" customHeight="1" x14ac:dyDescent="0.15">
      <c r="A339" s="78">
        <v>2</v>
      </c>
      <c r="B339" s="79" t="s">
        <v>2422</v>
      </c>
      <c r="C339" s="78">
        <v>627</v>
      </c>
      <c r="D339" s="78" t="s">
        <v>2046</v>
      </c>
      <c r="E339" s="80">
        <v>77.416072758732696</v>
      </c>
    </row>
    <row r="340" spans="1:5" ht="12.75" customHeight="1" x14ac:dyDescent="0.15">
      <c r="A340" s="78">
        <v>2</v>
      </c>
      <c r="B340" s="79" t="s">
        <v>2422</v>
      </c>
      <c r="C340" s="78">
        <v>628</v>
      </c>
      <c r="D340" s="78" t="s">
        <v>2045</v>
      </c>
      <c r="E340" s="80">
        <v>13.5887159579373</v>
      </c>
    </row>
    <row r="341" spans="1:5" ht="12.75" customHeight="1" x14ac:dyDescent="0.15">
      <c r="A341" s="78">
        <v>2</v>
      </c>
      <c r="B341" s="79" t="s">
        <v>2422</v>
      </c>
      <c r="C341" s="78">
        <v>629</v>
      </c>
      <c r="D341" s="78" t="s">
        <v>2044</v>
      </c>
      <c r="E341" s="80">
        <v>10.127064146706299</v>
      </c>
    </row>
    <row r="342" spans="1:5" ht="12.75" customHeight="1" x14ac:dyDescent="0.15">
      <c r="A342" s="78">
        <v>2</v>
      </c>
      <c r="B342" s="79" t="s">
        <v>2422</v>
      </c>
      <c r="C342" s="78">
        <v>630</v>
      </c>
      <c r="D342" s="78" t="s">
        <v>2043</v>
      </c>
      <c r="E342" s="80">
        <v>9.0245270765717098</v>
      </c>
    </row>
    <row r="343" spans="1:5" ht="12.75" customHeight="1" x14ac:dyDescent="0.15">
      <c r="A343" s="78">
        <v>2</v>
      </c>
      <c r="B343" s="79" t="s">
        <v>2422</v>
      </c>
      <c r="C343" s="78">
        <v>632</v>
      </c>
      <c r="D343" s="78" t="s">
        <v>2042</v>
      </c>
      <c r="E343" s="80">
        <v>34.569559366690399</v>
      </c>
    </row>
    <row r="344" spans="1:5" ht="12.75" customHeight="1" x14ac:dyDescent="0.15">
      <c r="A344" s="78">
        <v>2</v>
      </c>
      <c r="B344" s="79" t="s">
        <v>2422</v>
      </c>
      <c r="C344" s="78">
        <v>661</v>
      </c>
      <c r="D344" s="78" t="s">
        <v>2041</v>
      </c>
      <c r="E344" s="80">
        <v>2.2902766105951602</v>
      </c>
    </row>
    <row r="345" spans="1:5" ht="12.75" customHeight="1" x14ac:dyDescent="0.15">
      <c r="A345" s="78">
        <v>2</v>
      </c>
      <c r="B345" s="79" t="s">
        <v>2422</v>
      </c>
      <c r="C345" s="78">
        <v>662</v>
      </c>
      <c r="D345" s="78" t="s">
        <v>2040</v>
      </c>
      <c r="E345" s="80">
        <v>34.100173692038602</v>
      </c>
    </row>
    <row r="346" spans="1:5" ht="12.75" customHeight="1" x14ac:dyDescent="0.15">
      <c r="A346" s="78">
        <v>2</v>
      </c>
      <c r="B346" s="79" t="s">
        <v>2422</v>
      </c>
      <c r="C346" s="78">
        <v>663</v>
      </c>
      <c r="D346" s="78" t="s">
        <v>2039</v>
      </c>
      <c r="E346" s="80">
        <v>18.780993947055801</v>
      </c>
    </row>
    <row r="347" spans="1:5" ht="12.75" customHeight="1" x14ac:dyDescent="0.15">
      <c r="A347" s="78">
        <v>2</v>
      </c>
      <c r="B347" s="79" t="s">
        <v>2422</v>
      </c>
      <c r="C347" s="78">
        <v>665</v>
      </c>
      <c r="D347" s="78" t="s">
        <v>2038</v>
      </c>
      <c r="E347" s="80">
        <v>7.7704576571968298</v>
      </c>
    </row>
    <row r="348" spans="1:5" ht="12.75" customHeight="1" x14ac:dyDescent="0.15">
      <c r="A348" s="78">
        <v>2</v>
      </c>
      <c r="B348" s="79" t="s">
        <v>2422</v>
      </c>
      <c r="C348" s="78">
        <v>666</v>
      </c>
      <c r="D348" s="78" t="s">
        <v>2037</v>
      </c>
      <c r="E348" s="80">
        <v>14.2920320302297</v>
      </c>
    </row>
    <row r="349" spans="1:5" ht="12.75" customHeight="1" x14ac:dyDescent="0.15">
      <c r="A349" s="78">
        <v>2</v>
      </c>
      <c r="B349" s="79" t="s">
        <v>2422</v>
      </c>
      <c r="C349" s="78">
        <v>667</v>
      </c>
      <c r="D349" s="78" t="s">
        <v>2036</v>
      </c>
      <c r="E349" s="80">
        <v>22.192639333447602</v>
      </c>
    </row>
    <row r="350" spans="1:5" ht="12.75" customHeight="1" x14ac:dyDescent="0.15">
      <c r="A350" s="78">
        <v>2</v>
      </c>
      <c r="B350" s="79" t="s">
        <v>2422</v>
      </c>
      <c r="C350" s="78">
        <v>668</v>
      </c>
      <c r="D350" s="78" t="s">
        <v>2035</v>
      </c>
      <c r="E350" s="80">
        <v>76.664940775098401</v>
      </c>
    </row>
    <row r="351" spans="1:5" ht="12.75" customHeight="1" x14ac:dyDescent="0.15">
      <c r="A351" s="78">
        <v>2</v>
      </c>
      <c r="B351" s="79" t="s">
        <v>2422</v>
      </c>
      <c r="C351" s="78">
        <v>669</v>
      </c>
      <c r="D351" s="78" t="s">
        <v>2034</v>
      </c>
      <c r="E351" s="80">
        <v>8.8635061460239193</v>
      </c>
    </row>
    <row r="352" spans="1:5" ht="12.75" customHeight="1" x14ac:dyDescent="0.15">
      <c r="A352" s="78">
        <v>2</v>
      </c>
      <c r="B352" s="79" t="s">
        <v>2422</v>
      </c>
      <c r="C352" s="78">
        <v>670</v>
      </c>
      <c r="D352" s="78" t="s">
        <v>2033</v>
      </c>
      <c r="E352" s="80">
        <v>72.055096970199301</v>
      </c>
    </row>
    <row r="353" spans="1:5" ht="12.75" customHeight="1" x14ac:dyDescent="0.15">
      <c r="A353" s="78">
        <v>2</v>
      </c>
      <c r="B353" s="79" t="s">
        <v>2422</v>
      </c>
      <c r="C353" s="78">
        <v>671</v>
      </c>
      <c r="D353" s="78" t="s">
        <v>2032</v>
      </c>
      <c r="E353" s="80">
        <v>11.5293422675619</v>
      </c>
    </row>
    <row r="354" spans="1:5" ht="12.75" customHeight="1" x14ac:dyDescent="0.15">
      <c r="A354" s="78">
        <v>2</v>
      </c>
      <c r="B354" s="79" t="s">
        <v>2422</v>
      </c>
      <c r="C354" s="78">
        <v>681</v>
      </c>
      <c r="D354" s="78" t="s">
        <v>2031</v>
      </c>
      <c r="E354" s="80">
        <v>4.3448542607813696</v>
      </c>
    </row>
    <row r="355" spans="1:5" ht="12.75" customHeight="1" x14ac:dyDescent="0.15">
      <c r="A355" s="78">
        <v>2</v>
      </c>
      <c r="B355" s="79" t="s">
        <v>2422</v>
      </c>
      <c r="C355" s="78">
        <v>683</v>
      </c>
      <c r="D355" s="78" t="s">
        <v>2030</v>
      </c>
      <c r="E355" s="80">
        <v>8.6398038687980705</v>
      </c>
    </row>
    <row r="356" spans="1:5" ht="12.75" customHeight="1" x14ac:dyDescent="0.15">
      <c r="A356" s="78">
        <v>2</v>
      </c>
      <c r="B356" s="79" t="s">
        <v>2422</v>
      </c>
      <c r="C356" s="78">
        <v>687</v>
      </c>
      <c r="D356" s="78" t="s">
        <v>2029</v>
      </c>
      <c r="E356" s="80">
        <v>10.2293725580766</v>
      </c>
    </row>
    <row r="357" spans="1:5" ht="12.75" customHeight="1" x14ac:dyDescent="0.15">
      <c r="A357" s="78">
        <v>2</v>
      </c>
      <c r="B357" s="79" t="s">
        <v>2422</v>
      </c>
      <c r="C357" s="78">
        <v>690</v>
      </c>
      <c r="D357" s="78" t="s">
        <v>2028</v>
      </c>
      <c r="E357" s="80">
        <v>37.878972417045397</v>
      </c>
    </row>
    <row r="358" spans="1:5" ht="12.75" customHeight="1" x14ac:dyDescent="0.15">
      <c r="A358" s="78">
        <v>2</v>
      </c>
      <c r="B358" s="79" t="s">
        <v>2422</v>
      </c>
      <c r="C358" s="78">
        <v>691</v>
      </c>
      <c r="D358" s="78" t="s">
        <v>2027</v>
      </c>
      <c r="E358" s="80">
        <v>20.472913165091001</v>
      </c>
    </row>
    <row r="359" spans="1:5" ht="12.75" customHeight="1" x14ac:dyDescent="0.15">
      <c r="A359" s="78">
        <v>2</v>
      </c>
      <c r="B359" s="79" t="s">
        <v>2422</v>
      </c>
      <c r="C359" s="78">
        <v>692</v>
      </c>
      <c r="D359" s="78" t="s">
        <v>2026</v>
      </c>
      <c r="E359" s="80">
        <v>4.2118975597530399</v>
      </c>
    </row>
    <row r="360" spans="1:5" ht="12.75" customHeight="1" x14ac:dyDescent="0.15">
      <c r="A360" s="78">
        <v>2</v>
      </c>
      <c r="B360" s="79" t="s">
        <v>2422</v>
      </c>
      <c r="C360" s="78">
        <v>694</v>
      </c>
      <c r="D360" s="78" t="s">
        <v>2025</v>
      </c>
      <c r="E360" s="80">
        <v>14.4036041229018</v>
      </c>
    </row>
    <row r="361" spans="1:5" ht="12.75" customHeight="1" x14ac:dyDescent="0.15">
      <c r="A361" s="78">
        <v>2</v>
      </c>
      <c r="B361" s="79" t="s">
        <v>2422</v>
      </c>
      <c r="C361" s="78">
        <v>696</v>
      </c>
      <c r="D361" s="78" t="s">
        <v>2024</v>
      </c>
      <c r="E361" s="80">
        <v>10.643367055659001</v>
      </c>
    </row>
    <row r="362" spans="1:5" ht="12.75" customHeight="1" x14ac:dyDescent="0.15">
      <c r="A362" s="78">
        <v>2</v>
      </c>
      <c r="B362" s="79" t="s">
        <v>2422</v>
      </c>
      <c r="C362" s="78">
        <v>700</v>
      </c>
      <c r="D362" s="78" t="s">
        <v>2023</v>
      </c>
      <c r="E362" s="80">
        <v>65.174269604826605</v>
      </c>
    </row>
    <row r="363" spans="1:5" ht="12.75" customHeight="1" x14ac:dyDescent="0.15">
      <c r="A363" s="78">
        <v>2</v>
      </c>
      <c r="B363" s="79" t="s">
        <v>2422</v>
      </c>
      <c r="C363" s="78">
        <v>701</v>
      </c>
      <c r="D363" s="78" t="s">
        <v>2022</v>
      </c>
      <c r="E363" s="80">
        <v>11.801649618600401</v>
      </c>
    </row>
    <row r="364" spans="1:5" ht="12.75" customHeight="1" x14ac:dyDescent="0.15">
      <c r="A364" s="78">
        <v>2</v>
      </c>
      <c r="B364" s="79" t="s">
        <v>2422</v>
      </c>
      <c r="C364" s="78">
        <v>703</v>
      </c>
      <c r="D364" s="78" t="s">
        <v>2021</v>
      </c>
      <c r="E364" s="80">
        <v>26.717574582521902</v>
      </c>
    </row>
    <row r="365" spans="1:5" ht="12.75" customHeight="1" x14ac:dyDescent="0.15">
      <c r="A365" s="78">
        <v>2</v>
      </c>
      <c r="B365" s="79" t="s">
        <v>2422</v>
      </c>
      <c r="C365" s="78">
        <v>704</v>
      </c>
      <c r="D365" s="78" t="s">
        <v>2020</v>
      </c>
      <c r="E365" s="80">
        <v>15.493921557135099</v>
      </c>
    </row>
    <row r="366" spans="1:5" ht="12.75" customHeight="1" x14ac:dyDescent="0.15">
      <c r="A366" s="78">
        <v>2</v>
      </c>
      <c r="B366" s="79" t="s">
        <v>2422</v>
      </c>
      <c r="C366" s="78">
        <v>706</v>
      </c>
      <c r="D366" s="78" t="s">
        <v>2019</v>
      </c>
      <c r="E366" s="80">
        <v>24.3405899149875</v>
      </c>
    </row>
    <row r="367" spans="1:5" ht="12.75" customHeight="1" x14ac:dyDescent="0.15">
      <c r="A367" s="78">
        <v>2</v>
      </c>
      <c r="B367" s="79" t="s">
        <v>2422</v>
      </c>
      <c r="C367" s="78">
        <v>707</v>
      </c>
      <c r="D367" s="78" t="s">
        <v>2018</v>
      </c>
      <c r="E367" s="80">
        <v>5.7894676419408597</v>
      </c>
    </row>
    <row r="368" spans="1:5" ht="12.75" customHeight="1" x14ac:dyDescent="0.15">
      <c r="A368" s="78">
        <v>2</v>
      </c>
      <c r="B368" s="79" t="s">
        <v>2422</v>
      </c>
      <c r="C368" s="78">
        <v>708</v>
      </c>
      <c r="D368" s="78" t="s">
        <v>2017</v>
      </c>
      <c r="E368" s="80">
        <v>8.2449514154730892</v>
      </c>
    </row>
    <row r="369" spans="1:5" ht="12.75" customHeight="1" x14ac:dyDescent="0.15">
      <c r="A369" s="78">
        <v>2</v>
      </c>
      <c r="B369" s="79" t="s">
        <v>2422</v>
      </c>
      <c r="C369" s="78">
        <v>709</v>
      </c>
      <c r="D369" s="78" t="s">
        <v>2016</v>
      </c>
      <c r="E369" s="80">
        <v>14.6089148459693</v>
      </c>
    </row>
    <row r="370" spans="1:5" ht="12.75" customHeight="1" x14ac:dyDescent="0.15">
      <c r="A370" s="78">
        <v>2</v>
      </c>
      <c r="B370" s="79" t="s">
        <v>2422</v>
      </c>
      <c r="C370" s="78">
        <v>711</v>
      </c>
      <c r="D370" s="78" t="s">
        <v>2015</v>
      </c>
      <c r="E370" s="80">
        <v>14.5399983093098</v>
      </c>
    </row>
    <row r="371" spans="1:5" ht="12.75" customHeight="1" x14ac:dyDescent="0.15">
      <c r="A371" s="78">
        <v>2</v>
      </c>
      <c r="B371" s="79" t="s">
        <v>2422</v>
      </c>
      <c r="C371" s="78">
        <v>713</v>
      </c>
      <c r="D371" s="78" t="s">
        <v>2014</v>
      </c>
      <c r="E371" s="80">
        <v>47.309269178970197</v>
      </c>
    </row>
    <row r="372" spans="1:5" ht="12.75" customHeight="1" x14ac:dyDescent="0.15">
      <c r="A372" s="78">
        <v>2</v>
      </c>
      <c r="B372" s="79" t="s">
        <v>2422</v>
      </c>
      <c r="C372" s="78">
        <v>715</v>
      </c>
      <c r="D372" s="78" t="s">
        <v>2013</v>
      </c>
      <c r="E372" s="80">
        <v>2.3544446458872601</v>
      </c>
    </row>
    <row r="373" spans="1:5" ht="12.75" customHeight="1" x14ac:dyDescent="0.15">
      <c r="A373" s="78">
        <v>2</v>
      </c>
      <c r="B373" s="79" t="s">
        <v>2422</v>
      </c>
      <c r="C373" s="78">
        <v>716</v>
      </c>
      <c r="D373" s="78" t="s">
        <v>2012</v>
      </c>
      <c r="E373" s="80">
        <v>35.962349338928298</v>
      </c>
    </row>
    <row r="374" spans="1:5" ht="12.75" customHeight="1" x14ac:dyDescent="0.15">
      <c r="A374" s="78">
        <v>2</v>
      </c>
      <c r="B374" s="79" t="s">
        <v>2422</v>
      </c>
      <c r="C374" s="78">
        <v>717</v>
      </c>
      <c r="D374" s="78" t="s">
        <v>2011</v>
      </c>
      <c r="E374" s="80">
        <v>55.156710302812797</v>
      </c>
    </row>
    <row r="375" spans="1:5" ht="12.75" customHeight="1" x14ac:dyDescent="0.15">
      <c r="A375" s="78">
        <v>2</v>
      </c>
      <c r="B375" s="79" t="s">
        <v>2422</v>
      </c>
      <c r="C375" s="78">
        <v>723</v>
      </c>
      <c r="D375" s="78" t="s">
        <v>2010</v>
      </c>
      <c r="E375" s="80">
        <v>30.77378223949</v>
      </c>
    </row>
    <row r="376" spans="1:5" ht="12.75" customHeight="1" x14ac:dyDescent="0.15">
      <c r="A376" s="78">
        <v>2</v>
      </c>
      <c r="B376" s="79" t="s">
        <v>2422</v>
      </c>
      <c r="C376" s="78">
        <v>724</v>
      </c>
      <c r="D376" s="78" t="s">
        <v>2009</v>
      </c>
      <c r="E376" s="80">
        <v>42.444184731173102</v>
      </c>
    </row>
    <row r="377" spans="1:5" ht="12.75" customHeight="1" x14ac:dyDescent="0.15">
      <c r="A377" s="78">
        <v>2</v>
      </c>
      <c r="B377" s="79" t="s">
        <v>2422</v>
      </c>
      <c r="C377" s="78">
        <v>726</v>
      </c>
      <c r="D377" s="78" t="s">
        <v>2008</v>
      </c>
      <c r="E377" s="80">
        <v>58.865055087596303</v>
      </c>
    </row>
    <row r="378" spans="1:5" ht="12.75" customHeight="1" x14ac:dyDescent="0.15">
      <c r="A378" s="78">
        <v>2</v>
      </c>
      <c r="B378" s="79" t="s">
        <v>2422</v>
      </c>
      <c r="C378" s="78">
        <v>731</v>
      </c>
      <c r="D378" s="78" t="s">
        <v>2007</v>
      </c>
      <c r="E378" s="80">
        <v>12.9773355267599</v>
      </c>
    </row>
    <row r="379" spans="1:5" ht="12.75" customHeight="1" x14ac:dyDescent="0.15">
      <c r="A379" s="78">
        <v>2</v>
      </c>
      <c r="B379" s="79" t="s">
        <v>2422</v>
      </c>
      <c r="C379" s="78">
        <v>732</v>
      </c>
      <c r="D379" s="78" t="s">
        <v>2006</v>
      </c>
      <c r="E379" s="80">
        <v>12.0492051696014</v>
      </c>
    </row>
    <row r="380" spans="1:5" ht="12.75" customHeight="1" x14ac:dyDescent="0.15">
      <c r="A380" s="78">
        <v>2</v>
      </c>
      <c r="B380" s="79" t="s">
        <v>2422</v>
      </c>
      <c r="C380" s="78">
        <v>733</v>
      </c>
      <c r="D380" s="78" t="s">
        <v>2005</v>
      </c>
      <c r="E380" s="80">
        <v>30.903354273660199</v>
      </c>
    </row>
    <row r="381" spans="1:5" ht="12.75" customHeight="1" x14ac:dyDescent="0.15">
      <c r="A381" s="78">
        <v>2</v>
      </c>
      <c r="B381" s="79" t="s">
        <v>2422</v>
      </c>
      <c r="C381" s="78">
        <v>734</v>
      </c>
      <c r="D381" s="78" t="s">
        <v>2004</v>
      </c>
      <c r="E381" s="80">
        <v>5.7555652939603998</v>
      </c>
    </row>
    <row r="382" spans="1:5" ht="12.75" customHeight="1" x14ac:dyDescent="0.15">
      <c r="A382" s="78">
        <v>2</v>
      </c>
      <c r="B382" s="79" t="s">
        <v>2422</v>
      </c>
      <c r="C382" s="78">
        <v>735</v>
      </c>
      <c r="D382" s="78" t="s">
        <v>2003</v>
      </c>
      <c r="E382" s="80">
        <v>9.2946305500910498</v>
      </c>
    </row>
    <row r="383" spans="1:5" ht="12.75" customHeight="1" x14ac:dyDescent="0.15">
      <c r="A383" s="78">
        <v>2</v>
      </c>
      <c r="B383" s="79" t="s">
        <v>2422</v>
      </c>
      <c r="C383" s="78">
        <v>736</v>
      </c>
      <c r="D383" s="78" t="s">
        <v>2002</v>
      </c>
      <c r="E383" s="80">
        <v>10.972210600507401</v>
      </c>
    </row>
    <row r="384" spans="1:5" ht="12.75" customHeight="1" x14ac:dyDescent="0.15">
      <c r="A384" s="78">
        <v>2</v>
      </c>
      <c r="B384" s="79" t="s">
        <v>2422</v>
      </c>
      <c r="C384" s="78">
        <v>737</v>
      </c>
      <c r="D384" s="78" t="s">
        <v>2001</v>
      </c>
      <c r="E384" s="80">
        <v>7.5705309328687296</v>
      </c>
    </row>
    <row r="385" spans="1:5" ht="12.75" customHeight="1" x14ac:dyDescent="0.15">
      <c r="A385" s="78">
        <v>2</v>
      </c>
      <c r="B385" s="79" t="s">
        <v>2422</v>
      </c>
      <c r="C385" s="78">
        <v>738</v>
      </c>
      <c r="D385" s="78" t="s">
        <v>2000</v>
      </c>
      <c r="E385" s="80">
        <v>8.4193866071345909</v>
      </c>
    </row>
    <row r="386" spans="1:5" ht="12.75" customHeight="1" x14ac:dyDescent="0.15">
      <c r="A386" s="78">
        <v>2</v>
      </c>
      <c r="B386" s="79" t="s">
        <v>2422</v>
      </c>
      <c r="C386" s="78">
        <v>739</v>
      </c>
      <c r="D386" s="78" t="s">
        <v>1999</v>
      </c>
      <c r="E386" s="80">
        <v>15.016052256614101</v>
      </c>
    </row>
    <row r="387" spans="1:5" ht="12.75" customHeight="1" x14ac:dyDescent="0.15">
      <c r="A387" s="78">
        <v>2</v>
      </c>
      <c r="B387" s="79" t="s">
        <v>2422</v>
      </c>
      <c r="C387" s="78">
        <v>740</v>
      </c>
      <c r="D387" s="78" t="s">
        <v>1998</v>
      </c>
      <c r="E387" s="80">
        <v>8.63662383673128</v>
      </c>
    </row>
    <row r="388" spans="1:5" ht="12.75" customHeight="1" x14ac:dyDescent="0.15">
      <c r="A388" s="78">
        <v>2</v>
      </c>
      <c r="B388" s="79" t="s">
        <v>2422</v>
      </c>
      <c r="C388" s="78">
        <v>741</v>
      </c>
      <c r="D388" s="78" t="s">
        <v>1997</v>
      </c>
      <c r="E388" s="80">
        <v>6.8306518919193104</v>
      </c>
    </row>
    <row r="389" spans="1:5" ht="12.75" customHeight="1" x14ac:dyDescent="0.15">
      <c r="A389" s="78">
        <v>2</v>
      </c>
      <c r="B389" s="79" t="s">
        <v>2422</v>
      </c>
      <c r="C389" s="78">
        <v>742</v>
      </c>
      <c r="D389" s="78" t="s">
        <v>1996</v>
      </c>
      <c r="E389" s="80">
        <v>12.127632549248901</v>
      </c>
    </row>
    <row r="390" spans="1:5" ht="12.75" customHeight="1" x14ac:dyDescent="0.15">
      <c r="A390" s="78">
        <v>2</v>
      </c>
      <c r="B390" s="79" t="s">
        <v>2422</v>
      </c>
      <c r="C390" s="78">
        <v>743</v>
      </c>
      <c r="D390" s="78" t="s">
        <v>1995</v>
      </c>
      <c r="E390" s="80">
        <v>21.783204673814399</v>
      </c>
    </row>
    <row r="391" spans="1:5" ht="12.75" customHeight="1" x14ac:dyDescent="0.15">
      <c r="A391" s="78">
        <v>2</v>
      </c>
      <c r="B391" s="79" t="s">
        <v>2422</v>
      </c>
      <c r="C391" s="78">
        <v>744</v>
      </c>
      <c r="D391" s="78" t="s">
        <v>1994</v>
      </c>
      <c r="E391" s="80">
        <v>20.7061369768292</v>
      </c>
    </row>
    <row r="392" spans="1:5" ht="12.75" customHeight="1" x14ac:dyDescent="0.15">
      <c r="A392" s="78">
        <v>2</v>
      </c>
      <c r="B392" s="79" t="s">
        <v>2422</v>
      </c>
      <c r="C392" s="78">
        <v>745</v>
      </c>
      <c r="D392" s="78" t="s">
        <v>1993</v>
      </c>
      <c r="E392" s="80">
        <v>20.2435361215767</v>
      </c>
    </row>
    <row r="393" spans="1:5" ht="12.75" customHeight="1" x14ac:dyDescent="0.15">
      <c r="A393" s="78">
        <v>2</v>
      </c>
      <c r="B393" s="79" t="s">
        <v>2422</v>
      </c>
      <c r="C393" s="78">
        <v>746</v>
      </c>
      <c r="D393" s="78" t="s">
        <v>1992</v>
      </c>
      <c r="E393" s="80">
        <v>25.725931482115101</v>
      </c>
    </row>
    <row r="394" spans="1:5" ht="12.75" customHeight="1" x14ac:dyDescent="0.15">
      <c r="A394" s="78">
        <v>2</v>
      </c>
      <c r="B394" s="79" t="s">
        <v>2422</v>
      </c>
      <c r="C394" s="78">
        <v>747</v>
      </c>
      <c r="D394" s="78" t="s">
        <v>1991</v>
      </c>
      <c r="E394" s="80">
        <v>9.5854803544416605</v>
      </c>
    </row>
    <row r="395" spans="1:5" ht="12.75" customHeight="1" x14ac:dyDescent="0.15">
      <c r="A395" s="78">
        <v>2</v>
      </c>
      <c r="B395" s="79" t="s">
        <v>2422</v>
      </c>
      <c r="C395" s="78">
        <v>748</v>
      </c>
      <c r="D395" s="78" t="s">
        <v>1990</v>
      </c>
      <c r="E395" s="80">
        <v>12.0568611291837</v>
      </c>
    </row>
    <row r="396" spans="1:5" ht="12.75" customHeight="1" x14ac:dyDescent="0.15">
      <c r="A396" s="78">
        <v>2</v>
      </c>
      <c r="B396" s="79" t="s">
        <v>2422</v>
      </c>
      <c r="C396" s="78">
        <v>749</v>
      </c>
      <c r="D396" s="78" t="s">
        <v>1989</v>
      </c>
      <c r="E396" s="80">
        <v>19.609885370457199</v>
      </c>
    </row>
    <row r="397" spans="1:5" ht="12.75" customHeight="1" x14ac:dyDescent="0.15">
      <c r="A397" s="78">
        <v>2</v>
      </c>
      <c r="B397" s="79" t="s">
        <v>2422</v>
      </c>
      <c r="C397" s="78">
        <v>750</v>
      </c>
      <c r="D397" s="78" t="s">
        <v>1988</v>
      </c>
      <c r="E397" s="80">
        <v>18.4950691690151</v>
      </c>
    </row>
    <row r="398" spans="1:5" ht="12.75" customHeight="1" x14ac:dyDescent="0.15">
      <c r="A398" s="78">
        <v>2</v>
      </c>
      <c r="B398" s="79" t="s">
        <v>2422</v>
      </c>
      <c r="C398" s="78">
        <v>751</v>
      </c>
      <c r="D398" s="78" t="s">
        <v>1987</v>
      </c>
      <c r="E398" s="80">
        <v>27.564355133561701</v>
      </c>
    </row>
    <row r="399" spans="1:5" ht="12.75" customHeight="1" x14ac:dyDescent="0.15">
      <c r="A399" s="78">
        <v>2</v>
      </c>
      <c r="B399" s="79" t="s">
        <v>2422</v>
      </c>
      <c r="C399" s="78">
        <v>754</v>
      </c>
      <c r="D399" s="78" t="s">
        <v>1986</v>
      </c>
      <c r="E399" s="80">
        <v>26.034993114961701</v>
      </c>
    </row>
    <row r="400" spans="1:5" ht="12.75" customHeight="1" x14ac:dyDescent="0.15">
      <c r="A400" s="78">
        <v>2</v>
      </c>
      <c r="B400" s="79" t="s">
        <v>2422</v>
      </c>
      <c r="C400" s="78">
        <v>755</v>
      </c>
      <c r="D400" s="78" t="s">
        <v>1985</v>
      </c>
      <c r="E400" s="80">
        <v>18.538011909917401</v>
      </c>
    </row>
    <row r="401" spans="1:5" ht="12.75" customHeight="1" x14ac:dyDescent="0.15">
      <c r="A401" s="78">
        <v>2</v>
      </c>
      <c r="B401" s="79" t="s">
        <v>2422</v>
      </c>
      <c r="C401" s="78">
        <v>756</v>
      </c>
      <c r="D401" s="78" t="s">
        <v>1984</v>
      </c>
      <c r="E401" s="80">
        <v>35.997688588174498</v>
      </c>
    </row>
    <row r="402" spans="1:5" ht="12.75" customHeight="1" x14ac:dyDescent="0.15">
      <c r="A402" s="78">
        <v>2</v>
      </c>
      <c r="B402" s="79" t="s">
        <v>2422</v>
      </c>
      <c r="C402" s="78">
        <v>761</v>
      </c>
      <c r="D402" s="78" t="s">
        <v>1983</v>
      </c>
      <c r="E402" s="80">
        <v>40.2367739819165</v>
      </c>
    </row>
    <row r="403" spans="1:5" ht="12.75" customHeight="1" x14ac:dyDescent="0.15">
      <c r="A403" s="78">
        <v>2</v>
      </c>
      <c r="B403" s="79" t="s">
        <v>2422</v>
      </c>
      <c r="C403" s="78">
        <v>762</v>
      </c>
      <c r="D403" s="78" t="s">
        <v>1982</v>
      </c>
      <c r="E403" s="80">
        <v>146.13935441757201</v>
      </c>
    </row>
    <row r="404" spans="1:5" ht="12.75" customHeight="1" x14ac:dyDescent="0.15">
      <c r="A404" s="78">
        <v>2</v>
      </c>
      <c r="B404" s="79" t="s">
        <v>2422</v>
      </c>
      <c r="C404" s="78">
        <v>763</v>
      </c>
      <c r="D404" s="78" t="s">
        <v>1981</v>
      </c>
      <c r="E404" s="80">
        <v>56.911934560159501</v>
      </c>
    </row>
    <row r="405" spans="1:5" ht="12.75" customHeight="1" x14ac:dyDescent="0.15">
      <c r="A405" s="78">
        <v>2</v>
      </c>
      <c r="B405" s="79" t="s">
        <v>2422</v>
      </c>
      <c r="C405" s="78">
        <v>766</v>
      </c>
      <c r="D405" s="78" t="s">
        <v>1980</v>
      </c>
      <c r="E405" s="80">
        <v>51.654818171646902</v>
      </c>
    </row>
    <row r="406" spans="1:5" ht="12.75" customHeight="1" x14ac:dyDescent="0.15">
      <c r="A406" s="78">
        <v>2</v>
      </c>
      <c r="B406" s="79" t="s">
        <v>2422</v>
      </c>
      <c r="C406" s="78">
        <v>767</v>
      </c>
      <c r="D406" s="78" t="s">
        <v>1979</v>
      </c>
      <c r="E406" s="80">
        <v>22.8300958108623</v>
      </c>
    </row>
    <row r="407" spans="1:5" ht="12.75" customHeight="1" x14ac:dyDescent="0.15">
      <c r="A407" s="78">
        <v>2</v>
      </c>
      <c r="B407" s="79" t="s">
        <v>2422</v>
      </c>
      <c r="C407" s="78">
        <v>768</v>
      </c>
      <c r="D407" s="78" t="s">
        <v>1978</v>
      </c>
      <c r="E407" s="80">
        <v>92.160506849411306</v>
      </c>
    </row>
    <row r="408" spans="1:5" ht="12.75" customHeight="1" x14ac:dyDescent="0.15">
      <c r="A408" s="78">
        <v>2</v>
      </c>
      <c r="B408" s="79" t="s">
        <v>2422</v>
      </c>
      <c r="C408" s="78">
        <v>769</v>
      </c>
      <c r="D408" s="78" t="s">
        <v>1977</v>
      </c>
      <c r="E408" s="80">
        <v>44.406048189599503</v>
      </c>
    </row>
    <row r="409" spans="1:5" ht="12.75" customHeight="1" x14ac:dyDescent="0.15">
      <c r="A409" s="78">
        <v>2</v>
      </c>
      <c r="B409" s="79" t="s">
        <v>2422</v>
      </c>
      <c r="C409" s="78">
        <v>770</v>
      </c>
      <c r="D409" s="78" t="s">
        <v>1976</v>
      </c>
      <c r="E409" s="80">
        <v>16.873437839092201</v>
      </c>
    </row>
    <row r="410" spans="1:5" ht="12.75" customHeight="1" x14ac:dyDescent="0.15">
      <c r="A410" s="78">
        <v>2</v>
      </c>
      <c r="B410" s="79" t="s">
        <v>2422</v>
      </c>
      <c r="C410" s="78">
        <v>782</v>
      </c>
      <c r="D410" s="78" t="s">
        <v>1975</v>
      </c>
      <c r="E410" s="80">
        <v>47.781981649974497</v>
      </c>
    </row>
    <row r="411" spans="1:5" ht="12.75" customHeight="1" x14ac:dyDescent="0.15">
      <c r="A411" s="78">
        <v>2</v>
      </c>
      <c r="B411" s="79" t="s">
        <v>2422</v>
      </c>
      <c r="C411" s="78">
        <v>783</v>
      </c>
      <c r="D411" s="78" t="s">
        <v>1974</v>
      </c>
      <c r="E411" s="80">
        <v>49.468052575211701</v>
      </c>
    </row>
    <row r="412" spans="1:5" ht="12.75" customHeight="1" x14ac:dyDescent="0.15">
      <c r="A412" s="78">
        <v>2</v>
      </c>
      <c r="B412" s="79" t="s">
        <v>2422</v>
      </c>
      <c r="C412" s="78">
        <v>784</v>
      </c>
      <c r="D412" s="78" t="s">
        <v>1973</v>
      </c>
      <c r="E412" s="80">
        <v>86.225781477940004</v>
      </c>
    </row>
    <row r="413" spans="1:5" ht="12.75" customHeight="1" x14ac:dyDescent="0.15">
      <c r="A413" s="78">
        <v>2</v>
      </c>
      <c r="B413" s="79" t="s">
        <v>2422</v>
      </c>
      <c r="C413" s="78">
        <v>785</v>
      </c>
      <c r="D413" s="78" t="s">
        <v>1972</v>
      </c>
      <c r="E413" s="80">
        <v>74.239549063706505</v>
      </c>
    </row>
    <row r="414" spans="1:5" ht="12.75" customHeight="1" x14ac:dyDescent="0.15">
      <c r="A414" s="78">
        <v>2</v>
      </c>
      <c r="B414" s="79" t="s">
        <v>2422</v>
      </c>
      <c r="C414" s="78">
        <v>786</v>
      </c>
      <c r="D414" s="78" t="s">
        <v>1971</v>
      </c>
      <c r="E414" s="80">
        <v>26.101889624235</v>
      </c>
    </row>
    <row r="415" spans="1:5" ht="12.75" customHeight="1" x14ac:dyDescent="0.15">
      <c r="A415" s="78">
        <v>2</v>
      </c>
      <c r="B415" s="79" t="s">
        <v>2422</v>
      </c>
      <c r="C415" s="78">
        <v>791</v>
      </c>
      <c r="D415" s="78" t="s">
        <v>1970</v>
      </c>
      <c r="E415" s="80">
        <v>85.370144395617402</v>
      </c>
    </row>
    <row r="416" spans="1:5" ht="12.75" customHeight="1" x14ac:dyDescent="0.15">
      <c r="A416" s="78">
        <v>2</v>
      </c>
      <c r="B416" s="79" t="s">
        <v>2422</v>
      </c>
      <c r="C416" s="78">
        <v>792</v>
      </c>
      <c r="D416" s="78" t="s">
        <v>1969</v>
      </c>
      <c r="E416" s="80">
        <v>88.170328534078706</v>
      </c>
    </row>
    <row r="417" spans="1:5" ht="12.75" customHeight="1" x14ac:dyDescent="0.15">
      <c r="A417" s="78">
        <v>2</v>
      </c>
      <c r="B417" s="79" t="s">
        <v>2422</v>
      </c>
      <c r="C417" s="78">
        <v>793</v>
      </c>
      <c r="D417" s="78" t="s">
        <v>1968</v>
      </c>
      <c r="E417" s="80">
        <v>56.560161518068497</v>
      </c>
    </row>
    <row r="418" spans="1:5" ht="12.75" customHeight="1" x14ac:dyDescent="0.15">
      <c r="A418" s="78">
        <v>2</v>
      </c>
      <c r="B418" s="79" t="s">
        <v>2422</v>
      </c>
      <c r="C418" s="78">
        <v>794</v>
      </c>
      <c r="D418" s="78" t="s">
        <v>1967</v>
      </c>
      <c r="E418" s="80">
        <v>96.6255951963211</v>
      </c>
    </row>
    <row r="419" spans="1:5" ht="12.75" customHeight="1" x14ac:dyDescent="0.15">
      <c r="A419" s="78">
        <v>2</v>
      </c>
      <c r="B419" s="79" t="s">
        <v>2422</v>
      </c>
      <c r="C419" s="78">
        <v>841</v>
      </c>
      <c r="D419" s="78" t="s">
        <v>1966</v>
      </c>
      <c r="E419" s="80">
        <v>43.585823276432102</v>
      </c>
    </row>
    <row r="420" spans="1:5" ht="12.75" customHeight="1" x14ac:dyDescent="0.15">
      <c r="A420" s="78">
        <v>2</v>
      </c>
      <c r="B420" s="79" t="s">
        <v>2422</v>
      </c>
      <c r="C420" s="78">
        <v>842</v>
      </c>
      <c r="D420" s="78" t="s">
        <v>1965</v>
      </c>
      <c r="E420" s="80">
        <v>30.845669307163298</v>
      </c>
    </row>
    <row r="421" spans="1:5" ht="12.75" customHeight="1" x14ac:dyDescent="0.15">
      <c r="A421" s="78">
        <v>2</v>
      </c>
      <c r="B421" s="79" t="s">
        <v>2422</v>
      </c>
      <c r="C421" s="78">
        <v>843</v>
      </c>
      <c r="D421" s="78" t="s">
        <v>1964</v>
      </c>
      <c r="E421" s="80">
        <v>167.90531526921299</v>
      </c>
    </row>
    <row r="422" spans="1:5" ht="12.75" customHeight="1" x14ac:dyDescent="0.15">
      <c r="A422" s="78">
        <v>2</v>
      </c>
      <c r="B422" s="79" t="s">
        <v>2422</v>
      </c>
      <c r="C422" s="78">
        <v>852</v>
      </c>
      <c r="D422" s="78" t="s">
        <v>1963</v>
      </c>
      <c r="E422" s="80">
        <v>85.7038690996837</v>
      </c>
    </row>
    <row r="423" spans="1:5" ht="12.75" customHeight="1" x14ac:dyDescent="0.15">
      <c r="A423" s="78">
        <v>2</v>
      </c>
      <c r="B423" s="79" t="s">
        <v>2422</v>
      </c>
      <c r="C423" s="78">
        <v>853</v>
      </c>
      <c r="D423" s="78" t="s">
        <v>1962</v>
      </c>
      <c r="E423" s="80">
        <v>84.420842108577901</v>
      </c>
    </row>
    <row r="424" spans="1:5" ht="12.75" customHeight="1" x14ac:dyDescent="0.15">
      <c r="A424" s="78">
        <v>2</v>
      </c>
      <c r="B424" s="79" t="s">
        <v>2422</v>
      </c>
      <c r="C424" s="78">
        <v>855</v>
      </c>
      <c r="D424" s="78" t="s">
        <v>1961</v>
      </c>
      <c r="E424" s="80">
        <v>105.714639057507</v>
      </c>
    </row>
    <row r="425" spans="1:5" ht="12.75" customHeight="1" x14ac:dyDescent="0.15">
      <c r="A425" s="78">
        <v>2</v>
      </c>
      <c r="B425" s="79" t="s">
        <v>2422</v>
      </c>
      <c r="C425" s="78">
        <v>861</v>
      </c>
      <c r="D425" s="78" t="s">
        <v>1960</v>
      </c>
      <c r="E425" s="80">
        <v>85.323900591076594</v>
      </c>
    </row>
    <row r="426" spans="1:5" ht="12.75" customHeight="1" x14ac:dyDescent="0.15">
      <c r="A426" s="78">
        <v>2</v>
      </c>
      <c r="B426" s="79" t="s">
        <v>2422</v>
      </c>
      <c r="C426" s="78">
        <v>863</v>
      </c>
      <c r="D426" s="78" t="s">
        <v>1959</v>
      </c>
      <c r="E426" s="80">
        <v>21.073241077033899</v>
      </c>
    </row>
    <row r="427" spans="1:5" ht="12.75" customHeight="1" x14ac:dyDescent="0.15">
      <c r="A427" s="78">
        <v>2</v>
      </c>
      <c r="B427" s="79" t="s">
        <v>2422</v>
      </c>
      <c r="C427" s="78">
        <v>866</v>
      </c>
      <c r="D427" s="78" t="s">
        <v>1958</v>
      </c>
      <c r="E427" s="80">
        <v>20.604577804062799</v>
      </c>
    </row>
    <row r="428" spans="1:5" ht="12.75" customHeight="1" x14ac:dyDescent="0.15">
      <c r="A428" s="78">
        <v>2</v>
      </c>
      <c r="B428" s="79" t="s">
        <v>2422</v>
      </c>
      <c r="C428" s="78">
        <v>867</v>
      </c>
      <c r="D428" s="78" t="s">
        <v>1957</v>
      </c>
      <c r="E428" s="80">
        <v>16.147429764870999</v>
      </c>
    </row>
    <row r="429" spans="1:5" ht="12.75" customHeight="1" x14ac:dyDescent="0.15">
      <c r="A429" s="78">
        <v>2</v>
      </c>
      <c r="B429" s="79" t="s">
        <v>2422</v>
      </c>
      <c r="C429" s="78">
        <v>868</v>
      </c>
      <c r="D429" s="78" t="s">
        <v>1956</v>
      </c>
      <c r="E429" s="80">
        <v>5.2593422499797802</v>
      </c>
    </row>
    <row r="430" spans="1:5" ht="12.75" customHeight="1" x14ac:dyDescent="0.15">
      <c r="A430" s="78">
        <v>2</v>
      </c>
      <c r="B430" s="79" t="s">
        <v>2422</v>
      </c>
      <c r="C430" s="78">
        <v>869</v>
      </c>
      <c r="D430" s="78" t="s">
        <v>1955</v>
      </c>
      <c r="E430" s="80">
        <v>8.7864616071949193</v>
      </c>
    </row>
    <row r="431" spans="1:5" ht="12.75" customHeight="1" x14ac:dyDescent="0.15">
      <c r="A431" s="78">
        <v>2</v>
      </c>
      <c r="B431" s="79" t="s">
        <v>2422</v>
      </c>
      <c r="C431" s="78">
        <v>870</v>
      </c>
      <c r="D431" s="78" t="s">
        <v>1954</v>
      </c>
      <c r="E431" s="80">
        <v>23.123846051621101</v>
      </c>
    </row>
    <row r="432" spans="1:5" ht="12.75" customHeight="1" x14ac:dyDescent="0.15">
      <c r="A432" s="78">
        <v>2</v>
      </c>
      <c r="B432" s="79" t="s">
        <v>2422</v>
      </c>
      <c r="C432" s="78">
        <v>872</v>
      </c>
      <c r="D432" s="78" t="s">
        <v>1953</v>
      </c>
      <c r="E432" s="80">
        <v>31.474216220561001</v>
      </c>
    </row>
    <row r="433" spans="1:5" ht="12.75" customHeight="1" x14ac:dyDescent="0.15">
      <c r="A433" s="78">
        <v>2</v>
      </c>
      <c r="B433" s="79" t="s">
        <v>2422</v>
      </c>
      <c r="C433" s="78">
        <v>877</v>
      </c>
      <c r="D433" s="78" t="s">
        <v>1952</v>
      </c>
      <c r="E433" s="80">
        <v>16.151955740326201</v>
      </c>
    </row>
    <row r="434" spans="1:5" ht="12.75" customHeight="1" x14ac:dyDescent="0.15">
      <c r="A434" s="78">
        <v>2</v>
      </c>
      <c r="B434" s="79" t="s">
        <v>2422</v>
      </c>
      <c r="C434" s="78">
        <v>879</v>
      </c>
      <c r="D434" s="78" t="s">
        <v>1951</v>
      </c>
      <c r="E434" s="80">
        <v>72.071291123738803</v>
      </c>
    </row>
    <row r="435" spans="1:5" ht="12.75" customHeight="1" x14ac:dyDescent="0.15">
      <c r="A435" s="78">
        <v>2</v>
      </c>
      <c r="B435" s="79" t="s">
        <v>2422</v>
      </c>
      <c r="C435" s="78">
        <v>880</v>
      </c>
      <c r="D435" s="78" t="s">
        <v>1950</v>
      </c>
      <c r="E435" s="80">
        <v>72.665250749663997</v>
      </c>
    </row>
    <row r="436" spans="1:5" ht="12.75" customHeight="1" x14ac:dyDescent="0.15">
      <c r="A436" s="78">
        <v>2</v>
      </c>
      <c r="B436" s="79" t="s">
        <v>2422</v>
      </c>
      <c r="C436" s="78">
        <v>883</v>
      </c>
      <c r="D436" s="78" t="s">
        <v>1949</v>
      </c>
      <c r="E436" s="80">
        <v>17.062674072441499</v>
      </c>
    </row>
    <row r="437" spans="1:5" ht="12.75" customHeight="1" x14ac:dyDescent="0.15">
      <c r="A437" s="78">
        <v>2</v>
      </c>
      <c r="B437" s="79" t="s">
        <v>2422</v>
      </c>
      <c r="C437" s="78">
        <v>884</v>
      </c>
      <c r="D437" s="78" t="s">
        <v>1948</v>
      </c>
      <c r="E437" s="80">
        <v>18.810237641718501</v>
      </c>
    </row>
    <row r="438" spans="1:5" ht="12.75" customHeight="1" x14ac:dyDescent="0.15">
      <c r="A438" s="78">
        <v>2</v>
      </c>
      <c r="B438" s="79" t="s">
        <v>2422</v>
      </c>
      <c r="C438" s="78">
        <v>885</v>
      </c>
      <c r="D438" s="78" t="s">
        <v>1947</v>
      </c>
      <c r="E438" s="80">
        <v>17.911217505004299</v>
      </c>
    </row>
    <row r="439" spans="1:5" ht="12.75" customHeight="1" x14ac:dyDescent="0.15">
      <c r="A439" s="78">
        <v>2</v>
      </c>
      <c r="B439" s="79" t="s">
        <v>2422</v>
      </c>
      <c r="C439" s="78">
        <v>886</v>
      </c>
      <c r="D439" s="78" t="s">
        <v>1946</v>
      </c>
      <c r="E439" s="80">
        <v>35.806770564283497</v>
      </c>
    </row>
    <row r="440" spans="1:5" ht="12.75" customHeight="1" x14ac:dyDescent="0.15">
      <c r="A440" s="78">
        <v>2</v>
      </c>
      <c r="B440" s="79" t="s">
        <v>2422</v>
      </c>
      <c r="C440" s="78">
        <v>888</v>
      </c>
      <c r="D440" s="78" t="s">
        <v>1945</v>
      </c>
      <c r="E440" s="80">
        <v>32.548147172910902</v>
      </c>
    </row>
    <row r="441" spans="1:5" ht="12.75" customHeight="1" x14ac:dyDescent="0.15">
      <c r="A441" s="78">
        <v>2</v>
      </c>
      <c r="B441" s="79" t="s">
        <v>2422</v>
      </c>
      <c r="C441" s="78">
        <v>889</v>
      </c>
      <c r="D441" s="78" t="s">
        <v>2423</v>
      </c>
      <c r="E441" s="80">
        <v>23.043741351364101</v>
      </c>
    </row>
    <row r="442" spans="1:5" ht="12.75" customHeight="1" x14ac:dyDescent="0.15">
      <c r="A442" s="78">
        <v>2</v>
      </c>
      <c r="B442" s="79" t="s">
        <v>2422</v>
      </c>
      <c r="C442" s="78">
        <v>901</v>
      </c>
      <c r="D442" s="78" t="s">
        <v>1944</v>
      </c>
      <c r="E442" s="80">
        <v>125.63419890089899</v>
      </c>
    </row>
    <row r="443" spans="1:5" ht="12.75" customHeight="1" x14ac:dyDescent="0.15">
      <c r="A443" s="78">
        <v>2</v>
      </c>
      <c r="B443" s="79" t="s">
        <v>2422</v>
      </c>
      <c r="C443" s="78">
        <v>902</v>
      </c>
      <c r="D443" s="78" t="s">
        <v>1943</v>
      </c>
      <c r="E443" s="80">
        <v>163.42188069178599</v>
      </c>
    </row>
    <row r="444" spans="1:5" ht="12.75" customHeight="1" x14ac:dyDescent="0.15">
      <c r="A444" s="78">
        <v>2</v>
      </c>
      <c r="B444" s="79" t="s">
        <v>2422</v>
      </c>
      <c r="C444" s="78">
        <v>903</v>
      </c>
      <c r="D444" s="78" t="s">
        <v>1942</v>
      </c>
      <c r="E444" s="80">
        <v>72.031370547745496</v>
      </c>
    </row>
    <row r="445" spans="1:5" ht="12.75" customHeight="1" x14ac:dyDescent="0.15">
      <c r="A445" s="78">
        <v>2</v>
      </c>
      <c r="B445" s="79" t="s">
        <v>2422</v>
      </c>
      <c r="C445" s="78">
        <v>904</v>
      </c>
      <c r="D445" s="78" t="s">
        <v>1941</v>
      </c>
      <c r="E445" s="80">
        <v>61.579836416061099</v>
      </c>
    </row>
    <row r="446" spans="1:5" ht="12.75" customHeight="1" x14ac:dyDescent="0.15">
      <c r="A446" s="78">
        <v>2</v>
      </c>
      <c r="B446" s="79" t="s">
        <v>2422</v>
      </c>
      <c r="C446" s="78">
        <v>905</v>
      </c>
      <c r="D446" s="78" t="s">
        <v>1940</v>
      </c>
      <c r="E446" s="80">
        <v>55.465808450036697</v>
      </c>
    </row>
    <row r="447" spans="1:5" ht="12.75" customHeight="1" x14ac:dyDescent="0.15">
      <c r="A447" s="78">
        <v>2</v>
      </c>
      <c r="B447" s="79" t="s">
        <v>2422</v>
      </c>
      <c r="C447" s="78">
        <v>906</v>
      </c>
      <c r="D447" s="78" t="s">
        <v>1939</v>
      </c>
      <c r="E447" s="80">
        <v>53.803791797153103</v>
      </c>
    </row>
    <row r="448" spans="1:5" ht="12.75" customHeight="1" x14ac:dyDescent="0.15">
      <c r="A448" s="78">
        <v>2</v>
      </c>
      <c r="B448" s="79" t="s">
        <v>2422</v>
      </c>
      <c r="C448" s="78">
        <v>907</v>
      </c>
      <c r="D448" s="78" t="s">
        <v>1938</v>
      </c>
      <c r="E448" s="80">
        <v>64.213072885873501</v>
      </c>
    </row>
    <row r="449" spans="1:5" ht="12.75" customHeight="1" x14ac:dyDescent="0.15">
      <c r="A449" s="78">
        <v>2</v>
      </c>
      <c r="B449" s="79" t="s">
        <v>2422</v>
      </c>
      <c r="C449" s="78">
        <v>908</v>
      </c>
      <c r="D449" s="78" t="s">
        <v>1937</v>
      </c>
      <c r="E449" s="80">
        <v>94.015870542406304</v>
      </c>
    </row>
    <row r="450" spans="1:5" ht="12.75" customHeight="1" x14ac:dyDescent="0.15">
      <c r="A450" s="78">
        <v>2</v>
      </c>
      <c r="B450" s="79" t="s">
        <v>2422</v>
      </c>
      <c r="C450" s="78">
        <v>909</v>
      </c>
      <c r="D450" s="78" t="s">
        <v>1936</v>
      </c>
      <c r="E450" s="80">
        <v>45.793156451911202</v>
      </c>
    </row>
    <row r="451" spans="1:5" ht="12.75" customHeight="1" x14ac:dyDescent="0.15">
      <c r="A451" s="78">
        <v>2</v>
      </c>
      <c r="B451" s="79" t="s">
        <v>2422</v>
      </c>
      <c r="C451" s="78">
        <v>921</v>
      </c>
      <c r="D451" s="78" t="s">
        <v>1935</v>
      </c>
      <c r="E451" s="80">
        <v>15.5365295158165</v>
      </c>
    </row>
    <row r="452" spans="1:5" ht="12.75" customHeight="1" x14ac:dyDescent="0.15">
      <c r="A452" s="78">
        <v>2</v>
      </c>
      <c r="B452" s="79" t="s">
        <v>2422</v>
      </c>
      <c r="C452" s="78">
        <v>922</v>
      </c>
      <c r="D452" s="78" t="s">
        <v>1934</v>
      </c>
      <c r="E452" s="80">
        <v>21.4997166249222</v>
      </c>
    </row>
    <row r="453" spans="1:5" ht="12.75" customHeight="1" x14ac:dyDescent="0.15">
      <c r="A453" s="78">
        <v>2</v>
      </c>
      <c r="B453" s="79" t="s">
        <v>2422</v>
      </c>
      <c r="C453" s="78">
        <v>923</v>
      </c>
      <c r="D453" s="78" t="s">
        <v>1933</v>
      </c>
      <c r="E453" s="80">
        <v>39.133731810702997</v>
      </c>
    </row>
    <row r="454" spans="1:5" ht="12.75" customHeight="1" x14ac:dyDescent="0.15">
      <c r="A454" s="78">
        <v>2</v>
      </c>
      <c r="B454" s="79" t="s">
        <v>2422</v>
      </c>
      <c r="C454" s="78">
        <v>924</v>
      </c>
      <c r="D454" s="78" t="s">
        <v>1932</v>
      </c>
      <c r="E454" s="80">
        <v>26.753101948409501</v>
      </c>
    </row>
    <row r="455" spans="1:5" ht="12.75" customHeight="1" x14ac:dyDescent="0.15">
      <c r="A455" s="78">
        <v>2</v>
      </c>
      <c r="B455" s="79" t="s">
        <v>2422</v>
      </c>
      <c r="C455" s="78">
        <v>925</v>
      </c>
      <c r="D455" s="78" t="s">
        <v>1931</v>
      </c>
      <c r="E455" s="80">
        <v>12.7446135603866</v>
      </c>
    </row>
    <row r="456" spans="1:5" ht="12.75" customHeight="1" x14ac:dyDescent="0.15">
      <c r="A456" s="78">
        <v>2</v>
      </c>
      <c r="B456" s="79" t="s">
        <v>2422</v>
      </c>
      <c r="C456" s="78">
        <v>927</v>
      </c>
      <c r="D456" s="78" t="s">
        <v>1930</v>
      </c>
      <c r="E456" s="80">
        <v>14.998534535113301</v>
      </c>
    </row>
    <row r="457" spans="1:5" ht="12.75" customHeight="1" x14ac:dyDescent="0.15">
      <c r="A457" s="78">
        <v>2</v>
      </c>
      <c r="B457" s="79" t="s">
        <v>2422</v>
      </c>
      <c r="C457" s="78">
        <v>928</v>
      </c>
      <c r="D457" s="78" t="s">
        <v>1929</v>
      </c>
      <c r="E457" s="80">
        <v>33.582931596477501</v>
      </c>
    </row>
    <row r="458" spans="1:5" ht="12.75" customHeight="1" x14ac:dyDescent="0.15">
      <c r="A458" s="78">
        <v>2</v>
      </c>
      <c r="B458" s="79" t="s">
        <v>2422</v>
      </c>
      <c r="C458" s="78">
        <v>929</v>
      </c>
      <c r="D458" s="78" t="s">
        <v>1928</v>
      </c>
      <c r="E458" s="80">
        <v>20.723282593899999</v>
      </c>
    </row>
    <row r="459" spans="1:5" ht="12.75" customHeight="1" x14ac:dyDescent="0.15">
      <c r="A459" s="78">
        <v>2</v>
      </c>
      <c r="B459" s="79" t="s">
        <v>2422</v>
      </c>
      <c r="C459" s="78">
        <v>931</v>
      </c>
      <c r="D459" s="78" t="s">
        <v>1927</v>
      </c>
      <c r="E459" s="80">
        <v>16.4806965893663</v>
      </c>
    </row>
    <row r="460" spans="1:5" ht="12.75" customHeight="1" x14ac:dyDescent="0.15">
      <c r="A460" s="78">
        <v>2</v>
      </c>
      <c r="B460" s="79" t="s">
        <v>2422</v>
      </c>
      <c r="C460" s="78">
        <v>932</v>
      </c>
      <c r="D460" s="78" t="s">
        <v>1926</v>
      </c>
      <c r="E460" s="80">
        <v>18.956837809540101</v>
      </c>
    </row>
    <row r="461" spans="1:5" ht="12.75" customHeight="1" x14ac:dyDescent="0.15">
      <c r="A461" s="78">
        <v>2</v>
      </c>
      <c r="B461" s="79" t="s">
        <v>2422</v>
      </c>
      <c r="C461" s="78">
        <v>934</v>
      </c>
      <c r="D461" s="78" t="s">
        <v>1925</v>
      </c>
      <c r="E461" s="80">
        <v>17.590731459626699</v>
      </c>
    </row>
    <row r="462" spans="1:5" ht="12.75" customHeight="1" x14ac:dyDescent="0.15">
      <c r="A462" s="78">
        <v>2</v>
      </c>
      <c r="B462" s="79" t="s">
        <v>2422</v>
      </c>
      <c r="C462" s="78">
        <v>935</v>
      </c>
      <c r="D462" s="78" t="s">
        <v>1924</v>
      </c>
      <c r="E462" s="80">
        <v>12.6517242457641</v>
      </c>
    </row>
    <row r="463" spans="1:5" ht="12.75" customHeight="1" x14ac:dyDescent="0.15">
      <c r="A463" s="78">
        <v>2</v>
      </c>
      <c r="B463" s="79" t="s">
        <v>2422</v>
      </c>
      <c r="C463" s="78">
        <v>936</v>
      </c>
      <c r="D463" s="78" t="s">
        <v>1923</v>
      </c>
      <c r="E463" s="80">
        <v>12.839284195967901</v>
      </c>
    </row>
    <row r="464" spans="1:5" ht="12.75" customHeight="1" x14ac:dyDescent="0.15">
      <c r="A464" s="78">
        <v>2</v>
      </c>
      <c r="B464" s="79" t="s">
        <v>2422</v>
      </c>
      <c r="C464" s="78">
        <v>938</v>
      </c>
      <c r="D464" s="78" t="s">
        <v>1922</v>
      </c>
      <c r="E464" s="80">
        <v>86.757974969157203</v>
      </c>
    </row>
    <row r="465" spans="1:5" ht="12.75" customHeight="1" x14ac:dyDescent="0.15">
      <c r="A465" s="78">
        <v>2</v>
      </c>
      <c r="B465" s="79" t="s">
        <v>2422</v>
      </c>
      <c r="C465" s="78">
        <v>939</v>
      </c>
      <c r="D465" s="78" t="s">
        <v>1921</v>
      </c>
      <c r="E465" s="80">
        <v>82.238675464567194</v>
      </c>
    </row>
    <row r="466" spans="1:5" ht="12.75" customHeight="1" x14ac:dyDescent="0.15">
      <c r="A466" s="78">
        <v>2</v>
      </c>
      <c r="B466" s="79" t="s">
        <v>2422</v>
      </c>
      <c r="C466" s="78">
        <v>940</v>
      </c>
      <c r="D466" s="78" t="s">
        <v>1920</v>
      </c>
      <c r="E466" s="80">
        <v>7.2866776977201004</v>
      </c>
    </row>
    <row r="467" spans="1:5" ht="12.75" customHeight="1" x14ac:dyDescent="0.15">
      <c r="A467" s="78">
        <v>2</v>
      </c>
      <c r="B467" s="79" t="s">
        <v>2422</v>
      </c>
      <c r="C467" s="78">
        <v>941</v>
      </c>
      <c r="D467" s="78" t="s">
        <v>1919</v>
      </c>
      <c r="E467" s="80">
        <v>23.799868246351</v>
      </c>
    </row>
    <row r="468" spans="1:5" ht="12.75" customHeight="1" x14ac:dyDescent="0.15">
      <c r="A468" s="78">
        <v>2</v>
      </c>
      <c r="B468" s="79" t="s">
        <v>2422</v>
      </c>
      <c r="C468" s="78">
        <v>942</v>
      </c>
      <c r="D468" s="78" t="s">
        <v>1918</v>
      </c>
      <c r="E468" s="80">
        <v>182.083590574581</v>
      </c>
    </row>
    <row r="469" spans="1:5" ht="12.75" customHeight="1" x14ac:dyDescent="0.15">
      <c r="A469" s="78">
        <v>2</v>
      </c>
      <c r="B469" s="79" t="s">
        <v>2422</v>
      </c>
      <c r="C469" s="78">
        <v>943</v>
      </c>
      <c r="D469" s="78" t="s">
        <v>1917</v>
      </c>
      <c r="E469" s="80">
        <v>11.1002231590364</v>
      </c>
    </row>
    <row r="470" spans="1:5" ht="12.75" customHeight="1" x14ac:dyDescent="0.15">
      <c r="A470" s="78">
        <v>2</v>
      </c>
      <c r="B470" s="79" t="s">
        <v>2422</v>
      </c>
      <c r="C470" s="78">
        <v>944</v>
      </c>
      <c r="D470" s="78" t="s">
        <v>1916</v>
      </c>
      <c r="E470" s="80">
        <v>51.764730046071698</v>
      </c>
    </row>
    <row r="471" spans="1:5" ht="12.75" customHeight="1" x14ac:dyDescent="0.15">
      <c r="A471" s="78">
        <v>2</v>
      </c>
      <c r="B471" s="79" t="s">
        <v>2422</v>
      </c>
      <c r="C471" s="78">
        <v>945</v>
      </c>
      <c r="D471" s="78" t="s">
        <v>1915</v>
      </c>
      <c r="E471" s="80">
        <v>19.903464943942499</v>
      </c>
    </row>
    <row r="472" spans="1:5" ht="12.75" customHeight="1" x14ac:dyDescent="0.15">
      <c r="A472" s="78">
        <v>2</v>
      </c>
      <c r="B472" s="79" t="s">
        <v>2422</v>
      </c>
      <c r="C472" s="78">
        <v>946</v>
      </c>
      <c r="D472" s="78" t="s">
        <v>1914</v>
      </c>
      <c r="E472" s="80">
        <v>11.532311817224601</v>
      </c>
    </row>
    <row r="473" spans="1:5" ht="12.75" customHeight="1" x14ac:dyDescent="0.15">
      <c r="A473" s="78">
        <v>2</v>
      </c>
      <c r="B473" s="79" t="s">
        <v>2422</v>
      </c>
      <c r="C473" s="78">
        <v>947</v>
      </c>
      <c r="D473" s="78" t="s">
        <v>1913</v>
      </c>
      <c r="E473" s="80">
        <v>8.3157190159724408</v>
      </c>
    </row>
    <row r="474" spans="1:5" ht="12.75" customHeight="1" x14ac:dyDescent="0.15">
      <c r="A474" s="78">
        <v>2</v>
      </c>
      <c r="B474" s="79" t="s">
        <v>2422</v>
      </c>
      <c r="C474" s="78">
        <v>948</v>
      </c>
      <c r="D474" s="78" t="s">
        <v>1912</v>
      </c>
      <c r="E474" s="80">
        <v>12.007404714936101</v>
      </c>
    </row>
    <row r="475" spans="1:5" ht="12.75" customHeight="1" x14ac:dyDescent="0.15">
      <c r="A475" s="78">
        <v>2</v>
      </c>
      <c r="B475" s="79" t="s">
        <v>2422</v>
      </c>
      <c r="C475" s="78">
        <v>951</v>
      </c>
      <c r="D475" s="78" t="s">
        <v>1911</v>
      </c>
      <c r="E475" s="80">
        <v>35.294878263725103</v>
      </c>
    </row>
    <row r="476" spans="1:5" ht="12.75" customHeight="1" x14ac:dyDescent="0.15">
      <c r="A476" s="78">
        <v>2</v>
      </c>
      <c r="B476" s="79" t="s">
        <v>2422</v>
      </c>
      <c r="C476" s="78">
        <v>952</v>
      </c>
      <c r="D476" s="78" t="s">
        <v>1910</v>
      </c>
      <c r="E476" s="80">
        <v>36.823268063925497</v>
      </c>
    </row>
    <row r="477" spans="1:5" ht="12.75" customHeight="1" x14ac:dyDescent="0.15">
      <c r="A477" s="78">
        <v>2</v>
      </c>
      <c r="B477" s="79" t="s">
        <v>2422</v>
      </c>
      <c r="C477" s="78">
        <v>953</v>
      </c>
      <c r="D477" s="78" t="s">
        <v>1909</v>
      </c>
      <c r="E477" s="80">
        <v>30.276477471073999</v>
      </c>
    </row>
    <row r="478" spans="1:5" ht="12.75" customHeight="1" x14ac:dyDescent="0.15">
      <c r="A478" s="78">
        <v>2</v>
      </c>
      <c r="B478" s="79" t="s">
        <v>2422</v>
      </c>
      <c r="C478" s="78">
        <v>954</v>
      </c>
      <c r="D478" s="78" t="s">
        <v>1908</v>
      </c>
      <c r="E478" s="80">
        <v>69.976102856699299</v>
      </c>
    </row>
    <row r="479" spans="1:5" ht="12.75" customHeight="1" x14ac:dyDescent="0.15">
      <c r="A479" s="78">
        <v>2</v>
      </c>
      <c r="B479" s="79" t="s">
        <v>2422</v>
      </c>
      <c r="C479" s="78">
        <v>955</v>
      </c>
      <c r="D479" s="78" t="s">
        <v>1907</v>
      </c>
      <c r="E479" s="80">
        <v>80.277938740189299</v>
      </c>
    </row>
    <row r="480" spans="1:5" ht="12.75" customHeight="1" x14ac:dyDescent="0.15">
      <c r="A480" s="78">
        <v>2</v>
      </c>
      <c r="B480" s="79" t="s">
        <v>2422</v>
      </c>
      <c r="C480" s="78">
        <v>956</v>
      </c>
      <c r="D480" s="78" t="s">
        <v>1906</v>
      </c>
      <c r="E480" s="80">
        <v>59.821599389560703</v>
      </c>
    </row>
    <row r="481" spans="1:5" ht="12.75" customHeight="1" x14ac:dyDescent="0.15">
      <c r="A481" s="78">
        <v>2</v>
      </c>
      <c r="B481" s="79" t="s">
        <v>2422</v>
      </c>
      <c r="C481" s="78">
        <v>957</v>
      </c>
      <c r="D481" s="78" t="s">
        <v>1905</v>
      </c>
      <c r="E481" s="80">
        <v>111.31846808541</v>
      </c>
    </row>
    <row r="482" spans="1:5" ht="12.75" customHeight="1" x14ac:dyDescent="0.15">
      <c r="A482" s="78">
        <v>2</v>
      </c>
      <c r="B482" s="79" t="s">
        <v>2422</v>
      </c>
      <c r="C482" s="78">
        <v>958</v>
      </c>
      <c r="D482" s="78" t="s">
        <v>1904</v>
      </c>
      <c r="E482" s="80">
        <v>36.7593234441186</v>
      </c>
    </row>
    <row r="483" spans="1:5" ht="12.75" customHeight="1" x14ac:dyDescent="0.15">
      <c r="A483" s="78">
        <v>2</v>
      </c>
      <c r="B483" s="79" t="s">
        <v>2422</v>
      </c>
      <c r="C483" s="78">
        <v>959</v>
      </c>
      <c r="D483" s="78" t="s">
        <v>1903</v>
      </c>
      <c r="E483" s="80">
        <v>22.798952572364101</v>
      </c>
    </row>
    <row r="484" spans="1:5" ht="12.75" customHeight="1" x14ac:dyDescent="0.15">
      <c r="A484" s="78">
        <v>2</v>
      </c>
      <c r="B484" s="79" t="s">
        <v>2422</v>
      </c>
      <c r="C484" s="78">
        <v>960</v>
      </c>
      <c r="D484" s="78" t="s">
        <v>1902</v>
      </c>
      <c r="E484" s="80">
        <v>28.2470019133496</v>
      </c>
    </row>
    <row r="485" spans="1:5" ht="12.75" customHeight="1" x14ac:dyDescent="0.15">
      <c r="A485" s="78">
        <v>2</v>
      </c>
      <c r="B485" s="79" t="s">
        <v>2422</v>
      </c>
      <c r="C485" s="78">
        <v>971</v>
      </c>
      <c r="D485" s="78" t="s">
        <v>1901</v>
      </c>
      <c r="E485" s="80">
        <v>32.801442568497698</v>
      </c>
    </row>
    <row r="486" spans="1:5" ht="12.75" customHeight="1" x14ac:dyDescent="0.15">
      <c r="A486" s="78">
        <v>2</v>
      </c>
      <c r="B486" s="79" t="s">
        <v>2422</v>
      </c>
      <c r="C486" s="78">
        <v>972</v>
      </c>
      <c r="D486" s="78" t="s">
        <v>1900</v>
      </c>
      <c r="E486" s="80">
        <v>4.3255646740056903</v>
      </c>
    </row>
    <row r="487" spans="1:5" ht="12.75" customHeight="1" x14ac:dyDescent="0.15">
      <c r="A487" s="78">
        <v>2</v>
      </c>
      <c r="B487" s="79" t="s">
        <v>2422</v>
      </c>
      <c r="C487" s="78">
        <v>973</v>
      </c>
      <c r="D487" s="78" t="s">
        <v>1899</v>
      </c>
      <c r="E487" s="80">
        <v>10.524964321570501</v>
      </c>
    </row>
    <row r="488" spans="1:5" ht="12.75" customHeight="1" x14ac:dyDescent="0.15">
      <c r="A488" s="78">
        <v>2</v>
      </c>
      <c r="B488" s="79" t="s">
        <v>2422</v>
      </c>
      <c r="C488" s="78">
        <v>975</v>
      </c>
      <c r="D488" s="78" t="s">
        <v>1898</v>
      </c>
      <c r="E488" s="80">
        <v>9.9718073441774902</v>
      </c>
    </row>
    <row r="489" spans="1:5" ht="12.75" customHeight="1" x14ac:dyDescent="0.15">
      <c r="A489" s="78">
        <v>2</v>
      </c>
      <c r="B489" s="79" t="s">
        <v>2422</v>
      </c>
      <c r="C489" s="78">
        <v>976</v>
      </c>
      <c r="D489" s="78" t="s">
        <v>1897</v>
      </c>
      <c r="E489" s="80">
        <v>10.4714508499003</v>
      </c>
    </row>
    <row r="490" spans="1:5" ht="12.75" customHeight="1" x14ac:dyDescent="0.15">
      <c r="A490" s="78">
        <v>2</v>
      </c>
      <c r="B490" s="79" t="s">
        <v>2422</v>
      </c>
      <c r="C490" s="78">
        <v>977</v>
      </c>
      <c r="D490" s="78" t="s">
        <v>1896</v>
      </c>
      <c r="E490" s="80">
        <v>21.329835166446099</v>
      </c>
    </row>
    <row r="491" spans="1:5" ht="12.75" customHeight="1" x14ac:dyDescent="0.15">
      <c r="A491" s="78">
        <v>2</v>
      </c>
      <c r="B491" s="79" t="s">
        <v>2422</v>
      </c>
      <c r="C491" s="78">
        <v>979</v>
      </c>
      <c r="D491" s="78" t="s">
        <v>1895</v>
      </c>
      <c r="E491" s="80">
        <v>59.504913797418297</v>
      </c>
    </row>
    <row r="492" spans="1:5" ht="12.75" customHeight="1" x14ac:dyDescent="0.15">
      <c r="A492" s="78">
        <v>2</v>
      </c>
      <c r="B492" s="79" t="s">
        <v>2422</v>
      </c>
      <c r="C492" s="78">
        <v>980</v>
      </c>
      <c r="D492" s="78" t="s">
        <v>1894</v>
      </c>
      <c r="E492" s="80">
        <v>11.0072360505924</v>
      </c>
    </row>
    <row r="493" spans="1:5" ht="12.75" customHeight="1" x14ac:dyDescent="0.15">
      <c r="A493" s="78">
        <v>2</v>
      </c>
      <c r="B493" s="79" t="s">
        <v>2422</v>
      </c>
      <c r="C493" s="78">
        <v>981</v>
      </c>
      <c r="D493" s="78" t="s">
        <v>1893</v>
      </c>
      <c r="E493" s="80">
        <v>84.680303400678497</v>
      </c>
    </row>
    <row r="494" spans="1:5" ht="12.75" customHeight="1" x14ac:dyDescent="0.15">
      <c r="A494" s="78">
        <v>2</v>
      </c>
      <c r="B494" s="79" t="s">
        <v>2422</v>
      </c>
      <c r="C494" s="78">
        <v>982</v>
      </c>
      <c r="D494" s="78" t="s">
        <v>1892</v>
      </c>
      <c r="E494" s="80">
        <v>14.951401556184599</v>
      </c>
    </row>
    <row r="495" spans="1:5" ht="12.75" customHeight="1" x14ac:dyDescent="0.15">
      <c r="A495" s="78">
        <v>2</v>
      </c>
      <c r="B495" s="79" t="s">
        <v>2422</v>
      </c>
      <c r="C495" s="78">
        <v>983</v>
      </c>
      <c r="D495" s="78" t="s">
        <v>1891</v>
      </c>
      <c r="E495" s="80">
        <v>32.705488931593301</v>
      </c>
    </row>
    <row r="496" spans="1:5" ht="12.75" customHeight="1" x14ac:dyDescent="0.15">
      <c r="A496" s="78">
        <v>2</v>
      </c>
      <c r="B496" s="79" t="s">
        <v>2422</v>
      </c>
      <c r="C496" s="78">
        <v>985</v>
      </c>
      <c r="D496" s="78" t="s">
        <v>1890</v>
      </c>
      <c r="E496" s="80">
        <v>32.522531644292997</v>
      </c>
    </row>
    <row r="497" spans="1:5" ht="12.75" customHeight="1" x14ac:dyDescent="0.15">
      <c r="A497" s="78">
        <v>2</v>
      </c>
      <c r="B497" s="79" t="s">
        <v>2422</v>
      </c>
      <c r="C497" s="78">
        <v>987</v>
      </c>
      <c r="D497" s="78" t="s">
        <v>1889</v>
      </c>
      <c r="E497" s="80">
        <v>18.3145812512657</v>
      </c>
    </row>
    <row r="498" spans="1:5" ht="12.75" customHeight="1" x14ac:dyDescent="0.15">
      <c r="A498" s="78">
        <v>2</v>
      </c>
      <c r="B498" s="79" t="s">
        <v>2422</v>
      </c>
      <c r="C498" s="78">
        <v>988</v>
      </c>
      <c r="D498" s="78" t="s">
        <v>1888</v>
      </c>
      <c r="E498" s="80">
        <v>43.815116033079299</v>
      </c>
    </row>
    <row r="499" spans="1:5" ht="12.75" customHeight="1" x14ac:dyDescent="0.15">
      <c r="A499" s="78">
        <v>2</v>
      </c>
      <c r="B499" s="79" t="s">
        <v>2422</v>
      </c>
      <c r="C499" s="78">
        <v>989</v>
      </c>
      <c r="D499" s="78" t="s">
        <v>1887</v>
      </c>
      <c r="E499" s="80">
        <v>14.8174955676519</v>
      </c>
    </row>
    <row r="500" spans="1:5" ht="12.75" customHeight="1" x14ac:dyDescent="0.15">
      <c r="A500" s="78">
        <v>2</v>
      </c>
      <c r="B500" s="79" t="s">
        <v>2422</v>
      </c>
      <c r="C500" s="78">
        <v>990</v>
      </c>
      <c r="D500" s="78" t="s">
        <v>1886</v>
      </c>
      <c r="E500" s="80">
        <v>6.5878621127611696</v>
      </c>
    </row>
    <row r="501" spans="1:5" ht="12.75" customHeight="1" x14ac:dyDescent="0.15">
      <c r="A501" s="78">
        <v>2</v>
      </c>
      <c r="B501" s="79" t="s">
        <v>2422</v>
      </c>
      <c r="C501" s="78">
        <v>991</v>
      </c>
      <c r="D501" s="78" t="s">
        <v>1885</v>
      </c>
      <c r="E501" s="80">
        <v>7.5640824553806203</v>
      </c>
    </row>
    <row r="502" spans="1:5" ht="12.75" customHeight="1" x14ac:dyDescent="0.15">
      <c r="A502" s="78">
        <v>2</v>
      </c>
      <c r="B502" s="79" t="s">
        <v>2422</v>
      </c>
      <c r="C502" s="78">
        <v>992</v>
      </c>
      <c r="D502" s="78" t="s">
        <v>1884</v>
      </c>
      <c r="E502" s="80">
        <v>30.013897454016501</v>
      </c>
    </row>
    <row r="503" spans="1:5" ht="12.75" customHeight="1" x14ac:dyDescent="0.15">
      <c r="A503" s="78">
        <v>2</v>
      </c>
      <c r="B503" s="79" t="s">
        <v>2422</v>
      </c>
      <c r="C503" s="78">
        <v>993</v>
      </c>
      <c r="D503" s="78" t="s">
        <v>1883</v>
      </c>
      <c r="E503" s="80">
        <v>7.5817335496162803</v>
      </c>
    </row>
    <row r="504" spans="1:5" ht="12.75" customHeight="1" x14ac:dyDescent="0.15">
      <c r="A504" s="78">
        <v>2</v>
      </c>
      <c r="B504" s="79" t="s">
        <v>2422</v>
      </c>
      <c r="C504" s="78">
        <v>995</v>
      </c>
      <c r="D504" s="78" t="s">
        <v>1882</v>
      </c>
      <c r="E504" s="80">
        <v>41.400203319842298</v>
      </c>
    </row>
    <row r="505" spans="1:5" ht="12.75" customHeight="1" x14ac:dyDescent="0.15">
      <c r="A505" s="78">
        <v>3</v>
      </c>
      <c r="B505" s="79" t="s">
        <v>2424</v>
      </c>
      <c r="C505" s="78">
        <v>1001</v>
      </c>
      <c r="D505" s="78" t="s">
        <v>1881</v>
      </c>
      <c r="E505" s="80">
        <v>17.565197933199698</v>
      </c>
    </row>
    <row r="506" spans="1:5" ht="12.75" customHeight="1" x14ac:dyDescent="0.15">
      <c r="A506" s="78">
        <v>3</v>
      </c>
      <c r="B506" s="79" t="s">
        <v>2424</v>
      </c>
      <c r="C506" s="78">
        <v>1002</v>
      </c>
      <c r="D506" s="78" t="s">
        <v>1880</v>
      </c>
      <c r="E506" s="80">
        <v>96.974299409464507</v>
      </c>
    </row>
    <row r="507" spans="1:5" ht="12.75" customHeight="1" x14ac:dyDescent="0.15">
      <c r="A507" s="78">
        <v>3</v>
      </c>
      <c r="B507" s="79" t="s">
        <v>2424</v>
      </c>
      <c r="C507" s="78">
        <v>1004</v>
      </c>
      <c r="D507" s="78" t="s">
        <v>1879</v>
      </c>
      <c r="E507" s="80">
        <v>104.639527853969</v>
      </c>
    </row>
    <row r="508" spans="1:5" ht="12.75" customHeight="1" x14ac:dyDescent="0.15">
      <c r="A508" s="78">
        <v>3</v>
      </c>
      <c r="B508" s="79" t="s">
        <v>2424</v>
      </c>
      <c r="C508" s="78">
        <v>1005</v>
      </c>
      <c r="D508" s="78" t="s">
        <v>1878</v>
      </c>
      <c r="E508" s="80">
        <v>52.942469619004797</v>
      </c>
    </row>
    <row r="509" spans="1:5" ht="12.75" customHeight="1" x14ac:dyDescent="0.15">
      <c r="A509" s="78">
        <v>3</v>
      </c>
      <c r="B509" s="79" t="s">
        <v>2424</v>
      </c>
      <c r="C509" s="78">
        <v>1007</v>
      </c>
      <c r="D509" s="78" t="s">
        <v>1877</v>
      </c>
      <c r="E509" s="80">
        <v>60.332036705895099</v>
      </c>
    </row>
    <row r="510" spans="1:5" ht="12.75" customHeight="1" x14ac:dyDescent="0.15">
      <c r="A510" s="78">
        <v>3</v>
      </c>
      <c r="B510" s="79" t="s">
        <v>2424</v>
      </c>
      <c r="C510" s="78">
        <v>1008</v>
      </c>
      <c r="D510" s="78" t="s">
        <v>1876</v>
      </c>
      <c r="E510" s="80">
        <v>88.072217349408604</v>
      </c>
    </row>
    <row r="511" spans="1:5" ht="12.75" customHeight="1" x14ac:dyDescent="0.15">
      <c r="A511" s="78">
        <v>3</v>
      </c>
      <c r="B511" s="79" t="s">
        <v>2424</v>
      </c>
      <c r="C511" s="78">
        <v>1009</v>
      </c>
      <c r="D511" s="78" t="s">
        <v>1875</v>
      </c>
      <c r="E511" s="80">
        <v>45.590793863834698</v>
      </c>
    </row>
    <row r="512" spans="1:5" ht="12.75" customHeight="1" x14ac:dyDescent="0.15">
      <c r="A512" s="78">
        <v>3</v>
      </c>
      <c r="B512" s="79" t="s">
        <v>2424</v>
      </c>
      <c r="C512" s="78">
        <v>1010</v>
      </c>
      <c r="D512" s="78" t="s">
        <v>1874</v>
      </c>
      <c r="E512" s="80">
        <v>179.38058689202799</v>
      </c>
    </row>
    <row r="513" spans="1:5" ht="12.75" customHeight="1" x14ac:dyDescent="0.15">
      <c r="A513" s="78">
        <v>3</v>
      </c>
      <c r="B513" s="79" t="s">
        <v>2424</v>
      </c>
      <c r="C513" s="78">
        <v>1021</v>
      </c>
      <c r="D513" s="78" t="s">
        <v>1873</v>
      </c>
      <c r="E513" s="80">
        <v>17.6847263711356</v>
      </c>
    </row>
    <row r="514" spans="1:5" ht="12.75" customHeight="1" x14ac:dyDescent="0.15">
      <c r="A514" s="78">
        <v>3</v>
      </c>
      <c r="B514" s="79" t="s">
        <v>2424</v>
      </c>
      <c r="C514" s="78">
        <v>1023</v>
      </c>
      <c r="D514" s="78" t="s">
        <v>1872</v>
      </c>
      <c r="E514" s="80">
        <v>27.2194831750285</v>
      </c>
    </row>
    <row r="515" spans="1:5" ht="12.75" customHeight="1" x14ac:dyDescent="0.15">
      <c r="A515" s="78">
        <v>3</v>
      </c>
      <c r="B515" s="79" t="s">
        <v>2424</v>
      </c>
      <c r="C515" s="78">
        <v>1024</v>
      </c>
      <c r="D515" s="78" t="s">
        <v>1871</v>
      </c>
      <c r="E515" s="80">
        <v>127.384277144183</v>
      </c>
    </row>
    <row r="516" spans="1:5" ht="12.75" customHeight="1" x14ac:dyDescent="0.15">
      <c r="A516" s="78">
        <v>3</v>
      </c>
      <c r="B516" s="79" t="s">
        <v>2424</v>
      </c>
      <c r="C516" s="78">
        <v>1025</v>
      </c>
      <c r="D516" s="78" t="s">
        <v>1870</v>
      </c>
      <c r="E516" s="80">
        <v>13.2031907824257</v>
      </c>
    </row>
    <row r="517" spans="1:5" ht="12.75" customHeight="1" x14ac:dyDescent="0.15">
      <c r="A517" s="78">
        <v>3</v>
      </c>
      <c r="B517" s="79" t="s">
        <v>2424</v>
      </c>
      <c r="C517" s="78">
        <v>1026</v>
      </c>
      <c r="D517" s="78" t="s">
        <v>1869</v>
      </c>
      <c r="E517" s="80">
        <v>37.825669428773502</v>
      </c>
    </row>
    <row r="518" spans="1:5" ht="12.75" customHeight="1" x14ac:dyDescent="0.15">
      <c r="A518" s="78">
        <v>3</v>
      </c>
      <c r="B518" s="79" t="s">
        <v>2424</v>
      </c>
      <c r="C518" s="78">
        <v>1030</v>
      </c>
      <c r="D518" s="78" t="s">
        <v>1868</v>
      </c>
      <c r="E518" s="80">
        <v>81.110851831814998</v>
      </c>
    </row>
    <row r="519" spans="1:5" ht="12.75" customHeight="1" x14ac:dyDescent="0.15">
      <c r="A519" s="78">
        <v>3</v>
      </c>
      <c r="B519" s="79" t="s">
        <v>2424</v>
      </c>
      <c r="C519" s="78">
        <v>1031</v>
      </c>
      <c r="D519" s="78" t="s">
        <v>1867</v>
      </c>
      <c r="E519" s="80">
        <v>51.5594236372579</v>
      </c>
    </row>
    <row r="520" spans="1:5" ht="12.75" customHeight="1" x14ac:dyDescent="0.15">
      <c r="A520" s="78">
        <v>3</v>
      </c>
      <c r="B520" s="79" t="s">
        <v>2424</v>
      </c>
      <c r="C520" s="78">
        <v>1032</v>
      </c>
      <c r="D520" s="78" t="s">
        <v>1866</v>
      </c>
      <c r="E520" s="80">
        <v>45.413751642328499</v>
      </c>
    </row>
    <row r="521" spans="1:5" ht="12.75" customHeight="1" x14ac:dyDescent="0.15">
      <c r="A521" s="78">
        <v>3</v>
      </c>
      <c r="B521" s="79" t="s">
        <v>2424</v>
      </c>
      <c r="C521" s="78">
        <v>1033</v>
      </c>
      <c r="D521" s="78" t="s">
        <v>1865</v>
      </c>
      <c r="E521" s="80">
        <v>30.456618471860299</v>
      </c>
    </row>
    <row r="522" spans="1:5" ht="12.75" customHeight="1" x14ac:dyDescent="0.15">
      <c r="A522" s="78">
        <v>3</v>
      </c>
      <c r="B522" s="79" t="s">
        <v>2424</v>
      </c>
      <c r="C522" s="78">
        <v>1037</v>
      </c>
      <c r="D522" s="78" t="s">
        <v>1864</v>
      </c>
      <c r="E522" s="80">
        <v>25.098099157016801</v>
      </c>
    </row>
    <row r="523" spans="1:5" ht="12.75" customHeight="1" x14ac:dyDescent="0.15">
      <c r="A523" s="78">
        <v>3</v>
      </c>
      <c r="B523" s="79" t="s">
        <v>2424</v>
      </c>
      <c r="C523" s="78">
        <v>1039</v>
      </c>
      <c r="D523" s="78" t="s">
        <v>1863</v>
      </c>
      <c r="E523" s="80">
        <v>42.990605712706497</v>
      </c>
    </row>
    <row r="524" spans="1:5" ht="12.75" customHeight="1" x14ac:dyDescent="0.15">
      <c r="A524" s="78">
        <v>3</v>
      </c>
      <c r="B524" s="79" t="s">
        <v>2424</v>
      </c>
      <c r="C524" s="78">
        <v>1040</v>
      </c>
      <c r="D524" s="78" t="s">
        <v>1862</v>
      </c>
      <c r="E524" s="80">
        <v>59.573549805546101</v>
      </c>
    </row>
    <row r="525" spans="1:5" ht="12.75" customHeight="1" x14ac:dyDescent="0.15">
      <c r="A525" s="78">
        <v>3</v>
      </c>
      <c r="B525" s="79" t="s">
        <v>2424</v>
      </c>
      <c r="C525" s="78">
        <v>1041</v>
      </c>
      <c r="D525" s="78" t="s">
        <v>1861</v>
      </c>
      <c r="E525" s="80">
        <v>25.494462569415699</v>
      </c>
    </row>
    <row r="526" spans="1:5" ht="12.75" customHeight="1" x14ac:dyDescent="0.15">
      <c r="A526" s="78">
        <v>3</v>
      </c>
      <c r="B526" s="79" t="s">
        <v>2424</v>
      </c>
      <c r="C526" s="78">
        <v>1051</v>
      </c>
      <c r="D526" s="78" t="s">
        <v>1860</v>
      </c>
      <c r="E526" s="80">
        <v>27.246814812663501</v>
      </c>
    </row>
    <row r="527" spans="1:5" ht="12.75" customHeight="1" x14ac:dyDescent="0.15">
      <c r="A527" s="78">
        <v>3</v>
      </c>
      <c r="B527" s="79" t="s">
        <v>2424</v>
      </c>
      <c r="C527" s="78">
        <v>1052</v>
      </c>
      <c r="D527" s="78" t="s">
        <v>1859</v>
      </c>
      <c r="E527" s="80">
        <v>31.375013372791798</v>
      </c>
    </row>
    <row r="528" spans="1:5" ht="12.75" customHeight="1" x14ac:dyDescent="0.15">
      <c r="A528" s="78">
        <v>3</v>
      </c>
      <c r="B528" s="79" t="s">
        <v>2424</v>
      </c>
      <c r="C528" s="78">
        <v>1053</v>
      </c>
      <c r="D528" s="78" t="s">
        <v>1858</v>
      </c>
      <c r="E528" s="80">
        <v>11.7044274400665</v>
      </c>
    </row>
    <row r="529" spans="1:5" ht="12.75" customHeight="1" x14ac:dyDescent="0.15">
      <c r="A529" s="78">
        <v>3</v>
      </c>
      <c r="B529" s="79" t="s">
        <v>2424</v>
      </c>
      <c r="C529" s="78">
        <v>1054</v>
      </c>
      <c r="D529" s="78" t="s">
        <v>1857</v>
      </c>
      <c r="E529" s="80">
        <v>58.671585888220797</v>
      </c>
    </row>
    <row r="530" spans="1:5" ht="12.75" customHeight="1" x14ac:dyDescent="0.15">
      <c r="A530" s="78">
        <v>3</v>
      </c>
      <c r="B530" s="79" t="s">
        <v>2424</v>
      </c>
      <c r="C530" s="78">
        <v>1055</v>
      </c>
      <c r="D530" s="78" t="s">
        <v>1856</v>
      </c>
      <c r="E530" s="80">
        <v>8.4629587094499907</v>
      </c>
    </row>
    <row r="531" spans="1:5" ht="12.75" customHeight="1" x14ac:dyDescent="0.15">
      <c r="A531" s="78">
        <v>3</v>
      </c>
      <c r="B531" s="79" t="s">
        <v>2424</v>
      </c>
      <c r="C531" s="78">
        <v>1056</v>
      </c>
      <c r="D531" s="78" t="s">
        <v>1855</v>
      </c>
      <c r="E531" s="80">
        <v>8.4605188273630993</v>
      </c>
    </row>
    <row r="532" spans="1:5" ht="12.75" customHeight="1" x14ac:dyDescent="0.15">
      <c r="A532" s="78">
        <v>3</v>
      </c>
      <c r="B532" s="79" t="s">
        <v>2424</v>
      </c>
      <c r="C532" s="78">
        <v>1057</v>
      </c>
      <c r="D532" s="78" t="s">
        <v>1854</v>
      </c>
      <c r="E532" s="80">
        <v>3.3459948894693299</v>
      </c>
    </row>
    <row r="533" spans="1:5" ht="12.75" customHeight="1" x14ac:dyDescent="0.15">
      <c r="A533" s="78">
        <v>3</v>
      </c>
      <c r="B533" s="79" t="s">
        <v>2424</v>
      </c>
      <c r="C533" s="78">
        <v>1058</v>
      </c>
      <c r="D533" s="78" t="s">
        <v>1853</v>
      </c>
      <c r="E533" s="80">
        <v>65.5540731253693</v>
      </c>
    </row>
    <row r="534" spans="1:5" ht="12.75" customHeight="1" x14ac:dyDescent="0.15">
      <c r="A534" s="78">
        <v>3</v>
      </c>
      <c r="B534" s="79" t="s">
        <v>2424</v>
      </c>
      <c r="C534" s="78">
        <v>1059</v>
      </c>
      <c r="D534" s="78" t="s">
        <v>1852</v>
      </c>
      <c r="E534" s="80">
        <v>114.79844640949101</v>
      </c>
    </row>
    <row r="535" spans="1:5" ht="12.75" customHeight="1" x14ac:dyDescent="0.15">
      <c r="A535" s="78">
        <v>3</v>
      </c>
      <c r="B535" s="79" t="s">
        <v>2424</v>
      </c>
      <c r="C535" s="78">
        <v>1061</v>
      </c>
      <c r="D535" s="78" t="s">
        <v>1851</v>
      </c>
      <c r="E535" s="80">
        <v>233.204583076066</v>
      </c>
    </row>
    <row r="536" spans="1:5" ht="12.75" customHeight="1" x14ac:dyDescent="0.15">
      <c r="A536" s="78">
        <v>3</v>
      </c>
      <c r="B536" s="79" t="s">
        <v>2424</v>
      </c>
      <c r="C536" s="78">
        <v>1062</v>
      </c>
      <c r="D536" s="78" t="s">
        <v>1850</v>
      </c>
      <c r="E536" s="80">
        <v>85.371276040020504</v>
      </c>
    </row>
    <row r="537" spans="1:5" ht="12.75" customHeight="1" x14ac:dyDescent="0.15">
      <c r="A537" s="78">
        <v>3</v>
      </c>
      <c r="B537" s="79" t="s">
        <v>2424</v>
      </c>
      <c r="C537" s="78">
        <v>1063</v>
      </c>
      <c r="D537" s="78" t="s">
        <v>1849</v>
      </c>
      <c r="E537" s="80">
        <v>42.368469846497099</v>
      </c>
    </row>
    <row r="538" spans="1:5" ht="12.75" customHeight="1" x14ac:dyDescent="0.15">
      <c r="A538" s="78">
        <v>3</v>
      </c>
      <c r="B538" s="79" t="s">
        <v>2424</v>
      </c>
      <c r="C538" s="78">
        <v>1064</v>
      </c>
      <c r="D538" s="78" t="s">
        <v>1848</v>
      </c>
      <c r="E538" s="80">
        <v>14.632546368778501</v>
      </c>
    </row>
    <row r="539" spans="1:5" ht="12.75" customHeight="1" x14ac:dyDescent="0.15">
      <c r="A539" s="78">
        <v>3</v>
      </c>
      <c r="B539" s="79" t="s">
        <v>2424</v>
      </c>
      <c r="C539" s="78">
        <v>1065</v>
      </c>
      <c r="D539" s="78" t="s">
        <v>1847</v>
      </c>
      <c r="E539" s="80">
        <v>33.738347495524998</v>
      </c>
    </row>
    <row r="540" spans="1:5" ht="12.75" customHeight="1" x14ac:dyDescent="0.15">
      <c r="A540" s="78">
        <v>3</v>
      </c>
      <c r="B540" s="79" t="s">
        <v>2424</v>
      </c>
      <c r="C540" s="78">
        <v>1066</v>
      </c>
      <c r="D540" s="78" t="s">
        <v>1846</v>
      </c>
      <c r="E540" s="80">
        <v>50.612914215057202</v>
      </c>
    </row>
    <row r="541" spans="1:5" ht="12.75" customHeight="1" x14ac:dyDescent="0.15">
      <c r="A541" s="78">
        <v>3</v>
      </c>
      <c r="B541" s="79" t="s">
        <v>2424</v>
      </c>
      <c r="C541" s="78">
        <v>1067</v>
      </c>
      <c r="D541" s="78" t="s">
        <v>1845</v>
      </c>
      <c r="E541" s="80">
        <v>20.290611307071199</v>
      </c>
    </row>
    <row r="542" spans="1:5" ht="12.75" customHeight="1" x14ac:dyDescent="0.15">
      <c r="A542" s="78">
        <v>3</v>
      </c>
      <c r="B542" s="79" t="s">
        <v>2424</v>
      </c>
      <c r="C542" s="78">
        <v>1068</v>
      </c>
      <c r="D542" s="78" t="s">
        <v>1844</v>
      </c>
      <c r="E542" s="80">
        <v>17.5065027051374</v>
      </c>
    </row>
    <row r="543" spans="1:5" ht="12.75" customHeight="1" x14ac:dyDescent="0.15">
      <c r="A543" s="78">
        <v>3</v>
      </c>
      <c r="B543" s="79" t="s">
        <v>2424</v>
      </c>
      <c r="C543" s="78">
        <v>1069</v>
      </c>
      <c r="D543" s="78" t="s">
        <v>1843</v>
      </c>
      <c r="E543" s="80">
        <v>49.392865449349898</v>
      </c>
    </row>
    <row r="544" spans="1:5" ht="12.75" customHeight="1" x14ac:dyDescent="0.15">
      <c r="A544" s="78">
        <v>3</v>
      </c>
      <c r="B544" s="79" t="s">
        <v>2424</v>
      </c>
      <c r="C544" s="78">
        <v>1081</v>
      </c>
      <c r="D544" s="78" t="s">
        <v>1842</v>
      </c>
      <c r="E544" s="80">
        <v>101.194127987969</v>
      </c>
    </row>
    <row r="545" spans="1:5" ht="12.75" customHeight="1" x14ac:dyDescent="0.15">
      <c r="A545" s="78">
        <v>3</v>
      </c>
      <c r="B545" s="79" t="s">
        <v>2424</v>
      </c>
      <c r="C545" s="78">
        <v>1082</v>
      </c>
      <c r="D545" s="78" t="s">
        <v>1841</v>
      </c>
      <c r="E545" s="80">
        <v>28.179709219509402</v>
      </c>
    </row>
    <row r="546" spans="1:5" ht="12.75" customHeight="1" x14ac:dyDescent="0.15">
      <c r="A546" s="78">
        <v>3</v>
      </c>
      <c r="B546" s="79" t="s">
        <v>2424</v>
      </c>
      <c r="C546" s="78">
        <v>1083</v>
      </c>
      <c r="D546" s="78" t="s">
        <v>1840</v>
      </c>
      <c r="E546" s="80">
        <v>44.236531304169198</v>
      </c>
    </row>
    <row r="547" spans="1:5" ht="12.75" customHeight="1" x14ac:dyDescent="0.15">
      <c r="A547" s="78">
        <v>3</v>
      </c>
      <c r="B547" s="79" t="s">
        <v>2424</v>
      </c>
      <c r="C547" s="78">
        <v>1084</v>
      </c>
      <c r="D547" s="78" t="s">
        <v>1839</v>
      </c>
      <c r="E547" s="80">
        <v>22.259862619882</v>
      </c>
    </row>
    <row r="548" spans="1:5" ht="12.75" customHeight="1" x14ac:dyDescent="0.15">
      <c r="A548" s="78">
        <v>3</v>
      </c>
      <c r="B548" s="79" t="s">
        <v>2424</v>
      </c>
      <c r="C548" s="78">
        <v>1085</v>
      </c>
      <c r="D548" s="78" t="s">
        <v>1838</v>
      </c>
      <c r="E548" s="80">
        <v>22.427902264255401</v>
      </c>
    </row>
    <row r="549" spans="1:5" ht="12.75" customHeight="1" x14ac:dyDescent="0.15">
      <c r="A549" s="78">
        <v>3</v>
      </c>
      <c r="B549" s="79" t="s">
        <v>2424</v>
      </c>
      <c r="C549" s="78">
        <v>1086</v>
      </c>
      <c r="D549" s="78" t="s">
        <v>1837</v>
      </c>
      <c r="E549" s="80">
        <v>53.091385541675002</v>
      </c>
    </row>
    <row r="550" spans="1:5" ht="12.75" customHeight="1" x14ac:dyDescent="0.15">
      <c r="A550" s="78">
        <v>3</v>
      </c>
      <c r="B550" s="79" t="s">
        <v>2424</v>
      </c>
      <c r="C550" s="78">
        <v>1088</v>
      </c>
      <c r="D550" s="78" t="s">
        <v>1836</v>
      </c>
      <c r="E550" s="80">
        <v>23.446101936309699</v>
      </c>
    </row>
    <row r="551" spans="1:5" ht="12.75" customHeight="1" x14ac:dyDescent="0.15">
      <c r="A551" s="78">
        <v>3</v>
      </c>
      <c r="B551" s="79" t="s">
        <v>2424</v>
      </c>
      <c r="C551" s="78">
        <v>1089</v>
      </c>
      <c r="D551" s="78" t="s">
        <v>1835</v>
      </c>
      <c r="E551" s="80">
        <v>33.644126470491202</v>
      </c>
    </row>
    <row r="552" spans="1:5" ht="12.75" customHeight="1" x14ac:dyDescent="0.15">
      <c r="A552" s="78">
        <v>3</v>
      </c>
      <c r="B552" s="79" t="s">
        <v>2424</v>
      </c>
      <c r="C552" s="78">
        <v>1091</v>
      </c>
      <c r="D552" s="78" t="s">
        <v>1834</v>
      </c>
      <c r="E552" s="80">
        <v>21.263967852712799</v>
      </c>
    </row>
    <row r="553" spans="1:5" ht="12.75" customHeight="1" x14ac:dyDescent="0.15">
      <c r="A553" s="78">
        <v>3</v>
      </c>
      <c r="B553" s="79" t="s">
        <v>2424</v>
      </c>
      <c r="C553" s="78">
        <v>1093</v>
      </c>
      <c r="D553" s="78" t="s">
        <v>1833</v>
      </c>
      <c r="E553" s="80">
        <v>62.1225612101519</v>
      </c>
    </row>
    <row r="554" spans="1:5" ht="12.75" customHeight="1" x14ac:dyDescent="0.15">
      <c r="A554" s="78">
        <v>3</v>
      </c>
      <c r="B554" s="79" t="s">
        <v>2424</v>
      </c>
      <c r="C554" s="78">
        <v>1094</v>
      </c>
      <c r="D554" s="78" t="s">
        <v>1832</v>
      </c>
      <c r="E554" s="80">
        <v>35.492206232592203</v>
      </c>
    </row>
    <row r="555" spans="1:5" ht="12.75" customHeight="1" x14ac:dyDescent="0.15">
      <c r="A555" s="78">
        <v>3</v>
      </c>
      <c r="B555" s="79" t="s">
        <v>2424</v>
      </c>
      <c r="C555" s="78">
        <v>1095</v>
      </c>
      <c r="D555" s="78" t="s">
        <v>1831</v>
      </c>
      <c r="E555" s="80">
        <v>35.307101999782297</v>
      </c>
    </row>
    <row r="556" spans="1:5" ht="12.75" customHeight="1" x14ac:dyDescent="0.15">
      <c r="A556" s="78">
        <v>3</v>
      </c>
      <c r="B556" s="79" t="s">
        <v>2424</v>
      </c>
      <c r="C556" s="78">
        <v>1097</v>
      </c>
      <c r="D556" s="78" t="s">
        <v>1830</v>
      </c>
      <c r="E556" s="80">
        <v>42.973821801602298</v>
      </c>
    </row>
    <row r="557" spans="1:5" ht="12.75" customHeight="1" x14ac:dyDescent="0.15">
      <c r="A557" s="78">
        <v>3</v>
      </c>
      <c r="B557" s="79" t="s">
        <v>2424</v>
      </c>
      <c r="C557" s="78">
        <v>1098</v>
      </c>
      <c r="D557" s="78" t="s">
        <v>1829</v>
      </c>
      <c r="E557" s="80">
        <v>119.807186871897</v>
      </c>
    </row>
    <row r="558" spans="1:5" ht="12.75" customHeight="1" x14ac:dyDescent="0.15">
      <c r="A558" s="78">
        <v>3</v>
      </c>
      <c r="B558" s="79" t="s">
        <v>2424</v>
      </c>
      <c r="C558" s="78">
        <v>1099</v>
      </c>
      <c r="D558" s="78" t="s">
        <v>1828</v>
      </c>
      <c r="E558" s="80">
        <v>29.094130349229399</v>
      </c>
    </row>
    <row r="559" spans="1:5" ht="12.75" customHeight="1" x14ac:dyDescent="0.15">
      <c r="A559" s="78">
        <v>3</v>
      </c>
      <c r="B559" s="79" t="s">
        <v>2424</v>
      </c>
      <c r="C559" s="78">
        <v>1100</v>
      </c>
      <c r="D559" s="78" t="s">
        <v>1827</v>
      </c>
      <c r="E559" s="80">
        <v>24.4748365078819</v>
      </c>
    </row>
    <row r="560" spans="1:5" ht="12.75" customHeight="1" x14ac:dyDescent="0.15">
      <c r="A560" s="78">
        <v>3</v>
      </c>
      <c r="B560" s="79" t="s">
        <v>2424</v>
      </c>
      <c r="C560" s="78">
        <v>1102</v>
      </c>
      <c r="D560" s="78" t="s">
        <v>1826</v>
      </c>
      <c r="E560" s="80">
        <v>30.211023859538301</v>
      </c>
    </row>
    <row r="561" spans="1:5" ht="12.75" customHeight="1" x14ac:dyDescent="0.15">
      <c r="A561" s="78">
        <v>3</v>
      </c>
      <c r="B561" s="79" t="s">
        <v>2424</v>
      </c>
      <c r="C561" s="78">
        <v>1103</v>
      </c>
      <c r="D561" s="78" t="s">
        <v>1825</v>
      </c>
      <c r="E561" s="80">
        <v>50.220473813608599</v>
      </c>
    </row>
    <row r="562" spans="1:5" ht="12.75" customHeight="1" x14ac:dyDescent="0.15">
      <c r="A562" s="78">
        <v>3</v>
      </c>
      <c r="B562" s="79" t="s">
        <v>2424</v>
      </c>
      <c r="C562" s="78">
        <v>1104</v>
      </c>
      <c r="D562" s="78" t="s">
        <v>1824</v>
      </c>
      <c r="E562" s="80">
        <v>86.529150729663897</v>
      </c>
    </row>
    <row r="563" spans="1:5" ht="12.75" customHeight="1" x14ac:dyDescent="0.15">
      <c r="A563" s="78">
        <v>3</v>
      </c>
      <c r="B563" s="79" t="s">
        <v>2424</v>
      </c>
      <c r="C563" s="78">
        <v>1107</v>
      </c>
      <c r="D563" s="78" t="s">
        <v>1823</v>
      </c>
      <c r="E563" s="80">
        <v>50.1924887713174</v>
      </c>
    </row>
    <row r="564" spans="1:5" ht="12.75" customHeight="1" x14ac:dyDescent="0.15">
      <c r="A564" s="78">
        <v>3</v>
      </c>
      <c r="B564" s="79" t="s">
        <v>2424</v>
      </c>
      <c r="C564" s="78">
        <v>1121</v>
      </c>
      <c r="D564" s="78" t="s">
        <v>1822</v>
      </c>
      <c r="E564" s="80">
        <v>13.861789649817901</v>
      </c>
    </row>
    <row r="565" spans="1:5" ht="12.75" customHeight="1" x14ac:dyDescent="0.15">
      <c r="A565" s="78">
        <v>3</v>
      </c>
      <c r="B565" s="79" t="s">
        <v>2424</v>
      </c>
      <c r="C565" s="78">
        <v>1122</v>
      </c>
      <c r="D565" s="78" t="s">
        <v>1821</v>
      </c>
      <c r="E565" s="80">
        <v>22.655434324702</v>
      </c>
    </row>
    <row r="566" spans="1:5" ht="12.75" customHeight="1" x14ac:dyDescent="0.15">
      <c r="A566" s="78">
        <v>3</v>
      </c>
      <c r="B566" s="79" t="s">
        <v>2424</v>
      </c>
      <c r="C566" s="78">
        <v>1123</v>
      </c>
      <c r="D566" s="78" t="s">
        <v>1820</v>
      </c>
      <c r="E566" s="80">
        <v>41.686154386849402</v>
      </c>
    </row>
    <row r="567" spans="1:5" ht="12.75" customHeight="1" x14ac:dyDescent="0.15">
      <c r="A567" s="78">
        <v>3</v>
      </c>
      <c r="B567" s="79" t="s">
        <v>2424</v>
      </c>
      <c r="C567" s="78">
        <v>1125</v>
      </c>
      <c r="D567" s="78" t="s">
        <v>1819</v>
      </c>
      <c r="E567" s="80">
        <v>87.705827044597498</v>
      </c>
    </row>
    <row r="568" spans="1:5" ht="12.75" customHeight="1" x14ac:dyDescent="0.15">
      <c r="A568" s="78">
        <v>3</v>
      </c>
      <c r="B568" s="79" t="s">
        <v>2424</v>
      </c>
      <c r="C568" s="78">
        <v>1127</v>
      </c>
      <c r="D568" s="78" t="s">
        <v>1818</v>
      </c>
      <c r="E568" s="80">
        <v>18.3661326219211</v>
      </c>
    </row>
    <row r="569" spans="1:5" ht="12.75" customHeight="1" x14ac:dyDescent="0.15">
      <c r="A569" s="78">
        <v>3</v>
      </c>
      <c r="B569" s="79" t="s">
        <v>2424</v>
      </c>
      <c r="C569" s="78">
        <v>1128</v>
      </c>
      <c r="D569" s="78" t="s">
        <v>1817</v>
      </c>
      <c r="E569" s="80">
        <v>40.496611430887903</v>
      </c>
    </row>
    <row r="570" spans="1:5" ht="12.75" customHeight="1" x14ac:dyDescent="0.15">
      <c r="A570" s="78">
        <v>3</v>
      </c>
      <c r="B570" s="79" t="s">
        <v>2424</v>
      </c>
      <c r="C570" s="78">
        <v>1129</v>
      </c>
      <c r="D570" s="78" t="s">
        <v>1816</v>
      </c>
      <c r="E570" s="80">
        <v>22.3460003830596</v>
      </c>
    </row>
    <row r="571" spans="1:5" ht="12.75" customHeight="1" x14ac:dyDescent="0.15">
      <c r="A571" s="78">
        <v>3</v>
      </c>
      <c r="B571" s="79" t="s">
        <v>2424</v>
      </c>
      <c r="C571" s="78">
        <v>1131</v>
      </c>
      <c r="D571" s="78" t="s">
        <v>1815</v>
      </c>
      <c r="E571" s="80">
        <v>28.1532864361184</v>
      </c>
    </row>
    <row r="572" spans="1:5" ht="12.75" customHeight="1" x14ac:dyDescent="0.15">
      <c r="A572" s="78">
        <v>3</v>
      </c>
      <c r="B572" s="79" t="s">
        <v>2424</v>
      </c>
      <c r="C572" s="78">
        <v>1132</v>
      </c>
      <c r="D572" s="78" t="s">
        <v>1814</v>
      </c>
      <c r="E572" s="80">
        <v>81.211152173018405</v>
      </c>
    </row>
    <row r="573" spans="1:5" ht="12.75" customHeight="1" x14ac:dyDescent="0.15">
      <c r="A573" s="78">
        <v>3</v>
      </c>
      <c r="B573" s="79" t="s">
        <v>2424</v>
      </c>
      <c r="C573" s="78">
        <v>1135</v>
      </c>
      <c r="D573" s="78" t="s">
        <v>1813</v>
      </c>
      <c r="E573" s="80">
        <v>72.455531798917704</v>
      </c>
    </row>
    <row r="574" spans="1:5" ht="12.75" customHeight="1" x14ac:dyDescent="0.15">
      <c r="A574" s="78">
        <v>3</v>
      </c>
      <c r="B574" s="79" t="s">
        <v>2424</v>
      </c>
      <c r="C574" s="78">
        <v>1136</v>
      </c>
      <c r="D574" s="78" t="s">
        <v>1812</v>
      </c>
      <c r="E574" s="80">
        <v>80.145966617078301</v>
      </c>
    </row>
    <row r="575" spans="1:5" ht="12.75" customHeight="1" x14ac:dyDescent="0.15">
      <c r="A575" s="78">
        <v>3</v>
      </c>
      <c r="B575" s="79" t="s">
        <v>2424</v>
      </c>
      <c r="C575" s="78">
        <v>1137</v>
      </c>
      <c r="D575" s="78" t="s">
        <v>1811</v>
      </c>
      <c r="E575" s="80">
        <v>19.466882328168602</v>
      </c>
    </row>
    <row r="576" spans="1:5" ht="12.75" customHeight="1" x14ac:dyDescent="0.15">
      <c r="A576" s="78">
        <v>3</v>
      </c>
      <c r="B576" s="79" t="s">
        <v>2424</v>
      </c>
      <c r="C576" s="78">
        <v>1139</v>
      </c>
      <c r="D576" s="78" t="s">
        <v>1810</v>
      </c>
      <c r="E576" s="80">
        <v>62.749472998258298</v>
      </c>
    </row>
    <row r="577" spans="1:5" ht="12.75" customHeight="1" x14ac:dyDescent="0.15">
      <c r="A577" s="78">
        <v>3</v>
      </c>
      <c r="B577" s="79" t="s">
        <v>2424</v>
      </c>
      <c r="C577" s="78">
        <v>1140</v>
      </c>
      <c r="D577" s="78" t="s">
        <v>1809</v>
      </c>
      <c r="E577" s="80">
        <v>92.329662281728005</v>
      </c>
    </row>
    <row r="578" spans="1:5" ht="12.75" customHeight="1" x14ac:dyDescent="0.15">
      <c r="A578" s="78">
        <v>3</v>
      </c>
      <c r="B578" s="79" t="s">
        <v>2424</v>
      </c>
      <c r="C578" s="78">
        <v>1142</v>
      </c>
      <c r="D578" s="78" t="s">
        <v>1808</v>
      </c>
      <c r="E578" s="80">
        <v>22.626910858155298</v>
      </c>
    </row>
    <row r="579" spans="1:5" ht="12.75" customHeight="1" x14ac:dyDescent="0.15">
      <c r="A579" s="78">
        <v>3</v>
      </c>
      <c r="B579" s="79" t="s">
        <v>2424</v>
      </c>
      <c r="C579" s="78">
        <v>1143</v>
      </c>
      <c r="D579" s="78" t="s">
        <v>1807</v>
      </c>
      <c r="E579" s="80">
        <v>55.3662768271722</v>
      </c>
    </row>
    <row r="580" spans="1:5" ht="12.75" customHeight="1" x14ac:dyDescent="0.15">
      <c r="A580" s="78">
        <v>3</v>
      </c>
      <c r="B580" s="79" t="s">
        <v>2424</v>
      </c>
      <c r="C580" s="78">
        <v>1145</v>
      </c>
      <c r="D580" s="78" t="s">
        <v>1806</v>
      </c>
      <c r="E580" s="80">
        <v>34.256434098731503</v>
      </c>
    </row>
    <row r="581" spans="1:5" ht="12.75" customHeight="1" x14ac:dyDescent="0.15">
      <c r="A581" s="78">
        <v>3</v>
      </c>
      <c r="B581" s="79" t="s">
        <v>2424</v>
      </c>
      <c r="C581" s="78">
        <v>1146</v>
      </c>
      <c r="D581" s="78" t="s">
        <v>1805</v>
      </c>
      <c r="E581" s="80">
        <v>17.592292784866402</v>
      </c>
    </row>
    <row r="582" spans="1:5" ht="12.75" customHeight="1" x14ac:dyDescent="0.15">
      <c r="A582" s="78">
        <v>3</v>
      </c>
      <c r="B582" s="79" t="s">
        <v>2424</v>
      </c>
      <c r="C582" s="78">
        <v>1147</v>
      </c>
      <c r="D582" s="78" t="s">
        <v>1804</v>
      </c>
      <c r="E582" s="80">
        <v>23.908760834235899</v>
      </c>
    </row>
    <row r="583" spans="1:5" ht="12.75" customHeight="1" x14ac:dyDescent="0.15">
      <c r="A583" s="78">
        <v>3</v>
      </c>
      <c r="B583" s="79" t="s">
        <v>2424</v>
      </c>
      <c r="C583" s="78">
        <v>1150</v>
      </c>
      <c r="D583" s="78" t="s">
        <v>1803</v>
      </c>
      <c r="E583" s="80">
        <v>54.8495311849437</v>
      </c>
    </row>
    <row r="584" spans="1:5" ht="12.75" customHeight="1" x14ac:dyDescent="0.15">
      <c r="A584" s="78">
        <v>3</v>
      </c>
      <c r="B584" s="79" t="s">
        <v>2424</v>
      </c>
      <c r="C584" s="78">
        <v>1151</v>
      </c>
      <c r="D584" s="78" t="s">
        <v>1802</v>
      </c>
      <c r="E584" s="80">
        <v>142.48708922832699</v>
      </c>
    </row>
    <row r="585" spans="1:5" ht="12.75" customHeight="1" x14ac:dyDescent="0.15">
      <c r="A585" s="78">
        <v>4</v>
      </c>
      <c r="B585" s="79" t="s">
        <v>2425</v>
      </c>
      <c r="C585" s="78">
        <v>1201</v>
      </c>
      <c r="D585" s="78" t="s">
        <v>1801</v>
      </c>
      <c r="E585" s="80">
        <v>38.093300117137503</v>
      </c>
    </row>
    <row r="586" spans="1:5" ht="12.75" customHeight="1" x14ac:dyDescent="0.15">
      <c r="A586" s="78">
        <v>4</v>
      </c>
      <c r="B586" s="79" t="s">
        <v>2425</v>
      </c>
      <c r="C586" s="78">
        <v>1202</v>
      </c>
      <c r="D586" s="78" t="s">
        <v>1800</v>
      </c>
      <c r="E586" s="80">
        <v>45.637683111884101</v>
      </c>
    </row>
    <row r="587" spans="1:5" ht="12.75" customHeight="1" x14ac:dyDescent="0.15">
      <c r="A587" s="78">
        <v>4</v>
      </c>
      <c r="B587" s="79" t="s">
        <v>2425</v>
      </c>
      <c r="C587" s="78">
        <v>1203</v>
      </c>
      <c r="D587" s="78" t="s">
        <v>1799</v>
      </c>
      <c r="E587" s="80">
        <v>19.0551759800382</v>
      </c>
    </row>
    <row r="588" spans="1:5" ht="12.75" customHeight="1" x14ac:dyDescent="0.15">
      <c r="A588" s="78">
        <v>4</v>
      </c>
      <c r="B588" s="79" t="s">
        <v>2425</v>
      </c>
      <c r="C588" s="78">
        <v>1205</v>
      </c>
      <c r="D588" s="78" t="s">
        <v>1798</v>
      </c>
      <c r="E588" s="80">
        <v>29.161665629681</v>
      </c>
    </row>
    <row r="589" spans="1:5" ht="12.75" customHeight="1" x14ac:dyDescent="0.15">
      <c r="A589" s="78">
        <v>4</v>
      </c>
      <c r="B589" s="79" t="s">
        <v>2425</v>
      </c>
      <c r="C589" s="78">
        <v>1206</v>
      </c>
      <c r="D589" s="78" t="s">
        <v>1797</v>
      </c>
      <c r="E589" s="80">
        <v>41.108959247092102</v>
      </c>
    </row>
    <row r="590" spans="1:5" ht="12.75" customHeight="1" x14ac:dyDescent="0.15">
      <c r="A590" s="78">
        <v>4</v>
      </c>
      <c r="B590" s="79" t="s">
        <v>2425</v>
      </c>
      <c r="C590" s="78">
        <v>1207</v>
      </c>
      <c r="D590" s="78" t="s">
        <v>1796</v>
      </c>
      <c r="E590" s="80">
        <v>15.5427094714129</v>
      </c>
    </row>
    <row r="591" spans="1:5" ht="12.75" customHeight="1" x14ac:dyDescent="0.15">
      <c r="A591" s="78">
        <v>4</v>
      </c>
      <c r="B591" s="79" t="s">
        <v>2425</v>
      </c>
      <c r="C591" s="78">
        <v>1208</v>
      </c>
      <c r="D591" s="78" t="s">
        <v>1795</v>
      </c>
      <c r="E591" s="80">
        <v>17.051808162254499</v>
      </c>
    </row>
    <row r="592" spans="1:5" ht="12.75" customHeight="1" x14ac:dyDescent="0.15">
      <c r="A592" s="78">
        <v>4</v>
      </c>
      <c r="B592" s="79" t="s">
        <v>2425</v>
      </c>
      <c r="C592" s="78">
        <v>1209</v>
      </c>
      <c r="D592" s="78" t="s">
        <v>1794</v>
      </c>
      <c r="E592" s="80">
        <v>20.7802964733451</v>
      </c>
    </row>
    <row r="593" spans="1:5" ht="12.75" customHeight="1" x14ac:dyDescent="0.15">
      <c r="A593" s="78">
        <v>4</v>
      </c>
      <c r="B593" s="79" t="s">
        <v>2425</v>
      </c>
      <c r="C593" s="78">
        <v>1210</v>
      </c>
      <c r="D593" s="78" t="s">
        <v>1793</v>
      </c>
      <c r="E593" s="80">
        <v>9.7371834782939803</v>
      </c>
    </row>
    <row r="594" spans="1:5" ht="12.75" customHeight="1" x14ac:dyDescent="0.15">
      <c r="A594" s="78">
        <v>4</v>
      </c>
      <c r="B594" s="79" t="s">
        <v>2425</v>
      </c>
      <c r="C594" s="78">
        <v>1211</v>
      </c>
      <c r="D594" s="78" t="s">
        <v>1792</v>
      </c>
      <c r="E594" s="80">
        <v>13.1215262327311</v>
      </c>
    </row>
    <row r="595" spans="1:5" ht="12.75" customHeight="1" x14ac:dyDescent="0.15">
      <c r="A595" s="78">
        <v>4</v>
      </c>
      <c r="B595" s="79" t="s">
        <v>2425</v>
      </c>
      <c r="C595" s="78">
        <v>1212</v>
      </c>
      <c r="D595" s="78" t="s">
        <v>1791</v>
      </c>
      <c r="E595" s="80">
        <v>28.015140647090998</v>
      </c>
    </row>
    <row r="596" spans="1:5" ht="12.75" customHeight="1" x14ac:dyDescent="0.15">
      <c r="A596" s="78">
        <v>4</v>
      </c>
      <c r="B596" s="79" t="s">
        <v>2425</v>
      </c>
      <c r="C596" s="78">
        <v>1213</v>
      </c>
      <c r="D596" s="78" t="s">
        <v>1790</v>
      </c>
      <c r="E596" s="80">
        <v>42.329286002584404</v>
      </c>
    </row>
    <row r="597" spans="1:5" ht="12.75" customHeight="1" x14ac:dyDescent="0.15">
      <c r="A597" s="78">
        <v>4</v>
      </c>
      <c r="B597" s="79" t="s">
        <v>2425</v>
      </c>
      <c r="C597" s="78">
        <v>1214</v>
      </c>
      <c r="D597" s="78" t="s">
        <v>1789</v>
      </c>
      <c r="E597" s="80">
        <v>29.884165021919699</v>
      </c>
    </row>
    <row r="598" spans="1:5" ht="12.75" customHeight="1" x14ac:dyDescent="0.15">
      <c r="A598" s="78">
        <v>4</v>
      </c>
      <c r="B598" s="79" t="s">
        <v>2425</v>
      </c>
      <c r="C598" s="78">
        <v>1215</v>
      </c>
      <c r="D598" s="78" t="s">
        <v>1788</v>
      </c>
      <c r="E598" s="80">
        <v>16.794793776807701</v>
      </c>
    </row>
    <row r="599" spans="1:5" ht="12.75" customHeight="1" x14ac:dyDescent="0.15">
      <c r="A599" s="78">
        <v>4</v>
      </c>
      <c r="B599" s="79" t="s">
        <v>2425</v>
      </c>
      <c r="C599" s="78">
        <v>1216</v>
      </c>
      <c r="D599" s="78" t="s">
        <v>1787</v>
      </c>
      <c r="E599" s="80">
        <v>24.813762788149301</v>
      </c>
    </row>
    <row r="600" spans="1:5" ht="12.75" customHeight="1" x14ac:dyDescent="0.15">
      <c r="A600" s="78">
        <v>4</v>
      </c>
      <c r="B600" s="79" t="s">
        <v>2425</v>
      </c>
      <c r="C600" s="78">
        <v>1217</v>
      </c>
      <c r="D600" s="78" t="s">
        <v>1786</v>
      </c>
      <c r="E600" s="80">
        <v>3.0107258037215301</v>
      </c>
    </row>
    <row r="601" spans="1:5" ht="12.75" customHeight="1" x14ac:dyDescent="0.15">
      <c r="A601" s="78">
        <v>4</v>
      </c>
      <c r="B601" s="79" t="s">
        <v>2425</v>
      </c>
      <c r="C601" s="78">
        <v>1218</v>
      </c>
      <c r="D601" s="78" t="s">
        <v>1785</v>
      </c>
      <c r="E601" s="80">
        <v>37.483584592245897</v>
      </c>
    </row>
    <row r="602" spans="1:5" ht="12.75" customHeight="1" x14ac:dyDescent="0.15">
      <c r="A602" s="78">
        <v>4</v>
      </c>
      <c r="B602" s="79" t="s">
        <v>2425</v>
      </c>
      <c r="C602" s="78">
        <v>1219</v>
      </c>
      <c r="D602" s="78" t="s">
        <v>1784</v>
      </c>
      <c r="E602" s="80">
        <v>20.682325631533502</v>
      </c>
    </row>
    <row r="603" spans="1:5" ht="12.75" customHeight="1" x14ac:dyDescent="0.15">
      <c r="A603" s="78">
        <v>4</v>
      </c>
      <c r="B603" s="79" t="s">
        <v>2425</v>
      </c>
      <c r="C603" s="78">
        <v>1220</v>
      </c>
      <c r="D603" s="78" t="s">
        <v>1783</v>
      </c>
      <c r="E603" s="80">
        <v>31.159400457920501</v>
      </c>
    </row>
    <row r="604" spans="1:5" ht="12.75" customHeight="1" x14ac:dyDescent="0.15">
      <c r="A604" s="78">
        <v>5</v>
      </c>
      <c r="B604" s="79" t="s">
        <v>2426</v>
      </c>
      <c r="C604" s="78">
        <v>1301</v>
      </c>
      <c r="D604" s="78" t="s">
        <v>1782</v>
      </c>
      <c r="E604" s="80">
        <v>212.275997530458</v>
      </c>
    </row>
    <row r="605" spans="1:5" ht="12.75" customHeight="1" x14ac:dyDescent="0.15">
      <c r="A605" s="78">
        <v>5</v>
      </c>
      <c r="B605" s="79" t="s">
        <v>2426</v>
      </c>
      <c r="C605" s="78">
        <v>1311</v>
      </c>
      <c r="D605" s="78" t="s">
        <v>1781</v>
      </c>
      <c r="E605" s="80">
        <v>43.587911856430502</v>
      </c>
    </row>
    <row r="606" spans="1:5" ht="12.75" customHeight="1" x14ac:dyDescent="0.15">
      <c r="A606" s="78">
        <v>5</v>
      </c>
      <c r="B606" s="79" t="s">
        <v>2426</v>
      </c>
      <c r="C606" s="78">
        <v>1321</v>
      </c>
      <c r="D606" s="78" t="s">
        <v>1780</v>
      </c>
      <c r="E606" s="80">
        <v>56.130941573705996</v>
      </c>
    </row>
    <row r="607" spans="1:5" ht="12.75" customHeight="1" x14ac:dyDescent="0.15">
      <c r="A607" s="78">
        <v>5</v>
      </c>
      <c r="B607" s="79" t="s">
        <v>2426</v>
      </c>
      <c r="C607" s="78">
        <v>1322</v>
      </c>
      <c r="D607" s="78" t="s">
        <v>1779</v>
      </c>
      <c r="E607" s="80">
        <v>81.340537153852694</v>
      </c>
    </row>
    <row r="608" spans="1:5" ht="12.75" customHeight="1" x14ac:dyDescent="0.15">
      <c r="A608" s="78">
        <v>5</v>
      </c>
      <c r="B608" s="79" t="s">
        <v>2426</v>
      </c>
      <c r="C608" s="78">
        <v>1323</v>
      </c>
      <c r="D608" s="78" t="s">
        <v>1778</v>
      </c>
      <c r="E608" s="80">
        <v>37.6164761488211</v>
      </c>
    </row>
    <row r="609" spans="1:5" ht="12.75" customHeight="1" x14ac:dyDescent="0.15">
      <c r="A609" s="78">
        <v>5</v>
      </c>
      <c r="B609" s="79" t="s">
        <v>2426</v>
      </c>
      <c r="C609" s="78">
        <v>1331</v>
      </c>
      <c r="D609" s="78" t="s">
        <v>1777</v>
      </c>
      <c r="E609" s="80">
        <v>122.355007754684</v>
      </c>
    </row>
    <row r="610" spans="1:5" ht="12.75" customHeight="1" x14ac:dyDescent="0.15">
      <c r="A610" s="78">
        <v>5</v>
      </c>
      <c r="B610" s="79" t="s">
        <v>2426</v>
      </c>
      <c r="C610" s="78">
        <v>1341</v>
      </c>
      <c r="D610" s="78" t="s">
        <v>1776</v>
      </c>
      <c r="E610" s="80">
        <v>58.171918760129998</v>
      </c>
    </row>
    <row r="611" spans="1:5" ht="12.75" customHeight="1" x14ac:dyDescent="0.15">
      <c r="A611" s="78">
        <v>5</v>
      </c>
      <c r="B611" s="79" t="s">
        <v>2426</v>
      </c>
      <c r="C611" s="78">
        <v>1342</v>
      </c>
      <c r="D611" s="78" t="s">
        <v>1775</v>
      </c>
      <c r="E611" s="80">
        <v>49.056782448834198</v>
      </c>
    </row>
    <row r="612" spans="1:5" ht="12.75" customHeight="1" x14ac:dyDescent="0.15">
      <c r="A612" s="78">
        <v>5</v>
      </c>
      <c r="B612" s="79" t="s">
        <v>2426</v>
      </c>
      <c r="C612" s="78">
        <v>1343</v>
      </c>
      <c r="D612" s="78" t="s">
        <v>1774</v>
      </c>
      <c r="E612" s="80">
        <v>19.722874464590401</v>
      </c>
    </row>
    <row r="613" spans="1:5" ht="12.75" customHeight="1" x14ac:dyDescent="0.15">
      <c r="A613" s="78">
        <v>5</v>
      </c>
      <c r="B613" s="79" t="s">
        <v>2426</v>
      </c>
      <c r="C613" s="78">
        <v>1344</v>
      </c>
      <c r="D613" s="78" t="s">
        <v>1773</v>
      </c>
      <c r="E613" s="80">
        <v>30.564952572682898</v>
      </c>
    </row>
    <row r="614" spans="1:5" ht="12.75" customHeight="1" x14ac:dyDescent="0.15">
      <c r="A614" s="78">
        <v>5</v>
      </c>
      <c r="B614" s="79" t="s">
        <v>2426</v>
      </c>
      <c r="C614" s="78">
        <v>1345</v>
      </c>
      <c r="D614" s="78" t="s">
        <v>1772</v>
      </c>
      <c r="E614" s="80">
        <v>30.706522407867698</v>
      </c>
    </row>
    <row r="615" spans="1:5" ht="12.75" customHeight="1" x14ac:dyDescent="0.15">
      <c r="A615" s="78">
        <v>5</v>
      </c>
      <c r="B615" s="79" t="s">
        <v>2426</v>
      </c>
      <c r="C615" s="78">
        <v>1346</v>
      </c>
      <c r="D615" s="78" t="s">
        <v>1771</v>
      </c>
      <c r="E615" s="80">
        <v>62.525616636351003</v>
      </c>
    </row>
    <row r="616" spans="1:5" ht="12.75" customHeight="1" x14ac:dyDescent="0.15">
      <c r="A616" s="78">
        <v>5</v>
      </c>
      <c r="B616" s="79" t="s">
        <v>2426</v>
      </c>
      <c r="C616" s="78">
        <v>1347</v>
      </c>
      <c r="D616" s="78" t="s">
        <v>1770</v>
      </c>
      <c r="E616" s="80">
        <v>47.188153787311599</v>
      </c>
    </row>
    <row r="617" spans="1:5" ht="12.75" customHeight="1" x14ac:dyDescent="0.15">
      <c r="A617" s="78">
        <v>5</v>
      </c>
      <c r="B617" s="79" t="s">
        <v>2426</v>
      </c>
      <c r="C617" s="78">
        <v>1348</v>
      </c>
      <c r="D617" s="78" t="s">
        <v>1769</v>
      </c>
      <c r="E617" s="80">
        <v>47.1615667443197</v>
      </c>
    </row>
    <row r="618" spans="1:5" ht="12.75" customHeight="1" x14ac:dyDescent="0.15">
      <c r="A618" s="78">
        <v>5</v>
      </c>
      <c r="B618" s="79" t="s">
        <v>2426</v>
      </c>
      <c r="C618" s="78">
        <v>1349</v>
      </c>
      <c r="D618" s="78" t="s">
        <v>1768</v>
      </c>
      <c r="E618" s="80">
        <v>40.016450265304599</v>
      </c>
    </row>
    <row r="619" spans="1:5" ht="12.75" customHeight="1" x14ac:dyDescent="0.15">
      <c r="A619" s="78">
        <v>5</v>
      </c>
      <c r="B619" s="79" t="s">
        <v>2426</v>
      </c>
      <c r="C619" s="78">
        <v>1361</v>
      </c>
      <c r="D619" s="78" t="s">
        <v>1767</v>
      </c>
      <c r="E619" s="80">
        <v>22.2847520912931</v>
      </c>
    </row>
    <row r="620" spans="1:5" ht="12.75" customHeight="1" x14ac:dyDescent="0.15">
      <c r="A620" s="78">
        <v>5</v>
      </c>
      <c r="B620" s="79" t="s">
        <v>2426</v>
      </c>
      <c r="C620" s="78">
        <v>1362</v>
      </c>
      <c r="D620" s="78" t="s">
        <v>1766</v>
      </c>
      <c r="E620" s="80">
        <v>89.773252060460194</v>
      </c>
    </row>
    <row r="621" spans="1:5" ht="12.75" customHeight="1" x14ac:dyDescent="0.15">
      <c r="A621" s="78">
        <v>5</v>
      </c>
      <c r="B621" s="79" t="s">
        <v>2426</v>
      </c>
      <c r="C621" s="78">
        <v>1363</v>
      </c>
      <c r="D621" s="78" t="s">
        <v>1765</v>
      </c>
      <c r="E621" s="80">
        <v>14.853470583114699</v>
      </c>
    </row>
    <row r="622" spans="1:5" ht="12.75" customHeight="1" x14ac:dyDescent="0.15">
      <c r="A622" s="78">
        <v>5</v>
      </c>
      <c r="B622" s="79" t="s">
        <v>2426</v>
      </c>
      <c r="C622" s="78">
        <v>1364</v>
      </c>
      <c r="D622" s="78" t="s">
        <v>1764</v>
      </c>
      <c r="E622" s="80">
        <v>54.0904706226573</v>
      </c>
    </row>
    <row r="623" spans="1:5" ht="12.75" customHeight="1" x14ac:dyDescent="0.15">
      <c r="A623" s="78">
        <v>5</v>
      </c>
      <c r="B623" s="79" t="s">
        <v>2426</v>
      </c>
      <c r="C623" s="78">
        <v>1365</v>
      </c>
      <c r="D623" s="78" t="s">
        <v>1763</v>
      </c>
      <c r="E623" s="80">
        <v>15.6891848977832</v>
      </c>
    </row>
    <row r="624" spans="1:5" ht="12.75" customHeight="1" x14ac:dyDescent="0.15">
      <c r="A624" s="78">
        <v>5</v>
      </c>
      <c r="B624" s="79" t="s">
        <v>2426</v>
      </c>
      <c r="C624" s="78">
        <v>1366</v>
      </c>
      <c r="D624" s="78" t="s">
        <v>1762</v>
      </c>
      <c r="E624" s="80">
        <v>19.093234228615302</v>
      </c>
    </row>
    <row r="625" spans="1:5" ht="12.75" customHeight="1" x14ac:dyDescent="0.15">
      <c r="A625" s="78">
        <v>5</v>
      </c>
      <c r="B625" s="79" t="s">
        <v>2426</v>
      </c>
      <c r="C625" s="78">
        <v>1367</v>
      </c>
      <c r="D625" s="78" t="s">
        <v>1761</v>
      </c>
      <c r="E625" s="80">
        <v>93.133242894605601</v>
      </c>
    </row>
    <row r="626" spans="1:5" ht="12.75" customHeight="1" x14ac:dyDescent="0.15">
      <c r="A626" s="78">
        <v>5</v>
      </c>
      <c r="B626" s="79" t="s">
        <v>2426</v>
      </c>
      <c r="C626" s="78">
        <v>1368</v>
      </c>
      <c r="D626" s="78" t="s">
        <v>1760</v>
      </c>
      <c r="E626" s="80">
        <v>26.9554250015691</v>
      </c>
    </row>
    <row r="627" spans="1:5" ht="12.75" customHeight="1" x14ac:dyDescent="0.15">
      <c r="A627" s="78">
        <v>5</v>
      </c>
      <c r="B627" s="79" t="s">
        <v>2426</v>
      </c>
      <c r="C627" s="78">
        <v>1369</v>
      </c>
      <c r="D627" s="78" t="s">
        <v>1759</v>
      </c>
      <c r="E627" s="80">
        <v>4.96369493566751</v>
      </c>
    </row>
    <row r="628" spans="1:5" ht="12.75" customHeight="1" x14ac:dyDescent="0.15">
      <c r="A628" s="78">
        <v>5</v>
      </c>
      <c r="B628" s="79" t="s">
        <v>2426</v>
      </c>
      <c r="C628" s="78">
        <v>1370</v>
      </c>
      <c r="D628" s="78" t="s">
        <v>1758</v>
      </c>
      <c r="E628" s="80">
        <v>43.293279900986398</v>
      </c>
    </row>
    <row r="629" spans="1:5" ht="12.75" customHeight="1" x14ac:dyDescent="0.15">
      <c r="A629" s="78">
        <v>5</v>
      </c>
      <c r="B629" s="79" t="s">
        <v>2426</v>
      </c>
      <c r="C629" s="78">
        <v>1371</v>
      </c>
      <c r="D629" s="78" t="s">
        <v>1757</v>
      </c>
      <c r="E629" s="80">
        <v>40.754837215268203</v>
      </c>
    </row>
    <row r="630" spans="1:5" ht="12.75" customHeight="1" x14ac:dyDescent="0.15">
      <c r="A630" s="78">
        <v>5</v>
      </c>
      <c r="B630" s="79" t="s">
        <v>2426</v>
      </c>
      <c r="C630" s="78">
        <v>1372</v>
      </c>
      <c r="D630" s="78" t="s">
        <v>1756</v>
      </c>
      <c r="E630" s="80">
        <v>133.597190815277</v>
      </c>
    </row>
    <row r="631" spans="1:5" ht="12.75" customHeight="1" x14ac:dyDescent="0.15">
      <c r="A631" s="78">
        <v>5</v>
      </c>
      <c r="B631" s="79" t="s">
        <v>2426</v>
      </c>
      <c r="C631" s="78">
        <v>1373</v>
      </c>
      <c r="D631" s="78" t="s">
        <v>1755</v>
      </c>
      <c r="E631" s="80">
        <v>33.0071132889206</v>
      </c>
    </row>
    <row r="632" spans="1:5" ht="12.75" customHeight="1" x14ac:dyDescent="0.15">
      <c r="A632" s="78">
        <v>5</v>
      </c>
      <c r="B632" s="79" t="s">
        <v>2426</v>
      </c>
      <c r="C632" s="78">
        <v>1374</v>
      </c>
      <c r="D632" s="78" t="s">
        <v>1754</v>
      </c>
      <c r="E632" s="80">
        <v>13.6391274595111</v>
      </c>
    </row>
    <row r="633" spans="1:5" ht="12.75" customHeight="1" x14ac:dyDescent="0.15">
      <c r="A633" s="78">
        <v>5</v>
      </c>
      <c r="B633" s="79" t="s">
        <v>2426</v>
      </c>
      <c r="C633" s="78">
        <v>1375</v>
      </c>
      <c r="D633" s="78" t="s">
        <v>1753</v>
      </c>
      <c r="E633" s="80">
        <v>56.913198928834298</v>
      </c>
    </row>
    <row r="634" spans="1:5" ht="12.75" customHeight="1" x14ac:dyDescent="0.15">
      <c r="A634" s="78">
        <v>6</v>
      </c>
      <c r="B634" s="79" t="s">
        <v>2427</v>
      </c>
      <c r="C634" s="78">
        <v>1401</v>
      </c>
      <c r="D634" s="78" t="s">
        <v>1752</v>
      </c>
      <c r="E634" s="80">
        <v>86.293024013277801</v>
      </c>
    </row>
    <row r="635" spans="1:5" ht="12.75" customHeight="1" x14ac:dyDescent="0.15">
      <c r="A635" s="78">
        <v>6</v>
      </c>
      <c r="B635" s="79" t="s">
        <v>2427</v>
      </c>
      <c r="C635" s="78">
        <v>1402</v>
      </c>
      <c r="D635" s="78" t="s">
        <v>1751</v>
      </c>
      <c r="E635" s="80">
        <v>71.5405822217148</v>
      </c>
    </row>
    <row r="636" spans="1:5" ht="12.75" customHeight="1" x14ac:dyDescent="0.15">
      <c r="A636" s="78">
        <v>6</v>
      </c>
      <c r="B636" s="79" t="s">
        <v>2427</v>
      </c>
      <c r="C636" s="78">
        <v>1403</v>
      </c>
      <c r="D636" s="78" t="s">
        <v>1750</v>
      </c>
      <c r="E636" s="80">
        <v>94.726715025413995</v>
      </c>
    </row>
    <row r="637" spans="1:5" ht="12.75" customHeight="1" x14ac:dyDescent="0.15">
      <c r="A637" s="78">
        <v>6</v>
      </c>
      <c r="B637" s="79" t="s">
        <v>2427</v>
      </c>
      <c r="C637" s="78">
        <v>1404</v>
      </c>
      <c r="D637" s="78" t="s">
        <v>1749</v>
      </c>
      <c r="E637" s="80">
        <v>97.155842320343297</v>
      </c>
    </row>
    <row r="638" spans="1:5" ht="12.75" customHeight="1" x14ac:dyDescent="0.15">
      <c r="A638" s="78">
        <v>6</v>
      </c>
      <c r="B638" s="79" t="s">
        <v>2427</v>
      </c>
      <c r="C638" s="78">
        <v>1405</v>
      </c>
      <c r="D638" s="78" t="s">
        <v>1748</v>
      </c>
      <c r="E638" s="80">
        <v>50.6253752924463</v>
      </c>
    </row>
    <row r="639" spans="1:5" ht="12.75" customHeight="1" x14ac:dyDescent="0.15">
      <c r="A639" s="78">
        <v>6</v>
      </c>
      <c r="B639" s="79" t="s">
        <v>2427</v>
      </c>
      <c r="C639" s="78">
        <v>1406</v>
      </c>
      <c r="D639" s="78" t="s">
        <v>1747</v>
      </c>
      <c r="E639" s="80">
        <v>76.384585101137006</v>
      </c>
    </row>
    <row r="640" spans="1:5" ht="12.75" customHeight="1" x14ac:dyDescent="0.15">
      <c r="A640" s="78">
        <v>6</v>
      </c>
      <c r="B640" s="79" t="s">
        <v>2427</v>
      </c>
      <c r="C640" s="78">
        <v>1407</v>
      </c>
      <c r="D640" s="78" t="s">
        <v>1746</v>
      </c>
      <c r="E640" s="80">
        <v>129.79179748654701</v>
      </c>
    </row>
    <row r="641" spans="1:5" ht="12.75" customHeight="1" x14ac:dyDescent="0.15">
      <c r="A641" s="78">
        <v>7</v>
      </c>
      <c r="B641" s="79" t="s">
        <v>2428</v>
      </c>
      <c r="C641" s="78">
        <v>1501</v>
      </c>
      <c r="D641" s="78" t="s">
        <v>1745</v>
      </c>
      <c r="E641" s="80">
        <v>48.474304818158501</v>
      </c>
    </row>
    <row r="642" spans="1:5" ht="12.75" customHeight="1" x14ac:dyDescent="0.15">
      <c r="A642" s="78">
        <v>7</v>
      </c>
      <c r="B642" s="79" t="s">
        <v>2428</v>
      </c>
      <c r="C642" s="78">
        <v>1502</v>
      </c>
      <c r="D642" s="78" t="s">
        <v>1744</v>
      </c>
      <c r="E642" s="80">
        <v>42.790672774824003</v>
      </c>
    </row>
    <row r="643" spans="1:5" ht="12.75" customHeight="1" x14ac:dyDescent="0.15">
      <c r="A643" s="78">
        <v>7</v>
      </c>
      <c r="B643" s="79" t="s">
        <v>2428</v>
      </c>
      <c r="C643" s="78">
        <v>1503</v>
      </c>
      <c r="D643" s="78" t="s">
        <v>1743</v>
      </c>
      <c r="E643" s="80">
        <v>24.770780243593698</v>
      </c>
    </row>
    <row r="644" spans="1:5" ht="12.75" customHeight="1" x14ac:dyDescent="0.15">
      <c r="A644" s="78">
        <v>7</v>
      </c>
      <c r="B644" s="79" t="s">
        <v>2428</v>
      </c>
      <c r="C644" s="78">
        <v>1504</v>
      </c>
      <c r="D644" s="78" t="s">
        <v>1742</v>
      </c>
      <c r="E644" s="80">
        <v>25.573862555530098</v>
      </c>
    </row>
    <row r="645" spans="1:5" ht="12.75" customHeight="1" x14ac:dyDescent="0.15">
      <c r="A645" s="78">
        <v>7</v>
      </c>
      <c r="B645" s="79" t="s">
        <v>2428</v>
      </c>
      <c r="C645" s="78">
        <v>1505</v>
      </c>
      <c r="D645" s="78" t="s">
        <v>1741</v>
      </c>
      <c r="E645" s="80">
        <v>35.415276737164902</v>
      </c>
    </row>
    <row r="646" spans="1:5" ht="12.75" customHeight="1" x14ac:dyDescent="0.15">
      <c r="A646" s="78">
        <v>7</v>
      </c>
      <c r="B646" s="79" t="s">
        <v>2428</v>
      </c>
      <c r="C646" s="78">
        <v>1506</v>
      </c>
      <c r="D646" s="78" t="s">
        <v>1740</v>
      </c>
      <c r="E646" s="80">
        <v>25.3676681102109</v>
      </c>
    </row>
    <row r="647" spans="1:5" ht="12.75" customHeight="1" x14ac:dyDescent="0.15">
      <c r="A647" s="78">
        <v>7</v>
      </c>
      <c r="B647" s="79" t="s">
        <v>2428</v>
      </c>
      <c r="C647" s="78">
        <v>1507</v>
      </c>
      <c r="D647" s="78" t="s">
        <v>1739</v>
      </c>
      <c r="E647" s="80">
        <v>35.239747148086003</v>
      </c>
    </row>
    <row r="648" spans="1:5" ht="12.75" customHeight="1" x14ac:dyDescent="0.15">
      <c r="A648" s="78">
        <v>7</v>
      </c>
      <c r="B648" s="79" t="s">
        <v>2428</v>
      </c>
      <c r="C648" s="78">
        <v>1508</v>
      </c>
      <c r="D648" s="78" t="s">
        <v>1738</v>
      </c>
      <c r="E648" s="80">
        <v>45.083596360282399</v>
      </c>
    </row>
    <row r="649" spans="1:5" ht="12.75" customHeight="1" x14ac:dyDescent="0.15">
      <c r="A649" s="78">
        <v>7</v>
      </c>
      <c r="B649" s="79" t="s">
        <v>2428</v>
      </c>
      <c r="C649" s="78">
        <v>1509</v>
      </c>
      <c r="D649" s="78" t="s">
        <v>1737</v>
      </c>
      <c r="E649" s="80">
        <v>42.370582733279399</v>
      </c>
    </row>
    <row r="650" spans="1:5" ht="12.75" customHeight="1" x14ac:dyDescent="0.15">
      <c r="A650" s="78">
        <v>7</v>
      </c>
      <c r="B650" s="79" t="s">
        <v>2428</v>
      </c>
      <c r="C650" s="78">
        <v>1510</v>
      </c>
      <c r="D650" s="78" t="s">
        <v>1736</v>
      </c>
      <c r="E650" s="80">
        <v>31.656865801474702</v>
      </c>
    </row>
    <row r="651" spans="1:5" ht="12.75" customHeight="1" x14ac:dyDescent="0.15">
      <c r="A651" s="78">
        <v>7</v>
      </c>
      <c r="B651" s="79" t="s">
        <v>2428</v>
      </c>
      <c r="C651" s="78">
        <v>1511</v>
      </c>
      <c r="D651" s="78" t="s">
        <v>1735</v>
      </c>
      <c r="E651" s="80">
        <v>55.369679397615201</v>
      </c>
    </row>
    <row r="652" spans="1:5" ht="12.75" customHeight="1" x14ac:dyDescent="0.15">
      <c r="A652" s="78">
        <v>8</v>
      </c>
      <c r="B652" s="79" t="s">
        <v>2429</v>
      </c>
      <c r="C652" s="78">
        <v>1630</v>
      </c>
      <c r="D652" s="78" t="s">
        <v>1734</v>
      </c>
      <c r="E652" s="80">
        <v>233.27606081105699</v>
      </c>
    </row>
    <row r="653" spans="1:5" ht="12.75" customHeight="1" x14ac:dyDescent="0.15">
      <c r="A653" s="78">
        <v>8</v>
      </c>
      <c r="B653" s="79" t="s">
        <v>2429</v>
      </c>
      <c r="C653" s="78">
        <v>1631</v>
      </c>
      <c r="D653" s="78" t="s">
        <v>1733</v>
      </c>
      <c r="E653" s="80">
        <v>230.64437639161801</v>
      </c>
    </row>
    <row r="654" spans="1:5" ht="12.75" customHeight="1" x14ac:dyDescent="0.15">
      <c r="A654" s="78">
        <v>8</v>
      </c>
      <c r="B654" s="79" t="s">
        <v>2429</v>
      </c>
      <c r="C654" s="78">
        <v>1632</v>
      </c>
      <c r="D654" s="78" t="s">
        <v>1732</v>
      </c>
      <c r="E654" s="80">
        <v>111.990920753829</v>
      </c>
    </row>
    <row r="655" spans="1:5" ht="12.75" customHeight="1" x14ac:dyDescent="0.15">
      <c r="A655" s="78">
        <v>9</v>
      </c>
      <c r="B655" s="79" t="s">
        <v>2430</v>
      </c>
      <c r="C655" s="78">
        <v>1701</v>
      </c>
      <c r="D655" s="78" t="s">
        <v>1731</v>
      </c>
      <c r="E655" s="80">
        <v>121.230287561149</v>
      </c>
    </row>
    <row r="656" spans="1:5" ht="12.75" customHeight="1" x14ac:dyDescent="0.15">
      <c r="A656" s="78">
        <v>9</v>
      </c>
      <c r="B656" s="79" t="s">
        <v>2430</v>
      </c>
      <c r="C656" s="78">
        <v>1702</v>
      </c>
      <c r="D656" s="78" t="s">
        <v>1730</v>
      </c>
      <c r="E656" s="80">
        <v>69.935277633249996</v>
      </c>
    </row>
    <row r="657" spans="1:5" ht="12.75" customHeight="1" x14ac:dyDescent="0.15">
      <c r="A657" s="78">
        <v>9</v>
      </c>
      <c r="B657" s="79" t="s">
        <v>2430</v>
      </c>
      <c r="C657" s="78">
        <v>1703</v>
      </c>
      <c r="D657" s="78" t="s">
        <v>1729</v>
      </c>
      <c r="E657" s="80">
        <v>59.5812532917422</v>
      </c>
    </row>
    <row r="658" spans="1:5" ht="12.75" customHeight="1" x14ac:dyDescent="0.15">
      <c r="A658" s="78">
        <v>9</v>
      </c>
      <c r="B658" s="79" t="s">
        <v>2430</v>
      </c>
      <c r="C658" s="78">
        <v>1704</v>
      </c>
      <c r="D658" s="78" t="s">
        <v>1728</v>
      </c>
      <c r="E658" s="80">
        <v>73.133623661045505</v>
      </c>
    </row>
    <row r="659" spans="1:5" ht="12.75" customHeight="1" x14ac:dyDescent="0.15">
      <c r="A659" s="78">
        <v>9</v>
      </c>
      <c r="B659" s="79" t="s">
        <v>2430</v>
      </c>
      <c r="C659" s="78">
        <v>1705</v>
      </c>
      <c r="D659" s="78" t="s">
        <v>1727</v>
      </c>
      <c r="E659" s="80">
        <v>21.295660275705099</v>
      </c>
    </row>
    <row r="660" spans="1:5" ht="12.75" customHeight="1" x14ac:dyDescent="0.15">
      <c r="A660" s="78">
        <v>9</v>
      </c>
      <c r="B660" s="79" t="s">
        <v>2430</v>
      </c>
      <c r="C660" s="78">
        <v>1706</v>
      </c>
      <c r="D660" s="78" t="s">
        <v>1726</v>
      </c>
      <c r="E660" s="80">
        <v>78.108848237282402</v>
      </c>
    </row>
    <row r="661" spans="1:5" ht="12.75" customHeight="1" x14ac:dyDescent="0.15">
      <c r="A661" s="78">
        <v>9</v>
      </c>
      <c r="B661" s="79" t="s">
        <v>2430</v>
      </c>
      <c r="C661" s="78">
        <v>1707</v>
      </c>
      <c r="D661" s="78" t="s">
        <v>1725</v>
      </c>
      <c r="E661" s="80">
        <v>62.565573003519603</v>
      </c>
    </row>
    <row r="662" spans="1:5" ht="12.75" customHeight="1" x14ac:dyDescent="0.15">
      <c r="A662" s="78">
        <v>9</v>
      </c>
      <c r="B662" s="79" t="s">
        <v>2430</v>
      </c>
      <c r="C662" s="78">
        <v>1708</v>
      </c>
      <c r="D662" s="78" t="s">
        <v>1724</v>
      </c>
      <c r="E662" s="80">
        <v>33.6455672290449</v>
      </c>
    </row>
    <row r="663" spans="1:5" ht="12.75" customHeight="1" x14ac:dyDescent="0.15">
      <c r="A663" s="78">
        <v>9</v>
      </c>
      <c r="B663" s="79" t="s">
        <v>2430</v>
      </c>
      <c r="C663" s="78">
        <v>1709</v>
      </c>
      <c r="D663" s="78" t="s">
        <v>1723</v>
      </c>
      <c r="E663" s="80">
        <v>69.672708928338196</v>
      </c>
    </row>
    <row r="664" spans="1:5" ht="12.75" customHeight="1" x14ac:dyDescent="0.15">
      <c r="A664" s="78">
        <v>9</v>
      </c>
      <c r="B664" s="79" t="s">
        <v>2430</v>
      </c>
      <c r="C664" s="78">
        <v>1710</v>
      </c>
      <c r="D664" s="78" t="s">
        <v>1722</v>
      </c>
      <c r="E664" s="80">
        <v>38.770417463279799</v>
      </c>
    </row>
    <row r="665" spans="1:5" ht="12.75" customHeight="1" x14ac:dyDescent="0.15">
      <c r="A665" s="78">
        <v>9</v>
      </c>
      <c r="B665" s="79" t="s">
        <v>2430</v>
      </c>
      <c r="C665" s="78">
        <v>1711</v>
      </c>
      <c r="D665" s="78" t="s">
        <v>1721</v>
      </c>
      <c r="E665" s="80">
        <v>113.866653737588</v>
      </c>
    </row>
    <row r="666" spans="1:5" ht="12.75" customHeight="1" x14ac:dyDescent="0.15">
      <c r="A666" s="78">
        <v>10</v>
      </c>
      <c r="B666" s="79" t="s">
        <v>2431</v>
      </c>
      <c r="C666" s="78">
        <v>2008</v>
      </c>
      <c r="D666" s="78" t="s">
        <v>1720</v>
      </c>
      <c r="E666" s="80">
        <v>5.1547665359362904</v>
      </c>
    </row>
    <row r="667" spans="1:5" ht="12.75" customHeight="1" x14ac:dyDescent="0.15">
      <c r="A667" s="78">
        <v>10</v>
      </c>
      <c r="B667" s="79" t="s">
        <v>2431</v>
      </c>
      <c r="C667" s="78">
        <v>2011</v>
      </c>
      <c r="D667" s="78" t="s">
        <v>1719</v>
      </c>
      <c r="E667" s="80">
        <v>22.4902794851481</v>
      </c>
    </row>
    <row r="668" spans="1:5" ht="12.75" customHeight="1" x14ac:dyDescent="0.15">
      <c r="A668" s="78">
        <v>10</v>
      </c>
      <c r="B668" s="79" t="s">
        <v>2431</v>
      </c>
      <c r="C668" s="78">
        <v>2016</v>
      </c>
      <c r="D668" s="78" t="s">
        <v>1718</v>
      </c>
      <c r="E668" s="80">
        <v>8.8570803151913395</v>
      </c>
    </row>
    <row r="669" spans="1:5" ht="12.75" customHeight="1" x14ac:dyDescent="0.15">
      <c r="A669" s="78">
        <v>10</v>
      </c>
      <c r="B669" s="79" t="s">
        <v>2431</v>
      </c>
      <c r="C669" s="78">
        <v>2022</v>
      </c>
      <c r="D669" s="78" t="s">
        <v>1717</v>
      </c>
      <c r="E669" s="80">
        <v>12.3264990275801</v>
      </c>
    </row>
    <row r="670" spans="1:5" ht="12.75" customHeight="1" x14ac:dyDescent="0.15">
      <c r="A670" s="78">
        <v>10</v>
      </c>
      <c r="B670" s="79" t="s">
        <v>2431</v>
      </c>
      <c r="C670" s="78">
        <v>2025</v>
      </c>
      <c r="D670" s="78" t="s">
        <v>1716</v>
      </c>
      <c r="E670" s="80">
        <v>15.4207751578529</v>
      </c>
    </row>
    <row r="671" spans="1:5" ht="12.75" customHeight="1" x14ac:dyDescent="0.15">
      <c r="A671" s="78">
        <v>10</v>
      </c>
      <c r="B671" s="79" t="s">
        <v>2431</v>
      </c>
      <c r="C671" s="78">
        <v>2027</v>
      </c>
      <c r="D671" s="78" t="s">
        <v>1715</v>
      </c>
      <c r="E671" s="80">
        <v>7.6960741084303397</v>
      </c>
    </row>
    <row r="672" spans="1:5" ht="12.75" customHeight="1" x14ac:dyDescent="0.15">
      <c r="A672" s="78">
        <v>10</v>
      </c>
      <c r="B672" s="79" t="s">
        <v>2431</v>
      </c>
      <c r="C672" s="78">
        <v>2029</v>
      </c>
      <c r="D672" s="78" t="s">
        <v>1714</v>
      </c>
      <c r="E672" s="80">
        <v>38.7293392777595</v>
      </c>
    </row>
    <row r="673" spans="1:5" ht="12.75" customHeight="1" x14ac:dyDescent="0.15">
      <c r="A673" s="78">
        <v>10</v>
      </c>
      <c r="B673" s="79" t="s">
        <v>2431</v>
      </c>
      <c r="C673" s="78">
        <v>2035</v>
      </c>
      <c r="D673" s="78" t="s">
        <v>1713</v>
      </c>
      <c r="E673" s="80">
        <v>7.4941185340710197</v>
      </c>
    </row>
    <row r="674" spans="1:5" ht="12.75" customHeight="1" x14ac:dyDescent="0.15">
      <c r="A674" s="78">
        <v>10</v>
      </c>
      <c r="B674" s="79" t="s">
        <v>2431</v>
      </c>
      <c r="C674" s="78">
        <v>2038</v>
      </c>
      <c r="D674" s="78" t="s">
        <v>1712</v>
      </c>
      <c r="E674" s="80">
        <v>2.8039642758676702</v>
      </c>
    </row>
    <row r="675" spans="1:5" ht="12.75" customHeight="1" x14ac:dyDescent="0.15">
      <c r="A675" s="78">
        <v>10</v>
      </c>
      <c r="B675" s="79" t="s">
        <v>2431</v>
      </c>
      <c r="C675" s="78">
        <v>2041</v>
      </c>
      <c r="D675" s="78" t="s">
        <v>1711</v>
      </c>
      <c r="E675" s="80">
        <v>21.216797498915899</v>
      </c>
    </row>
    <row r="676" spans="1:5" ht="12.75" customHeight="1" x14ac:dyDescent="0.15">
      <c r="A676" s="78">
        <v>10</v>
      </c>
      <c r="B676" s="79" t="s">
        <v>2431</v>
      </c>
      <c r="C676" s="78">
        <v>2043</v>
      </c>
      <c r="D676" s="78" t="s">
        <v>1710</v>
      </c>
      <c r="E676" s="80">
        <v>4.9270298646319697</v>
      </c>
    </row>
    <row r="677" spans="1:5" ht="12.75" customHeight="1" x14ac:dyDescent="0.15">
      <c r="A677" s="78">
        <v>10</v>
      </c>
      <c r="B677" s="79" t="s">
        <v>2431</v>
      </c>
      <c r="C677" s="78">
        <v>2044</v>
      </c>
      <c r="D677" s="78" t="s">
        <v>1709</v>
      </c>
      <c r="E677" s="80">
        <v>31.365482826417502</v>
      </c>
    </row>
    <row r="678" spans="1:5" ht="12.75" customHeight="1" x14ac:dyDescent="0.15">
      <c r="A678" s="78">
        <v>10</v>
      </c>
      <c r="B678" s="79" t="s">
        <v>2431</v>
      </c>
      <c r="C678" s="78">
        <v>2045</v>
      </c>
      <c r="D678" s="78" t="s">
        <v>1708</v>
      </c>
      <c r="E678" s="80">
        <v>6.3797095887674997</v>
      </c>
    </row>
    <row r="679" spans="1:5" ht="12.75" customHeight="1" x14ac:dyDescent="0.15">
      <c r="A679" s="78">
        <v>10</v>
      </c>
      <c r="B679" s="79" t="s">
        <v>2431</v>
      </c>
      <c r="C679" s="78">
        <v>2050</v>
      </c>
      <c r="D679" s="78" t="s">
        <v>1707</v>
      </c>
      <c r="E679" s="80">
        <v>24.766556194354099</v>
      </c>
    </row>
    <row r="680" spans="1:5" ht="12.75" customHeight="1" x14ac:dyDescent="0.15">
      <c r="A680" s="78">
        <v>10</v>
      </c>
      <c r="B680" s="79" t="s">
        <v>2431</v>
      </c>
      <c r="C680" s="78">
        <v>2051</v>
      </c>
      <c r="D680" s="78" t="s">
        <v>1706</v>
      </c>
      <c r="E680" s="80">
        <v>19.423804175220599</v>
      </c>
    </row>
    <row r="681" spans="1:5" ht="12.75" customHeight="1" x14ac:dyDescent="0.15">
      <c r="A681" s="78">
        <v>10</v>
      </c>
      <c r="B681" s="79" t="s">
        <v>2431</v>
      </c>
      <c r="C681" s="78">
        <v>2053</v>
      </c>
      <c r="D681" s="78" t="s">
        <v>1705</v>
      </c>
      <c r="E681" s="80">
        <v>66.057765685702805</v>
      </c>
    </row>
    <row r="682" spans="1:5" ht="12.75" customHeight="1" x14ac:dyDescent="0.15">
      <c r="A682" s="78">
        <v>10</v>
      </c>
      <c r="B682" s="79" t="s">
        <v>2431</v>
      </c>
      <c r="C682" s="78">
        <v>2054</v>
      </c>
      <c r="D682" s="78" t="s">
        <v>2432</v>
      </c>
      <c r="E682" s="80">
        <v>123.397833131588</v>
      </c>
    </row>
    <row r="683" spans="1:5" ht="12.75" customHeight="1" x14ac:dyDescent="0.15">
      <c r="A683" s="78">
        <v>10</v>
      </c>
      <c r="B683" s="79" t="s">
        <v>2431</v>
      </c>
      <c r="C683" s="78">
        <v>2055</v>
      </c>
      <c r="D683" s="78" t="s">
        <v>2433</v>
      </c>
      <c r="E683" s="80">
        <v>29.6936947081558</v>
      </c>
    </row>
    <row r="684" spans="1:5" ht="12.75" customHeight="1" x14ac:dyDescent="0.15">
      <c r="A684" s="78">
        <v>10</v>
      </c>
      <c r="B684" s="79" t="s">
        <v>2431</v>
      </c>
      <c r="C684" s="78">
        <v>2061</v>
      </c>
      <c r="D684" s="78" t="s">
        <v>1704</v>
      </c>
      <c r="E684" s="80">
        <v>6.9246200883982096</v>
      </c>
    </row>
    <row r="685" spans="1:5" ht="12.75" customHeight="1" x14ac:dyDescent="0.15">
      <c r="A685" s="78">
        <v>10</v>
      </c>
      <c r="B685" s="79" t="s">
        <v>2431</v>
      </c>
      <c r="C685" s="78">
        <v>2063</v>
      </c>
      <c r="D685" s="78" t="s">
        <v>1703</v>
      </c>
      <c r="E685" s="80">
        <v>10.553092495747199</v>
      </c>
    </row>
    <row r="686" spans="1:5" ht="12.75" customHeight="1" x14ac:dyDescent="0.15">
      <c r="A686" s="78">
        <v>10</v>
      </c>
      <c r="B686" s="79" t="s">
        <v>2431</v>
      </c>
      <c r="C686" s="78">
        <v>2066</v>
      </c>
      <c r="D686" s="78" t="s">
        <v>1702</v>
      </c>
      <c r="E686" s="80">
        <v>7.3400798104140001</v>
      </c>
    </row>
    <row r="687" spans="1:5" ht="12.75" customHeight="1" x14ac:dyDescent="0.15">
      <c r="A687" s="78">
        <v>10</v>
      </c>
      <c r="B687" s="79" t="s">
        <v>2431</v>
      </c>
      <c r="C687" s="78">
        <v>2067</v>
      </c>
      <c r="D687" s="78" t="s">
        <v>1701</v>
      </c>
      <c r="E687" s="80">
        <v>16.330682374035899</v>
      </c>
    </row>
    <row r="688" spans="1:5" ht="12.75" customHeight="1" x14ac:dyDescent="0.15">
      <c r="A688" s="78">
        <v>10</v>
      </c>
      <c r="B688" s="79" t="s">
        <v>2431</v>
      </c>
      <c r="C688" s="78">
        <v>2068</v>
      </c>
      <c r="D688" s="78" t="s">
        <v>1700</v>
      </c>
      <c r="E688" s="80">
        <v>12.572502124420501</v>
      </c>
    </row>
    <row r="689" spans="1:5" ht="12.75" customHeight="1" x14ac:dyDescent="0.15">
      <c r="A689" s="78">
        <v>10</v>
      </c>
      <c r="B689" s="79" t="s">
        <v>2431</v>
      </c>
      <c r="C689" s="78">
        <v>2072</v>
      </c>
      <c r="D689" s="78" t="s">
        <v>1699</v>
      </c>
      <c r="E689" s="80">
        <v>9.5479465020491308</v>
      </c>
    </row>
    <row r="690" spans="1:5" ht="12.75" customHeight="1" x14ac:dyDescent="0.15">
      <c r="A690" s="78">
        <v>10</v>
      </c>
      <c r="B690" s="79" t="s">
        <v>2431</v>
      </c>
      <c r="C690" s="78">
        <v>2079</v>
      </c>
      <c r="D690" s="78" t="s">
        <v>1698</v>
      </c>
      <c r="E690" s="80">
        <v>7.0322558945238702</v>
      </c>
    </row>
    <row r="691" spans="1:5" ht="12.75" customHeight="1" x14ac:dyDescent="0.15">
      <c r="A691" s="78">
        <v>10</v>
      </c>
      <c r="B691" s="79" t="s">
        <v>2431</v>
      </c>
      <c r="C691" s="78">
        <v>2086</v>
      </c>
      <c r="D691" s="78" t="s">
        <v>1697</v>
      </c>
      <c r="E691" s="80">
        <v>8.8951056242740005</v>
      </c>
    </row>
    <row r="692" spans="1:5" ht="12.75" customHeight="1" x14ac:dyDescent="0.15">
      <c r="A692" s="78">
        <v>10</v>
      </c>
      <c r="B692" s="79" t="s">
        <v>2431</v>
      </c>
      <c r="C692" s="78">
        <v>2087</v>
      </c>
      <c r="D692" s="78" t="s">
        <v>1696</v>
      </c>
      <c r="E692" s="80">
        <v>21.391589437948902</v>
      </c>
    </row>
    <row r="693" spans="1:5" ht="12.75" customHeight="1" x14ac:dyDescent="0.15">
      <c r="A693" s="78">
        <v>10</v>
      </c>
      <c r="B693" s="79" t="s">
        <v>2431</v>
      </c>
      <c r="C693" s="78">
        <v>2089</v>
      </c>
      <c r="D693" s="78" t="s">
        <v>1695</v>
      </c>
      <c r="E693" s="80">
        <v>7.3728260472761704</v>
      </c>
    </row>
    <row r="694" spans="1:5" ht="12.75" customHeight="1" x14ac:dyDescent="0.15">
      <c r="A694" s="78">
        <v>10</v>
      </c>
      <c r="B694" s="79" t="s">
        <v>2431</v>
      </c>
      <c r="C694" s="78">
        <v>2096</v>
      </c>
      <c r="D694" s="78" t="s">
        <v>1694</v>
      </c>
      <c r="E694" s="80">
        <v>52.329175081365698</v>
      </c>
    </row>
    <row r="695" spans="1:5" ht="12.75" customHeight="1" x14ac:dyDescent="0.15">
      <c r="A695" s="78">
        <v>10</v>
      </c>
      <c r="B695" s="79" t="s">
        <v>2431</v>
      </c>
      <c r="C695" s="78">
        <v>2097</v>
      </c>
      <c r="D695" s="78" t="s">
        <v>1693</v>
      </c>
      <c r="E695" s="80">
        <v>33.136129080075598</v>
      </c>
    </row>
    <row r="696" spans="1:5" ht="12.75" customHeight="1" x14ac:dyDescent="0.15">
      <c r="A696" s="78">
        <v>10</v>
      </c>
      <c r="B696" s="79" t="s">
        <v>2431</v>
      </c>
      <c r="C696" s="78">
        <v>2099</v>
      </c>
      <c r="D696" s="78" t="s">
        <v>1692</v>
      </c>
      <c r="E696" s="80">
        <v>59.752572189705802</v>
      </c>
    </row>
    <row r="697" spans="1:5" ht="12.75" customHeight="1" x14ac:dyDescent="0.15">
      <c r="A697" s="78">
        <v>10</v>
      </c>
      <c r="B697" s="79" t="s">
        <v>2431</v>
      </c>
      <c r="C697" s="78">
        <v>2102</v>
      </c>
      <c r="D697" s="78" t="s">
        <v>1691</v>
      </c>
      <c r="E697" s="80">
        <v>45.119315495160599</v>
      </c>
    </row>
    <row r="698" spans="1:5" ht="12.75" customHeight="1" x14ac:dyDescent="0.15">
      <c r="A698" s="78">
        <v>10</v>
      </c>
      <c r="B698" s="79" t="s">
        <v>2431</v>
      </c>
      <c r="C698" s="78">
        <v>2113</v>
      </c>
      <c r="D698" s="78" t="s">
        <v>1690</v>
      </c>
      <c r="E698" s="80">
        <v>62.9175097341342</v>
      </c>
    </row>
    <row r="699" spans="1:5" ht="12.75" customHeight="1" x14ac:dyDescent="0.15">
      <c r="A699" s="78">
        <v>10</v>
      </c>
      <c r="B699" s="79" t="s">
        <v>2431</v>
      </c>
      <c r="C699" s="78">
        <v>2114</v>
      </c>
      <c r="D699" s="78" t="s">
        <v>1689</v>
      </c>
      <c r="E699" s="80">
        <v>35.512034661854798</v>
      </c>
    </row>
    <row r="700" spans="1:5" ht="12.75" customHeight="1" x14ac:dyDescent="0.15">
      <c r="A700" s="78">
        <v>10</v>
      </c>
      <c r="B700" s="79" t="s">
        <v>2431</v>
      </c>
      <c r="C700" s="78">
        <v>2115</v>
      </c>
      <c r="D700" s="78" t="s">
        <v>1688</v>
      </c>
      <c r="E700" s="80">
        <v>21.777285497905002</v>
      </c>
    </row>
    <row r="701" spans="1:5" ht="12.75" customHeight="1" x14ac:dyDescent="0.15">
      <c r="A701" s="78">
        <v>10</v>
      </c>
      <c r="B701" s="79" t="s">
        <v>2431</v>
      </c>
      <c r="C701" s="78">
        <v>2117</v>
      </c>
      <c r="D701" s="78" t="s">
        <v>2434</v>
      </c>
      <c r="E701" s="80">
        <v>45.287608394689798</v>
      </c>
    </row>
    <row r="702" spans="1:5" ht="12.75" customHeight="1" x14ac:dyDescent="0.15">
      <c r="A702" s="78">
        <v>10</v>
      </c>
      <c r="B702" s="79" t="s">
        <v>2431</v>
      </c>
      <c r="C702" s="78">
        <v>2121</v>
      </c>
      <c r="D702" s="78" t="s">
        <v>1687</v>
      </c>
      <c r="E702" s="80">
        <v>62.801515166210898</v>
      </c>
    </row>
    <row r="703" spans="1:5" ht="12.75" customHeight="1" x14ac:dyDescent="0.15">
      <c r="A703" s="78">
        <v>10</v>
      </c>
      <c r="B703" s="79" t="s">
        <v>2431</v>
      </c>
      <c r="C703" s="78">
        <v>2122</v>
      </c>
      <c r="D703" s="78" t="s">
        <v>1686</v>
      </c>
      <c r="E703" s="80">
        <v>35.713886131460001</v>
      </c>
    </row>
    <row r="704" spans="1:5" ht="12.75" customHeight="1" x14ac:dyDescent="0.15">
      <c r="A704" s="78">
        <v>10</v>
      </c>
      <c r="B704" s="79" t="s">
        <v>2431</v>
      </c>
      <c r="C704" s="78">
        <v>2123</v>
      </c>
      <c r="D704" s="78" t="s">
        <v>1685</v>
      </c>
      <c r="E704" s="80">
        <v>7.1702241867006897</v>
      </c>
    </row>
    <row r="705" spans="1:5" ht="12.75" customHeight="1" x14ac:dyDescent="0.15">
      <c r="A705" s="78">
        <v>10</v>
      </c>
      <c r="B705" s="79" t="s">
        <v>2431</v>
      </c>
      <c r="C705" s="78">
        <v>2124</v>
      </c>
      <c r="D705" s="78" t="s">
        <v>1684</v>
      </c>
      <c r="E705" s="80">
        <v>32.685026654676498</v>
      </c>
    </row>
    <row r="706" spans="1:5" ht="12.75" customHeight="1" x14ac:dyDescent="0.15">
      <c r="A706" s="78">
        <v>10</v>
      </c>
      <c r="B706" s="79" t="s">
        <v>2431</v>
      </c>
      <c r="C706" s="78">
        <v>2125</v>
      </c>
      <c r="D706" s="78" t="s">
        <v>1683</v>
      </c>
      <c r="E706" s="80">
        <v>135.105486359351</v>
      </c>
    </row>
    <row r="707" spans="1:5" ht="12.75" customHeight="1" x14ac:dyDescent="0.15">
      <c r="A707" s="78">
        <v>10</v>
      </c>
      <c r="B707" s="79" t="s">
        <v>2431</v>
      </c>
      <c r="C707" s="78">
        <v>2128</v>
      </c>
      <c r="D707" s="78" t="s">
        <v>1682</v>
      </c>
      <c r="E707" s="80">
        <v>6.5230595851755897</v>
      </c>
    </row>
    <row r="708" spans="1:5" ht="12.75" customHeight="1" x14ac:dyDescent="0.15">
      <c r="A708" s="78">
        <v>10</v>
      </c>
      <c r="B708" s="79" t="s">
        <v>2431</v>
      </c>
      <c r="C708" s="78">
        <v>2129</v>
      </c>
      <c r="D708" s="78" t="s">
        <v>1681</v>
      </c>
      <c r="E708" s="80">
        <v>22.305114680934501</v>
      </c>
    </row>
    <row r="709" spans="1:5" ht="12.75" customHeight="1" x14ac:dyDescent="0.15">
      <c r="A709" s="78">
        <v>10</v>
      </c>
      <c r="B709" s="79" t="s">
        <v>2431</v>
      </c>
      <c r="C709" s="78">
        <v>2130</v>
      </c>
      <c r="D709" s="78" t="s">
        <v>1680</v>
      </c>
      <c r="E709" s="80">
        <v>9.1578143354239696</v>
      </c>
    </row>
    <row r="710" spans="1:5" ht="12.75" customHeight="1" x14ac:dyDescent="0.15">
      <c r="A710" s="78">
        <v>10</v>
      </c>
      <c r="B710" s="79" t="s">
        <v>2431</v>
      </c>
      <c r="C710" s="78">
        <v>2131</v>
      </c>
      <c r="D710" s="78" t="s">
        <v>1679</v>
      </c>
      <c r="E710" s="80">
        <v>15.9164067486048</v>
      </c>
    </row>
    <row r="711" spans="1:5" ht="12.75" customHeight="1" x14ac:dyDescent="0.15">
      <c r="A711" s="78">
        <v>10</v>
      </c>
      <c r="B711" s="79" t="s">
        <v>2431</v>
      </c>
      <c r="C711" s="78">
        <v>2134</v>
      </c>
      <c r="D711" s="78" t="s">
        <v>1678</v>
      </c>
      <c r="E711" s="80">
        <v>30.229611193678799</v>
      </c>
    </row>
    <row r="712" spans="1:5" ht="12.75" customHeight="1" x14ac:dyDescent="0.15">
      <c r="A712" s="78">
        <v>10</v>
      </c>
      <c r="B712" s="79" t="s">
        <v>2431</v>
      </c>
      <c r="C712" s="78">
        <v>2135</v>
      </c>
      <c r="D712" s="78" t="s">
        <v>1677</v>
      </c>
      <c r="E712" s="80">
        <v>40.5339180511709</v>
      </c>
    </row>
    <row r="713" spans="1:5" ht="12.75" customHeight="1" x14ac:dyDescent="0.15">
      <c r="A713" s="78">
        <v>10</v>
      </c>
      <c r="B713" s="79" t="s">
        <v>2431</v>
      </c>
      <c r="C713" s="78">
        <v>2137</v>
      </c>
      <c r="D713" s="78" t="s">
        <v>1676</v>
      </c>
      <c r="E713" s="80">
        <v>23.146595145652299</v>
      </c>
    </row>
    <row r="714" spans="1:5" ht="12.75" customHeight="1" x14ac:dyDescent="0.15">
      <c r="A714" s="78">
        <v>10</v>
      </c>
      <c r="B714" s="79" t="s">
        <v>2431</v>
      </c>
      <c r="C714" s="78">
        <v>2138</v>
      </c>
      <c r="D714" s="78" t="s">
        <v>1675</v>
      </c>
      <c r="E714" s="80">
        <v>64.094269021026903</v>
      </c>
    </row>
    <row r="715" spans="1:5" ht="12.75" customHeight="1" x14ac:dyDescent="0.15">
      <c r="A715" s="78">
        <v>10</v>
      </c>
      <c r="B715" s="79" t="s">
        <v>2431</v>
      </c>
      <c r="C715" s="78">
        <v>2140</v>
      </c>
      <c r="D715" s="78" t="s">
        <v>1674</v>
      </c>
      <c r="E715" s="80">
        <v>31.687583619139598</v>
      </c>
    </row>
    <row r="716" spans="1:5" ht="12.75" customHeight="1" x14ac:dyDescent="0.15">
      <c r="A716" s="78">
        <v>10</v>
      </c>
      <c r="B716" s="79" t="s">
        <v>2431</v>
      </c>
      <c r="C716" s="78">
        <v>2143</v>
      </c>
      <c r="D716" s="78" t="s">
        <v>1673</v>
      </c>
      <c r="E716" s="80">
        <v>8.1375500452157397</v>
      </c>
    </row>
    <row r="717" spans="1:5" ht="12.75" customHeight="1" x14ac:dyDescent="0.15">
      <c r="A717" s="78">
        <v>10</v>
      </c>
      <c r="B717" s="79" t="s">
        <v>2431</v>
      </c>
      <c r="C717" s="78">
        <v>2145</v>
      </c>
      <c r="D717" s="78" t="s">
        <v>1672</v>
      </c>
      <c r="E717" s="80">
        <v>14.8703769250462</v>
      </c>
    </row>
    <row r="718" spans="1:5" ht="12.75" customHeight="1" x14ac:dyDescent="0.15">
      <c r="A718" s="78">
        <v>10</v>
      </c>
      <c r="B718" s="79" t="s">
        <v>2431</v>
      </c>
      <c r="C718" s="78">
        <v>2147</v>
      </c>
      <c r="D718" s="78" t="s">
        <v>1671</v>
      </c>
      <c r="E718" s="80">
        <v>11.697869326471601</v>
      </c>
    </row>
    <row r="719" spans="1:5" ht="12.75" customHeight="1" x14ac:dyDescent="0.15">
      <c r="A719" s="78">
        <v>10</v>
      </c>
      <c r="B719" s="79" t="s">
        <v>2431</v>
      </c>
      <c r="C719" s="78">
        <v>2148</v>
      </c>
      <c r="D719" s="78" t="s">
        <v>1670</v>
      </c>
      <c r="E719" s="80">
        <v>29.103989157695601</v>
      </c>
    </row>
    <row r="720" spans="1:5" ht="12.75" customHeight="1" x14ac:dyDescent="0.15">
      <c r="A720" s="78">
        <v>10</v>
      </c>
      <c r="B720" s="79" t="s">
        <v>2431</v>
      </c>
      <c r="C720" s="78">
        <v>2149</v>
      </c>
      <c r="D720" s="78" t="s">
        <v>1669</v>
      </c>
      <c r="E720" s="80">
        <v>37.4740492182423</v>
      </c>
    </row>
    <row r="721" spans="1:5" ht="12.75" customHeight="1" x14ac:dyDescent="0.15">
      <c r="A721" s="78">
        <v>10</v>
      </c>
      <c r="B721" s="79" t="s">
        <v>2431</v>
      </c>
      <c r="C721" s="78">
        <v>2152</v>
      </c>
      <c r="D721" s="78" t="s">
        <v>1668</v>
      </c>
      <c r="E721" s="80">
        <v>42.108403334892998</v>
      </c>
    </row>
    <row r="722" spans="1:5" ht="12.75" customHeight="1" x14ac:dyDescent="0.15">
      <c r="A722" s="78">
        <v>10</v>
      </c>
      <c r="B722" s="79" t="s">
        <v>2431</v>
      </c>
      <c r="C722" s="78">
        <v>2153</v>
      </c>
      <c r="D722" s="78" t="s">
        <v>1667</v>
      </c>
      <c r="E722" s="80">
        <v>20.525977309397401</v>
      </c>
    </row>
    <row r="723" spans="1:5" ht="12.75" customHeight="1" x14ac:dyDescent="0.15">
      <c r="A723" s="78">
        <v>10</v>
      </c>
      <c r="B723" s="79" t="s">
        <v>2431</v>
      </c>
      <c r="C723" s="78">
        <v>2155</v>
      </c>
      <c r="D723" s="78" t="s">
        <v>1666</v>
      </c>
      <c r="E723" s="80">
        <v>24.863593464495398</v>
      </c>
    </row>
    <row r="724" spans="1:5" ht="12.75" customHeight="1" x14ac:dyDescent="0.15">
      <c r="A724" s="78">
        <v>10</v>
      </c>
      <c r="B724" s="79" t="s">
        <v>2431</v>
      </c>
      <c r="C724" s="78">
        <v>2160</v>
      </c>
      <c r="D724" s="78" t="s">
        <v>1665</v>
      </c>
      <c r="E724" s="80">
        <v>30.294734794888299</v>
      </c>
    </row>
    <row r="725" spans="1:5" ht="12.75" customHeight="1" x14ac:dyDescent="0.15">
      <c r="A725" s="78">
        <v>10</v>
      </c>
      <c r="B725" s="79" t="s">
        <v>2431</v>
      </c>
      <c r="C725" s="78">
        <v>2162</v>
      </c>
      <c r="D725" s="78" t="s">
        <v>1664</v>
      </c>
      <c r="E725" s="80">
        <v>36.068711195077299</v>
      </c>
    </row>
    <row r="726" spans="1:5" ht="12.75" customHeight="1" x14ac:dyDescent="0.15">
      <c r="A726" s="78">
        <v>10</v>
      </c>
      <c r="B726" s="79" t="s">
        <v>2431</v>
      </c>
      <c r="C726" s="78">
        <v>2163</v>
      </c>
      <c r="D726" s="78" t="s">
        <v>1663</v>
      </c>
      <c r="E726" s="80">
        <v>97.348017147733003</v>
      </c>
    </row>
    <row r="727" spans="1:5" ht="12.75" customHeight="1" x14ac:dyDescent="0.15">
      <c r="A727" s="78">
        <v>10</v>
      </c>
      <c r="B727" s="79" t="s">
        <v>2431</v>
      </c>
      <c r="C727" s="78">
        <v>2173</v>
      </c>
      <c r="D727" s="78" t="s">
        <v>1662</v>
      </c>
      <c r="E727" s="80">
        <v>15.7449445952216</v>
      </c>
    </row>
    <row r="728" spans="1:5" ht="12.75" customHeight="1" x14ac:dyDescent="0.15">
      <c r="A728" s="78">
        <v>10</v>
      </c>
      <c r="B728" s="79" t="s">
        <v>2431</v>
      </c>
      <c r="C728" s="78">
        <v>2174</v>
      </c>
      <c r="D728" s="78" t="s">
        <v>1661</v>
      </c>
      <c r="E728" s="80">
        <v>22.630586172551698</v>
      </c>
    </row>
    <row r="729" spans="1:5" ht="12.75" customHeight="1" x14ac:dyDescent="0.15">
      <c r="A729" s="78">
        <v>10</v>
      </c>
      <c r="B729" s="79" t="s">
        <v>2431</v>
      </c>
      <c r="C729" s="78">
        <v>2175</v>
      </c>
      <c r="D729" s="78" t="s">
        <v>1660</v>
      </c>
      <c r="E729" s="80">
        <v>24.971259544671899</v>
      </c>
    </row>
    <row r="730" spans="1:5" ht="12.75" customHeight="1" x14ac:dyDescent="0.15">
      <c r="A730" s="78">
        <v>10</v>
      </c>
      <c r="B730" s="79" t="s">
        <v>2431</v>
      </c>
      <c r="C730" s="78">
        <v>2177</v>
      </c>
      <c r="D730" s="78" t="s">
        <v>1659</v>
      </c>
      <c r="E730" s="80">
        <v>10.8927757490245</v>
      </c>
    </row>
    <row r="731" spans="1:5" ht="12.75" customHeight="1" x14ac:dyDescent="0.15">
      <c r="A731" s="78">
        <v>10</v>
      </c>
      <c r="B731" s="79" t="s">
        <v>2431</v>
      </c>
      <c r="C731" s="78">
        <v>2183</v>
      </c>
      <c r="D731" s="78" t="s">
        <v>1658</v>
      </c>
      <c r="E731" s="80">
        <v>22.263027049404698</v>
      </c>
    </row>
    <row r="732" spans="1:5" ht="12.75" customHeight="1" x14ac:dyDescent="0.15">
      <c r="A732" s="78">
        <v>10</v>
      </c>
      <c r="B732" s="79" t="s">
        <v>2431</v>
      </c>
      <c r="C732" s="78">
        <v>2186</v>
      </c>
      <c r="D732" s="78" t="s">
        <v>1657</v>
      </c>
      <c r="E732" s="80">
        <v>15.495917519961299</v>
      </c>
    </row>
    <row r="733" spans="1:5" ht="12.75" customHeight="1" x14ac:dyDescent="0.15">
      <c r="A733" s="78">
        <v>10</v>
      </c>
      <c r="B733" s="79" t="s">
        <v>2431</v>
      </c>
      <c r="C733" s="78">
        <v>2194</v>
      </c>
      <c r="D733" s="78" t="s">
        <v>1656</v>
      </c>
      <c r="E733" s="80">
        <v>5.5196961491082002</v>
      </c>
    </row>
    <row r="734" spans="1:5" ht="12.75" customHeight="1" x14ac:dyDescent="0.15">
      <c r="A734" s="78">
        <v>10</v>
      </c>
      <c r="B734" s="79" t="s">
        <v>2431</v>
      </c>
      <c r="C734" s="78">
        <v>2196</v>
      </c>
      <c r="D734" s="78" t="s">
        <v>1655</v>
      </c>
      <c r="E734" s="80">
        <v>95.930704313801897</v>
      </c>
    </row>
    <row r="735" spans="1:5" ht="12.75" customHeight="1" x14ac:dyDescent="0.15">
      <c r="A735" s="78">
        <v>10</v>
      </c>
      <c r="B735" s="79" t="s">
        <v>2431</v>
      </c>
      <c r="C735" s="78">
        <v>2197</v>
      </c>
      <c r="D735" s="78" t="s">
        <v>1654</v>
      </c>
      <c r="E735" s="80">
        <v>26.186752258412199</v>
      </c>
    </row>
    <row r="736" spans="1:5" ht="12.75" customHeight="1" x14ac:dyDescent="0.15">
      <c r="A736" s="78">
        <v>10</v>
      </c>
      <c r="B736" s="79" t="s">
        <v>2431</v>
      </c>
      <c r="C736" s="78">
        <v>2198</v>
      </c>
      <c r="D736" s="78" t="s">
        <v>1653</v>
      </c>
      <c r="E736" s="80">
        <v>22.821864777008901</v>
      </c>
    </row>
    <row r="737" spans="1:5" ht="12.75" customHeight="1" x14ac:dyDescent="0.15">
      <c r="A737" s="78">
        <v>10</v>
      </c>
      <c r="B737" s="79" t="s">
        <v>2431</v>
      </c>
      <c r="C737" s="78">
        <v>2200</v>
      </c>
      <c r="D737" s="78" t="s">
        <v>1652</v>
      </c>
      <c r="E737" s="80">
        <v>18.9098153138596</v>
      </c>
    </row>
    <row r="738" spans="1:5" ht="12.75" customHeight="1" x14ac:dyDescent="0.15">
      <c r="A738" s="78">
        <v>10</v>
      </c>
      <c r="B738" s="79" t="s">
        <v>2431</v>
      </c>
      <c r="C738" s="78">
        <v>2206</v>
      </c>
      <c r="D738" s="78" t="s">
        <v>1651</v>
      </c>
      <c r="E738" s="80">
        <v>50.015764483863499</v>
      </c>
    </row>
    <row r="739" spans="1:5" ht="12.75" customHeight="1" x14ac:dyDescent="0.15">
      <c r="A739" s="78">
        <v>10</v>
      </c>
      <c r="B739" s="79" t="s">
        <v>2431</v>
      </c>
      <c r="C739" s="78">
        <v>2208</v>
      </c>
      <c r="D739" s="78" t="s">
        <v>1650</v>
      </c>
      <c r="E739" s="80">
        <v>16.839084548125999</v>
      </c>
    </row>
    <row r="740" spans="1:5" ht="12.75" customHeight="1" x14ac:dyDescent="0.15">
      <c r="A740" s="78">
        <v>10</v>
      </c>
      <c r="B740" s="79" t="s">
        <v>2431</v>
      </c>
      <c r="C740" s="78">
        <v>2211</v>
      </c>
      <c r="D740" s="78" t="s">
        <v>1649</v>
      </c>
      <c r="E740" s="80">
        <v>20.4218632401615</v>
      </c>
    </row>
    <row r="741" spans="1:5" ht="12.75" customHeight="1" x14ac:dyDescent="0.15">
      <c r="A741" s="78">
        <v>10</v>
      </c>
      <c r="B741" s="79" t="s">
        <v>2431</v>
      </c>
      <c r="C741" s="78">
        <v>2216</v>
      </c>
      <c r="D741" s="78" t="s">
        <v>1648</v>
      </c>
      <c r="E741" s="80">
        <v>10.8237324993118</v>
      </c>
    </row>
    <row r="742" spans="1:5" ht="12.75" customHeight="1" x14ac:dyDescent="0.15">
      <c r="A742" s="78">
        <v>10</v>
      </c>
      <c r="B742" s="79" t="s">
        <v>2431</v>
      </c>
      <c r="C742" s="78">
        <v>2217</v>
      </c>
      <c r="D742" s="78" t="s">
        <v>1647</v>
      </c>
      <c r="E742" s="80">
        <v>9.8081293661600704</v>
      </c>
    </row>
    <row r="743" spans="1:5" ht="12.75" customHeight="1" x14ac:dyDescent="0.15">
      <c r="A743" s="78">
        <v>10</v>
      </c>
      <c r="B743" s="79" t="s">
        <v>2431</v>
      </c>
      <c r="C743" s="78">
        <v>2220</v>
      </c>
      <c r="D743" s="78" t="s">
        <v>1646</v>
      </c>
      <c r="E743" s="80">
        <v>53.045712001099297</v>
      </c>
    </row>
    <row r="744" spans="1:5" ht="12.75" customHeight="1" x14ac:dyDescent="0.15">
      <c r="A744" s="78">
        <v>10</v>
      </c>
      <c r="B744" s="79" t="s">
        <v>2431</v>
      </c>
      <c r="C744" s="78">
        <v>2226</v>
      </c>
      <c r="D744" s="78" t="s">
        <v>1645</v>
      </c>
      <c r="E744" s="80">
        <v>30.338552198027699</v>
      </c>
    </row>
    <row r="745" spans="1:5" ht="12.75" customHeight="1" x14ac:dyDescent="0.15">
      <c r="A745" s="78">
        <v>10</v>
      </c>
      <c r="B745" s="79" t="s">
        <v>2431</v>
      </c>
      <c r="C745" s="78">
        <v>2228</v>
      </c>
      <c r="D745" s="78" t="s">
        <v>1644</v>
      </c>
      <c r="E745" s="80">
        <v>44.753155516386698</v>
      </c>
    </row>
    <row r="746" spans="1:5" ht="12.75" customHeight="1" x14ac:dyDescent="0.15">
      <c r="A746" s="78">
        <v>10</v>
      </c>
      <c r="B746" s="79" t="s">
        <v>2431</v>
      </c>
      <c r="C746" s="78">
        <v>2230</v>
      </c>
      <c r="D746" s="78" t="s">
        <v>1643</v>
      </c>
      <c r="E746" s="80">
        <v>2.6477884692997198</v>
      </c>
    </row>
    <row r="747" spans="1:5" ht="12.75" customHeight="1" x14ac:dyDescent="0.15">
      <c r="A747" s="78">
        <v>10</v>
      </c>
      <c r="B747" s="79" t="s">
        <v>2431</v>
      </c>
      <c r="C747" s="78">
        <v>2233</v>
      </c>
      <c r="D747" s="78" t="s">
        <v>1642</v>
      </c>
      <c r="E747" s="80">
        <v>41.446059482971599</v>
      </c>
    </row>
    <row r="748" spans="1:5" ht="12.75" customHeight="1" x14ac:dyDescent="0.15">
      <c r="A748" s="78">
        <v>10</v>
      </c>
      <c r="B748" s="79" t="s">
        <v>2431</v>
      </c>
      <c r="C748" s="78">
        <v>2234</v>
      </c>
      <c r="D748" s="78" t="s">
        <v>1641</v>
      </c>
      <c r="E748" s="80">
        <v>26.5532969931302</v>
      </c>
    </row>
    <row r="749" spans="1:5" ht="12.75" customHeight="1" x14ac:dyDescent="0.15">
      <c r="A749" s="78">
        <v>10</v>
      </c>
      <c r="B749" s="79" t="s">
        <v>2431</v>
      </c>
      <c r="C749" s="78">
        <v>2235</v>
      </c>
      <c r="D749" s="78" t="s">
        <v>1640</v>
      </c>
      <c r="E749" s="80">
        <v>15.3347834744984</v>
      </c>
    </row>
    <row r="750" spans="1:5" ht="12.75" customHeight="1" x14ac:dyDescent="0.15">
      <c r="A750" s="78">
        <v>10</v>
      </c>
      <c r="B750" s="79" t="s">
        <v>2431</v>
      </c>
      <c r="C750" s="78">
        <v>2236</v>
      </c>
      <c r="D750" s="78" t="s">
        <v>1639</v>
      </c>
      <c r="E750" s="80">
        <v>112.695650167132</v>
      </c>
    </row>
    <row r="751" spans="1:5" ht="12.75" customHeight="1" x14ac:dyDescent="0.15">
      <c r="A751" s="78">
        <v>10</v>
      </c>
      <c r="B751" s="79" t="s">
        <v>2431</v>
      </c>
      <c r="C751" s="78">
        <v>2237</v>
      </c>
      <c r="D751" s="78" t="s">
        <v>2435</v>
      </c>
      <c r="E751" s="80">
        <v>33.580553267095802</v>
      </c>
    </row>
    <row r="752" spans="1:5" ht="12.75" customHeight="1" x14ac:dyDescent="0.15">
      <c r="A752" s="78">
        <v>10</v>
      </c>
      <c r="B752" s="79" t="s">
        <v>2431</v>
      </c>
      <c r="C752" s="78">
        <v>2238</v>
      </c>
      <c r="D752" s="78" t="s">
        <v>3385</v>
      </c>
      <c r="E752" s="80">
        <v>32.283906141964202</v>
      </c>
    </row>
    <row r="753" spans="1:5" ht="12.75" customHeight="1" x14ac:dyDescent="0.15">
      <c r="A753" s="78">
        <v>10</v>
      </c>
      <c r="B753" s="79" t="s">
        <v>2431</v>
      </c>
      <c r="C753" s="78">
        <v>2250</v>
      </c>
      <c r="D753" s="78" t="s">
        <v>1638</v>
      </c>
      <c r="E753" s="80">
        <v>15.8627691102788</v>
      </c>
    </row>
    <row r="754" spans="1:5" ht="12.75" customHeight="1" x14ac:dyDescent="0.15">
      <c r="A754" s="78">
        <v>10</v>
      </c>
      <c r="B754" s="79" t="s">
        <v>2431</v>
      </c>
      <c r="C754" s="78">
        <v>2254</v>
      </c>
      <c r="D754" s="78" t="s">
        <v>1637</v>
      </c>
      <c r="E754" s="80">
        <v>66.586252464118402</v>
      </c>
    </row>
    <row r="755" spans="1:5" ht="12.75" customHeight="1" x14ac:dyDescent="0.15">
      <c r="A755" s="78">
        <v>10</v>
      </c>
      <c r="B755" s="79" t="s">
        <v>2431</v>
      </c>
      <c r="C755" s="78">
        <v>2257</v>
      </c>
      <c r="D755" s="78" t="s">
        <v>1636</v>
      </c>
      <c r="E755" s="80">
        <v>13.9490635961421</v>
      </c>
    </row>
    <row r="756" spans="1:5" ht="12.75" customHeight="1" x14ac:dyDescent="0.15">
      <c r="A756" s="78">
        <v>10</v>
      </c>
      <c r="B756" s="79" t="s">
        <v>2431</v>
      </c>
      <c r="C756" s="78">
        <v>2258</v>
      </c>
      <c r="D756" s="78" t="s">
        <v>1635</v>
      </c>
      <c r="E756" s="80">
        <v>11.333884757570001</v>
      </c>
    </row>
    <row r="757" spans="1:5" ht="12.75" customHeight="1" x14ac:dyDescent="0.15">
      <c r="A757" s="78">
        <v>10</v>
      </c>
      <c r="B757" s="79" t="s">
        <v>2431</v>
      </c>
      <c r="C757" s="78">
        <v>2259</v>
      </c>
      <c r="D757" s="78" t="s">
        <v>1634</v>
      </c>
      <c r="E757" s="80">
        <v>24.343341698490601</v>
      </c>
    </row>
    <row r="758" spans="1:5" ht="12.75" customHeight="1" x14ac:dyDescent="0.15">
      <c r="A758" s="78">
        <v>10</v>
      </c>
      <c r="B758" s="79" t="s">
        <v>2431</v>
      </c>
      <c r="C758" s="78">
        <v>2260</v>
      </c>
      <c r="D758" s="78" t="s">
        <v>1633</v>
      </c>
      <c r="E758" s="80">
        <v>4.80451411321725</v>
      </c>
    </row>
    <row r="759" spans="1:5" ht="12.75" customHeight="1" x14ac:dyDescent="0.15">
      <c r="A759" s="78">
        <v>10</v>
      </c>
      <c r="B759" s="79" t="s">
        <v>2431</v>
      </c>
      <c r="C759" s="78">
        <v>2261</v>
      </c>
      <c r="D759" s="78" t="s">
        <v>1632</v>
      </c>
      <c r="E759" s="80">
        <v>4.8969718213184201</v>
      </c>
    </row>
    <row r="760" spans="1:5" ht="12.75" customHeight="1" x14ac:dyDescent="0.15">
      <c r="A760" s="78">
        <v>10</v>
      </c>
      <c r="B760" s="79" t="s">
        <v>2431</v>
      </c>
      <c r="C760" s="78">
        <v>2262</v>
      </c>
      <c r="D760" s="78" t="s">
        <v>1631</v>
      </c>
      <c r="E760" s="80">
        <v>53.8451677248501</v>
      </c>
    </row>
    <row r="761" spans="1:5" ht="12.75" customHeight="1" x14ac:dyDescent="0.15">
      <c r="A761" s="78">
        <v>10</v>
      </c>
      <c r="B761" s="79" t="s">
        <v>2431</v>
      </c>
      <c r="C761" s="78">
        <v>2265</v>
      </c>
      <c r="D761" s="78" t="s">
        <v>1630</v>
      </c>
      <c r="E761" s="80">
        <v>47.104747015795098</v>
      </c>
    </row>
    <row r="762" spans="1:5" ht="12.75" customHeight="1" x14ac:dyDescent="0.15">
      <c r="A762" s="78">
        <v>10</v>
      </c>
      <c r="B762" s="79" t="s">
        <v>2431</v>
      </c>
      <c r="C762" s="78">
        <v>2266</v>
      </c>
      <c r="D762" s="78" t="s">
        <v>1629</v>
      </c>
      <c r="E762" s="80">
        <v>10.3644394349358</v>
      </c>
    </row>
    <row r="763" spans="1:5" ht="12.75" customHeight="1" x14ac:dyDescent="0.15">
      <c r="A763" s="78">
        <v>10</v>
      </c>
      <c r="B763" s="79" t="s">
        <v>2431</v>
      </c>
      <c r="C763" s="78">
        <v>2271</v>
      </c>
      <c r="D763" s="78" t="s">
        <v>1628</v>
      </c>
      <c r="E763" s="80">
        <v>4.0577704782917996</v>
      </c>
    </row>
    <row r="764" spans="1:5" ht="12.75" customHeight="1" x14ac:dyDescent="0.15">
      <c r="A764" s="78">
        <v>10</v>
      </c>
      <c r="B764" s="79" t="s">
        <v>2431</v>
      </c>
      <c r="C764" s="78">
        <v>2272</v>
      </c>
      <c r="D764" s="78" t="s">
        <v>1627</v>
      </c>
      <c r="E764" s="80">
        <v>37.5952693926737</v>
      </c>
    </row>
    <row r="765" spans="1:5" ht="12.75" customHeight="1" x14ac:dyDescent="0.15">
      <c r="A765" s="78">
        <v>10</v>
      </c>
      <c r="B765" s="79" t="s">
        <v>2431</v>
      </c>
      <c r="C765" s="78">
        <v>2274</v>
      </c>
      <c r="D765" s="78" t="s">
        <v>1626</v>
      </c>
      <c r="E765" s="80">
        <v>6.3492216286085004</v>
      </c>
    </row>
    <row r="766" spans="1:5" ht="12.75" customHeight="1" x14ac:dyDescent="0.15">
      <c r="A766" s="78">
        <v>10</v>
      </c>
      <c r="B766" s="79" t="s">
        <v>2431</v>
      </c>
      <c r="C766" s="78">
        <v>2275</v>
      </c>
      <c r="D766" s="78" t="s">
        <v>1625</v>
      </c>
      <c r="E766" s="80">
        <v>88.624181280977695</v>
      </c>
    </row>
    <row r="767" spans="1:5" ht="12.75" customHeight="1" x14ac:dyDescent="0.15">
      <c r="A767" s="78">
        <v>10</v>
      </c>
      <c r="B767" s="79" t="s">
        <v>2431</v>
      </c>
      <c r="C767" s="78">
        <v>2276</v>
      </c>
      <c r="D767" s="78" t="s">
        <v>1624</v>
      </c>
      <c r="E767" s="80">
        <v>29.517987664617799</v>
      </c>
    </row>
    <row r="768" spans="1:5" ht="12.75" customHeight="1" x14ac:dyDescent="0.15">
      <c r="A768" s="78">
        <v>10</v>
      </c>
      <c r="B768" s="79" t="s">
        <v>2431</v>
      </c>
      <c r="C768" s="78">
        <v>2278</v>
      </c>
      <c r="D768" s="78" t="s">
        <v>1623</v>
      </c>
      <c r="E768" s="80">
        <v>8.1575179151349602</v>
      </c>
    </row>
    <row r="769" spans="1:5" ht="12.75" customHeight="1" x14ac:dyDescent="0.15">
      <c r="A769" s="78">
        <v>10</v>
      </c>
      <c r="B769" s="79" t="s">
        <v>2431</v>
      </c>
      <c r="C769" s="78">
        <v>2284</v>
      </c>
      <c r="D769" s="78" t="s">
        <v>1622</v>
      </c>
      <c r="E769" s="80">
        <v>54.184516185677097</v>
      </c>
    </row>
    <row r="770" spans="1:5" ht="12.75" customHeight="1" x14ac:dyDescent="0.15">
      <c r="A770" s="78">
        <v>10</v>
      </c>
      <c r="B770" s="79" t="s">
        <v>2431</v>
      </c>
      <c r="C770" s="78">
        <v>2292</v>
      </c>
      <c r="D770" s="78" t="s">
        <v>1621</v>
      </c>
      <c r="E770" s="80">
        <v>11.0679201959874</v>
      </c>
    </row>
    <row r="771" spans="1:5" ht="12.75" customHeight="1" x14ac:dyDescent="0.15">
      <c r="A771" s="78">
        <v>10</v>
      </c>
      <c r="B771" s="79" t="s">
        <v>2431</v>
      </c>
      <c r="C771" s="78">
        <v>2293</v>
      </c>
      <c r="D771" s="78" t="s">
        <v>1620</v>
      </c>
      <c r="E771" s="80">
        <v>93.905100956913998</v>
      </c>
    </row>
    <row r="772" spans="1:5" ht="12.75" customHeight="1" x14ac:dyDescent="0.15">
      <c r="A772" s="78">
        <v>10</v>
      </c>
      <c r="B772" s="79" t="s">
        <v>2431</v>
      </c>
      <c r="C772" s="78">
        <v>2294</v>
      </c>
      <c r="D772" s="78" t="s">
        <v>1619</v>
      </c>
      <c r="E772" s="80">
        <v>17.4888137718815</v>
      </c>
    </row>
    <row r="773" spans="1:5" ht="12.75" customHeight="1" x14ac:dyDescent="0.15">
      <c r="A773" s="78">
        <v>10</v>
      </c>
      <c r="B773" s="79" t="s">
        <v>2431</v>
      </c>
      <c r="C773" s="78">
        <v>2295</v>
      </c>
      <c r="D773" s="78" t="s">
        <v>1618</v>
      </c>
      <c r="E773" s="80">
        <v>41.9744516738416</v>
      </c>
    </row>
    <row r="774" spans="1:5" ht="12.75" customHeight="1" x14ac:dyDescent="0.15">
      <c r="A774" s="78">
        <v>10</v>
      </c>
      <c r="B774" s="79" t="s">
        <v>2431</v>
      </c>
      <c r="C774" s="78">
        <v>2296</v>
      </c>
      <c r="D774" s="78" t="s">
        <v>1617</v>
      </c>
      <c r="E774" s="80">
        <v>20.505131192502901</v>
      </c>
    </row>
    <row r="775" spans="1:5" ht="12.75" customHeight="1" x14ac:dyDescent="0.15">
      <c r="A775" s="78">
        <v>10</v>
      </c>
      <c r="B775" s="79" t="s">
        <v>2431</v>
      </c>
      <c r="C775" s="78">
        <v>2299</v>
      </c>
      <c r="D775" s="78" t="s">
        <v>1616</v>
      </c>
      <c r="E775" s="80">
        <v>106.774773721768</v>
      </c>
    </row>
    <row r="776" spans="1:5" ht="12.75" customHeight="1" x14ac:dyDescent="0.15">
      <c r="A776" s="78">
        <v>10</v>
      </c>
      <c r="B776" s="79" t="s">
        <v>2431</v>
      </c>
      <c r="C776" s="78">
        <v>2300</v>
      </c>
      <c r="D776" s="78" t="s">
        <v>1615</v>
      </c>
      <c r="E776" s="80">
        <v>37.162100586317898</v>
      </c>
    </row>
    <row r="777" spans="1:5" ht="12.75" customHeight="1" x14ac:dyDescent="0.15">
      <c r="A777" s="78">
        <v>10</v>
      </c>
      <c r="B777" s="79" t="s">
        <v>2431</v>
      </c>
      <c r="C777" s="78">
        <v>2301</v>
      </c>
      <c r="D777" s="78" t="s">
        <v>1614</v>
      </c>
      <c r="E777" s="80">
        <v>18.043906948081499</v>
      </c>
    </row>
    <row r="778" spans="1:5" ht="12.75" customHeight="1" x14ac:dyDescent="0.15">
      <c r="A778" s="78">
        <v>10</v>
      </c>
      <c r="B778" s="79" t="s">
        <v>2431</v>
      </c>
      <c r="C778" s="78">
        <v>2303</v>
      </c>
      <c r="D778" s="78" t="s">
        <v>1613</v>
      </c>
      <c r="E778" s="80">
        <v>13.6269833948264</v>
      </c>
    </row>
    <row r="779" spans="1:5" ht="12.75" customHeight="1" x14ac:dyDescent="0.15">
      <c r="A779" s="78">
        <v>10</v>
      </c>
      <c r="B779" s="79" t="s">
        <v>2431</v>
      </c>
      <c r="C779" s="78">
        <v>2304</v>
      </c>
      <c r="D779" s="78" t="s">
        <v>1612</v>
      </c>
      <c r="E779" s="80">
        <v>34.550835619424802</v>
      </c>
    </row>
    <row r="780" spans="1:5" ht="12.75" customHeight="1" x14ac:dyDescent="0.15">
      <c r="A780" s="78">
        <v>10</v>
      </c>
      <c r="B780" s="79" t="s">
        <v>2431</v>
      </c>
      <c r="C780" s="78">
        <v>2305</v>
      </c>
      <c r="D780" s="78" t="s">
        <v>1611</v>
      </c>
      <c r="E780" s="80">
        <v>45.145218306500198</v>
      </c>
    </row>
    <row r="781" spans="1:5" ht="12.75" customHeight="1" x14ac:dyDescent="0.15">
      <c r="A781" s="78">
        <v>10</v>
      </c>
      <c r="B781" s="79" t="s">
        <v>2431</v>
      </c>
      <c r="C781" s="78">
        <v>2306</v>
      </c>
      <c r="D781" s="78" t="s">
        <v>1610</v>
      </c>
      <c r="E781" s="80">
        <v>109.98993974211901</v>
      </c>
    </row>
    <row r="782" spans="1:5" ht="12.75" customHeight="1" x14ac:dyDescent="0.15">
      <c r="A782" s="78">
        <v>10</v>
      </c>
      <c r="B782" s="79" t="s">
        <v>2431</v>
      </c>
      <c r="C782" s="78">
        <v>2307</v>
      </c>
      <c r="D782" s="78" t="s">
        <v>1609</v>
      </c>
      <c r="E782" s="80">
        <v>13.943591800171101</v>
      </c>
    </row>
    <row r="783" spans="1:5" ht="12.75" customHeight="1" x14ac:dyDescent="0.15">
      <c r="A783" s="78">
        <v>10</v>
      </c>
      <c r="B783" s="79" t="s">
        <v>2431</v>
      </c>
      <c r="C783" s="78">
        <v>2308</v>
      </c>
      <c r="D783" s="78" t="s">
        <v>1608</v>
      </c>
      <c r="E783" s="80">
        <v>42.355579276069903</v>
      </c>
    </row>
    <row r="784" spans="1:5" ht="12.75" customHeight="1" x14ac:dyDescent="0.15">
      <c r="A784" s="78">
        <v>10</v>
      </c>
      <c r="B784" s="79" t="s">
        <v>2431</v>
      </c>
      <c r="C784" s="78">
        <v>2309</v>
      </c>
      <c r="D784" s="78" t="s">
        <v>1607</v>
      </c>
      <c r="E784" s="80">
        <v>51.194287226763798</v>
      </c>
    </row>
    <row r="785" spans="1:5" ht="12.75" customHeight="1" x14ac:dyDescent="0.15">
      <c r="A785" s="78">
        <v>10</v>
      </c>
      <c r="B785" s="79" t="s">
        <v>2431</v>
      </c>
      <c r="C785" s="78">
        <v>2321</v>
      </c>
      <c r="D785" s="78" t="s">
        <v>1606</v>
      </c>
      <c r="E785" s="80">
        <v>40.550512083510696</v>
      </c>
    </row>
    <row r="786" spans="1:5" ht="12.75" customHeight="1" x14ac:dyDescent="0.15">
      <c r="A786" s="78">
        <v>10</v>
      </c>
      <c r="B786" s="79" t="s">
        <v>2431</v>
      </c>
      <c r="C786" s="78">
        <v>2323</v>
      </c>
      <c r="D786" s="78" t="s">
        <v>1605</v>
      </c>
      <c r="E786" s="80">
        <v>15.531311198239401</v>
      </c>
    </row>
    <row r="787" spans="1:5" ht="12.75" customHeight="1" x14ac:dyDescent="0.15">
      <c r="A787" s="78">
        <v>10</v>
      </c>
      <c r="B787" s="79" t="s">
        <v>2431</v>
      </c>
      <c r="C787" s="78">
        <v>2325</v>
      </c>
      <c r="D787" s="78" t="s">
        <v>1604</v>
      </c>
      <c r="E787" s="80">
        <v>82.700373175676802</v>
      </c>
    </row>
    <row r="788" spans="1:5" ht="12.75" customHeight="1" x14ac:dyDescent="0.15">
      <c r="A788" s="78">
        <v>10</v>
      </c>
      <c r="B788" s="79" t="s">
        <v>2431</v>
      </c>
      <c r="C788" s="78">
        <v>2328</v>
      </c>
      <c r="D788" s="78" t="s">
        <v>1603</v>
      </c>
      <c r="E788" s="80">
        <v>14.6250989293749</v>
      </c>
    </row>
    <row r="789" spans="1:5" ht="12.75" customHeight="1" x14ac:dyDescent="0.15">
      <c r="A789" s="78">
        <v>10</v>
      </c>
      <c r="B789" s="79" t="s">
        <v>2431</v>
      </c>
      <c r="C789" s="78">
        <v>2333</v>
      </c>
      <c r="D789" s="78" t="s">
        <v>1602</v>
      </c>
      <c r="E789" s="80">
        <v>10.8706738850832</v>
      </c>
    </row>
    <row r="790" spans="1:5" ht="12.75" customHeight="1" x14ac:dyDescent="0.15">
      <c r="A790" s="78">
        <v>10</v>
      </c>
      <c r="B790" s="79" t="s">
        <v>2431</v>
      </c>
      <c r="C790" s="78">
        <v>2335</v>
      </c>
      <c r="D790" s="78" t="s">
        <v>1601</v>
      </c>
      <c r="E790" s="80">
        <v>30.0383134350026</v>
      </c>
    </row>
    <row r="791" spans="1:5" ht="12.75" customHeight="1" x14ac:dyDescent="0.15">
      <c r="A791" s="78">
        <v>10</v>
      </c>
      <c r="B791" s="79" t="s">
        <v>2431</v>
      </c>
      <c r="C791" s="78">
        <v>2336</v>
      </c>
      <c r="D791" s="78" t="s">
        <v>1600</v>
      </c>
      <c r="E791" s="80">
        <v>34.1705101726508</v>
      </c>
    </row>
    <row r="792" spans="1:5" ht="12.75" customHeight="1" x14ac:dyDescent="0.15">
      <c r="A792" s="78">
        <v>10</v>
      </c>
      <c r="B792" s="79" t="s">
        <v>2431</v>
      </c>
      <c r="C792" s="78">
        <v>2337</v>
      </c>
      <c r="D792" s="78" t="s">
        <v>1599</v>
      </c>
      <c r="E792" s="80">
        <v>23.305065721644599</v>
      </c>
    </row>
    <row r="793" spans="1:5" ht="12.75" customHeight="1" x14ac:dyDescent="0.15">
      <c r="A793" s="78">
        <v>10</v>
      </c>
      <c r="B793" s="79" t="s">
        <v>2431</v>
      </c>
      <c r="C793" s="78">
        <v>2338</v>
      </c>
      <c r="D793" s="78" t="s">
        <v>1598</v>
      </c>
      <c r="E793" s="80">
        <v>29.800363356735001</v>
      </c>
    </row>
    <row r="794" spans="1:5" ht="12.75" customHeight="1" x14ac:dyDescent="0.15">
      <c r="A794" s="78">
        <v>10</v>
      </c>
      <c r="B794" s="79" t="s">
        <v>2431</v>
      </c>
      <c r="C794" s="78">
        <v>2391</v>
      </c>
      <c r="D794" s="78" t="s">
        <v>1597</v>
      </c>
      <c r="E794" s="80">
        <v>2.48157170680234</v>
      </c>
    </row>
    <row r="795" spans="1:5" ht="12.75" customHeight="1" x14ac:dyDescent="0.15">
      <c r="A795" s="78">
        <v>11</v>
      </c>
      <c r="B795" s="79" t="s">
        <v>2436</v>
      </c>
      <c r="C795" s="78">
        <v>2401</v>
      </c>
      <c r="D795" s="78" t="s">
        <v>1596</v>
      </c>
      <c r="E795" s="80">
        <v>34.991239003306703</v>
      </c>
    </row>
    <row r="796" spans="1:5" ht="12.75" customHeight="1" x14ac:dyDescent="0.15">
      <c r="A796" s="78">
        <v>11</v>
      </c>
      <c r="B796" s="79" t="s">
        <v>2436</v>
      </c>
      <c r="C796" s="78">
        <v>2402</v>
      </c>
      <c r="D796" s="78" t="s">
        <v>1595</v>
      </c>
      <c r="E796" s="80">
        <v>27.090945924004501</v>
      </c>
    </row>
    <row r="797" spans="1:5" ht="12.75" customHeight="1" x14ac:dyDescent="0.15">
      <c r="A797" s="78">
        <v>11</v>
      </c>
      <c r="B797" s="79" t="s">
        <v>2436</v>
      </c>
      <c r="C797" s="78">
        <v>2403</v>
      </c>
      <c r="D797" s="78" t="s">
        <v>1594</v>
      </c>
      <c r="E797" s="80">
        <v>23.2803320426376</v>
      </c>
    </row>
    <row r="798" spans="1:5" ht="12.75" customHeight="1" x14ac:dyDescent="0.15">
      <c r="A798" s="78">
        <v>11</v>
      </c>
      <c r="B798" s="79" t="s">
        <v>2436</v>
      </c>
      <c r="C798" s="78">
        <v>2404</v>
      </c>
      <c r="D798" s="78" t="s">
        <v>1593</v>
      </c>
      <c r="E798" s="80">
        <v>27.913220913531401</v>
      </c>
    </row>
    <row r="799" spans="1:5" ht="12.75" customHeight="1" x14ac:dyDescent="0.15">
      <c r="A799" s="78">
        <v>11</v>
      </c>
      <c r="B799" s="79" t="s">
        <v>2436</v>
      </c>
      <c r="C799" s="78">
        <v>2405</v>
      </c>
      <c r="D799" s="78" t="s">
        <v>1592</v>
      </c>
      <c r="E799" s="80">
        <v>19.496839661227298</v>
      </c>
    </row>
    <row r="800" spans="1:5" ht="12.75" customHeight="1" x14ac:dyDescent="0.15">
      <c r="A800" s="78">
        <v>11</v>
      </c>
      <c r="B800" s="79" t="s">
        <v>2436</v>
      </c>
      <c r="C800" s="78">
        <v>2406</v>
      </c>
      <c r="D800" s="78" t="s">
        <v>1591</v>
      </c>
      <c r="E800" s="80">
        <v>32.133955460344801</v>
      </c>
    </row>
    <row r="801" spans="1:5" ht="12.75" customHeight="1" x14ac:dyDescent="0.15">
      <c r="A801" s="78">
        <v>11</v>
      </c>
      <c r="B801" s="79" t="s">
        <v>2436</v>
      </c>
      <c r="C801" s="78">
        <v>2407</v>
      </c>
      <c r="D801" s="78" t="s">
        <v>1590</v>
      </c>
      <c r="E801" s="80">
        <v>56.330230987569202</v>
      </c>
    </row>
    <row r="802" spans="1:5" ht="12.75" customHeight="1" x14ac:dyDescent="0.15">
      <c r="A802" s="78">
        <v>11</v>
      </c>
      <c r="B802" s="79" t="s">
        <v>2436</v>
      </c>
      <c r="C802" s="78">
        <v>2408</v>
      </c>
      <c r="D802" s="78" t="s">
        <v>1589</v>
      </c>
      <c r="E802" s="80">
        <v>28.935733544861499</v>
      </c>
    </row>
    <row r="803" spans="1:5" ht="12.75" customHeight="1" x14ac:dyDescent="0.15">
      <c r="A803" s="78">
        <v>11</v>
      </c>
      <c r="B803" s="79" t="s">
        <v>2436</v>
      </c>
      <c r="C803" s="78">
        <v>2421</v>
      </c>
      <c r="D803" s="78" t="s">
        <v>1588</v>
      </c>
      <c r="E803" s="80">
        <v>19.8584471503322</v>
      </c>
    </row>
    <row r="804" spans="1:5" ht="12.75" customHeight="1" x14ac:dyDescent="0.15">
      <c r="A804" s="78">
        <v>11</v>
      </c>
      <c r="B804" s="79" t="s">
        <v>2436</v>
      </c>
      <c r="C804" s="78">
        <v>2422</v>
      </c>
      <c r="D804" s="78" t="s">
        <v>1587</v>
      </c>
      <c r="E804" s="80">
        <v>65.178281369161496</v>
      </c>
    </row>
    <row r="805" spans="1:5" ht="12.75" customHeight="1" x14ac:dyDescent="0.15">
      <c r="A805" s="78">
        <v>11</v>
      </c>
      <c r="B805" s="79" t="s">
        <v>2436</v>
      </c>
      <c r="C805" s="78">
        <v>2424</v>
      </c>
      <c r="D805" s="78" t="s">
        <v>1586</v>
      </c>
      <c r="E805" s="80">
        <v>30.613900447498999</v>
      </c>
    </row>
    <row r="806" spans="1:5" ht="12.75" customHeight="1" x14ac:dyDescent="0.15">
      <c r="A806" s="78">
        <v>11</v>
      </c>
      <c r="B806" s="79" t="s">
        <v>2436</v>
      </c>
      <c r="C806" s="78">
        <v>2425</v>
      </c>
      <c r="D806" s="78" t="s">
        <v>1585</v>
      </c>
      <c r="E806" s="80">
        <v>20.736545116014401</v>
      </c>
    </row>
    <row r="807" spans="1:5" ht="12.75" customHeight="1" x14ac:dyDescent="0.15">
      <c r="A807" s="78">
        <v>11</v>
      </c>
      <c r="B807" s="79" t="s">
        <v>2436</v>
      </c>
      <c r="C807" s="78">
        <v>2426</v>
      </c>
      <c r="D807" s="78" t="s">
        <v>1584</v>
      </c>
      <c r="E807" s="80">
        <v>45.513874036390803</v>
      </c>
    </row>
    <row r="808" spans="1:5" ht="12.75" customHeight="1" x14ac:dyDescent="0.15">
      <c r="A808" s="78">
        <v>11</v>
      </c>
      <c r="B808" s="79" t="s">
        <v>2436</v>
      </c>
      <c r="C808" s="78">
        <v>2427</v>
      </c>
      <c r="D808" s="78" t="s">
        <v>1583</v>
      </c>
      <c r="E808" s="80">
        <v>29.5226186308082</v>
      </c>
    </row>
    <row r="809" spans="1:5" ht="12.75" customHeight="1" x14ac:dyDescent="0.15">
      <c r="A809" s="78">
        <v>11</v>
      </c>
      <c r="B809" s="79" t="s">
        <v>2436</v>
      </c>
      <c r="C809" s="78">
        <v>2428</v>
      </c>
      <c r="D809" s="78" t="s">
        <v>1582</v>
      </c>
      <c r="E809" s="80">
        <v>87.606163909876301</v>
      </c>
    </row>
    <row r="810" spans="1:5" ht="12.75" customHeight="1" x14ac:dyDescent="0.15">
      <c r="A810" s="78">
        <v>11</v>
      </c>
      <c r="B810" s="79" t="s">
        <v>2436</v>
      </c>
      <c r="C810" s="78">
        <v>2430</v>
      </c>
      <c r="D810" s="78" t="s">
        <v>3386</v>
      </c>
      <c r="E810" s="80">
        <v>35.562393378106698</v>
      </c>
    </row>
    <row r="811" spans="1:5" ht="12.75" customHeight="1" x14ac:dyDescent="0.15">
      <c r="A811" s="78">
        <v>11</v>
      </c>
      <c r="B811" s="79" t="s">
        <v>2436</v>
      </c>
      <c r="C811" s="78">
        <v>2445</v>
      </c>
      <c r="D811" s="78" t="s">
        <v>1581</v>
      </c>
      <c r="E811" s="80">
        <v>9.7712430836311306</v>
      </c>
    </row>
    <row r="812" spans="1:5" ht="12.75" customHeight="1" x14ac:dyDescent="0.15">
      <c r="A812" s="78">
        <v>11</v>
      </c>
      <c r="B812" s="79" t="s">
        <v>2436</v>
      </c>
      <c r="C812" s="78">
        <v>2455</v>
      </c>
      <c r="D812" s="78" t="s">
        <v>1580</v>
      </c>
      <c r="E812" s="80">
        <v>19.1466372247239</v>
      </c>
    </row>
    <row r="813" spans="1:5" ht="12.75" customHeight="1" x14ac:dyDescent="0.15">
      <c r="A813" s="78">
        <v>11</v>
      </c>
      <c r="B813" s="79" t="s">
        <v>2436</v>
      </c>
      <c r="C813" s="78">
        <v>2456</v>
      </c>
      <c r="D813" s="78" t="s">
        <v>1579</v>
      </c>
      <c r="E813" s="80">
        <v>9.0357057267836396</v>
      </c>
    </row>
    <row r="814" spans="1:5" ht="12.75" customHeight="1" x14ac:dyDescent="0.15">
      <c r="A814" s="78">
        <v>11</v>
      </c>
      <c r="B814" s="79" t="s">
        <v>2436</v>
      </c>
      <c r="C814" s="78">
        <v>2457</v>
      </c>
      <c r="D814" s="78" t="s">
        <v>1578</v>
      </c>
      <c r="E814" s="80">
        <v>25.8223982992324</v>
      </c>
    </row>
    <row r="815" spans="1:5" ht="12.75" customHeight="1" x14ac:dyDescent="0.15">
      <c r="A815" s="78">
        <v>11</v>
      </c>
      <c r="B815" s="79" t="s">
        <v>2436</v>
      </c>
      <c r="C815" s="78">
        <v>2461</v>
      </c>
      <c r="D815" s="78" t="s">
        <v>1577</v>
      </c>
      <c r="E815" s="80">
        <v>20.7572022372382</v>
      </c>
    </row>
    <row r="816" spans="1:5" ht="12.75" customHeight="1" x14ac:dyDescent="0.15">
      <c r="A816" s="78">
        <v>11</v>
      </c>
      <c r="B816" s="79" t="s">
        <v>2436</v>
      </c>
      <c r="C816" s="78">
        <v>2463</v>
      </c>
      <c r="D816" s="78" t="s">
        <v>1576</v>
      </c>
      <c r="E816" s="80">
        <v>3.7965642680895799</v>
      </c>
    </row>
    <row r="817" spans="1:5" ht="12.75" customHeight="1" x14ac:dyDescent="0.15">
      <c r="A817" s="78">
        <v>11</v>
      </c>
      <c r="B817" s="79" t="s">
        <v>2436</v>
      </c>
      <c r="C817" s="78">
        <v>2464</v>
      </c>
      <c r="D817" s="78" t="s">
        <v>1575</v>
      </c>
      <c r="E817" s="80">
        <v>15.513294514239499</v>
      </c>
    </row>
    <row r="818" spans="1:5" ht="12.75" customHeight="1" x14ac:dyDescent="0.15">
      <c r="A818" s="78">
        <v>11</v>
      </c>
      <c r="B818" s="79" t="s">
        <v>2436</v>
      </c>
      <c r="C818" s="78">
        <v>2465</v>
      </c>
      <c r="D818" s="78" t="s">
        <v>1574</v>
      </c>
      <c r="E818" s="80">
        <v>59.531201529709897</v>
      </c>
    </row>
    <row r="819" spans="1:5" ht="12.75" customHeight="1" x14ac:dyDescent="0.15">
      <c r="A819" s="78">
        <v>11</v>
      </c>
      <c r="B819" s="79" t="s">
        <v>2436</v>
      </c>
      <c r="C819" s="78">
        <v>2471</v>
      </c>
      <c r="D819" s="78" t="s">
        <v>1573</v>
      </c>
      <c r="E819" s="80">
        <v>12.1689676668953</v>
      </c>
    </row>
    <row r="820" spans="1:5" ht="12.75" customHeight="1" x14ac:dyDescent="0.15">
      <c r="A820" s="78">
        <v>11</v>
      </c>
      <c r="B820" s="79" t="s">
        <v>2436</v>
      </c>
      <c r="C820" s="78">
        <v>2472</v>
      </c>
      <c r="D820" s="78" t="s">
        <v>1572</v>
      </c>
      <c r="E820" s="80">
        <v>14.236337136429499</v>
      </c>
    </row>
    <row r="821" spans="1:5" ht="12.75" customHeight="1" x14ac:dyDescent="0.15">
      <c r="A821" s="78">
        <v>11</v>
      </c>
      <c r="B821" s="79" t="s">
        <v>2436</v>
      </c>
      <c r="C821" s="78">
        <v>2473</v>
      </c>
      <c r="D821" s="78" t="s">
        <v>1571</v>
      </c>
      <c r="E821" s="80">
        <v>43.429541380960103</v>
      </c>
    </row>
    <row r="822" spans="1:5" ht="12.75" customHeight="1" x14ac:dyDescent="0.15">
      <c r="A822" s="78">
        <v>11</v>
      </c>
      <c r="B822" s="79" t="s">
        <v>2436</v>
      </c>
      <c r="C822" s="78">
        <v>2474</v>
      </c>
      <c r="D822" s="78" t="s">
        <v>1570</v>
      </c>
      <c r="E822" s="80">
        <v>23.609086122802498</v>
      </c>
    </row>
    <row r="823" spans="1:5" ht="12.75" customHeight="1" x14ac:dyDescent="0.15">
      <c r="A823" s="78">
        <v>11</v>
      </c>
      <c r="B823" s="79" t="s">
        <v>2436</v>
      </c>
      <c r="C823" s="78">
        <v>2475</v>
      </c>
      <c r="D823" s="78" t="s">
        <v>1569</v>
      </c>
      <c r="E823" s="80">
        <v>21.338177327974901</v>
      </c>
    </row>
    <row r="824" spans="1:5" ht="12.75" customHeight="1" x14ac:dyDescent="0.15">
      <c r="A824" s="78">
        <v>11</v>
      </c>
      <c r="B824" s="79" t="s">
        <v>2436</v>
      </c>
      <c r="C824" s="78">
        <v>2476</v>
      </c>
      <c r="D824" s="78" t="s">
        <v>1568</v>
      </c>
      <c r="E824" s="80">
        <v>29.160273255620499</v>
      </c>
    </row>
    <row r="825" spans="1:5" ht="12.75" customHeight="1" x14ac:dyDescent="0.15">
      <c r="A825" s="78">
        <v>11</v>
      </c>
      <c r="B825" s="79" t="s">
        <v>2436</v>
      </c>
      <c r="C825" s="78">
        <v>2477</v>
      </c>
      <c r="D825" s="78" t="s">
        <v>1567</v>
      </c>
      <c r="E825" s="80">
        <v>27.2018664106625</v>
      </c>
    </row>
    <row r="826" spans="1:5" ht="12.75" customHeight="1" x14ac:dyDescent="0.15">
      <c r="A826" s="78">
        <v>11</v>
      </c>
      <c r="B826" s="79" t="s">
        <v>2436</v>
      </c>
      <c r="C826" s="78">
        <v>2478</v>
      </c>
      <c r="D826" s="78" t="s">
        <v>1566</v>
      </c>
      <c r="E826" s="80">
        <v>23.427293404796298</v>
      </c>
    </row>
    <row r="827" spans="1:5" ht="12.75" customHeight="1" x14ac:dyDescent="0.15">
      <c r="A827" s="78">
        <v>11</v>
      </c>
      <c r="B827" s="79" t="s">
        <v>2436</v>
      </c>
      <c r="C827" s="78">
        <v>2479</v>
      </c>
      <c r="D827" s="78" t="s">
        <v>1565</v>
      </c>
      <c r="E827" s="80">
        <v>18.335317859854701</v>
      </c>
    </row>
    <row r="828" spans="1:5" ht="12.75" customHeight="1" x14ac:dyDescent="0.15">
      <c r="A828" s="78">
        <v>11</v>
      </c>
      <c r="B828" s="79" t="s">
        <v>2436</v>
      </c>
      <c r="C828" s="78">
        <v>2480</v>
      </c>
      <c r="D828" s="78" t="s">
        <v>1564</v>
      </c>
      <c r="E828" s="80">
        <v>40.327937003017503</v>
      </c>
    </row>
    <row r="829" spans="1:5" ht="12.75" customHeight="1" x14ac:dyDescent="0.15">
      <c r="A829" s="78">
        <v>11</v>
      </c>
      <c r="B829" s="79" t="s">
        <v>2436</v>
      </c>
      <c r="C829" s="78">
        <v>2481</v>
      </c>
      <c r="D829" s="78" t="s">
        <v>1563</v>
      </c>
      <c r="E829" s="80">
        <v>13.1698331582707</v>
      </c>
    </row>
    <row r="830" spans="1:5" ht="12.75" customHeight="1" x14ac:dyDescent="0.15">
      <c r="A830" s="78">
        <v>11</v>
      </c>
      <c r="B830" s="79" t="s">
        <v>2436</v>
      </c>
      <c r="C830" s="78">
        <v>2491</v>
      </c>
      <c r="D830" s="78" t="s">
        <v>1562</v>
      </c>
      <c r="E830" s="80">
        <v>17.699703000286402</v>
      </c>
    </row>
    <row r="831" spans="1:5" ht="12.75" customHeight="1" x14ac:dyDescent="0.15">
      <c r="A831" s="78">
        <v>11</v>
      </c>
      <c r="B831" s="79" t="s">
        <v>2436</v>
      </c>
      <c r="C831" s="78">
        <v>2492</v>
      </c>
      <c r="D831" s="78" t="s">
        <v>1561</v>
      </c>
      <c r="E831" s="80">
        <v>12.521997261921101</v>
      </c>
    </row>
    <row r="832" spans="1:5" ht="12.75" customHeight="1" x14ac:dyDescent="0.15">
      <c r="A832" s="78">
        <v>11</v>
      </c>
      <c r="B832" s="79" t="s">
        <v>2436</v>
      </c>
      <c r="C832" s="78">
        <v>2493</v>
      </c>
      <c r="D832" s="78" t="s">
        <v>1560</v>
      </c>
      <c r="E832" s="80">
        <v>48.298756892758</v>
      </c>
    </row>
    <row r="833" spans="1:5" ht="12.75" customHeight="1" x14ac:dyDescent="0.15">
      <c r="A833" s="78">
        <v>11</v>
      </c>
      <c r="B833" s="79" t="s">
        <v>2436</v>
      </c>
      <c r="C833" s="78">
        <v>2495</v>
      </c>
      <c r="D833" s="78" t="s">
        <v>1559</v>
      </c>
      <c r="E833" s="80">
        <v>33.4146603323845</v>
      </c>
    </row>
    <row r="834" spans="1:5" ht="12.75" customHeight="1" x14ac:dyDescent="0.15">
      <c r="A834" s="78">
        <v>11</v>
      </c>
      <c r="B834" s="79" t="s">
        <v>2436</v>
      </c>
      <c r="C834" s="78">
        <v>2497</v>
      </c>
      <c r="D834" s="78" t="s">
        <v>1558</v>
      </c>
      <c r="E834" s="80">
        <v>18.404036663879602</v>
      </c>
    </row>
    <row r="835" spans="1:5" ht="12.75" customHeight="1" x14ac:dyDescent="0.15">
      <c r="A835" s="78">
        <v>11</v>
      </c>
      <c r="B835" s="79" t="s">
        <v>2436</v>
      </c>
      <c r="C835" s="78">
        <v>2499</v>
      </c>
      <c r="D835" s="78" t="s">
        <v>1557</v>
      </c>
      <c r="E835" s="80">
        <v>21.7469006913744</v>
      </c>
    </row>
    <row r="836" spans="1:5" ht="12.75" customHeight="1" x14ac:dyDescent="0.15">
      <c r="A836" s="78">
        <v>11</v>
      </c>
      <c r="B836" s="79" t="s">
        <v>2436</v>
      </c>
      <c r="C836" s="78">
        <v>2500</v>
      </c>
      <c r="D836" s="78" t="s">
        <v>1556</v>
      </c>
      <c r="E836" s="80">
        <v>41.659849851072501</v>
      </c>
    </row>
    <row r="837" spans="1:5" ht="12.75" customHeight="1" x14ac:dyDescent="0.15">
      <c r="A837" s="78">
        <v>11</v>
      </c>
      <c r="B837" s="79" t="s">
        <v>2436</v>
      </c>
      <c r="C837" s="78">
        <v>2501</v>
      </c>
      <c r="D837" s="78" t="s">
        <v>1555</v>
      </c>
      <c r="E837" s="80">
        <v>21.015112920404899</v>
      </c>
    </row>
    <row r="838" spans="1:5" ht="12.75" customHeight="1" x14ac:dyDescent="0.15">
      <c r="A838" s="78">
        <v>11</v>
      </c>
      <c r="B838" s="79" t="s">
        <v>2436</v>
      </c>
      <c r="C838" s="78">
        <v>2502</v>
      </c>
      <c r="D838" s="78" t="s">
        <v>1554</v>
      </c>
      <c r="E838" s="80">
        <v>14.9478087883244</v>
      </c>
    </row>
    <row r="839" spans="1:5" ht="12.75" customHeight="1" x14ac:dyDescent="0.15">
      <c r="A839" s="78">
        <v>11</v>
      </c>
      <c r="B839" s="79" t="s">
        <v>2436</v>
      </c>
      <c r="C839" s="78">
        <v>2503</v>
      </c>
      <c r="D839" s="78" t="s">
        <v>1553</v>
      </c>
      <c r="E839" s="80">
        <v>28.3873961963717</v>
      </c>
    </row>
    <row r="840" spans="1:5" ht="12.75" customHeight="1" x14ac:dyDescent="0.15">
      <c r="A840" s="78">
        <v>11</v>
      </c>
      <c r="B840" s="79" t="s">
        <v>2436</v>
      </c>
      <c r="C840" s="78">
        <v>2511</v>
      </c>
      <c r="D840" s="78" t="s">
        <v>1552</v>
      </c>
      <c r="E840" s="80">
        <v>15.287406911031299</v>
      </c>
    </row>
    <row r="841" spans="1:5" ht="12.75" customHeight="1" x14ac:dyDescent="0.15">
      <c r="A841" s="78">
        <v>11</v>
      </c>
      <c r="B841" s="79" t="s">
        <v>2436</v>
      </c>
      <c r="C841" s="78">
        <v>2513</v>
      </c>
      <c r="D841" s="78" t="s">
        <v>1551</v>
      </c>
      <c r="E841" s="80">
        <v>64.840645105180201</v>
      </c>
    </row>
    <row r="842" spans="1:5" ht="12.75" customHeight="1" x14ac:dyDescent="0.15">
      <c r="A842" s="78">
        <v>11</v>
      </c>
      <c r="B842" s="79" t="s">
        <v>2436</v>
      </c>
      <c r="C842" s="78">
        <v>2514</v>
      </c>
      <c r="D842" s="78" t="s">
        <v>1550</v>
      </c>
      <c r="E842" s="80">
        <v>6.5077007494210699</v>
      </c>
    </row>
    <row r="843" spans="1:5" ht="12.75" customHeight="1" x14ac:dyDescent="0.15">
      <c r="A843" s="78">
        <v>11</v>
      </c>
      <c r="B843" s="79" t="s">
        <v>2436</v>
      </c>
      <c r="C843" s="78">
        <v>2516</v>
      </c>
      <c r="D843" s="78" t="s">
        <v>1549</v>
      </c>
      <c r="E843" s="80">
        <v>26.351109893947601</v>
      </c>
    </row>
    <row r="844" spans="1:5" ht="12.75" customHeight="1" x14ac:dyDescent="0.15">
      <c r="A844" s="78">
        <v>11</v>
      </c>
      <c r="B844" s="79" t="s">
        <v>2436</v>
      </c>
      <c r="C844" s="78">
        <v>2517</v>
      </c>
      <c r="D844" s="78" t="s">
        <v>1548</v>
      </c>
      <c r="E844" s="80">
        <v>37.824166128653303</v>
      </c>
    </row>
    <row r="845" spans="1:5" ht="12.75" customHeight="1" x14ac:dyDescent="0.15">
      <c r="A845" s="78">
        <v>11</v>
      </c>
      <c r="B845" s="79" t="s">
        <v>2436</v>
      </c>
      <c r="C845" s="78">
        <v>2518</v>
      </c>
      <c r="D845" s="78" t="s">
        <v>1547</v>
      </c>
      <c r="E845" s="80">
        <v>11.168670888520699</v>
      </c>
    </row>
    <row r="846" spans="1:5" ht="12.75" customHeight="1" x14ac:dyDescent="0.15">
      <c r="A846" s="78">
        <v>11</v>
      </c>
      <c r="B846" s="79" t="s">
        <v>2436</v>
      </c>
      <c r="C846" s="78">
        <v>2519</v>
      </c>
      <c r="D846" s="78" t="s">
        <v>1546</v>
      </c>
      <c r="E846" s="80">
        <v>27.195274185334799</v>
      </c>
    </row>
    <row r="847" spans="1:5" ht="12.75" customHeight="1" x14ac:dyDescent="0.15">
      <c r="A847" s="78">
        <v>11</v>
      </c>
      <c r="B847" s="79" t="s">
        <v>2436</v>
      </c>
      <c r="C847" s="78">
        <v>2520</v>
      </c>
      <c r="D847" s="78" t="s">
        <v>1545</v>
      </c>
      <c r="E847" s="80">
        <v>8.1365117355386705</v>
      </c>
    </row>
    <row r="848" spans="1:5" ht="12.75" customHeight="1" x14ac:dyDescent="0.15">
      <c r="A848" s="78">
        <v>11</v>
      </c>
      <c r="B848" s="79" t="s">
        <v>2436</v>
      </c>
      <c r="C848" s="78">
        <v>2523</v>
      </c>
      <c r="D848" s="78" t="s">
        <v>1544</v>
      </c>
      <c r="E848" s="80">
        <v>8.9048121309020107</v>
      </c>
    </row>
    <row r="849" spans="1:5" ht="12.75" customHeight="1" x14ac:dyDescent="0.15">
      <c r="A849" s="78">
        <v>11</v>
      </c>
      <c r="B849" s="79" t="s">
        <v>2436</v>
      </c>
      <c r="C849" s="78">
        <v>2524</v>
      </c>
      <c r="D849" s="78" t="s">
        <v>1543</v>
      </c>
      <c r="E849" s="80">
        <v>2.28822238476537</v>
      </c>
    </row>
    <row r="850" spans="1:5" ht="12.75" customHeight="1" x14ac:dyDescent="0.15">
      <c r="A850" s="78">
        <v>11</v>
      </c>
      <c r="B850" s="79" t="s">
        <v>2436</v>
      </c>
      <c r="C850" s="78">
        <v>2525</v>
      </c>
      <c r="D850" s="78" t="s">
        <v>1542</v>
      </c>
      <c r="E850" s="80">
        <v>9.8674286207667894</v>
      </c>
    </row>
    <row r="851" spans="1:5" ht="12.75" customHeight="1" x14ac:dyDescent="0.15">
      <c r="A851" s="78">
        <v>11</v>
      </c>
      <c r="B851" s="79" t="s">
        <v>2436</v>
      </c>
      <c r="C851" s="78">
        <v>2526</v>
      </c>
      <c r="D851" s="78" t="s">
        <v>1541</v>
      </c>
      <c r="E851" s="80">
        <v>21.388718128561699</v>
      </c>
    </row>
    <row r="852" spans="1:5" ht="12.75" customHeight="1" x14ac:dyDescent="0.15">
      <c r="A852" s="78">
        <v>11</v>
      </c>
      <c r="B852" s="79" t="s">
        <v>2436</v>
      </c>
      <c r="C852" s="78">
        <v>2527</v>
      </c>
      <c r="D852" s="78" t="s">
        <v>1540</v>
      </c>
      <c r="E852" s="80">
        <v>30.973360699879301</v>
      </c>
    </row>
    <row r="853" spans="1:5" ht="12.75" customHeight="1" x14ac:dyDescent="0.15">
      <c r="A853" s="78">
        <v>11</v>
      </c>
      <c r="B853" s="79" t="s">
        <v>2436</v>
      </c>
      <c r="C853" s="78">
        <v>2528</v>
      </c>
      <c r="D853" s="78" t="s">
        <v>1539</v>
      </c>
      <c r="E853" s="80">
        <v>12.0294566676609</v>
      </c>
    </row>
    <row r="854" spans="1:5" ht="12.75" customHeight="1" x14ac:dyDescent="0.15">
      <c r="A854" s="78">
        <v>11</v>
      </c>
      <c r="B854" s="79" t="s">
        <v>2436</v>
      </c>
      <c r="C854" s="78">
        <v>2529</v>
      </c>
      <c r="D854" s="78" t="s">
        <v>1538</v>
      </c>
      <c r="E854" s="80">
        <v>12.8031041885568</v>
      </c>
    </row>
    <row r="855" spans="1:5" ht="12.75" customHeight="1" x14ac:dyDescent="0.15">
      <c r="A855" s="78">
        <v>11</v>
      </c>
      <c r="B855" s="79" t="s">
        <v>2436</v>
      </c>
      <c r="C855" s="78">
        <v>2530</v>
      </c>
      <c r="D855" s="78" t="s">
        <v>1537</v>
      </c>
      <c r="E855" s="80">
        <v>18.290688770192101</v>
      </c>
    </row>
    <row r="856" spans="1:5" ht="12.75" customHeight="1" x14ac:dyDescent="0.15">
      <c r="A856" s="78">
        <v>11</v>
      </c>
      <c r="B856" s="79" t="s">
        <v>2436</v>
      </c>
      <c r="C856" s="78">
        <v>2532</v>
      </c>
      <c r="D856" s="78" t="s">
        <v>1536</v>
      </c>
      <c r="E856" s="80">
        <v>27.0087014462183</v>
      </c>
    </row>
    <row r="857" spans="1:5" ht="12.75" customHeight="1" x14ac:dyDescent="0.15">
      <c r="A857" s="78">
        <v>11</v>
      </c>
      <c r="B857" s="79" t="s">
        <v>2436</v>
      </c>
      <c r="C857" s="78">
        <v>2534</v>
      </c>
      <c r="D857" s="78" t="s">
        <v>1535</v>
      </c>
      <c r="E857" s="80">
        <v>41.031368702568201</v>
      </c>
    </row>
    <row r="858" spans="1:5" ht="12.75" customHeight="1" x14ac:dyDescent="0.15">
      <c r="A858" s="78">
        <v>11</v>
      </c>
      <c r="B858" s="79" t="s">
        <v>2436</v>
      </c>
      <c r="C858" s="78">
        <v>2535</v>
      </c>
      <c r="D858" s="78" t="s">
        <v>1534</v>
      </c>
      <c r="E858" s="80">
        <v>12.2035868109371</v>
      </c>
    </row>
    <row r="859" spans="1:5" ht="12.75" customHeight="1" x14ac:dyDescent="0.15">
      <c r="A859" s="78">
        <v>11</v>
      </c>
      <c r="B859" s="79" t="s">
        <v>2436</v>
      </c>
      <c r="C859" s="78">
        <v>2541</v>
      </c>
      <c r="D859" s="78" t="s">
        <v>1533</v>
      </c>
      <c r="E859" s="80">
        <v>7.9570345606179096</v>
      </c>
    </row>
    <row r="860" spans="1:5" ht="12.75" customHeight="1" x14ac:dyDescent="0.15">
      <c r="A860" s="78">
        <v>11</v>
      </c>
      <c r="B860" s="79" t="s">
        <v>2436</v>
      </c>
      <c r="C860" s="78">
        <v>2542</v>
      </c>
      <c r="D860" s="78" t="s">
        <v>1532</v>
      </c>
      <c r="E860" s="80">
        <v>33.492316547684602</v>
      </c>
    </row>
    <row r="861" spans="1:5" ht="12.75" customHeight="1" x14ac:dyDescent="0.15">
      <c r="A861" s="78">
        <v>11</v>
      </c>
      <c r="B861" s="79" t="s">
        <v>2436</v>
      </c>
      <c r="C861" s="78">
        <v>2543</v>
      </c>
      <c r="D861" s="78" t="s">
        <v>1531</v>
      </c>
      <c r="E861" s="80">
        <v>43.120691822654202</v>
      </c>
    </row>
    <row r="862" spans="1:5" ht="12.75" customHeight="1" x14ac:dyDescent="0.15">
      <c r="A862" s="78">
        <v>11</v>
      </c>
      <c r="B862" s="79" t="s">
        <v>2436</v>
      </c>
      <c r="C862" s="78">
        <v>2544</v>
      </c>
      <c r="D862" s="78" t="s">
        <v>1530</v>
      </c>
      <c r="E862" s="80">
        <v>8.8412898789444991</v>
      </c>
    </row>
    <row r="863" spans="1:5" ht="12.75" customHeight="1" x14ac:dyDescent="0.15">
      <c r="A863" s="78">
        <v>11</v>
      </c>
      <c r="B863" s="79" t="s">
        <v>2436</v>
      </c>
      <c r="C863" s="78">
        <v>2545</v>
      </c>
      <c r="D863" s="78" t="s">
        <v>1529</v>
      </c>
      <c r="E863" s="80">
        <v>16.0953674625278</v>
      </c>
    </row>
    <row r="864" spans="1:5" ht="12.75" customHeight="1" x14ac:dyDescent="0.15">
      <c r="A864" s="78">
        <v>11</v>
      </c>
      <c r="B864" s="79" t="s">
        <v>2436</v>
      </c>
      <c r="C864" s="78">
        <v>2546</v>
      </c>
      <c r="D864" s="78" t="s">
        <v>1528</v>
      </c>
      <c r="E864" s="80">
        <v>120.21360081806699</v>
      </c>
    </row>
    <row r="865" spans="1:5" ht="12.75" customHeight="1" x14ac:dyDescent="0.15">
      <c r="A865" s="78">
        <v>11</v>
      </c>
      <c r="B865" s="79" t="s">
        <v>2436</v>
      </c>
      <c r="C865" s="78">
        <v>2547</v>
      </c>
      <c r="D865" s="78" t="s">
        <v>1527</v>
      </c>
      <c r="E865" s="80">
        <v>14.600231897558601</v>
      </c>
    </row>
    <row r="866" spans="1:5" ht="12.75" customHeight="1" x14ac:dyDescent="0.15">
      <c r="A866" s="78">
        <v>11</v>
      </c>
      <c r="B866" s="79" t="s">
        <v>2436</v>
      </c>
      <c r="C866" s="78">
        <v>2548</v>
      </c>
      <c r="D866" s="78" t="s">
        <v>1526</v>
      </c>
      <c r="E866" s="80">
        <v>8.8344968951159597</v>
      </c>
    </row>
    <row r="867" spans="1:5" ht="12.75" customHeight="1" x14ac:dyDescent="0.15">
      <c r="A867" s="78">
        <v>11</v>
      </c>
      <c r="B867" s="79" t="s">
        <v>2436</v>
      </c>
      <c r="C867" s="78">
        <v>2549</v>
      </c>
      <c r="D867" s="78" t="s">
        <v>1525</v>
      </c>
      <c r="E867" s="80">
        <v>2.3982058563353501</v>
      </c>
    </row>
    <row r="868" spans="1:5" ht="12.75" customHeight="1" x14ac:dyDescent="0.15">
      <c r="A868" s="78">
        <v>11</v>
      </c>
      <c r="B868" s="79" t="s">
        <v>2436</v>
      </c>
      <c r="C868" s="78">
        <v>2550</v>
      </c>
      <c r="D868" s="78" t="s">
        <v>1524</v>
      </c>
      <c r="E868" s="80">
        <v>18.171362810071098</v>
      </c>
    </row>
    <row r="869" spans="1:5" ht="12.75" customHeight="1" x14ac:dyDescent="0.15">
      <c r="A869" s="78">
        <v>11</v>
      </c>
      <c r="B869" s="79" t="s">
        <v>2436</v>
      </c>
      <c r="C869" s="78">
        <v>2551</v>
      </c>
      <c r="D869" s="78" t="s">
        <v>1523</v>
      </c>
      <c r="E869" s="80">
        <v>17.8782093880465</v>
      </c>
    </row>
    <row r="870" spans="1:5" ht="12.75" customHeight="1" x14ac:dyDescent="0.15">
      <c r="A870" s="78">
        <v>11</v>
      </c>
      <c r="B870" s="79" t="s">
        <v>2436</v>
      </c>
      <c r="C870" s="78">
        <v>2553</v>
      </c>
      <c r="D870" s="78" t="s">
        <v>1522</v>
      </c>
      <c r="E870" s="80">
        <v>23.0373608787222</v>
      </c>
    </row>
    <row r="871" spans="1:5" ht="12.75" customHeight="1" x14ac:dyDescent="0.15">
      <c r="A871" s="78">
        <v>11</v>
      </c>
      <c r="B871" s="79" t="s">
        <v>2436</v>
      </c>
      <c r="C871" s="78">
        <v>2554</v>
      </c>
      <c r="D871" s="78" t="s">
        <v>1521</v>
      </c>
      <c r="E871" s="80">
        <v>33.059433120643199</v>
      </c>
    </row>
    <row r="872" spans="1:5" ht="12.75" customHeight="1" x14ac:dyDescent="0.15">
      <c r="A872" s="78">
        <v>11</v>
      </c>
      <c r="B872" s="79" t="s">
        <v>2436</v>
      </c>
      <c r="C872" s="78">
        <v>2555</v>
      </c>
      <c r="D872" s="78" t="s">
        <v>1520</v>
      </c>
      <c r="E872" s="80">
        <v>15.7136354670117</v>
      </c>
    </row>
    <row r="873" spans="1:5" ht="12.75" customHeight="1" x14ac:dyDescent="0.15">
      <c r="A873" s="78">
        <v>11</v>
      </c>
      <c r="B873" s="79" t="s">
        <v>2436</v>
      </c>
      <c r="C873" s="78">
        <v>2556</v>
      </c>
      <c r="D873" s="78" t="s">
        <v>1519</v>
      </c>
      <c r="E873" s="80">
        <v>48.426887034863903</v>
      </c>
    </row>
    <row r="874" spans="1:5" ht="12.75" customHeight="1" x14ac:dyDescent="0.15">
      <c r="A874" s="78">
        <v>11</v>
      </c>
      <c r="B874" s="79" t="s">
        <v>2436</v>
      </c>
      <c r="C874" s="78">
        <v>2571</v>
      </c>
      <c r="D874" s="78" t="s">
        <v>1518</v>
      </c>
      <c r="E874" s="80">
        <v>13.001535724369299</v>
      </c>
    </row>
    <row r="875" spans="1:5" ht="12.75" customHeight="1" x14ac:dyDescent="0.15">
      <c r="A875" s="78">
        <v>11</v>
      </c>
      <c r="B875" s="79" t="s">
        <v>2436</v>
      </c>
      <c r="C875" s="78">
        <v>2572</v>
      </c>
      <c r="D875" s="78" t="s">
        <v>1517</v>
      </c>
      <c r="E875" s="80">
        <v>37.060171650197901</v>
      </c>
    </row>
    <row r="876" spans="1:5" ht="12.75" customHeight="1" x14ac:dyDescent="0.15">
      <c r="A876" s="78">
        <v>11</v>
      </c>
      <c r="B876" s="79" t="s">
        <v>2436</v>
      </c>
      <c r="C876" s="78">
        <v>2573</v>
      </c>
      <c r="D876" s="78" t="s">
        <v>1516</v>
      </c>
      <c r="E876" s="80">
        <v>36.157312022696701</v>
      </c>
    </row>
    <row r="877" spans="1:5" ht="12.75" customHeight="1" x14ac:dyDescent="0.15">
      <c r="A877" s="78">
        <v>11</v>
      </c>
      <c r="B877" s="79" t="s">
        <v>2436</v>
      </c>
      <c r="C877" s="78">
        <v>2574</v>
      </c>
      <c r="D877" s="78" t="s">
        <v>1515</v>
      </c>
      <c r="E877" s="80">
        <v>9.2723509775165898</v>
      </c>
    </row>
    <row r="878" spans="1:5" ht="12.75" customHeight="1" x14ac:dyDescent="0.15">
      <c r="A878" s="78">
        <v>11</v>
      </c>
      <c r="B878" s="79" t="s">
        <v>2436</v>
      </c>
      <c r="C878" s="78">
        <v>2575</v>
      </c>
      <c r="D878" s="78" t="s">
        <v>1514</v>
      </c>
      <c r="E878" s="80">
        <v>21.232016941973601</v>
      </c>
    </row>
    <row r="879" spans="1:5" ht="12.75" customHeight="1" x14ac:dyDescent="0.15">
      <c r="A879" s="78">
        <v>11</v>
      </c>
      <c r="B879" s="79" t="s">
        <v>2436</v>
      </c>
      <c r="C879" s="78">
        <v>2576</v>
      </c>
      <c r="D879" s="78" t="s">
        <v>1513</v>
      </c>
      <c r="E879" s="80">
        <v>29.870607854255798</v>
      </c>
    </row>
    <row r="880" spans="1:5" ht="12.75" customHeight="1" x14ac:dyDescent="0.15">
      <c r="A880" s="78">
        <v>11</v>
      </c>
      <c r="B880" s="79" t="s">
        <v>2436</v>
      </c>
      <c r="C880" s="78">
        <v>2578</v>
      </c>
      <c r="D880" s="78" t="s">
        <v>1512</v>
      </c>
      <c r="E880" s="80">
        <v>22.0894743850228</v>
      </c>
    </row>
    <row r="881" spans="1:5" ht="12.75" customHeight="1" x14ac:dyDescent="0.15">
      <c r="A881" s="78">
        <v>11</v>
      </c>
      <c r="B881" s="79" t="s">
        <v>2436</v>
      </c>
      <c r="C881" s="78">
        <v>2579</v>
      </c>
      <c r="D881" s="78" t="s">
        <v>1511</v>
      </c>
      <c r="E881" s="80">
        <v>53.096956934634299</v>
      </c>
    </row>
    <row r="882" spans="1:5" ht="12.75" customHeight="1" x14ac:dyDescent="0.15">
      <c r="A882" s="78">
        <v>11</v>
      </c>
      <c r="B882" s="79" t="s">
        <v>2436</v>
      </c>
      <c r="C882" s="78">
        <v>2580</v>
      </c>
      <c r="D882" s="78" t="s">
        <v>1510</v>
      </c>
      <c r="E882" s="80">
        <v>25.276576209230601</v>
      </c>
    </row>
    <row r="883" spans="1:5" ht="12.75" customHeight="1" x14ac:dyDescent="0.15">
      <c r="A883" s="78">
        <v>11</v>
      </c>
      <c r="B883" s="79" t="s">
        <v>2436</v>
      </c>
      <c r="C883" s="78">
        <v>2581</v>
      </c>
      <c r="D883" s="78" t="s">
        <v>1509</v>
      </c>
      <c r="E883" s="80">
        <v>92.985146036025299</v>
      </c>
    </row>
    <row r="884" spans="1:5" ht="12.75" customHeight="1" x14ac:dyDescent="0.15">
      <c r="A884" s="78">
        <v>11</v>
      </c>
      <c r="B884" s="79" t="s">
        <v>2436</v>
      </c>
      <c r="C884" s="78">
        <v>2582</v>
      </c>
      <c r="D884" s="78" t="s">
        <v>1508</v>
      </c>
      <c r="E884" s="80">
        <v>12.4240311310541</v>
      </c>
    </row>
    <row r="885" spans="1:5" ht="12.75" customHeight="1" x14ac:dyDescent="0.15">
      <c r="A885" s="78">
        <v>11</v>
      </c>
      <c r="B885" s="79" t="s">
        <v>2436</v>
      </c>
      <c r="C885" s="78">
        <v>2583</v>
      </c>
      <c r="D885" s="78" t="s">
        <v>1507</v>
      </c>
      <c r="E885" s="80">
        <v>33.657571848158497</v>
      </c>
    </row>
    <row r="886" spans="1:5" ht="12.75" customHeight="1" x14ac:dyDescent="0.15">
      <c r="A886" s="78">
        <v>11</v>
      </c>
      <c r="B886" s="79" t="s">
        <v>2436</v>
      </c>
      <c r="C886" s="78">
        <v>2584</v>
      </c>
      <c r="D886" s="78" t="s">
        <v>1506</v>
      </c>
      <c r="E886" s="80">
        <v>12.8039974388325</v>
      </c>
    </row>
    <row r="887" spans="1:5" ht="12.75" customHeight="1" x14ac:dyDescent="0.15">
      <c r="A887" s="78">
        <v>11</v>
      </c>
      <c r="B887" s="79" t="s">
        <v>2436</v>
      </c>
      <c r="C887" s="78">
        <v>2585</v>
      </c>
      <c r="D887" s="78" t="s">
        <v>1505</v>
      </c>
      <c r="E887" s="80">
        <v>16.936886573777102</v>
      </c>
    </row>
    <row r="888" spans="1:5" ht="12.75" customHeight="1" x14ac:dyDescent="0.15">
      <c r="A888" s="78">
        <v>11</v>
      </c>
      <c r="B888" s="79" t="s">
        <v>2436</v>
      </c>
      <c r="C888" s="78">
        <v>2586</v>
      </c>
      <c r="D888" s="78" t="s">
        <v>1504</v>
      </c>
      <c r="E888" s="80">
        <v>37.083109337600803</v>
      </c>
    </row>
    <row r="889" spans="1:5" ht="12.75" customHeight="1" x14ac:dyDescent="0.15">
      <c r="A889" s="78">
        <v>11</v>
      </c>
      <c r="B889" s="79" t="s">
        <v>2436</v>
      </c>
      <c r="C889" s="78">
        <v>2601</v>
      </c>
      <c r="D889" s="78" t="s">
        <v>1503</v>
      </c>
      <c r="E889" s="80">
        <v>80.553405246293295</v>
      </c>
    </row>
    <row r="890" spans="1:5" ht="12.75" customHeight="1" x14ac:dyDescent="0.15">
      <c r="A890" s="78">
        <v>11</v>
      </c>
      <c r="B890" s="79" t="s">
        <v>2436</v>
      </c>
      <c r="C890" s="78">
        <v>2611</v>
      </c>
      <c r="D890" s="78" t="s">
        <v>1502</v>
      </c>
      <c r="E890" s="80">
        <v>19.3603088326789</v>
      </c>
    </row>
    <row r="891" spans="1:5" ht="12.75" customHeight="1" x14ac:dyDescent="0.15">
      <c r="A891" s="78">
        <v>11</v>
      </c>
      <c r="B891" s="79" t="s">
        <v>2436</v>
      </c>
      <c r="C891" s="78">
        <v>2612</v>
      </c>
      <c r="D891" s="78" t="s">
        <v>1501</v>
      </c>
      <c r="E891" s="80">
        <v>34.361409551821701</v>
      </c>
    </row>
    <row r="892" spans="1:5" ht="12.75" customHeight="1" x14ac:dyDescent="0.15">
      <c r="A892" s="78">
        <v>11</v>
      </c>
      <c r="B892" s="79" t="s">
        <v>2436</v>
      </c>
      <c r="C892" s="78">
        <v>2613</v>
      </c>
      <c r="D892" s="78" t="s">
        <v>1500</v>
      </c>
      <c r="E892" s="80">
        <v>34.467576932514199</v>
      </c>
    </row>
    <row r="893" spans="1:5" ht="12.75" customHeight="1" x14ac:dyDescent="0.15">
      <c r="A893" s="78">
        <v>11</v>
      </c>
      <c r="B893" s="79" t="s">
        <v>2436</v>
      </c>
      <c r="C893" s="78">
        <v>2614</v>
      </c>
      <c r="D893" s="78" t="s">
        <v>1499</v>
      </c>
      <c r="E893" s="80">
        <v>26.514111064105499</v>
      </c>
    </row>
    <row r="894" spans="1:5" ht="12.75" customHeight="1" x14ac:dyDescent="0.15">
      <c r="A894" s="78">
        <v>11</v>
      </c>
      <c r="B894" s="79" t="s">
        <v>2436</v>
      </c>
      <c r="C894" s="78">
        <v>2615</v>
      </c>
      <c r="D894" s="78" t="s">
        <v>1498</v>
      </c>
      <c r="E894" s="80">
        <v>20.840779223497101</v>
      </c>
    </row>
    <row r="895" spans="1:5" ht="12.75" customHeight="1" x14ac:dyDescent="0.15">
      <c r="A895" s="78">
        <v>11</v>
      </c>
      <c r="B895" s="79" t="s">
        <v>2436</v>
      </c>
      <c r="C895" s="78">
        <v>2616</v>
      </c>
      <c r="D895" s="78" t="s">
        <v>1497</v>
      </c>
      <c r="E895" s="80">
        <v>7.2627861954175197</v>
      </c>
    </row>
    <row r="896" spans="1:5" ht="12.75" customHeight="1" x14ac:dyDescent="0.15">
      <c r="A896" s="78">
        <v>11</v>
      </c>
      <c r="B896" s="79" t="s">
        <v>2436</v>
      </c>
      <c r="C896" s="78">
        <v>2617</v>
      </c>
      <c r="D896" s="78" t="s">
        <v>1496</v>
      </c>
      <c r="E896" s="80">
        <v>9.8483911837919909</v>
      </c>
    </row>
    <row r="897" spans="1:5" ht="12.75" customHeight="1" x14ac:dyDescent="0.15">
      <c r="A897" s="78">
        <v>11</v>
      </c>
      <c r="B897" s="79" t="s">
        <v>2436</v>
      </c>
      <c r="C897" s="78">
        <v>2618</v>
      </c>
      <c r="D897" s="78" t="s">
        <v>1495</v>
      </c>
      <c r="E897" s="80">
        <v>20.668153867682399</v>
      </c>
    </row>
    <row r="898" spans="1:5" ht="12.75" customHeight="1" x14ac:dyDescent="0.15">
      <c r="A898" s="78">
        <v>11</v>
      </c>
      <c r="B898" s="79" t="s">
        <v>2436</v>
      </c>
      <c r="C898" s="78">
        <v>2619</v>
      </c>
      <c r="D898" s="78" t="s">
        <v>1494</v>
      </c>
      <c r="E898" s="80">
        <v>32.512612003204701</v>
      </c>
    </row>
    <row r="899" spans="1:5" ht="12.75" customHeight="1" x14ac:dyDescent="0.15">
      <c r="A899" s="78">
        <v>11</v>
      </c>
      <c r="B899" s="79" t="s">
        <v>2436</v>
      </c>
      <c r="C899" s="78">
        <v>2620</v>
      </c>
      <c r="D899" s="78" t="s">
        <v>1493</v>
      </c>
      <c r="E899" s="80">
        <v>17.515735524708202</v>
      </c>
    </row>
    <row r="900" spans="1:5" ht="12.75" customHeight="1" x14ac:dyDescent="0.15">
      <c r="A900" s="78">
        <v>11</v>
      </c>
      <c r="B900" s="79" t="s">
        <v>2436</v>
      </c>
      <c r="C900" s="78">
        <v>2621</v>
      </c>
      <c r="D900" s="78" t="s">
        <v>1492</v>
      </c>
      <c r="E900" s="80">
        <v>35.444693587364497</v>
      </c>
    </row>
    <row r="901" spans="1:5" ht="12.75" customHeight="1" x14ac:dyDescent="0.15">
      <c r="A901" s="78">
        <v>11</v>
      </c>
      <c r="B901" s="79" t="s">
        <v>2436</v>
      </c>
      <c r="C901" s="78">
        <v>2622</v>
      </c>
      <c r="D901" s="78" t="s">
        <v>1491</v>
      </c>
      <c r="E901" s="80">
        <v>12.4731735375829</v>
      </c>
    </row>
    <row r="902" spans="1:5" ht="12.75" customHeight="1" x14ac:dyDescent="0.15">
      <c r="A902" s="78">
        <v>12</v>
      </c>
      <c r="B902" s="79" t="s">
        <v>2437</v>
      </c>
      <c r="C902" s="78">
        <v>2701</v>
      </c>
      <c r="D902" s="78" t="s">
        <v>1490</v>
      </c>
      <c r="E902" s="80">
        <v>335.51667132949399</v>
      </c>
    </row>
    <row r="903" spans="1:5" ht="12.75" customHeight="1" x14ac:dyDescent="0.15">
      <c r="A903" s="78">
        <v>12</v>
      </c>
      <c r="B903" s="79" t="s">
        <v>2437</v>
      </c>
      <c r="C903" s="78">
        <v>2702</v>
      </c>
      <c r="D903" s="78" t="s">
        <v>1489</v>
      </c>
      <c r="E903" s="80">
        <v>9.1909118041597804</v>
      </c>
    </row>
    <row r="904" spans="1:5" ht="12.75" customHeight="1" x14ac:dyDescent="0.15">
      <c r="A904" s="78">
        <v>12</v>
      </c>
      <c r="B904" s="79" t="s">
        <v>2437</v>
      </c>
      <c r="C904" s="78">
        <v>2703</v>
      </c>
      <c r="D904" s="78" t="s">
        <v>1488</v>
      </c>
      <c r="E904" s="80">
        <v>77.399859474226105</v>
      </c>
    </row>
    <row r="905" spans="1:5" ht="12.75" customHeight="1" x14ac:dyDescent="0.15">
      <c r="A905" s="78">
        <v>13</v>
      </c>
      <c r="B905" s="79" t="s">
        <v>2438</v>
      </c>
      <c r="C905" s="78">
        <v>2761</v>
      </c>
      <c r="D905" s="78" t="s">
        <v>1487</v>
      </c>
      <c r="E905" s="80">
        <v>49.5327188437494</v>
      </c>
    </row>
    <row r="906" spans="1:5" ht="12.75" customHeight="1" x14ac:dyDescent="0.15">
      <c r="A906" s="78">
        <v>13</v>
      </c>
      <c r="B906" s="79" t="s">
        <v>2438</v>
      </c>
      <c r="C906" s="78">
        <v>2762</v>
      </c>
      <c r="D906" s="78" t="s">
        <v>1486</v>
      </c>
      <c r="E906" s="80">
        <v>67.5740298750693</v>
      </c>
    </row>
    <row r="907" spans="1:5" ht="12.75" customHeight="1" x14ac:dyDescent="0.15">
      <c r="A907" s="78">
        <v>13</v>
      </c>
      <c r="B907" s="79" t="s">
        <v>2438</v>
      </c>
      <c r="C907" s="78">
        <v>2763</v>
      </c>
      <c r="D907" s="78" t="s">
        <v>1485</v>
      </c>
      <c r="E907" s="80">
        <v>45.923056765123398</v>
      </c>
    </row>
    <row r="908" spans="1:5" ht="12.75" customHeight="1" x14ac:dyDescent="0.15">
      <c r="A908" s="78">
        <v>13</v>
      </c>
      <c r="B908" s="79" t="s">
        <v>2438</v>
      </c>
      <c r="C908" s="78">
        <v>2764</v>
      </c>
      <c r="D908" s="78" t="s">
        <v>1484</v>
      </c>
      <c r="E908" s="80">
        <v>27.124027635120001</v>
      </c>
    </row>
    <row r="909" spans="1:5" ht="12.75" customHeight="1" x14ac:dyDescent="0.15">
      <c r="A909" s="78">
        <v>13</v>
      </c>
      <c r="B909" s="79" t="s">
        <v>2438</v>
      </c>
      <c r="C909" s="78">
        <v>2765</v>
      </c>
      <c r="D909" s="78" t="s">
        <v>1483</v>
      </c>
      <c r="E909" s="80">
        <v>52.607133877355103</v>
      </c>
    </row>
    <row r="910" spans="1:5" ht="12.75" customHeight="1" x14ac:dyDescent="0.15">
      <c r="A910" s="78">
        <v>13</v>
      </c>
      <c r="B910" s="79" t="s">
        <v>2438</v>
      </c>
      <c r="C910" s="78">
        <v>2766</v>
      </c>
      <c r="D910" s="78" t="s">
        <v>1482</v>
      </c>
      <c r="E910" s="80">
        <v>28.415735190466702</v>
      </c>
    </row>
    <row r="911" spans="1:5" ht="12.75" customHeight="1" x14ac:dyDescent="0.15">
      <c r="A911" s="78">
        <v>13</v>
      </c>
      <c r="B911" s="79" t="s">
        <v>2438</v>
      </c>
      <c r="C911" s="78">
        <v>2767</v>
      </c>
      <c r="D911" s="78" t="s">
        <v>1481</v>
      </c>
      <c r="E911" s="80">
        <v>34.840527036308401</v>
      </c>
    </row>
    <row r="912" spans="1:5" ht="12.75" customHeight="1" x14ac:dyDescent="0.15">
      <c r="A912" s="78">
        <v>13</v>
      </c>
      <c r="B912" s="79" t="s">
        <v>2438</v>
      </c>
      <c r="C912" s="78">
        <v>2768</v>
      </c>
      <c r="D912" s="78" t="s">
        <v>1480</v>
      </c>
      <c r="E912" s="80">
        <v>30.054230542429998</v>
      </c>
    </row>
    <row r="913" spans="1:5" ht="12.75" customHeight="1" x14ac:dyDescent="0.15">
      <c r="A913" s="78">
        <v>13</v>
      </c>
      <c r="B913" s="79" t="s">
        <v>2438</v>
      </c>
      <c r="C913" s="78">
        <v>2769</v>
      </c>
      <c r="D913" s="78" t="s">
        <v>1479</v>
      </c>
      <c r="E913" s="80">
        <v>72.065552129988603</v>
      </c>
    </row>
    <row r="914" spans="1:5" ht="12.75" customHeight="1" x14ac:dyDescent="0.15">
      <c r="A914" s="78">
        <v>13</v>
      </c>
      <c r="B914" s="79" t="s">
        <v>2438</v>
      </c>
      <c r="C914" s="78">
        <v>2770</v>
      </c>
      <c r="D914" s="78" t="s">
        <v>1478</v>
      </c>
      <c r="E914" s="80">
        <v>115.186767182225</v>
      </c>
    </row>
    <row r="915" spans="1:5" ht="12.75" customHeight="1" x14ac:dyDescent="0.15">
      <c r="A915" s="78">
        <v>13</v>
      </c>
      <c r="B915" s="79" t="s">
        <v>2438</v>
      </c>
      <c r="C915" s="78">
        <v>2771</v>
      </c>
      <c r="D915" s="78" t="s">
        <v>1477</v>
      </c>
      <c r="E915" s="80">
        <v>57.755983794137997</v>
      </c>
    </row>
    <row r="916" spans="1:5" ht="12.75" customHeight="1" x14ac:dyDescent="0.15">
      <c r="A916" s="78">
        <v>13</v>
      </c>
      <c r="B916" s="79" t="s">
        <v>2438</v>
      </c>
      <c r="C916" s="78">
        <v>2772</v>
      </c>
      <c r="D916" s="78" t="s">
        <v>1476</v>
      </c>
      <c r="E916" s="80">
        <v>20.701606585074</v>
      </c>
    </row>
    <row r="917" spans="1:5" ht="12.75" customHeight="1" x14ac:dyDescent="0.15">
      <c r="A917" s="78">
        <v>13</v>
      </c>
      <c r="B917" s="79" t="s">
        <v>2438</v>
      </c>
      <c r="C917" s="78">
        <v>2773</v>
      </c>
      <c r="D917" s="78" t="s">
        <v>1475</v>
      </c>
      <c r="E917" s="80">
        <v>76.851768463624197</v>
      </c>
    </row>
    <row r="918" spans="1:5" ht="12.75" customHeight="1" x14ac:dyDescent="0.15">
      <c r="A918" s="78">
        <v>13</v>
      </c>
      <c r="B918" s="79" t="s">
        <v>2438</v>
      </c>
      <c r="C918" s="78">
        <v>2774</v>
      </c>
      <c r="D918" s="78" t="s">
        <v>1474</v>
      </c>
      <c r="E918" s="80">
        <v>13.184039016382499</v>
      </c>
    </row>
    <row r="919" spans="1:5" ht="12.75" customHeight="1" x14ac:dyDescent="0.15">
      <c r="A919" s="78">
        <v>13</v>
      </c>
      <c r="B919" s="79" t="s">
        <v>2438</v>
      </c>
      <c r="C919" s="78">
        <v>2775</v>
      </c>
      <c r="D919" s="78" t="s">
        <v>1473</v>
      </c>
      <c r="E919" s="80">
        <v>51.962040991195003</v>
      </c>
    </row>
    <row r="920" spans="1:5" ht="12.75" customHeight="1" x14ac:dyDescent="0.15">
      <c r="A920" s="78">
        <v>13</v>
      </c>
      <c r="B920" s="79" t="s">
        <v>2438</v>
      </c>
      <c r="C920" s="78">
        <v>2781</v>
      </c>
      <c r="D920" s="78" t="s">
        <v>1472</v>
      </c>
      <c r="E920" s="80">
        <v>11.7977520504963</v>
      </c>
    </row>
    <row r="921" spans="1:5" ht="12.75" customHeight="1" x14ac:dyDescent="0.15">
      <c r="A921" s="78">
        <v>13</v>
      </c>
      <c r="B921" s="79" t="s">
        <v>2438</v>
      </c>
      <c r="C921" s="78">
        <v>2782</v>
      </c>
      <c r="D921" s="78" t="s">
        <v>1471</v>
      </c>
      <c r="E921" s="80">
        <v>23.5584574597451</v>
      </c>
    </row>
    <row r="922" spans="1:5" ht="12.75" customHeight="1" x14ac:dyDescent="0.15">
      <c r="A922" s="78">
        <v>13</v>
      </c>
      <c r="B922" s="79" t="s">
        <v>2438</v>
      </c>
      <c r="C922" s="78">
        <v>2783</v>
      </c>
      <c r="D922" s="78" t="s">
        <v>1470</v>
      </c>
      <c r="E922" s="80">
        <v>4.9428840164160404</v>
      </c>
    </row>
    <row r="923" spans="1:5" ht="12.75" customHeight="1" x14ac:dyDescent="0.15">
      <c r="A923" s="78">
        <v>13</v>
      </c>
      <c r="B923" s="79" t="s">
        <v>2438</v>
      </c>
      <c r="C923" s="78">
        <v>2784</v>
      </c>
      <c r="D923" s="78" t="s">
        <v>1469</v>
      </c>
      <c r="E923" s="80">
        <v>12.463085583721799</v>
      </c>
    </row>
    <row r="924" spans="1:5" ht="12.75" customHeight="1" x14ac:dyDescent="0.15">
      <c r="A924" s="78">
        <v>13</v>
      </c>
      <c r="B924" s="79" t="s">
        <v>2438</v>
      </c>
      <c r="C924" s="78">
        <v>2785</v>
      </c>
      <c r="D924" s="78" t="s">
        <v>1468</v>
      </c>
      <c r="E924" s="80">
        <v>23.371069015300101</v>
      </c>
    </row>
    <row r="925" spans="1:5" ht="12.75" customHeight="1" x14ac:dyDescent="0.15">
      <c r="A925" s="78">
        <v>13</v>
      </c>
      <c r="B925" s="79" t="s">
        <v>2438</v>
      </c>
      <c r="C925" s="78">
        <v>2786</v>
      </c>
      <c r="D925" s="78" t="s">
        <v>1467</v>
      </c>
      <c r="E925" s="80">
        <v>15.3707109812837</v>
      </c>
    </row>
    <row r="926" spans="1:5" ht="12.75" customHeight="1" x14ac:dyDescent="0.15">
      <c r="A926" s="78">
        <v>13</v>
      </c>
      <c r="B926" s="79" t="s">
        <v>2438</v>
      </c>
      <c r="C926" s="78">
        <v>2787</v>
      </c>
      <c r="D926" s="78" t="s">
        <v>1466</v>
      </c>
      <c r="E926" s="80">
        <v>38.0804492075358</v>
      </c>
    </row>
    <row r="927" spans="1:5" ht="12.75" customHeight="1" x14ac:dyDescent="0.15">
      <c r="A927" s="78">
        <v>13</v>
      </c>
      <c r="B927" s="79" t="s">
        <v>2438</v>
      </c>
      <c r="C927" s="78">
        <v>2788</v>
      </c>
      <c r="D927" s="78" t="s">
        <v>1465</v>
      </c>
      <c r="E927" s="80">
        <v>26.124484959108599</v>
      </c>
    </row>
    <row r="928" spans="1:5" ht="12.75" customHeight="1" x14ac:dyDescent="0.15">
      <c r="A928" s="78">
        <v>13</v>
      </c>
      <c r="B928" s="79" t="s">
        <v>2438</v>
      </c>
      <c r="C928" s="78">
        <v>2789</v>
      </c>
      <c r="D928" s="78" t="s">
        <v>1464</v>
      </c>
      <c r="E928" s="80">
        <v>6.9950618062560999</v>
      </c>
    </row>
    <row r="929" spans="1:5" ht="12.75" customHeight="1" x14ac:dyDescent="0.15">
      <c r="A929" s="78">
        <v>13</v>
      </c>
      <c r="B929" s="79" t="s">
        <v>2438</v>
      </c>
      <c r="C929" s="78">
        <v>2790</v>
      </c>
      <c r="D929" s="78" t="s">
        <v>1463</v>
      </c>
      <c r="E929" s="80">
        <v>13.1367160263275</v>
      </c>
    </row>
    <row r="930" spans="1:5" ht="12.75" customHeight="1" x14ac:dyDescent="0.15">
      <c r="A930" s="78">
        <v>13</v>
      </c>
      <c r="B930" s="79" t="s">
        <v>2438</v>
      </c>
      <c r="C930" s="78">
        <v>2791</v>
      </c>
      <c r="D930" s="78" t="s">
        <v>1462</v>
      </c>
      <c r="E930" s="80">
        <v>25.295259494152202</v>
      </c>
    </row>
    <row r="931" spans="1:5" ht="12.75" customHeight="1" x14ac:dyDescent="0.15">
      <c r="A931" s="78">
        <v>13</v>
      </c>
      <c r="B931" s="79" t="s">
        <v>2438</v>
      </c>
      <c r="C931" s="78">
        <v>2792</v>
      </c>
      <c r="D931" s="78" t="s">
        <v>1461</v>
      </c>
      <c r="E931" s="80">
        <v>15.575034915448899</v>
      </c>
    </row>
    <row r="932" spans="1:5" ht="12.75" customHeight="1" x14ac:dyDescent="0.15">
      <c r="A932" s="78">
        <v>13</v>
      </c>
      <c r="B932" s="79" t="s">
        <v>2438</v>
      </c>
      <c r="C932" s="78">
        <v>2793</v>
      </c>
      <c r="D932" s="78" t="s">
        <v>1460</v>
      </c>
      <c r="E932" s="80">
        <v>19.870217395611601</v>
      </c>
    </row>
    <row r="933" spans="1:5" ht="12.75" customHeight="1" x14ac:dyDescent="0.15">
      <c r="A933" s="78">
        <v>13</v>
      </c>
      <c r="B933" s="79" t="s">
        <v>2438</v>
      </c>
      <c r="C933" s="78">
        <v>2821</v>
      </c>
      <c r="D933" s="78" t="s">
        <v>1459</v>
      </c>
      <c r="E933" s="80">
        <v>40.231290599949702</v>
      </c>
    </row>
    <row r="934" spans="1:5" ht="12.75" customHeight="1" x14ac:dyDescent="0.15">
      <c r="A934" s="78">
        <v>13</v>
      </c>
      <c r="B934" s="79" t="s">
        <v>2438</v>
      </c>
      <c r="C934" s="78">
        <v>2822</v>
      </c>
      <c r="D934" s="78" t="s">
        <v>1458</v>
      </c>
      <c r="E934" s="80">
        <v>8.7440037949373508</v>
      </c>
    </row>
    <row r="935" spans="1:5" ht="12.75" customHeight="1" x14ac:dyDescent="0.15">
      <c r="A935" s="78">
        <v>13</v>
      </c>
      <c r="B935" s="79" t="s">
        <v>2438</v>
      </c>
      <c r="C935" s="78">
        <v>2823</v>
      </c>
      <c r="D935" s="78" t="s">
        <v>1457</v>
      </c>
      <c r="E935" s="80">
        <v>47.511724314885001</v>
      </c>
    </row>
    <row r="936" spans="1:5" ht="12.75" customHeight="1" x14ac:dyDescent="0.15">
      <c r="A936" s="78">
        <v>13</v>
      </c>
      <c r="B936" s="79" t="s">
        <v>2438</v>
      </c>
      <c r="C936" s="78">
        <v>2824</v>
      </c>
      <c r="D936" s="78" t="s">
        <v>1456</v>
      </c>
      <c r="E936" s="80">
        <v>29.980629919494099</v>
      </c>
    </row>
    <row r="937" spans="1:5" ht="12.75" customHeight="1" x14ac:dyDescent="0.15">
      <c r="A937" s="78">
        <v>13</v>
      </c>
      <c r="B937" s="79" t="s">
        <v>2438</v>
      </c>
      <c r="C937" s="78">
        <v>2825</v>
      </c>
      <c r="D937" s="78" t="s">
        <v>1455</v>
      </c>
      <c r="E937" s="80">
        <v>31.406181490865698</v>
      </c>
    </row>
    <row r="938" spans="1:5" ht="12.75" customHeight="1" x14ac:dyDescent="0.15">
      <c r="A938" s="78">
        <v>13</v>
      </c>
      <c r="B938" s="79" t="s">
        <v>2438</v>
      </c>
      <c r="C938" s="78">
        <v>2826</v>
      </c>
      <c r="D938" s="78" t="s">
        <v>1454</v>
      </c>
      <c r="E938" s="80">
        <v>8.6436556136504201</v>
      </c>
    </row>
    <row r="939" spans="1:5" ht="12.75" customHeight="1" x14ac:dyDescent="0.15">
      <c r="A939" s="78">
        <v>13</v>
      </c>
      <c r="B939" s="79" t="s">
        <v>2438</v>
      </c>
      <c r="C939" s="78">
        <v>2827</v>
      </c>
      <c r="D939" s="78" t="s">
        <v>1453</v>
      </c>
      <c r="E939" s="80">
        <v>5.1701997749633701</v>
      </c>
    </row>
    <row r="940" spans="1:5" ht="12.75" customHeight="1" x14ac:dyDescent="0.15">
      <c r="A940" s="78">
        <v>13</v>
      </c>
      <c r="B940" s="79" t="s">
        <v>2438</v>
      </c>
      <c r="C940" s="78">
        <v>2828</v>
      </c>
      <c r="D940" s="78" t="s">
        <v>1452</v>
      </c>
      <c r="E940" s="80">
        <v>32.580037163537703</v>
      </c>
    </row>
    <row r="941" spans="1:5" ht="12.75" customHeight="1" x14ac:dyDescent="0.15">
      <c r="A941" s="78">
        <v>13</v>
      </c>
      <c r="B941" s="79" t="s">
        <v>2438</v>
      </c>
      <c r="C941" s="78">
        <v>2829</v>
      </c>
      <c r="D941" s="78" t="s">
        <v>1451</v>
      </c>
      <c r="E941" s="80">
        <v>89.648721155182201</v>
      </c>
    </row>
    <row r="942" spans="1:5" ht="12.75" customHeight="1" x14ac:dyDescent="0.15">
      <c r="A942" s="78">
        <v>13</v>
      </c>
      <c r="B942" s="79" t="s">
        <v>2438</v>
      </c>
      <c r="C942" s="78">
        <v>2830</v>
      </c>
      <c r="D942" s="78" t="s">
        <v>1450</v>
      </c>
      <c r="E942" s="80">
        <v>13.923484523654899</v>
      </c>
    </row>
    <row r="943" spans="1:5" ht="12.75" customHeight="1" x14ac:dyDescent="0.15">
      <c r="A943" s="78">
        <v>13</v>
      </c>
      <c r="B943" s="79" t="s">
        <v>2438</v>
      </c>
      <c r="C943" s="78">
        <v>2831</v>
      </c>
      <c r="D943" s="78" t="s">
        <v>1449</v>
      </c>
      <c r="E943" s="80">
        <v>83.435337670433697</v>
      </c>
    </row>
    <row r="944" spans="1:5" ht="12.75" customHeight="1" x14ac:dyDescent="0.15">
      <c r="A944" s="78">
        <v>13</v>
      </c>
      <c r="B944" s="79" t="s">
        <v>2438</v>
      </c>
      <c r="C944" s="78">
        <v>2832</v>
      </c>
      <c r="D944" s="78" t="s">
        <v>1448</v>
      </c>
      <c r="E944" s="80">
        <v>7.9713795445775002</v>
      </c>
    </row>
    <row r="945" spans="1:5" ht="12.75" customHeight="1" x14ac:dyDescent="0.15">
      <c r="A945" s="78">
        <v>13</v>
      </c>
      <c r="B945" s="79" t="s">
        <v>2438</v>
      </c>
      <c r="C945" s="78">
        <v>2833</v>
      </c>
      <c r="D945" s="78" t="s">
        <v>1447</v>
      </c>
      <c r="E945" s="80">
        <v>13.9773499261245</v>
      </c>
    </row>
    <row r="946" spans="1:5" ht="12.75" customHeight="1" x14ac:dyDescent="0.15">
      <c r="A946" s="78">
        <v>13</v>
      </c>
      <c r="B946" s="79" t="s">
        <v>2438</v>
      </c>
      <c r="C946" s="78">
        <v>2834</v>
      </c>
      <c r="D946" s="78" t="s">
        <v>1446</v>
      </c>
      <c r="E946" s="80">
        <v>22.541194258781999</v>
      </c>
    </row>
    <row r="947" spans="1:5" ht="12.75" customHeight="1" x14ac:dyDescent="0.15">
      <c r="A947" s="78">
        <v>13</v>
      </c>
      <c r="B947" s="79" t="s">
        <v>2438</v>
      </c>
      <c r="C947" s="78">
        <v>2841</v>
      </c>
      <c r="D947" s="78" t="s">
        <v>1445</v>
      </c>
      <c r="E947" s="80">
        <v>17.550823931484999</v>
      </c>
    </row>
    <row r="948" spans="1:5" ht="12.75" customHeight="1" x14ac:dyDescent="0.15">
      <c r="A948" s="78">
        <v>13</v>
      </c>
      <c r="B948" s="79" t="s">
        <v>2438</v>
      </c>
      <c r="C948" s="78">
        <v>2842</v>
      </c>
      <c r="D948" s="78" t="s">
        <v>1444</v>
      </c>
      <c r="E948" s="80">
        <v>8.1055938906231795</v>
      </c>
    </row>
    <row r="949" spans="1:5" ht="12.75" customHeight="1" x14ac:dyDescent="0.15">
      <c r="A949" s="78">
        <v>13</v>
      </c>
      <c r="B949" s="79" t="s">
        <v>2438</v>
      </c>
      <c r="C949" s="78">
        <v>2843</v>
      </c>
      <c r="D949" s="78" t="s">
        <v>1443</v>
      </c>
      <c r="E949" s="80">
        <v>9.7220861631279991</v>
      </c>
    </row>
    <row r="950" spans="1:5" ht="12.75" customHeight="1" x14ac:dyDescent="0.15">
      <c r="A950" s="78">
        <v>13</v>
      </c>
      <c r="B950" s="79" t="s">
        <v>2438</v>
      </c>
      <c r="C950" s="78">
        <v>2844</v>
      </c>
      <c r="D950" s="78" t="s">
        <v>1442</v>
      </c>
      <c r="E950" s="80">
        <v>27.712817962704001</v>
      </c>
    </row>
    <row r="951" spans="1:5" ht="12.75" customHeight="1" x14ac:dyDescent="0.15">
      <c r="A951" s="78">
        <v>13</v>
      </c>
      <c r="B951" s="79" t="s">
        <v>2438</v>
      </c>
      <c r="C951" s="78">
        <v>2845</v>
      </c>
      <c r="D951" s="78" t="s">
        <v>1441</v>
      </c>
      <c r="E951" s="80">
        <v>6.0390459729868002</v>
      </c>
    </row>
    <row r="952" spans="1:5" ht="12.75" customHeight="1" x14ac:dyDescent="0.15">
      <c r="A952" s="78">
        <v>13</v>
      </c>
      <c r="B952" s="79" t="s">
        <v>2438</v>
      </c>
      <c r="C952" s="78">
        <v>2846</v>
      </c>
      <c r="D952" s="78" t="s">
        <v>1440</v>
      </c>
      <c r="E952" s="80">
        <v>38.685079305540199</v>
      </c>
    </row>
    <row r="953" spans="1:5" ht="12.75" customHeight="1" x14ac:dyDescent="0.15">
      <c r="A953" s="78">
        <v>13</v>
      </c>
      <c r="B953" s="79" t="s">
        <v>2438</v>
      </c>
      <c r="C953" s="78">
        <v>2847</v>
      </c>
      <c r="D953" s="78" t="s">
        <v>1439</v>
      </c>
      <c r="E953" s="80">
        <v>8.9285579567093691</v>
      </c>
    </row>
    <row r="954" spans="1:5" ht="12.75" customHeight="1" x14ac:dyDescent="0.15">
      <c r="A954" s="78">
        <v>13</v>
      </c>
      <c r="B954" s="79" t="s">
        <v>2438</v>
      </c>
      <c r="C954" s="78">
        <v>2848</v>
      </c>
      <c r="D954" s="78" t="s">
        <v>1438</v>
      </c>
      <c r="E954" s="80">
        <v>11.429683010370001</v>
      </c>
    </row>
    <row r="955" spans="1:5" ht="12.75" customHeight="1" x14ac:dyDescent="0.15">
      <c r="A955" s="78">
        <v>13</v>
      </c>
      <c r="B955" s="79" t="s">
        <v>2438</v>
      </c>
      <c r="C955" s="78">
        <v>2849</v>
      </c>
      <c r="D955" s="78" t="s">
        <v>1437</v>
      </c>
      <c r="E955" s="80">
        <v>18.306098259393401</v>
      </c>
    </row>
    <row r="956" spans="1:5" ht="12.75" customHeight="1" x14ac:dyDescent="0.15">
      <c r="A956" s="78">
        <v>13</v>
      </c>
      <c r="B956" s="79" t="s">
        <v>2438</v>
      </c>
      <c r="C956" s="78">
        <v>2850</v>
      </c>
      <c r="D956" s="78" t="s">
        <v>1436</v>
      </c>
      <c r="E956" s="80">
        <v>6.6324782904678496</v>
      </c>
    </row>
    <row r="957" spans="1:5" ht="12.75" customHeight="1" x14ac:dyDescent="0.15">
      <c r="A957" s="78">
        <v>13</v>
      </c>
      <c r="B957" s="79" t="s">
        <v>2438</v>
      </c>
      <c r="C957" s="78">
        <v>2851</v>
      </c>
      <c r="D957" s="78" t="s">
        <v>1435</v>
      </c>
      <c r="E957" s="80">
        <v>5.27711605289727</v>
      </c>
    </row>
    <row r="958" spans="1:5" ht="12.75" customHeight="1" x14ac:dyDescent="0.15">
      <c r="A958" s="78">
        <v>13</v>
      </c>
      <c r="B958" s="79" t="s">
        <v>2438</v>
      </c>
      <c r="C958" s="78">
        <v>2852</v>
      </c>
      <c r="D958" s="78" t="s">
        <v>1434</v>
      </c>
      <c r="E958" s="80">
        <v>27.042163425668001</v>
      </c>
    </row>
    <row r="959" spans="1:5" ht="12.75" customHeight="1" x14ac:dyDescent="0.15">
      <c r="A959" s="78">
        <v>13</v>
      </c>
      <c r="B959" s="79" t="s">
        <v>2438</v>
      </c>
      <c r="C959" s="78">
        <v>2853</v>
      </c>
      <c r="D959" s="78" t="s">
        <v>1433</v>
      </c>
      <c r="E959" s="80">
        <v>19.194229961928698</v>
      </c>
    </row>
    <row r="960" spans="1:5" ht="12.75" customHeight="1" x14ac:dyDescent="0.15">
      <c r="A960" s="78">
        <v>13</v>
      </c>
      <c r="B960" s="79" t="s">
        <v>2438</v>
      </c>
      <c r="C960" s="78">
        <v>2854</v>
      </c>
      <c r="D960" s="78" t="s">
        <v>1432</v>
      </c>
      <c r="E960" s="80">
        <v>3.31933983141088</v>
      </c>
    </row>
    <row r="961" spans="1:5" ht="12.75" customHeight="1" x14ac:dyDescent="0.15">
      <c r="A961" s="78">
        <v>13</v>
      </c>
      <c r="B961" s="79" t="s">
        <v>2438</v>
      </c>
      <c r="C961" s="78">
        <v>2855</v>
      </c>
      <c r="D961" s="78" t="s">
        <v>1431</v>
      </c>
      <c r="E961" s="80">
        <v>20.3781777346159</v>
      </c>
    </row>
    <row r="962" spans="1:5" ht="12.75" customHeight="1" x14ac:dyDescent="0.15">
      <c r="A962" s="78">
        <v>13</v>
      </c>
      <c r="B962" s="79" t="s">
        <v>2438</v>
      </c>
      <c r="C962" s="78">
        <v>2856</v>
      </c>
      <c r="D962" s="78" t="s">
        <v>1430</v>
      </c>
      <c r="E962" s="80">
        <v>20.6898783672235</v>
      </c>
    </row>
    <row r="963" spans="1:5" ht="12.75" customHeight="1" x14ac:dyDescent="0.15">
      <c r="A963" s="78">
        <v>13</v>
      </c>
      <c r="B963" s="79" t="s">
        <v>2438</v>
      </c>
      <c r="C963" s="78">
        <v>2857</v>
      </c>
      <c r="D963" s="78" t="s">
        <v>1429</v>
      </c>
      <c r="E963" s="80">
        <v>5.7865974086403096</v>
      </c>
    </row>
    <row r="964" spans="1:5" ht="12.75" customHeight="1" x14ac:dyDescent="0.15">
      <c r="A964" s="78">
        <v>13</v>
      </c>
      <c r="B964" s="79" t="s">
        <v>2438</v>
      </c>
      <c r="C964" s="78">
        <v>2858</v>
      </c>
      <c r="D964" s="78" t="s">
        <v>1428</v>
      </c>
      <c r="E964" s="80">
        <v>23.156009293142201</v>
      </c>
    </row>
    <row r="965" spans="1:5" ht="12.75" customHeight="1" x14ac:dyDescent="0.15">
      <c r="A965" s="78">
        <v>13</v>
      </c>
      <c r="B965" s="79" t="s">
        <v>2438</v>
      </c>
      <c r="C965" s="78">
        <v>2859</v>
      </c>
      <c r="D965" s="78" t="s">
        <v>1427</v>
      </c>
      <c r="E965" s="80">
        <v>8.9579775405281907</v>
      </c>
    </row>
    <row r="966" spans="1:5" ht="12.75" customHeight="1" x14ac:dyDescent="0.15">
      <c r="A966" s="78">
        <v>13</v>
      </c>
      <c r="B966" s="79" t="s">
        <v>2438</v>
      </c>
      <c r="C966" s="78">
        <v>2860</v>
      </c>
      <c r="D966" s="78" t="s">
        <v>1426</v>
      </c>
      <c r="E966" s="80">
        <v>11.990044115305601</v>
      </c>
    </row>
    <row r="967" spans="1:5" ht="12.75" customHeight="1" x14ac:dyDescent="0.15">
      <c r="A967" s="78">
        <v>13</v>
      </c>
      <c r="B967" s="79" t="s">
        <v>2438</v>
      </c>
      <c r="C967" s="78">
        <v>2861</v>
      </c>
      <c r="D967" s="78" t="s">
        <v>1425</v>
      </c>
      <c r="E967" s="80">
        <v>46.3119481096195</v>
      </c>
    </row>
    <row r="968" spans="1:5" ht="12.75" customHeight="1" x14ac:dyDescent="0.15">
      <c r="A968" s="78">
        <v>13</v>
      </c>
      <c r="B968" s="79" t="s">
        <v>2438</v>
      </c>
      <c r="C968" s="78">
        <v>2862</v>
      </c>
      <c r="D968" s="78" t="s">
        <v>1424</v>
      </c>
      <c r="E968" s="80">
        <v>9.0222556098984104</v>
      </c>
    </row>
    <row r="969" spans="1:5" ht="12.75" customHeight="1" x14ac:dyDescent="0.15">
      <c r="A969" s="78">
        <v>13</v>
      </c>
      <c r="B969" s="79" t="s">
        <v>2438</v>
      </c>
      <c r="C969" s="78">
        <v>2863</v>
      </c>
      <c r="D969" s="78" t="s">
        <v>1423</v>
      </c>
      <c r="E969" s="80">
        <v>19.7476480179912</v>
      </c>
    </row>
    <row r="970" spans="1:5" ht="12.75" customHeight="1" x14ac:dyDescent="0.15">
      <c r="A970" s="78">
        <v>13</v>
      </c>
      <c r="B970" s="79" t="s">
        <v>2438</v>
      </c>
      <c r="C970" s="78">
        <v>2864</v>
      </c>
      <c r="D970" s="78" t="s">
        <v>1422</v>
      </c>
      <c r="E970" s="80">
        <v>9.0291536547114095</v>
      </c>
    </row>
    <row r="971" spans="1:5" ht="12.75" customHeight="1" x14ac:dyDescent="0.15">
      <c r="A971" s="78">
        <v>13</v>
      </c>
      <c r="B971" s="79" t="s">
        <v>2438</v>
      </c>
      <c r="C971" s="78">
        <v>2865</v>
      </c>
      <c r="D971" s="78" t="s">
        <v>1421</v>
      </c>
      <c r="E971" s="80">
        <v>11.4266234269679</v>
      </c>
    </row>
    <row r="972" spans="1:5" ht="12.75" customHeight="1" x14ac:dyDescent="0.15">
      <c r="A972" s="78">
        <v>13</v>
      </c>
      <c r="B972" s="79" t="s">
        <v>2438</v>
      </c>
      <c r="C972" s="78">
        <v>2866</v>
      </c>
      <c r="D972" s="78" t="s">
        <v>1420</v>
      </c>
      <c r="E972" s="80">
        <v>20.7590886105511</v>
      </c>
    </row>
    <row r="973" spans="1:5" ht="12.75" customHeight="1" x14ac:dyDescent="0.15">
      <c r="A973" s="78">
        <v>13</v>
      </c>
      <c r="B973" s="79" t="s">
        <v>2438</v>
      </c>
      <c r="C973" s="78">
        <v>2867</v>
      </c>
      <c r="D973" s="78" t="s">
        <v>1419</v>
      </c>
      <c r="E973" s="80">
        <v>14.189598389072501</v>
      </c>
    </row>
    <row r="974" spans="1:5" ht="12.75" customHeight="1" x14ac:dyDescent="0.15">
      <c r="A974" s="78">
        <v>13</v>
      </c>
      <c r="B974" s="79" t="s">
        <v>2438</v>
      </c>
      <c r="C974" s="78">
        <v>2868</v>
      </c>
      <c r="D974" s="78" t="s">
        <v>1418</v>
      </c>
      <c r="E974" s="80">
        <v>16.671867593157</v>
      </c>
    </row>
    <row r="975" spans="1:5" ht="12.75" customHeight="1" x14ac:dyDescent="0.15">
      <c r="A975" s="78">
        <v>13</v>
      </c>
      <c r="B975" s="79" t="s">
        <v>2438</v>
      </c>
      <c r="C975" s="78">
        <v>2869</v>
      </c>
      <c r="D975" s="78" t="s">
        <v>1417</v>
      </c>
      <c r="E975" s="80">
        <v>31.509214143502199</v>
      </c>
    </row>
    <row r="976" spans="1:5" ht="12.75" customHeight="1" x14ac:dyDescent="0.15">
      <c r="A976" s="78">
        <v>13</v>
      </c>
      <c r="B976" s="79" t="s">
        <v>2438</v>
      </c>
      <c r="C976" s="78">
        <v>2881</v>
      </c>
      <c r="D976" s="78" t="s">
        <v>1416</v>
      </c>
      <c r="E976" s="80">
        <v>10.5746882312803</v>
      </c>
    </row>
    <row r="977" spans="1:5" ht="12.75" customHeight="1" x14ac:dyDescent="0.15">
      <c r="A977" s="78">
        <v>13</v>
      </c>
      <c r="B977" s="79" t="s">
        <v>2438</v>
      </c>
      <c r="C977" s="78">
        <v>2882</v>
      </c>
      <c r="D977" s="78" t="s">
        <v>1415</v>
      </c>
      <c r="E977" s="80">
        <v>13.039761882733099</v>
      </c>
    </row>
    <row r="978" spans="1:5" ht="12.75" customHeight="1" x14ac:dyDescent="0.15">
      <c r="A978" s="78">
        <v>13</v>
      </c>
      <c r="B978" s="79" t="s">
        <v>2438</v>
      </c>
      <c r="C978" s="78">
        <v>2883</v>
      </c>
      <c r="D978" s="78" t="s">
        <v>1414</v>
      </c>
      <c r="E978" s="80">
        <v>19.495216241942099</v>
      </c>
    </row>
    <row r="979" spans="1:5" ht="12.75" customHeight="1" x14ac:dyDescent="0.15">
      <c r="A979" s="78">
        <v>13</v>
      </c>
      <c r="B979" s="79" t="s">
        <v>2438</v>
      </c>
      <c r="C979" s="78">
        <v>2884</v>
      </c>
      <c r="D979" s="78" t="s">
        <v>1413</v>
      </c>
      <c r="E979" s="80">
        <v>38.936292833458602</v>
      </c>
    </row>
    <row r="980" spans="1:5" ht="12.75" customHeight="1" x14ac:dyDescent="0.15">
      <c r="A980" s="78">
        <v>13</v>
      </c>
      <c r="B980" s="79" t="s">
        <v>2438</v>
      </c>
      <c r="C980" s="78">
        <v>2885</v>
      </c>
      <c r="D980" s="78" t="s">
        <v>1412</v>
      </c>
      <c r="E980" s="80">
        <v>35.280930327393598</v>
      </c>
    </row>
    <row r="981" spans="1:5" ht="12.75" customHeight="1" x14ac:dyDescent="0.15">
      <c r="A981" s="78">
        <v>13</v>
      </c>
      <c r="B981" s="79" t="s">
        <v>2438</v>
      </c>
      <c r="C981" s="78">
        <v>2886</v>
      </c>
      <c r="D981" s="78" t="s">
        <v>1411</v>
      </c>
      <c r="E981" s="80">
        <v>28.842714024499301</v>
      </c>
    </row>
    <row r="982" spans="1:5" ht="12.75" customHeight="1" x14ac:dyDescent="0.15">
      <c r="A982" s="78">
        <v>13</v>
      </c>
      <c r="B982" s="79" t="s">
        <v>2438</v>
      </c>
      <c r="C982" s="78">
        <v>2887</v>
      </c>
      <c r="D982" s="78" t="s">
        <v>1410</v>
      </c>
      <c r="E982" s="80">
        <v>12.004596757238399</v>
      </c>
    </row>
    <row r="983" spans="1:5" ht="12.75" customHeight="1" x14ac:dyDescent="0.15">
      <c r="A983" s="78">
        <v>13</v>
      </c>
      <c r="B983" s="79" t="s">
        <v>2438</v>
      </c>
      <c r="C983" s="78">
        <v>2888</v>
      </c>
      <c r="D983" s="78" t="s">
        <v>1409</v>
      </c>
      <c r="E983" s="80">
        <v>32.929213839829899</v>
      </c>
    </row>
    <row r="984" spans="1:5" ht="12.75" customHeight="1" x14ac:dyDescent="0.15">
      <c r="A984" s="78">
        <v>13</v>
      </c>
      <c r="B984" s="79" t="s">
        <v>2438</v>
      </c>
      <c r="C984" s="78">
        <v>2889</v>
      </c>
      <c r="D984" s="78" t="s">
        <v>1408</v>
      </c>
      <c r="E984" s="80">
        <v>9.5378071675115805</v>
      </c>
    </row>
    <row r="985" spans="1:5" ht="12.75" customHeight="1" x14ac:dyDescent="0.15">
      <c r="A985" s="78">
        <v>13</v>
      </c>
      <c r="B985" s="79" t="s">
        <v>2438</v>
      </c>
      <c r="C985" s="78">
        <v>2890</v>
      </c>
      <c r="D985" s="78" t="s">
        <v>1407</v>
      </c>
      <c r="E985" s="80">
        <v>4.3535682427032896</v>
      </c>
    </row>
    <row r="986" spans="1:5" ht="12.75" customHeight="1" x14ac:dyDescent="0.15">
      <c r="A986" s="78">
        <v>13</v>
      </c>
      <c r="B986" s="79" t="s">
        <v>2438</v>
      </c>
      <c r="C986" s="78">
        <v>2891</v>
      </c>
      <c r="D986" s="78" t="s">
        <v>1406</v>
      </c>
      <c r="E986" s="80">
        <v>19.1044886031823</v>
      </c>
    </row>
    <row r="987" spans="1:5" ht="12.75" customHeight="1" x14ac:dyDescent="0.15">
      <c r="A987" s="78">
        <v>13</v>
      </c>
      <c r="B987" s="79" t="s">
        <v>2438</v>
      </c>
      <c r="C987" s="78">
        <v>2892</v>
      </c>
      <c r="D987" s="78" t="s">
        <v>1405</v>
      </c>
      <c r="E987" s="80">
        <v>24.063516202899699</v>
      </c>
    </row>
    <row r="988" spans="1:5" ht="12.75" customHeight="1" x14ac:dyDescent="0.15">
      <c r="A988" s="78">
        <v>13</v>
      </c>
      <c r="B988" s="79" t="s">
        <v>2438</v>
      </c>
      <c r="C988" s="78">
        <v>2893</v>
      </c>
      <c r="D988" s="78" t="s">
        <v>1404</v>
      </c>
      <c r="E988" s="80">
        <v>28.558476045079502</v>
      </c>
    </row>
    <row r="989" spans="1:5" ht="12.75" customHeight="1" x14ac:dyDescent="0.15">
      <c r="A989" s="78">
        <v>13</v>
      </c>
      <c r="B989" s="79" t="s">
        <v>2438</v>
      </c>
      <c r="C989" s="78">
        <v>2894</v>
      </c>
      <c r="D989" s="78" t="s">
        <v>1403</v>
      </c>
      <c r="E989" s="80">
        <v>9.2457118996983993</v>
      </c>
    </row>
    <row r="990" spans="1:5" ht="12.75" customHeight="1" x14ac:dyDescent="0.15">
      <c r="A990" s="78">
        <v>13</v>
      </c>
      <c r="B990" s="79" t="s">
        <v>2438</v>
      </c>
      <c r="C990" s="78">
        <v>2895</v>
      </c>
      <c r="D990" s="78" t="s">
        <v>1402</v>
      </c>
      <c r="E990" s="80">
        <v>18.4075338635276</v>
      </c>
    </row>
    <row r="991" spans="1:5" ht="12.75" customHeight="1" x14ac:dyDescent="0.15">
      <c r="A991" s="78">
        <v>14</v>
      </c>
      <c r="B991" s="79" t="s">
        <v>2439</v>
      </c>
      <c r="C991" s="78">
        <v>2901</v>
      </c>
      <c r="D991" s="78" t="s">
        <v>1401</v>
      </c>
      <c r="E991" s="80">
        <v>25.072539863924501</v>
      </c>
    </row>
    <row r="992" spans="1:5" ht="12.75" customHeight="1" x14ac:dyDescent="0.15">
      <c r="A992" s="78">
        <v>14</v>
      </c>
      <c r="B992" s="79" t="s">
        <v>2439</v>
      </c>
      <c r="C992" s="78">
        <v>2903</v>
      </c>
      <c r="D992" s="78" t="s">
        <v>1400</v>
      </c>
      <c r="E992" s="80">
        <v>24.510413504304001</v>
      </c>
    </row>
    <row r="993" spans="1:5" ht="12.75" customHeight="1" x14ac:dyDescent="0.15">
      <c r="A993" s="78">
        <v>14</v>
      </c>
      <c r="B993" s="79" t="s">
        <v>2439</v>
      </c>
      <c r="C993" s="78">
        <v>2904</v>
      </c>
      <c r="D993" s="78" t="s">
        <v>1399</v>
      </c>
      <c r="E993" s="80">
        <v>52.7689487269243</v>
      </c>
    </row>
    <row r="994" spans="1:5" ht="12.75" customHeight="1" x14ac:dyDescent="0.15">
      <c r="A994" s="78">
        <v>14</v>
      </c>
      <c r="B994" s="79" t="s">
        <v>2439</v>
      </c>
      <c r="C994" s="78">
        <v>2914</v>
      </c>
      <c r="D994" s="78" t="s">
        <v>1398</v>
      </c>
      <c r="E994" s="80">
        <v>11.1140985124149</v>
      </c>
    </row>
    <row r="995" spans="1:5" ht="12.75" customHeight="1" x14ac:dyDescent="0.15">
      <c r="A995" s="78">
        <v>14</v>
      </c>
      <c r="B995" s="79" t="s">
        <v>2439</v>
      </c>
      <c r="C995" s="78">
        <v>2915</v>
      </c>
      <c r="D995" s="78" t="s">
        <v>1397</v>
      </c>
      <c r="E995" s="80">
        <v>18.5957297660457</v>
      </c>
    </row>
    <row r="996" spans="1:5" ht="12.75" customHeight="1" x14ac:dyDescent="0.15">
      <c r="A996" s="78">
        <v>14</v>
      </c>
      <c r="B996" s="79" t="s">
        <v>2439</v>
      </c>
      <c r="C996" s="78">
        <v>2917</v>
      </c>
      <c r="D996" s="78" t="s">
        <v>1396</v>
      </c>
      <c r="E996" s="80">
        <v>13.704612524117399</v>
      </c>
    </row>
    <row r="997" spans="1:5" ht="12.75" customHeight="1" x14ac:dyDescent="0.15">
      <c r="A997" s="78">
        <v>14</v>
      </c>
      <c r="B997" s="79" t="s">
        <v>2439</v>
      </c>
      <c r="C997" s="78">
        <v>2919</v>
      </c>
      <c r="D997" s="78" t="s">
        <v>1395</v>
      </c>
      <c r="E997" s="80">
        <v>19.651419785806599</v>
      </c>
    </row>
    <row r="998" spans="1:5" ht="12.75" customHeight="1" x14ac:dyDescent="0.15">
      <c r="A998" s="78">
        <v>14</v>
      </c>
      <c r="B998" s="79" t="s">
        <v>2439</v>
      </c>
      <c r="C998" s="78">
        <v>2920</v>
      </c>
      <c r="D998" s="78" t="s">
        <v>1394</v>
      </c>
      <c r="E998" s="80">
        <v>99.813072216564606</v>
      </c>
    </row>
    <row r="999" spans="1:5" ht="12.75" customHeight="1" x14ac:dyDescent="0.15">
      <c r="A999" s="78">
        <v>14</v>
      </c>
      <c r="B999" s="79" t="s">
        <v>2439</v>
      </c>
      <c r="C999" s="78">
        <v>2931</v>
      </c>
      <c r="D999" s="78" t="s">
        <v>1393</v>
      </c>
      <c r="E999" s="80">
        <v>16.726875383846501</v>
      </c>
    </row>
    <row r="1000" spans="1:5" ht="12.75" customHeight="1" x14ac:dyDescent="0.15">
      <c r="A1000" s="78">
        <v>14</v>
      </c>
      <c r="B1000" s="79" t="s">
        <v>2439</v>
      </c>
      <c r="C1000" s="78">
        <v>2932</v>
      </c>
      <c r="D1000" s="78" t="s">
        <v>1392</v>
      </c>
      <c r="E1000" s="80">
        <v>56.777423228865999</v>
      </c>
    </row>
    <row r="1001" spans="1:5" ht="12.75" customHeight="1" x14ac:dyDescent="0.15">
      <c r="A1001" s="78">
        <v>14</v>
      </c>
      <c r="B1001" s="79" t="s">
        <v>2439</v>
      </c>
      <c r="C1001" s="78">
        <v>2933</v>
      </c>
      <c r="D1001" s="78" t="s">
        <v>1391</v>
      </c>
      <c r="E1001" s="80">
        <v>14.805769301358</v>
      </c>
    </row>
    <row r="1002" spans="1:5" ht="12.75" customHeight="1" x14ac:dyDescent="0.15">
      <c r="A1002" s="78">
        <v>14</v>
      </c>
      <c r="B1002" s="79" t="s">
        <v>2439</v>
      </c>
      <c r="C1002" s="78">
        <v>2936</v>
      </c>
      <c r="D1002" s="78" t="s">
        <v>1390</v>
      </c>
      <c r="E1002" s="80">
        <v>33.8376274691501</v>
      </c>
    </row>
    <row r="1003" spans="1:5" ht="12.75" customHeight="1" x14ac:dyDescent="0.15">
      <c r="A1003" s="78">
        <v>14</v>
      </c>
      <c r="B1003" s="79" t="s">
        <v>2439</v>
      </c>
      <c r="C1003" s="78">
        <v>2937</v>
      </c>
      <c r="D1003" s="78" t="s">
        <v>1389</v>
      </c>
      <c r="E1003" s="80">
        <v>49.946401835985498</v>
      </c>
    </row>
    <row r="1004" spans="1:5" ht="12.75" customHeight="1" x14ac:dyDescent="0.15">
      <c r="A1004" s="78">
        <v>14</v>
      </c>
      <c r="B1004" s="79" t="s">
        <v>2439</v>
      </c>
      <c r="C1004" s="78">
        <v>2938</v>
      </c>
      <c r="D1004" s="78" t="s">
        <v>1388</v>
      </c>
      <c r="E1004" s="80">
        <v>19.936257942773899</v>
      </c>
    </row>
    <row r="1005" spans="1:5" ht="12.75" customHeight="1" x14ac:dyDescent="0.15">
      <c r="A1005" s="78">
        <v>14</v>
      </c>
      <c r="B1005" s="79" t="s">
        <v>2439</v>
      </c>
      <c r="C1005" s="78">
        <v>2939</v>
      </c>
      <c r="D1005" s="78" t="s">
        <v>1387</v>
      </c>
      <c r="E1005" s="80">
        <v>205.066936289306</v>
      </c>
    </row>
    <row r="1006" spans="1:5" ht="12.75" customHeight="1" x14ac:dyDescent="0.15">
      <c r="A1006" s="78">
        <v>14</v>
      </c>
      <c r="B1006" s="79" t="s">
        <v>2439</v>
      </c>
      <c r="C1006" s="78">
        <v>2951</v>
      </c>
      <c r="D1006" s="78" t="s">
        <v>1386</v>
      </c>
      <c r="E1006" s="80">
        <v>22.312635310772599</v>
      </c>
    </row>
    <row r="1007" spans="1:5" ht="12.75" customHeight="1" x14ac:dyDescent="0.15">
      <c r="A1007" s="78">
        <v>14</v>
      </c>
      <c r="B1007" s="79" t="s">
        <v>2439</v>
      </c>
      <c r="C1007" s="78">
        <v>2952</v>
      </c>
      <c r="D1007" s="78" t="s">
        <v>1385</v>
      </c>
      <c r="E1007" s="80">
        <v>51.182911958140103</v>
      </c>
    </row>
    <row r="1008" spans="1:5" ht="12.75" customHeight="1" x14ac:dyDescent="0.15">
      <c r="A1008" s="78">
        <v>14</v>
      </c>
      <c r="B1008" s="79" t="s">
        <v>2439</v>
      </c>
      <c r="C1008" s="78">
        <v>2953</v>
      </c>
      <c r="D1008" s="78" t="s">
        <v>1384</v>
      </c>
      <c r="E1008" s="80">
        <v>19.754133186653501</v>
      </c>
    </row>
    <row r="1009" spans="1:5" ht="12.75" customHeight="1" x14ac:dyDescent="0.15">
      <c r="A1009" s="78">
        <v>14</v>
      </c>
      <c r="B1009" s="79" t="s">
        <v>2439</v>
      </c>
      <c r="C1009" s="78">
        <v>2961</v>
      </c>
      <c r="D1009" s="78" t="s">
        <v>1383</v>
      </c>
      <c r="E1009" s="80">
        <v>10.1863677084435</v>
      </c>
    </row>
    <row r="1010" spans="1:5" ht="12.75" customHeight="1" x14ac:dyDescent="0.15">
      <c r="A1010" s="78">
        <v>14</v>
      </c>
      <c r="B1010" s="79" t="s">
        <v>2439</v>
      </c>
      <c r="C1010" s="78">
        <v>2962</v>
      </c>
      <c r="D1010" s="78" t="s">
        <v>1382</v>
      </c>
      <c r="E1010" s="80">
        <v>20.675892080056801</v>
      </c>
    </row>
    <row r="1011" spans="1:5" ht="12.75" customHeight="1" x14ac:dyDescent="0.15">
      <c r="A1011" s="78">
        <v>14</v>
      </c>
      <c r="B1011" s="79" t="s">
        <v>2439</v>
      </c>
      <c r="C1011" s="78">
        <v>2963</v>
      </c>
      <c r="D1011" s="78" t="s">
        <v>1381</v>
      </c>
      <c r="E1011" s="80">
        <v>41.472581162380003</v>
      </c>
    </row>
    <row r="1012" spans="1:5" ht="12.75" customHeight="1" x14ac:dyDescent="0.15">
      <c r="A1012" s="78">
        <v>14</v>
      </c>
      <c r="B1012" s="79" t="s">
        <v>2439</v>
      </c>
      <c r="C1012" s="78">
        <v>2964</v>
      </c>
      <c r="D1012" s="78" t="s">
        <v>1380</v>
      </c>
      <c r="E1012" s="80">
        <v>31.098780649382999</v>
      </c>
    </row>
    <row r="1013" spans="1:5" ht="12.75" customHeight="1" x14ac:dyDescent="0.15">
      <c r="A1013" s="78">
        <v>14</v>
      </c>
      <c r="B1013" s="79" t="s">
        <v>2439</v>
      </c>
      <c r="C1013" s="78">
        <v>2971</v>
      </c>
      <c r="D1013" s="78" t="s">
        <v>1379</v>
      </c>
      <c r="E1013" s="80">
        <v>60.121828833034499</v>
      </c>
    </row>
    <row r="1014" spans="1:5" ht="12.75" customHeight="1" x14ac:dyDescent="0.15">
      <c r="A1014" s="78">
        <v>14</v>
      </c>
      <c r="B1014" s="79" t="s">
        <v>2439</v>
      </c>
      <c r="C1014" s="78">
        <v>2972</v>
      </c>
      <c r="D1014" s="78" t="s">
        <v>1378</v>
      </c>
      <c r="E1014" s="80">
        <v>15.674858536179</v>
      </c>
    </row>
    <row r="1015" spans="1:5" ht="12.75" customHeight="1" x14ac:dyDescent="0.15">
      <c r="A1015" s="78">
        <v>14</v>
      </c>
      <c r="B1015" s="79" t="s">
        <v>2439</v>
      </c>
      <c r="C1015" s="78">
        <v>2973</v>
      </c>
      <c r="D1015" s="78" t="s">
        <v>1377</v>
      </c>
      <c r="E1015" s="80">
        <v>16.562178898925101</v>
      </c>
    </row>
    <row r="1016" spans="1:5" ht="12.75" customHeight="1" x14ac:dyDescent="0.15">
      <c r="A1016" s="78">
        <v>14</v>
      </c>
      <c r="B1016" s="79" t="s">
        <v>2439</v>
      </c>
      <c r="C1016" s="78">
        <v>2974</v>
      </c>
      <c r="D1016" s="78" t="s">
        <v>1376</v>
      </c>
      <c r="E1016" s="80">
        <v>64.207009541903702</v>
      </c>
    </row>
    <row r="1017" spans="1:5" ht="12.75" customHeight="1" x14ac:dyDescent="0.15">
      <c r="A1017" s="78">
        <v>15</v>
      </c>
      <c r="B1017" s="79" t="s">
        <v>2440</v>
      </c>
      <c r="C1017" s="78">
        <v>3001</v>
      </c>
      <c r="D1017" s="78" t="s">
        <v>1375</v>
      </c>
      <c r="E1017" s="80">
        <v>104.0907803236</v>
      </c>
    </row>
    <row r="1018" spans="1:5" ht="12.75" customHeight="1" x14ac:dyDescent="0.15">
      <c r="A1018" s="78">
        <v>15</v>
      </c>
      <c r="B1018" s="79" t="s">
        <v>2440</v>
      </c>
      <c r="C1018" s="78">
        <v>3002</v>
      </c>
      <c r="D1018" s="78" t="s">
        <v>1374</v>
      </c>
      <c r="E1018" s="80">
        <v>33.056096782140301</v>
      </c>
    </row>
    <row r="1019" spans="1:5" ht="12.75" customHeight="1" x14ac:dyDescent="0.15">
      <c r="A1019" s="78">
        <v>15</v>
      </c>
      <c r="B1019" s="79" t="s">
        <v>2440</v>
      </c>
      <c r="C1019" s="78">
        <v>3003</v>
      </c>
      <c r="D1019" s="78" t="s">
        <v>1373</v>
      </c>
      <c r="E1019" s="80">
        <v>12.2308337762245</v>
      </c>
    </row>
    <row r="1020" spans="1:5" ht="12.75" customHeight="1" x14ac:dyDescent="0.15">
      <c r="A1020" s="78">
        <v>15</v>
      </c>
      <c r="B1020" s="79" t="s">
        <v>2440</v>
      </c>
      <c r="C1020" s="78">
        <v>3004</v>
      </c>
      <c r="D1020" s="78" t="s">
        <v>1372</v>
      </c>
      <c r="E1020" s="80">
        <v>42.676634408067599</v>
      </c>
    </row>
    <row r="1021" spans="1:5" ht="12.75" customHeight="1" x14ac:dyDescent="0.15">
      <c r="A1021" s="78">
        <v>15</v>
      </c>
      <c r="B1021" s="79" t="s">
        <v>2440</v>
      </c>
      <c r="C1021" s="78">
        <v>3005</v>
      </c>
      <c r="D1021" s="78" t="s">
        <v>1371</v>
      </c>
      <c r="E1021" s="80">
        <v>23.659092056777101</v>
      </c>
    </row>
    <row r="1022" spans="1:5" ht="12.75" customHeight="1" x14ac:dyDescent="0.15">
      <c r="A1022" s="78">
        <v>15</v>
      </c>
      <c r="B1022" s="79" t="s">
        <v>2440</v>
      </c>
      <c r="C1022" s="78">
        <v>3006</v>
      </c>
      <c r="D1022" s="78" t="s">
        <v>1370</v>
      </c>
      <c r="E1022" s="80">
        <v>72.425452859531902</v>
      </c>
    </row>
    <row r="1023" spans="1:5" ht="12.75" customHeight="1" x14ac:dyDescent="0.15">
      <c r="A1023" s="78">
        <v>15</v>
      </c>
      <c r="B1023" s="79" t="s">
        <v>2440</v>
      </c>
      <c r="C1023" s="78">
        <v>3007</v>
      </c>
      <c r="D1023" s="78" t="s">
        <v>1369</v>
      </c>
      <c r="E1023" s="80">
        <v>19.870850130255999</v>
      </c>
    </row>
    <row r="1024" spans="1:5" ht="12.75" customHeight="1" x14ac:dyDescent="0.15">
      <c r="A1024" s="78">
        <v>15</v>
      </c>
      <c r="B1024" s="79" t="s">
        <v>2440</v>
      </c>
      <c r="C1024" s="78">
        <v>3021</v>
      </c>
      <c r="D1024" s="78" t="s">
        <v>1368</v>
      </c>
      <c r="E1024" s="80">
        <v>14.880156291314799</v>
      </c>
    </row>
    <row r="1025" spans="1:5" ht="12.75" customHeight="1" x14ac:dyDescent="0.15">
      <c r="A1025" s="78">
        <v>15</v>
      </c>
      <c r="B1025" s="79" t="s">
        <v>2440</v>
      </c>
      <c r="C1025" s="78">
        <v>3022</v>
      </c>
      <c r="D1025" s="78" t="s">
        <v>1367</v>
      </c>
      <c r="E1025" s="80">
        <v>38.1629599467094</v>
      </c>
    </row>
    <row r="1026" spans="1:5" ht="12.75" customHeight="1" x14ac:dyDescent="0.15">
      <c r="A1026" s="78">
        <v>15</v>
      </c>
      <c r="B1026" s="79" t="s">
        <v>2440</v>
      </c>
      <c r="C1026" s="78">
        <v>3023</v>
      </c>
      <c r="D1026" s="78" t="s">
        <v>1366</v>
      </c>
      <c r="E1026" s="80">
        <v>36.1181227845995</v>
      </c>
    </row>
    <row r="1027" spans="1:5" ht="12.75" customHeight="1" x14ac:dyDescent="0.15">
      <c r="A1027" s="78">
        <v>15</v>
      </c>
      <c r="B1027" s="79" t="s">
        <v>2440</v>
      </c>
      <c r="C1027" s="78">
        <v>3024</v>
      </c>
      <c r="D1027" s="78" t="s">
        <v>1365</v>
      </c>
      <c r="E1027" s="80">
        <v>64.414161195397199</v>
      </c>
    </row>
    <row r="1028" spans="1:5" ht="12.75" customHeight="1" x14ac:dyDescent="0.15">
      <c r="A1028" s="78">
        <v>15</v>
      </c>
      <c r="B1028" s="79" t="s">
        <v>2440</v>
      </c>
      <c r="C1028" s="78">
        <v>3025</v>
      </c>
      <c r="D1028" s="78" t="s">
        <v>1364</v>
      </c>
      <c r="E1028" s="80">
        <v>29.546626850917999</v>
      </c>
    </row>
    <row r="1029" spans="1:5" ht="12.75" customHeight="1" x14ac:dyDescent="0.15">
      <c r="A1029" s="78">
        <v>15</v>
      </c>
      <c r="B1029" s="79" t="s">
        <v>2440</v>
      </c>
      <c r="C1029" s="78">
        <v>3031</v>
      </c>
      <c r="D1029" s="78" t="s">
        <v>1363</v>
      </c>
      <c r="E1029" s="80">
        <v>12.8583783469336</v>
      </c>
    </row>
    <row r="1030" spans="1:5" ht="12.75" customHeight="1" x14ac:dyDescent="0.15">
      <c r="A1030" s="78">
        <v>15</v>
      </c>
      <c r="B1030" s="79" t="s">
        <v>2440</v>
      </c>
      <c r="C1030" s="78">
        <v>3032</v>
      </c>
      <c r="D1030" s="78" t="s">
        <v>1362</v>
      </c>
      <c r="E1030" s="80">
        <v>33.370240535168897</v>
      </c>
    </row>
    <row r="1031" spans="1:5" ht="12.75" customHeight="1" x14ac:dyDescent="0.15">
      <c r="A1031" s="78">
        <v>15</v>
      </c>
      <c r="B1031" s="79" t="s">
        <v>2440</v>
      </c>
      <c r="C1031" s="78">
        <v>3033</v>
      </c>
      <c r="D1031" s="78" t="s">
        <v>1361</v>
      </c>
      <c r="E1031" s="80">
        <v>12.842570452078601</v>
      </c>
    </row>
    <row r="1032" spans="1:5" ht="12.75" customHeight="1" x14ac:dyDescent="0.15">
      <c r="A1032" s="78">
        <v>15</v>
      </c>
      <c r="B1032" s="79" t="s">
        <v>2440</v>
      </c>
      <c r="C1032" s="78">
        <v>3034</v>
      </c>
      <c r="D1032" s="78" t="s">
        <v>1360</v>
      </c>
      <c r="E1032" s="80">
        <v>28.149593331431898</v>
      </c>
    </row>
    <row r="1033" spans="1:5" ht="12.75" customHeight="1" x14ac:dyDescent="0.15">
      <c r="A1033" s="78">
        <v>15</v>
      </c>
      <c r="B1033" s="79" t="s">
        <v>2440</v>
      </c>
      <c r="C1033" s="78">
        <v>3035</v>
      </c>
      <c r="D1033" s="78" t="s">
        <v>1359</v>
      </c>
      <c r="E1033" s="80">
        <v>15.8366684537053</v>
      </c>
    </row>
    <row r="1034" spans="1:5" ht="12.75" customHeight="1" x14ac:dyDescent="0.15">
      <c r="A1034" s="78">
        <v>15</v>
      </c>
      <c r="B1034" s="79" t="s">
        <v>2440</v>
      </c>
      <c r="C1034" s="78">
        <v>3036</v>
      </c>
      <c r="D1034" s="78" t="s">
        <v>1358</v>
      </c>
      <c r="E1034" s="80">
        <v>18.8156459200552</v>
      </c>
    </row>
    <row r="1035" spans="1:5" ht="12.75" customHeight="1" x14ac:dyDescent="0.15">
      <c r="A1035" s="78">
        <v>15</v>
      </c>
      <c r="B1035" s="79" t="s">
        <v>2440</v>
      </c>
      <c r="C1035" s="78">
        <v>3037</v>
      </c>
      <c r="D1035" s="78" t="s">
        <v>1357</v>
      </c>
      <c r="E1035" s="80">
        <v>22.8816214702283</v>
      </c>
    </row>
    <row r="1036" spans="1:5" ht="12.75" customHeight="1" x14ac:dyDescent="0.15">
      <c r="A1036" s="78">
        <v>15</v>
      </c>
      <c r="B1036" s="79" t="s">
        <v>2440</v>
      </c>
      <c r="C1036" s="78">
        <v>3038</v>
      </c>
      <c r="D1036" s="78" t="s">
        <v>1356</v>
      </c>
      <c r="E1036" s="80">
        <v>19.415408721414</v>
      </c>
    </row>
    <row r="1037" spans="1:5" ht="12.75" customHeight="1" x14ac:dyDescent="0.15">
      <c r="A1037" s="78">
        <v>16</v>
      </c>
      <c r="B1037" s="79" t="s">
        <v>2441</v>
      </c>
      <c r="C1037" s="78">
        <v>3101</v>
      </c>
      <c r="D1037" s="78" t="s">
        <v>1355</v>
      </c>
      <c r="E1037" s="80">
        <v>60.726740676974998</v>
      </c>
    </row>
    <row r="1038" spans="1:5" ht="12.75" customHeight="1" x14ac:dyDescent="0.15">
      <c r="A1038" s="78">
        <v>16</v>
      </c>
      <c r="B1038" s="79" t="s">
        <v>2441</v>
      </c>
      <c r="C1038" s="78">
        <v>3102</v>
      </c>
      <c r="D1038" s="78" t="s">
        <v>1354</v>
      </c>
      <c r="E1038" s="80">
        <v>41.464411348459898</v>
      </c>
    </row>
    <row r="1039" spans="1:5" ht="12.75" customHeight="1" x14ac:dyDescent="0.15">
      <c r="A1039" s="78">
        <v>16</v>
      </c>
      <c r="B1039" s="79" t="s">
        <v>2441</v>
      </c>
      <c r="C1039" s="78">
        <v>3103</v>
      </c>
      <c r="D1039" s="78" t="s">
        <v>1353</v>
      </c>
      <c r="E1039" s="80">
        <v>69.757617964143193</v>
      </c>
    </row>
    <row r="1040" spans="1:5" ht="12.75" customHeight="1" x14ac:dyDescent="0.15">
      <c r="A1040" s="78">
        <v>16</v>
      </c>
      <c r="B1040" s="79" t="s">
        <v>2441</v>
      </c>
      <c r="C1040" s="78">
        <v>3104</v>
      </c>
      <c r="D1040" s="78" t="s">
        <v>1352</v>
      </c>
      <c r="E1040" s="80">
        <v>37.362165177534401</v>
      </c>
    </row>
    <row r="1041" spans="1:5" ht="12.75" customHeight="1" x14ac:dyDescent="0.15">
      <c r="A1041" s="78">
        <v>16</v>
      </c>
      <c r="B1041" s="79" t="s">
        <v>2441</v>
      </c>
      <c r="C1041" s="78">
        <v>3105</v>
      </c>
      <c r="D1041" s="78" t="s">
        <v>1351</v>
      </c>
      <c r="E1041" s="80">
        <v>38.180223115149403</v>
      </c>
    </row>
    <row r="1042" spans="1:5" ht="12.75" customHeight="1" x14ac:dyDescent="0.15">
      <c r="A1042" s="78">
        <v>16</v>
      </c>
      <c r="B1042" s="79" t="s">
        <v>2441</v>
      </c>
      <c r="C1042" s="78">
        <v>3111</v>
      </c>
      <c r="D1042" s="78" t="s">
        <v>1350</v>
      </c>
      <c r="E1042" s="80">
        <v>36.264982329795302</v>
      </c>
    </row>
    <row r="1043" spans="1:5" ht="12.75" customHeight="1" x14ac:dyDescent="0.15">
      <c r="A1043" s="78">
        <v>17</v>
      </c>
      <c r="B1043" s="79" t="s">
        <v>2442</v>
      </c>
      <c r="C1043" s="78">
        <v>3201</v>
      </c>
      <c r="D1043" s="78" t="s">
        <v>1349</v>
      </c>
      <c r="E1043" s="80">
        <v>26.279946427573101</v>
      </c>
    </row>
    <row r="1044" spans="1:5" ht="12.75" customHeight="1" x14ac:dyDescent="0.15">
      <c r="A1044" s="78">
        <v>17</v>
      </c>
      <c r="B1044" s="79" t="s">
        <v>2442</v>
      </c>
      <c r="C1044" s="78">
        <v>3202</v>
      </c>
      <c r="D1044" s="78" t="s">
        <v>1348</v>
      </c>
      <c r="E1044" s="80">
        <v>32.238719769233398</v>
      </c>
    </row>
    <row r="1045" spans="1:5" ht="12.75" customHeight="1" x14ac:dyDescent="0.15">
      <c r="A1045" s="78">
        <v>17</v>
      </c>
      <c r="B1045" s="79" t="s">
        <v>2442</v>
      </c>
      <c r="C1045" s="78">
        <v>3203</v>
      </c>
      <c r="D1045" s="78" t="s">
        <v>1347</v>
      </c>
      <c r="E1045" s="80">
        <v>300.475693347571</v>
      </c>
    </row>
    <row r="1046" spans="1:5" ht="12.75" customHeight="1" x14ac:dyDescent="0.15">
      <c r="A1046" s="78">
        <v>17</v>
      </c>
      <c r="B1046" s="79" t="s">
        <v>2442</v>
      </c>
      <c r="C1046" s="78">
        <v>3204</v>
      </c>
      <c r="D1046" s="78" t="s">
        <v>1346</v>
      </c>
      <c r="E1046" s="80">
        <v>51.991443322080201</v>
      </c>
    </row>
    <row r="1047" spans="1:5" ht="12.75" customHeight="1" x14ac:dyDescent="0.15">
      <c r="A1047" s="78">
        <v>17</v>
      </c>
      <c r="B1047" s="79" t="s">
        <v>2442</v>
      </c>
      <c r="C1047" s="78">
        <v>3211</v>
      </c>
      <c r="D1047" s="78" t="s">
        <v>1345</v>
      </c>
      <c r="E1047" s="80">
        <v>11.6238591801472</v>
      </c>
    </row>
    <row r="1048" spans="1:5" ht="12.75" customHeight="1" x14ac:dyDescent="0.15">
      <c r="A1048" s="78">
        <v>17</v>
      </c>
      <c r="B1048" s="79" t="s">
        <v>2442</v>
      </c>
      <c r="C1048" s="78">
        <v>3212</v>
      </c>
      <c r="D1048" s="78" t="s">
        <v>1344</v>
      </c>
      <c r="E1048" s="80">
        <v>24.665294810243399</v>
      </c>
    </row>
    <row r="1049" spans="1:5" ht="12.75" customHeight="1" x14ac:dyDescent="0.15">
      <c r="A1049" s="78">
        <v>17</v>
      </c>
      <c r="B1049" s="79" t="s">
        <v>2442</v>
      </c>
      <c r="C1049" s="78">
        <v>3213</v>
      </c>
      <c r="D1049" s="78" t="s">
        <v>1343</v>
      </c>
      <c r="E1049" s="80">
        <v>45.468451187594098</v>
      </c>
    </row>
    <row r="1050" spans="1:5" ht="12.75" customHeight="1" x14ac:dyDescent="0.15">
      <c r="A1050" s="78">
        <v>17</v>
      </c>
      <c r="B1050" s="79" t="s">
        <v>2442</v>
      </c>
      <c r="C1050" s="78">
        <v>3214</v>
      </c>
      <c r="D1050" s="78" t="s">
        <v>1342</v>
      </c>
      <c r="E1050" s="80">
        <v>44.878944168095302</v>
      </c>
    </row>
    <row r="1051" spans="1:5" ht="12.75" customHeight="1" x14ac:dyDescent="0.15">
      <c r="A1051" s="78">
        <v>17</v>
      </c>
      <c r="B1051" s="79" t="s">
        <v>2442</v>
      </c>
      <c r="C1051" s="78">
        <v>3215</v>
      </c>
      <c r="D1051" s="78" t="s">
        <v>1341</v>
      </c>
      <c r="E1051" s="80">
        <v>31.650502720456601</v>
      </c>
    </row>
    <row r="1052" spans="1:5" ht="12.75" customHeight="1" x14ac:dyDescent="0.15">
      <c r="A1052" s="78">
        <v>17</v>
      </c>
      <c r="B1052" s="79" t="s">
        <v>2442</v>
      </c>
      <c r="C1052" s="78">
        <v>3216</v>
      </c>
      <c r="D1052" s="78" t="s">
        <v>1340</v>
      </c>
      <c r="E1052" s="80">
        <v>43.265242107049303</v>
      </c>
    </row>
    <row r="1053" spans="1:5" ht="12.75" customHeight="1" x14ac:dyDescent="0.15">
      <c r="A1053" s="78">
        <v>17</v>
      </c>
      <c r="B1053" s="79" t="s">
        <v>2442</v>
      </c>
      <c r="C1053" s="78">
        <v>3217</v>
      </c>
      <c r="D1053" s="78" t="s">
        <v>1339</v>
      </c>
      <c r="E1053" s="80">
        <v>24.446966904905601</v>
      </c>
    </row>
    <row r="1054" spans="1:5" ht="12.75" customHeight="1" x14ac:dyDescent="0.15">
      <c r="A1054" s="78">
        <v>17</v>
      </c>
      <c r="B1054" s="79" t="s">
        <v>2442</v>
      </c>
      <c r="C1054" s="78">
        <v>3218</v>
      </c>
      <c r="D1054" s="78" t="s">
        <v>1338</v>
      </c>
      <c r="E1054" s="80">
        <v>11.3981003996337</v>
      </c>
    </row>
    <row r="1055" spans="1:5" ht="12.75" customHeight="1" x14ac:dyDescent="0.15">
      <c r="A1055" s="78">
        <v>17</v>
      </c>
      <c r="B1055" s="79" t="s">
        <v>2442</v>
      </c>
      <c r="C1055" s="78">
        <v>3219</v>
      </c>
      <c r="D1055" s="78" t="s">
        <v>1337</v>
      </c>
      <c r="E1055" s="80">
        <v>16.229127253996499</v>
      </c>
    </row>
    <row r="1056" spans="1:5" ht="12.75" customHeight="1" x14ac:dyDescent="0.15">
      <c r="A1056" s="78">
        <v>17</v>
      </c>
      <c r="B1056" s="79" t="s">
        <v>2442</v>
      </c>
      <c r="C1056" s="78">
        <v>3231</v>
      </c>
      <c r="D1056" s="78" t="s">
        <v>1336</v>
      </c>
      <c r="E1056" s="80">
        <v>49.306527762916403</v>
      </c>
    </row>
    <row r="1057" spans="1:5" ht="12.75" customHeight="1" x14ac:dyDescent="0.15">
      <c r="A1057" s="78">
        <v>17</v>
      </c>
      <c r="B1057" s="79" t="s">
        <v>2442</v>
      </c>
      <c r="C1057" s="78">
        <v>3232</v>
      </c>
      <c r="D1057" s="78" t="s">
        <v>1335</v>
      </c>
      <c r="E1057" s="80">
        <v>37.956049197474997</v>
      </c>
    </row>
    <row r="1058" spans="1:5" ht="12.75" customHeight="1" x14ac:dyDescent="0.15">
      <c r="A1058" s="78">
        <v>17</v>
      </c>
      <c r="B1058" s="79" t="s">
        <v>2442</v>
      </c>
      <c r="C1058" s="78">
        <v>3233</v>
      </c>
      <c r="D1058" s="78" t="s">
        <v>1334</v>
      </c>
      <c r="E1058" s="80">
        <v>38.153626738132999</v>
      </c>
    </row>
    <row r="1059" spans="1:5" ht="12.75" customHeight="1" x14ac:dyDescent="0.15">
      <c r="A1059" s="78">
        <v>17</v>
      </c>
      <c r="B1059" s="79" t="s">
        <v>2442</v>
      </c>
      <c r="C1059" s="78">
        <v>3234</v>
      </c>
      <c r="D1059" s="78" t="s">
        <v>1333</v>
      </c>
      <c r="E1059" s="80">
        <v>71.794749428395093</v>
      </c>
    </row>
    <row r="1060" spans="1:5" ht="12.75" customHeight="1" x14ac:dyDescent="0.15">
      <c r="A1060" s="78">
        <v>17</v>
      </c>
      <c r="B1060" s="79" t="s">
        <v>2442</v>
      </c>
      <c r="C1060" s="78">
        <v>3235</v>
      </c>
      <c r="D1060" s="78" t="s">
        <v>1332</v>
      </c>
      <c r="E1060" s="80">
        <v>17.647779472928001</v>
      </c>
    </row>
    <row r="1061" spans="1:5" ht="12.75" customHeight="1" x14ac:dyDescent="0.15">
      <c r="A1061" s="78">
        <v>17</v>
      </c>
      <c r="B1061" s="79" t="s">
        <v>2442</v>
      </c>
      <c r="C1061" s="78">
        <v>3236</v>
      </c>
      <c r="D1061" s="78" t="s">
        <v>1331</v>
      </c>
      <c r="E1061" s="80">
        <v>44.711853538054903</v>
      </c>
    </row>
    <row r="1062" spans="1:5" ht="12.75" customHeight="1" x14ac:dyDescent="0.15">
      <c r="A1062" s="78">
        <v>17</v>
      </c>
      <c r="B1062" s="79" t="s">
        <v>2442</v>
      </c>
      <c r="C1062" s="78">
        <v>3237</v>
      </c>
      <c r="D1062" s="78" t="s">
        <v>1330</v>
      </c>
      <c r="E1062" s="80">
        <v>62.005929822835199</v>
      </c>
    </row>
    <row r="1063" spans="1:5" ht="12.75" customHeight="1" x14ac:dyDescent="0.15">
      <c r="A1063" s="78">
        <v>17</v>
      </c>
      <c r="B1063" s="79" t="s">
        <v>2442</v>
      </c>
      <c r="C1063" s="78">
        <v>3238</v>
      </c>
      <c r="D1063" s="78" t="s">
        <v>1329</v>
      </c>
      <c r="E1063" s="80">
        <v>60.296827663928902</v>
      </c>
    </row>
    <row r="1064" spans="1:5" ht="12.75" customHeight="1" x14ac:dyDescent="0.15">
      <c r="A1064" s="78">
        <v>17</v>
      </c>
      <c r="B1064" s="79" t="s">
        <v>2442</v>
      </c>
      <c r="C1064" s="78">
        <v>3251</v>
      </c>
      <c r="D1064" s="78" t="s">
        <v>1328</v>
      </c>
      <c r="E1064" s="80">
        <v>156.510975776983</v>
      </c>
    </row>
    <row r="1065" spans="1:5" ht="12.75" customHeight="1" x14ac:dyDescent="0.15">
      <c r="A1065" s="78">
        <v>17</v>
      </c>
      <c r="B1065" s="79" t="s">
        <v>2442</v>
      </c>
      <c r="C1065" s="78">
        <v>3252</v>
      </c>
      <c r="D1065" s="78" t="s">
        <v>1327</v>
      </c>
      <c r="E1065" s="80">
        <v>19.388148352518101</v>
      </c>
    </row>
    <row r="1066" spans="1:5" ht="12.75" customHeight="1" x14ac:dyDescent="0.15">
      <c r="A1066" s="78">
        <v>17</v>
      </c>
      <c r="B1066" s="79" t="s">
        <v>2442</v>
      </c>
      <c r="C1066" s="78">
        <v>3253</v>
      </c>
      <c r="D1066" s="78" t="s">
        <v>1326</v>
      </c>
      <c r="E1066" s="80">
        <v>24.9676391384893</v>
      </c>
    </row>
    <row r="1067" spans="1:5" ht="12.75" customHeight="1" x14ac:dyDescent="0.15">
      <c r="A1067" s="78">
        <v>17</v>
      </c>
      <c r="B1067" s="79" t="s">
        <v>2442</v>
      </c>
      <c r="C1067" s="78">
        <v>3254</v>
      </c>
      <c r="D1067" s="78" t="s">
        <v>1325</v>
      </c>
      <c r="E1067" s="80">
        <v>152.508289709384</v>
      </c>
    </row>
    <row r="1068" spans="1:5" ht="12.75" customHeight="1" x14ac:dyDescent="0.15">
      <c r="A1068" s="78">
        <v>17</v>
      </c>
      <c r="B1068" s="79" t="s">
        <v>2442</v>
      </c>
      <c r="C1068" s="78">
        <v>3255</v>
      </c>
      <c r="D1068" s="78" t="s">
        <v>1324</v>
      </c>
      <c r="E1068" s="80">
        <v>32.514125060051299</v>
      </c>
    </row>
    <row r="1069" spans="1:5" ht="12.75" customHeight="1" x14ac:dyDescent="0.15">
      <c r="A1069" s="78">
        <v>17</v>
      </c>
      <c r="B1069" s="79" t="s">
        <v>2442</v>
      </c>
      <c r="C1069" s="78">
        <v>3256</v>
      </c>
      <c r="D1069" s="78" t="s">
        <v>1323</v>
      </c>
      <c r="E1069" s="80">
        <v>42.9850068310433</v>
      </c>
    </row>
    <row r="1070" spans="1:5" ht="12.75" customHeight="1" x14ac:dyDescent="0.15">
      <c r="A1070" s="78">
        <v>17</v>
      </c>
      <c r="B1070" s="79" t="s">
        <v>2442</v>
      </c>
      <c r="C1070" s="78">
        <v>3271</v>
      </c>
      <c r="D1070" s="78" t="s">
        <v>1322</v>
      </c>
      <c r="E1070" s="80">
        <v>94.514562403915207</v>
      </c>
    </row>
    <row r="1071" spans="1:5" ht="12.75" customHeight="1" x14ac:dyDescent="0.15">
      <c r="A1071" s="78">
        <v>17</v>
      </c>
      <c r="B1071" s="79" t="s">
        <v>2442</v>
      </c>
      <c r="C1071" s="78">
        <v>3272</v>
      </c>
      <c r="D1071" s="78" t="s">
        <v>1321</v>
      </c>
      <c r="E1071" s="80">
        <v>54.576811490242598</v>
      </c>
    </row>
    <row r="1072" spans="1:5" ht="12.75" customHeight="1" x14ac:dyDescent="0.15">
      <c r="A1072" s="78">
        <v>17</v>
      </c>
      <c r="B1072" s="79" t="s">
        <v>2442</v>
      </c>
      <c r="C1072" s="78">
        <v>3273</v>
      </c>
      <c r="D1072" s="78" t="s">
        <v>1320</v>
      </c>
      <c r="E1072" s="80">
        <v>83.413260881713597</v>
      </c>
    </row>
    <row r="1073" spans="1:5" ht="12.75" customHeight="1" x14ac:dyDescent="0.15">
      <c r="A1073" s="78">
        <v>17</v>
      </c>
      <c r="B1073" s="79" t="s">
        <v>2442</v>
      </c>
      <c r="C1073" s="78">
        <v>3274</v>
      </c>
      <c r="D1073" s="78" t="s">
        <v>1319</v>
      </c>
      <c r="E1073" s="80">
        <v>117.40676557342</v>
      </c>
    </row>
    <row r="1074" spans="1:5" ht="12.75" customHeight="1" x14ac:dyDescent="0.15">
      <c r="A1074" s="78">
        <v>17</v>
      </c>
      <c r="B1074" s="79" t="s">
        <v>2442</v>
      </c>
      <c r="C1074" s="78">
        <v>3275</v>
      </c>
      <c r="D1074" s="78" t="s">
        <v>1318</v>
      </c>
      <c r="E1074" s="80">
        <v>62.054945382828301</v>
      </c>
    </row>
    <row r="1075" spans="1:5" ht="12.75" customHeight="1" x14ac:dyDescent="0.15">
      <c r="A1075" s="78">
        <v>17</v>
      </c>
      <c r="B1075" s="79" t="s">
        <v>2442</v>
      </c>
      <c r="C1075" s="78">
        <v>3276</v>
      </c>
      <c r="D1075" s="78" t="s">
        <v>1317</v>
      </c>
      <c r="E1075" s="80">
        <v>91.430272922594199</v>
      </c>
    </row>
    <row r="1076" spans="1:5" ht="12.75" customHeight="1" x14ac:dyDescent="0.15">
      <c r="A1076" s="78">
        <v>17</v>
      </c>
      <c r="B1076" s="79" t="s">
        <v>2442</v>
      </c>
      <c r="C1076" s="78">
        <v>3291</v>
      </c>
      <c r="D1076" s="78" t="s">
        <v>1316</v>
      </c>
      <c r="E1076" s="80">
        <v>70.144661286947894</v>
      </c>
    </row>
    <row r="1077" spans="1:5" ht="12.75" customHeight="1" x14ac:dyDescent="0.15">
      <c r="A1077" s="78">
        <v>17</v>
      </c>
      <c r="B1077" s="79" t="s">
        <v>2442</v>
      </c>
      <c r="C1077" s="78">
        <v>3292</v>
      </c>
      <c r="D1077" s="78" t="s">
        <v>1315</v>
      </c>
      <c r="E1077" s="80">
        <v>118.188823383844</v>
      </c>
    </row>
    <row r="1078" spans="1:5" ht="12.75" customHeight="1" x14ac:dyDescent="0.15">
      <c r="A1078" s="78">
        <v>17</v>
      </c>
      <c r="B1078" s="79" t="s">
        <v>2442</v>
      </c>
      <c r="C1078" s="78">
        <v>3293</v>
      </c>
      <c r="D1078" s="78" t="s">
        <v>1314</v>
      </c>
      <c r="E1078" s="80">
        <v>129.359497369069</v>
      </c>
    </row>
    <row r="1079" spans="1:5" ht="12.75" customHeight="1" x14ac:dyDescent="0.15">
      <c r="A1079" s="78">
        <v>17</v>
      </c>
      <c r="B1079" s="79" t="s">
        <v>2442</v>
      </c>
      <c r="C1079" s="78">
        <v>3294</v>
      </c>
      <c r="D1079" s="78" t="s">
        <v>1313</v>
      </c>
      <c r="E1079" s="80">
        <v>69.265273006009096</v>
      </c>
    </row>
    <row r="1080" spans="1:5" ht="12.75" customHeight="1" x14ac:dyDescent="0.15">
      <c r="A1080" s="78">
        <v>17</v>
      </c>
      <c r="B1080" s="79" t="s">
        <v>2442</v>
      </c>
      <c r="C1080" s="78">
        <v>3295</v>
      </c>
      <c r="D1080" s="78" t="s">
        <v>1312</v>
      </c>
      <c r="E1080" s="80">
        <v>71.285464964617603</v>
      </c>
    </row>
    <row r="1081" spans="1:5" ht="12.75" customHeight="1" x14ac:dyDescent="0.15">
      <c r="A1081" s="78">
        <v>17</v>
      </c>
      <c r="B1081" s="79" t="s">
        <v>2442</v>
      </c>
      <c r="C1081" s="78">
        <v>3296</v>
      </c>
      <c r="D1081" s="78" t="s">
        <v>1311</v>
      </c>
      <c r="E1081" s="80">
        <v>47.226428133024797</v>
      </c>
    </row>
    <row r="1082" spans="1:5" ht="12.75" customHeight="1" x14ac:dyDescent="0.15">
      <c r="A1082" s="78">
        <v>17</v>
      </c>
      <c r="B1082" s="79" t="s">
        <v>2442</v>
      </c>
      <c r="C1082" s="78">
        <v>3297</v>
      </c>
      <c r="D1082" s="78" t="s">
        <v>1310</v>
      </c>
      <c r="E1082" s="80">
        <v>69.240191975325999</v>
      </c>
    </row>
    <row r="1083" spans="1:5" ht="12.75" customHeight="1" x14ac:dyDescent="0.15">
      <c r="A1083" s="78">
        <v>17</v>
      </c>
      <c r="B1083" s="79" t="s">
        <v>2442</v>
      </c>
      <c r="C1083" s="78">
        <v>3298</v>
      </c>
      <c r="D1083" s="78" t="s">
        <v>1309</v>
      </c>
      <c r="E1083" s="80">
        <v>74.967572062560393</v>
      </c>
    </row>
    <row r="1084" spans="1:5" ht="12.75" customHeight="1" x14ac:dyDescent="0.15">
      <c r="A1084" s="78">
        <v>17</v>
      </c>
      <c r="B1084" s="79" t="s">
        <v>2442</v>
      </c>
      <c r="C1084" s="78">
        <v>3311</v>
      </c>
      <c r="D1084" s="78" t="s">
        <v>1308</v>
      </c>
      <c r="E1084" s="80">
        <v>46.726490926568999</v>
      </c>
    </row>
    <row r="1085" spans="1:5" ht="12.75" customHeight="1" x14ac:dyDescent="0.15">
      <c r="A1085" s="78">
        <v>17</v>
      </c>
      <c r="B1085" s="79" t="s">
        <v>2442</v>
      </c>
      <c r="C1085" s="78">
        <v>3312</v>
      </c>
      <c r="D1085" s="78" t="s">
        <v>1307</v>
      </c>
      <c r="E1085" s="80">
        <v>59.907297229999799</v>
      </c>
    </row>
    <row r="1086" spans="1:5" ht="12.75" customHeight="1" x14ac:dyDescent="0.15">
      <c r="A1086" s="78">
        <v>17</v>
      </c>
      <c r="B1086" s="79" t="s">
        <v>2442</v>
      </c>
      <c r="C1086" s="78">
        <v>3313</v>
      </c>
      <c r="D1086" s="78" t="s">
        <v>1306</v>
      </c>
      <c r="E1086" s="80">
        <v>53.8866282872063</v>
      </c>
    </row>
    <row r="1087" spans="1:5" ht="12.75" customHeight="1" x14ac:dyDescent="0.15">
      <c r="A1087" s="78">
        <v>17</v>
      </c>
      <c r="B1087" s="79" t="s">
        <v>2442</v>
      </c>
      <c r="C1087" s="78">
        <v>3315</v>
      </c>
      <c r="D1087" s="78" t="s">
        <v>1305</v>
      </c>
      <c r="E1087" s="80">
        <v>75.779576802689903</v>
      </c>
    </row>
    <row r="1088" spans="1:5" ht="12.75" customHeight="1" x14ac:dyDescent="0.15">
      <c r="A1088" s="78">
        <v>17</v>
      </c>
      <c r="B1088" s="79" t="s">
        <v>2442</v>
      </c>
      <c r="C1088" s="78">
        <v>3316</v>
      </c>
      <c r="D1088" s="78" t="s">
        <v>1304</v>
      </c>
      <c r="E1088" s="80">
        <v>18.068678007240202</v>
      </c>
    </row>
    <row r="1089" spans="1:5" ht="12.75" customHeight="1" x14ac:dyDescent="0.15">
      <c r="A1089" s="78">
        <v>17</v>
      </c>
      <c r="B1089" s="79" t="s">
        <v>2442</v>
      </c>
      <c r="C1089" s="78">
        <v>3338</v>
      </c>
      <c r="D1089" s="78" t="s">
        <v>1303</v>
      </c>
      <c r="E1089" s="80">
        <v>25.082791271689199</v>
      </c>
    </row>
    <row r="1090" spans="1:5" ht="12.75" customHeight="1" x14ac:dyDescent="0.15">
      <c r="A1090" s="78">
        <v>17</v>
      </c>
      <c r="B1090" s="79" t="s">
        <v>2442</v>
      </c>
      <c r="C1090" s="78">
        <v>3339</v>
      </c>
      <c r="D1090" s="78" t="s">
        <v>1302</v>
      </c>
      <c r="E1090" s="80">
        <v>43.812693269077897</v>
      </c>
    </row>
    <row r="1091" spans="1:5" ht="12.75" customHeight="1" x14ac:dyDescent="0.15">
      <c r="A1091" s="78">
        <v>17</v>
      </c>
      <c r="B1091" s="79" t="s">
        <v>2442</v>
      </c>
      <c r="C1091" s="78">
        <v>3340</v>
      </c>
      <c r="D1091" s="78" t="s">
        <v>1301</v>
      </c>
      <c r="E1091" s="80">
        <v>120.38229410200999</v>
      </c>
    </row>
    <row r="1092" spans="1:5" ht="12.75" customHeight="1" x14ac:dyDescent="0.15">
      <c r="A1092" s="78">
        <v>17</v>
      </c>
      <c r="B1092" s="79" t="s">
        <v>2442</v>
      </c>
      <c r="C1092" s="78">
        <v>3341</v>
      </c>
      <c r="D1092" s="78" t="s">
        <v>1300</v>
      </c>
      <c r="E1092" s="80">
        <v>72.335702630285098</v>
      </c>
    </row>
    <row r="1093" spans="1:5" ht="12.75" customHeight="1" x14ac:dyDescent="0.15">
      <c r="A1093" s="78">
        <v>17</v>
      </c>
      <c r="B1093" s="79" t="s">
        <v>2442</v>
      </c>
      <c r="C1093" s="78">
        <v>3342</v>
      </c>
      <c r="D1093" s="78" t="s">
        <v>1299</v>
      </c>
      <c r="E1093" s="80">
        <v>126.10403349632701</v>
      </c>
    </row>
    <row r="1094" spans="1:5" ht="12.75" customHeight="1" x14ac:dyDescent="0.15">
      <c r="A1094" s="78">
        <v>17</v>
      </c>
      <c r="B1094" s="79" t="s">
        <v>2442</v>
      </c>
      <c r="C1094" s="78">
        <v>3352</v>
      </c>
      <c r="D1094" s="78" t="s">
        <v>1298</v>
      </c>
      <c r="E1094" s="80">
        <v>81.815127797414902</v>
      </c>
    </row>
    <row r="1095" spans="1:5" ht="12.75" customHeight="1" x14ac:dyDescent="0.15">
      <c r="A1095" s="78">
        <v>17</v>
      </c>
      <c r="B1095" s="79" t="s">
        <v>2442</v>
      </c>
      <c r="C1095" s="78">
        <v>3359</v>
      </c>
      <c r="D1095" s="78" t="s">
        <v>1297</v>
      </c>
      <c r="E1095" s="80">
        <v>92.115857397121303</v>
      </c>
    </row>
    <row r="1096" spans="1:5" ht="12.75" customHeight="1" x14ac:dyDescent="0.15">
      <c r="A1096" s="78">
        <v>17</v>
      </c>
      <c r="B1096" s="79" t="s">
        <v>2442</v>
      </c>
      <c r="C1096" s="78">
        <v>3360</v>
      </c>
      <c r="D1096" s="78" t="s">
        <v>1296</v>
      </c>
      <c r="E1096" s="80">
        <v>141.26432079072799</v>
      </c>
    </row>
    <row r="1097" spans="1:5" ht="12.75" customHeight="1" x14ac:dyDescent="0.15">
      <c r="A1097" s="78">
        <v>17</v>
      </c>
      <c r="B1097" s="79" t="s">
        <v>2442</v>
      </c>
      <c r="C1097" s="78">
        <v>3372</v>
      </c>
      <c r="D1097" s="78" t="s">
        <v>1295</v>
      </c>
      <c r="E1097" s="80">
        <v>38.207061087251901</v>
      </c>
    </row>
    <row r="1098" spans="1:5" ht="12.75" customHeight="1" x14ac:dyDescent="0.15">
      <c r="A1098" s="78">
        <v>17</v>
      </c>
      <c r="B1098" s="79" t="s">
        <v>2442</v>
      </c>
      <c r="C1098" s="78">
        <v>3374</v>
      </c>
      <c r="D1098" s="78" t="s">
        <v>1294</v>
      </c>
      <c r="E1098" s="80">
        <v>15.0377022422441</v>
      </c>
    </row>
    <row r="1099" spans="1:5" ht="12.75" customHeight="1" x14ac:dyDescent="0.15">
      <c r="A1099" s="78">
        <v>17</v>
      </c>
      <c r="B1099" s="79" t="s">
        <v>2442</v>
      </c>
      <c r="C1099" s="78">
        <v>3375</v>
      </c>
      <c r="D1099" s="78" t="s">
        <v>1293</v>
      </c>
      <c r="E1099" s="80">
        <v>33.561599571261901</v>
      </c>
    </row>
    <row r="1100" spans="1:5" ht="12.75" customHeight="1" x14ac:dyDescent="0.15">
      <c r="A1100" s="78">
        <v>17</v>
      </c>
      <c r="B1100" s="79" t="s">
        <v>2442</v>
      </c>
      <c r="C1100" s="78">
        <v>3378</v>
      </c>
      <c r="D1100" s="78" t="s">
        <v>1292</v>
      </c>
      <c r="E1100" s="80">
        <v>125.571835530152</v>
      </c>
    </row>
    <row r="1101" spans="1:5" ht="12.75" customHeight="1" x14ac:dyDescent="0.15">
      <c r="A1101" s="78">
        <v>17</v>
      </c>
      <c r="B1101" s="79" t="s">
        <v>2442</v>
      </c>
      <c r="C1101" s="78">
        <v>3379</v>
      </c>
      <c r="D1101" s="78" t="s">
        <v>1291</v>
      </c>
      <c r="E1101" s="80">
        <v>135.53234180632899</v>
      </c>
    </row>
    <row r="1102" spans="1:5" ht="12.75" customHeight="1" x14ac:dyDescent="0.15">
      <c r="A1102" s="78">
        <v>17</v>
      </c>
      <c r="B1102" s="79" t="s">
        <v>2442</v>
      </c>
      <c r="C1102" s="78">
        <v>3392</v>
      </c>
      <c r="D1102" s="78" t="s">
        <v>1290</v>
      </c>
      <c r="E1102" s="80">
        <v>137.742950261857</v>
      </c>
    </row>
    <row r="1103" spans="1:5" ht="12.75" customHeight="1" x14ac:dyDescent="0.15">
      <c r="A1103" s="78">
        <v>17</v>
      </c>
      <c r="B1103" s="79" t="s">
        <v>2442</v>
      </c>
      <c r="C1103" s="78">
        <v>3393</v>
      </c>
      <c r="D1103" s="78" t="s">
        <v>1289</v>
      </c>
      <c r="E1103" s="80">
        <v>27.8102400308196</v>
      </c>
    </row>
    <row r="1104" spans="1:5" ht="12.75" customHeight="1" x14ac:dyDescent="0.15">
      <c r="A1104" s="78">
        <v>17</v>
      </c>
      <c r="B1104" s="79" t="s">
        <v>2442</v>
      </c>
      <c r="C1104" s="78">
        <v>3394</v>
      </c>
      <c r="D1104" s="78" t="s">
        <v>1288</v>
      </c>
      <c r="E1104" s="80">
        <v>87.5701065412742</v>
      </c>
    </row>
    <row r="1105" spans="1:5" ht="12.75" customHeight="1" x14ac:dyDescent="0.15">
      <c r="A1105" s="78">
        <v>17</v>
      </c>
      <c r="B1105" s="79" t="s">
        <v>2442</v>
      </c>
      <c r="C1105" s="78">
        <v>3395</v>
      </c>
      <c r="D1105" s="78" t="s">
        <v>1287</v>
      </c>
      <c r="E1105" s="80">
        <v>77.996893717756706</v>
      </c>
    </row>
    <row r="1106" spans="1:5" ht="12.75" customHeight="1" x14ac:dyDescent="0.15">
      <c r="A1106" s="78">
        <v>17</v>
      </c>
      <c r="B1106" s="79" t="s">
        <v>2442</v>
      </c>
      <c r="C1106" s="78">
        <v>3401</v>
      </c>
      <c r="D1106" s="78" t="s">
        <v>1286</v>
      </c>
      <c r="E1106" s="80">
        <v>50.723128479131198</v>
      </c>
    </row>
    <row r="1107" spans="1:5" ht="12.75" customHeight="1" x14ac:dyDescent="0.15">
      <c r="A1107" s="78">
        <v>17</v>
      </c>
      <c r="B1107" s="79" t="s">
        <v>2442</v>
      </c>
      <c r="C1107" s="78">
        <v>3402</v>
      </c>
      <c r="D1107" s="78" t="s">
        <v>1285</v>
      </c>
      <c r="E1107" s="80">
        <v>58.415439486736403</v>
      </c>
    </row>
    <row r="1108" spans="1:5" ht="12.75" customHeight="1" x14ac:dyDescent="0.15">
      <c r="A1108" s="78">
        <v>17</v>
      </c>
      <c r="B1108" s="79" t="s">
        <v>2442</v>
      </c>
      <c r="C1108" s="78">
        <v>3405</v>
      </c>
      <c r="D1108" s="78" t="s">
        <v>1284</v>
      </c>
      <c r="E1108" s="80">
        <v>44.042533867851702</v>
      </c>
    </row>
    <row r="1109" spans="1:5" ht="12.75" customHeight="1" x14ac:dyDescent="0.15">
      <c r="A1109" s="78">
        <v>17</v>
      </c>
      <c r="B1109" s="79" t="s">
        <v>2442</v>
      </c>
      <c r="C1109" s="78">
        <v>3407</v>
      </c>
      <c r="D1109" s="78" t="s">
        <v>1283</v>
      </c>
      <c r="E1109" s="80">
        <v>48.2494818463394</v>
      </c>
    </row>
    <row r="1110" spans="1:5" ht="12.75" customHeight="1" x14ac:dyDescent="0.15">
      <c r="A1110" s="78">
        <v>17</v>
      </c>
      <c r="B1110" s="79" t="s">
        <v>2442</v>
      </c>
      <c r="C1110" s="78">
        <v>3408</v>
      </c>
      <c r="D1110" s="78" t="s">
        <v>1282</v>
      </c>
      <c r="E1110" s="80">
        <v>96.150563479927499</v>
      </c>
    </row>
    <row r="1111" spans="1:5" ht="12.75" customHeight="1" x14ac:dyDescent="0.15">
      <c r="A1111" s="78">
        <v>17</v>
      </c>
      <c r="B1111" s="79" t="s">
        <v>2442</v>
      </c>
      <c r="C1111" s="78">
        <v>3422</v>
      </c>
      <c r="D1111" s="78" t="s">
        <v>1281</v>
      </c>
      <c r="E1111" s="80">
        <v>33.991218689639602</v>
      </c>
    </row>
    <row r="1112" spans="1:5" ht="12.75" customHeight="1" x14ac:dyDescent="0.15">
      <c r="A1112" s="78">
        <v>17</v>
      </c>
      <c r="B1112" s="79" t="s">
        <v>2442</v>
      </c>
      <c r="C1112" s="78">
        <v>3423</v>
      </c>
      <c r="D1112" s="78" t="s">
        <v>1280</v>
      </c>
      <c r="E1112" s="80">
        <v>50.670655633093901</v>
      </c>
    </row>
    <row r="1113" spans="1:5" ht="12.75" customHeight="1" x14ac:dyDescent="0.15">
      <c r="A1113" s="78">
        <v>17</v>
      </c>
      <c r="B1113" s="79" t="s">
        <v>2442</v>
      </c>
      <c r="C1113" s="78">
        <v>3424</v>
      </c>
      <c r="D1113" s="78" t="s">
        <v>1279</v>
      </c>
      <c r="E1113" s="80">
        <v>64.038730765129699</v>
      </c>
    </row>
    <row r="1114" spans="1:5" ht="12.75" customHeight="1" x14ac:dyDescent="0.15">
      <c r="A1114" s="78">
        <v>17</v>
      </c>
      <c r="B1114" s="79" t="s">
        <v>2442</v>
      </c>
      <c r="C1114" s="78">
        <v>3426</v>
      </c>
      <c r="D1114" s="78" t="s">
        <v>1278</v>
      </c>
      <c r="E1114" s="80">
        <v>36.384322605967697</v>
      </c>
    </row>
    <row r="1115" spans="1:5" ht="12.75" customHeight="1" x14ac:dyDescent="0.15">
      <c r="A1115" s="78">
        <v>17</v>
      </c>
      <c r="B1115" s="79" t="s">
        <v>2442</v>
      </c>
      <c r="C1115" s="78">
        <v>3427</v>
      </c>
      <c r="D1115" s="78" t="s">
        <v>1277</v>
      </c>
      <c r="E1115" s="80">
        <v>114.425111373265</v>
      </c>
    </row>
    <row r="1116" spans="1:5" ht="12.75" customHeight="1" x14ac:dyDescent="0.15">
      <c r="A1116" s="78">
        <v>17</v>
      </c>
      <c r="B1116" s="79" t="s">
        <v>2442</v>
      </c>
      <c r="C1116" s="78">
        <v>3441</v>
      </c>
      <c r="D1116" s="78" t="s">
        <v>1276</v>
      </c>
      <c r="E1116" s="80">
        <v>19.442727886297199</v>
      </c>
    </row>
    <row r="1117" spans="1:5" ht="12.75" customHeight="1" x14ac:dyDescent="0.15">
      <c r="A1117" s="78">
        <v>17</v>
      </c>
      <c r="B1117" s="79" t="s">
        <v>2442</v>
      </c>
      <c r="C1117" s="78">
        <v>3442</v>
      </c>
      <c r="D1117" s="78" t="s">
        <v>1275</v>
      </c>
      <c r="E1117" s="80">
        <v>52.835765863014998</v>
      </c>
    </row>
    <row r="1118" spans="1:5" ht="12.75" customHeight="1" x14ac:dyDescent="0.15">
      <c r="A1118" s="78">
        <v>17</v>
      </c>
      <c r="B1118" s="79" t="s">
        <v>2442</v>
      </c>
      <c r="C1118" s="78">
        <v>3443</v>
      </c>
      <c r="D1118" s="78" t="s">
        <v>1274</v>
      </c>
      <c r="E1118" s="80">
        <v>123.270233557138</v>
      </c>
    </row>
    <row r="1119" spans="1:5" ht="12.75" customHeight="1" x14ac:dyDescent="0.15">
      <c r="A1119" s="78">
        <v>17</v>
      </c>
      <c r="B1119" s="79" t="s">
        <v>2442</v>
      </c>
      <c r="C1119" s="78">
        <v>3444</v>
      </c>
      <c r="D1119" s="78" t="s">
        <v>1273</v>
      </c>
      <c r="E1119" s="80">
        <v>78.934347994946705</v>
      </c>
    </row>
    <row r="1120" spans="1:5" ht="12.75" customHeight="1" x14ac:dyDescent="0.15">
      <c r="A1120" s="78">
        <v>18</v>
      </c>
      <c r="B1120" s="79" t="s">
        <v>2443</v>
      </c>
      <c r="C1120" s="78">
        <v>3506</v>
      </c>
      <c r="D1120" s="78" t="s">
        <v>1272</v>
      </c>
      <c r="E1120" s="80">
        <v>75.936725020385097</v>
      </c>
    </row>
    <row r="1121" spans="1:5" ht="12.75" customHeight="1" x14ac:dyDescent="0.15">
      <c r="A1121" s="78">
        <v>18</v>
      </c>
      <c r="B1121" s="79" t="s">
        <v>2443</v>
      </c>
      <c r="C1121" s="78">
        <v>3513</v>
      </c>
      <c r="D1121" s="78" t="s">
        <v>1271</v>
      </c>
      <c r="E1121" s="80">
        <v>16.634435684561101</v>
      </c>
    </row>
    <row r="1122" spans="1:5" ht="12.75" customHeight="1" x14ac:dyDescent="0.15">
      <c r="A1122" s="78">
        <v>18</v>
      </c>
      <c r="B1122" s="79" t="s">
        <v>2443</v>
      </c>
      <c r="C1122" s="78">
        <v>3514</v>
      </c>
      <c r="D1122" s="78" t="s">
        <v>1270</v>
      </c>
      <c r="E1122" s="80">
        <v>10.606292264052501</v>
      </c>
    </row>
    <row r="1123" spans="1:5" ht="12.75" customHeight="1" x14ac:dyDescent="0.15">
      <c r="A1123" s="78">
        <v>18</v>
      </c>
      <c r="B1123" s="79" t="s">
        <v>2443</v>
      </c>
      <c r="C1123" s="78">
        <v>3542</v>
      </c>
      <c r="D1123" s="78" t="s">
        <v>1269</v>
      </c>
      <c r="E1123" s="80">
        <v>74.636131025557106</v>
      </c>
    </row>
    <row r="1124" spans="1:5" ht="12.75" customHeight="1" x14ac:dyDescent="0.15">
      <c r="A1124" s="78">
        <v>18</v>
      </c>
      <c r="B1124" s="79" t="s">
        <v>2443</v>
      </c>
      <c r="C1124" s="78">
        <v>3543</v>
      </c>
      <c r="D1124" s="78" t="s">
        <v>1268</v>
      </c>
      <c r="E1124" s="80">
        <v>115.942965611365</v>
      </c>
    </row>
    <row r="1125" spans="1:5" ht="12.75" customHeight="1" x14ac:dyDescent="0.15">
      <c r="A1125" s="78">
        <v>18</v>
      </c>
      <c r="B1125" s="79" t="s">
        <v>2443</v>
      </c>
      <c r="C1125" s="78">
        <v>3544</v>
      </c>
      <c r="D1125" s="78" t="s">
        <v>2444</v>
      </c>
      <c r="E1125" s="80">
        <v>61.953980545391801</v>
      </c>
    </row>
    <row r="1126" spans="1:5" ht="12.75" customHeight="1" x14ac:dyDescent="0.15">
      <c r="A1126" s="78">
        <v>18</v>
      </c>
      <c r="B1126" s="79" t="s">
        <v>2443</v>
      </c>
      <c r="C1126" s="78">
        <v>3551</v>
      </c>
      <c r="D1126" s="78" t="s">
        <v>1267</v>
      </c>
      <c r="E1126" s="80">
        <v>37.532702674526298</v>
      </c>
    </row>
    <row r="1127" spans="1:5" ht="12.75" customHeight="1" x14ac:dyDescent="0.15">
      <c r="A1127" s="78">
        <v>18</v>
      </c>
      <c r="B1127" s="79" t="s">
        <v>2443</v>
      </c>
      <c r="C1127" s="78">
        <v>3561</v>
      </c>
      <c r="D1127" s="78" t="s">
        <v>1266</v>
      </c>
      <c r="E1127" s="80">
        <v>108.14127701101501</v>
      </c>
    </row>
    <row r="1128" spans="1:5" ht="12.75" customHeight="1" x14ac:dyDescent="0.15">
      <c r="A1128" s="78">
        <v>18</v>
      </c>
      <c r="B1128" s="79" t="s">
        <v>2443</v>
      </c>
      <c r="C1128" s="78">
        <v>3572</v>
      </c>
      <c r="D1128" s="78" t="s">
        <v>1265</v>
      </c>
      <c r="E1128" s="80">
        <v>13.902854339939999</v>
      </c>
    </row>
    <row r="1129" spans="1:5" ht="12.75" customHeight="1" x14ac:dyDescent="0.15">
      <c r="A1129" s="78">
        <v>18</v>
      </c>
      <c r="B1129" s="79" t="s">
        <v>2443</v>
      </c>
      <c r="C1129" s="78">
        <v>3575</v>
      </c>
      <c r="D1129" s="78" t="s">
        <v>1264</v>
      </c>
      <c r="E1129" s="80">
        <v>50.209891258035199</v>
      </c>
    </row>
    <row r="1130" spans="1:5" ht="12.75" customHeight="1" x14ac:dyDescent="0.15">
      <c r="A1130" s="78">
        <v>18</v>
      </c>
      <c r="B1130" s="79" t="s">
        <v>2443</v>
      </c>
      <c r="C1130" s="78">
        <v>3581</v>
      </c>
      <c r="D1130" s="78" t="s">
        <v>1263</v>
      </c>
      <c r="E1130" s="80">
        <v>14.356625412628301</v>
      </c>
    </row>
    <row r="1131" spans="1:5" ht="12.75" customHeight="1" x14ac:dyDescent="0.15">
      <c r="A1131" s="78">
        <v>18</v>
      </c>
      <c r="B1131" s="79" t="s">
        <v>2443</v>
      </c>
      <c r="C1131" s="78">
        <v>3582</v>
      </c>
      <c r="D1131" s="78" t="s">
        <v>1262</v>
      </c>
      <c r="E1131" s="80">
        <v>8.9885520965355195</v>
      </c>
    </row>
    <row r="1132" spans="1:5" ht="12.75" customHeight="1" x14ac:dyDescent="0.15">
      <c r="A1132" s="78">
        <v>18</v>
      </c>
      <c r="B1132" s="79" t="s">
        <v>2443</v>
      </c>
      <c r="C1132" s="78">
        <v>3603</v>
      </c>
      <c r="D1132" s="78" t="s">
        <v>1261</v>
      </c>
      <c r="E1132" s="80">
        <v>35.380718232385398</v>
      </c>
    </row>
    <row r="1133" spans="1:5" ht="12.75" customHeight="1" x14ac:dyDescent="0.15">
      <c r="A1133" s="78">
        <v>18</v>
      </c>
      <c r="B1133" s="79" t="s">
        <v>2443</v>
      </c>
      <c r="C1133" s="78">
        <v>3618</v>
      </c>
      <c r="D1133" s="78" t="s">
        <v>1260</v>
      </c>
      <c r="E1133" s="80">
        <v>109.099273943969</v>
      </c>
    </row>
    <row r="1134" spans="1:5" ht="12.75" customHeight="1" x14ac:dyDescent="0.15">
      <c r="A1134" s="78">
        <v>18</v>
      </c>
      <c r="B1134" s="79" t="s">
        <v>2443</v>
      </c>
      <c r="C1134" s="78">
        <v>3619</v>
      </c>
      <c r="D1134" s="78" t="s">
        <v>1259</v>
      </c>
      <c r="E1134" s="80">
        <v>155.76499797209601</v>
      </c>
    </row>
    <row r="1135" spans="1:5" ht="12.75" customHeight="1" x14ac:dyDescent="0.15">
      <c r="A1135" s="78">
        <v>18</v>
      </c>
      <c r="B1135" s="79" t="s">
        <v>2443</v>
      </c>
      <c r="C1135" s="78">
        <v>3633</v>
      </c>
      <c r="D1135" s="78" t="s">
        <v>1258</v>
      </c>
      <c r="E1135" s="80">
        <v>4.09041866866768</v>
      </c>
    </row>
    <row r="1136" spans="1:5" ht="12.75" customHeight="1" x14ac:dyDescent="0.15">
      <c r="A1136" s="78">
        <v>18</v>
      </c>
      <c r="B1136" s="79" t="s">
        <v>2443</v>
      </c>
      <c r="C1136" s="78">
        <v>3637</v>
      </c>
      <c r="D1136" s="78" t="s">
        <v>1257</v>
      </c>
      <c r="E1136" s="80">
        <v>6.5598732215722402</v>
      </c>
    </row>
    <row r="1137" spans="1:5" ht="12.75" customHeight="1" x14ac:dyDescent="0.15">
      <c r="A1137" s="78">
        <v>18</v>
      </c>
      <c r="B1137" s="79" t="s">
        <v>2443</v>
      </c>
      <c r="C1137" s="78">
        <v>3638</v>
      </c>
      <c r="D1137" s="78" t="s">
        <v>1256</v>
      </c>
      <c r="E1137" s="80">
        <v>10.7945443844064</v>
      </c>
    </row>
    <row r="1138" spans="1:5" ht="12.75" customHeight="1" x14ac:dyDescent="0.15">
      <c r="A1138" s="78">
        <v>18</v>
      </c>
      <c r="B1138" s="79" t="s">
        <v>2443</v>
      </c>
      <c r="C1138" s="78">
        <v>3640</v>
      </c>
      <c r="D1138" s="78" t="s">
        <v>1255</v>
      </c>
      <c r="E1138" s="80">
        <v>13.163168410561401</v>
      </c>
    </row>
    <row r="1139" spans="1:5" ht="12.75" customHeight="1" x14ac:dyDescent="0.15">
      <c r="A1139" s="78">
        <v>18</v>
      </c>
      <c r="B1139" s="79" t="s">
        <v>2443</v>
      </c>
      <c r="C1139" s="78">
        <v>3661</v>
      </c>
      <c r="D1139" s="78" t="s">
        <v>1254</v>
      </c>
      <c r="E1139" s="80">
        <v>72.837637812560303</v>
      </c>
    </row>
    <row r="1140" spans="1:5" ht="12.75" customHeight="1" x14ac:dyDescent="0.15">
      <c r="A1140" s="78">
        <v>18</v>
      </c>
      <c r="B1140" s="79" t="s">
        <v>2443</v>
      </c>
      <c r="C1140" s="78">
        <v>3662</v>
      </c>
      <c r="D1140" s="78" t="s">
        <v>1253</v>
      </c>
      <c r="E1140" s="80">
        <v>7.9220628019638903</v>
      </c>
    </row>
    <row r="1141" spans="1:5" ht="12.75" customHeight="1" x14ac:dyDescent="0.15">
      <c r="A1141" s="78">
        <v>18</v>
      </c>
      <c r="B1141" s="79" t="s">
        <v>2443</v>
      </c>
      <c r="C1141" s="78">
        <v>3663</v>
      </c>
      <c r="D1141" s="78" t="s">
        <v>1252</v>
      </c>
      <c r="E1141" s="80">
        <v>11.513161011766</v>
      </c>
    </row>
    <row r="1142" spans="1:5" ht="12.75" customHeight="1" x14ac:dyDescent="0.15">
      <c r="A1142" s="78">
        <v>18</v>
      </c>
      <c r="B1142" s="79" t="s">
        <v>2443</v>
      </c>
      <c r="C1142" s="78">
        <v>3668</v>
      </c>
      <c r="D1142" s="78" t="s">
        <v>1251</v>
      </c>
      <c r="E1142" s="80">
        <v>41.378863571000601</v>
      </c>
    </row>
    <row r="1143" spans="1:5" ht="12.75" customHeight="1" x14ac:dyDescent="0.15">
      <c r="A1143" s="78">
        <v>18</v>
      </c>
      <c r="B1143" s="79" t="s">
        <v>2443</v>
      </c>
      <c r="C1143" s="78">
        <v>3669</v>
      </c>
      <c r="D1143" s="78" t="s">
        <v>1250</v>
      </c>
      <c r="E1143" s="80">
        <v>10.5344780880369</v>
      </c>
    </row>
    <row r="1144" spans="1:5" ht="12.75" customHeight="1" x14ac:dyDescent="0.15">
      <c r="A1144" s="78">
        <v>18</v>
      </c>
      <c r="B1144" s="79" t="s">
        <v>2443</v>
      </c>
      <c r="C1144" s="78">
        <v>3670</v>
      </c>
      <c r="D1144" s="78" t="s">
        <v>1249</v>
      </c>
      <c r="E1144" s="80">
        <v>7.2809000920146998</v>
      </c>
    </row>
    <row r="1145" spans="1:5" ht="12.75" customHeight="1" x14ac:dyDescent="0.15">
      <c r="A1145" s="78">
        <v>18</v>
      </c>
      <c r="B1145" s="79" t="s">
        <v>2443</v>
      </c>
      <c r="C1145" s="78">
        <v>3672</v>
      </c>
      <c r="D1145" s="78" t="s">
        <v>1248</v>
      </c>
      <c r="E1145" s="80">
        <v>99.276599544840096</v>
      </c>
    </row>
    <row r="1146" spans="1:5" ht="12.75" customHeight="1" x14ac:dyDescent="0.15">
      <c r="A1146" s="78">
        <v>18</v>
      </c>
      <c r="B1146" s="79" t="s">
        <v>2443</v>
      </c>
      <c r="C1146" s="78">
        <v>3673</v>
      </c>
      <c r="D1146" s="78" t="s">
        <v>1247</v>
      </c>
      <c r="E1146" s="80">
        <v>46.600671132492202</v>
      </c>
    </row>
    <row r="1147" spans="1:5" ht="12.75" customHeight="1" x14ac:dyDescent="0.15">
      <c r="A1147" s="78">
        <v>18</v>
      </c>
      <c r="B1147" s="79" t="s">
        <v>2443</v>
      </c>
      <c r="C1147" s="78">
        <v>3681</v>
      </c>
      <c r="D1147" s="78" t="s">
        <v>1246</v>
      </c>
      <c r="E1147" s="80">
        <v>26.263555874634701</v>
      </c>
    </row>
    <row r="1148" spans="1:5" ht="12.75" customHeight="1" x14ac:dyDescent="0.15">
      <c r="A1148" s="78">
        <v>18</v>
      </c>
      <c r="B1148" s="79" t="s">
        <v>2443</v>
      </c>
      <c r="C1148" s="78">
        <v>3695</v>
      </c>
      <c r="D1148" s="78" t="s">
        <v>1245</v>
      </c>
      <c r="E1148" s="80">
        <v>13.999125865062201</v>
      </c>
    </row>
    <row r="1149" spans="1:5" ht="12.75" customHeight="1" x14ac:dyDescent="0.15">
      <c r="A1149" s="78">
        <v>18</v>
      </c>
      <c r="B1149" s="79" t="s">
        <v>2443</v>
      </c>
      <c r="C1149" s="78">
        <v>3701</v>
      </c>
      <c r="D1149" s="78" t="s">
        <v>1244</v>
      </c>
      <c r="E1149" s="80">
        <v>40.682126546192599</v>
      </c>
    </row>
    <row r="1150" spans="1:5" ht="12.75" customHeight="1" x14ac:dyDescent="0.15">
      <c r="A1150" s="78">
        <v>18</v>
      </c>
      <c r="B1150" s="79" t="s">
        <v>2443</v>
      </c>
      <c r="C1150" s="78">
        <v>3711</v>
      </c>
      <c r="D1150" s="78" t="s">
        <v>1243</v>
      </c>
      <c r="E1150" s="80">
        <v>4.4370392135638896</v>
      </c>
    </row>
    <row r="1151" spans="1:5" ht="12.75" customHeight="1" x14ac:dyDescent="0.15">
      <c r="A1151" s="78">
        <v>18</v>
      </c>
      <c r="B1151" s="79" t="s">
        <v>2443</v>
      </c>
      <c r="C1151" s="78">
        <v>3712</v>
      </c>
      <c r="D1151" s="78" t="s">
        <v>1242</v>
      </c>
      <c r="E1151" s="80">
        <v>15.283143659239</v>
      </c>
    </row>
    <row r="1152" spans="1:5" ht="12.75" customHeight="1" x14ac:dyDescent="0.15">
      <c r="A1152" s="78">
        <v>18</v>
      </c>
      <c r="B1152" s="79" t="s">
        <v>2443</v>
      </c>
      <c r="C1152" s="78">
        <v>3713</v>
      </c>
      <c r="D1152" s="78" t="s">
        <v>1241</v>
      </c>
      <c r="E1152" s="80">
        <v>14.8512092256102</v>
      </c>
    </row>
    <row r="1153" spans="1:5" ht="12.75" customHeight="1" x14ac:dyDescent="0.15">
      <c r="A1153" s="78">
        <v>18</v>
      </c>
      <c r="B1153" s="79" t="s">
        <v>2443</v>
      </c>
      <c r="C1153" s="78">
        <v>3714</v>
      </c>
      <c r="D1153" s="78" t="s">
        <v>2445</v>
      </c>
      <c r="E1153" s="80">
        <v>71.526636036286405</v>
      </c>
    </row>
    <row r="1154" spans="1:5" ht="12.75" customHeight="1" x14ac:dyDescent="0.15">
      <c r="A1154" s="78">
        <v>18</v>
      </c>
      <c r="B1154" s="79" t="s">
        <v>2443</v>
      </c>
      <c r="C1154" s="78">
        <v>3715</v>
      </c>
      <c r="D1154" s="78" t="s">
        <v>3387</v>
      </c>
      <c r="E1154" s="80">
        <v>35.147397324140897</v>
      </c>
    </row>
    <row r="1155" spans="1:5" ht="12.75" customHeight="1" x14ac:dyDescent="0.15">
      <c r="A1155" s="78">
        <v>18</v>
      </c>
      <c r="B1155" s="79" t="s">
        <v>2443</v>
      </c>
      <c r="C1155" s="78">
        <v>3721</v>
      </c>
      <c r="D1155" s="78" t="s">
        <v>1240</v>
      </c>
      <c r="E1155" s="80">
        <v>34.286556446732199</v>
      </c>
    </row>
    <row r="1156" spans="1:5" ht="12.75" customHeight="1" x14ac:dyDescent="0.15">
      <c r="A1156" s="78">
        <v>18</v>
      </c>
      <c r="B1156" s="79" t="s">
        <v>2443</v>
      </c>
      <c r="C1156" s="78">
        <v>3722</v>
      </c>
      <c r="D1156" s="78" t="s">
        <v>1239</v>
      </c>
      <c r="E1156" s="80">
        <v>52.805457075614598</v>
      </c>
    </row>
    <row r="1157" spans="1:5" ht="12.75" customHeight="1" x14ac:dyDescent="0.15">
      <c r="A1157" s="78">
        <v>18</v>
      </c>
      <c r="B1157" s="79" t="s">
        <v>2443</v>
      </c>
      <c r="C1157" s="78">
        <v>3723</v>
      </c>
      <c r="D1157" s="78" t="s">
        <v>1238</v>
      </c>
      <c r="E1157" s="80">
        <v>13.586373184078999</v>
      </c>
    </row>
    <row r="1158" spans="1:5" ht="12.75" customHeight="1" x14ac:dyDescent="0.15">
      <c r="A1158" s="78">
        <v>18</v>
      </c>
      <c r="B1158" s="79" t="s">
        <v>2443</v>
      </c>
      <c r="C1158" s="78">
        <v>3731</v>
      </c>
      <c r="D1158" s="78" t="s">
        <v>1237</v>
      </c>
      <c r="E1158" s="80">
        <v>17.794314287102001</v>
      </c>
    </row>
    <row r="1159" spans="1:5" ht="12.75" customHeight="1" x14ac:dyDescent="0.15">
      <c r="A1159" s="78">
        <v>18</v>
      </c>
      <c r="B1159" s="79" t="s">
        <v>2443</v>
      </c>
      <c r="C1159" s="78">
        <v>3732</v>
      </c>
      <c r="D1159" s="78" t="s">
        <v>1236</v>
      </c>
      <c r="E1159" s="80">
        <v>52.563316278415002</v>
      </c>
    </row>
    <row r="1160" spans="1:5" ht="12.75" customHeight="1" x14ac:dyDescent="0.15">
      <c r="A1160" s="78">
        <v>18</v>
      </c>
      <c r="B1160" s="79" t="s">
        <v>2443</v>
      </c>
      <c r="C1160" s="78">
        <v>3733</v>
      </c>
      <c r="D1160" s="78" t="s">
        <v>1235</v>
      </c>
      <c r="E1160" s="80">
        <v>19.6082413879606</v>
      </c>
    </row>
    <row r="1161" spans="1:5" ht="12.75" customHeight="1" x14ac:dyDescent="0.15">
      <c r="A1161" s="78">
        <v>18</v>
      </c>
      <c r="B1161" s="79" t="s">
        <v>2443</v>
      </c>
      <c r="C1161" s="78">
        <v>3734</v>
      </c>
      <c r="D1161" s="78" t="s">
        <v>1234</v>
      </c>
      <c r="E1161" s="80">
        <v>25.845506083109001</v>
      </c>
    </row>
    <row r="1162" spans="1:5" ht="12.75" customHeight="1" x14ac:dyDescent="0.15">
      <c r="A1162" s="78">
        <v>18</v>
      </c>
      <c r="B1162" s="79" t="s">
        <v>2443</v>
      </c>
      <c r="C1162" s="78">
        <v>3746</v>
      </c>
      <c r="D1162" s="78" t="s">
        <v>1233</v>
      </c>
      <c r="E1162" s="80">
        <v>88.659264138436797</v>
      </c>
    </row>
    <row r="1163" spans="1:5" ht="12.75" customHeight="1" x14ac:dyDescent="0.15">
      <c r="A1163" s="78">
        <v>18</v>
      </c>
      <c r="B1163" s="79" t="s">
        <v>2443</v>
      </c>
      <c r="C1163" s="78">
        <v>3752</v>
      </c>
      <c r="D1163" s="78" t="s">
        <v>1232</v>
      </c>
      <c r="E1163" s="80">
        <v>34.391035710654599</v>
      </c>
    </row>
    <row r="1164" spans="1:5" ht="12.75" customHeight="1" x14ac:dyDescent="0.15">
      <c r="A1164" s="78">
        <v>18</v>
      </c>
      <c r="B1164" s="79" t="s">
        <v>2443</v>
      </c>
      <c r="C1164" s="78">
        <v>3762</v>
      </c>
      <c r="D1164" s="78" t="s">
        <v>1231</v>
      </c>
      <c r="E1164" s="80">
        <v>150.616063956397</v>
      </c>
    </row>
    <row r="1165" spans="1:5" ht="12.75" customHeight="1" x14ac:dyDescent="0.15">
      <c r="A1165" s="78">
        <v>18</v>
      </c>
      <c r="B1165" s="79" t="s">
        <v>2443</v>
      </c>
      <c r="C1165" s="78">
        <v>3764</v>
      </c>
      <c r="D1165" s="78" t="s">
        <v>1230</v>
      </c>
      <c r="E1165" s="80">
        <v>69.234936167484705</v>
      </c>
    </row>
    <row r="1166" spans="1:5" ht="12.75" customHeight="1" x14ac:dyDescent="0.15">
      <c r="A1166" s="78">
        <v>18</v>
      </c>
      <c r="B1166" s="79" t="s">
        <v>2443</v>
      </c>
      <c r="C1166" s="78">
        <v>3781</v>
      </c>
      <c r="D1166" s="78" t="s">
        <v>1229</v>
      </c>
      <c r="E1166" s="80">
        <v>15.7040930148237</v>
      </c>
    </row>
    <row r="1167" spans="1:5" ht="12.75" customHeight="1" x14ac:dyDescent="0.15">
      <c r="A1167" s="78">
        <v>18</v>
      </c>
      <c r="B1167" s="79" t="s">
        <v>2443</v>
      </c>
      <c r="C1167" s="78">
        <v>3782</v>
      </c>
      <c r="D1167" s="78" t="s">
        <v>1228</v>
      </c>
      <c r="E1167" s="80">
        <v>31.175893870375699</v>
      </c>
    </row>
    <row r="1168" spans="1:5" ht="12.75" customHeight="1" x14ac:dyDescent="0.15">
      <c r="A1168" s="78">
        <v>18</v>
      </c>
      <c r="B1168" s="79" t="s">
        <v>2443</v>
      </c>
      <c r="C1168" s="78">
        <v>3783</v>
      </c>
      <c r="D1168" s="78" t="s">
        <v>1227</v>
      </c>
      <c r="E1168" s="80">
        <v>7.2507344266625502</v>
      </c>
    </row>
    <row r="1169" spans="1:5" ht="12.75" customHeight="1" x14ac:dyDescent="0.15">
      <c r="A1169" s="78">
        <v>18</v>
      </c>
      <c r="B1169" s="79" t="s">
        <v>2443</v>
      </c>
      <c r="C1169" s="78">
        <v>3784</v>
      </c>
      <c r="D1169" s="78" t="s">
        <v>1226</v>
      </c>
      <c r="E1169" s="80">
        <v>40.841966934582501</v>
      </c>
    </row>
    <row r="1170" spans="1:5" ht="12.75" customHeight="1" x14ac:dyDescent="0.15">
      <c r="A1170" s="78">
        <v>18</v>
      </c>
      <c r="B1170" s="79" t="s">
        <v>2443</v>
      </c>
      <c r="C1170" s="78">
        <v>3785</v>
      </c>
      <c r="D1170" s="78" t="s">
        <v>3388</v>
      </c>
      <c r="E1170" s="80">
        <v>24.000535163671799</v>
      </c>
    </row>
    <row r="1171" spans="1:5" ht="12.75" customHeight="1" x14ac:dyDescent="0.15">
      <c r="A1171" s="78">
        <v>18</v>
      </c>
      <c r="B1171" s="79" t="s">
        <v>2443</v>
      </c>
      <c r="C1171" s="78">
        <v>3786</v>
      </c>
      <c r="D1171" s="78" t="s">
        <v>1225</v>
      </c>
      <c r="E1171" s="80">
        <v>38.613725034509699</v>
      </c>
    </row>
    <row r="1172" spans="1:5" ht="12.75" customHeight="1" x14ac:dyDescent="0.15">
      <c r="A1172" s="78">
        <v>18</v>
      </c>
      <c r="B1172" s="79" t="s">
        <v>2443</v>
      </c>
      <c r="C1172" s="78">
        <v>3787</v>
      </c>
      <c r="D1172" s="78" t="s">
        <v>1224</v>
      </c>
      <c r="E1172" s="80">
        <v>49.877374640424399</v>
      </c>
    </row>
    <row r="1173" spans="1:5" ht="12.75" customHeight="1" x14ac:dyDescent="0.15">
      <c r="A1173" s="78">
        <v>18</v>
      </c>
      <c r="B1173" s="79" t="s">
        <v>2443</v>
      </c>
      <c r="C1173" s="78">
        <v>3788</v>
      </c>
      <c r="D1173" s="78" t="s">
        <v>1223</v>
      </c>
      <c r="E1173" s="80">
        <v>31.9258216114183</v>
      </c>
    </row>
    <row r="1174" spans="1:5" ht="12.75" customHeight="1" x14ac:dyDescent="0.15">
      <c r="A1174" s="78">
        <v>18</v>
      </c>
      <c r="B1174" s="79" t="s">
        <v>2443</v>
      </c>
      <c r="C1174" s="78">
        <v>3789</v>
      </c>
      <c r="D1174" s="78" t="s">
        <v>1222</v>
      </c>
      <c r="E1174" s="80">
        <v>18.827839428382099</v>
      </c>
    </row>
    <row r="1175" spans="1:5" ht="12.75" customHeight="1" x14ac:dyDescent="0.15">
      <c r="A1175" s="78">
        <v>18</v>
      </c>
      <c r="B1175" s="79" t="s">
        <v>2443</v>
      </c>
      <c r="C1175" s="78">
        <v>3790</v>
      </c>
      <c r="D1175" s="78" t="s">
        <v>1221</v>
      </c>
      <c r="E1175" s="80">
        <v>16.748773842316499</v>
      </c>
    </row>
    <row r="1176" spans="1:5" ht="12.75" customHeight="1" x14ac:dyDescent="0.15">
      <c r="A1176" s="78">
        <v>18</v>
      </c>
      <c r="B1176" s="79" t="s">
        <v>2443</v>
      </c>
      <c r="C1176" s="78">
        <v>3791</v>
      </c>
      <c r="D1176" s="78" t="s">
        <v>1220</v>
      </c>
      <c r="E1176" s="80">
        <v>22.973732635176201</v>
      </c>
    </row>
    <row r="1177" spans="1:5" ht="12.75" customHeight="1" x14ac:dyDescent="0.15">
      <c r="A1177" s="78">
        <v>18</v>
      </c>
      <c r="B1177" s="79" t="s">
        <v>2443</v>
      </c>
      <c r="C1177" s="78">
        <v>3792</v>
      </c>
      <c r="D1177" s="78" t="s">
        <v>1219</v>
      </c>
      <c r="E1177" s="80">
        <v>67.221096688199694</v>
      </c>
    </row>
    <row r="1178" spans="1:5" ht="12.75" customHeight="1" x14ac:dyDescent="0.15">
      <c r="A1178" s="78">
        <v>18</v>
      </c>
      <c r="B1178" s="79" t="s">
        <v>2443</v>
      </c>
      <c r="C1178" s="78">
        <v>3804</v>
      </c>
      <c r="D1178" s="78" t="s">
        <v>1218</v>
      </c>
      <c r="E1178" s="80">
        <v>13.005548454705901</v>
      </c>
    </row>
    <row r="1179" spans="1:5" ht="12.75" customHeight="1" x14ac:dyDescent="0.15">
      <c r="A1179" s="78">
        <v>18</v>
      </c>
      <c r="B1179" s="79" t="s">
        <v>2443</v>
      </c>
      <c r="C1179" s="78">
        <v>3805</v>
      </c>
      <c r="D1179" s="78" t="s">
        <v>1217</v>
      </c>
      <c r="E1179" s="80">
        <v>9.8732659143874901</v>
      </c>
    </row>
    <row r="1180" spans="1:5" ht="12.75" customHeight="1" x14ac:dyDescent="0.15">
      <c r="A1180" s="78">
        <v>18</v>
      </c>
      <c r="B1180" s="79" t="s">
        <v>2443</v>
      </c>
      <c r="C1180" s="78">
        <v>3808</v>
      </c>
      <c r="D1180" s="78" t="s">
        <v>1216</v>
      </c>
      <c r="E1180" s="80">
        <v>16.114403175597101</v>
      </c>
    </row>
    <row r="1181" spans="1:5" ht="12.75" customHeight="1" x14ac:dyDescent="0.15">
      <c r="A1181" s="78">
        <v>18</v>
      </c>
      <c r="B1181" s="79" t="s">
        <v>2443</v>
      </c>
      <c r="C1181" s="78">
        <v>3810</v>
      </c>
      <c r="D1181" s="78" t="s">
        <v>1215</v>
      </c>
      <c r="E1181" s="80">
        <v>8.5359452897203791</v>
      </c>
    </row>
    <row r="1182" spans="1:5" ht="12.75" customHeight="1" x14ac:dyDescent="0.15">
      <c r="A1182" s="78">
        <v>18</v>
      </c>
      <c r="B1182" s="79" t="s">
        <v>2443</v>
      </c>
      <c r="C1182" s="78">
        <v>3821</v>
      </c>
      <c r="D1182" s="78" t="s">
        <v>1214</v>
      </c>
      <c r="E1182" s="80">
        <v>38.0761588190555</v>
      </c>
    </row>
    <row r="1183" spans="1:5" ht="12.75" customHeight="1" x14ac:dyDescent="0.15">
      <c r="A1183" s="78">
        <v>18</v>
      </c>
      <c r="B1183" s="79" t="s">
        <v>2443</v>
      </c>
      <c r="C1183" s="78">
        <v>3822</v>
      </c>
      <c r="D1183" s="78" t="s">
        <v>1213</v>
      </c>
      <c r="E1183" s="80">
        <v>55.202383310993802</v>
      </c>
    </row>
    <row r="1184" spans="1:5" ht="12.75" customHeight="1" x14ac:dyDescent="0.15">
      <c r="A1184" s="78">
        <v>18</v>
      </c>
      <c r="B1184" s="79" t="s">
        <v>2443</v>
      </c>
      <c r="C1184" s="78">
        <v>3823</v>
      </c>
      <c r="D1184" s="78" t="s">
        <v>1212</v>
      </c>
      <c r="E1184" s="80">
        <v>24.4786630448247</v>
      </c>
    </row>
    <row r="1185" spans="1:5" ht="12.75" customHeight="1" x14ac:dyDescent="0.15">
      <c r="A1185" s="78">
        <v>18</v>
      </c>
      <c r="B1185" s="79" t="s">
        <v>2443</v>
      </c>
      <c r="C1185" s="78">
        <v>3831</v>
      </c>
      <c r="D1185" s="78" t="s">
        <v>1211</v>
      </c>
      <c r="E1185" s="80">
        <v>13.5088439045212</v>
      </c>
    </row>
    <row r="1186" spans="1:5" ht="12.75" customHeight="1" x14ac:dyDescent="0.15">
      <c r="A1186" s="78">
        <v>18</v>
      </c>
      <c r="B1186" s="79" t="s">
        <v>2443</v>
      </c>
      <c r="C1186" s="78">
        <v>3832</v>
      </c>
      <c r="D1186" s="78" t="s">
        <v>1210</v>
      </c>
      <c r="E1186" s="80">
        <v>36.486761182386097</v>
      </c>
    </row>
    <row r="1187" spans="1:5" ht="12.75" customHeight="1" x14ac:dyDescent="0.15">
      <c r="A1187" s="78">
        <v>18</v>
      </c>
      <c r="B1187" s="79" t="s">
        <v>2443</v>
      </c>
      <c r="C1187" s="78">
        <v>3834</v>
      </c>
      <c r="D1187" s="78" t="s">
        <v>1209</v>
      </c>
      <c r="E1187" s="80">
        <v>39.260219575988103</v>
      </c>
    </row>
    <row r="1188" spans="1:5" ht="12.75" customHeight="1" x14ac:dyDescent="0.15">
      <c r="A1188" s="78">
        <v>18</v>
      </c>
      <c r="B1188" s="79" t="s">
        <v>2443</v>
      </c>
      <c r="C1188" s="78">
        <v>3835</v>
      </c>
      <c r="D1188" s="78" t="s">
        <v>1208</v>
      </c>
      <c r="E1188" s="80">
        <v>32.0531414032626</v>
      </c>
    </row>
    <row r="1189" spans="1:5" ht="12.75" customHeight="1" x14ac:dyDescent="0.15">
      <c r="A1189" s="78">
        <v>18</v>
      </c>
      <c r="B1189" s="79" t="s">
        <v>2443</v>
      </c>
      <c r="C1189" s="78">
        <v>3837</v>
      </c>
      <c r="D1189" s="78" t="s">
        <v>1207</v>
      </c>
      <c r="E1189" s="80">
        <v>26.9664058733056</v>
      </c>
    </row>
    <row r="1190" spans="1:5" ht="12.75" customHeight="1" x14ac:dyDescent="0.15">
      <c r="A1190" s="78">
        <v>18</v>
      </c>
      <c r="B1190" s="79" t="s">
        <v>2443</v>
      </c>
      <c r="C1190" s="78">
        <v>3847</v>
      </c>
      <c r="D1190" s="78" t="s">
        <v>1206</v>
      </c>
      <c r="E1190" s="80">
        <v>98.709852228407996</v>
      </c>
    </row>
    <row r="1191" spans="1:5" ht="12.75" customHeight="1" x14ac:dyDescent="0.15">
      <c r="A1191" s="78">
        <v>18</v>
      </c>
      <c r="B1191" s="79" t="s">
        <v>2443</v>
      </c>
      <c r="C1191" s="78">
        <v>3851</v>
      </c>
      <c r="D1191" s="78" t="s">
        <v>1205</v>
      </c>
      <c r="E1191" s="80">
        <v>161.605861276724</v>
      </c>
    </row>
    <row r="1192" spans="1:5" ht="12.75" customHeight="1" x14ac:dyDescent="0.15">
      <c r="A1192" s="78">
        <v>18</v>
      </c>
      <c r="B1192" s="79" t="s">
        <v>2443</v>
      </c>
      <c r="C1192" s="78">
        <v>3861</v>
      </c>
      <c r="D1192" s="78" t="s">
        <v>1204</v>
      </c>
      <c r="E1192" s="80">
        <v>18.990129855312599</v>
      </c>
    </row>
    <row r="1193" spans="1:5" ht="12.75" customHeight="1" x14ac:dyDescent="0.15">
      <c r="A1193" s="78">
        <v>18</v>
      </c>
      <c r="B1193" s="79" t="s">
        <v>2443</v>
      </c>
      <c r="C1193" s="78">
        <v>3862</v>
      </c>
      <c r="D1193" s="78" t="s">
        <v>1203</v>
      </c>
      <c r="E1193" s="80">
        <v>27.138637194277301</v>
      </c>
    </row>
    <row r="1194" spans="1:5" ht="12.75" customHeight="1" x14ac:dyDescent="0.15">
      <c r="A1194" s="78">
        <v>18</v>
      </c>
      <c r="B1194" s="79" t="s">
        <v>2443</v>
      </c>
      <c r="C1194" s="78">
        <v>3863</v>
      </c>
      <c r="D1194" s="78" t="s">
        <v>1202</v>
      </c>
      <c r="E1194" s="80">
        <v>15.3047055986833</v>
      </c>
    </row>
    <row r="1195" spans="1:5" ht="12.75" customHeight="1" x14ac:dyDescent="0.15">
      <c r="A1195" s="78">
        <v>18</v>
      </c>
      <c r="B1195" s="79" t="s">
        <v>2443</v>
      </c>
      <c r="C1195" s="78">
        <v>3871</v>
      </c>
      <c r="D1195" s="78" t="s">
        <v>3389</v>
      </c>
      <c r="E1195" s="80">
        <v>106.57545246717299</v>
      </c>
    </row>
    <row r="1196" spans="1:5" ht="12.75" customHeight="1" x14ac:dyDescent="0.15">
      <c r="A1196" s="78">
        <v>18</v>
      </c>
      <c r="B1196" s="79" t="s">
        <v>2443</v>
      </c>
      <c r="C1196" s="78">
        <v>3881</v>
      </c>
      <c r="D1196" s="78" t="s">
        <v>1201</v>
      </c>
      <c r="E1196" s="80">
        <v>5.5765102647562204</v>
      </c>
    </row>
    <row r="1197" spans="1:5" ht="12.75" customHeight="1" x14ac:dyDescent="0.15">
      <c r="A1197" s="78">
        <v>18</v>
      </c>
      <c r="B1197" s="79" t="s">
        <v>2443</v>
      </c>
      <c r="C1197" s="78">
        <v>3882</v>
      </c>
      <c r="D1197" s="78" t="s">
        <v>1200</v>
      </c>
      <c r="E1197" s="80">
        <v>9.6539025192021093</v>
      </c>
    </row>
    <row r="1198" spans="1:5" ht="12.75" customHeight="1" x14ac:dyDescent="0.15">
      <c r="A1198" s="78">
        <v>18</v>
      </c>
      <c r="B1198" s="79" t="s">
        <v>2443</v>
      </c>
      <c r="C1198" s="78">
        <v>3891</v>
      </c>
      <c r="D1198" s="78" t="s">
        <v>1199</v>
      </c>
      <c r="E1198" s="80">
        <v>67.330599033623002</v>
      </c>
    </row>
    <row r="1199" spans="1:5" ht="12.75" customHeight="1" x14ac:dyDescent="0.15">
      <c r="A1199" s="78">
        <v>18</v>
      </c>
      <c r="B1199" s="79" t="s">
        <v>2443</v>
      </c>
      <c r="C1199" s="78">
        <v>3901</v>
      </c>
      <c r="D1199" s="78" t="s">
        <v>1198</v>
      </c>
      <c r="E1199" s="80">
        <v>154.235030093798</v>
      </c>
    </row>
    <row r="1200" spans="1:5" ht="12.75" customHeight="1" x14ac:dyDescent="0.15">
      <c r="A1200" s="78">
        <v>18</v>
      </c>
      <c r="B1200" s="79" t="s">
        <v>2443</v>
      </c>
      <c r="C1200" s="78">
        <v>3911</v>
      </c>
      <c r="D1200" s="78" t="s">
        <v>1197</v>
      </c>
      <c r="E1200" s="80">
        <v>51.988839989718301</v>
      </c>
    </row>
    <row r="1201" spans="1:5" ht="12.75" customHeight="1" x14ac:dyDescent="0.15">
      <c r="A1201" s="78">
        <v>18</v>
      </c>
      <c r="B1201" s="79" t="s">
        <v>2443</v>
      </c>
      <c r="C1201" s="78">
        <v>3921</v>
      </c>
      <c r="D1201" s="78" t="s">
        <v>1196</v>
      </c>
      <c r="E1201" s="80">
        <v>110.461117327354</v>
      </c>
    </row>
    <row r="1202" spans="1:5" ht="12.75" customHeight="1" x14ac:dyDescent="0.15">
      <c r="A1202" s="78">
        <v>18</v>
      </c>
      <c r="B1202" s="79" t="s">
        <v>2443</v>
      </c>
      <c r="C1202" s="78">
        <v>3932</v>
      </c>
      <c r="D1202" s="78" t="s">
        <v>1195</v>
      </c>
      <c r="E1202" s="80">
        <v>19.954491305626998</v>
      </c>
    </row>
    <row r="1203" spans="1:5" ht="12.75" customHeight="1" x14ac:dyDescent="0.15">
      <c r="A1203" s="78">
        <v>18</v>
      </c>
      <c r="B1203" s="79" t="s">
        <v>2443</v>
      </c>
      <c r="C1203" s="78">
        <v>3945</v>
      </c>
      <c r="D1203" s="78" t="s">
        <v>1194</v>
      </c>
      <c r="E1203" s="80">
        <v>45.5661742096311</v>
      </c>
    </row>
    <row r="1204" spans="1:5" ht="12.75" customHeight="1" x14ac:dyDescent="0.15">
      <c r="A1204" s="78">
        <v>18</v>
      </c>
      <c r="B1204" s="79" t="s">
        <v>2443</v>
      </c>
      <c r="C1204" s="78">
        <v>3946</v>
      </c>
      <c r="D1204" s="78" t="s">
        <v>1193</v>
      </c>
      <c r="E1204" s="80">
        <v>40.198724448551303</v>
      </c>
    </row>
    <row r="1205" spans="1:5" ht="12.75" customHeight="1" x14ac:dyDescent="0.15">
      <c r="A1205" s="78">
        <v>18</v>
      </c>
      <c r="B1205" s="79" t="s">
        <v>2443</v>
      </c>
      <c r="C1205" s="78">
        <v>3947</v>
      </c>
      <c r="D1205" s="78" t="s">
        <v>1192</v>
      </c>
      <c r="E1205" s="80">
        <v>36.350485713531597</v>
      </c>
    </row>
    <row r="1206" spans="1:5" ht="12.75" customHeight="1" x14ac:dyDescent="0.15">
      <c r="A1206" s="78">
        <v>18</v>
      </c>
      <c r="B1206" s="79" t="s">
        <v>2443</v>
      </c>
      <c r="C1206" s="78">
        <v>3951</v>
      </c>
      <c r="D1206" s="78" t="s">
        <v>1191</v>
      </c>
      <c r="E1206" s="80">
        <v>30.700278369698498</v>
      </c>
    </row>
    <row r="1207" spans="1:5" ht="12.75" customHeight="1" x14ac:dyDescent="0.15">
      <c r="A1207" s="78">
        <v>18</v>
      </c>
      <c r="B1207" s="79" t="s">
        <v>2443</v>
      </c>
      <c r="C1207" s="78">
        <v>3952</v>
      </c>
      <c r="D1207" s="78" t="s">
        <v>1190</v>
      </c>
      <c r="E1207" s="80">
        <v>16.086918131560001</v>
      </c>
    </row>
    <row r="1208" spans="1:5" ht="12.75" customHeight="1" x14ac:dyDescent="0.15">
      <c r="A1208" s="78">
        <v>18</v>
      </c>
      <c r="B1208" s="79" t="s">
        <v>2443</v>
      </c>
      <c r="C1208" s="78">
        <v>3953</v>
      </c>
      <c r="D1208" s="78" t="s">
        <v>1189</v>
      </c>
      <c r="E1208" s="80">
        <v>47.813173363789602</v>
      </c>
    </row>
    <row r="1209" spans="1:5" ht="12.75" customHeight="1" x14ac:dyDescent="0.15">
      <c r="A1209" s="78">
        <v>18</v>
      </c>
      <c r="B1209" s="79" t="s">
        <v>2443</v>
      </c>
      <c r="C1209" s="78">
        <v>3954</v>
      </c>
      <c r="D1209" s="78" t="s">
        <v>1188</v>
      </c>
      <c r="E1209" s="80">
        <v>20.357243782970698</v>
      </c>
    </row>
    <row r="1210" spans="1:5" ht="12.75" customHeight="1" x14ac:dyDescent="0.15">
      <c r="A1210" s="78">
        <v>18</v>
      </c>
      <c r="B1210" s="79" t="s">
        <v>2443</v>
      </c>
      <c r="C1210" s="78">
        <v>3955</v>
      </c>
      <c r="D1210" s="78" t="s">
        <v>1187</v>
      </c>
      <c r="E1210" s="80">
        <v>67.434447939519501</v>
      </c>
    </row>
    <row r="1211" spans="1:5" ht="12.75" customHeight="1" x14ac:dyDescent="0.15">
      <c r="A1211" s="78">
        <v>18</v>
      </c>
      <c r="B1211" s="79" t="s">
        <v>2443</v>
      </c>
      <c r="C1211" s="78">
        <v>3961</v>
      </c>
      <c r="D1211" s="78" t="s">
        <v>1186</v>
      </c>
      <c r="E1211" s="80">
        <v>60.863314396636497</v>
      </c>
    </row>
    <row r="1212" spans="1:5" ht="12.75" customHeight="1" x14ac:dyDescent="0.15">
      <c r="A1212" s="78">
        <v>18</v>
      </c>
      <c r="B1212" s="79" t="s">
        <v>2443</v>
      </c>
      <c r="C1212" s="78">
        <v>3962</v>
      </c>
      <c r="D1212" s="78" t="s">
        <v>1185</v>
      </c>
      <c r="E1212" s="80">
        <v>52.487272521520303</v>
      </c>
    </row>
    <row r="1213" spans="1:5" ht="12.75" customHeight="1" x14ac:dyDescent="0.15">
      <c r="A1213" s="78">
        <v>18</v>
      </c>
      <c r="B1213" s="79" t="s">
        <v>2443</v>
      </c>
      <c r="C1213" s="78">
        <v>3972</v>
      </c>
      <c r="D1213" s="78" t="s">
        <v>1184</v>
      </c>
      <c r="E1213" s="80">
        <v>40.099523721527298</v>
      </c>
    </row>
    <row r="1214" spans="1:5" ht="12.75" customHeight="1" x14ac:dyDescent="0.15">
      <c r="A1214" s="78">
        <v>18</v>
      </c>
      <c r="B1214" s="79" t="s">
        <v>2443</v>
      </c>
      <c r="C1214" s="78">
        <v>3981</v>
      </c>
      <c r="D1214" s="78" t="s">
        <v>1183</v>
      </c>
      <c r="E1214" s="80">
        <v>79.8450498690882</v>
      </c>
    </row>
    <row r="1215" spans="1:5" ht="12.75" customHeight="1" x14ac:dyDescent="0.15">
      <c r="A1215" s="78">
        <v>18</v>
      </c>
      <c r="B1215" s="79" t="s">
        <v>2443</v>
      </c>
      <c r="C1215" s="78">
        <v>3982</v>
      </c>
      <c r="D1215" s="78" t="s">
        <v>1182</v>
      </c>
      <c r="E1215" s="80">
        <v>49.265441268914003</v>
      </c>
    </row>
    <row r="1216" spans="1:5" ht="12.75" customHeight="1" x14ac:dyDescent="0.15">
      <c r="A1216" s="78">
        <v>18</v>
      </c>
      <c r="B1216" s="79" t="s">
        <v>2443</v>
      </c>
      <c r="C1216" s="78">
        <v>3983</v>
      </c>
      <c r="D1216" s="78" t="s">
        <v>1181</v>
      </c>
      <c r="E1216" s="80">
        <v>37.066143465709899</v>
      </c>
    </row>
    <row r="1217" spans="1:5" ht="12.75" customHeight="1" x14ac:dyDescent="0.15">
      <c r="A1217" s="78">
        <v>18</v>
      </c>
      <c r="B1217" s="79" t="s">
        <v>2443</v>
      </c>
      <c r="C1217" s="78">
        <v>3985</v>
      </c>
      <c r="D1217" s="78" t="s">
        <v>1180</v>
      </c>
      <c r="E1217" s="80">
        <v>46.849639595958301</v>
      </c>
    </row>
    <row r="1218" spans="1:5" ht="12.75" customHeight="1" x14ac:dyDescent="0.15">
      <c r="A1218" s="78">
        <v>18</v>
      </c>
      <c r="B1218" s="79" t="s">
        <v>2443</v>
      </c>
      <c r="C1218" s="78">
        <v>3986</v>
      </c>
      <c r="D1218" s="78" t="s">
        <v>1179</v>
      </c>
      <c r="E1218" s="80">
        <v>65.218305774701406</v>
      </c>
    </row>
    <row r="1219" spans="1:5" ht="12.75" customHeight="1" x14ac:dyDescent="0.15">
      <c r="A1219" s="78">
        <v>18</v>
      </c>
      <c r="B1219" s="79" t="s">
        <v>2443</v>
      </c>
      <c r="C1219" s="78">
        <v>3987</v>
      </c>
      <c r="D1219" s="78" t="s">
        <v>1178</v>
      </c>
      <c r="E1219" s="80">
        <v>38.684424895712802</v>
      </c>
    </row>
    <row r="1220" spans="1:5" ht="12.75" customHeight="1" x14ac:dyDescent="0.15">
      <c r="A1220" s="78">
        <v>18</v>
      </c>
      <c r="B1220" s="79" t="s">
        <v>2443</v>
      </c>
      <c r="C1220" s="78">
        <v>3988</v>
      </c>
      <c r="D1220" s="78" t="s">
        <v>1177</v>
      </c>
      <c r="E1220" s="80">
        <v>67.772027153834301</v>
      </c>
    </row>
    <row r="1221" spans="1:5" ht="12.75" customHeight="1" x14ac:dyDescent="0.15">
      <c r="A1221" s="78">
        <v>19</v>
      </c>
      <c r="B1221" s="79" t="s">
        <v>2446</v>
      </c>
      <c r="C1221" s="78">
        <v>4001</v>
      </c>
      <c r="D1221" s="78" t="s">
        <v>1176</v>
      </c>
      <c r="E1221" s="80">
        <v>108.69524265835</v>
      </c>
    </row>
    <row r="1222" spans="1:5" ht="12.75" customHeight="1" x14ac:dyDescent="0.15">
      <c r="A1222" s="78">
        <v>19</v>
      </c>
      <c r="B1222" s="79" t="s">
        <v>2446</v>
      </c>
      <c r="C1222" s="78">
        <v>4002</v>
      </c>
      <c r="D1222" s="78" t="s">
        <v>1175</v>
      </c>
      <c r="E1222" s="80">
        <v>12.756174040349</v>
      </c>
    </row>
    <row r="1223" spans="1:5" ht="12.75" customHeight="1" x14ac:dyDescent="0.15">
      <c r="A1223" s="78">
        <v>19</v>
      </c>
      <c r="B1223" s="79" t="s">
        <v>2446</v>
      </c>
      <c r="C1223" s="78">
        <v>4003</v>
      </c>
      <c r="D1223" s="78" t="s">
        <v>1174</v>
      </c>
      <c r="E1223" s="80">
        <v>42.161892339756498</v>
      </c>
    </row>
    <row r="1224" spans="1:5" ht="12.75" customHeight="1" x14ac:dyDescent="0.15">
      <c r="A1224" s="78">
        <v>19</v>
      </c>
      <c r="B1224" s="79" t="s">
        <v>2446</v>
      </c>
      <c r="C1224" s="78">
        <v>4004</v>
      </c>
      <c r="D1224" s="78" t="s">
        <v>1173</v>
      </c>
      <c r="E1224" s="80">
        <v>30.5634639029638</v>
      </c>
    </row>
    <row r="1225" spans="1:5" ht="12.75" customHeight="1" x14ac:dyDescent="0.15">
      <c r="A1225" s="78">
        <v>19</v>
      </c>
      <c r="B1225" s="79" t="s">
        <v>2446</v>
      </c>
      <c r="C1225" s="78">
        <v>4005</v>
      </c>
      <c r="D1225" s="78" t="s">
        <v>1172</v>
      </c>
      <c r="E1225" s="80">
        <v>30.074140767777699</v>
      </c>
    </row>
    <row r="1226" spans="1:5" ht="12.75" customHeight="1" x14ac:dyDescent="0.15">
      <c r="A1226" s="78">
        <v>19</v>
      </c>
      <c r="B1226" s="79" t="s">
        <v>2446</v>
      </c>
      <c r="C1226" s="78">
        <v>4006</v>
      </c>
      <c r="D1226" s="78" t="s">
        <v>1171</v>
      </c>
      <c r="E1226" s="80">
        <v>68.297245950195503</v>
      </c>
    </row>
    <row r="1227" spans="1:5" ht="12.75" customHeight="1" x14ac:dyDescent="0.15">
      <c r="A1227" s="78">
        <v>19</v>
      </c>
      <c r="B1227" s="79" t="s">
        <v>2446</v>
      </c>
      <c r="C1227" s="78">
        <v>4007</v>
      </c>
      <c r="D1227" s="78" t="s">
        <v>1170</v>
      </c>
      <c r="E1227" s="80">
        <v>18.019060099271801</v>
      </c>
    </row>
    <row r="1228" spans="1:5" ht="12.75" customHeight="1" x14ac:dyDescent="0.15">
      <c r="A1228" s="78">
        <v>19</v>
      </c>
      <c r="B1228" s="79" t="s">
        <v>2446</v>
      </c>
      <c r="C1228" s="78">
        <v>4008</v>
      </c>
      <c r="D1228" s="78" t="s">
        <v>1169</v>
      </c>
      <c r="E1228" s="80">
        <v>45.449966241631699</v>
      </c>
    </row>
    <row r="1229" spans="1:5" ht="12.75" customHeight="1" x14ac:dyDescent="0.15">
      <c r="A1229" s="78">
        <v>19</v>
      </c>
      <c r="B1229" s="79" t="s">
        <v>2446</v>
      </c>
      <c r="C1229" s="78">
        <v>4009</v>
      </c>
      <c r="D1229" s="78" t="s">
        <v>1168</v>
      </c>
      <c r="E1229" s="80">
        <v>39.755083472005303</v>
      </c>
    </row>
    <row r="1230" spans="1:5" ht="12.75" customHeight="1" x14ac:dyDescent="0.15">
      <c r="A1230" s="78">
        <v>19</v>
      </c>
      <c r="B1230" s="79" t="s">
        <v>2446</v>
      </c>
      <c r="C1230" s="78">
        <v>4010</v>
      </c>
      <c r="D1230" s="78" t="s">
        <v>1167</v>
      </c>
      <c r="E1230" s="80">
        <v>53.344332118633702</v>
      </c>
    </row>
    <row r="1231" spans="1:5" ht="12.75" customHeight="1" x14ac:dyDescent="0.15">
      <c r="A1231" s="78">
        <v>19</v>
      </c>
      <c r="B1231" s="79" t="s">
        <v>2446</v>
      </c>
      <c r="C1231" s="78">
        <v>4012</v>
      </c>
      <c r="D1231" s="78" t="s">
        <v>1166</v>
      </c>
      <c r="E1231" s="80">
        <v>58.548401194503597</v>
      </c>
    </row>
    <row r="1232" spans="1:5" ht="12.75" customHeight="1" x14ac:dyDescent="0.15">
      <c r="A1232" s="78">
        <v>19</v>
      </c>
      <c r="B1232" s="79" t="s">
        <v>2446</v>
      </c>
      <c r="C1232" s="78">
        <v>4013</v>
      </c>
      <c r="D1232" s="78" t="s">
        <v>1165</v>
      </c>
      <c r="E1232" s="80">
        <v>26.821020647452499</v>
      </c>
    </row>
    <row r="1233" spans="1:5" ht="12.75" customHeight="1" x14ac:dyDescent="0.15">
      <c r="A1233" s="78">
        <v>19</v>
      </c>
      <c r="B1233" s="79" t="s">
        <v>2446</v>
      </c>
      <c r="C1233" s="78">
        <v>4021</v>
      </c>
      <c r="D1233" s="78" t="s">
        <v>1164</v>
      </c>
      <c r="E1233" s="80">
        <v>87.666335206693603</v>
      </c>
    </row>
    <row r="1234" spans="1:5" ht="12.75" customHeight="1" x14ac:dyDescent="0.15">
      <c r="A1234" s="78">
        <v>19</v>
      </c>
      <c r="B1234" s="79" t="s">
        <v>2446</v>
      </c>
      <c r="C1234" s="78">
        <v>4022</v>
      </c>
      <c r="D1234" s="78" t="s">
        <v>1163</v>
      </c>
      <c r="E1234" s="80">
        <v>21.384575689377499</v>
      </c>
    </row>
    <row r="1235" spans="1:5" ht="12.75" customHeight="1" x14ac:dyDescent="0.15">
      <c r="A1235" s="78">
        <v>19</v>
      </c>
      <c r="B1235" s="79" t="s">
        <v>2446</v>
      </c>
      <c r="C1235" s="78">
        <v>4023</v>
      </c>
      <c r="D1235" s="78" t="s">
        <v>1162</v>
      </c>
      <c r="E1235" s="80">
        <v>29.4335913780791</v>
      </c>
    </row>
    <row r="1236" spans="1:5" ht="12.75" customHeight="1" x14ac:dyDescent="0.15">
      <c r="A1236" s="78">
        <v>19</v>
      </c>
      <c r="B1236" s="79" t="s">
        <v>2446</v>
      </c>
      <c r="C1236" s="78">
        <v>4024</v>
      </c>
      <c r="D1236" s="78" t="s">
        <v>1161</v>
      </c>
      <c r="E1236" s="80">
        <v>34.180319544582701</v>
      </c>
    </row>
    <row r="1237" spans="1:5" ht="12.75" customHeight="1" x14ac:dyDescent="0.15">
      <c r="A1237" s="78">
        <v>19</v>
      </c>
      <c r="B1237" s="79" t="s">
        <v>2446</v>
      </c>
      <c r="C1237" s="78">
        <v>4026</v>
      </c>
      <c r="D1237" s="78" t="s">
        <v>1160</v>
      </c>
      <c r="E1237" s="80">
        <v>15.561295928379201</v>
      </c>
    </row>
    <row r="1238" spans="1:5" ht="12.75" customHeight="1" x14ac:dyDescent="0.15">
      <c r="A1238" s="78">
        <v>19</v>
      </c>
      <c r="B1238" s="79" t="s">
        <v>2446</v>
      </c>
      <c r="C1238" s="78">
        <v>4027</v>
      </c>
      <c r="D1238" s="78" t="s">
        <v>1159</v>
      </c>
      <c r="E1238" s="80">
        <v>29.9885117031471</v>
      </c>
    </row>
    <row r="1239" spans="1:5" ht="12.75" customHeight="1" x14ac:dyDescent="0.15">
      <c r="A1239" s="78">
        <v>19</v>
      </c>
      <c r="B1239" s="79" t="s">
        <v>2446</v>
      </c>
      <c r="C1239" s="78">
        <v>4028</v>
      </c>
      <c r="D1239" s="78" t="s">
        <v>1158</v>
      </c>
      <c r="E1239" s="80">
        <v>13.9170796487417</v>
      </c>
    </row>
    <row r="1240" spans="1:5" ht="12.75" customHeight="1" x14ac:dyDescent="0.15">
      <c r="A1240" s="78">
        <v>19</v>
      </c>
      <c r="B1240" s="79" t="s">
        <v>2446</v>
      </c>
      <c r="C1240" s="78">
        <v>4029</v>
      </c>
      <c r="D1240" s="78" t="s">
        <v>1157</v>
      </c>
      <c r="E1240" s="80">
        <v>40.231294776773701</v>
      </c>
    </row>
    <row r="1241" spans="1:5" ht="12.75" customHeight="1" x14ac:dyDescent="0.15">
      <c r="A1241" s="78">
        <v>19</v>
      </c>
      <c r="B1241" s="79" t="s">
        <v>2446</v>
      </c>
      <c r="C1241" s="78">
        <v>4030</v>
      </c>
      <c r="D1241" s="78" t="s">
        <v>1156</v>
      </c>
      <c r="E1241" s="80">
        <v>11.0884529804819</v>
      </c>
    </row>
    <row r="1242" spans="1:5" ht="12.75" customHeight="1" x14ac:dyDescent="0.15">
      <c r="A1242" s="78">
        <v>19</v>
      </c>
      <c r="B1242" s="79" t="s">
        <v>2446</v>
      </c>
      <c r="C1242" s="78">
        <v>4031</v>
      </c>
      <c r="D1242" s="78" t="s">
        <v>1155</v>
      </c>
      <c r="E1242" s="80">
        <v>21.3625607752343</v>
      </c>
    </row>
    <row r="1243" spans="1:5" ht="12.75" customHeight="1" x14ac:dyDescent="0.15">
      <c r="A1243" s="78">
        <v>19</v>
      </c>
      <c r="B1243" s="79" t="s">
        <v>2446</v>
      </c>
      <c r="C1243" s="78">
        <v>4032</v>
      </c>
      <c r="D1243" s="78" t="s">
        <v>1154</v>
      </c>
      <c r="E1243" s="80">
        <v>23.165749920059099</v>
      </c>
    </row>
    <row r="1244" spans="1:5" ht="12.75" customHeight="1" x14ac:dyDescent="0.15">
      <c r="A1244" s="78">
        <v>19</v>
      </c>
      <c r="B1244" s="79" t="s">
        <v>2446</v>
      </c>
      <c r="C1244" s="78">
        <v>4033</v>
      </c>
      <c r="D1244" s="78" t="s">
        <v>1153</v>
      </c>
      <c r="E1244" s="80">
        <v>36.7414821405062</v>
      </c>
    </row>
    <row r="1245" spans="1:5" ht="12.75" customHeight="1" x14ac:dyDescent="0.15">
      <c r="A1245" s="78">
        <v>19</v>
      </c>
      <c r="B1245" s="79" t="s">
        <v>2446</v>
      </c>
      <c r="C1245" s="78">
        <v>4034</v>
      </c>
      <c r="D1245" s="78" t="s">
        <v>1152</v>
      </c>
      <c r="E1245" s="80">
        <v>29.582802288496801</v>
      </c>
    </row>
    <row r="1246" spans="1:5" ht="12.75" customHeight="1" x14ac:dyDescent="0.15">
      <c r="A1246" s="78">
        <v>19</v>
      </c>
      <c r="B1246" s="79" t="s">
        <v>2446</v>
      </c>
      <c r="C1246" s="78">
        <v>4035</v>
      </c>
      <c r="D1246" s="78" t="s">
        <v>1151</v>
      </c>
      <c r="E1246" s="80">
        <v>22.1312682874429</v>
      </c>
    </row>
    <row r="1247" spans="1:5" ht="12.75" customHeight="1" x14ac:dyDescent="0.15">
      <c r="A1247" s="78">
        <v>19</v>
      </c>
      <c r="B1247" s="79" t="s">
        <v>2446</v>
      </c>
      <c r="C1247" s="78">
        <v>4037</v>
      </c>
      <c r="D1247" s="78" t="s">
        <v>1150</v>
      </c>
      <c r="E1247" s="80">
        <v>27.417949669252099</v>
      </c>
    </row>
    <row r="1248" spans="1:5" ht="12.75" customHeight="1" x14ac:dyDescent="0.15">
      <c r="A1248" s="78">
        <v>19</v>
      </c>
      <c r="B1248" s="79" t="s">
        <v>2446</v>
      </c>
      <c r="C1248" s="78">
        <v>4038</v>
      </c>
      <c r="D1248" s="78" t="s">
        <v>1149</v>
      </c>
      <c r="E1248" s="80">
        <v>43.229234828761598</v>
      </c>
    </row>
    <row r="1249" spans="1:5" ht="12.75" customHeight="1" x14ac:dyDescent="0.15">
      <c r="A1249" s="78">
        <v>19</v>
      </c>
      <c r="B1249" s="79" t="s">
        <v>2446</v>
      </c>
      <c r="C1249" s="78">
        <v>4039</v>
      </c>
      <c r="D1249" s="78" t="s">
        <v>1148</v>
      </c>
      <c r="E1249" s="80">
        <v>21.3962460364592</v>
      </c>
    </row>
    <row r="1250" spans="1:5" ht="12.75" customHeight="1" x14ac:dyDescent="0.15">
      <c r="A1250" s="78">
        <v>19</v>
      </c>
      <c r="B1250" s="79" t="s">
        <v>2446</v>
      </c>
      <c r="C1250" s="78">
        <v>4040</v>
      </c>
      <c r="D1250" s="78" t="s">
        <v>1147</v>
      </c>
      <c r="E1250" s="80">
        <v>49.364705452158297</v>
      </c>
    </row>
    <row r="1251" spans="1:5" ht="12.75" customHeight="1" x14ac:dyDescent="0.15">
      <c r="A1251" s="78">
        <v>19</v>
      </c>
      <c r="B1251" s="79" t="s">
        <v>2446</v>
      </c>
      <c r="C1251" s="78">
        <v>4041</v>
      </c>
      <c r="D1251" s="78" t="s">
        <v>1146</v>
      </c>
      <c r="E1251" s="80">
        <v>19.224494912614102</v>
      </c>
    </row>
    <row r="1252" spans="1:5" ht="12.75" customHeight="1" x14ac:dyDescent="0.15">
      <c r="A1252" s="78">
        <v>19</v>
      </c>
      <c r="B1252" s="79" t="s">
        <v>2446</v>
      </c>
      <c r="C1252" s="78">
        <v>4042</v>
      </c>
      <c r="D1252" s="78" t="s">
        <v>1145</v>
      </c>
      <c r="E1252" s="80">
        <v>13.483193149708701</v>
      </c>
    </row>
    <row r="1253" spans="1:5" ht="12.75" customHeight="1" x14ac:dyDescent="0.15">
      <c r="A1253" s="78">
        <v>19</v>
      </c>
      <c r="B1253" s="79" t="s">
        <v>2446</v>
      </c>
      <c r="C1253" s="78">
        <v>4044</v>
      </c>
      <c r="D1253" s="78" t="s">
        <v>1144</v>
      </c>
      <c r="E1253" s="80">
        <v>46.746449515894298</v>
      </c>
    </row>
    <row r="1254" spans="1:5" ht="12.75" customHeight="1" x14ac:dyDescent="0.15">
      <c r="A1254" s="78">
        <v>19</v>
      </c>
      <c r="B1254" s="79" t="s">
        <v>2446</v>
      </c>
      <c r="C1254" s="78">
        <v>4045</v>
      </c>
      <c r="D1254" s="78" t="s">
        <v>1143</v>
      </c>
      <c r="E1254" s="80">
        <v>75.724834443314705</v>
      </c>
    </row>
    <row r="1255" spans="1:5" ht="12.75" customHeight="1" x14ac:dyDescent="0.15">
      <c r="A1255" s="78">
        <v>19</v>
      </c>
      <c r="B1255" s="79" t="s">
        <v>2446</v>
      </c>
      <c r="C1255" s="78">
        <v>4046</v>
      </c>
      <c r="D1255" s="78" t="s">
        <v>1142</v>
      </c>
      <c r="E1255" s="80">
        <v>20.777565408422699</v>
      </c>
    </row>
    <row r="1256" spans="1:5" ht="12.75" customHeight="1" x14ac:dyDescent="0.15">
      <c r="A1256" s="78">
        <v>19</v>
      </c>
      <c r="B1256" s="79" t="s">
        <v>2446</v>
      </c>
      <c r="C1256" s="78">
        <v>4047</v>
      </c>
      <c r="D1256" s="78" t="s">
        <v>1141</v>
      </c>
      <c r="E1256" s="80">
        <v>52.3904553910453</v>
      </c>
    </row>
    <row r="1257" spans="1:5" ht="12.75" customHeight="1" x14ac:dyDescent="0.15">
      <c r="A1257" s="78">
        <v>19</v>
      </c>
      <c r="B1257" s="79" t="s">
        <v>2446</v>
      </c>
      <c r="C1257" s="78">
        <v>4048</v>
      </c>
      <c r="D1257" s="78" t="s">
        <v>1140</v>
      </c>
      <c r="E1257" s="80">
        <v>40.934213052197997</v>
      </c>
    </row>
    <row r="1258" spans="1:5" ht="12.75" customHeight="1" x14ac:dyDescent="0.15">
      <c r="A1258" s="78">
        <v>19</v>
      </c>
      <c r="B1258" s="79" t="s">
        <v>2446</v>
      </c>
      <c r="C1258" s="78">
        <v>4049</v>
      </c>
      <c r="D1258" s="78" t="s">
        <v>1139</v>
      </c>
      <c r="E1258" s="80">
        <v>34.381961890592002</v>
      </c>
    </row>
    <row r="1259" spans="1:5" ht="12.75" customHeight="1" x14ac:dyDescent="0.15">
      <c r="A1259" s="78">
        <v>19</v>
      </c>
      <c r="B1259" s="79" t="s">
        <v>2446</v>
      </c>
      <c r="C1259" s="78">
        <v>4061</v>
      </c>
      <c r="D1259" s="78" t="s">
        <v>1138</v>
      </c>
      <c r="E1259" s="80">
        <v>13.425105085494801</v>
      </c>
    </row>
    <row r="1260" spans="1:5" ht="12.75" customHeight="1" x14ac:dyDescent="0.15">
      <c r="A1260" s="78">
        <v>19</v>
      </c>
      <c r="B1260" s="79" t="s">
        <v>2446</v>
      </c>
      <c r="C1260" s="78">
        <v>4062</v>
      </c>
      <c r="D1260" s="78" t="s">
        <v>1137</v>
      </c>
      <c r="E1260" s="80">
        <v>25.4552055094561</v>
      </c>
    </row>
    <row r="1261" spans="1:5" ht="12.75" customHeight="1" x14ac:dyDescent="0.15">
      <c r="A1261" s="78">
        <v>19</v>
      </c>
      <c r="B1261" s="79" t="s">
        <v>2446</v>
      </c>
      <c r="C1261" s="78">
        <v>4063</v>
      </c>
      <c r="D1261" s="78" t="s">
        <v>1136</v>
      </c>
      <c r="E1261" s="80">
        <v>64.357259481619195</v>
      </c>
    </row>
    <row r="1262" spans="1:5" ht="12.75" customHeight="1" x14ac:dyDescent="0.15">
      <c r="A1262" s="78">
        <v>19</v>
      </c>
      <c r="B1262" s="79" t="s">
        <v>2446</v>
      </c>
      <c r="C1262" s="78">
        <v>4064</v>
      </c>
      <c r="D1262" s="78" t="s">
        <v>1135</v>
      </c>
      <c r="E1262" s="80">
        <v>10.038465222751601</v>
      </c>
    </row>
    <row r="1263" spans="1:5" ht="12.75" customHeight="1" x14ac:dyDescent="0.15">
      <c r="A1263" s="78">
        <v>19</v>
      </c>
      <c r="B1263" s="79" t="s">
        <v>2446</v>
      </c>
      <c r="C1263" s="78">
        <v>4065</v>
      </c>
      <c r="D1263" s="78" t="s">
        <v>1134</v>
      </c>
      <c r="E1263" s="80">
        <v>29.3941397196986</v>
      </c>
    </row>
    <row r="1264" spans="1:5" ht="12.75" customHeight="1" x14ac:dyDescent="0.15">
      <c r="A1264" s="78">
        <v>19</v>
      </c>
      <c r="B1264" s="79" t="s">
        <v>2446</v>
      </c>
      <c r="C1264" s="78">
        <v>4066</v>
      </c>
      <c r="D1264" s="78" t="s">
        <v>1133</v>
      </c>
      <c r="E1264" s="80">
        <v>12.3394636887011</v>
      </c>
    </row>
    <row r="1265" spans="1:5" ht="12.75" customHeight="1" x14ac:dyDescent="0.15">
      <c r="A1265" s="78">
        <v>19</v>
      </c>
      <c r="B1265" s="79" t="s">
        <v>2446</v>
      </c>
      <c r="C1265" s="78">
        <v>4067</v>
      </c>
      <c r="D1265" s="78" t="s">
        <v>1132</v>
      </c>
      <c r="E1265" s="80">
        <v>18.221080316210699</v>
      </c>
    </row>
    <row r="1266" spans="1:5" ht="12.75" customHeight="1" x14ac:dyDescent="0.15">
      <c r="A1266" s="78">
        <v>19</v>
      </c>
      <c r="B1266" s="79" t="s">
        <v>2446</v>
      </c>
      <c r="C1266" s="78">
        <v>4068</v>
      </c>
      <c r="D1266" s="78" t="s">
        <v>1131</v>
      </c>
      <c r="E1266" s="80">
        <v>30.026922923461399</v>
      </c>
    </row>
    <row r="1267" spans="1:5" ht="12.75" customHeight="1" x14ac:dyDescent="0.15">
      <c r="A1267" s="78">
        <v>19</v>
      </c>
      <c r="B1267" s="79" t="s">
        <v>2446</v>
      </c>
      <c r="C1267" s="78">
        <v>4071</v>
      </c>
      <c r="D1267" s="78" t="s">
        <v>1130</v>
      </c>
      <c r="E1267" s="80">
        <v>26.285254712359201</v>
      </c>
    </row>
    <row r="1268" spans="1:5" ht="12.75" customHeight="1" x14ac:dyDescent="0.15">
      <c r="A1268" s="78">
        <v>19</v>
      </c>
      <c r="B1268" s="79" t="s">
        <v>2446</v>
      </c>
      <c r="C1268" s="78">
        <v>4072</v>
      </c>
      <c r="D1268" s="78" t="s">
        <v>1129</v>
      </c>
      <c r="E1268" s="80">
        <v>29.693301464977001</v>
      </c>
    </row>
    <row r="1269" spans="1:5" ht="12.75" customHeight="1" x14ac:dyDescent="0.15">
      <c r="A1269" s="78">
        <v>19</v>
      </c>
      <c r="B1269" s="79" t="s">
        <v>2446</v>
      </c>
      <c r="C1269" s="78">
        <v>4073</v>
      </c>
      <c r="D1269" s="78" t="s">
        <v>1128</v>
      </c>
      <c r="E1269" s="80">
        <v>18.0470244229607</v>
      </c>
    </row>
    <row r="1270" spans="1:5" ht="12.75" customHeight="1" x14ac:dyDescent="0.15">
      <c r="A1270" s="78">
        <v>19</v>
      </c>
      <c r="B1270" s="79" t="s">
        <v>2446</v>
      </c>
      <c r="C1270" s="78">
        <v>4074</v>
      </c>
      <c r="D1270" s="78" t="s">
        <v>1127</v>
      </c>
      <c r="E1270" s="80">
        <v>29.1379897203437</v>
      </c>
    </row>
    <row r="1271" spans="1:5" ht="12.75" customHeight="1" x14ac:dyDescent="0.15">
      <c r="A1271" s="78">
        <v>19</v>
      </c>
      <c r="B1271" s="79" t="s">
        <v>2446</v>
      </c>
      <c r="C1271" s="78">
        <v>4075</v>
      </c>
      <c r="D1271" s="78" t="s">
        <v>1126</v>
      </c>
      <c r="E1271" s="80">
        <v>29.478062161603201</v>
      </c>
    </row>
    <row r="1272" spans="1:5" ht="12.75" customHeight="1" x14ac:dyDescent="0.15">
      <c r="A1272" s="78">
        <v>19</v>
      </c>
      <c r="B1272" s="79" t="s">
        <v>2446</v>
      </c>
      <c r="C1272" s="78">
        <v>4076</v>
      </c>
      <c r="D1272" s="78" t="s">
        <v>1125</v>
      </c>
      <c r="E1272" s="80">
        <v>40.5068334148459</v>
      </c>
    </row>
    <row r="1273" spans="1:5" ht="12.75" customHeight="1" x14ac:dyDescent="0.15">
      <c r="A1273" s="78">
        <v>19</v>
      </c>
      <c r="B1273" s="79" t="s">
        <v>2446</v>
      </c>
      <c r="C1273" s="78">
        <v>4077</v>
      </c>
      <c r="D1273" s="78" t="s">
        <v>1124</v>
      </c>
      <c r="E1273" s="80">
        <v>17.435098052293</v>
      </c>
    </row>
    <row r="1274" spans="1:5" ht="12.75" customHeight="1" x14ac:dyDescent="0.15">
      <c r="A1274" s="78">
        <v>19</v>
      </c>
      <c r="B1274" s="79" t="s">
        <v>2446</v>
      </c>
      <c r="C1274" s="78">
        <v>4078</v>
      </c>
      <c r="D1274" s="78" t="s">
        <v>1123</v>
      </c>
      <c r="E1274" s="80">
        <v>6.4746096871532099</v>
      </c>
    </row>
    <row r="1275" spans="1:5" ht="12.75" customHeight="1" x14ac:dyDescent="0.15">
      <c r="A1275" s="78">
        <v>19</v>
      </c>
      <c r="B1275" s="79" t="s">
        <v>2446</v>
      </c>
      <c r="C1275" s="78">
        <v>4079</v>
      </c>
      <c r="D1275" s="78" t="s">
        <v>1122</v>
      </c>
      <c r="E1275" s="80">
        <v>17.909663260816401</v>
      </c>
    </row>
    <row r="1276" spans="1:5" ht="12.75" customHeight="1" x14ac:dyDescent="0.15">
      <c r="A1276" s="78">
        <v>19</v>
      </c>
      <c r="B1276" s="79" t="s">
        <v>2446</v>
      </c>
      <c r="C1276" s="78">
        <v>4080</v>
      </c>
      <c r="D1276" s="78" t="s">
        <v>1121</v>
      </c>
      <c r="E1276" s="80">
        <v>65.568293481659197</v>
      </c>
    </row>
    <row r="1277" spans="1:5" ht="12.75" customHeight="1" x14ac:dyDescent="0.15">
      <c r="A1277" s="78">
        <v>19</v>
      </c>
      <c r="B1277" s="79" t="s">
        <v>2446</v>
      </c>
      <c r="C1277" s="78">
        <v>4081</v>
      </c>
      <c r="D1277" s="78" t="s">
        <v>1120</v>
      </c>
      <c r="E1277" s="80">
        <v>22.928215992135701</v>
      </c>
    </row>
    <row r="1278" spans="1:5" ht="12.75" customHeight="1" x14ac:dyDescent="0.15">
      <c r="A1278" s="78">
        <v>19</v>
      </c>
      <c r="B1278" s="79" t="s">
        <v>2446</v>
      </c>
      <c r="C1278" s="78">
        <v>4082</v>
      </c>
      <c r="D1278" s="78" t="s">
        <v>1119</v>
      </c>
      <c r="E1278" s="80">
        <v>97.904222916239803</v>
      </c>
    </row>
    <row r="1279" spans="1:5" ht="12.75" customHeight="1" x14ac:dyDescent="0.15">
      <c r="A1279" s="78">
        <v>19</v>
      </c>
      <c r="B1279" s="79" t="s">
        <v>2446</v>
      </c>
      <c r="C1279" s="78">
        <v>4083</v>
      </c>
      <c r="D1279" s="78" t="s">
        <v>1118</v>
      </c>
      <c r="E1279" s="80">
        <v>27.391942105222501</v>
      </c>
    </row>
    <row r="1280" spans="1:5" ht="12.75" customHeight="1" x14ac:dyDescent="0.15">
      <c r="A1280" s="78">
        <v>19</v>
      </c>
      <c r="B1280" s="79" t="s">
        <v>2446</v>
      </c>
      <c r="C1280" s="78">
        <v>4084</v>
      </c>
      <c r="D1280" s="78" t="s">
        <v>1117</v>
      </c>
      <c r="E1280" s="80">
        <v>4.2016442136171701</v>
      </c>
    </row>
    <row r="1281" spans="1:5" ht="12.75" customHeight="1" x14ac:dyDescent="0.15">
      <c r="A1281" s="78">
        <v>19</v>
      </c>
      <c r="B1281" s="79" t="s">
        <v>2446</v>
      </c>
      <c r="C1281" s="78">
        <v>4091</v>
      </c>
      <c r="D1281" s="78" t="s">
        <v>1116</v>
      </c>
      <c r="E1281" s="80">
        <v>26.277825676656501</v>
      </c>
    </row>
    <row r="1282" spans="1:5" ht="12.75" customHeight="1" x14ac:dyDescent="0.15">
      <c r="A1282" s="78">
        <v>19</v>
      </c>
      <c r="B1282" s="79" t="s">
        <v>2446</v>
      </c>
      <c r="C1282" s="78">
        <v>4092</v>
      </c>
      <c r="D1282" s="78" t="s">
        <v>1115</v>
      </c>
      <c r="E1282" s="80">
        <v>28.8745076969347</v>
      </c>
    </row>
    <row r="1283" spans="1:5" ht="12.75" customHeight="1" x14ac:dyDescent="0.15">
      <c r="A1283" s="78">
        <v>19</v>
      </c>
      <c r="B1283" s="79" t="s">
        <v>2446</v>
      </c>
      <c r="C1283" s="78">
        <v>4093</v>
      </c>
      <c r="D1283" s="78" t="s">
        <v>1114</v>
      </c>
      <c r="E1283" s="80">
        <v>12.576265310496501</v>
      </c>
    </row>
    <row r="1284" spans="1:5" ht="12.75" customHeight="1" x14ac:dyDescent="0.15">
      <c r="A1284" s="78">
        <v>19</v>
      </c>
      <c r="B1284" s="79" t="s">
        <v>2446</v>
      </c>
      <c r="C1284" s="78">
        <v>4094</v>
      </c>
      <c r="D1284" s="78" t="s">
        <v>1113</v>
      </c>
      <c r="E1284" s="80">
        <v>15.476253062062399</v>
      </c>
    </row>
    <row r="1285" spans="1:5" ht="12.75" customHeight="1" x14ac:dyDescent="0.15">
      <c r="A1285" s="78">
        <v>19</v>
      </c>
      <c r="B1285" s="79" t="s">
        <v>2446</v>
      </c>
      <c r="C1285" s="78">
        <v>4095</v>
      </c>
      <c r="D1285" s="78" t="s">
        <v>1112</v>
      </c>
      <c r="E1285" s="80">
        <v>82.008695570956803</v>
      </c>
    </row>
    <row r="1286" spans="1:5" ht="12.75" customHeight="1" x14ac:dyDescent="0.15">
      <c r="A1286" s="78">
        <v>19</v>
      </c>
      <c r="B1286" s="79" t="s">
        <v>2446</v>
      </c>
      <c r="C1286" s="78">
        <v>4096</v>
      </c>
      <c r="D1286" s="78" t="s">
        <v>1111</v>
      </c>
      <c r="E1286" s="80">
        <v>23.130252974986998</v>
      </c>
    </row>
    <row r="1287" spans="1:5" ht="12.75" customHeight="1" x14ac:dyDescent="0.15">
      <c r="A1287" s="78">
        <v>19</v>
      </c>
      <c r="B1287" s="79" t="s">
        <v>2446</v>
      </c>
      <c r="C1287" s="78">
        <v>4097</v>
      </c>
      <c r="D1287" s="78" t="s">
        <v>1110</v>
      </c>
      <c r="E1287" s="80">
        <v>9.1201250169599604</v>
      </c>
    </row>
    <row r="1288" spans="1:5" ht="12.75" customHeight="1" x14ac:dyDescent="0.15">
      <c r="A1288" s="78">
        <v>19</v>
      </c>
      <c r="B1288" s="79" t="s">
        <v>2446</v>
      </c>
      <c r="C1288" s="78">
        <v>4099</v>
      </c>
      <c r="D1288" s="78" t="s">
        <v>1109</v>
      </c>
      <c r="E1288" s="80">
        <v>6.7028968937623903</v>
      </c>
    </row>
    <row r="1289" spans="1:5" ht="12.75" customHeight="1" x14ac:dyDescent="0.15">
      <c r="A1289" s="78">
        <v>19</v>
      </c>
      <c r="B1289" s="79" t="s">
        <v>2446</v>
      </c>
      <c r="C1289" s="78">
        <v>4100</v>
      </c>
      <c r="D1289" s="78" t="s">
        <v>1108</v>
      </c>
      <c r="E1289" s="80">
        <v>23.442720560680101</v>
      </c>
    </row>
    <row r="1290" spans="1:5" ht="12.75" customHeight="1" x14ac:dyDescent="0.15">
      <c r="A1290" s="78">
        <v>19</v>
      </c>
      <c r="B1290" s="79" t="s">
        <v>2446</v>
      </c>
      <c r="C1290" s="78">
        <v>4104</v>
      </c>
      <c r="D1290" s="78" t="s">
        <v>1107</v>
      </c>
      <c r="E1290" s="80">
        <v>47.691211172327698</v>
      </c>
    </row>
    <row r="1291" spans="1:5" ht="12.75" customHeight="1" x14ac:dyDescent="0.15">
      <c r="A1291" s="78">
        <v>19</v>
      </c>
      <c r="B1291" s="79" t="s">
        <v>2446</v>
      </c>
      <c r="C1291" s="78">
        <v>4105</v>
      </c>
      <c r="D1291" s="78" t="s">
        <v>1106</v>
      </c>
      <c r="E1291" s="80">
        <v>12.064643291562099</v>
      </c>
    </row>
    <row r="1292" spans="1:5" ht="12.75" customHeight="1" x14ac:dyDescent="0.15">
      <c r="A1292" s="78">
        <v>19</v>
      </c>
      <c r="B1292" s="79" t="s">
        <v>2446</v>
      </c>
      <c r="C1292" s="78">
        <v>4106</v>
      </c>
      <c r="D1292" s="78" t="s">
        <v>1105</v>
      </c>
      <c r="E1292" s="80">
        <v>11.8623266144685</v>
      </c>
    </row>
    <row r="1293" spans="1:5" ht="12.75" customHeight="1" x14ac:dyDescent="0.15">
      <c r="A1293" s="78">
        <v>19</v>
      </c>
      <c r="B1293" s="79" t="s">
        <v>2446</v>
      </c>
      <c r="C1293" s="78">
        <v>4107</v>
      </c>
      <c r="D1293" s="78" t="s">
        <v>1104</v>
      </c>
      <c r="E1293" s="80">
        <v>13.841251762902701</v>
      </c>
    </row>
    <row r="1294" spans="1:5" ht="12.75" customHeight="1" x14ac:dyDescent="0.15">
      <c r="A1294" s="78">
        <v>19</v>
      </c>
      <c r="B1294" s="79" t="s">
        <v>2446</v>
      </c>
      <c r="C1294" s="78">
        <v>4110</v>
      </c>
      <c r="D1294" s="78" t="s">
        <v>1103</v>
      </c>
      <c r="E1294" s="80">
        <v>24.047200431374002</v>
      </c>
    </row>
    <row r="1295" spans="1:5" ht="12.75" customHeight="1" x14ac:dyDescent="0.15">
      <c r="A1295" s="78">
        <v>19</v>
      </c>
      <c r="B1295" s="79" t="s">
        <v>2446</v>
      </c>
      <c r="C1295" s="78">
        <v>4111</v>
      </c>
      <c r="D1295" s="78" t="s">
        <v>1102</v>
      </c>
      <c r="E1295" s="80">
        <v>16.951575204381001</v>
      </c>
    </row>
    <row r="1296" spans="1:5" ht="12.75" customHeight="1" x14ac:dyDescent="0.15">
      <c r="A1296" s="78">
        <v>19</v>
      </c>
      <c r="B1296" s="79" t="s">
        <v>2446</v>
      </c>
      <c r="C1296" s="78">
        <v>4112</v>
      </c>
      <c r="D1296" s="78" t="s">
        <v>1101</v>
      </c>
      <c r="E1296" s="80">
        <v>16.650165071769301</v>
      </c>
    </row>
    <row r="1297" spans="1:5" ht="12.75" customHeight="1" x14ac:dyDescent="0.15">
      <c r="A1297" s="78">
        <v>19</v>
      </c>
      <c r="B1297" s="79" t="s">
        <v>2446</v>
      </c>
      <c r="C1297" s="78">
        <v>4117</v>
      </c>
      <c r="D1297" s="78" t="s">
        <v>1100</v>
      </c>
      <c r="E1297" s="80">
        <v>26.635685556689801</v>
      </c>
    </row>
    <row r="1298" spans="1:5" ht="12.75" customHeight="1" x14ac:dyDescent="0.15">
      <c r="A1298" s="78">
        <v>19</v>
      </c>
      <c r="B1298" s="79" t="s">
        <v>2446</v>
      </c>
      <c r="C1298" s="78">
        <v>4120</v>
      </c>
      <c r="D1298" s="78" t="s">
        <v>1099</v>
      </c>
      <c r="E1298" s="80">
        <v>23.6043952558401</v>
      </c>
    </row>
    <row r="1299" spans="1:5" ht="12.75" customHeight="1" x14ac:dyDescent="0.15">
      <c r="A1299" s="78">
        <v>19</v>
      </c>
      <c r="B1299" s="79" t="s">
        <v>2446</v>
      </c>
      <c r="C1299" s="78">
        <v>4121</v>
      </c>
      <c r="D1299" s="78" t="s">
        <v>1098</v>
      </c>
      <c r="E1299" s="80">
        <v>37.139776987863598</v>
      </c>
    </row>
    <row r="1300" spans="1:5" ht="12.75" customHeight="1" x14ac:dyDescent="0.15">
      <c r="A1300" s="78">
        <v>19</v>
      </c>
      <c r="B1300" s="79" t="s">
        <v>2446</v>
      </c>
      <c r="C1300" s="78">
        <v>4122</v>
      </c>
      <c r="D1300" s="78" t="s">
        <v>1097</v>
      </c>
      <c r="E1300" s="80">
        <v>18.319982530736802</v>
      </c>
    </row>
    <row r="1301" spans="1:5" ht="12.75" customHeight="1" x14ac:dyDescent="0.15">
      <c r="A1301" s="78">
        <v>19</v>
      </c>
      <c r="B1301" s="79" t="s">
        <v>2446</v>
      </c>
      <c r="C1301" s="78">
        <v>4123</v>
      </c>
      <c r="D1301" s="78" t="s">
        <v>1096</v>
      </c>
      <c r="E1301" s="80">
        <v>44.208574127645001</v>
      </c>
    </row>
    <row r="1302" spans="1:5" ht="12.75" customHeight="1" x14ac:dyDescent="0.15">
      <c r="A1302" s="78">
        <v>19</v>
      </c>
      <c r="B1302" s="79" t="s">
        <v>2446</v>
      </c>
      <c r="C1302" s="78">
        <v>4124</v>
      </c>
      <c r="D1302" s="78" t="s">
        <v>1095</v>
      </c>
      <c r="E1302" s="80">
        <v>43.234489585515902</v>
      </c>
    </row>
    <row r="1303" spans="1:5" ht="12.75" customHeight="1" x14ac:dyDescent="0.15">
      <c r="A1303" s="78">
        <v>19</v>
      </c>
      <c r="B1303" s="79" t="s">
        <v>2446</v>
      </c>
      <c r="C1303" s="78">
        <v>4125</v>
      </c>
      <c r="D1303" s="78" t="s">
        <v>1094</v>
      </c>
      <c r="E1303" s="80">
        <v>40.876237829039901</v>
      </c>
    </row>
    <row r="1304" spans="1:5" ht="12.75" customHeight="1" x14ac:dyDescent="0.15">
      <c r="A1304" s="78">
        <v>19</v>
      </c>
      <c r="B1304" s="79" t="s">
        <v>2446</v>
      </c>
      <c r="C1304" s="78">
        <v>4131</v>
      </c>
      <c r="D1304" s="78" t="s">
        <v>1093</v>
      </c>
      <c r="E1304" s="80">
        <v>32.498070859439999</v>
      </c>
    </row>
    <row r="1305" spans="1:5" ht="12.75" customHeight="1" x14ac:dyDescent="0.15">
      <c r="A1305" s="78">
        <v>19</v>
      </c>
      <c r="B1305" s="79" t="s">
        <v>2446</v>
      </c>
      <c r="C1305" s="78">
        <v>4132</v>
      </c>
      <c r="D1305" s="78" t="s">
        <v>1092</v>
      </c>
      <c r="E1305" s="80">
        <v>15.798958330867899</v>
      </c>
    </row>
    <row r="1306" spans="1:5" ht="12.75" customHeight="1" x14ac:dyDescent="0.15">
      <c r="A1306" s="78">
        <v>19</v>
      </c>
      <c r="B1306" s="79" t="s">
        <v>2446</v>
      </c>
      <c r="C1306" s="78">
        <v>4133</v>
      </c>
      <c r="D1306" s="78" t="s">
        <v>1091</v>
      </c>
      <c r="E1306" s="80">
        <v>8.7824905713227803</v>
      </c>
    </row>
    <row r="1307" spans="1:5" ht="12.75" customHeight="1" x14ac:dyDescent="0.15">
      <c r="A1307" s="78">
        <v>19</v>
      </c>
      <c r="B1307" s="79" t="s">
        <v>2446</v>
      </c>
      <c r="C1307" s="78">
        <v>4134</v>
      </c>
      <c r="D1307" s="78" t="s">
        <v>1090</v>
      </c>
      <c r="E1307" s="80">
        <v>22.0803850893295</v>
      </c>
    </row>
    <row r="1308" spans="1:5" ht="12.75" customHeight="1" x14ac:dyDescent="0.15">
      <c r="A1308" s="78">
        <v>19</v>
      </c>
      <c r="B1308" s="79" t="s">
        <v>2446</v>
      </c>
      <c r="C1308" s="78">
        <v>4135</v>
      </c>
      <c r="D1308" s="78" t="s">
        <v>1089</v>
      </c>
      <c r="E1308" s="80">
        <v>45.646843937070599</v>
      </c>
    </row>
    <row r="1309" spans="1:5" ht="12.75" customHeight="1" x14ac:dyDescent="0.15">
      <c r="A1309" s="78">
        <v>19</v>
      </c>
      <c r="B1309" s="79" t="s">
        <v>2446</v>
      </c>
      <c r="C1309" s="78">
        <v>4136</v>
      </c>
      <c r="D1309" s="78" t="s">
        <v>1088</v>
      </c>
      <c r="E1309" s="80">
        <v>16.342644979769901</v>
      </c>
    </row>
    <row r="1310" spans="1:5" ht="12.75" customHeight="1" x14ac:dyDescent="0.15">
      <c r="A1310" s="78">
        <v>19</v>
      </c>
      <c r="B1310" s="79" t="s">
        <v>2446</v>
      </c>
      <c r="C1310" s="78">
        <v>4137</v>
      </c>
      <c r="D1310" s="78" t="s">
        <v>1087</v>
      </c>
      <c r="E1310" s="80">
        <v>6.1509408342652199</v>
      </c>
    </row>
    <row r="1311" spans="1:5" ht="12.75" customHeight="1" x14ac:dyDescent="0.15">
      <c r="A1311" s="78">
        <v>19</v>
      </c>
      <c r="B1311" s="79" t="s">
        <v>2446</v>
      </c>
      <c r="C1311" s="78">
        <v>4138</v>
      </c>
      <c r="D1311" s="78" t="s">
        <v>1086</v>
      </c>
      <c r="E1311" s="80">
        <v>14.712543654963699</v>
      </c>
    </row>
    <row r="1312" spans="1:5" ht="12.75" customHeight="1" x14ac:dyDescent="0.15">
      <c r="A1312" s="78">
        <v>19</v>
      </c>
      <c r="B1312" s="79" t="s">
        <v>2446</v>
      </c>
      <c r="C1312" s="78">
        <v>4139</v>
      </c>
      <c r="D1312" s="78" t="s">
        <v>1085</v>
      </c>
      <c r="E1312" s="80">
        <v>44.879245925800703</v>
      </c>
    </row>
    <row r="1313" spans="1:5" ht="12.75" customHeight="1" x14ac:dyDescent="0.15">
      <c r="A1313" s="78">
        <v>19</v>
      </c>
      <c r="B1313" s="79" t="s">
        <v>2446</v>
      </c>
      <c r="C1313" s="78">
        <v>4140</v>
      </c>
      <c r="D1313" s="78" t="s">
        <v>1084</v>
      </c>
      <c r="E1313" s="80">
        <v>30.529713447423699</v>
      </c>
    </row>
    <row r="1314" spans="1:5" ht="12.75" customHeight="1" x14ac:dyDescent="0.15">
      <c r="A1314" s="78">
        <v>19</v>
      </c>
      <c r="B1314" s="79" t="s">
        <v>2446</v>
      </c>
      <c r="C1314" s="78">
        <v>4141</v>
      </c>
      <c r="D1314" s="78" t="s">
        <v>1083</v>
      </c>
      <c r="E1314" s="80">
        <v>61.847668545527803</v>
      </c>
    </row>
    <row r="1315" spans="1:5" ht="12.75" customHeight="1" x14ac:dyDescent="0.15">
      <c r="A1315" s="78">
        <v>19</v>
      </c>
      <c r="B1315" s="79" t="s">
        <v>2446</v>
      </c>
      <c r="C1315" s="78">
        <v>4142</v>
      </c>
      <c r="D1315" s="78" t="s">
        <v>1082</v>
      </c>
      <c r="E1315" s="80">
        <v>16.630479562904998</v>
      </c>
    </row>
    <row r="1316" spans="1:5" ht="12.75" customHeight="1" x14ac:dyDescent="0.15">
      <c r="A1316" s="78">
        <v>19</v>
      </c>
      <c r="B1316" s="79" t="s">
        <v>2446</v>
      </c>
      <c r="C1316" s="78">
        <v>4143</v>
      </c>
      <c r="D1316" s="78" t="s">
        <v>1081</v>
      </c>
      <c r="E1316" s="80">
        <v>29.393898878667901</v>
      </c>
    </row>
    <row r="1317" spans="1:5" ht="12.75" customHeight="1" x14ac:dyDescent="0.15">
      <c r="A1317" s="78">
        <v>19</v>
      </c>
      <c r="B1317" s="79" t="s">
        <v>2446</v>
      </c>
      <c r="C1317" s="78">
        <v>4144</v>
      </c>
      <c r="D1317" s="78" t="s">
        <v>1080</v>
      </c>
      <c r="E1317" s="80">
        <v>35.621596024544999</v>
      </c>
    </row>
    <row r="1318" spans="1:5" ht="12.75" customHeight="1" x14ac:dyDescent="0.15">
      <c r="A1318" s="78">
        <v>19</v>
      </c>
      <c r="B1318" s="79" t="s">
        <v>2446</v>
      </c>
      <c r="C1318" s="78">
        <v>4145</v>
      </c>
      <c r="D1318" s="78" t="s">
        <v>1079</v>
      </c>
      <c r="E1318" s="80">
        <v>15.733832346188301</v>
      </c>
    </row>
    <row r="1319" spans="1:5" ht="12.75" customHeight="1" x14ac:dyDescent="0.15">
      <c r="A1319" s="78">
        <v>19</v>
      </c>
      <c r="B1319" s="79" t="s">
        <v>2446</v>
      </c>
      <c r="C1319" s="78">
        <v>4146</v>
      </c>
      <c r="D1319" s="78" t="s">
        <v>1078</v>
      </c>
      <c r="E1319" s="80">
        <v>34.381946242270899</v>
      </c>
    </row>
    <row r="1320" spans="1:5" ht="12.75" customHeight="1" x14ac:dyDescent="0.15">
      <c r="A1320" s="78">
        <v>19</v>
      </c>
      <c r="B1320" s="79" t="s">
        <v>2446</v>
      </c>
      <c r="C1320" s="78">
        <v>4147</v>
      </c>
      <c r="D1320" s="78" t="s">
        <v>1077</v>
      </c>
      <c r="E1320" s="80">
        <v>21.346641952830701</v>
      </c>
    </row>
    <row r="1321" spans="1:5" ht="12.75" customHeight="1" x14ac:dyDescent="0.15">
      <c r="A1321" s="78">
        <v>19</v>
      </c>
      <c r="B1321" s="79" t="s">
        <v>2446</v>
      </c>
      <c r="C1321" s="78">
        <v>4161</v>
      </c>
      <c r="D1321" s="78" t="s">
        <v>1076</v>
      </c>
      <c r="E1321" s="80">
        <v>37.863476048061898</v>
      </c>
    </row>
    <row r="1322" spans="1:5" ht="12.75" customHeight="1" x14ac:dyDescent="0.15">
      <c r="A1322" s="78">
        <v>19</v>
      </c>
      <c r="B1322" s="79" t="s">
        <v>2446</v>
      </c>
      <c r="C1322" s="78">
        <v>4163</v>
      </c>
      <c r="D1322" s="78" t="s">
        <v>1075</v>
      </c>
      <c r="E1322" s="80">
        <v>55.961779986191502</v>
      </c>
    </row>
    <row r="1323" spans="1:5" ht="12.75" customHeight="1" x14ac:dyDescent="0.15">
      <c r="A1323" s="78">
        <v>19</v>
      </c>
      <c r="B1323" s="79" t="s">
        <v>2446</v>
      </c>
      <c r="C1323" s="78">
        <v>4164</v>
      </c>
      <c r="D1323" s="78" t="s">
        <v>1074</v>
      </c>
      <c r="E1323" s="80">
        <v>31.116502642681599</v>
      </c>
    </row>
    <row r="1324" spans="1:5" ht="12.75" customHeight="1" x14ac:dyDescent="0.15">
      <c r="A1324" s="78">
        <v>19</v>
      </c>
      <c r="B1324" s="79" t="s">
        <v>2446</v>
      </c>
      <c r="C1324" s="78">
        <v>4165</v>
      </c>
      <c r="D1324" s="78" t="s">
        <v>1073</v>
      </c>
      <c r="E1324" s="80">
        <v>36.327234770296002</v>
      </c>
    </row>
    <row r="1325" spans="1:5" ht="12.75" customHeight="1" x14ac:dyDescent="0.15">
      <c r="A1325" s="78">
        <v>19</v>
      </c>
      <c r="B1325" s="79" t="s">
        <v>2446</v>
      </c>
      <c r="C1325" s="78">
        <v>4166</v>
      </c>
      <c r="D1325" s="78" t="s">
        <v>1072</v>
      </c>
      <c r="E1325" s="80">
        <v>26.861260088578899</v>
      </c>
    </row>
    <row r="1326" spans="1:5" ht="12.75" customHeight="1" x14ac:dyDescent="0.15">
      <c r="A1326" s="78">
        <v>19</v>
      </c>
      <c r="B1326" s="79" t="s">
        <v>2446</v>
      </c>
      <c r="C1326" s="78">
        <v>4167</v>
      </c>
      <c r="D1326" s="78" t="s">
        <v>1071</v>
      </c>
      <c r="E1326" s="80">
        <v>27.0387883730337</v>
      </c>
    </row>
    <row r="1327" spans="1:5" ht="12.75" customHeight="1" x14ac:dyDescent="0.15">
      <c r="A1327" s="78">
        <v>19</v>
      </c>
      <c r="B1327" s="79" t="s">
        <v>2446</v>
      </c>
      <c r="C1327" s="78">
        <v>4169</v>
      </c>
      <c r="D1327" s="78" t="s">
        <v>1070</v>
      </c>
      <c r="E1327" s="80">
        <v>61.0938031775732</v>
      </c>
    </row>
    <row r="1328" spans="1:5" ht="12.75" customHeight="1" x14ac:dyDescent="0.15">
      <c r="A1328" s="78">
        <v>19</v>
      </c>
      <c r="B1328" s="79" t="s">
        <v>2446</v>
      </c>
      <c r="C1328" s="78">
        <v>4170</v>
      </c>
      <c r="D1328" s="78" t="s">
        <v>1069</v>
      </c>
      <c r="E1328" s="80">
        <v>57.269916053697699</v>
      </c>
    </row>
    <row r="1329" spans="1:5" ht="12.75" customHeight="1" x14ac:dyDescent="0.15">
      <c r="A1329" s="78">
        <v>19</v>
      </c>
      <c r="B1329" s="79" t="s">
        <v>2446</v>
      </c>
      <c r="C1329" s="78">
        <v>4172</v>
      </c>
      <c r="D1329" s="78" t="s">
        <v>1068</v>
      </c>
      <c r="E1329" s="80">
        <v>15.5975892310726</v>
      </c>
    </row>
    <row r="1330" spans="1:5" ht="12.75" customHeight="1" x14ac:dyDescent="0.15">
      <c r="A1330" s="78">
        <v>19</v>
      </c>
      <c r="B1330" s="79" t="s">
        <v>2446</v>
      </c>
      <c r="C1330" s="78">
        <v>4173</v>
      </c>
      <c r="D1330" s="78" t="s">
        <v>1067</v>
      </c>
      <c r="E1330" s="80">
        <v>23.279562340709699</v>
      </c>
    </row>
    <row r="1331" spans="1:5" ht="12.75" customHeight="1" x14ac:dyDescent="0.15">
      <c r="A1331" s="78">
        <v>19</v>
      </c>
      <c r="B1331" s="79" t="s">
        <v>2446</v>
      </c>
      <c r="C1331" s="78">
        <v>4175</v>
      </c>
      <c r="D1331" s="78" t="s">
        <v>1066</v>
      </c>
      <c r="E1331" s="80">
        <v>17.462440932855198</v>
      </c>
    </row>
    <row r="1332" spans="1:5" ht="12.75" customHeight="1" x14ac:dyDescent="0.15">
      <c r="A1332" s="78">
        <v>19</v>
      </c>
      <c r="B1332" s="79" t="s">
        <v>2446</v>
      </c>
      <c r="C1332" s="78">
        <v>4176</v>
      </c>
      <c r="D1332" s="78" t="s">
        <v>1065</v>
      </c>
      <c r="E1332" s="80">
        <v>11.2537372970716</v>
      </c>
    </row>
    <row r="1333" spans="1:5" ht="12.75" customHeight="1" x14ac:dyDescent="0.15">
      <c r="A1333" s="78">
        <v>19</v>
      </c>
      <c r="B1333" s="79" t="s">
        <v>2446</v>
      </c>
      <c r="C1333" s="78">
        <v>4177</v>
      </c>
      <c r="D1333" s="78" t="s">
        <v>1064</v>
      </c>
      <c r="E1333" s="80">
        <v>18.590783913086</v>
      </c>
    </row>
    <row r="1334" spans="1:5" ht="12.75" customHeight="1" x14ac:dyDescent="0.15">
      <c r="A1334" s="78">
        <v>19</v>
      </c>
      <c r="B1334" s="79" t="s">
        <v>2446</v>
      </c>
      <c r="C1334" s="78">
        <v>4179</v>
      </c>
      <c r="D1334" s="78" t="s">
        <v>1063</v>
      </c>
      <c r="E1334" s="80">
        <v>17.956821068189001</v>
      </c>
    </row>
    <row r="1335" spans="1:5" ht="12.75" customHeight="1" x14ac:dyDescent="0.15">
      <c r="A1335" s="78">
        <v>19</v>
      </c>
      <c r="B1335" s="79" t="s">
        <v>2446</v>
      </c>
      <c r="C1335" s="78">
        <v>4181</v>
      </c>
      <c r="D1335" s="78" t="s">
        <v>1062</v>
      </c>
      <c r="E1335" s="80">
        <v>29.717673596821299</v>
      </c>
    </row>
    <row r="1336" spans="1:5" ht="12.75" customHeight="1" x14ac:dyDescent="0.15">
      <c r="A1336" s="78">
        <v>19</v>
      </c>
      <c r="B1336" s="79" t="s">
        <v>2446</v>
      </c>
      <c r="C1336" s="78">
        <v>4182</v>
      </c>
      <c r="D1336" s="78" t="s">
        <v>1061</v>
      </c>
      <c r="E1336" s="80">
        <v>28.266747963745502</v>
      </c>
    </row>
    <row r="1337" spans="1:5" ht="12.75" customHeight="1" x14ac:dyDescent="0.15">
      <c r="A1337" s="78">
        <v>19</v>
      </c>
      <c r="B1337" s="79" t="s">
        <v>2446</v>
      </c>
      <c r="C1337" s="78">
        <v>4183</v>
      </c>
      <c r="D1337" s="78" t="s">
        <v>1060</v>
      </c>
      <c r="E1337" s="80">
        <v>24.301890345988099</v>
      </c>
    </row>
    <row r="1338" spans="1:5" ht="12.75" customHeight="1" x14ac:dyDescent="0.15">
      <c r="A1338" s="78">
        <v>19</v>
      </c>
      <c r="B1338" s="79" t="s">
        <v>2446</v>
      </c>
      <c r="C1338" s="78">
        <v>4184</v>
      </c>
      <c r="D1338" s="78" t="s">
        <v>1059</v>
      </c>
      <c r="E1338" s="80">
        <v>65.715035453433003</v>
      </c>
    </row>
    <row r="1339" spans="1:5" ht="12.75" customHeight="1" x14ac:dyDescent="0.15">
      <c r="A1339" s="78">
        <v>19</v>
      </c>
      <c r="B1339" s="79" t="s">
        <v>2446</v>
      </c>
      <c r="C1339" s="78">
        <v>4191</v>
      </c>
      <c r="D1339" s="78" t="s">
        <v>1058</v>
      </c>
      <c r="E1339" s="80">
        <v>9.2359910676387909</v>
      </c>
    </row>
    <row r="1340" spans="1:5" ht="12.75" customHeight="1" x14ac:dyDescent="0.15">
      <c r="A1340" s="78">
        <v>19</v>
      </c>
      <c r="B1340" s="79" t="s">
        <v>2446</v>
      </c>
      <c r="C1340" s="78">
        <v>4192</v>
      </c>
      <c r="D1340" s="78" t="s">
        <v>1057</v>
      </c>
      <c r="E1340" s="80">
        <v>13.638840372564401</v>
      </c>
    </row>
    <row r="1341" spans="1:5" ht="12.75" customHeight="1" x14ac:dyDescent="0.15">
      <c r="A1341" s="78">
        <v>19</v>
      </c>
      <c r="B1341" s="79" t="s">
        <v>2446</v>
      </c>
      <c r="C1341" s="78">
        <v>4193</v>
      </c>
      <c r="D1341" s="78" t="s">
        <v>1056</v>
      </c>
      <c r="E1341" s="80">
        <v>9.9372333310478904</v>
      </c>
    </row>
    <row r="1342" spans="1:5" ht="12.75" customHeight="1" x14ac:dyDescent="0.15">
      <c r="A1342" s="78">
        <v>19</v>
      </c>
      <c r="B1342" s="79" t="s">
        <v>2446</v>
      </c>
      <c r="C1342" s="78">
        <v>4194</v>
      </c>
      <c r="D1342" s="78" t="s">
        <v>1055</v>
      </c>
      <c r="E1342" s="80">
        <v>17.296295211906799</v>
      </c>
    </row>
    <row r="1343" spans="1:5" ht="12.75" customHeight="1" x14ac:dyDescent="0.15">
      <c r="A1343" s="78">
        <v>19</v>
      </c>
      <c r="B1343" s="79" t="s">
        <v>2446</v>
      </c>
      <c r="C1343" s="78">
        <v>4195</v>
      </c>
      <c r="D1343" s="78" t="s">
        <v>1054</v>
      </c>
      <c r="E1343" s="80">
        <v>23.760271029247601</v>
      </c>
    </row>
    <row r="1344" spans="1:5" ht="12.75" customHeight="1" x14ac:dyDescent="0.15">
      <c r="A1344" s="78">
        <v>19</v>
      </c>
      <c r="B1344" s="79" t="s">
        <v>2446</v>
      </c>
      <c r="C1344" s="78">
        <v>4196</v>
      </c>
      <c r="D1344" s="78" t="s">
        <v>1053</v>
      </c>
      <c r="E1344" s="80">
        <v>22.370811093667999</v>
      </c>
    </row>
    <row r="1345" spans="1:5" ht="12.75" customHeight="1" x14ac:dyDescent="0.15">
      <c r="A1345" s="78">
        <v>19</v>
      </c>
      <c r="B1345" s="79" t="s">
        <v>2446</v>
      </c>
      <c r="C1345" s="78">
        <v>4197</v>
      </c>
      <c r="D1345" s="78" t="s">
        <v>1052</v>
      </c>
      <c r="E1345" s="80">
        <v>13.935301436240101</v>
      </c>
    </row>
    <row r="1346" spans="1:5" ht="12.75" customHeight="1" x14ac:dyDescent="0.15">
      <c r="A1346" s="78">
        <v>19</v>
      </c>
      <c r="B1346" s="79" t="s">
        <v>2446</v>
      </c>
      <c r="C1346" s="78">
        <v>4198</v>
      </c>
      <c r="D1346" s="78" t="s">
        <v>1051</v>
      </c>
      <c r="E1346" s="80">
        <v>18.131672013396098</v>
      </c>
    </row>
    <row r="1347" spans="1:5" ht="12.75" customHeight="1" x14ac:dyDescent="0.15">
      <c r="A1347" s="78">
        <v>19</v>
      </c>
      <c r="B1347" s="79" t="s">
        <v>2446</v>
      </c>
      <c r="C1347" s="78">
        <v>4199</v>
      </c>
      <c r="D1347" s="78" t="s">
        <v>1050</v>
      </c>
      <c r="E1347" s="80">
        <v>13.923979704229399</v>
      </c>
    </row>
    <row r="1348" spans="1:5" ht="12.75" customHeight="1" x14ac:dyDescent="0.15">
      <c r="A1348" s="78">
        <v>19</v>
      </c>
      <c r="B1348" s="79" t="s">
        <v>2446</v>
      </c>
      <c r="C1348" s="78">
        <v>4200</v>
      </c>
      <c r="D1348" s="78" t="s">
        <v>1049</v>
      </c>
      <c r="E1348" s="80">
        <v>29.002454344381199</v>
      </c>
    </row>
    <row r="1349" spans="1:5" ht="12.75" customHeight="1" x14ac:dyDescent="0.15">
      <c r="A1349" s="78">
        <v>19</v>
      </c>
      <c r="B1349" s="79" t="s">
        <v>2446</v>
      </c>
      <c r="C1349" s="78">
        <v>4201</v>
      </c>
      <c r="D1349" s="78" t="s">
        <v>1048</v>
      </c>
      <c r="E1349" s="80">
        <v>69.527763980959307</v>
      </c>
    </row>
    <row r="1350" spans="1:5" ht="12.75" customHeight="1" x14ac:dyDescent="0.15">
      <c r="A1350" s="78">
        <v>19</v>
      </c>
      <c r="B1350" s="79" t="s">
        <v>2446</v>
      </c>
      <c r="C1350" s="78">
        <v>4202</v>
      </c>
      <c r="D1350" s="78" t="s">
        <v>1047</v>
      </c>
      <c r="E1350" s="80">
        <v>29.709059089053099</v>
      </c>
    </row>
    <row r="1351" spans="1:5" ht="12.75" customHeight="1" x14ac:dyDescent="0.15">
      <c r="A1351" s="78">
        <v>19</v>
      </c>
      <c r="B1351" s="79" t="s">
        <v>2446</v>
      </c>
      <c r="C1351" s="78">
        <v>4203</v>
      </c>
      <c r="D1351" s="78" t="s">
        <v>1046</v>
      </c>
      <c r="E1351" s="80">
        <v>37.674719120923697</v>
      </c>
    </row>
    <row r="1352" spans="1:5" ht="12.75" customHeight="1" x14ac:dyDescent="0.15">
      <c r="A1352" s="78">
        <v>19</v>
      </c>
      <c r="B1352" s="79" t="s">
        <v>2446</v>
      </c>
      <c r="C1352" s="78">
        <v>4204</v>
      </c>
      <c r="D1352" s="78" t="s">
        <v>1045</v>
      </c>
      <c r="E1352" s="80">
        <v>29.4648849319166</v>
      </c>
    </row>
    <row r="1353" spans="1:5" ht="12.75" customHeight="1" x14ac:dyDescent="0.15">
      <c r="A1353" s="78">
        <v>19</v>
      </c>
      <c r="B1353" s="79" t="s">
        <v>2446</v>
      </c>
      <c r="C1353" s="78">
        <v>4205</v>
      </c>
      <c r="D1353" s="78" t="s">
        <v>1044</v>
      </c>
      <c r="E1353" s="80">
        <v>24.8487329018518</v>
      </c>
    </row>
    <row r="1354" spans="1:5" ht="12.75" customHeight="1" x14ac:dyDescent="0.15">
      <c r="A1354" s="78">
        <v>19</v>
      </c>
      <c r="B1354" s="79" t="s">
        <v>2446</v>
      </c>
      <c r="C1354" s="78">
        <v>4206</v>
      </c>
      <c r="D1354" s="78" t="s">
        <v>1043</v>
      </c>
      <c r="E1354" s="80">
        <v>47.942663324835998</v>
      </c>
    </row>
    <row r="1355" spans="1:5" ht="12.75" customHeight="1" x14ac:dyDescent="0.15">
      <c r="A1355" s="78">
        <v>19</v>
      </c>
      <c r="B1355" s="79" t="s">
        <v>2446</v>
      </c>
      <c r="C1355" s="78">
        <v>4207</v>
      </c>
      <c r="D1355" s="78" t="s">
        <v>1042</v>
      </c>
      <c r="E1355" s="80">
        <v>34.098909951393601</v>
      </c>
    </row>
    <row r="1356" spans="1:5" ht="12.75" customHeight="1" x14ac:dyDescent="0.15">
      <c r="A1356" s="78">
        <v>19</v>
      </c>
      <c r="B1356" s="79" t="s">
        <v>2446</v>
      </c>
      <c r="C1356" s="78">
        <v>4208</v>
      </c>
      <c r="D1356" s="78" t="s">
        <v>1041</v>
      </c>
      <c r="E1356" s="80">
        <v>37.601533257393001</v>
      </c>
    </row>
    <row r="1357" spans="1:5" ht="12.75" customHeight="1" x14ac:dyDescent="0.15">
      <c r="A1357" s="78">
        <v>19</v>
      </c>
      <c r="B1357" s="79" t="s">
        <v>2446</v>
      </c>
      <c r="C1357" s="78">
        <v>4209</v>
      </c>
      <c r="D1357" s="78" t="s">
        <v>1040</v>
      </c>
      <c r="E1357" s="80">
        <v>54.816700925681197</v>
      </c>
    </row>
    <row r="1358" spans="1:5" ht="12.75" customHeight="1" x14ac:dyDescent="0.15">
      <c r="A1358" s="78">
        <v>19</v>
      </c>
      <c r="B1358" s="79" t="s">
        <v>2446</v>
      </c>
      <c r="C1358" s="78">
        <v>4210</v>
      </c>
      <c r="D1358" s="78" t="s">
        <v>1039</v>
      </c>
      <c r="E1358" s="80">
        <v>20.687827053488601</v>
      </c>
    </row>
    <row r="1359" spans="1:5" ht="12.75" customHeight="1" x14ac:dyDescent="0.15">
      <c r="A1359" s="78">
        <v>19</v>
      </c>
      <c r="B1359" s="79" t="s">
        <v>2446</v>
      </c>
      <c r="C1359" s="78">
        <v>4221</v>
      </c>
      <c r="D1359" s="78" t="s">
        <v>1038</v>
      </c>
      <c r="E1359" s="80">
        <v>9.5110062587471997</v>
      </c>
    </row>
    <row r="1360" spans="1:5" ht="12.75" customHeight="1" x14ac:dyDescent="0.15">
      <c r="A1360" s="78">
        <v>19</v>
      </c>
      <c r="B1360" s="79" t="s">
        <v>2446</v>
      </c>
      <c r="C1360" s="78">
        <v>4222</v>
      </c>
      <c r="D1360" s="78" t="s">
        <v>1037</v>
      </c>
      <c r="E1360" s="80">
        <v>34.596152256094001</v>
      </c>
    </row>
    <row r="1361" spans="1:5" ht="12.75" customHeight="1" x14ac:dyDescent="0.15">
      <c r="A1361" s="78">
        <v>19</v>
      </c>
      <c r="B1361" s="79" t="s">
        <v>2446</v>
      </c>
      <c r="C1361" s="78">
        <v>4223</v>
      </c>
      <c r="D1361" s="78" t="s">
        <v>1036</v>
      </c>
      <c r="E1361" s="80">
        <v>23.728268763286199</v>
      </c>
    </row>
    <row r="1362" spans="1:5" ht="12.75" customHeight="1" x14ac:dyDescent="0.15">
      <c r="A1362" s="78">
        <v>19</v>
      </c>
      <c r="B1362" s="79" t="s">
        <v>2446</v>
      </c>
      <c r="C1362" s="78">
        <v>4224</v>
      </c>
      <c r="D1362" s="78" t="s">
        <v>1035</v>
      </c>
      <c r="E1362" s="80">
        <v>31.986651657913299</v>
      </c>
    </row>
    <row r="1363" spans="1:5" ht="12.75" customHeight="1" x14ac:dyDescent="0.15">
      <c r="A1363" s="78">
        <v>19</v>
      </c>
      <c r="B1363" s="79" t="s">
        <v>2446</v>
      </c>
      <c r="C1363" s="78">
        <v>4226</v>
      </c>
      <c r="D1363" s="78" t="s">
        <v>1034</v>
      </c>
      <c r="E1363" s="80">
        <v>10.205748260001799</v>
      </c>
    </row>
    <row r="1364" spans="1:5" ht="12.75" customHeight="1" x14ac:dyDescent="0.15">
      <c r="A1364" s="78">
        <v>19</v>
      </c>
      <c r="B1364" s="79" t="s">
        <v>2446</v>
      </c>
      <c r="C1364" s="78">
        <v>4227</v>
      </c>
      <c r="D1364" s="78" t="s">
        <v>1033</v>
      </c>
      <c r="E1364" s="80">
        <v>18.266134441096401</v>
      </c>
    </row>
    <row r="1365" spans="1:5" ht="12.75" customHeight="1" x14ac:dyDescent="0.15">
      <c r="A1365" s="78">
        <v>19</v>
      </c>
      <c r="B1365" s="79" t="s">
        <v>2446</v>
      </c>
      <c r="C1365" s="78">
        <v>4228</v>
      </c>
      <c r="D1365" s="78" t="s">
        <v>1032</v>
      </c>
      <c r="E1365" s="80">
        <v>46.960075928538799</v>
      </c>
    </row>
    <row r="1366" spans="1:5" ht="12.75" customHeight="1" x14ac:dyDescent="0.15">
      <c r="A1366" s="78">
        <v>19</v>
      </c>
      <c r="B1366" s="79" t="s">
        <v>2446</v>
      </c>
      <c r="C1366" s="78">
        <v>4229</v>
      </c>
      <c r="D1366" s="78" t="s">
        <v>1031</v>
      </c>
      <c r="E1366" s="80">
        <v>22.541603101564402</v>
      </c>
    </row>
    <row r="1367" spans="1:5" ht="12.75" customHeight="1" x14ac:dyDescent="0.15">
      <c r="A1367" s="78">
        <v>19</v>
      </c>
      <c r="B1367" s="79" t="s">
        <v>2446</v>
      </c>
      <c r="C1367" s="78">
        <v>4230</v>
      </c>
      <c r="D1367" s="78" t="s">
        <v>1030</v>
      </c>
      <c r="E1367" s="80">
        <v>13.928917483902101</v>
      </c>
    </row>
    <row r="1368" spans="1:5" ht="12.75" customHeight="1" x14ac:dyDescent="0.15">
      <c r="A1368" s="78">
        <v>19</v>
      </c>
      <c r="B1368" s="79" t="s">
        <v>2446</v>
      </c>
      <c r="C1368" s="78">
        <v>4231</v>
      </c>
      <c r="D1368" s="78" t="s">
        <v>1029</v>
      </c>
      <c r="E1368" s="80">
        <v>15.7900123283556</v>
      </c>
    </row>
    <row r="1369" spans="1:5" ht="12.75" customHeight="1" x14ac:dyDescent="0.15">
      <c r="A1369" s="78">
        <v>19</v>
      </c>
      <c r="B1369" s="79" t="s">
        <v>2446</v>
      </c>
      <c r="C1369" s="78">
        <v>4232</v>
      </c>
      <c r="D1369" s="78" t="s">
        <v>1028</v>
      </c>
      <c r="E1369" s="80">
        <v>7.4154646655088401</v>
      </c>
    </row>
    <row r="1370" spans="1:5" ht="12.75" customHeight="1" x14ac:dyDescent="0.15">
      <c r="A1370" s="78">
        <v>19</v>
      </c>
      <c r="B1370" s="79" t="s">
        <v>2446</v>
      </c>
      <c r="C1370" s="78">
        <v>4233</v>
      </c>
      <c r="D1370" s="78" t="s">
        <v>1027</v>
      </c>
      <c r="E1370" s="80">
        <v>12.208884361180001</v>
      </c>
    </row>
    <row r="1371" spans="1:5" ht="12.75" customHeight="1" x14ac:dyDescent="0.15">
      <c r="A1371" s="78">
        <v>19</v>
      </c>
      <c r="B1371" s="79" t="s">
        <v>2446</v>
      </c>
      <c r="C1371" s="78">
        <v>4234</v>
      </c>
      <c r="D1371" s="78" t="s">
        <v>1026</v>
      </c>
      <c r="E1371" s="80">
        <v>50.975633564563303</v>
      </c>
    </row>
    <row r="1372" spans="1:5" ht="12.75" customHeight="1" x14ac:dyDescent="0.15">
      <c r="A1372" s="78">
        <v>19</v>
      </c>
      <c r="B1372" s="79" t="s">
        <v>2446</v>
      </c>
      <c r="C1372" s="78">
        <v>4235</v>
      </c>
      <c r="D1372" s="78" t="s">
        <v>1025</v>
      </c>
      <c r="E1372" s="80">
        <v>19.556464543715201</v>
      </c>
    </row>
    <row r="1373" spans="1:5" ht="12.75" customHeight="1" x14ac:dyDescent="0.15">
      <c r="A1373" s="78">
        <v>19</v>
      </c>
      <c r="B1373" s="79" t="s">
        <v>2446</v>
      </c>
      <c r="C1373" s="78">
        <v>4236</v>
      </c>
      <c r="D1373" s="78" t="s">
        <v>1024</v>
      </c>
      <c r="E1373" s="80">
        <v>67.492884051415302</v>
      </c>
    </row>
    <row r="1374" spans="1:5" ht="12.75" customHeight="1" x14ac:dyDescent="0.15">
      <c r="A1374" s="78">
        <v>19</v>
      </c>
      <c r="B1374" s="79" t="s">
        <v>2446</v>
      </c>
      <c r="C1374" s="78">
        <v>4237</v>
      </c>
      <c r="D1374" s="78" t="s">
        <v>1023</v>
      </c>
      <c r="E1374" s="80">
        <v>13.751154765456199</v>
      </c>
    </row>
    <row r="1375" spans="1:5" ht="12.75" customHeight="1" x14ac:dyDescent="0.15">
      <c r="A1375" s="78">
        <v>19</v>
      </c>
      <c r="B1375" s="79" t="s">
        <v>2446</v>
      </c>
      <c r="C1375" s="78">
        <v>4238</v>
      </c>
      <c r="D1375" s="78" t="s">
        <v>1022</v>
      </c>
      <c r="E1375" s="80">
        <v>16.1237816302882</v>
      </c>
    </row>
    <row r="1376" spans="1:5" ht="12.75" customHeight="1" x14ac:dyDescent="0.15">
      <c r="A1376" s="78">
        <v>19</v>
      </c>
      <c r="B1376" s="79" t="s">
        <v>2446</v>
      </c>
      <c r="C1376" s="78">
        <v>4239</v>
      </c>
      <c r="D1376" s="78" t="s">
        <v>1021</v>
      </c>
      <c r="E1376" s="80">
        <v>55.809110877680702</v>
      </c>
    </row>
    <row r="1377" spans="1:5" ht="12.75" customHeight="1" x14ac:dyDescent="0.15">
      <c r="A1377" s="78">
        <v>19</v>
      </c>
      <c r="B1377" s="79" t="s">
        <v>2446</v>
      </c>
      <c r="C1377" s="78">
        <v>4240</v>
      </c>
      <c r="D1377" s="78" t="s">
        <v>1020</v>
      </c>
      <c r="E1377" s="80">
        <v>30.539807664210802</v>
      </c>
    </row>
    <row r="1378" spans="1:5" ht="12.75" customHeight="1" x14ac:dyDescent="0.15">
      <c r="A1378" s="78">
        <v>19</v>
      </c>
      <c r="B1378" s="79" t="s">
        <v>2446</v>
      </c>
      <c r="C1378" s="78">
        <v>4251</v>
      </c>
      <c r="D1378" s="78" t="s">
        <v>1019</v>
      </c>
      <c r="E1378" s="80">
        <v>25.147911196097699</v>
      </c>
    </row>
    <row r="1379" spans="1:5" ht="12.75" customHeight="1" x14ac:dyDescent="0.15">
      <c r="A1379" s="78">
        <v>19</v>
      </c>
      <c r="B1379" s="79" t="s">
        <v>2446</v>
      </c>
      <c r="C1379" s="78">
        <v>4252</v>
      </c>
      <c r="D1379" s="78" t="s">
        <v>1018</v>
      </c>
      <c r="E1379" s="80">
        <v>35.906636116340401</v>
      </c>
    </row>
    <row r="1380" spans="1:5" ht="12.75" customHeight="1" x14ac:dyDescent="0.15">
      <c r="A1380" s="78">
        <v>19</v>
      </c>
      <c r="B1380" s="79" t="s">
        <v>2446</v>
      </c>
      <c r="C1380" s="78">
        <v>4253</v>
      </c>
      <c r="D1380" s="78" t="s">
        <v>1017</v>
      </c>
      <c r="E1380" s="80">
        <v>32.419056343704099</v>
      </c>
    </row>
    <row r="1381" spans="1:5" ht="12.75" customHeight="1" x14ac:dyDescent="0.15">
      <c r="A1381" s="78">
        <v>19</v>
      </c>
      <c r="B1381" s="79" t="s">
        <v>2446</v>
      </c>
      <c r="C1381" s="78">
        <v>4254</v>
      </c>
      <c r="D1381" s="78" t="s">
        <v>1016</v>
      </c>
      <c r="E1381" s="80">
        <v>86.751405767537406</v>
      </c>
    </row>
    <row r="1382" spans="1:5" ht="12.75" customHeight="1" x14ac:dyDescent="0.15">
      <c r="A1382" s="78">
        <v>19</v>
      </c>
      <c r="B1382" s="79" t="s">
        <v>2446</v>
      </c>
      <c r="C1382" s="78">
        <v>4255</v>
      </c>
      <c r="D1382" s="78" t="s">
        <v>1015</v>
      </c>
      <c r="E1382" s="80">
        <v>16.162566374416802</v>
      </c>
    </row>
    <row r="1383" spans="1:5" ht="12.75" customHeight="1" x14ac:dyDescent="0.15">
      <c r="A1383" s="78">
        <v>19</v>
      </c>
      <c r="B1383" s="79" t="s">
        <v>2446</v>
      </c>
      <c r="C1383" s="78">
        <v>4256</v>
      </c>
      <c r="D1383" s="78" t="s">
        <v>1014</v>
      </c>
      <c r="E1383" s="80">
        <v>20.390493245549699</v>
      </c>
    </row>
    <row r="1384" spans="1:5" ht="12.75" customHeight="1" x14ac:dyDescent="0.15">
      <c r="A1384" s="78">
        <v>19</v>
      </c>
      <c r="B1384" s="79" t="s">
        <v>2446</v>
      </c>
      <c r="C1384" s="78">
        <v>4257</v>
      </c>
      <c r="D1384" s="78" t="s">
        <v>1013</v>
      </c>
      <c r="E1384" s="80">
        <v>10.000311379425399</v>
      </c>
    </row>
    <row r="1385" spans="1:5" ht="12.75" customHeight="1" x14ac:dyDescent="0.15">
      <c r="A1385" s="78">
        <v>19</v>
      </c>
      <c r="B1385" s="79" t="s">
        <v>2446</v>
      </c>
      <c r="C1385" s="78">
        <v>4258</v>
      </c>
      <c r="D1385" s="78" t="s">
        <v>1012</v>
      </c>
      <c r="E1385" s="80">
        <v>70.081304854348204</v>
      </c>
    </row>
    <row r="1386" spans="1:5" ht="12.75" customHeight="1" x14ac:dyDescent="0.15">
      <c r="A1386" s="78">
        <v>19</v>
      </c>
      <c r="B1386" s="79" t="s">
        <v>2446</v>
      </c>
      <c r="C1386" s="78">
        <v>4259</v>
      </c>
      <c r="D1386" s="78" t="s">
        <v>1011</v>
      </c>
      <c r="E1386" s="80">
        <v>19.4792333473954</v>
      </c>
    </row>
    <row r="1387" spans="1:5" ht="12.75" customHeight="1" x14ac:dyDescent="0.15">
      <c r="A1387" s="78">
        <v>19</v>
      </c>
      <c r="B1387" s="79" t="s">
        <v>2446</v>
      </c>
      <c r="C1387" s="78">
        <v>4260</v>
      </c>
      <c r="D1387" s="78" t="s">
        <v>1010</v>
      </c>
      <c r="E1387" s="80">
        <v>20.606895578168398</v>
      </c>
    </row>
    <row r="1388" spans="1:5" ht="12.75" customHeight="1" x14ac:dyDescent="0.15">
      <c r="A1388" s="78">
        <v>19</v>
      </c>
      <c r="B1388" s="79" t="s">
        <v>2446</v>
      </c>
      <c r="C1388" s="78">
        <v>4261</v>
      </c>
      <c r="D1388" s="78" t="s">
        <v>1009</v>
      </c>
      <c r="E1388" s="80">
        <v>22.818437074099101</v>
      </c>
    </row>
    <row r="1389" spans="1:5" ht="12.75" customHeight="1" x14ac:dyDescent="0.15">
      <c r="A1389" s="78">
        <v>19</v>
      </c>
      <c r="B1389" s="79" t="s">
        <v>2446</v>
      </c>
      <c r="C1389" s="78">
        <v>4262</v>
      </c>
      <c r="D1389" s="78" t="s">
        <v>1008</v>
      </c>
      <c r="E1389" s="80">
        <v>24.054272135930798</v>
      </c>
    </row>
    <row r="1390" spans="1:5" ht="12.75" customHeight="1" x14ac:dyDescent="0.15">
      <c r="A1390" s="78">
        <v>19</v>
      </c>
      <c r="B1390" s="79" t="s">
        <v>2446</v>
      </c>
      <c r="C1390" s="78">
        <v>4263</v>
      </c>
      <c r="D1390" s="78" t="s">
        <v>1007</v>
      </c>
      <c r="E1390" s="80">
        <v>41.753538777550197</v>
      </c>
    </row>
    <row r="1391" spans="1:5" ht="12.75" customHeight="1" x14ac:dyDescent="0.15">
      <c r="A1391" s="78">
        <v>19</v>
      </c>
      <c r="B1391" s="79" t="s">
        <v>2446</v>
      </c>
      <c r="C1391" s="78">
        <v>4264</v>
      </c>
      <c r="D1391" s="78" t="s">
        <v>1006</v>
      </c>
      <c r="E1391" s="80">
        <v>19.188049715716801</v>
      </c>
    </row>
    <row r="1392" spans="1:5" ht="12.75" customHeight="1" x14ac:dyDescent="0.15">
      <c r="A1392" s="78">
        <v>19</v>
      </c>
      <c r="B1392" s="79" t="s">
        <v>2446</v>
      </c>
      <c r="C1392" s="78">
        <v>4271</v>
      </c>
      <c r="D1392" s="78" t="s">
        <v>1005</v>
      </c>
      <c r="E1392" s="80">
        <v>40.5852670022838</v>
      </c>
    </row>
    <row r="1393" spans="1:5" ht="12.75" customHeight="1" x14ac:dyDescent="0.15">
      <c r="A1393" s="78">
        <v>19</v>
      </c>
      <c r="B1393" s="79" t="s">
        <v>2446</v>
      </c>
      <c r="C1393" s="78">
        <v>4273</v>
      </c>
      <c r="D1393" s="78" t="s">
        <v>1004</v>
      </c>
      <c r="E1393" s="80">
        <v>15.2707418750153</v>
      </c>
    </row>
    <row r="1394" spans="1:5" ht="12.75" customHeight="1" x14ac:dyDescent="0.15">
      <c r="A1394" s="78">
        <v>19</v>
      </c>
      <c r="B1394" s="79" t="s">
        <v>2446</v>
      </c>
      <c r="C1394" s="78">
        <v>4274</v>
      </c>
      <c r="D1394" s="78" t="s">
        <v>1003</v>
      </c>
      <c r="E1394" s="80">
        <v>57.2009767956161</v>
      </c>
    </row>
    <row r="1395" spans="1:5" ht="12.75" customHeight="1" x14ac:dyDescent="0.15">
      <c r="A1395" s="78">
        <v>19</v>
      </c>
      <c r="B1395" s="79" t="s">
        <v>2446</v>
      </c>
      <c r="C1395" s="78">
        <v>4275</v>
      </c>
      <c r="D1395" s="78" t="s">
        <v>1002</v>
      </c>
      <c r="E1395" s="80">
        <v>12.2226239112854</v>
      </c>
    </row>
    <row r="1396" spans="1:5" ht="12.75" customHeight="1" x14ac:dyDescent="0.15">
      <c r="A1396" s="78">
        <v>19</v>
      </c>
      <c r="B1396" s="79" t="s">
        <v>2446</v>
      </c>
      <c r="C1396" s="78">
        <v>4276</v>
      </c>
      <c r="D1396" s="78" t="s">
        <v>1001</v>
      </c>
      <c r="E1396" s="80">
        <v>51.103579262311598</v>
      </c>
    </row>
    <row r="1397" spans="1:5" ht="12.75" customHeight="1" x14ac:dyDescent="0.15">
      <c r="A1397" s="78">
        <v>19</v>
      </c>
      <c r="B1397" s="79" t="s">
        <v>2446</v>
      </c>
      <c r="C1397" s="78">
        <v>4277</v>
      </c>
      <c r="D1397" s="78" t="s">
        <v>1000</v>
      </c>
      <c r="E1397" s="80">
        <v>15.311897212101</v>
      </c>
    </row>
    <row r="1398" spans="1:5" ht="12.75" customHeight="1" x14ac:dyDescent="0.15">
      <c r="A1398" s="78">
        <v>19</v>
      </c>
      <c r="B1398" s="79" t="s">
        <v>2446</v>
      </c>
      <c r="C1398" s="78">
        <v>4279</v>
      </c>
      <c r="D1398" s="78" t="s">
        <v>999</v>
      </c>
      <c r="E1398" s="80">
        <v>53.084413738565999</v>
      </c>
    </row>
    <row r="1399" spans="1:5" ht="12.75" customHeight="1" x14ac:dyDescent="0.15">
      <c r="A1399" s="78">
        <v>19</v>
      </c>
      <c r="B1399" s="79" t="s">
        <v>2446</v>
      </c>
      <c r="C1399" s="78">
        <v>4280</v>
      </c>
      <c r="D1399" s="78" t="s">
        <v>998</v>
      </c>
      <c r="E1399" s="80">
        <v>89.450577129208497</v>
      </c>
    </row>
    <row r="1400" spans="1:5" ht="12.75" customHeight="1" x14ac:dyDescent="0.15">
      <c r="A1400" s="78">
        <v>19</v>
      </c>
      <c r="B1400" s="79" t="s">
        <v>2446</v>
      </c>
      <c r="C1400" s="78">
        <v>4281</v>
      </c>
      <c r="D1400" s="78" t="s">
        <v>997</v>
      </c>
      <c r="E1400" s="80">
        <v>29.5281958430452</v>
      </c>
    </row>
    <row r="1401" spans="1:5" ht="12.75" customHeight="1" x14ac:dyDescent="0.15">
      <c r="A1401" s="78">
        <v>19</v>
      </c>
      <c r="B1401" s="79" t="s">
        <v>2446</v>
      </c>
      <c r="C1401" s="78">
        <v>4282</v>
      </c>
      <c r="D1401" s="78" t="s">
        <v>996</v>
      </c>
      <c r="E1401" s="80">
        <v>80.423815935962295</v>
      </c>
    </row>
    <row r="1402" spans="1:5" ht="12.75" customHeight="1" x14ac:dyDescent="0.15">
      <c r="A1402" s="78">
        <v>19</v>
      </c>
      <c r="B1402" s="79" t="s">
        <v>2446</v>
      </c>
      <c r="C1402" s="78">
        <v>4283</v>
      </c>
      <c r="D1402" s="78" t="s">
        <v>995</v>
      </c>
      <c r="E1402" s="80">
        <v>37.963872594383901</v>
      </c>
    </row>
    <row r="1403" spans="1:5" ht="12.75" customHeight="1" x14ac:dyDescent="0.15">
      <c r="A1403" s="78">
        <v>19</v>
      </c>
      <c r="B1403" s="79" t="s">
        <v>2446</v>
      </c>
      <c r="C1403" s="78">
        <v>4284</v>
      </c>
      <c r="D1403" s="78" t="s">
        <v>994</v>
      </c>
      <c r="E1403" s="80">
        <v>22.6621965174641</v>
      </c>
    </row>
    <row r="1404" spans="1:5" ht="12.75" customHeight="1" x14ac:dyDescent="0.15">
      <c r="A1404" s="78">
        <v>19</v>
      </c>
      <c r="B1404" s="79" t="s">
        <v>2446</v>
      </c>
      <c r="C1404" s="78">
        <v>4285</v>
      </c>
      <c r="D1404" s="78" t="s">
        <v>993</v>
      </c>
      <c r="E1404" s="80">
        <v>29.601128878100301</v>
      </c>
    </row>
    <row r="1405" spans="1:5" ht="12.75" customHeight="1" x14ac:dyDescent="0.15">
      <c r="A1405" s="78">
        <v>19</v>
      </c>
      <c r="B1405" s="79" t="s">
        <v>2446</v>
      </c>
      <c r="C1405" s="78">
        <v>4286</v>
      </c>
      <c r="D1405" s="78" t="s">
        <v>992</v>
      </c>
      <c r="E1405" s="80">
        <v>24.146782588869002</v>
      </c>
    </row>
    <row r="1406" spans="1:5" ht="12.75" customHeight="1" x14ac:dyDescent="0.15">
      <c r="A1406" s="78">
        <v>19</v>
      </c>
      <c r="B1406" s="79" t="s">
        <v>2446</v>
      </c>
      <c r="C1406" s="78">
        <v>4287</v>
      </c>
      <c r="D1406" s="78" t="s">
        <v>991</v>
      </c>
      <c r="E1406" s="80">
        <v>29.575952294117702</v>
      </c>
    </row>
    <row r="1407" spans="1:5" ht="12.75" customHeight="1" x14ac:dyDescent="0.15">
      <c r="A1407" s="78">
        <v>19</v>
      </c>
      <c r="B1407" s="79" t="s">
        <v>2446</v>
      </c>
      <c r="C1407" s="78">
        <v>4288</v>
      </c>
      <c r="D1407" s="78" t="s">
        <v>990</v>
      </c>
      <c r="E1407" s="80">
        <v>5.3241923099336201</v>
      </c>
    </row>
    <row r="1408" spans="1:5" ht="12.75" customHeight="1" x14ac:dyDescent="0.15">
      <c r="A1408" s="78">
        <v>19</v>
      </c>
      <c r="B1408" s="79" t="s">
        <v>2446</v>
      </c>
      <c r="C1408" s="78">
        <v>4289</v>
      </c>
      <c r="D1408" s="78" t="s">
        <v>989</v>
      </c>
      <c r="E1408" s="80">
        <v>72.430096533843297</v>
      </c>
    </row>
    <row r="1409" spans="1:5" ht="12.75" customHeight="1" x14ac:dyDescent="0.15">
      <c r="A1409" s="78">
        <v>19</v>
      </c>
      <c r="B1409" s="79" t="s">
        <v>2446</v>
      </c>
      <c r="C1409" s="78">
        <v>4301</v>
      </c>
      <c r="D1409" s="78" t="s">
        <v>988</v>
      </c>
      <c r="E1409" s="80">
        <v>10.1678323283768</v>
      </c>
    </row>
    <row r="1410" spans="1:5" ht="12.75" customHeight="1" x14ac:dyDescent="0.15">
      <c r="A1410" s="78">
        <v>19</v>
      </c>
      <c r="B1410" s="79" t="s">
        <v>2446</v>
      </c>
      <c r="C1410" s="78">
        <v>4302</v>
      </c>
      <c r="D1410" s="78" t="s">
        <v>987</v>
      </c>
      <c r="E1410" s="80">
        <v>7.8074730071651999</v>
      </c>
    </row>
    <row r="1411" spans="1:5" ht="12.75" customHeight="1" x14ac:dyDescent="0.15">
      <c r="A1411" s="78">
        <v>19</v>
      </c>
      <c r="B1411" s="79" t="s">
        <v>2446</v>
      </c>
      <c r="C1411" s="78">
        <v>4303</v>
      </c>
      <c r="D1411" s="78" t="s">
        <v>986</v>
      </c>
      <c r="E1411" s="80">
        <v>35.285492757219501</v>
      </c>
    </row>
    <row r="1412" spans="1:5" ht="12.75" customHeight="1" x14ac:dyDescent="0.15">
      <c r="A1412" s="78">
        <v>19</v>
      </c>
      <c r="B1412" s="79" t="s">
        <v>2446</v>
      </c>
      <c r="C1412" s="78">
        <v>4304</v>
      </c>
      <c r="D1412" s="78" t="s">
        <v>985</v>
      </c>
      <c r="E1412" s="80">
        <v>42.802808350340101</v>
      </c>
    </row>
    <row r="1413" spans="1:5" ht="12.75" customHeight="1" x14ac:dyDescent="0.15">
      <c r="A1413" s="78">
        <v>19</v>
      </c>
      <c r="B1413" s="79" t="s">
        <v>2446</v>
      </c>
      <c r="C1413" s="78">
        <v>4305</v>
      </c>
      <c r="D1413" s="78" t="s">
        <v>984</v>
      </c>
      <c r="E1413" s="80">
        <v>45.400238908055599</v>
      </c>
    </row>
    <row r="1414" spans="1:5" ht="12.75" customHeight="1" x14ac:dyDescent="0.15">
      <c r="A1414" s="78">
        <v>19</v>
      </c>
      <c r="B1414" s="79" t="s">
        <v>2446</v>
      </c>
      <c r="C1414" s="78">
        <v>4306</v>
      </c>
      <c r="D1414" s="78" t="s">
        <v>983</v>
      </c>
      <c r="E1414" s="80">
        <v>18.2139631969433</v>
      </c>
    </row>
    <row r="1415" spans="1:5" ht="12.75" customHeight="1" x14ac:dyDescent="0.15">
      <c r="A1415" s="78">
        <v>19</v>
      </c>
      <c r="B1415" s="79" t="s">
        <v>2446</v>
      </c>
      <c r="C1415" s="78">
        <v>4307</v>
      </c>
      <c r="D1415" s="78" t="s">
        <v>982</v>
      </c>
      <c r="E1415" s="80">
        <v>19.0569851796763</v>
      </c>
    </row>
    <row r="1416" spans="1:5" ht="12.75" customHeight="1" x14ac:dyDescent="0.15">
      <c r="A1416" s="78">
        <v>19</v>
      </c>
      <c r="B1416" s="79" t="s">
        <v>2446</v>
      </c>
      <c r="C1416" s="78">
        <v>4308</v>
      </c>
      <c r="D1416" s="78" t="s">
        <v>981</v>
      </c>
      <c r="E1416" s="80">
        <v>3.4267094983167299</v>
      </c>
    </row>
    <row r="1417" spans="1:5" ht="12.75" customHeight="1" x14ac:dyDescent="0.15">
      <c r="A1417" s="78">
        <v>19</v>
      </c>
      <c r="B1417" s="79" t="s">
        <v>2446</v>
      </c>
      <c r="C1417" s="78">
        <v>4309</v>
      </c>
      <c r="D1417" s="78" t="s">
        <v>980</v>
      </c>
      <c r="E1417" s="80">
        <v>37.868616476584997</v>
      </c>
    </row>
    <row r="1418" spans="1:5" ht="12.75" customHeight="1" x14ac:dyDescent="0.15">
      <c r="A1418" s="78">
        <v>19</v>
      </c>
      <c r="B1418" s="79" t="s">
        <v>2446</v>
      </c>
      <c r="C1418" s="78">
        <v>4310</v>
      </c>
      <c r="D1418" s="78" t="s">
        <v>979</v>
      </c>
      <c r="E1418" s="80">
        <v>22.1876054029409</v>
      </c>
    </row>
    <row r="1419" spans="1:5" ht="12.75" customHeight="1" x14ac:dyDescent="0.15">
      <c r="A1419" s="78">
        <v>19</v>
      </c>
      <c r="B1419" s="79" t="s">
        <v>2446</v>
      </c>
      <c r="C1419" s="78">
        <v>4311</v>
      </c>
      <c r="D1419" s="78" t="s">
        <v>978</v>
      </c>
      <c r="E1419" s="80">
        <v>25.2758491950446</v>
      </c>
    </row>
    <row r="1420" spans="1:5" ht="12.75" customHeight="1" x14ac:dyDescent="0.15">
      <c r="A1420" s="78">
        <v>19</v>
      </c>
      <c r="B1420" s="79" t="s">
        <v>2446</v>
      </c>
      <c r="C1420" s="78">
        <v>4312</v>
      </c>
      <c r="D1420" s="78" t="s">
        <v>977</v>
      </c>
      <c r="E1420" s="80">
        <v>43.780851244056301</v>
      </c>
    </row>
    <row r="1421" spans="1:5" ht="12.75" customHeight="1" x14ac:dyDescent="0.15">
      <c r="A1421" s="78">
        <v>19</v>
      </c>
      <c r="B1421" s="79" t="s">
        <v>2446</v>
      </c>
      <c r="C1421" s="78">
        <v>4313</v>
      </c>
      <c r="D1421" s="78" t="s">
        <v>976</v>
      </c>
      <c r="E1421" s="80">
        <v>46.315177060169503</v>
      </c>
    </row>
    <row r="1422" spans="1:5" ht="12.75" customHeight="1" x14ac:dyDescent="0.15">
      <c r="A1422" s="78">
        <v>19</v>
      </c>
      <c r="B1422" s="79" t="s">
        <v>2446</v>
      </c>
      <c r="C1422" s="78">
        <v>4314</v>
      </c>
      <c r="D1422" s="78" t="s">
        <v>975</v>
      </c>
      <c r="E1422" s="80">
        <v>13.127562173550199</v>
      </c>
    </row>
    <row r="1423" spans="1:5" ht="12.75" customHeight="1" x14ac:dyDescent="0.15">
      <c r="A1423" s="78">
        <v>19</v>
      </c>
      <c r="B1423" s="79" t="s">
        <v>2446</v>
      </c>
      <c r="C1423" s="78">
        <v>4315</v>
      </c>
      <c r="D1423" s="78" t="s">
        <v>974</v>
      </c>
      <c r="E1423" s="80">
        <v>15.3412041492891</v>
      </c>
    </row>
    <row r="1424" spans="1:5" ht="12.75" customHeight="1" x14ac:dyDescent="0.15">
      <c r="A1424" s="78">
        <v>19</v>
      </c>
      <c r="B1424" s="79" t="s">
        <v>2446</v>
      </c>
      <c r="C1424" s="78">
        <v>4316</v>
      </c>
      <c r="D1424" s="78" t="s">
        <v>973</v>
      </c>
      <c r="E1424" s="80">
        <v>16.865904101888201</v>
      </c>
    </row>
    <row r="1425" spans="1:5" ht="12.75" customHeight="1" x14ac:dyDescent="0.15">
      <c r="A1425" s="78">
        <v>19</v>
      </c>
      <c r="B1425" s="79" t="s">
        <v>2446</v>
      </c>
      <c r="C1425" s="78">
        <v>4317</v>
      </c>
      <c r="D1425" s="78" t="s">
        <v>972</v>
      </c>
      <c r="E1425" s="80">
        <v>9.9161352841920802</v>
      </c>
    </row>
    <row r="1426" spans="1:5" ht="12.75" customHeight="1" x14ac:dyDescent="0.15">
      <c r="A1426" s="78">
        <v>19</v>
      </c>
      <c r="B1426" s="79" t="s">
        <v>2446</v>
      </c>
      <c r="C1426" s="78">
        <v>4318</v>
      </c>
      <c r="D1426" s="78" t="s">
        <v>971</v>
      </c>
      <c r="E1426" s="80">
        <v>26.942408581745401</v>
      </c>
    </row>
    <row r="1427" spans="1:5" ht="12.75" customHeight="1" x14ac:dyDescent="0.15">
      <c r="A1427" s="78">
        <v>19</v>
      </c>
      <c r="B1427" s="79" t="s">
        <v>2446</v>
      </c>
      <c r="C1427" s="78">
        <v>4319</v>
      </c>
      <c r="D1427" s="78" t="s">
        <v>970</v>
      </c>
      <c r="E1427" s="80">
        <v>13.6418136552298</v>
      </c>
    </row>
    <row r="1428" spans="1:5" ht="12.75" customHeight="1" x14ac:dyDescent="0.15">
      <c r="A1428" s="78">
        <v>19</v>
      </c>
      <c r="B1428" s="79" t="s">
        <v>2446</v>
      </c>
      <c r="C1428" s="78">
        <v>4320</v>
      </c>
      <c r="D1428" s="78" t="s">
        <v>969</v>
      </c>
      <c r="E1428" s="80">
        <v>25.413749558038401</v>
      </c>
    </row>
    <row r="1429" spans="1:5" ht="12.75" customHeight="1" x14ac:dyDescent="0.15">
      <c r="A1429" s="78">
        <v>19</v>
      </c>
      <c r="B1429" s="79" t="s">
        <v>2446</v>
      </c>
      <c r="C1429" s="78">
        <v>4322</v>
      </c>
      <c r="D1429" s="78" t="s">
        <v>968</v>
      </c>
      <c r="E1429" s="80">
        <v>15.749616950809701</v>
      </c>
    </row>
    <row r="1430" spans="1:5" ht="12.75" customHeight="1" x14ac:dyDescent="0.15">
      <c r="A1430" s="78">
        <v>19</v>
      </c>
      <c r="B1430" s="79" t="s">
        <v>2446</v>
      </c>
      <c r="C1430" s="78">
        <v>4323</v>
      </c>
      <c r="D1430" s="78" t="s">
        <v>967</v>
      </c>
      <c r="E1430" s="80">
        <v>42.147636190493202</v>
      </c>
    </row>
    <row r="1431" spans="1:5" ht="12.75" customHeight="1" x14ac:dyDescent="0.15">
      <c r="A1431" s="78">
        <v>20</v>
      </c>
      <c r="B1431" s="79" t="s">
        <v>2447</v>
      </c>
      <c r="C1431" s="78">
        <v>4401</v>
      </c>
      <c r="D1431" s="78" t="s">
        <v>966</v>
      </c>
      <c r="E1431" s="80">
        <v>68.555201761664605</v>
      </c>
    </row>
    <row r="1432" spans="1:5" ht="12.75" customHeight="1" x14ac:dyDescent="0.15">
      <c r="A1432" s="78">
        <v>20</v>
      </c>
      <c r="B1432" s="79" t="s">
        <v>2447</v>
      </c>
      <c r="C1432" s="78">
        <v>4406</v>
      </c>
      <c r="D1432" s="78" t="s">
        <v>965</v>
      </c>
      <c r="E1432" s="80">
        <v>9.7445541479497404</v>
      </c>
    </row>
    <row r="1433" spans="1:5" ht="12.75" customHeight="1" x14ac:dyDescent="0.15">
      <c r="A1433" s="78">
        <v>20</v>
      </c>
      <c r="B1433" s="79" t="s">
        <v>2447</v>
      </c>
      <c r="C1433" s="78">
        <v>4411</v>
      </c>
      <c r="D1433" s="78" t="s">
        <v>964</v>
      </c>
      <c r="E1433" s="80">
        <v>75.193821020081202</v>
      </c>
    </row>
    <row r="1434" spans="1:5" ht="12.75" customHeight="1" x14ac:dyDescent="0.15">
      <c r="A1434" s="78">
        <v>20</v>
      </c>
      <c r="B1434" s="79" t="s">
        <v>2447</v>
      </c>
      <c r="C1434" s="78">
        <v>4416</v>
      </c>
      <c r="D1434" s="78" t="s">
        <v>963</v>
      </c>
      <c r="E1434" s="80">
        <v>22.864172489072001</v>
      </c>
    </row>
    <row r="1435" spans="1:5" ht="12.75" customHeight="1" x14ac:dyDescent="0.15">
      <c r="A1435" s="78">
        <v>20</v>
      </c>
      <c r="B1435" s="79" t="s">
        <v>2447</v>
      </c>
      <c r="C1435" s="78">
        <v>4421</v>
      </c>
      <c r="D1435" s="78" t="s">
        <v>962</v>
      </c>
      <c r="E1435" s="80">
        <v>13.6783479516093</v>
      </c>
    </row>
    <row r="1436" spans="1:5" ht="12.75" customHeight="1" x14ac:dyDescent="0.15">
      <c r="A1436" s="78">
        <v>20</v>
      </c>
      <c r="B1436" s="79" t="s">
        <v>2447</v>
      </c>
      <c r="C1436" s="78">
        <v>4426</v>
      </c>
      <c r="D1436" s="78" t="s">
        <v>961</v>
      </c>
      <c r="E1436" s="80">
        <v>18.882471695475999</v>
      </c>
    </row>
    <row r="1437" spans="1:5" ht="12.75" customHeight="1" x14ac:dyDescent="0.15">
      <c r="A1437" s="78">
        <v>20</v>
      </c>
      <c r="B1437" s="79" t="s">
        <v>2447</v>
      </c>
      <c r="C1437" s="78">
        <v>4431</v>
      </c>
      <c r="D1437" s="78" t="s">
        <v>960</v>
      </c>
      <c r="E1437" s="80">
        <v>45.720204260971002</v>
      </c>
    </row>
    <row r="1438" spans="1:5" ht="12.75" customHeight="1" x14ac:dyDescent="0.15">
      <c r="A1438" s="78">
        <v>20</v>
      </c>
      <c r="B1438" s="79" t="s">
        <v>2447</v>
      </c>
      <c r="C1438" s="78">
        <v>4436</v>
      </c>
      <c r="D1438" s="78" t="s">
        <v>959</v>
      </c>
      <c r="E1438" s="80">
        <v>65.190152817779904</v>
      </c>
    </row>
    <row r="1439" spans="1:5" ht="12.75" customHeight="1" x14ac:dyDescent="0.15">
      <c r="A1439" s="78">
        <v>20</v>
      </c>
      <c r="B1439" s="79" t="s">
        <v>2447</v>
      </c>
      <c r="C1439" s="78">
        <v>4441</v>
      </c>
      <c r="D1439" s="78" t="s">
        <v>958</v>
      </c>
      <c r="E1439" s="80">
        <v>13.6851036650975</v>
      </c>
    </row>
    <row r="1440" spans="1:5" ht="12.75" customHeight="1" x14ac:dyDescent="0.15">
      <c r="A1440" s="78">
        <v>20</v>
      </c>
      <c r="B1440" s="79" t="s">
        <v>2447</v>
      </c>
      <c r="C1440" s="78">
        <v>4446</v>
      </c>
      <c r="D1440" s="78" t="s">
        <v>957</v>
      </c>
      <c r="E1440" s="80">
        <v>12.8107276494344</v>
      </c>
    </row>
    <row r="1441" spans="1:5" ht="12.75" customHeight="1" x14ac:dyDescent="0.15">
      <c r="A1441" s="78">
        <v>20</v>
      </c>
      <c r="B1441" s="79" t="s">
        <v>2447</v>
      </c>
      <c r="C1441" s="78">
        <v>4451</v>
      </c>
      <c r="D1441" s="78" t="s">
        <v>956</v>
      </c>
      <c r="E1441" s="80">
        <v>19.590091570826502</v>
      </c>
    </row>
    <row r="1442" spans="1:5" ht="12.75" customHeight="1" x14ac:dyDescent="0.15">
      <c r="A1442" s="78">
        <v>20</v>
      </c>
      <c r="B1442" s="79" t="s">
        <v>2447</v>
      </c>
      <c r="C1442" s="78">
        <v>4461</v>
      </c>
      <c r="D1442" s="78" t="s">
        <v>955</v>
      </c>
      <c r="E1442" s="80">
        <v>97.2137298008128</v>
      </c>
    </row>
    <row r="1443" spans="1:5" ht="12.75" customHeight="1" x14ac:dyDescent="0.15">
      <c r="A1443" s="78">
        <v>20</v>
      </c>
      <c r="B1443" s="79" t="s">
        <v>2447</v>
      </c>
      <c r="C1443" s="78">
        <v>4471</v>
      </c>
      <c r="D1443" s="78" t="s">
        <v>954</v>
      </c>
      <c r="E1443" s="80">
        <v>66.141059778043001</v>
      </c>
    </row>
    <row r="1444" spans="1:5" ht="12.75" customHeight="1" x14ac:dyDescent="0.15">
      <c r="A1444" s="78">
        <v>20</v>
      </c>
      <c r="B1444" s="79" t="s">
        <v>2447</v>
      </c>
      <c r="C1444" s="78">
        <v>4476</v>
      </c>
      <c r="D1444" s="78" t="s">
        <v>953</v>
      </c>
      <c r="E1444" s="80">
        <v>42.774960148820298</v>
      </c>
    </row>
    <row r="1445" spans="1:5" ht="12.75" customHeight="1" x14ac:dyDescent="0.15">
      <c r="A1445" s="78">
        <v>20</v>
      </c>
      <c r="B1445" s="79" t="s">
        <v>2447</v>
      </c>
      <c r="C1445" s="78">
        <v>4486</v>
      </c>
      <c r="D1445" s="78" t="s">
        <v>952</v>
      </c>
      <c r="E1445" s="80">
        <v>47.3866335109253</v>
      </c>
    </row>
    <row r="1446" spans="1:5" ht="12.75" customHeight="1" x14ac:dyDescent="0.15">
      <c r="A1446" s="78">
        <v>20</v>
      </c>
      <c r="B1446" s="79" t="s">
        <v>2447</v>
      </c>
      <c r="C1446" s="78">
        <v>4495</v>
      </c>
      <c r="D1446" s="78" t="s">
        <v>951</v>
      </c>
      <c r="E1446" s="80">
        <v>30.123328054202499</v>
      </c>
    </row>
    <row r="1447" spans="1:5" ht="12.75" customHeight="1" x14ac:dyDescent="0.15">
      <c r="A1447" s="78">
        <v>20</v>
      </c>
      <c r="B1447" s="79" t="s">
        <v>2447</v>
      </c>
      <c r="C1447" s="78">
        <v>4501</v>
      </c>
      <c r="D1447" s="78" t="s">
        <v>950</v>
      </c>
      <c r="E1447" s="80">
        <v>50.182336038300903</v>
      </c>
    </row>
    <row r="1448" spans="1:5" ht="12.75" customHeight="1" x14ac:dyDescent="0.15">
      <c r="A1448" s="78">
        <v>20</v>
      </c>
      <c r="B1448" s="79" t="s">
        <v>2447</v>
      </c>
      <c r="C1448" s="78">
        <v>4506</v>
      </c>
      <c r="D1448" s="78" t="s">
        <v>949</v>
      </c>
      <c r="E1448" s="80">
        <v>43.8270646670396</v>
      </c>
    </row>
    <row r="1449" spans="1:5" ht="12.75" customHeight="1" x14ac:dyDescent="0.15">
      <c r="A1449" s="78">
        <v>20</v>
      </c>
      <c r="B1449" s="79" t="s">
        <v>2447</v>
      </c>
      <c r="C1449" s="78">
        <v>4511</v>
      </c>
      <c r="D1449" s="78" t="s">
        <v>948</v>
      </c>
      <c r="E1449" s="80">
        <v>46.2772814583101</v>
      </c>
    </row>
    <row r="1450" spans="1:5" ht="12.75" customHeight="1" x14ac:dyDescent="0.15">
      <c r="A1450" s="78">
        <v>20</v>
      </c>
      <c r="B1450" s="79" t="s">
        <v>2447</v>
      </c>
      <c r="C1450" s="78">
        <v>4536</v>
      </c>
      <c r="D1450" s="78" t="s">
        <v>947</v>
      </c>
      <c r="E1450" s="80">
        <v>39.583447226371</v>
      </c>
    </row>
    <row r="1451" spans="1:5" ht="12.75" customHeight="1" x14ac:dyDescent="0.15">
      <c r="A1451" s="78">
        <v>20</v>
      </c>
      <c r="B1451" s="79" t="s">
        <v>2447</v>
      </c>
      <c r="C1451" s="78">
        <v>4545</v>
      </c>
      <c r="D1451" s="78" t="s">
        <v>946</v>
      </c>
      <c r="E1451" s="80">
        <v>49.200779811190998</v>
      </c>
    </row>
    <row r="1452" spans="1:5" ht="12.75" customHeight="1" x14ac:dyDescent="0.15">
      <c r="A1452" s="78">
        <v>20</v>
      </c>
      <c r="B1452" s="79" t="s">
        <v>2447</v>
      </c>
      <c r="C1452" s="78">
        <v>4546</v>
      </c>
      <c r="D1452" s="78" t="s">
        <v>945</v>
      </c>
      <c r="E1452" s="80">
        <v>48.101902918236703</v>
      </c>
    </row>
    <row r="1453" spans="1:5" ht="12.75" customHeight="1" x14ac:dyDescent="0.15">
      <c r="A1453" s="78">
        <v>20</v>
      </c>
      <c r="B1453" s="79" t="s">
        <v>2447</v>
      </c>
      <c r="C1453" s="78">
        <v>4551</v>
      </c>
      <c r="D1453" s="78" t="s">
        <v>944</v>
      </c>
      <c r="E1453" s="80">
        <v>101.29905859061</v>
      </c>
    </row>
    <row r="1454" spans="1:5" ht="12.75" customHeight="1" x14ac:dyDescent="0.15">
      <c r="A1454" s="78">
        <v>20</v>
      </c>
      <c r="B1454" s="79" t="s">
        <v>2447</v>
      </c>
      <c r="C1454" s="78">
        <v>4561</v>
      </c>
      <c r="D1454" s="78" t="s">
        <v>943</v>
      </c>
      <c r="E1454" s="80">
        <v>30.398041072942299</v>
      </c>
    </row>
    <row r="1455" spans="1:5" ht="12.75" customHeight="1" x14ac:dyDescent="0.15">
      <c r="A1455" s="78">
        <v>20</v>
      </c>
      <c r="B1455" s="79" t="s">
        <v>2447</v>
      </c>
      <c r="C1455" s="78">
        <v>4566</v>
      </c>
      <c r="D1455" s="78" t="s">
        <v>942</v>
      </c>
      <c r="E1455" s="80">
        <v>193.197657506647</v>
      </c>
    </row>
    <row r="1456" spans="1:5" ht="12.75" customHeight="1" x14ac:dyDescent="0.15">
      <c r="A1456" s="78">
        <v>20</v>
      </c>
      <c r="B1456" s="79" t="s">
        <v>2447</v>
      </c>
      <c r="C1456" s="78">
        <v>4571</v>
      </c>
      <c r="D1456" s="78" t="s">
        <v>941</v>
      </c>
      <c r="E1456" s="80">
        <v>56.948841981175299</v>
      </c>
    </row>
    <row r="1457" spans="1:5" ht="12.75" customHeight="1" x14ac:dyDescent="0.15">
      <c r="A1457" s="78">
        <v>20</v>
      </c>
      <c r="B1457" s="79" t="s">
        <v>2447</v>
      </c>
      <c r="C1457" s="78">
        <v>4590</v>
      </c>
      <c r="D1457" s="78" t="s">
        <v>940</v>
      </c>
      <c r="E1457" s="80">
        <v>24.696308482313299</v>
      </c>
    </row>
    <row r="1458" spans="1:5" ht="12.75" customHeight="1" x14ac:dyDescent="0.15">
      <c r="A1458" s="78">
        <v>20</v>
      </c>
      <c r="B1458" s="79" t="s">
        <v>2447</v>
      </c>
      <c r="C1458" s="78">
        <v>4591</v>
      </c>
      <c r="D1458" s="78" t="s">
        <v>939</v>
      </c>
      <c r="E1458" s="80">
        <v>37.335628498450902</v>
      </c>
    </row>
    <row r="1459" spans="1:5" ht="12.75" customHeight="1" x14ac:dyDescent="0.15">
      <c r="A1459" s="78">
        <v>20</v>
      </c>
      <c r="B1459" s="79" t="s">
        <v>2447</v>
      </c>
      <c r="C1459" s="78">
        <v>4601</v>
      </c>
      <c r="D1459" s="78" t="s">
        <v>938</v>
      </c>
      <c r="E1459" s="80">
        <v>30.922681860106</v>
      </c>
    </row>
    <row r="1460" spans="1:5" ht="12.75" customHeight="1" x14ac:dyDescent="0.15">
      <c r="A1460" s="78">
        <v>20</v>
      </c>
      <c r="B1460" s="79" t="s">
        <v>2447</v>
      </c>
      <c r="C1460" s="78">
        <v>4606</v>
      </c>
      <c r="D1460" s="78" t="s">
        <v>937</v>
      </c>
      <c r="E1460" s="80">
        <v>24.2499735304872</v>
      </c>
    </row>
    <row r="1461" spans="1:5" ht="12.75" customHeight="1" x14ac:dyDescent="0.15">
      <c r="A1461" s="78">
        <v>20</v>
      </c>
      <c r="B1461" s="79" t="s">
        <v>2447</v>
      </c>
      <c r="C1461" s="78">
        <v>4611</v>
      </c>
      <c r="D1461" s="78" t="s">
        <v>936</v>
      </c>
      <c r="E1461" s="80">
        <v>48.447447309805298</v>
      </c>
    </row>
    <row r="1462" spans="1:5" ht="12.75" customHeight="1" x14ac:dyDescent="0.15">
      <c r="A1462" s="78">
        <v>20</v>
      </c>
      <c r="B1462" s="79" t="s">
        <v>2447</v>
      </c>
      <c r="C1462" s="78">
        <v>4616</v>
      </c>
      <c r="D1462" s="78" t="s">
        <v>935</v>
      </c>
      <c r="E1462" s="80">
        <v>50.234826219521999</v>
      </c>
    </row>
    <row r="1463" spans="1:5" ht="12.75" customHeight="1" x14ac:dyDescent="0.15">
      <c r="A1463" s="78">
        <v>20</v>
      </c>
      <c r="B1463" s="79" t="s">
        <v>2447</v>
      </c>
      <c r="C1463" s="78">
        <v>4621</v>
      </c>
      <c r="D1463" s="78" t="s">
        <v>934</v>
      </c>
      <c r="E1463" s="80">
        <v>31.235591866027001</v>
      </c>
    </row>
    <row r="1464" spans="1:5" ht="12.75" customHeight="1" x14ac:dyDescent="0.15">
      <c r="A1464" s="78">
        <v>20</v>
      </c>
      <c r="B1464" s="79" t="s">
        <v>2447</v>
      </c>
      <c r="C1464" s="78">
        <v>4641</v>
      </c>
      <c r="D1464" s="78" t="s">
        <v>933</v>
      </c>
      <c r="E1464" s="80">
        <v>32.9014921440424</v>
      </c>
    </row>
    <row r="1465" spans="1:5" ht="12.75" customHeight="1" x14ac:dyDescent="0.15">
      <c r="A1465" s="78">
        <v>20</v>
      </c>
      <c r="B1465" s="79" t="s">
        <v>2447</v>
      </c>
      <c r="C1465" s="78">
        <v>4643</v>
      </c>
      <c r="D1465" s="78" t="s">
        <v>932</v>
      </c>
      <c r="E1465" s="80">
        <v>17.630095517008002</v>
      </c>
    </row>
    <row r="1466" spans="1:5" ht="12.75" customHeight="1" x14ac:dyDescent="0.15">
      <c r="A1466" s="78">
        <v>20</v>
      </c>
      <c r="B1466" s="79" t="s">
        <v>2447</v>
      </c>
      <c r="C1466" s="78">
        <v>4646</v>
      </c>
      <c r="D1466" s="78" t="s">
        <v>931</v>
      </c>
      <c r="E1466" s="80">
        <v>42.192211568799003</v>
      </c>
    </row>
    <row r="1467" spans="1:5" ht="12.75" customHeight="1" x14ac:dyDescent="0.15">
      <c r="A1467" s="78">
        <v>20</v>
      </c>
      <c r="B1467" s="79" t="s">
        <v>2447</v>
      </c>
      <c r="C1467" s="78">
        <v>4651</v>
      </c>
      <c r="D1467" s="78" t="s">
        <v>930</v>
      </c>
      <c r="E1467" s="80">
        <v>2.0858063291473599</v>
      </c>
    </row>
    <row r="1468" spans="1:5" ht="12.75" customHeight="1" x14ac:dyDescent="0.15">
      <c r="A1468" s="78">
        <v>20</v>
      </c>
      <c r="B1468" s="79" t="s">
        <v>2447</v>
      </c>
      <c r="C1468" s="78">
        <v>4656</v>
      </c>
      <c r="D1468" s="78" t="s">
        <v>929</v>
      </c>
      <c r="E1468" s="80">
        <v>37.119375935952398</v>
      </c>
    </row>
    <row r="1469" spans="1:5" ht="12.75" customHeight="1" x14ac:dyDescent="0.15">
      <c r="A1469" s="78">
        <v>20</v>
      </c>
      <c r="B1469" s="79" t="s">
        <v>2447</v>
      </c>
      <c r="C1469" s="78">
        <v>4666</v>
      </c>
      <c r="D1469" s="78" t="s">
        <v>928</v>
      </c>
      <c r="E1469" s="80">
        <v>85.272668153838595</v>
      </c>
    </row>
    <row r="1470" spans="1:5" ht="12.75" customHeight="1" x14ac:dyDescent="0.15">
      <c r="A1470" s="78">
        <v>20</v>
      </c>
      <c r="B1470" s="79" t="s">
        <v>2447</v>
      </c>
      <c r="C1470" s="78">
        <v>4671</v>
      </c>
      <c r="D1470" s="78" t="s">
        <v>927</v>
      </c>
      <c r="E1470" s="80">
        <v>100.42613860343501</v>
      </c>
    </row>
    <row r="1471" spans="1:5" ht="12.75" customHeight="1" x14ac:dyDescent="0.15">
      <c r="A1471" s="78">
        <v>20</v>
      </c>
      <c r="B1471" s="79" t="s">
        <v>2447</v>
      </c>
      <c r="C1471" s="78">
        <v>4681</v>
      </c>
      <c r="D1471" s="78" t="s">
        <v>926</v>
      </c>
      <c r="E1471" s="80">
        <v>40.399711959608901</v>
      </c>
    </row>
    <row r="1472" spans="1:5" ht="12.75" customHeight="1" x14ac:dyDescent="0.15">
      <c r="A1472" s="78">
        <v>20</v>
      </c>
      <c r="B1472" s="79" t="s">
        <v>2447</v>
      </c>
      <c r="C1472" s="78">
        <v>4683</v>
      </c>
      <c r="D1472" s="78" t="s">
        <v>925</v>
      </c>
      <c r="E1472" s="80">
        <v>37.703861551654597</v>
      </c>
    </row>
    <row r="1473" spans="1:5" ht="12.75" customHeight="1" x14ac:dyDescent="0.15">
      <c r="A1473" s="78">
        <v>20</v>
      </c>
      <c r="B1473" s="79" t="s">
        <v>2447</v>
      </c>
      <c r="C1473" s="78">
        <v>4691</v>
      </c>
      <c r="D1473" s="78" t="s">
        <v>924</v>
      </c>
      <c r="E1473" s="80">
        <v>39.776249956919301</v>
      </c>
    </row>
    <row r="1474" spans="1:5" ht="12.75" customHeight="1" x14ac:dyDescent="0.15">
      <c r="A1474" s="78">
        <v>20</v>
      </c>
      <c r="B1474" s="79" t="s">
        <v>2447</v>
      </c>
      <c r="C1474" s="78">
        <v>4696</v>
      </c>
      <c r="D1474" s="78" t="s">
        <v>923</v>
      </c>
      <c r="E1474" s="80">
        <v>50.718784873438302</v>
      </c>
    </row>
    <row r="1475" spans="1:5" ht="12.75" customHeight="1" x14ac:dyDescent="0.15">
      <c r="A1475" s="78">
        <v>20</v>
      </c>
      <c r="B1475" s="79" t="s">
        <v>2447</v>
      </c>
      <c r="C1475" s="78">
        <v>4701</v>
      </c>
      <c r="D1475" s="78" t="s">
        <v>922</v>
      </c>
      <c r="E1475" s="80">
        <v>47.828046509198799</v>
      </c>
    </row>
    <row r="1476" spans="1:5" ht="12.75" customHeight="1" x14ac:dyDescent="0.15">
      <c r="A1476" s="78">
        <v>20</v>
      </c>
      <c r="B1476" s="79" t="s">
        <v>2447</v>
      </c>
      <c r="C1476" s="78">
        <v>4711</v>
      </c>
      <c r="D1476" s="78" t="s">
        <v>921</v>
      </c>
      <c r="E1476" s="80">
        <v>67.413534668663402</v>
      </c>
    </row>
    <row r="1477" spans="1:5" ht="12.75" customHeight="1" x14ac:dyDescent="0.15">
      <c r="A1477" s="78">
        <v>20</v>
      </c>
      <c r="B1477" s="79" t="s">
        <v>2447</v>
      </c>
      <c r="C1477" s="78">
        <v>4716</v>
      </c>
      <c r="D1477" s="78" t="s">
        <v>920</v>
      </c>
      <c r="E1477" s="80">
        <v>16.099385364335699</v>
      </c>
    </row>
    <row r="1478" spans="1:5" ht="12.75" customHeight="1" x14ac:dyDescent="0.15">
      <c r="A1478" s="78">
        <v>20</v>
      </c>
      <c r="B1478" s="79" t="s">
        <v>2447</v>
      </c>
      <c r="C1478" s="78">
        <v>4721</v>
      </c>
      <c r="D1478" s="78" t="s">
        <v>919</v>
      </c>
      <c r="E1478" s="80">
        <v>41.300839459841399</v>
      </c>
    </row>
    <row r="1479" spans="1:5" ht="12.75" customHeight="1" x14ac:dyDescent="0.15">
      <c r="A1479" s="78">
        <v>20</v>
      </c>
      <c r="B1479" s="79" t="s">
        <v>2447</v>
      </c>
      <c r="C1479" s="78">
        <v>4723</v>
      </c>
      <c r="D1479" s="78" t="s">
        <v>918</v>
      </c>
      <c r="E1479" s="80">
        <v>35.070230399286899</v>
      </c>
    </row>
    <row r="1480" spans="1:5" ht="12.75" customHeight="1" x14ac:dyDescent="0.15">
      <c r="A1480" s="78">
        <v>20</v>
      </c>
      <c r="B1480" s="79" t="s">
        <v>2447</v>
      </c>
      <c r="C1480" s="78">
        <v>4724</v>
      </c>
      <c r="D1480" s="78" t="s">
        <v>917</v>
      </c>
      <c r="E1480" s="80">
        <v>37.200234995099201</v>
      </c>
    </row>
    <row r="1481" spans="1:5" ht="12.75" customHeight="1" x14ac:dyDescent="0.15">
      <c r="A1481" s="78">
        <v>20</v>
      </c>
      <c r="B1481" s="79" t="s">
        <v>2447</v>
      </c>
      <c r="C1481" s="78">
        <v>4726</v>
      </c>
      <c r="D1481" s="78" t="s">
        <v>916</v>
      </c>
      <c r="E1481" s="80">
        <v>90.986625462617297</v>
      </c>
    </row>
    <row r="1482" spans="1:5" ht="12.75" customHeight="1" x14ac:dyDescent="0.15">
      <c r="A1482" s="78">
        <v>20</v>
      </c>
      <c r="B1482" s="79" t="s">
        <v>2447</v>
      </c>
      <c r="C1482" s="78">
        <v>4741</v>
      </c>
      <c r="D1482" s="78" t="s">
        <v>915</v>
      </c>
      <c r="E1482" s="80">
        <v>32.076204539731599</v>
      </c>
    </row>
    <row r="1483" spans="1:5" ht="12.75" customHeight="1" x14ac:dyDescent="0.15">
      <c r="A1483" s="78">
        <v>20</v>
      </c>
      <c r="B1483" s="79" t="s">
        <v>2447</v>
      </c>
      <c r="C1483" s="78">
        <v>4746</v>
      </c>
      <c r="D1483" s="78" t="s">
        <v>914</v>
      </c>
      <c r="E1483" s="80">
        <v>50.0789610051932</v>
      </c>
    </row>
    <row r="1484" spans="1:5" ht="12.75" customHeight="1" x14ac:dyDescent="0.15">
      <c r="A1484" s="78">
        <v>20</v>
      </c>
      <c r="B1484" s="79" t="s">
        <v>2447</v>
      </c>
      <c r="C1484" s="78">
        <v>4751</v>
      </c>
      <c r="D1484" s="78" t="s">
        <v>913</v>
      </c>
      <c r="E1484" s="80">
        <v>12.6256046741643</v>
      </c>
    </row>
    <row r="1485" spans="1:5" ht="12.75" customHeight="1" x14ac:dyDescent="0.15">
      <c r="A1485" s="78">
        <v>20</v>
      </c>
      <c r="B1485" s="79" t="s">
        <v>2447</v>
      </c>
      <c r="C1485" s="78">
        <v>4756</v>
      </c>
      <c r="D1485" s="78" t="s">
        <v>912</v>
      </c>
      <c r="E1485" s="80">
        <v>35.784540133097401</v>
      </c>
    </row>
    <row r="1486" spans="1:5" ht="12.75" customHeight="1" x14ac:dyDescent="0.15">
      <c r="A1486" s="78">
        <v>20</v>
      </c>
      <c r="B1486" s="79" t="s">
        <v>2447</v>
      </c>
      <c r="C1486" s="78">
        <v>4761</v>
      </c>
      <c r="D1486" s="78" t="s">
        <v>911</v>
      </c>
      <c r="E1486" s="80">
        <v>63.456440918148601</v>
      </c>
    </row>
    <row r="1487" spans="1:5" ht="12.75" customHeight="1" x14ac:dyDescent="0.15">
      <c r="A1487" s="78">
        <v>20</v>
      </c>
      <c r="B1487" s="79" t="s">
        <v>2447</v>
      </c>
      <c r="C1487" s="78">
        <v>4776</v>
      </c>
      <c r="D1487" s="78" t="s">
        <v>910</v>
      </c>
      <c r="E1487" s="80">
        <v>26.592093119051398</v>
      </c>
    </row>
    <row r="1488" spans="1:5" ht="12.75" customHeight="1" x14ac:dyDescent="0.15">
      <c r="A1488" s="78">
        <v>20</v>
      </c>
      <c r="B1488" s="79" t="s">
        <v>2447</v>
      </c>
      <c r="C1488" s="78">
        <v>4781</v>
      </c>
      <c r="D1488" s="78" t="s">
        <v>909</v>
      </c>
      <c r="E1488" s="80">
        <v>76.032972521595397</v>
      </c>
    </row>
    <row r="1489" spans="1:5" ht="12.75" customHeight="1" x14ac:dyDescent="0.15">
      <c r="A1489" s="78">
        <v>20</v>
      </c>
      <c r="B1489" s="79" t="s">
        <v>2447</v>
      </c>
      <c r="C1489" s="78">
        <v>4786</v>
      </c>
      <c r="D1489" s="78" t="s">
        <v>908</v>
      </c>
      <c r="E1489" s="80">
        <v>16.634990211906299</v>
      </c>
    </row>
    <row r="1490" spans="1:5" ht="12.75" customHeight="1" x14ac:dyDescent="0.15">
      <c r="A1490" s="78">
        <v>20</v>
      </c>
      <c r="B1490" s="79" t="s">
        <v>2447</v>
      </c>
      <c r="C1490" s="78">
        <v>4791</v>
      </c>
      <c r="D1490" s="78" t="s">
        <v>907</v>
      </c>
      <c r="E1490" s="80">
        <v>36.083531867198197</v>
      </c>
    </row>
    <row r="1491" spans="1:5" ht="12.75" customHeight="1" x14ac:dyDescent="0.15">
      <c r="A1491" s="78">
        <v>20</v>
      </c>
      <c r="B1491" s="79" t="s">
        <v>2447</v>
      </c>
      <c r="C1491" s="78">
        <v>4801</v>
      </c>
      <c r="D1491" s="78" t="s">
        <v>906</v>
      </c>
      <c r="E1491" s="80">
        <v>11.473814482260201</v>
      </c>
    </row>
    <row r="1492" spans="1:5" ht="12.75" customHeight="1" x14ac:dyDescent="0.15">
      <c r="A1492" s="78">
        <v>20</v>
      </c>
      <c r="B1492" s="79" t="s">
        <v>2447</v>
      </c>
      <c r="C1492" s="78">
        <v>4806</v>
      </c>
      <c r="D1492" s="78" t="s">
        <v>905</v>
      </c>
      <c r="E1492" s="80">
        <v>39.9249056009443</v>
      </c>
    </row>
    <row r="1493" spans="1:5" ht="12.75" customHeight="1" x14ac:dyDescent="0.15">
      <c r="A1493" s="78">
        <v>20</v>
      </c>
      <c r="B1493" s="79" t="s">
        <v>2447</v>
      </c>
      <c r="C1493" s="78">
        <v>4811</v>
      </c>
      <c r="D1493" s="78" t="s">
        <v>904</v>
      </c>
      <c r="E1493" s="80">
        <v>45.148902322300003</v>
      </c>
    </row>
    <row r="1494" spans="1:5" ht="12.75" customHeight="1" x14ac:dyDescent="0.15">
      <c r="A1494" s="78">
        <v>20</v>
      </c>
      <c r="B1494" s="79" t="s">
        <v>2447</v>
      </c>
      <c r="C1494" s="78">
        <v>4816</v>
      </c>
      <c r="D1494" s="78" t="s">
        <v>903</v>
      </c>
      <c r="E1494" s="80">
        <v>68.704490515302396</v>
      </c>
    </row>
    <row r="1495" spans="1:5" ht="12.75" customHeight="1" x14ac:dyDescent="0.15">
      <c r="A1495" s="78">
        <v>20</v>
      </c>
      <c r="B1495" s="79" t="s">
        <v>2447</v>
      </c>
      <c r="C1495" s="78">
        <v>4821</v>
      </c>
      <c r="D1495" s="78" t="s">
        <v>902</v>
      </c>
      <c r="E1495" s="80">
        <v>62.2195656067301</v>
      </c>
    </row>
    <row r="1496" spans="1:5" ht="12.75" customHeight="1" x14ac:dyDescent="0.15">
      <c r="A1496" s="78">
        <v>20</v>
      </c>
      <c r="B1496" s="79" t="s">
        <v>2447</v>
      </c>
      <c r="C1496" s="78">
        <v>4826</v>
      </c>
      <c r="D1496" s="78" t="s">
        <v>901</v>
      </c>
      <c r="E1496" s="80">
        <v>17.979123598034001</v>
      </c>
    </row>
    <row r="1497" spans="1:5" ht="12.75" customHeight="1" x14ac:dyDescent="0.15">
      <c r="A1497" s="78">
        <v>20</v>
      </c>
      <c r="B1497" s="79" t="s">
        <v>2447</v>
      </c>
      <c r="C1497" s="78">
        <v>4831</v>
      </c>
      <c r="D1497" s="78" t="s">
        <v>900</v>
      </c>
      <c r="E1497" s="80">
        <v>46.727313265823298</v>
      </c>
    </row>
    <row r="1498" spans="1:5" ht="12.75" customHeight="1" x14ac:dyDescent="0.15">
      <c r="A1498" s="78">
        <v>20</v>
      </c>
      <c r="B1498" s="79" t="s">
        <v>2447</v>
      </c>
      <c r="C1498" s="78">
        <v>4841</v>
      </c>
      <c r="D1498" s="78" t="s">
        <v>899</v>
      </c>
      <c r="E1498" s="80">
        <v>49.103235483964902</v>
      </c>
    </row>
    <row r="1499" spans="1:5" ht="12.75" customHeight="1" x14ac:dyDescent="0.15">
      <c r="A1499" s="78">
        <v>20</v>
      </c>
      <c r="B1499" s="79" t="s">
        <v>2447</v>
      </c>
      <c r="C1499" s="78">
        <v>4846</v>
      </c>
      <c r="D1499" s="78" t="s">
        <v>898</v>
      </c>
      <c r="E1499" s="80">
        <v>20.614484346867901</v>
      </c>
    </row>
    <row r="1500" spans="1:5" ht="12.75" customHeight="1" x14ac:dyDescent="0.15">
      <c r="A1500" s="78">
        <v>20</v>
      </c>
      <c r="B1500" s="79" t="s">
        <v>2447</v>
      </c>
      <c r="C1500" s="78">
        <v>4851</v>
      </c>
      <c r="D1500" s="78" t="s">
        <v>897</v>
      </c>
      <c r="E1500" s="80">
        <v>24.3029977595879</v>
      </c>
    </row>
    <row r="1501" spans="1:5" ht="12.75" customHeight="1" x14ac:dyDescent="0.15">
      <c r="A1501" s="78">
        <v>20</v>
      </c>
      <c r="B1501" s="79" t="s">
        <v>2447</v>
      </c>
      <c r="C1501" s="78">
        <v>4864</v>
      </c>
      <c r="D1501" s="78" t="s">
        <v>896</v>
      </c>
      <c r="E1501" s="80">
        <v>37.1285380718762</v>
      </c>
    </row>
    <row r="1502" spans="1:5" ht="12.75" customHeight="1" x14ac:dyDescent="0.15">
      <c r="A1502" s="78">
        <v>20</v>
      </c>
      <c r="B1502" s="79" t="s">
        <v>2447</v>
      </c>
      <c r="C1502" s="78">
        <v>4871</v>
      </c>
      <c r="D1502" s="78" t="s">
        <v>895</v>
      </c>
      <c r="E1502" s="80">
        <v>42.595650705621203</v>
      </c>
    </row>
    <row r="1503" spans="1:5" ht="12.75" customHeight="1" x14ac:dyDescent="0.15">
      <c r="A1503" s="78">
        <v>20</v>
      </c>
      <c r="B1503" s="79" t="s">
        <v>2447</v>
      </c>
      <c r="C1503" s="78">
        <v>4881</v>
      </c>
      <c r="D1503" s="78" t="s">
        <v>894</v>
      </c>
      <c r="E1503" s="80">
        <v>47.877973653273898</v>
      </c>
    </row>
    <row r="1504" spans="1:5" ht="12.75" customHeight="1" x14ac:dyDescent="0.15">
      <c r="A1504" s="78">
        <v>20</v>
      </c>
      <c r="B1504" s="79" t="s">
        <v>2447</v>
      </c>
      <c r="C1504" s="78">
        <v>4891</v>
      </c>
      <c r="D1504" s="78" t="s">
        <v>893</v>
      </c>
      <c r="E1504" s="80">
        <v>58.357759882762302</v>
      </c>
    </row>
    <row r="1505" spans="1:5" ht="12.75" customHeight="1" x14ac:dyDescent="0.15">
      <c r="A1505" s="78">
        <v>20</v>
      </c>
      <c r="B1505" s="79" t="s">
        <v>2447</v>
      </c>
      <c r="C1505" s="78">
        <v>4901</v>
      </c>
      <c r="D1505" s="78" t="s">
        <v>892</v>
      </c>
      <c r="E1505" s="80">
        <v>39.928565513024999</v>
      </c>
    </row>
    <row r="1506" spans="1:5" ht="12.75" customHeight="1" x14ac:dyDescent="0.15">
      <c r="A1506" s="78">
        <v>20</v>
      </c>
      <c r="B1506" s="79" t="s">
        <v>2447</v>
      </c>
      <c r="C1506" s="78">
        <v>4911</v>
      </c>
      <c r="D1506" s="78" t="s">
        <v>891</v>
      </c>
      <c r="E1506" s="80">
        <v>54.619103747832298</v>
      </c>
    </row>
    <row r="1507" spans="1:5" ht="12.75" customHeight="1" x14ac:dyDescent="0.15">
      <c r="A1507" s="78">
        <v>20</v>
      </c>
      <c r="B1507" s="79" t="s">
        <v>2447</v>
      </c>
      <c r="C1507" s="78">
        <v>4921</v>
      </c>
      <c r="D1507" s="78" t="s">
        <v>890</v>
      </c>
      <c r="E1507" s="80">
        <v>76.493091948265302</v>
      </c>
    </row>
    <row r="1508" spans="1:5" ht="12.75" customHeight="1" x14ac:dyDescent="0.15">
      <c r="A1508" s="78">
        <v>20</v>
      </c>
      <c r="B1508" s="79" t="s">
        <v>2447</v>
      </c>
      <c r="C1508" s="78">
        <v>4941</v>
      </c>
      <c r="D1508" s="78" t="s">
        <v>889</v>
      </c>
      <c r="E1508" s="80">
        <v>37.890156215082698</v>
      </c>
    </row>
    <row r="1509" spans="1:5" ht="12.75" customHeight="1" x14ac:dyDescent="0.15">
      <c r="A1509" s="78">
        <v>20</v>
      </c>
      <c r="B1509" s="79" t="s">
        <v>2447</v>
      </c>
      <c r="C1509" s="78">
        <v>4946</v>
      </c>
      <c r="D1509" s="78" t="s">
        <v>888</v>
      </c>
      <c r="E1509" s="80">
        <v>92.814151643159406</v>
      </c>
    </row>
    <row r="1510" spans="1:5" ht="12.75" customHeight="1" x14ac:dyDescent="0.15">
      <c r="A1510" s="78">
        <v>20</v>
      </c>
      <c r="B1510" s="79" t="s">
        <v>2447</v>
      </c>
      <c r="C1510" s="78">
        <v>4951</v>
      </c>
      <c r="D1510" s="78" t="s">
        <v>887</v>
      </c>
      <c r="E1510" s="80">
        <v>69.662770711815398</v>
      </c>
    </row>
    <row r="1511" spans="1:5" ht="12.75" customHeight="1" x14ac:dyDescent="0.15">
      <c r="A1511" s="78">
        <v>21</v>
      </c>
      <c r="B1511" s="79" t="s">
        <v>2448</v>
      </c>
      <c r="C1511" s="78">
        <v>5001</v>
      </c>
      <c r="D1511" s="78" t="s">
        <v>886</v>
      </c>
      <c r="E1511" s="80">
        <v>51.069308355619697</v>
      </c>
    </row>
    <row r="1512" spans="1:5" ht="12.75" customHeight="1" x14ac:dyDescent="0.15">
      <c r="A1512" s="78">
        <v>21</v>
      </c>
      <c r="B1512" s="79" t="s">
        <v>2448</v>
      </c>
      <c r="C1512" s="78">
        <v>5002</v>
      </c>
      <c r="D1512" s="78" t="s">
        <v>885</v>
      </c>
      <c r="E1512" s="80">
        <v>355.641026469557</v>
      </c>
    </row>
    <row r="1513" spans="1:5" ht="12.75" customHeight="1" x14ac:dyDescent="0.15">
      <c r="A1513" s="78">
        <v>21</v>
      </c>
      <c r="B1513" s="79" t="s">
        <v>2448</v>
      </c>
      <c r="C1513" s="78">
        <v>5003</v>
      </c>
      <c r="D1513" s="78" t="s">
        <v>884</v>
      </c>
      <c r="E1513" s="80">
        <v>38.238407920026297</v>
      </c>
    </row>
    <row r="1514" spans="1:5" ht="12.75" customHeight="1" x14ac:dyDescent="0.15">
      <c r="A1514" s="78">
        <v>21</v>
      </c>
      <c r="B1514" s="79" t="s">
        <v>2448</v>
      </c>
      <c r="C1514" s="78">
        <v>5009</v>
      </c>
      <c r="D1514" s="78" t="s">
        <v>883</v>
      </c>
      <c r="E1514" s="80">
        <v>25.540717979592198</v>
      </c>
    </row>
    <row r="1515" spans="1:5" ht="12.75" customHeight="1" x14ac:dyDescent="0.15">
      <c r="A1515" s="78">
        <v>21</v>
      </c>
      <c r="B1515" s="79" t="s">
        <v>2448</v>
      </c>
      <c r="C1515" s="78">
        <v>5010</v>
      </c>
      <c r="D1515" s="78" t="s">
        <v>882</v>
      </c>
      <c r="E1515" s="80">
        <v>16.1489697403413</v>
      </c>
    </row>
    <row r="1516" spans="1:5" ht="12.75" customHeight="1" x14ac:dyDescent="0.15">
      <c r="A1516" s="78">
        <v>21</v>
      </c>
      <c r="B1516" s="79" t="s">
        <v>2448</v>
      </c>
      <c r="C1516" s="78">
        <v>5017</v>
      </c>
      <c r="D1516" s="78" t="s">
        <v>881</v>
      </c>
      <c r="E1516" s="80">
        <v>34.474134825726601</v>
      </c>
    </row>
    <row r="1517" spans="1:5" ht="12.75" customHeight="1" x14ac:dyDescent="0.15">
      <c r="A1517" s="78">
        <v>21</v>
      </c>
      <c r="B1517" s="79" t="s">
        <v>2448</v>
      </c>
      <c r="C1517" s="78">
        <v>5048</v>
      </c>
      <c r="D1517" s="78" t="s">
        <v>880</v>
      </c>
      <c r="E1517" s="80">
        <v>85.406393868810696</v>
      </c>
    </row>
    <row r="1518" spans="1:5" ht="12.75" customHeight="1" x14ac:dyDescent="0.15">
      <c r="A1518" s="78">
        <v>21</v>
      </c>
      <c r="B1518" s="79" t="s">
        <v>2448</v>
      </c>
      <c r="C1518" s="78">
        <v>5049</v>
      </c>
      <c r="D1518" s="78" t="s">
        <v>879</v>
      </c>
      <c r="E1518" s="80">
        <v>114.060665699371</v>
      </c>
    </row>
    <row r="1519" spans="1:5" ht="12.75" customHeight="1" x14ac:dyDescent="0.15">
      <c r="A1519" s="78">
        <v>21</v>
      </c>
      <c r="B1519" s="79" t="s">
        <v>2448</v>
      </c>
      <c r="C1519" s="78">
        <v>5050</v>
      </c>
      <c r="D1519" s="78" t="s">
        <v>878</v>
      </c>
      <c r="E1519" s="80">
        <v>67.251426084431998</v>
      </c>
    </row>
    <row r="1520" spans="1:5" ht="12.75" customHeight="1" x14ac:dyDescent="0.15">
      <c r="A1520" s="78">
        <v>21</v>
      </c>
      <c r="B1520" s="79" t="s">
        <v>2448</v>
      </c>
      <c r="C1520" s="78">
        <v>5061</v>
      </c>
      <c r="D1520" s="78" t="s">
        <v>877</v>
      </c>
      <c r="E1520" s="80">
        <v>71.383587244089597</v>
      </c>
    </row>
    <row r="1521" spans="1:5" ht="12.75" customHeight="1" x14ac:dyDescent="0.15">
      <c r="A1521" s="78">
        <v>21</v>
      </c>
      <c r="B1521" s="79" t="s">
        <v>2448</v>
      </c>
      <c r="C1521" s="78">
        <v>5063</v>
      </c>
      <c r="D1521" s="78" t="s">
        <v>876</v>
      </c>
      <c r="E1521" s="80">
        <v>21.9690248770948</v>
      </c>
    </row>
    <row r="1522" spans="1:5" ht="12.75" customHeight="1" x14ac:dyDescent="0.15">
      <c r="A1522" s="78">
        <v>21</v>
      </c>
      <c r="B1522" s="79" t="s">
        <v>2448</v>
      </c>
      <c r="C1522" s="78">
        <v>5064</v>
      </c>
      <c r="D1522" s="78" t="s">
        <v>875</v>
      </c>
      <c r="E1522" s="80">
        <v>11.926485824459199</v>
      </c>
    </row>
    <row r="1523" spans="1:5" ht="12.75" customHeight="1" x14ac:dyDescent="0.15">
      <c r="A1523" s="78">
        <v>21</v>
      </c>
      <c r="B1523" s="79" t="s">
        <v>2448</v>
      </c>
      <c r="C1523" s="78">
        <v>5071</v>
      </c>
      <c r="D1523" s="78" t="s">
        <v>874</v>
      </c>
      <c r="E1523" s="80">
        <v>6.3463502590504604</v>
      </c>
    </row>
    <row r="1524" spans="1:5" ht="12.75" customHeight="1" x14ac:dyDescent="0.15">
      <c r="A1524" s="78">
        <v>21</v>
      </c>
      <c r="B1524" s="79" t="s">
        <v>2448</v>
      </c>
      <c r="C1524" s="78">
        <v>5072</v>
      </c>
      <c r="D1524" s="78" t="s">
        <v>873</v>
      </c>
      <c r="E1524" s="80">
        <v>141.111522274756</v>
      </c>
    </row>
    <row r="1525" spans="1:5" ht="12.75" customHeight="1" x14ac:dyDescent="0.15">
      <c r="A1525" s="78">
        <v>21</v>
      </c>
      <c r="B1525" s="79" t="s">
        <v>2448</v>
      </c>
      <c r="C1525" s="78">
        <v>5073</v>
      </c>
      <c r="D1525" s="78" t="s">
        <v>872</v>
      </c>
      <c r="E1525" s="80">
        <v>20.709081402001502</v>
      </c>
    </row>
    <row r="1526" spans="1:5" ht="12.75" customHeight="1" x14ac:dyDescent="0.15">
      <c r="A1526" s="78">
        <v>21</v>
      </c>
      <c r="B1526" s="79" t="s">
        <v>2448</v>
      </c>
      <c r="C1526" s="78">
        <v>5076</v>
      </c>
      <c r="D1526" s="78" t="s">
        <v>871</v>
      </c>
      <c r="E1526" s="80">
        <v>11.689201294507701</v>
      </c>
    </row>
    <row r="1527" spans="1:5" ht="12.75" customHeight="1" x14ac:dyDescent="0.15">
      <c r="A1527" s="78">
        <v>21</v>
      </c>
      <c r="B1527" s="79" t="s">
        <v>2448</v>
      </c>
      <c r="C1527" s="78">
        <v>5077</v>
      </c>
      <c r="D1527" s="78" t="s">
        <v>870</v>
      </c>
      <c r="E1527" s="80">
        <v>13.8537733251503</v>
      </c>
    </row>
    <row r="1528" spans="1:5" ht="12.75" customHeight="1" x14ac:dyDescent="0.15">
      <c r="A1528" s="78">
        <v>21</v>
      </c>
      <c r="B1528" s="79" t="s">
        <v>2448</v>
      </c>
      <c r="C1528" s="78">
        <v>5078</v>
      </c>
      <c r="D1528" s="78" t="s">
        <v>869</v>
      </c>
      <c r="E1528" s="80">
        <v>11.071979707531799</v>
      </c>
    </row>
    <row r="1529" spans="1:5" ht="12.75" customHeight="1" x14ac:dyDescent="0.15">
      <c r="A1529" s="78">
        <v>21</v>
      </c>
      <c r="B1529" s="79" t="s">
        <v>2448</v>
      </c>
      <c r="C1529" s="78">
        <v>5079</v>
      </c>
      <c r="D1529" s="78" t="s">
        <v>868</v>
      </c>
      <c r="E1529" s="80">
        <v>53.568423131522302</v>
      </c>
    </row>
    <row r="1530" spans="1:5" ht="12.75" customHeight="1" x14ac:dyDescent="0.15">
      <c r="A1530" s="78">
        <v>21</v>
      </c>
      <c r="B1530" s="79" t="s">
        <v>2448</v>
      </c>
      <c r="C1530" s="78">
        <v>5091</v>
      </c>
      <c r="D1530" s="78" t="s">
        <v>867</v>
      </c>
      <c r="E1530" s="80">
        <v>41.420928638442803</v>
      </c>
    </row>
    <row r="1531" spans="1:5" ht="12.75" customHeight="1" x14ac:dyDescent="0.15">
      <c r="A1531" s="78">
        <v>21</v>
      </c>
      <c r="B1531" s="79" t="s">
        <v>2448</v>
      </c>
      <c r="C1531" s="78">
        <v>5096</v>
      </c>
      <c r="D1531" s="78" t="s">
        <v>866</v>
      </c>
      <c r="E1531" s="80">
        <v>13.429360469847101</v>
      </c>
    </row>
    <row r="1532" spans="1:5" ht="12.75" customHeight="1" x14ac:dyDescent="0.15">
      <c r="A1532" s="78">
        <v>21</v>
      </c>
      <c r="B1532" s="79" t="s">
        <v>2448</v>
      </c>
      <c r="C1532" s="78">
        <v>5097</v>
      </c>
      <c r="D1532" s="78" t="s">
        <v>865</v>
      </c>
      <c r="E1532" s="80">
        <v>37.193087980132198</v>
      </c>
    </row>
    <row r="1533" spans="1:5" ht="12.75" customHeight="1" x14ac:dyDescent="0.15">
      <c r="A1533" s="78">
        <v>21</v>
      </c>
      <c r="B1533" s="79" t="s">
        <v>2448</v>
      </c>
      <c r="C1533" s="78">
        <v>5108</v>
      </c>
      <c r="D1533" s="78" t="s">
        <v>864</v>
      </c>
      <c r="E1533" s="80">
        <v>36.531711244066599</v>
      </c>
    </row>
    <row r="1534" spans="1:5" ht="12.75" customHeight="1" x14ac:dyDescent="0.15">
      <c r="A1534" s="78">
        <v>21</v>
      </c>
      <c r="B1534" s="79" t="s">
        <v>2448</v>
      </c>
      <c r="C1534" s="78">
        <v>5112</v>
      </c>
      <c r="D1534" s="78" t="s">
        <v>863</v>
      </c>
      <c r="E1534" s="80">
        <v>6.3236240225145801</v>
      </c>
    </row>
    <row r="1535" spans="1:5" ht="12.75" customHeight="1" x14ac:dyDescent="0.15">
      <c r="A1535" s="78">
        <v>21</v>
      </c>
      <c r="B1535" s="79" t="s">
        <v>2448</v>
      </c>
      <c r="C1535" s="78">
        <v>5113</v>
      </c>
      <c r="D1535" s="78" t="s">
        <v>862</v>
      </c>
      <c r="E1535" s="80">
        <v>96.916060970211703</v>
      </c>
    </row>
    <row r="1536" spans="1:5" ht="12.75" customHeight="1" x14ac:dyDescent="0.15">
      <c r="A1536" s="78">
        <v>21</v>
      </c>
      <c r="B1536" s="79" t="s">
        <v>2448</v>
      </c>
      <c r="C1536" s="78">
        <v>5115</v>
      </c>
      <c r="D1536" s="78" t="s">
        <v>861</v>
      </c>
      <c r="E1536" s="80">
        <v>38.599013352920103</v>
      </c>
    </row>
    <row r="1537" spans="1:5" ht="12.75" customHeight="1" x14ac:dyDescent="0.15">
      <c r="A1537" s="78">
        <v>21</v>
      </c>
      <c r="B1537" s="79" t="s">
        <v>2448</v>
      </c>
      <c r="C1537" s="78">
        <v>5117</v>
      </c>
      <c r="D1537" s="78" t="s">
        <v>860</v>
      </c>
      <c r="E1537" s="80">
        <v>7.5321821915632103</v>
      </c>
    </row>
    <row r="1538" spans="1:5" ht="12.75" customHeight="1" x14ac:dyDescent="0.15">
      <c r="A1538" s="78">
        <v>21</v>
      </c>
      <c r="B1538" s="79" t="s">
        <v>2448</v>
      </c>
      <c r="C1538" s="78">
        <v>5118</v>
      </c>
      <c r="D1538" s="78" t="s">
        <v>859</v>
      </c>
      <c r="E1538" s="80">
        <v>37.283018133450703</v>
      </c>
    </row>
    <row r="1539" spans="1:5" ht="12.75" customHeight="1" x14ac:dyDescent="0.15">
      <c r="A1539" s="78">
        <v>21</v>
      </c>
      <c r="B1539" s="79" t="s">
        <v>2448</v>
      </c>
      <c r="C1539" s="78">
        <v>5120</v>
      </c>
      <c r="D1539" s="78" t="s">
        <v>858</v>
      </c>
      <c r="E1539" s="80">
        <v>10.863247394346899</v>
      </c>
    </row>
    <row r="1540" spans="1:5" ht="12.75" customHeight="1" x14ac:dyDescent="0.15">
      <c r="A1540" s="78">
        <v>21</v>
      </c>
      <c r="B1540" s="79" t="s">
        <v>2448</v>
      </c>
      <c r="C1540" s="78">
        <v>5121</v>
      </c>
      <c r="D1540" s="78" t="s">
        <v>857</v>
      </c>
      <c r="E1540" s="80">
        <v>7.9456405684508002</v>
      </c>
    </row>
    <row r="1541" spans="1:5" ht="12.75" customHeight="1" x14ac:dyDescent="0.15">
      <c r="A1541" s="78">
        <v>21</v>
      </c>
      <c r="B1541" s="79" t="s">
        <v>2448</v>
      </c>
      <c r="C1541" s="78">
        <v>5125</v>
      </c>
      <c r="D1541" s="78" t="s">
        <v>856</v>
      </c>
      <c r="E1541" s="80">
        <v>22.820343745462399</v>
      </c>
    </row>
    <row r="1542" spans="1:5" ht="12.75" customHeight="1" x14ac:dyDescent="0.15">
      <c r="A1542" s="78">
        <v>21</v>
      </c>
      <c r="B1542" s="79" t="s">
        <v>2448</v>
      </c>
      <c r="C1542" s="78">
        <v>5131</v>
      </c>
      <c r="D1542" s="78" t="s">
        <v>855</v>
      </c>
      <c r="E1542" s="80">
        <v>27.870046967212399</v>
      </c>
    </row>
    <row r="1543" spans="1:5" ht="12.75" customHeight="1" x14ac:dyDescent="0.15">
      <c r="A1543" s="78">
        <v>21</v>
      </c>
      <c r="B1543" s="79" t="s">
        <v>2448</v>
      </c>
      <c r="C1543" s="78">
        <v>5136</v>
      </c>
      <c r="D1543" s="78" t="s">
        <v>854</v>
      </c>
      <c r="E1543" s="80">
        <v>31.173460329322499</v>
      </c>
    </row>
    <row r="1544" spans="1:5" ht="12.75" customHeight="1" x14ac:dyDescent="0.15">
      <c r="A1544" s="78">
        <v>21</v>
      </c>
      <c r="B1544" s="79" t="s">
        <v>2448</v>
      </c>
      <c r="C1544" s="78">
        <v>5138</v>
      </c>
      <c r="D1544" s="78" t="s">
        <v>853</v>
      </c>
      <c r="E1544" s="80">
        <v>31.762165856921499</v>
      </c>
    </row>
    <row r="1545" spans="1:5" ht="12.75" customHeight="1" x14ac:dyDescent="0.15">
      <c r="A1545" s="78">
        <v>21</v>
      </c>
      <c r="B1545" s="79" t="s">
        <v>2448</v>
      </c>
      <c r="C1545" s="78">
        <v>5141</v>
      </c>
      <c r="D1545" s="78" t="s">
        <v>852</v>
      </c>
      <c r="E1545" s="80">
        <v>25.201694680936999</v>
      </c>
    </row>
    <row r="1546" spans="1:5" ht="12.75" customHeight="1" x14ac:dyDescent="0.15">
      <c r="A1546" s="78">
        <v>21</v>
      </c>
      <c r="B1546" s="79" t="s">
        <v>2448</v>
      </c>
      <c r="C1546" s="78">
        <v>5143</v>
      </c>
      <c r="D1546" s="78" t="s">
        <v>851</v>
      </c>
      <c r="E1546" s="80">
        <v>7.7141943153241597</v>
      </c>
    </row>
    <row r="1547" spans="1:5" ht="12.75" customHeight="1" x14ac:dyDescent="0.15">
      <c r="A1547" s="78">
        <v>21</v>
      </c>
      <c r="B1547" s="79" t="s">
        <v>2448</v>
      </c>
      <c r="C1547" s="78">
        <v>5144</v>
      </c>
      <c r="D1547" s="78" t="s">
        <v>850</v>
      </c>
      <c r="E1547" s="80">
        <v>18.790014561174299</v>
      </c>
    </row>
    <row r="1548" spans="1:5" ht="12.75" customHeight="1" x14ac:dyDescent="0.15">
      <c r="A1548" s="78">
        <v>21</v>
      </c>
      <c r="B1548" s="79" t="s">
        <v>2448</v>
      </c>
      <c r="C1548" s="78">
        <v>5146</v>
      </c>
      <c r="D1548" s="78" t="s">
        <v>849</v>
      </c>
      <c r="E1548" s="80">
        <v>7.8473228752762001</v>
      </c>
    </row>
    <row r="1549" spans="1:5" ht="12.75" customHeight="1" x14ac:dyDescent="0.15">
      <c r="A1549" s="78">
        <v>21</v>
      </c>
      <c r="B1549" s="79" t="s">
        <v>2448</v>
      </c>
      <c r="C1549" s="78">
        <v>5148</v>
      </c>
      <c r="D1549" s="78" t="s">
        <v>848</v>
      </c>
      <c r="E1549" s="80">
        <v>15.8628856185454</v>
      </c>
    </row>
    <row r="1550" spans="1:5" ht="12.75" customHeight="1" x14ac:dyDescent="0.15">
      <c r="A1550" s="78">
        <v>21</v>
      </c>
      <c r="B1550" s="79" t="s">
        <v>2448</v>
      </c>
      <c r="C1550" s="78">
        <v>5149</v>
      </c>
      <c r="D1550" s="78" t="s">
        <v>847</v>
      </c>
      <c r="E1550" s="80">
        <v>9.9304034557550391</v>
      </c>
    </row>
    <row r="1551" spans="1:5" ht="12.75" customHeight="1" x14ac:dyDescent="0.15">
      <c r="A1551" s="78">
        <v>21</v>
      </c>
      <c r="B1551" s="79" t="s">
        <v>2448</v>
      </c>
      <c r="C1551" s="78">
        <v>5151</v>
      </c>
      <c r="D1551" s="78" t="s">
        <v>846</v>
      </c>
      <c r="E1551" s="80">
        <v>32.289204517528702</v>
      </c>
    </row>
    <row r="1552" spans="1:5" ht="12.75" customHeight="1" x14ac:dyDescent="0.15">
      <c r="A1552" s="78">
        <v>21</v>
      </c>
      <c r="B1552" s="79" t="s">
        <v>2448</v>
      </c>
      <c r="C1552" s="78">
        <v>5154</v>
      </c>
      <c r="D1552" s="78" t="s">
        <v>845</v>
      </c>
      <c r="E1552" s="80">
        <v>6.18640173213499</v>
      </c>
    </row>
    <row r="1553" spans="1:5" ht="12.75" customHeight="1" x14ac:dyDescent="0.15">
      <c r="A1553" s="78">
        <v>21</v>
      </c>
      <c r="B1553" s="79" t="s">
        <v>2448</v>
      </c>
      <c r="C1553" s="78">
        <v>5160</v>
      </c>
      <c r="D1553" s="78" t="s">
        <v>844</v>
      </c>
      <c r="E1553" s="80">
        <v>8.49976394558756</v>
      </c>
    </row>
    <row r="1554" spans="1:5" ht="12.75" customHeight="1" x14ac:dyDescent="0.15">
      <c r="A1554" s="78">
        <v>21</v>
      </c>
      <c r="B1554" s="79" t="s">
        <v>2448</v>
      </c>
      <c r="C1554" s="78">
        <v>5161</v>
      </c>
      <c r="D1554" s="78" t="s">
        <v>843</v>
      </c>
      <c r="E1554" s="80">
        <v>10.8070636862124</v>
      </c>
    </row>
    <row r="1555" spans="1:5" ht="12.75" customHeight="1" x14ac:dyDescent="0.15">
      <c r="A1555" s="78">
        <v>21</v>
      </c>
      <c r="B1555" s="79" t="s">
        <v>2448</v>
      </c>
      <c r="C1555" s="78">
        <v>5162</v>
      </c>
      <c r="D1555" s="78" t="s">
        <v>842</v>
      </c>
      <c r="E1555" s="80">
        <v>7.6375372631935496</v>
      </c>
    </row>
    <row r="1556" spans="1:5" ht="12.75" customHeight="1" x14ac:dyDescent="0.15">
      <c r="A1556" s="78">
        <v>21</v>
      </c>
      <c r="B1556" s="79" t="s">
        <v>2448</v>
      </c>
      <c r="C1556" s="78">
        <v>5167</v>
      </c>
      <c r="D1556" s="78" t="s">
        <v>841</v>
      </c>
      <c r="E1556" s="80">
        <v>12.4406038568022</v>
      </c>
    </row>
    <row r="1557" spans="1:5" ht="12.75" customHeight="1" x14ac:dyDescent="0.15">
      <c r="A1557" s="78">
        <v>21</v>
      </c>
      <c r="B1557" s="79" t="s">
        <v>2448</v>
      </c>
      <c r="C1557" s="78">
        <v>5171</v>
      </c>
      <c r="D1557" s="78" t="s">
        <v>840</v>
      </c>
      <c r="E1557" s="80">
        <v>23.351358134634001</v>
      </c>
    </row>
    <row r="1558" spans="1:5" ht="12.75" customHeight="1" x14ac:dyDescent="0.15">
      <c r="A1558" s="78">
        <v>21</v>
      </c>
      <c r="B1558" s="79" t="s">
        <v>2448</v>
      </c>
      <c r="C1558" s="78">
        <v>5176</v>
      </c>
      <c r="D1558" s="78" t="s">
        <v>839</v>
      </c>
      <c r="E1558" s="80">
        <v>12.339166863492499</v>
      </c>
    </row>
    <row r="1559" spans="1:5" ht="12.75" customHeight="1" x14ac:dyDescent="0.15">
      <c r="A1559" s="78">
        <v>21</v>
      </c>
      <c r="B1559" s="79" t="s">
        <v>2448</v>
      </c>
      <c r="C1559" s="78">
        <v>5178</v>
      </c>
      <c r="D1559" s="78" t="s">
        <v>838</v>
      </c>
      <c r="E1559" s="80">
        <v>20.930399091699201</v>
      </c>
    </row>
    <row r="1560" spans="1:5" ht="12.75" customHeight="1" x14ac:dyDescent="0.15">
      <c r="A1560" s="78">
        <v>21</v>
      </c>
      <c r="B1560" s="79" t="s">
        <v>2448</v>
      </c>
      <c r="C1560" s="78">
        <v>5180</v>
      </c>
      <c r="D1560" s="78" t="s">
        <v>837</v>
      </c>
      <c r="E1560" s="80">
        <v>9.3803355212073605</v>
      </c>
    </row>
    <row r="1561" spans="1:5" ht="12.75" customHeight="1" x14ac:dyDescent="0.15">
      <c r="A1561" s="78">
        <v>21</v>
      </c>
      <c r="B1561" s="79" t="s">
        <v>2448</v>
      </c>
      <c r="C1561" s="78">
        <v>5181</v>
      </c>
      <c r="D1561" s="78" t="s">
        <v>836</v>
      </c>
      <c r="E1561" s="80">
        <v>6.4820170065115699</v>
      </c>
    </row>
    <row r="1562" spans="1:5" ht="12.75" customHeight="1" x14ac:dyDescent="0.15">
      <c r="A1562" s="78">
        <v>21</v>
      </c>
      <c r="B1562" s="79" t="s">
        <v>2448</v>
      </c>
      <c r="C1562" s="78">
        <v>5186</v>
      </c>
      <c r="D1562" s="78" t="s">
        <v>835</v>
      </c>
      <c r="E1562" s="80">
        <v>7.6940984519168696</v>
      </c>
    </row>
    <row r="1563" spans="1:5" ht="12.75" customHeight="1" x14ac:dyDescent="0.15">
      <c r="A1563" s="78">
        <v>21</v>
      </c>
      <c r="B1563" s="79" t="s">
        <v>2448</v>
      </c>
      <c r="C1563" s="78">
        <v>5187</v>
      </c>
      <c r="D1563" s="78" t="s">
        <v>834</v>
      </c>
      <c r="E1563" s="80">
        <v>8.4025871090548296</v>
      </c>
    </row>
    <row r="1564" spans="1:5" ht="12.75" customHeight="1" x14ac:dyDescent="0.15">
      <c r="A1564" s="78">
        <v>21</v>
      </c>
      <c r="B1564" s="79" t="s">
        <v>2448</v>
      </c>
      <c r="C1564" s="78">
        <v>5189</v>
      </c>
      <c r="D1564" s="78" t="s">
        <v>833</v>
      </c>
      <c r="E1564" s="80">
        <v>13.5718032767351</v>
      </c>
    </row>
    <row r="1565" spans="1:5" ht="12.75" customHeight="1" x14ac:dyDescent="0.15">
      <c r="A1565" s="78">
        <v>21</v>
      </c>
      <c r="B1565" s="79" t="s">
        <v>2448</v>
      </c>
      <c r="C1565" s="78">
        <v>5192</v>
      </c>
      <c r="D1565" s="78" t="s">
        <v>832</v>
      </c>
      <c r="E1565" s="80">
        <v>302.74989456284402</v>
      </c>
    </row>
    <row r="1566" spans="1:5" ht="12.75" customHeight="1" x14ac:dyDescent="0.15">
      <c r="A1566" s="78">
        <v>21</v>
      </c>
      <c r="B1566" s="79" t="s">
        <v>2448</v>
      </c>
      <c r="C1566" s="78">
        <v>5193</v>
      </c>
      <c r="D1566" s="78" t="s">
        <v>831</v>
      </c>
      <c r="E1566" s="80">
        <v>11.6430793883909</v>
      </c>
    </row>
    <row r="1567" spans="1:5" ht="12.75" customHeight="1" x14ac:dyDescent="0.15">
      <c r="A1567" s="78">
        <v>21</v>
      </c>
      <c r="B1567" s="79" t="s">
        <v>2448</v>
      </c>
      <c r="C1567" s="78">
        <v>5194</v>
      </c>
      <c r="D1567" s="78" t="s">
        <v>830</v>
      </c>
      <c r="E1567" s="80">
        <v>13.9382598557007</v>
      </c>
    </row>
    <row r="1568" spans="1:5" ht="12.75" customHeight="1" x14ac:dyDescent="0.15">
      <c r="A1568" s="78">
        <v>21</v>
      </c>
      <c r="B1568" s="79" t="s">
        <v>2448</v>
      </c>
      <c r="C1568" s="78">
        <v>5195</v>
      </c>
      <c r="D1568" s="78" t="s">
        <v>829</v>
      </c>
      <c r="E1568" s="80">
        <v>6.89263613616051</v>
      </c>
    </row>
    <row r="1569" spans="1:5" ht="12.75" customHeight="1" x14ac:dyDescent="0.15">
      <c r="A1569" s="78">
        <v>21</v>
      </c>
      <c r="B1569" s="79" t="s">
        <v>2448</v>
      </c>
      <c r="C1569" s="78">
        <v>5196</v>
      </c>
      <c r="D1569" s="78" t="s">
        <v>828</v>
      </c>
      <c r="E1569" s="80">
        <v>14.040873099415901</v>
      </c>
    </row>
    <row r="1570" spans="1:5" ht="12.75" customHeight="1" x14ac:dyDescent="0.15">
      <c r="A1570" s="78">
        <v>21</v>
      </c>
      <c r="B1570" s="79" t="s">
        <v>2448</v>
      </c>
      <c r="C1570" s="78">
        <v>5197</v>
      </c>
      <c r="D1570" s="78" t="s">
        <v>827</v>
      </c>
      <c r="E1570" s="80">
        <v>11.6461845067876</v>
      </c>
    </row>
    <row r="1571" spans="1:5" ht="12.75" customHeight="1" x14ac:dyDescent="0.15">
      <c r="A1571" s="78">
        <v>21</v>
      </c>
      <c r="B1571" s="79" t="s">
        <v>2448</v>
      </c>
      <c r="C1571" s="78">
        <v>5198</v>
      </c>
      <c r="D1571" s="78" t="s">
        <v>826</v>
      </c>
      <c r="E1571" s="80">
        <v>8.9820920094617307</v>
      </c>
    </row>
    <row r="1572" spans="1:5" ht="12.75" customHeight="1" x14ac:dyDescent="0.15">
      <c r="A1572" s="78">
        <v>21</v>
      </c>
      <c r="B1572" s="79" t="s">
        <v>2448</v>
      </c>
      <c r="C1572" s="78">
        <v>5199</v>
      </c>
      <c r="D1572" s="78" t="s">
        <v>825</v>
      </c>
      <c r="E1572" s="80">
        <v>22.443338721196898</v>
      </c>
    </row>
    <row r="1573" spans="1:5" ht="12.75" customHeight="1" x14ac:dyDescent="0.15">
      <c r="A1573" s="78">
        <v>21</v>
      </c>
      <c r="B1573" s="79" t="s">
        <v>2448</v>
      </c>
      <c r="C1573" s="78">
        <v>5200</v>
      </c>
      <c r="D1573" s="78" t="s">
        <v>824</v>
      </c>
      <c r="E1573" s="80">
        <v>6.4782093967602803</v>
      </c>
    </row>
    <row r="1574" spans="1:5" ht="12.75" customHeight="1" x14ac:dyDescent="0.15">
      <c r="A1574" s="78">
        <v>21</v>
      </c>
      <c r="B1574" s="79" t="s">
        <v>2448</v>
      </c>
      <c r="C1574" s="78">
        <v>5202</v>
      </c>
      <c r="D1574" s="78" t="s">
        <v>823</v>
      </c>
      <c r="E1574" s="80">
        <v>16.952270240669499</v>
      </c>
    </row>
    <row r="1575" spans="1:5" ht="12.75" customHeight="1" x14ac:dyDescent="0.15">
      <c r="A1575" s="78">
        <v>21</v>
      </c>
      <c r="B1575" s="79" t="s">
        <v>2448</v>
      </c>
      <c r="C1575" s="78">
        <v>5203</v>
      </c>
      <c r="D1575" s="78" t="s">
        <v>822</v>
      </c>
      <c r="E1575" s="80">
        <v>8.9637429230952606</v>
      </c>
    </row>
    <row r="1576" spans="1:5" ht="12.75" customHeight="1" x14ac:dyDescent="0.15">
      <c r="A1576" s="78">
        <v>21</v>
      </c>
      <c r="B1576" s="79" t="s">
        <v>2448</v>
      </c>
      <c r="C1576" s="78">
        <v>5205</v>
      </c>
      <c r="D1576" s="78" t="s">
        <v>821</v>
      </c>
      <c r="E1576" s="80">
        <v>9.2186728600646699</v>
      </c>
    </row>
    <row r="1577" spans="1:5" ht="12.75" customHeight="1" x14ac:dyDescent="0.15">
      <c r="A1577" s="78">
        <v>21</v>
      </c>
      <c r="B1577" s="79" t="s">
        <v>2448</v>
      </c>
      <c r="C1577" s="78">
        <v>5206</v>
      </c>
      <c r="D1577" s="78" t="s">
        <v>820</v>
      </c>
      <c r="E1577" s="80">
        <v>3.2297867918268599</v>
      </c>
    </row>
    <row r="1578" spans="1:5" ht="12.75" customHeight="1" x14ac:dyDescent="0.15">
      <c r="A1578" s="78">
        <v>21</v>
      </c>
      <c r="B1578" s="79" t="s">
        <v>2448</v>
      </c>
      <c r="C1578" s="78">
        <v>5207</v>
      </c>
      <c r="D1578" s="78" t="s">
        <v>819</v>
      </c>
      <c r="E1578" s="80">
        <v>11.3481092376805</v>
      </c>
    </row>
    <row r="1579" spans="1:5" ht="12.75" customHeight="1" x14ac:dyDescent="0.15">
      <c r="A1579" s="78">
        <v>21</v>
      </c>
      <c r="B1579" s="79" t="s">
        <v>2448</v>
      </c>
      <c r="C1579" s="78">
        <v>5208</v>
      </c>
      <c r="D1579" s="78" t="s">
        <v>818</v>
      </c>
      <c r="E1579" s="80">
        <v>10.611506542226801</v>
      </c>
    </row>
    <row r="1580" spans="1:5" ht="12.75" customHeight="1" x14ac:dyDescent="0.15">
      <c r="A1580" s="78">
        <v>21</v>
      </c>
      <c r="B1580" s="79" t="s">
        <v>2448</v>
      </c>
      <c r="C1580" s="78">
        <v>5210</v>
      </c>
      <c r="D1580" s="78" t="s">
        <v>817</v>
      </c>
      <c r="E1580" s="80">
        <v>11.505631254602401</v>
      </c>
    </row>
    <row r="1581" spans="1:5" ht="12.75" customHeight="1" x14ac:dyDescent="0.15">
      <c r="A1581" s="78">
        <v>21</v>
      </c>
      <c r="B1581" s="79" t="s">
        <v>2448</v>
      </c>
      <c r="C1581" s="78">
        <v>5212</v>
      </c>
      <c r="D1581" s="78" t="s">
        <v>816</v>
      </c>
      <c r="E1581" s="80">
        <v>15.020922408399899</v>
      </c>
    </row>
    <row r="1582" spans="1:5" ht="12.75" customHeight="1" x14ac:dyDescent="0.15">
      <c r="A1582" s="78">
        <v>21</v>
      </c>
      <c r="B1582" s="79" t="s">
        <v>2448</v>
      </c>
      <c r="C1582" s="78">
        <v>5213</v>
      </c>
      <c r="D1582" s="78" t="s">
        <v>815</v>
      </c>
      <c r="E1582" s="80">
        <v>5.4219038833537399</v>
      </c>
    </row>
    <row r="1583" spans="1:5" ht="12.75" customHeight="1" x14ac:dyDescent="0.15">
      <c r="A1583" s="78">
        <v>21</v>
      </c>
      <c r="B1583" s="79" t="s">
        <v>2448</v>
      </c>
      <c r="C1583" s="78">
        <v>5214</v>
      </c>
      <c r="D1583" s="78" t="s">
        <v>814</v>
      </c>
      <c r="E1583" s="80">
        <v>16.495136822048099</v>
      </c>
    </row>
    <row r="1584" spans="1:5" ht="12.75" customHeight="1" x14ac:dyDescent="0.15">
      <c r="A1584" s="78">
        <v>21</v>
      </c>
      <c r="B1584" s="79" t="s">
        <v>2448</v>
      </c>
      <c r="C1584" s="78">
        <v>5216</v>
      </c>
      <c r="D1584" s="78" t="s">
        <v>813</v>
      </c>
      <c r="E1584" s="80">
        <v>12.061313026240899</v>
      </c>
    </row>
    <row r="1585" spans="1:5" ht="12.75" customHeight="1" x14ac:dyDescent="0.15">
      <c r="A1585" s="78">
        <v>21</v>
      </c>
      <c r="B1585" s="79" t="s">
        <v>2448</v>
      </c>
      <c r="C1585" s="78">
        <v>5219</v>
      </c>
      <c r="D1585" s="78" t="s">
        <v>812</v>
      </c>
      <c r="E1585" s="80">
        <v>8.0715976311930202</v>
      </c>
    </row>
    <row r="1586" spans="1:5" ht="12.75" customHeight="1" x14ac:dyDescent="0.15">
      <c r="A1586" s="78">
        <v>21</v>
      </c>
      <c r="B1586" s="79" t="s">
        <v>2448</v>
      </c>
      <c r="C1586" s="78">
        <v>5221</v>
      </c>
      <c r="D1586" s="78" t="s">
        <v>811</v>
      </c>
      <c r="E1586" s="80">
        <v>10.7195116896872</v>
      </c>
    </row>
    <row r="1587" spans="1:5" ht="12.75" customHeight="1" x14ac:dyDescent="0.15">
      <c r="A1587" s="78">
        <v>21</v>
      </c>
      <c r="B1587" s="79" t="s">
        <v>2448</v>
      </c>
      <c r="C1587" s="78">
        <v>5222</v>
      </c>
      <c r="D1587" s="78" t="s">
        <v>810</v>
      </c>
      <c r="E1587" s="80">
        <v>9.3322590974212503</v>
      </c>
    </row>
    <row r="1588" spans="1:5" ht="12.75" customHeight="1" x14ac:dyDescent="0.15">
      <c r="A1588" s="78">
        <v>21</v>
      </c>
      <c r="B1588" s="79" t="s">
        <v>2448</v>
      </c>
      <c r="C1588" s="78">
        <v>5225</v>
      </c>
      <c r="D1588" s="78" t="s">
        <v>809</v>
      </c>
      <c r="E1588" s="80">
        <v>10.4580343161025</v>
      </c>
    </row>
    <row r="1589" spans="1:5" ht="12.75" customHeight="1" x14ac:dyDescent="0.15">
      <c r="A1589" s="78">
        <v>21</v>
      </c>
      <c r="B1589" s="79" t="s">
        <v>2448</v>
      </c>
      <c r="C1589" s="78">
        <v>5226</v>
      </c>
      <c r="D1589" s="78" t="s">
        <v>808</v>
      </c>
      <c r="E1589" s="80">
        <v>67.154406006567697</v>
      </c>
    </row>
    <row r="1590" spans="1:5" ht="12.75" customHeight="1" x14ac:dyDescent="0.15">
      <c r="A1590" s="78">
        <v>21</v>
      </c>
      <c r="B1590" s="79" t="s">
        <v>2448</v>
      </c>
      <c r="C1590" s="78">
        <v>5227</v>
      </c>
      <c r="D1590" s="78" t="s">
        <v>807</v>
      </c>
      <c r="E1590" s="80">
        <v>24.475284006090099</v>
      </c>
    </row>
    <row r="1591" spans="1:5" ht="12.75" customHeight="1" x14ac:dyDescent="0.15">
      <c r="A1591" s="78">
        <v>21</v>
      </c>
      <c r="B1591" s="79" t="s">
        <v>2448</v>
      </c>
      <c r="C1591" s="78">
        <v>5230</v>
      </c>
      <c r="D1591" s="78" t="s">
        <v>806</v>
      </c>
      <c r="E1591" s="80">
        <v>7.22472816431089</v>
      </c>
    </row>
    <row r="1592" spans="1:5" ht="12.75" customHeight="1" x14ac:dyDescent="0.15">
      <c r="A1592" s="78">
        <v>21</v>
      </c>
      <c r="B1592" s="79" t="s">
        <v>2448</v>
      </c>
      <c r="C1592" s="78">
        <v>5231</v>
      </c>
      <c r="D1592" s="78" t="s">
        <v>805</v>
      </c>
      <c r="E1592" s="80">
        <v>18.814293185472302</v>
      </c>
    </row>
    <row r="1593" spans="1:5" ht="12.75" customHeight="1" x14ac:dyDescent="0.15">
      <c r="A1593" s="78">
        <v>21</v>
      </c>
      <c r="B1593" s="79" t="s">
        <v>2448</v>
      </c>
      <c r="C1593" s="78">
        <v>5233</v>
      </c>
      <c r="D1593" s="78" t="s">
        <v>804</v>
      </c>
      <c r="E1593" s="80">
        <v>9.6211836624511999</v>
      </c>
    </row>
    <row r="1594" spans="1:5" ht="12.75" customHeight="1" x14ac:dyDescent="0.15">
      <c r="A1594" s="78">
        <v>21</v>
      </c>
      <c r="B1594" s="79" t="s">
        <v>2448</v>
      </c>
      <c r="C1594" s="78">
        <v>5236</v>
      </c>
      <c r="D1594" s="78" t="s">
        <v>803</v>
      </c>
      <c r="E1594" s="80">
        <v>47.039934518370501</v>
      </c>
    </row>
    <row r="1595" spans="1:5" ht="12.75" customHeight="1" x14ac:dyDescent="0.15">
      <c r="A1595" s="78">
        <v>21</v>
      </c>
      <c r="B1595" s="79" t="s">
        <v>2448</v>
      </c>
      <c r="C1595" s="78">
        <v>5237</v>
      </c>
      <c r="D1595" s="78" t="s">
        <v>802</v>
      </c>
      <c r="E1595" s="80">
        <v>25.667163269225899</v>
      </c>
    </row>
    <row r="1596" spans="1:5" ht="12.75" customHeight="1" x14ac:dyDescent="0.15">
      <c r="A1596" s="78">
        <v>21</v>
      </c>
      <c r="B1596" s="79" t="s">
        <v>2448</v>
      </c>
      <c r="C1596" s="78">
        <v>5238</v>
      </c>
      <c r="D1596" s="78" t="s">
        <v>801</v>
      </c>
      <c r="E1596" s="80">
        <v>81.239156671404302</v>
      </c>
    </row>
    <row r="1597" spans="1:5" ht="12.75" customHeight="1" x14ac:dyDescent="0.15">
      <c r="A1597" s="78">
        <v>21</v>
      </c>
      <c r="B1597" s="79" t="s">
        <v>2448</v>
      </c>
      <c r="C1597" s="78">
        <v>5242</v>
      </c>
      <c r="D1597" s="78" t="s">
        <v>800</v>
      </c>
      <c r="E1597" s="80">
        <v>28.266646682729</v>
      </c>
    </row>
    <row r="1598" spans="1:5" ht="12.75" customHeight="1" x14ac:dyDescent="0.15">
      <c r="A1598" s="78">
        <v>21</v>
      </c>
      <c r="B1598" s="79" t="s">
        <v>2448</v>
      </c>
      <c r="C1598" s="78">
        <v>5249</v>
      </c>
      <c r="D1598" s="78" t="s">
        <v>799</v>
      </c>
      <c r="E1598" s="80">
        <v>32.894471742783402</v>
      </c>
    </row>
    <row r="1599" spans="1:5" ht="12.75" customHeight="1" x14ac:dyDescent="0.15">
      <c r="A1599" s="78">
        <v>21</v>
      </c>
      <c r="B1599" s="79" t="s">
        <v>2448</v>
      </c>
      <c r="C1599" s="78">
        <v>5250</v>
      </c>
      <c r="D1599" s="78" t="s">
        <v>798</v>
      </c>
      <c r="E1599" s="80">
        <v>34.079372113237</v>
      </c>
    </row>
    <row r="1600" spans="1:5" ht="12.75" customHeight="1" x14ac:dyDescent="0.15">
      <c r="A1600" s="78">
        <v>21</v>
      </c>
      <c r="B1600" s="79" t="s">
        <v>2448</v>
      </c>
      <c r="C1600" s="78">
        <v>5251</v>
      </c>
      <c r="D1600" s="78" t="s">
        <v>797</v>
      </c>
      <c r="E1600" s="80">
        <v>19.958180148702699</v>
      </c>
    </row>
    <row r="1601" spans="1:5" ht="12.75" customHeight="1" x14ac:dyDescent="0.15">
      <c r="A1601" s="78">
        <v>21</v>
      </c>
      <c r="B1601" s="79" t="s">
        <v>2448</v>
      </c>
      <c r="C1601" s="78">
        <v>5254</v>
      </c>
      <c r="D1601" s="78" t="s">
        <v>796</v>
      </c>
      <c r="E1601" s="80">
        <v>145.43784873570499</v>
      </c>
    </row>
    <row r="1602" spans="1:5" ht="12.75" customHeight="1" x14ac:dyDescent="0.15">
      <c r="A1602" s="78">
        <v>21</v>
      </c>
      <c r="B1602" s="79" t="s">
        <v>2448</v>
      </c>
      <c r="C1602" s="78">
        <v>5257</v>
      </c>
      <c r="D1602" s="78" t="s">
        <v>795</v>
      </c>
      <c r="E1602" s="80">
        <v>27.528276048545202</v>
      </c>
    </row>
    <row r="1603" spans="1:5" ht="12.75" customHeight="1" x14ac:dyDescent="0.15">
      <c r="A1603" s="78">
        <v>21</v>
      </c>
      <c r="B1603" s="79" t="s">
        <v>2448</v>
      </c>
      <c r="C1603" s="78">
        <v>5260</v>
      </c>
      <c r="D1603" s="78" t="s">
        <v>794</v>
      </c>
      <c r="E1603" s="80">
        <v>28.477695404977499</v>
      </c>
    </row>
    <row r="1604" spans="1:5" ht="12.75" customHeight="1" x14ac:dyDescent="0.15">
      <c r="A1604" s="78">
        <v>21</v>
      </c>
      <c r="B1604" s="79" t="s">
        <v>2448</v>
      </c>
      <c r="C1604" s="78">
        <v>5263</v>
      </c>
      <c r="D1604" s="78" t="s">
        <v>793</v>
      </c>
      <c r="E1604" s="80">
        <v>19.0185969652027</v>
      </c>
    </row>
    <row r="1605" spans="1:5" ht="12.75" customHeight="1" x14ac:dyDescent="0.15">
      <c r="A1605" s="78">
        <v>21</v>
      </c>
      <c r="B1605" s="79" t="s">
        <v>2448</v>
      </c>
      <c r="C1605" s="78">
        <v>5266</v>
      </c>
      <c r="D1605" s="78" t="s">
        <v>792</v>
      </c>
      <c r="E1605" s="80">
        <v>42.410559239785698</v>
      </c>
    </row>
    <row r="1606" spans="1:5" ht="12.75" customHeight="1" x14ac:dyDescent="0.15">
      <c r="A1606" s="78">
        <v>21</v>
      </c>
      <c r="B1606" s="79" t="s">
        <v>2448</v>
      </c>
      <c r="C1606" s="78">
        <v>5268</v>
      </c>
      <c r="D1606" s="78" t="s">
        <v>791</v>
      </c>
      <c r="E1606" s="80">
        <v>18.942754088353599</v>
      </c>
    </row>
    <row r="1607" spans="1:5" ht="12.75" customHeight="1" x14ac:dyDescent="0.15">
      <c r="A1607" s="78">
        <v>21</v>
      </c>
      <c r="B1607" s="79" t="s">
        <v>2448</v>
      </c>
      <c r="C1607" s="78">
        <v>5269</v>
      </c>
      <c r="D1607" s="78" t="s">
        <v>790</v>
      </c>
      <c r="E1607" s="80">
        <v>40.480169167373496</v>
      </c>
    </row>
    <row r="1608" spans="1:5" ht="12.75" customHeight="1" x14ac:dyDescent="0.15">
      <c r="A1608" s="78">
        <v>21</v>
      </c>
      <c r="B1608" s="79" t="s">
        <v>2448</v>
      </c>
      <c r="C1608" s="78">
        <v>5281</v>
      </c>
      <c r="D1608" s="78" t="s">
        <v>789</v>
      </c>
      <c r="E1608" s="80">
        <v>68.5503203968793</v>
      </c>
    </row>
    <row r="1609" spans="1:5" ht="12.75" customHeight="1" x14ac:dyDescent="0.15">
      <c r="A1609" s="78">
        <v>21</v>
      </c>
      <c r="B1609" s="79" t="s">
        <v>2448</v>
      </c>
      <c r="C1609" s="78">
        <v>5287</v>
      </c>
      <c r="D1609" s="78" t="s">
        <v>2449</v>
      </c>
      <c r="E1609" s="80">
        <v>71.601965908821199</v>
      </c>
    </row>
    <row r="1610" spans="1:5" ht="12.75" customHeight="1" x14ac:dyDescent="0.15">
      <c r="A1610" s="78">
        <v>21</v>
      </c>
      <c r="B1610" s="79" t="s">
        <v>2448</v>
      </c>
      <c r="C1610" s="78">
        <v>5304</v>
      </c>
      <c r="D1610" s="78" t="s">
        <v>788</v>
      </c>
      <c r="E1610" s="80">
        <v>5.0728681610264603</v>
      </c>
    </row>
    <row r="1611" spans="1:5" ht="12.75" customHeight="1" x14ac:dyDescent="0.15">
      <c r="A1611" s="78">
        <v>21</v>
      </c>
      <c r="B1611" s="79" t="s">
        <v>2448</v>
      </c>
      <c r="C1611" s="78">
        <v>5307</v>
      </c>
      <c r="D1611" s="78" t="s">
        <v>787</v>
      </c>
      <c r="E1611" s="80">
        <v>10.952719738169099</v>
      </c>
    </row>
    <row r="1612" spans="1:5" ht="12.75" customHeight="1" x14ac:dyDescent="0.15">
      <c r="A1612" s="78">
        <v>21</v>
      </c>
      <c r="B1612" s="79" t="s">
        <v>2448</v>
      </c>
      <c r="C1612" s="78">
        <v>5309</v>
      </c>
      <c r="D1612" s="78" t="s">
        <v>786</v>
      </c>
      <c r="E1612" s="80">
        <v>13.330432429653399</v>
      </c>
    </row>
    <row r="1613" spans="1:5" ht="12.75" customHeight="1" x14ac:dyDescent="0.15">
      <c r="A1613" s="78">
        <v>21</v>
      </c>
      <c r="B1613" s="79" t="s">
        <v>2448</v>
      </c>
      <c r="C1613" s="78">
        <v>5310</v>
      </c>
      <c r="D1613" s="78" t="s">
        <v>785</v>
      </c>
      <c r="E1613" s="80">
        <v>44.202613235584998</v>
      </c>
    </row>
    <row r="1614" spans="1:5" ht="12.75" customHeight="1" x14ac:dyDescent="0.15">
      <c r="A1614" s="78">
        <v>21</v>
      </c>
      <c r="B1614" s="79" t="s">
        <v>2448</v>
      </c>
      <c r="C1614" s="78">
        <v>5315</v>
      </c>
      <c r="D1614" s="78" t="s">
        <v>784</v>
      </c>
      <c r="E1614" s="80">
        <v>1.79540301363237</v>
      </c>
    </row>
    <row r="1615" spans="1:5" ht="12.75" customHeight="1" x14ac:dyDescent="0.15">
      <c r="A1615" s="78">
        <v>21</v>
      </c>
      <c r="B1615" s="79" t="s">
        <v>2448</v>
      </c>
      <c r="C1615" s="78">
        <v>5317</v>
      </c>
      <c r="D1615" s="78" t="s">
        <v>783</v>
      </c>
      <c r="E1615" s="80">
        <v>44.6130554771307</v>
      </c>
    </row>
    <row r="1616" spans="1:5" ht="12.75" customHeight="1" x14ac:dyDescent="0.15">
      <c r="A1616" s="78">
        <v>21</v>
      </c>
      <c r="B1616" s="79" t="s">
        <v>2448</v>
      </c>
      <c r="C1616" s="78">
        <v>5323</v>
      </c>
      <c r="D1616" s="78" t="s">
        <v>782</v>
      </c>
      <c r="E1616" s="80">
        <v>53.891252256041902</v>
      </c>
    </row>
    <row r="1617" spans="1:5" ht="12.75" customHeight="1" x14ac:dyDescent="0.15">
      <c r="A1617" s="78">
        <v>21</v>
      </c>
      <c r="B1617" s="79" t="s">
        <v>2448</v>
      </c>
      <c r="C1617" s="78">
        <v>5324</v>
      </c>
      <c r="D1617" s="78" t="s">
        <v>781</v>
      </c>
      <c r="E1617" s="80">
        <v>23.387425333214999</v>
      </c>
    </row>
    <row r="1618" spans="1:5" ht="12.75" customHeight="1" x14ac:dyDescent="0.15">
      <c r="A1618" s="78">
        <v>21</v>
      </c>
      <c r="B1618" s="79" t="s">
        <v>2448</v>
      </c>
      <c r="C1618" s="78">
        <v>5396</v>
      </c>
      <c r="D1618" s="78" t="s">
        <v>780</v>
      </c>
      <c r="E1618" s="80">
        <v>23.056041709769801</v>
      </c>
    </row>
    <row r="1619" spans="1:5" ht="12.75" customHeight="1" x14ac:dyDescent="0.15">
      <c r="A1619" s="78">
        <v>21</v>
      </c>
      <c r="B1619" s="79" t="s">
        <v>2448</v>
      </c>
      <c r="C1619" s="78">
        <v>5397</v>
      </c>
      <c r="D1619" s="78" t="s">
        <v>779</v>
      </c>
      <c r="E1619" s="80">
        <v>45.842392646293703</v>
      </c>
    </row>
    <row r="1620" spans="1:5" ht="12.75" customHeight="1" x14ac:dyDescent="0.15">
      <c r="A1620" s="78">
        <v>21</v>
      </c>
      <c r="B1620" s="79" t="s">
        <v>2448</v>
      </c>
      <c r="C1620" s="78">
        <v>5398</v>
      </c>
      <c r="D1620" s="78" t="s">
        <v>778</v>
      </c>
      <c r="E1620" s="80">
        <v>107.836338929024</v>
      </c>
    </row>
    <row r="1621" spans="1:5" ht="12.75" customHeight="1" x14ac:dyDescent="0.15">
      <c r="A1621" s="78">
        <v>21</v>
      </c>
      <c r="B1621" s="79" t="s">
        <v>2448</v>
      </c>
      <c r="C1621" s="78">
        <v>5399</v>
      </c>
      <c r="D1621" s="78" t="s">
        <v>3390</v>
      </c>
      <c r="E1621" s="80">
        <v>44.890729846146101</v>
      </c>
    </row>
    <row r="1622" spans="1:5" ht="12.75" customHeight="1" x14ac:dyDescent="0.15">
      <c r="A1622" s="78">
        <v>22</v>
      </c>
      <c r="B1622" s="79" t="s">
        <v>2450</v>
      </c>
      <c r="C1622" s="78">
        <v>5401</v>
      </c>
      <c r="D1622" s="78" t="s">
        <v>777</v>
      </c>
      <c r="E1622" s="80">
        <v>79.072793101361299</v>
      </c>
    </row>
    <row r="1623" spans="1:5" ht="12.75" customHeight="1" x14ac:dyDescent="0.15">
      <c r="A1623" s="78">
        <v>22</v>
      </c>
      <c r="B1623" s="79" t="s">
        <v>2450</v>
      </c>
      <c r="C1623" s="78">
        <v>5402</v>
      </c>
      <c r="D1623" s="78" t="s">
        <v>776</v>
      </c>
      <c r="E1623" s="80">
        <v>133.27392178281099</v>
      </c>
    </row>
    <row r="1624" spans="1:5" ht="12.75" customHeight="1" x14ac:dyDescent="0.15">
      <c r="A1624" s="78">
        <v>22</v>
      </c>
      <c r="B1624" s="79" t="s">
        <v>2450</v>
      </c>
      <c r="C1624" s="78">
        <v>5403</v>
      </c>
      <c r="D1624" s="78" t="s">
        <v>775</v>
      </c>
      <c r="E1624" s="80">
        <v>14.021038860867201</v>
      </c>
    </row>
    <row r="1625" spans="1:5" ht="12.75" customHeight="1" x14ac:dyDescent="0.15">
      <c r="A1625" s="78">
        <v>22</v>
      </c>
      <c r="B1625" s="79" t="s">
        <v>2450</v>
      </c>
      <c r="C1625" s="78">
        <v>5404</v>
      </c>
      <c r="D1625" s="78" t="s">
        <v>774</v>
      </c>
      <c r="E1625" s="80">
        <v>21.796270628410699</v>
      </c>
    </row>
    <row r="1626" spans="1:5" ht="12.75" customHeight="1" x14ac:dyDescent="0.15">
      <c r="A1626" s="78">
        <v>22</v>
      </c>
      <c r="B1626" s="79" t="s">
        <v>2450</v>
      </c>
      <c r="C1626" s="78">
        <v>5405</v>
      </c>
      <c r="D1626" s="78" t="s">
        <v>773</v>
      </c>
      <c r="E1626" s="80">
        <v>36.965062696269698</v>
      </c>
    </row>
    <row r="1627" spans="1:5" ht="12.75" customHeight="1" x14ac:dyDescent="0.15">
      <c r="A1627" s="78">
        <v>22</v>
      </c>
      <c r="B1627" s="79" t="s">
        <v>2450</v>
      </c>
      <c r="C1627" s="78">
        <v>5406</v>
      </c>
      <c r="D1627" s="78" t="s">
        <v>772</v>
      </c>
      <c r="E1627" s="80">
        <v>31.0511017829878</v>
      </c>
    </row>
    <row r="1628" spans="1:5" ht="12.75" customHeight="1" x14ac:dyDescent="0.15">
      <c r="A1628" s="78">
        <v>22</v>
      </c>
      <c r="B1628" s="79" t="s">
        <v>2450</v>
      </c>
      <c r="C1628" s="78">
        <v>5407</v>
      </c>
      <c r="D1628" s="78" t="s">
        <v>771</v>
      </c>
      <c r="E1628" s="80">
        <v>37.338678934267698</v>
      </c>
    </row>
    <row r="1629" spans="1:5" ht="12.75" customHeight="1" x14ac:dyDescent="0.15">
      <c r="A1629" s="78">
        <v>22</v>
      </c>
      <c r="B1629" s="79" t="s">
        <v>2450</v>
      </c>
      <c r="C1629" s="78">
        <v>5408</v>
      </c>
      <c r="D1629" s="78" t="s">
        <v>770</v>
      </c>
      <c r="E1629" s="80">
        <v>34.965092314676099</v>
      </c>
    </row>
    <row r="1630" spans="1:5" ht="12.75" customHeight="1" x14ac:dyDescent="0.15">
      <c r="A1630" s="78">
        <v>22</v>
      </c>
      <c r="B1630" s="79" t="s">
        <v>2450</v>
      </c>
      <c r="C1630" s="78">
        <v>5409</v>
      </c>
      <c r="D1630" s="78" t="s">
        <v>769</v>
      </c>
      <c r="E1630" s="80">
        <v>141.64164077152699</v>
      </c>
    </row>
    <row r="1631" spans="1:5" ht="12.75" customHeight="1" x14ac:dyDescent="0.15">
      <c r="A1631" s="78">
        <v>22</v>
      </c>
      <c r="B1631" s="79" t="s">
        <v>2450</v>
      </c>
      <c r="C1631" s="78">
        <v>5410</v>
      </c>
      <c r="D1631" s="78" t="s">
        <v>768</v>
      </c>
      <c r="E1631" s="80">
        <v>83.508870697044699</v>
      </c>
    </row>
    <row r="1632" spans="1:5" ht="12.75" customHeight="1" x14ac:dyDescent="0.15">
      <c r="A1632" s="78">
        <v>22</v>
      </c>
      <c r="B1632" s="79" t="s">
        <v>2450</v>
      </c>
      <c r="C1632" s="78">
        <v>5411</v>
      </c>
      <c r="D1632" s="78" t="s">
        <v>767</v>
      </c>
      <c r="E1632" s="80">
        <v>63.376460317578903</v>
      </c>
    </row>
    <row r="1633" spans="1:5" ht="12.75" customHeight="1" x14ac:dyDescent="0.15">
      <c r="A1633" s="78">
        <v>22</v>
      </c>
      <c r="B1633" s="79" t="s">
        <v>2450</v>
      </c>
      <c r="C1633" s="78">
        <v>5412</v>
      </c>
      <c r="D1633" s="78" t="s">
        <v>766</v>
      </c>
      <c r="E1633" s="80">
        <v>15.850381938874699</v>
      </c>
    </row>
    <row r="1634" spans="1:5" ht="12.75" customHeight="1" x14ac:dyDescent="0.15">
      <c r="A1634" s="78">
        <v>22</v>
      </c>
      <c r="B1634" s="79" t="s">
        <v>2450</v>
      </c>
      <c r="C1634" s="78">
        <v>5413</v>
      </c>
      <c r="D1634" s="78" t="s">
        <v>765</v>
      </c>
      <c r="E1634" s="80">
        <v>22.977428541857101</v>
      </c>
    </row>
    <row r="1635" spans="1:5" ht="12.75" customHeight="1" x14ac:dyDescent="0.15">
      <c r="A1635" s="78">
        <v>22</v>
      </c>
      <c r="B1635" s="79" t="s">
        <v>2450</v>
      </c>
      <c r="C1635" s="78">
        <v>5414</v>
      </c>
      <c r="D1635" s="78" t="s">
        <v>764</v>
      </c>
      <c r="E1635" s="80">
        <v>64.729601866003605</v>
      </c>
    </row>
    <row r="1636" spans="1:5" ht="12.75" customHeight="1" x14ac:dyDescent="0.15">
      <c r="A1636" s="78">
        <v>22</v>
      </c>
      <c r="B1636" s="79" t="s">
        <v>2450</v>
      </c>
      <c r="C1636" s="78">
        <v>5415</v>
      </c>
      <c r="D1636" s="78" t="s">
        <v>763</v>
      </c>
      <c r="E1636" s="80">
        <v>29.6091240572229</v>
      </c>
    </row>
    <row r="1637" spans="1:5" ht="12.75" customHeight="1" x14ac:dyDescent="0.15">
      <c r="A1637" s="78">
        <v>22</v>
      </c>
      <c r="B1637" s="79" t="s">
        <v>2450</v>
      </c>
      <c r="C1637" s="78">
        <v>5421</v>
      </c>
      <c r="D1637" s="78" t="s">
        <v>762</v>
      </c>
      <c r="E1637" s="80">
        <v>29.4233491629873</v>
      </c>
    </row>
    <row r="1638" spans="1:5" ht="12.75" customHeight="1" x14ac:dyDescent="0.15">
      <c r="A1638" s="78">
        <v>22</v>
      </c>
      <c r="B1638" s="79" t="s">
        <v>2450</v>
      </c>
      <c r="C1638" s="78">
        <v>5422</v>
      </c>
      <c r="D1638" s="78" t="s">
        <v>761</v>
      </c>
      <c r="E1638" s="80">
        <v>64.735277032660804</v>
      </c>
    </row>
    <row r="1639" spans="1:5" ht="12.75" customHeight="1" x14ac:dyDescent="0.15">
      <c r="A1639" s="78">
        <v>22</v>
      </c>
      <c r="B1639" s="79" t="s">
        <v>2450</v>
      </c>
      <c r="C1639" s="78">
        <v>5423</v>
      </c>
      <c r="D1639" s="78" t="s">
        <v>760</v>
      </c>
      <c r="E1639" s="80">
        <v>16.115379137862</v>
      </c>
    </row>
    <row r="1640" spans="1:5" ht="12.75" customHeight="1" x14ac:dyDescent="0.15">
      <c r="A1640" s="78">
        <v>22</v>
      </c>
      <c r="B1640" s="79" t="s">
        <v>2450</v>
      </c>
      <c r="C1640" s="78">
        <v>5424</v>
      </c>
      <c r="D1640" s="78" t="s">
        <v>759</v>
      </c>
      <c r="E1640" s="80">
        <v>16.904074522718801</v>
      </c>
    </row>
    <row r="1641" spans="1:5" ht="12.75" customHeight="1" x14ac:dyDescent="0.15">
      <c r="A1641" s="78">
        <v>22</v>
      </c>
      <c r="B1641" s="79" t="s">
        <v>2450</v>
      </c>
      <c r="C1641" s="78">
        <v>5425</v>
      </c>
      <c r="D1641" s="78" t="s">
        <v>758</v>
      </c>
      <c r="E1641" s="80">
        <v>52.669176460013503</v>
      </c>
    </row>
    <row r="1642" spans="1:5" ht="12.75" customHeight="1" x14ac:dyDescent="0.15">
      <c r="A1642" s="78">
        <v>22</v>
      </c>
      <c r="B1642" s="79" t="s">
        <v>2450</v>
      </c>
      <c r="C1642" s="78">
        <v>5426</v>
      </c>
      <c r="D1642" s="78" t="s">
        <v>757</v>
      </c>
      <c r="E1642" s="80">
        <v>9.2651696858704806</v>
      </c>
    </row>
    <row r="1643" spans="1:5" ht="12.75" customHeight="1" x14ac:dyDescent="0.15">
      <c r="A1643" s="78">
        <v>22</v>
      </c>
      <c r="B1643" s="79" t="s">
        <v>2450</v>
      </c>
      <c r="C1643" s="78">
        <v>5427</v>
      </c>
      <c r="D1643" s="78" t="s">
        <v>756</v>
      </c>
      <c r="E1643" s="80">
        <v>14.526624135921001</v>
      </c>
    </row>
    <row r="1644" spans="1:5" ht="12.75" customHeight="1" x14ac:dyDescent="0.15">
      <c r="A1644" s="78">
        <v>22</v>
      </c>
      <c r="B1644" s="79" t="s">
        <v>2450</v>
      </c>
      <c r="C1644" s="78">
        <v>5428</v>
      </c>
      <c r="D1644" s="78" t="s">
        <v>755</v>
      </c>
      <c r="E1644" s="80">
        <v>48.557547181855803</v>
      </c>
    </row>
    <row r="1645" spans="1:5" ht="12.75" customHeight="1" x14ac:dyDescent="0.15">
      <c r="A1645" s="78">
        <v>22</v>
      </c>
      <c r="B1645" s="79" t="s">
        <v>2450</v>
      </c>
      <c r="C1645" s="78">
        <v>5429</v>
      </c>
      <c r="D1645" s="78" t="s">
        <v>754</v>
      </c>
      <c r="E1645" s="80">
        <v>23.244379662709299</v>
      </c>
    </row>
    <row r="1646" spans="1:5" ht="12.75" customHeight="1" x14ac:dyDescent="0.15">
      <c r="A1646" s="78">
        <v>22</v>
      </c>
      <c r="B1646" s="79" t="s">
        <v>2450</v>
      </c>
      <c r="C1646" s="78">
        <v>5430</v>
      </c>
      <c r="D1646" s="78" t="s">
        <v>753</v>
      </c>
      <c r="E1646" s="80">
        <v>23.5554777493046</v>
      </c>
    </row>
    <row r="1647" spans="1:5" ht="12.75" customHeight="1" x14ac:dyDescent="0.15">
      <c r="A1647" s="78">
        <v>22</v>
      </c>
      <c r="B1647" s="79" t="s">
        <v>2450</v>
      </c>
      <c r="C1647" s="78">
        <v>5431</v>
      </c>
      <c r="D1647" s="78" t="s">
        <v>752</v>
      </c>
      <c r="E1647" s="80">
        <v>19.692072100291099</v>
      </c>
    </row>
    <row r="1648" spans="1:5" ht="12.75" customHeight="1" x14ac:dyDescent="0.15">
      <c r="A1648" s="78">
        <v>22</v>
      </c>
      <c r="B1648" s="79" t="s">
        <v>2450</v>
      </c>
      <c r="C1648" s="78">
        <v>5434</v>
      </c>
      <c r="D1648" s="78" t="s">
        <v>751</v>
      </c>
      <c r="E1648" s="80">
        <v>29.790135464325001</v>
      </c>
    </row>
    <row r="1649" spans="1:5" ht="12.75" customHeight="1" x14ac:dyDescent="0.15">
      <c r="A1649" s="78">
        <v>22</v>
      </c>
      <c r="B1649" s="79" t="s">
        <v>2450</v>
      </c>
      <c r="C1649" s="78">
        <v>5435</v>
      </c>
      <c r="D1649" s="78" t="s">
        <v>750</v>
      </c>
      <c r="E1649" s="80">
        <v>16.221837815107801</v>
      </c>
    </row>
    <row r="1650" spans="1:5" ht="12.75" customHeight="1" x14ac:dyDescent="0.15">
      <c r="A1650" s="78">
        <v>22</v>
      </c>
      <c r="B1650" s="79" t="s">
        <v>2450</v>
      </c>
      <c r="C1650" s="78">
        <v>5436</v>
      </c>
      <c r="D1650" s="78" t="s">
        <v>749</v>
      </c>
      <c r="E1650" s="80">
        <v>7.4135859547460301</v>
      </c>
    </row>
    <row r="1651" spans="1:5" ht="12.75" customHeight="1" x14ac:dyDescent="0.15">
      <c r="A1651" s="78">
        <v>22</v>
      </c>
      <c r="B1651" s="79" t="s">
        <v>2450</v>
      </c>
      <c r="C1651" s="78">
        <v>5437</v>
      </c>
      <c r="D1651" s="78" t="s">
        <v>748</v>
      </c>
      <c r="E1651" s="80">
        <v>9.0825748135767199</v>
      </c>
    </row>
    <row r="1652" spans="1:5" ht="12.75" customHeight="1" x14ac:dyDescent="0.15">
      <c r="A1652" s="78">
        <v>22</v>
      </c>
      <c r="B1652" s="79" t="s">
        <v>2450</v>
      </c>
      <c r="C1652" s="78">
        <v>5451</v>
      </c>
      <c r="D1652" s="78" t="s">
        <v>747</v>
      </c>
      <c r="E1652" s="80">
        <v>66.779541499582095</v>
      </c>
    </row>
    <row r="1653" spans="1:5" ht="12.75" customHeight="1" x14ac:dyDescent="0.15">
      <c r="A1653" s="78">
        <v>22</v>
      </c>
      <c r="B1653" s="79" t="s">
        <v>2450</v>
      </c>
      <c r="C1653" s="78">
        <v>5456</v>
      </c>
      <c r="D1653" s="78" t="s">
        <v>746</v>
      </c>
      <c r="E1653" s="80">
        <v>31.511596060299301</v>
      </c>
    </row>
    <row r="1654" spans="1:5" ht="12.75" customHeight="1" x14ac:dyDescent="0.15">
      <c r="A1654" s="78">
        <v>22</v>
      </c>
      <c r="B1654" s="79" t="s">
        <v>2450</v>
      </c>
      <c r="C1654" s="78">
        <v>5458</v>
      </c>
      <c r="D1654" s="78" t="s">
        <v>745</v>
      </c>
      <c r="E1654" s="80">
        <v>13.4616497140772</v>
      </c>
    </row>
    <row r="1655" spans="1:5" ht="12.75" customHeight="1" x14ac:dyDescent="0.15">
      <c r="A1655" s="78">
        <v>22</v>
      </c>
      <c r="B1655" s="79" t="s">
        <v>2450</v>
      </c>
      <c r="C1655" s="78">
        <v>5464</v>
      </c>
      <c r="D1655" s="78" t="s">
        <v>744</v>
      </c>
      <c r="E1655" s="80">
        <v>57.971513116362502</v>
      </c>
    </row>
    <row r="1656" spans="1:5" ht="12.75" customHeight="1" x14ac:dyDescent="0.15">
      <c r="A1656" s="78">
        <v>22</v>
      </c>
      <c r="B1656" s="79" t="s">
        <v>2450</v>
      </c>
      <c r="C1656" s="78">
        <v>5471</v>
      </c>
      <c r="D1656" s="78" t="s">
        <v>743</v>
      </c>
      <c r="E1656" s="80">
        <v>9.3075087057247998</v>
      </c>
    </row>
    <row r="1657" spans="1:5" ht="12.75" customHeight="1" x14ac:dyDescent="0.15">
      <c r="A1657" s="78">
        <v>22</v>
      </c>
      <c r="B1657" s="79" t="s">
        <v>2450</v>
      </c>
      <c r="C1657" s="78">
        <v>5472</v>
      </c>
      <c r="D1657" s="78" t="s">
        <v>742</v>
      </c>
      <c r="E1657" s="80">
        <v>4.5879919499585098</v>
      </c>
    </row>
    <row r="1658" spans="1:5" ht="12.75" customHeight="1" x14ac:dyDescent="0.15">
      <c r="A1658" s="78">
        <v>22</v>
      </c>
      <c r="B1658" s="79" t="s">
        <v>2450</v>
      </c>
      <c r="C1658" s="78">
        <v>5473</v>
      </c>
      <c r="D1658" s="78" t="s">
        <v>741</v>
      </c>
      <c r="E1658" s="80">
        <v>8.5769840228764291</v>
      </c>
    </row>
    <row r="1659" spans="1:5" ht="12.75" customHeight="1" x14ac:dyDescent="0.15">
      <c r="A1659" s="78">
        <v>22</v>
      </c>
      <c r="B1659" s="79" t="s">
        <v>2450</v>
      </c>
      <c r="C1659" s="78">
        <v>5474</v>
      </c>
      <c r="D1659" s="78" t="s">
        <v>740</v>
      </c>
      <c r="E1659" s="80">
        <v>13.804299013461399</v>
      </c>
    </row>
    <row r="1660" spans="1:5" ht="12.75" customHeight="1" x14ac:dyDescent="0.15">
      <c r="A1660" s="78">
        <v>22</v>
      </c>
      <c r="B1660" s="79" t="s">
        <v>2450</v>
      </c>
      <c r="C1660" s="78">
        <v>5475</v>
      </c>
      <c r="D1660" s="78" t="s">
        <v>739</v>
      </c>
      <c r="E1660" s="80">
        <v>5.5476860579649703</v>
      </c>
    </row>
    <row r="1661" spans="1:5" ht="12.75" customHeight="1" x14ac:dyDescent="0.15">
      <c r="A1661" s="78">
        <v>22</v>
      </c>
      <c r="B1661" s="79" t="s">
        <v>2450</v>
      </c>
      <c r="C1661" s="78">
        <v>5476</v>
      </c>
      <c r="D1661" s="78" t="s">
        <v>738</v>
      </c>
      <c r="E1661" s="80">
        <v>9.2765550360604205</v>
      </c>
    </row>
    <row r="1662" spans="1:5" ht="12.75" customHeight="1" x14ac:dyDescent="0.15">
      <c r="A1662" s="78">
        <v>22</v>
      </c>
      <c r="B1662" s="79" t="s">
        <v>2450</v>
      </c>
      <c r="C1662" s="78">
        <v>5477</v>
      </c>
      <c r="D1662" s="78" t="s">
        <v>737</v>
      </c>
      <c r="E1662" s="80">
        <v>27.385555734996601</v>
      </c>
    </row>
    <row r="1663" spans="1:5" ht="12.75" customHeight="1" x14ac:dyDescent="0.15">
      <c r="A1663" s="78">
        <v>22</v>
      </c>
      <c r="B1663" s="79" t="s">
        <v>2450</v>
      </c>
      <c r="C1663" s="78">
        <v>5478</v>
      </c>
      <c r="D1663" s="78" t="s">
        <v>736</v>
      </c>
      <c r="E1663" s="80">
        <v>7.1636473440310597</v>
      </c>
    </row>
    <row r="1664" spans="1:5" ht="12.75" customHeight="1" x14ac:dyDescent="0.15">
      <c r="A1664" s="78">
        <v>22</v>
      </c>
      <c r="B1664" s="79" t="s">
        <v>2450</v>
      </c>
      <c r="C1664" s="78">
        <v>5479</v>
      </c>
      <c r="D1664" s="78" t="s">
        <v>735</v>
      </c>
      <c r="E1664" s="80">
        <v>12.7273589564586</v>
      </c>
    </row>
    <row r="1665" spans="1:5" ht="12.75" customHeight="1" x14ac:dyDescent="0.15">
      <c r="A1665" s="78">
        <v>22</v>
      </c>
      <c r="B1665" s="79" t="s">
        <v>2450</v>
      </c>
      <c r="C1665" s="78">
        <v>5480</v>
      </c>
      <c r="D1665" s="78" t="s">
        <v>734</v>
      </c>
      <c r="E1665" s="80">
        <v>15.706670647388901</v>
      </c>
    </row>
    <row r="1666" spans="1:5" ht="12.75" customHeight="1" x14ac:dyDescent="0.15">
      <c r="A1666" s="78">
        <v>22</v>
      </c>
      <c r="B1666" s="79" t="s">
        <v>2450</v>
      </c>
      <c r="C1666" s="78">
        <v>5481</v>
      </c>
      <c r="D1666" s="78" t="s">
        <v>733</v>
      </c>
      <c r="E1666" s="80">
        <v>5.8957401610042002</v>
      </c>
    </row>
    <row r="1667" spans="1:5" ht="12.75" customHeight="1" x14ac:dyDescent="0.15">
      <c r="A1667" s="78">
        <v>22</v>
      </c>
      <c r="B1667" s="79" t="s">
        <v>2450</v>
      </c>
      <c r="C1667" s="78">
        <v>5482</v>
      </c>
      <c r="D1667" s="78" t="s">
        <v>732</v>
      </c>
      <c r="E1667" s="80">
        <v>19.6286998418312</v>
      </c>
    </row>
    <row r="1668" spans="1:5" ht="12.75" customHeight="1" x14ac:dyDescent="0.15">
      <c r="A1668" s="78">
        <v>22</v>
      </c>
      <c r="B1668" s="79" t="s">
        <v>2450</v>
      </c>
      <c r="C1668" s="78">
        <v>5483</v>
      </c>
      <c r="D1668" s="78" t="s">
        <v>731</v>
      </c>
      <c r="E1668" s="80">
        <v>7.63280541845897</v>
      </c>
    </row>
    <row r="1669" spans="1:5" ht="12.75" customHeight="1" x14ac:dyDescent="0.15">
      <c r="A1669" s="78">
        <v>22</v>
      </c>
      <c r="B1669" s="79" t="s">
        <v>2450</v>
      </c>
      <c r="C1669" s="78">
        <v>5484</v>
      </c>
      <c r="D1669" s="78" t="s">
        <v>730</v>
      </c>
      <c r="E1669" s="80">
        <v>15.731967119618799</v>
      </c>
    </row>
    <row r="1670" spans="1:5" ht="12.75" customHeight="1" x14ac:dyDescent="0.15">
      <c r="A1670" s="78">
        <v>22</v>
      </c>
      <c r="B1670" s="79" t="s">
        <v>2450</v>
      </c>
      <c r="C1670" s="78">
        <v>5485</v>
      </c>
      <c r="D1670" s="78" t="s">
        <v>729</v>
      </c>
      <c r="E1670" s="80">
        <v>9.39150436093251</v>
      </c>
    </row>
    <row r="1671" spans="1:5" ht="12.75" customHeight="1" x14ac:dyDescent="0.15">
      <c r="A1671" s="78">
        <v>22</v>
      </c>
      <c r="B1671" s="79" t="s">
        <v>2450</v>
      </c>
      <c r="C1671" s="78">
        <v>5486</v>
      </c>
      <c r="D1671" s="78" t="s">
        <v>728</v>
      </c>
      <c r="E1671" s="80">
        <v>37.821188007037797</v>
      </c>
    </row>
    <row r="1672" spans="1:5" ht="12.75" customHeight="1" x14ac:dyDescent="0.15">
      <c r="A1672" s="78">
        <v>22</v>
      </c>
      <c r="B1672" s="79" t="s">
        <v>2450</v>
      </c>
      <c r="C1672" s="78">
        <v>5487</v>
      </c>
      <c r="D1672" s="78" t="s">
        <v>727</v>
      </c>
      <c r="E1672" s="80">
        <v>8.8691942454121602</v>
      </c>
    </row>
    <row r="1673" spans="1:5" ht="12.75" customHeight="1" x14ac:dyDescent="0.15">
      <c r="A1673" s="78">
        <v>22</v>
      </c>
      <c r="B1673" s="79" t="s">
        <v>2450</v>
      </c>
      <c r="C1673" s="78">
        <v>5488</v>
      </c>
      <c r="D1673" s="78" t="s">
        <v>726</v>
      </c>
      <c r="E1673" s="80">
        <v>0.82625438799994699</v>
      </c>
    </row>
    <row r="1674" spans="1:5" ht="12.75" customHeight="1" x14ac:dyDescent="0.15">
      <c r="A1674" s="78">
        <v>22</v>
      </c>
      <c r="B1674" s="79" t="s">
        <v>2450</v>
      </c>
      <c r="C1674" s="78">
        <v>5489</v>
      </c>
      <c r="D1674" s="78" t="s">
        <v>725</v>
      </c>
      <c r="E1674" s="80">
        <v>11.3493463744234</v>
      </c>
    </row>
    <row r="1675" spans="1:5" ht="12.75" customHeight="1" x14ac:dyDescent="0.15">
      <c r="A1675" s="78">
        <v>22</v>
      </c>
      <c r="B1675" s="79" t="s">
        <v>2450</v>
      </c>
      <c r="C1675" s="78">
        <v>5490</v>
      </c>
      <c r="D1675" s="78" t="s">
        <v>724</v>
      </c>
      <c r="E1675" s="80">
        <v>11.1617552890503</v>
      </c>
    </row>
    <row r="1676" spans="1:5" ht="12.75" customHeight="1" x14ac:dyDescent="0.15">
      <c r="A1676" s="78">
        <v>22</v>
      </c>
      <c r="B1676" s="79" t="s">
        <v>2450</v>
      </c>
      <c r="C1676" s="78">
        <v>5491</v>
      </c>
      <c r="D1676" s="78" t="s">
        <v>723</v>
      </c>
      <c r="E1676" s="80">
        <v>30.7808622503129</v>
      </c>
    </row>
    <row r="1677" spans="1:5" ht="12.75" customHeight="1" x14ac:dyDescent="0.15">
      <c r="A1677" s="78">
        <v>22</v>
      </c>
      <c r="B1677" s="79" t="s">
        <v>2450</v>
      </c>
      <c r="C1677" s="78">
        <v>5492</v>
      </c>
      <c r="D1677" s="78" t="s">
        <v>722</v>
      </c>
      <c r="E1677" s="80">
        <v>44.138704423074998</v>
      </c>
    </row>
    <row r="1678" spans="1:5" ht="12.75" customHeight="1" x14ac:dyDescent="0.15">
      <c r="A1678" s="78">
        <v>22</v>
      </c>
      <c r="B1678" s="79" t="s">
        <v>2450</v>
      </c>
      <c r="C1678" s="78">
        <v>5493</v>
      </c>
      <c r="D1678" s="78" t="s">
        <v>721</v>
      </c>
      <c r="E1678" s="80">
        <v>10.519638284183401</v>
      </c>
    </row>
    <row r="1679" spans="1:5" ht="12.75" customHeight="1" x14ac:dyDescent="0.15">
      <c r="A1679" s="78">
        <v>22</v>
      </c>
      <c r="B1679" s="79" t="s">
        <v>2450</v>
      </c>
      <c r="C1679" s="78">
        <v>5494</v>
      </c>
      <c r="D1679" s="78" t="s">
        <v>720</v>
      </c>
      <c r="E1679" s="80">
        <v>24.705800060308199</v>
      </c>
    </row>
    <row r="1680" spans="1:5" ht="12.75" customHeight="1" x14ac:dyDescent="0.15">
      <c r="A1680" s="78">
        <v>22</v>
      </c>
      <c r="B1680" s="79" t="s">
        <v>2450</v>
      </c>
      <c r="C1680" s="78">
        <v>5495</v>
      </c>
      <c r="D1680" s="78" t="s">
        <v>719</v>
      </c>
      <c r="E1680" s="80">
        <v>26.970404901648799</v>
      </c>
    </row>
    <row r="1681" spans="1:5" ht="12.75" customHeight="1" x14ac:dyDescent="0.15">
      <c r="A1681" s="78">
        <v>22</v>
      </c>
      <c r="B1681" s="79" t="s">
        <v>2450</v>
      </c>
      <c r="C1681" s="78">
        <v>5496</v>
      </c>
      <c r="D1681" s="78" t="s">
        <v>718</v>
      </c>
      <c r="E1681" s="80">
        <v>20.871926921589001</v>
      </c>
    </row>
    <row r="1682" spans="1:5" ht="12.75" customHeight="1" x14ac:dyDescent="0.15">
      <c r="A1682" s="78">
        <v>22</v>
      </c>
      <c r="B1682" s="79" t="s">
        <v>2450</v>
      </c>
      <c r="C1682" s="78">
        <v>5497</v>
      </c>
      <c r="D1682" s="78" t="s">
        <v>717</v>
      </c>
      <c r="E1682" s="80">
        <v>11.906206423005701</v>
      </c>
    </row>
    <row r="1683" spans="1:5" ht="12.75" customHeight="1" x14ac:dyDescent="0.15">
      <c r="A1683" s="78">
        <v>22</v>
      </c>
      <c r="B1683" s="79" t="s">
        <v>2450</v>
      </c>
      <c r="C1683" s="78">
        <v>5498</v>
      </c>
      <c r="D1683" s="78" t="s">
        <v>716</v>
      </c>
      <c r="E1683" s="80">
        <v>22.394956301860802</v>
      </c>
    </row>
    <row r="1684" spans="1:5" ht="12.75" customHeight="1" x14ac:dyDescent="0.15">
      <c r="A1684" s="78">
        <v>22</v>
      </c>
      <c r="B1684" s="79" t="s">
        <v>2450</v>
      </c>
      <c r="C1684" s="78">
        <v>5499</v>
      </c>
      <c r="D1684" s="78" t="s">
        <v>715</v>
      </c>
      <c r="E1684" s="80">
        <v>12.203579042537401</v>
      </c>
    </row>
    <row r="1685" spans="1:5" ht="12.75" customHeight="1" x14ac:dyDescent="0.15">
      <c r="A1685" s="78">
        <v>22</v>
      </c>
      <c r="B1685" s="79" t="s">
        <v>2450</v>
      </c>
      <c r="C1685" s="78">
        <v>5500</v>
      </c>
      <c r="D1685" s="78" t="s">
        <v>714</v>
      </c>
      <c r="E1685" s="80">
        <v>5.2060645543918698</v>
      </c>
    </row>
    <row r="1686" spans="1:5" ht="12.75" customHeight="1" x14ac:dyDescent="0.15">
      <c r="A1686" s="78">
        <v>22</v>
      </c>
      <c r="B1686" s="79" t="s">
        <v>2450</v>
      </c>
      <c r="C1686" s="78">
        <v>5501</v>
      </c>
      <c r="D1686" s="78" t="s">
        <v>713</v>
      </c>
      <c r="E1686" s="80">
        <v>12.4966023824791</v>
      </c>
    </row>
    <row r="1687" spans="1:5" ht="12.75" customHeight="1" x14ac:dyDescent="0.15">
      <c r="A1687" s="78">
        <v>22</v>
      </c>
      <c r="B1687" s="79" t="s">
        <v>2450</v>
      </c>
      <c r="C1687" s="78">
        <v>5503</v>
      </c>
      <c r="D1687" s="78" t="s">
        <v>712</v>
      </c>
      <c r="E1687" s="80">
        <v>21.408126022548501</v>
      </c>
    </row>
    <row r="1688" spans="1:5" ht="12.75" customHeight="1" x14ac:dyDescent="0.15">
      <c r="A1688" s="78">
        <v>22</v>
      </c>
      <c r="B1688" s="79" t="s">
        <v>2450</v>
      </c>
      <c r="C1688" s="78">
        <v>5511</v>
      </c>
      <c r="D1688" s="78" t="s">
        <v>711</v>
      </c>
      <c r="E1688" s="80">
        <v>18.453966587752301</v>
      </c>
    </row>
    <row r="1689" spans="1:5" ht="12.75" customHeight="1" x14ac:dyDescent="0.15">
      <c r="A1689" s="78">
        <v>22</v>
      </c>
      <c r="B1689" s="79" t="s">
        <v>2450</v>
      </c>
      <c r="C1689" s="78">
        <v>5512</v>
      </c>
      <c r="D1689" s="78" t="s">
        <v>710</v>
      </c>
      <c r="E1689" s="80">
        <v>18.4807655390543</v>
      </c>
    </row>
    <row r="1690" spans="1:5" ht="12.75" customHeight="1" x14ac:dyDescent="0.15">
      <c r="A1690" s="78">
        <v>22</v>
      </c>
      <c r="B1690" s="79" t="s">
        <v>2450</v>
      </c>
      <c r="C1690" s="78">
        <v>5513</v>
      </c>
      <c r="D1690" s="78" t="s">
        <v>709</v>
      </c>
      <c r="E1690" s="80">
        <v>10.2099214080332</v>
      </c>
    </row>
    <row r="1691" spans="1:5" ht="12.75" customHeight="1" x14ac:dyDescent="0.15">
      <c r="A1691" s="78">
        <v>22</v>
      </c>
      <c r="B1691" s="79" t="s">
        <v>2450</v>
      </c>
      <c r="C1691" s="78">
        <v>5514</v>
      </c>
      <c r="D1691" s="78" t="s">
        <v>708</v>
      </c>
      <c r="E1691" s="80">
        <v>15.3844049159829</v>
      </c>
    </row>
    <row r="1692" spans="1:5" ht="12.75" customHeight="1" x14ac:dyDescent="0.15">
      <c r="A1692" s="78">
        <v>22</v>
      </c>
      <c r="B1692" s="79" t="s">
        <v>2450</v>
      </c>
      <c r="C1692" s="78">
        <v>5515</v>
      </c>
      <c r="D1692" s="78" t="s">
        <v>707</v>
      </c>
      <c r="E1692" s="80">
        <v>8.6864171149947005</v>
      </c>
    </row>
    <row r="1693" spans="1:5" ht="12.75" customHeight="1" x14ac:dyDescent="0.15">
      <c r="A1693" s="78">
        <v>22</v>
      </c>
      <c r="B1693" s="79" t="s">
        <v>2450</v>
      </c>
      <c r="C1693" s="78">
        <v>5516</v>
      </c>
      <c r="D1693" s="78" t="s">
        <v>706</v>
      </c>
      <c r="E1693" s="80">
        <v>20.8372598448905</v>
      </c>
    </row>
    <row r="1694" spans="1:5" ht="12.75" customHeight="1" x14ac:dyDescent="0.15">
      <c r="A1694" s="78">
        <v>22</v>
      </c>
      <c r="B1694" s="79" t="s">
        <v>2450</v>
      </c>
      <c r="C1694" s="78">
        <v>5518</v>
      </c>
      <c r="D1694" s="78" t="s">
        <v>705</v>
      </c>
      <c r="E1694" s="80">
        <v>34.932958330400702</v>
      </c>
    </row>
    <row r="1695" spans="1:5" ht="12.75" customHeight="1" x14ac:dyDescent="0.15">
      <c r="A1695" s="78">
        <v>22</v>
      </c>
      <c r="B1695" s="79" t="s">
        <v>2450</v>
      </c>
      <c r="C1695" s="78">
        <v>5520</v>
      </c>
      <c r="D1695" s="78" t="s">
        <v>704</v>
      </c>
      <c r="E1695" s="80">
        <v>19.177107096103001</v>
      </c>
    </row>
    <row r="1696" spans="1:5" ht="12.75" customHeight="1" x14ac:dyDescent="0.15">
      <c r="A1696" s="78">
        <v>22</v>
      </c>
      <c r="B1696" s="79" t="s">
        <v>2450</v>
      </c>
      <c r="C1696" s="78">
        <v>5521</v>
      </c>
      <c r="D1696" s="78" t="s">
        <v>703</v>
      </c>
      <c r="E1696" s="80">
        <v>10.587277356942099</v>
      </c>
    </row>
    <row r="1697" spans="1:5" ht="12.75" customHeight="1" x14ac:dyDescent="0.15">
      <c r="A1697" s="78">
        <v>22</v>
      </c>
      <c r="B1697" s="79" t="s">
        <v>2450</v>
      </c>
      <c r="C1697" s="78">
        <v>5522</v>
      </c>
      <c r="D1697" s="78" t="s">
        <v>702</v>
      </c>
      <c r="E1697" s="80">
        <v>13.8869586877024</v>
      </c>
    </row>
    <row r="1698" spans="1:5" ht="12.75" customHeight="1" x14ac:dyDescent="0.15">
      <c r="A1698" s="78">
        <v>22</v>
      </c>
      <c r="B1698" s="79" t="s">
        <v>2450</v>
      </c>
      <c r="C1698" s="78">
        <v>5523</v>
      </c>
      <c r="D1698" s="78" t="s">
        <v>701</v>
      </c>
      <c r="E1698" s="80">
        <v>23.260540060395801</v>
      </c>
    </row>
    <row r="1699" spans="1:5" ht="12.75" customHeight="1" x14ac:dyDescent="0.15">
      <c r="A1699" s="78">
        <v>22</v>
      </c>
      <c r="B1699" s="79" t="s">
        <v>2450</v>
      </c>
      <c r="C1699" s="78">
        <v>5527</v>
      </c>
      <c r="D1699" s="78" t="s">
        <v>700</v>
      </c>
      <c r="E1699" s="80">
        <v>9.9786709025253195</v>
      </c>
    </row>
    <row r="1700" spans="1:5" ht="12.75" customHeight="1" x14ac:dyDescent="0.15">
      <c r="A1700" s="78">
        <v>22</v>
      </c>
      <c r="B1700" s="79" t="s">
        <v>2450</v>
      </c>
      <c r="C1700" s="78">
        <v>5529</v>
      </c>
      <c r="D1700" s="78" t="s">
        <v>699</v>
      </c>
      <c r="E1700" s="80">
        <v>9.8567181543558906</v>
      </c>
    </row>
    <row r="1701" spans="1:5" ht="12.75" customHeight="1" x14ac:dyDescent="0.15">
      <c r="A1701" s="78">
        <v>22</v>
      </c>
      <c r="B1701" s="79" t="s">
        <v>2450</v>
      </c>
      <c r="C1701" s="78">
        <v>5530</v>
      </c>
      <c r="D1701" s="78" t="s">
        <v>698</v>
      </c>
      <c r="E1701" s="80">
        <v>13.031616205699899</v>
      </c>
    </row>
    <row r="1702" spans="1:5" ht="12.75" customHeight="1" x14ac:dyDescent="0.15">
      <c r="A1702" s="78">
        <v>22</v>
      </c>
      <c r="B1702" s="79" t="s">
        <v>2450</v>
      </c>
      <c r="C1702" s="78">
        <v>5531</v>
      </c>
      <c r="D1702" s="78" t="s">
        <v>697</v>
      </c>
      <c r="E1702" s="80">
        <v>10.9985970845004</v>
      </c>
    </row>
    <row r="1703" spans="1:5" ht="12.75" customHeight="1" x14ac:dyDescent="0.15">
      <c r="A1703" s="78">
        <v>22</v>
      </c>
      <c r="B1703" s="79" t="s">
        <v>2450</v>
      </c>
      <c r="C1703" s="78">
        <v>5533</v>
      </c>
      <c r="D1703" s="78" t="s">
        <v>696</v>
      </c>
      <c r="E1703" s="80">
        <v>12.9878211451715</v>
      </c>
    </row>
    <row r="1704" spans="1:5" ht="12.75" customHeight="1" x14ac:dyDescent="0.15">
      <c r="A1704" s="78">
        <v>22</v>
      </c>
      <c r="B1704" s="79" t="s">
        <v>2450</v>
      </c>
      <c r="C1704" s="78">
        <v>5534</v>
      </c>
      <c r="D1704" s="78" t="s">
        <v>695</v>
      </c>
      <c r="E1704" s="80">
        <v>5.9580565713646498</v>
      </c>
    </row>
    <row r="1705" spans="1:5" ht="12.75" customHeight="1" x14ac:dyDescent="0.15">
      <c r="A1705" s="78">
        <v>22</v>
      </c>
      <c r="B1705" s="79" t="s">
        <v>2450</v>
      </c>
      <c r="C1705" s="78">
        <v>5535</v>
      </c>
      <c r="D1705" s="78" t="s">
        <v>694</v>
      </c>
      <c r="E1705" s="80">
        <v>9.3390515648385808</v>
      </c>
    </row>
    <row r="1706" spans="1:5" ht="12.75" customHeight="1" x14ac:dyDescent="0.15">
      <c r="A1706" s="78">
        <v>22</v>
      </c>
      <c r="B1706" s="79" t="s">
        <v>2450</v>
      </c>
      <c r="C1706" s="78">
        <v>5537</v>
      </c>
      <c r="D1706" s="78" t="s">
        <v>693</v>
      </c>
      <c r="E1706" s="80">
        <v>16.4752661768593</v>
      </c>
    </row>
    <row r="1707" spans="1:5" ht="12.75" customHeight="1" x14ac:dyDescent="0.15">
      <c r="A1707" s="78">
        <v>22</v>
      </c>
      <c r="B1707" s="79" t="s">
        <v>2450</v>
      </c>
      <c r="C1707" s="78">
        <v>5539</v>
      </c>
      <c r="D1707" s="78" t="s">
        <v>692</v>
      </c>
      <c r="E1707" s="80">
        <v>17.336220709305401</v>
      </c>
    </row>
    <row r="1708" spans="1:5" ht="12.75" customHeight="1" x14ac:dyDescent="0.15">
      <c r="A1708" s="78">
        <v>22</v>
      </c>
      <c r="B1708" s="79" t="s">
        <v>2450</v>
      </c>
      <c r="C1708" s="78">
        <v>5540</v>
      </c>
      <c r="D1708" s="78" t="s">
        <v>691</v>
      </c>
      <c r="E1708" s="80">
        <v>29.2362510336994</v>
      </c>
    </row>
    <row r="1709" spans="1:5" ht="12.75" customHeight="1" x14ac:dyDescent="0.15">
      <c r="A1709" s="78">
        <v>22</v>
      </c>
      <c r="B1709" s="79" t="s">
        <v>2450</v>
      </c>
      <c r="C1709" s="78">
        <v>5541</v>
      </c>
      <c r="D1709" s="78" t="s">
        <v>690</v>
      </c>
      <c r="E1709" s="80">
        <v>20.4602443788031</v>
      </c>
    </row>
    <row r="1710" spans="1:5" ht="12.75" customHeight="1" x14ac:dyDescent="0.15">
      <c r="A1710" s="78">
        <v>22</v>
      </c>
      <c r="B1710" s="79" t="s">
        <v>2450</v>
      </c>
      <c r="C1710" s="78">
        <v>5551</v>
      </c>
      <c r="D1710" s="78" t="s">
        <v>689</v>
      </c>
      <c r="E1710" s="80">
        <v>16.121862500928</v>
      </c>
    </row>
    <row r="1711" spans="1:5" ht="12.75" customHeight="1" x14ac:dyDescent="0.15">
      <c r="A1711" s="78">
        <v>22</v>
      </c>
      <c r="B1711" s="79" t="s">
        <v>2450</v>
      </c>
      <c r="C1711" s="78">
        <v>5552</v>
      </c>
      <c r="D1711" s="78" t="s">
        <v>688</v>
      </c>
      <c r="E1711" s="80">
        <v>24.901769252457299</v>
      </c>
    </row>
    <row r="1712" spans="1:5" ht="12.75" customHeight="1" x14ac:dyDescent="0.15">
      <c r="A1712" s="78">
        <v>22</v>
      </c>
      <c r="B1712" s="79" t="s">
        <v>2450</v>
      </c>
      <c r="C1712" s="78">
        <v>5553</v>
      </c>
      <c r="D1712" s="78" t="s">
        <v>687</v>
      </c>
      <c r="E1712" s="80">
        <v>13.9092785242081</v>
      </c>
    </row>
    <row r="1713" spans="1:5" ht="12.75" customHeight="1" x14ac:dyDescent="0.15">
      <c r="A1713" s="78">
        <v>22</v>
      </c>
      <c r="B1713" s="79" t="s">
        <v>2450</v>
      </c>
      <c r="C1713" s="78">
        <v>5554</v>
      </c>
      <c r="D1713" s="78" t="s">
        <v>686</v>
      </c>
      <c r="E1713" s="80">
        <v>27.021846222125699</v>
      </c>
    </row>
    <row r="1714" spans="1:5" ht="12.75" customHeight="1" x14ac:dyDescent="0.15">
      <c r="A1714" s="78">
        <v>22</v>
      </c>
      <c r="B1714" s="79" t="s">
        <v>2450</v>
      </c>
      <c r="C1714" s="78">
        <v>5555</v>
      </c>
      <c r="D1714" s="78" t="s">
        <v>685</v>
      </c>
      <c r="E1714" s="80">
        <v>11.862028710605101</v>
      </c>
    </row>
    <row r="1715" spans="1:5" ht="12.75" customHeight="1" x14ac:dyDescent="0.15">
      <c r="A1715" s="78">
        <v>22</v>
      </c>
      <c r="B1715" s="79" t="s">
        <v>2450</v>
      </c>
      <c r="C1715" s="78">
        <v>5556</v>
      </c>
      <c r="D1715" s="78" t="s">
        <v>684</v>
      </c>
      <c r="E1715" s="80">
        <v>8.8512502754720792</v>
      </c>
    </row>
    <row r="1716" spans="1:5" ht="12.75" customHeight="1" x14ac:dyDescent="0.15">
      <c r="A1716" s="78">
        <v>22</v>
      </c>
      <c r="B1716" s="79" t="s">
        <v>2450</v>
      </c>
      <c r="C1716" s="78">
        <v>5557</v>
      </c>
      <c r="D1716" s="78" t="s">
        <v>683</v>
      </c>
      <c r="E1716" s="80">
        <v>8.4045241113221394</v>
      </c>
    </row>
    <row r="1717" spans="1:5" ht="12.75" customHeight="1" x14ac:dyDescent="0.15">
      <c r="A1717" s="78">
        <v>22</v>
      </c>
      <c r="B1717" s="79" t="s">
        <v>2450</v>
      </c>
      <c r="C1717" s="78">
        <v>5559</v>
      </c>
      <c r="D1717" s="78" t="s">
        <v>682</v>
      </c>
      <c r="E1717" s="80">
        <v>9.7720594961612406</v>
      </c>
    </row>
    <row r="1718" spans="1:5" ht="12.75" customHeight="1" x14ac:dyDescent="0.15">
      <c r="A1718" s="78">
        <v>22</v>
      </c>
      <c r="B1718" s="79" t="s">
        <v>2450</v>
      </c>
      <c r="C1718" s="78">
        <v>5560</v>
      </c>
      <c r="D1718" s="78" t="s">
        <v>681</v>
      </c>
      <c r="E1718" s="80">
        <v>2.8997599140502701</v>
      </c>
    </row>
    <row r="1719" spans="1:5" ht="12.75" customHeight="1" x14ac:dyDescent="0.15">
      <c r="A1719" s="78">
        <v>22</v>
      </c>
      <c r="B1719" s="79" t="s">
        <v>2450</v>
      </c>
      <c r="C1719" s="78">
        <v>5561</v>
      </c>
      <c r="D1719" s="78" t="s">
        <v>680</v>
      </c>
      <c r="E1719" s="80">
        <v>42.508882373795501</v>
      </c>
    </row>
    <row r="1720" spans="1:5" ht="12.75" customHeight="1" x14ac:dyDescent="0.15">
      <c r="A1720" s="78">
        <v>22</v>
      </c>
      <c r="B1720" s="79" t="s">
        <v>2450</v>
      </c>
      <c r="C1720" s="78">
        <v>5562</v>
      </c>
      <c r="D1720" s="78" t="s">
        <v>679</v>
      </c>
      <c r="E1720" s="80">
        <v>10.2331631054158</v>
      </c>
    </row>
    <row r="1721" spans="1:5" ht="12.75" customHeight="1" x14ac:dyDescent="0.15">
      <c r="A1721" s="78">
        <v>22</v>
      </c>
      <c r="B1721" s="79" t="s">
        <v>2450</v>
      </c>
      <c r="C1721" s="78">
        <v>5563</v>
      </c>
      <c r="D1721" s="78" t="s">
        <v>678</v>
      </c>
      <c r="E1721" s="80">
        <v>4.7662144603853998</v>
      </c>
    </row>
    <row r="1722" spans="1:5" ht="12.75" customHeight="1" x14ac:dyDescent="0.15">
      <c r="A1722" s="78">
        <v>22</v>
      </c>
      <c r="B1722" s="79" t="s">
        <v>2450</v>
      </c>
      <c r="C1722" s="78">
        <v>5564</v>
      </c>
      <c r="D1722" s="78" t="s">
        <v>677</v>
      </c>
      <c r="E1722" s="80">
        <v>3.0980159890419801</v>
      </c>
    </row>
    <row r="1723" spans="1:5" ht="12.75" customHeight="1" x14ac:dyDescent="0.15">
      <c r="A1723" s="78">
        <v>22</v>
      </c>
      <c r="B1723" s="79" t="s">
        <v>2450</v>
      </c>
      <c r="C1723" s="78">
        <v>5565</v>
      </c>
      <c r="D1723" s="78" t="s">
        <v>676</v>
      </c>
      <c r="E1723" s="80">
        <v>14.639726946267899</v>
      </c>
    </row>
    <row r="1724" spans="1:5" ht="12.75" customHeight="1" x14ac:dyDescent="0.15">
      <c r="A1724" s="78">
        <v>22</v>
      </c>
      <c r="B1724" s="79" t="s">
        <v>2450</v>
      </c>
      <c r="C1724" s="78">
        <v>5566</v>
      </c>
      <c r="D1724" s="78" t="s">
        <v>675</v>
      </c>
      <c r="E1724" s="80">
        <v>39.865194008755203</v>
      </c>
    </row>
    <row r="1725" spans="1:5" ht="12.75" customHeight="1" x14ac:dyDescent="0.15">
      <c r="A1725" s="78">
        <v>22</v>
      </c>
      <c r="B1725" s="79" t="s">
        <v>2450</v>
      </c>
      <c r="C1725" s="78">
        <v>5568</v>
      </c>
      <c r="D1725" s="78" t="s">
        <v>674</v>
      </c>
      <c r="E1725" s="80">
        <v>89.769752166417007</v>
      </c>
    </row>
    <row r="1726" spans="1:5" ht="12.75" customHeight="1" x14ac:dyDescent="0.15">
      <c r="A1726" s="78">
        <v>22</v>
      </c>
      <c r="B1726" s="79" t="s">
        <v>2450</v>
      </c>
      <c r="C1726" s="78">
        <v>5571</v>
      </c>
      <c r="D1726" s="78" t="s">
        <v>673</v>
      </c>
      <c r="E1726" s="80">
        <v>26.5752736943966</v>
      </c>
    </row>
    <row r="1727" spans="1:5" ht="12.75" customHeight="1" x14ac:dyDescent="0.15">
      <c r="A1727" s="78">
        <v>22</v>
      </c>
      <c r="B1727" s="79" t="s">
        <v>2450</v>
      </c>
      <c r="C1727" s="78">
        <v>5581</v>
      </c>
      <c r="D1727" s="78" t="s">
        <v>672</v>
      </c>
      <c r="E1727" s="80">
        <v>22.245674351388299</v>
      </c>
    </row>
    <row r="1728" spans="1:5" ht="12.75" customHeight="1" x14ac:dyDescent="0.15">
      <c r="A1728" s="78">
        <v>22</v>
      </c>
      <c r="B1728" s="79" t="s">
        <v>2450</v>
      </c>
      <c r="C1728" s="78">
        <v>5582</v>
      </c>
      <c r="D1728" s="78" t="s">
        <v>671</v>
      </c>
      <c r="E1728" s="80">
        <v>28.517250576222199</v>
      </c>
    </row>
    <row r="1729" spans="1:5" ht="12.75" customHeight="1" x14ac:dyDescent="0.15">
      <c r="A1729" s="78">
        <v>22</v>
      </c>
      <c r="B1729" s="79" t="s">
        <v>2450</v>
      </c>
      <c r="C1729" s="78">
        <v>5583</v>
      </c>
      <c r="D1729" s="78" t="s">
        <v>670</v>
      </c>
      <c r="E1729" s="80">
        <v>54.192381775306103</v>
      </c>
    </row>
    <row r="1730" spans="1:5" ht="12.75" customHeight="1" x14ac:dyDescent="0.15">
      <c r="A1730" s="78">
        <v>22</v>
      </c>
      <c r="B1730" s="79" t="s">
        <v>2450</v>
      </c>
      <c r="C1730" s="78">
        <v>5584</v>
      </c>
      <c r="D1730" s="78" t="s">
        <v>669</v>
      </c>
      <c r="E1730" s="80">
        <v>48.484237805597097</v>
      </c>
    </row>
    <row r="1731" spans="1:5" ht="12.75" customHeight="1" x14ac:dyDescent="0.15">
      <c r="A1731" s="78">
        <v>22</v>
      </c>
      <c r="B1731" s="79" t="s">
        <v>2450</v>
      </c>
      <c r="C1731" s="78">
        <v>5585</v>
      </c>
      <c r="D1731" s="78" t="s">
        <v>668</v>
      </c>
      <c r="E1731" s="80">
        <v>19.927669444306002</v>
      </c>
    </row>
    <row r="1732" spans="1:5" ht="12.75" customHeight="1" x14ac:dyDescent="0.15">
      <c r="A1732" s="78">
        <v>22</v>
      </c>
      <c r="B1732" s="79" t="s">
        <v>2450</v>
      </c>
      <c r="C1732" s="78">
        <v>5586</v>
      </c>
      <c r="D1732" s="78" t="s">
        <v>667</v>
      </c>
      <c r="E1732" s="80">
        <v>347.19220496301801</v>
      </c>
    </row>
    <row r="1733" spans="1:5" ht="12.75" customHeight="1" x14ac:dyDescent="0.15">
      <c r="A1733" s="78">
        <v>22</v>
      </c>
      <c r="B1733" s="79" t="s">
        <v>2450</v>
      </c>
      <c r="C1733" s="78">
        <v>5587</v>
      </c>
      <c r="D1733" s="78" t="s">
        <v>666</v>
      </c>
      <c r="E1733" s="80">
        <v>68.352712646613995</v>
      </c>
    </row>
    <row r="1734" spans="1:5" ht="12.75" customHeight="1" x14ac:dyDescent="0.15">
      <c r="A1734" s="78">
        <v>22</v>
      </c>
      <c r="B1734" s="79" t="s">
        <v>2450</v>
      </c>
      <c r="C1734" s="78">
        <v>5588</v>
      </c>
      <c r="D1734" s="78" t="s">
        <v>665</v>
      </c>
      <c r="E1734" s="80">
        <v>6.5399976980442203</v>
      </c>
    </row>
    <row r="1735" spans="1:5" ht="12.75" customHeight="1" x14ac:dyDescent="0.15">
      <c r="A1735" s="78">
        <v>22</v>
      </c>
      <c r="B1735" s="79" t="s">
        <v>2450</v>
      </c>
      <c r="C1735" s="78">
        <v>5589</v>
      </c>
      <c r="D1735" s="78" t="s">
        <v>664</v>
      </c>
      <c r="E1735" s="80">
        <v>34.622188360249297</v>
      </c>
    </row>
    <row r="1736" spans="1:5" ht="12.75" customHeight="1" x14ac:dyDescent="0.15">
      <c r="A1736" s="78">
        <v>22</v>
      </c>
      <c r="B1736" s="79" t="s">
        <v>2450</v>
      </c>
      <c r="C1736" s="78">
        <v>5590</v>
      </c>
      <c r="D1736" s="78" t="s">
        <v>663</v>
      </c>
      <c r="E1736" s="80">
        <v>61.0650572554093</v>
      </c>
    </row>
    <row r="1737" spans="1:5" ht="12.75" customHeight="1" x14ac:dyDescent="0.15">
      <c r="A1737" s="78">
        <v>22</v>
      </c>
      <c r="B1737" s="79" t="s">
        <v>2450</v>
      </c>
      <c r="C1737" s="78">
        <v>5591</v>
      </c>
      <c r="D1737" s="78" t="s">
        <v>662</v>
      </c>
      <c r="E1737" s="80">
        <v>50.222883339727801</v>
      </c>
    </row>
    <row r="1738" spans="1:5" ht="12.75" customHeight="1" x14ac:dyDescent="0.15">
      <c r="A1738" s="78">
        <v>22</v>
      </c>
      <c r="B1738" s="79" t="s">
        <v>2450</v>
      </c>
      <c r="C1738" s="78">
        <v>5592</v>
      </c>
      <c r="D1738" s="78" t="s">
        <v>661</v>
      </c>
      <c r="E1738" s="80">
        <v>22.9841471479399</v>
      </c>
    </row>
    <row r="1739" spans="1:5" ht="12.75" customHeight="1" x14ac:dyDescent="0.15">
      <c r="A1739" s="78">
        <v>22</v>
      </c>
      <c r="B1739" s="79" t="s">
        <v>2450</v>
      </c>
      <c r="C1739" s="78">
        <v>5601</v>
      </c>
      <c r="D1739" s="78" t="s">
        <v>660</v>
      </c>
      <c r="E1739" s="80">
        <v>16.874536283490201</v>
      </c>
    </row>
    <row r="1740" spans="1:5" ht="12.75" customHeight="1" x14ac:dyDescent="0.15">
      <c r="A1740" s="78">
        <v>22</v>
      </c>
      <c r="B1740" s="79" t="s">
        <v>2450</v>
      </c>
      <c r="C1740" s="78">
        <v>5604</v>
      </c>
      <c r="D1740" s="78" t="s">
        <v>659</v>
      </c>
      <c r="E1740" s="80">
        <v>53.975097975810698</v>
      </c>
    </row>
    <row r="1741" spans="1:5" ht="12.75" customHeight="1" x14ac:dyDescent="0.15">
      <c r="A1741" s="78">
        <v>22</v>
      </c>
      <c r="B1741" s="79" t="s">
        <v>2450</v>
      </c>
      <c r="C1741" s="78">
        <v>5606</v>
      </c>
      <c r="D1741" s="78" t="s">
        <v>658</v>
      </c>
      <c r="E1741" s="80">
        <v>70.189881656764399</v>
      </c>
    </row>
    <row r="1742" spans="1:5" ht="12.75" customHeight="1" x14ac:dyDescent="0.15">
      <c r="A1742" s="78">
        <v>22</v>
      </c>
      <c r="B1742" s="79" t="s">
        <v>2450</v>
      </c>
      <c r="C1742" s="78">
        <v>5607</v>
      </c>
      <c r="D1742" s="78" t="s">
        <v>657</v>
      </c>
      <c r="E1742" s="80">
        <v>73.070194128945303</v>
      </c>
    </row>
    <row r="1743" spans="1:5" ht="12.75" customHeight="1" x14ac:dyDescent="0.15">
      <c r="A1743" s="78">
        <v>22</v>
      </c>
      <c r="B1743" s="79" t="s">
        <v>2450</v>
      </c>
      <c r="C1743" s="78">
        <v>5609</v>
      </c>
      <c r="D1743" s="78" t="s">
        <v>656</v>
      </c>
      <c r="E1743" s="80">
        <v>3.5881778056157101</v>
      </c>
    </row>
    <row r="1744" spans="1:5" ht="12.75" customHeight="1" x14ac:dyDescent="0.15">
      <c r="A1744" s="78">
        <v>22</v>
      </c>
      <c r="B1744" s="79" t="s">
        <v>2450</v>
      </c>
      <c r="C1744" s="78">
        <v>5610</v>
      </c>
      <c r="D1744" s="78" t="s">
        <v>655</v>
      </c>
      <c r="E1744" s="80">
        <v>9.2799192827353796</v>
      </c>
    </row>
    <row r="1745" spans="1:5" ht="12.75" customHeight="1" x14ac:dyDescent="0.15">
      <c r="A1745" s="78">
        <v>22</v>
      </c>
      <c r="B1745" s="79" t="s">
        <v>2450</v>
      </c>
      <c r="C1745" s="78">
        <v>5611</v>
      </c>
      <c r="D1745" s="78" t="s">
        <v>654</v>
      </c>
      <c r="E1745" s="80">
        <v>57.918837298955197</v>
      </c>
    </row>
    <row r="1746" spans="1:5" ht="12.75" customHeight="1" x14ac:dyDescent="0.15">
      <c r="A1746" s="78">
        <v>22</v>
      </c>
      <c r="B1746" s="79" t="s">
        <v>2450</v>
      </c>
      <c r="C1746" s="78">
        <v>5613</v>
      </c>
      <c r="D1746" s="78" t="s">
        <v>653</v>
      </c>
      <c r="E1746" s="80">
        <v>70.534898338276307</v>
      </c>
    </row>
    <row r="1747" spans="1:5" ht="12.75" customHeight="1" x14ac:dyDescent="0.15">
      <c r="A1747" s="78">
        <v>22</v>
      </c>
      <c r="B1747" s="79" t="s">
        <v>2450</v>
      </c>
      <c r="C1747" s="78">
        <v>5621</v>
      </c>
      <c r="D1747" s="78" t="s">
        <v>652</v>
      </c>
      <c r="E1747" s="80">
        <v>14.491221975605299</v>
      </c>
    </row>
    <row r="1748" spans="1:5" ht="12.75" customHeight="1" x14ac:dyDescent="0.15">
      <c r="A1748" s="78">
        <v>22</v>
      </c>
      <c r="B1748" s="79" t="s">
        <v>2450</v>
      </c>
      <c r="C1748" s="78">
        <v>5622</v>
      </c>
      <c r="D1748" s="78" t="s">
        <v>651</v>
      </c>
      <c r="E1748" s="80">
        <v>10.022725831973499</v>
      </c>
    </row>
    <row r="1749" spans="1:5" ht="12.75" customHeight="1" x14ac:dyDescent="0.15">
      <c r="A1749" s="78">
        <v>22</v>
      </c>
      <c r="B1749" s="79" t="s">
        <v>2450</v>
      </c>
      <c r="C1749" s="78">
        <v>5623</v>
      </c>
      <c r="D1749" s="78" t="s">
        <v>650</v>
      </c>
      <c r="E1749" s="80">
        <v>10.589676866019399</v>
      </c>
    </row>
    <row r="1750" spans="1:5" ht="12.75" customHeight="1" x14ac:dyDescent="0.15">
      <c r="A1750" s="78">
        <v>22</v>
      </c>
      <c r="B1750" s="79" t="s">
        <v>2450</v>
      </c>
      <c r="C1750" s="78">
        <v>5624</v>
      </c>
      <c r="D1750" s="78" t="s">
        <v>649</v>
      </c>
      <c r="E1750" s="80">
        <v>42.111955057990102</v>
      </c>
    </row>
    <row r="1751" spans="1:5" ht="12.75" customHeight="1" x14ac:dyDescent="0.15">
      <c r="A1751" s="78">
        <v>22</v>
      </c>
      <c r="B1751" s="79" t="s">
        <v>2450</v>
      </c>
      <c r="C1751" s="78">
        <v>5625</v>
      </c>
      <c r="D1751" s="78" t="s">
        <v>648</v>
      </c>
      <c r="E1751" s="80">
        <v>9.6610323810370495</v>
      </c>
    </row>
    <row r="1752" spans="1:5" ht="12.75" customHeight="1" x14ac:dyDescent="0.15">
      <c r="A1752" s="78">
        <v>22</v>
      </c>
      <c r="B1752" s="79" t="s">
        <v>2450</v>
      </c>
      <c r="C1752" s="78">
        <v>5627</v>
      </c>
      <c r="D1752" s="78" t="s">
        <v>647</v>
      </c>
      <c r="E1752" s="80">
        <v>18.1879877457188</v>
      </c>
    </row>
    <row r="1753" spans="1:5" ht="12.75" customHeight="1" x14ac:dyDescent="0.15">
      <c r="A1753" s="78">
        <v>22</v>
      </c>
      <c r="B1753" s="79" t="s">
        <v>2450</v>
      </c>
      <c r="C1753" s="78">
        <v>5628</v>
      </c>
      <c r="D1753" s="78" t="s">
        <v>646</v>
      </c>
      <c r="E1753" s="80">
        <v>5.2779728814321798</v>
      </c>
    </row>
    <row r="1754" spans="1:5" ht="12.75" customHeight="1" x14ac:dyDescent="0.15">
      <c r="A1754" s="78">
        <v>22</v>
      </c>
      <c r="B1754" s="79" t="s">
        <v>2450</v>
      </c>
      <c r="C1754" s="78">
        <v>5629</v>
      </c>
      <c r="D1754" s="78" t="s">
        <v>645</v>
      </c>
      <c r="E1754" s="80">
        <v>3.6428027768487699</v>
      </c>
    </row>
    <row r="1755" spans="1:5" ht="12.75" customHeight="1" x14ac:dyDescent="0.15">
      <c r="A1755" s="78">
        <v>22</v>
      </c>
      <c r="B1755" s="79" t="s">
        <v>2450</v>
      </c>
      <c r="C1755" s="78">
        <v>5631</v>
      </c>
      <c r="D1755" s="78" t="s">
        <v>644</v>
      </c>
      <c r="E1755" s="80">
        <v>8.09469271623942</v>
      </c>
    </row>
    <row r="1756" spans="1:5" ht="12.75" customHeight="1" x14ac:dyDescent="0.15">
      <c r="A1756" s="78">
        <v>22</v>
      </c>
      <c r="B1756" s="79" t="s">
        <v>2450</v>
      </c>
      <c r="C1756" s="78">
        <v>5632</v>
      </c>
      <c r="D1756" s="78" t="s">
        <v>643</v>
      </c>
      <c r="E1756" s="80">
        <v>13.0243838849869</v>
      </c>
    </row>
    <row r="1757" spans="1:5" ht="12.75" customHeight="1" x14ac:dyDescent="0.15">
      <c r="A1757" s="78">
        <v>22</v>
      </c>
      <c r="B1757" s="79" t="s">
        <v>2450</v>
      </c>
      <c r="C1757" s="78">
        <v>5633</v>
      </c>
      <c r="D1757" s="78" t="s">
        <v>642</v>
      </c>
      <c r="E1757" s="80">
        <v>22.957824759632</v>
      </c>
    </row>
    <row r="1758" spans="1:5" ht="12.75" customHeight="1" x14ac:dyDescent="0.15">
      <c r="A1758" s="78">
        <v>22</v>
      </c>
      <c r="B1758" s="79" t="s">
        <v>2450</v>
      </c>
      <c r="C1758" s="78">
        <v>5634</v>
      </c>
      <c r="D1758" s="78" t="s">
        <v>641</v>
      </c>
      <c r="E1758" s="80">
        <v>37.940938490758903</v>
      </c>
    </row>
    <row r="1759" spans="1:5" ht="12.75" customHeight="1" x14ac:dyDescent="0.15">
      <c r="A1759" s="78">
        <v>22</v>
      </c>
      <c r="B1759" s="79" t="s">
        <v>2450</v>
      </c>
      <c r="C1759" s="78">
        <v>5635</v>
      </c>
      <c r="D1759" s="78" t="s">
        <v>640</v>
      </c>
      <c r="E1759" s="80">
        <v>63.691774149027097</v>
      </c>
    </row>
    <row r="1760" spans="1:5" ht="12.75" customHeight="1" x14ac:dyDescent="0.15">
      <c r="A1760" s="78">
        <v>22</v>
      </c>
      <c r="B1760" s="79" t="s">
        <v>2450</v>
      </c>
      <c r="C1760" s="78">
        <v>5636</v>
      </c>
      <c r="D1760" s="78" t="s">
        <v>639</v>
      </c>
      <c r="E1760" s="80">
        <v>30.004801025659301</v>
      </c>
    </row>
    <row r="1761" spans="1:5" ht="12.75" customHeight="1" x14ac:dyDescent="0.15">
      <c r="A1761" s="78">
        <v>22</v>
      </c>
      <c r="B1761" s="79" t="s">
        <v>2450</v>
      </c>
      <c r="C1761" s="78">
        <v>5637</v>
      </c>
      <c r="D1761" s="78" t="s">
        <v>638</v>
      </c>
      <c r="E1761" s="80">
        <v>13.8777251941172</v>
      </c>
    </row>
    <row r="1762" spans="1:5" ht="12.75" customHeight="1" x14ac:dyDescent="0.15">
      <c r="A1762" s="78">
        <v>22</v>
      </c>
      <c r="B1762" s="79" t="s">
        <v>2450</v>
      </c>
      <c r="C1762" s="78">
        <v>5638</v>
      </c>
      <c r="D1762" s="78" t="s">
        <v>637</v>
      </c>
      <c r="E1762" s="80">
        <v>25.429589167032901</v>
      </c>
    </row>
    <row r="1763" spans="1:5" ht="12.75" customHeight="1" x14ac:dyDescent="0.15">
      <c r="A1763" s="78">
        <v>22</v>
      </c>
      <c r="B1763" s="79" t="s">
        <v>2450</v>
      </c>
      <c r="C1763" s="78">
        <v>5639</v>
      </c>
      <c r="D1763" s="78" t="s">
        <v>636</v>
      </c>
      <c r="E1763" s="80">
        <v>11.4278773478361</v>
      </c>
    </row>
    <row r="1764" spans="1:5" ht="12.75" customHeight="1" x14ac:dyDescent="0.15">
      <c r="A1764" s="78">
        <v>22</v>
      </c>
      <c r="B1764" s="79" t="s">
        <v>2450</v>
      </c>
      <c r="C1764" s="78">
        <v>5640</v>
      </c>
      <c r="D1764" s="78" t="s">
        <v>635</v>
      </c>
      <c r="E1764" s="80">
        <v>8.3151735742661401</v>
      </c>
    </row>
    <row r="1765" spans="1:5" ht="12.75" customHeight="1" x14ac:dyDescent="0.15">
      <c r="A1765" s="78">
        <v>22</v>
      </c>
      <c r="B1765" s="79" t="s">
        <v>2450</v>
      </c>
      <c r="C1765" s="78">
        <v>5642</v>
      </c>
      <c r="D1765" s="78" t="s">
        <v>634</v>
      </c>
      <c r="E1765" s="80">
        <v>49.092067461631203</v>
      </c>
    </row>
    <row r="1766" spans="1:5" ht="12.75" customHeight="1" x14ac:dyDescent="0.15">
      <c r="A1766" s="78">
        <v>22</v>
      </c>
      <c r="B1766" s="79" t="s">
        <v>2450</v>
      </c>
      <c r="C1766" s="78">
        <v>5643</v>
      </c>
      <c r="D1766" s="78" t="s">
        <v>633</v>
      </c>
      <c r="E1766" s="80">
        <v>19.954289083912599</v>
      </c>
    </row>
    <row r="1767" spans="1:5" ht="12.75" customHeight="1" x14ac:dyDescent="0.15">
      <c r="A1767" s="78">
        <v>22</v>
      </c>
      <c r="B1767" s="79" t="s">
        <v>2450</v>
      </c>
      <c r="C1767" s="78">
        <v>5644</v>
      </c>
      <c r="D1767" s="78" t="s">
        <v>632</v>
      </c>
      <c r="E1767" s="80">
        <v>4.8912426389477703</v>
      </c>
    </row>
    <row r="1768" spans="1:5" ht="12.75" customHeight="1" x14ac:dyDescent="0.15">
      <c r="A1768" s="78">
        <v>22</v>
      </c>
      <c r="B1768" s="79" t="s">
        <v>2450</v>
      </c>
      <c r="C1768" s="78">
        <v>5645</v>
      </c>
      <c r="D1768" s="78" t="s">
        <v>631</v>
      </c>
      <c r="E1768" s="80">
        <v>6.2985992411629299</v>
      </c>
    </row>
    <row r="1769" spans="1:5" ht="12.75" customHeight="1" x14ac:dyDescent="0.15">
      <c r="A1769" s="78">
        <v>22</v>
      </c>
      <c r="B1769" s="79" t="s">
        <v>2450</v>
      </c>
      <c r="C1769" s="78">
        <v>5646</v>
      </c>
      <c r="D1769" s="78" t="s">
        <v>630</v>
      </c>
      <c r="E1769" s="80">
        <v>38.753427215095599</v>
      </c>
    </row>
    <row r="1770" spans="1:5" ht="12.75" customHeight="1" x14ac:dyDescent="0.15">
      <c r="A1770" s="78">
        <v>22</v>
      </c>
      <c r="B1770" s="79" t="s">
        <v>2450</v>
      </c>
      <c r="C1770" s="78">
        <v>5648</v>
      </c>
      <c r="D1770" s="78" t="s">
        <v>629</v>
      </c>
      <c r="E1770" s="80">
        <v>22.247210665174599</v>
      </c>
    </row>
    <row r="1771" spans="1:5" ht="12.75" customHeight="1" x14ac:dyDescent="0.15">
      <c r="A1771" s="78">
        <v>22</v>
      </c>
      <c r="B1771" s="79" t="s">
        <v>2450</v>
      </c>
      <c r="C1771" s="78">
        <v>5649</v>
      </c>
      <c r="D1771" s="78" t="s">
        <v>628</v>
      </c>
      <c r="E1771" s="80">
        <v>15.376170561333399</v>
      </c>
    </row>
    <row r="1772" spans="1:5" ht="12.75" customHeight="1" x14ac:dyDescent="0.15">
      <c r="A1772" s="78">
        <v>22</v>
      </c>
      <c r="B1772" s="79" t="s">
        <v>2450</v>
      </c>
      <c r="C1772" s="78">
        <v>5650</v>
      </c>
      <c r="D1772" s="78" t="s">
        <v>627</v>
      </c>
      <c r="E1772" s="80">
        <v>5.9342582381289599</v>
      </c>
    </row>
    <row r="1773" spans="1:5" ht="12.75" customHeight="1" x14ac:dyDescent="0.15">
      <c r="A1773" s="78">
        <v>22</v>
      </c>
      <c r="B1773" s="79" t="s">
        <v>2450</v>
      </c>
      <c r="C1773" s="78">
        <v>5651</v>
      </c>
      <c r="D1773" s="78" t="s">
        <v>626</v>
      </c>
      <c r="E1773" s="80">
        <v>11.1151910689607</v>
      </c>
    </row>
    <row r="1774" spans="1:5" ht="12.75" customHeight="1" x14ac:dyDescent="0.15">
      <c r="A1774" s="78">
        <v>22</v>
      </c>
      <c r="B1774" s="79" t="s">
        <v>2450</v>
      </c>
      <c r="C1774" s="78">
        <v>5652</v>
      </c>
      <c r="D1774" s="78" t="s">
        <v>625</v>
      </c>
      <c r="E1774" s="80">
        <v>7.5707996231230803</v>
      </c>
    </row>
    <row r="1775" spans="1:5" ht="12.75" customHeight="1" x14ac:dyDescent="0.15">
      <c r="A1775" s="78">
        <v>22</v>
      </c>
      <c r="B1775" s="79" t="s">
        <v>2450</v>
      </c>
      <c r="C1775" s="78">
        <v>5653</v>
      </c>
      <c r="D1775" s="78" t="s">
        <v>624</v>
      </c>
      <c r="E1775" s="80">
        <v>8.5850771820855805</v>
      </c>
    </row>
    <row r="1776" spans="1:5" ht="12.75" customHeight="1" x14ac:dyDescent="0.15">
      <c r="A1776" s="78">
        <v>22</v>
      </c>
      <c r="B1776" s="79" t="s">
        <v>2450</v>
      </c>
      <c r="C1776" s="78">
        <v>5654</v>
      </c>
      <c r="D1776" s="78" t="s">
        <v>623</v>
      </c>
      <c r="E1776" s="80">
        <v>13.9646135705494</v>
      </c>
    </row>
    <row r="1777" spans="1:5" ht="12.75" customHeight="1" x14ac:dyDescent="0.15">
      <c r="A1777" s="78">
        <v>22</v>
      </c>
      <c r="B1777" s="79" t="s">
        <v>2450</v>
      </c>
      <c r="C1777" s="78">
        <v>5655</v>
      </c>
      <c r="D1777" s="78" t="s">
        <v>622</v>
      </c>
      <c r="E1777" s="80">
        <v>30.459510977263999</v>
      </c>
    </row>
    <row r="1778" spans="1:5" ht="12.75" customHeight="1" x14ac:dyDescent="0.15">
      <c r="A1778" s="78">
        <v>22</v>
      </c>
      <c r="B1778" s="79" t="s">
        <v>2450</v>
      </c>
      <c r="C1778" s="78">
        <v>5661</v>
      </c>
      <c r="D1778" s="78" t="s">
        <v>621</v>
      </c>
      <c r="E1778" s="80">
        <v>6.70102533733274</v>
      </c>
    </row>
    <row r="1779" spans="1:5" ht="12.75" customHeight="1" x14ac:dyDescent="0.15">
      <c r="A1779" s="78">
        <v>22</v>
      </c>
      <c r="B1779" s="79" t="s">
        <v>2450</v>
      </c>
      <c r="C1779" s="78">
        <v>5663</v>
      </c>
      <c r="D1779" s="78" t="s">
        <v>620</v>
      </c>
      <c r="E1779" s="80">
        <v>4.8834135987443297</v>
      </c>
    </row>
    <row r="1780" spans="1:5" ht="12.75" customHeight="1" x14ac:dyDescent="0.15">
      <c r="A1780" s="78">
        <v>22</v>
      </c>
      <c r="B1780" s="79" t="s">
        <v>2450</v>
      </c>
      <c r="C1780" s="78">
        <v>5665</v>
      </c>
      <c r="D1780" s="78" t="s">
        <v>619</v>
      </c>
      <c r="E1780" s="80">
        <v>9.6676494211873703</v>
      </c>
    </row>
    <row r="1781" spans="1:5" ht="12.75" customHeight="1" x14ac:dyDescent="0.15">
      <c r="A1781" s="78">
        <v>22</v>
      </c>
      <c r="B1781" s="79" t="s">
        <v>2450</v>
      </c>
      <c r="C1781" s="78">
        <v>5669</v>
      </c>
      <c r="D1781" s="78" t="s">
        <v>618</v>
      </c>
      <c r="E1781" s="80">
        <v>11.6449547986818</v>
      </c>
    </row>
    <row r="1782" spans="1:5" ht="12.75" customHeight="1" x14ac:dyDescent="0.15">
      <c r="A1782" s="78">
        <v>22</v>
      </c>
      <c r="B1782" s="79" t="s">
        <v>2450</v>
      </c>
      <c r="C1782" s="78">
        <v>5671</v>
      </c>
      <c r="D1782" s="78" t="s">
        <v>617</v>
      </c>
      <c r="E1782" s="80">
        <v>4.6501449727626696</v>
      </c>
    </row>
    <row r="1783" spans="1:5" ht="12.75" customHeight="1" x14ac:dyDescent="0.15">
      <c r="A1783" s="78">
        <v>22</v>
      </c>
      <c r="B1783" s="79" t="s">
        <v>2450</v>
      </c>
      <c r="C1783" s="78">
        <v>5673</v>
      </c>
      <c r="D1783" s="78" t="s">
        <v>616</v>
      </c>
      <c r="E1783" s="80">
        <v>10.3428005866501</v>
      </c>
    </row>
    <row r="1784" spans="1:5" ht="12.75" customHeight="1" x14ac:dyDescent="0.15">
      <c r="A1784" s="78">
        <v>22</v>
      </c>
      <c r="B1784" s="79" t="s">
        <v>2450</v>
      </c>
      <c r="C1784" s="78">
        <v>5674</v>
      </c>
      <c r="D1784" s="78" t="s">
        <v>615</v>
      </c>
      <c r="E1784" s="80">
        <v>5.20932217280897</v>
      </c>
    </row>
    <row r="1785" spans="1:5" ht="12.75" customHeight="1" x14ac:dyDescent="0.15">
      <c r="A1785" s="78">
        <v>22</v>
      </c>
      <c r="B1785" s="79" t="s">
        <v>2450</v>
      </c>
      <c r="C1785" s="78">
        <v>5675</v>
      </c>
      <c r="D1785" s="78" t="s">
        <v>614</v>
      </c>
      <c r="E1785" s="80">
        <v>58.899452665068402</v>
      </c>
    </row>
    <row r="1786" spans="1:5" ht="12.75" customHeight="1" x14ac:dyDescent="0.15">
      <c r="A1786" s="78">
        <v>22</v>
      </c>
      <c r="B1786" s="79" t="s">
        <v>2450</v>
      </c>
      <c r="C1786" s="78">
        <v>5678</v>
      </c>
      <c r="D1786" s="78" t="s">
        <v>613</v>
      </c>
      <c r="E1786" s="80">
        <v>69.225749181817605</v>
      </c>
    </row>
    <row r="1787" spans="1:5" ht="12.75" customHeight="1" x14ac:dyDescent="0.15">
      <c r="A1787" s="78">
        <v>22</v>
      </c>
      <c r="B1787" s="79" t="s">
        <v>2450</v>
      </c>
      <c r="C1787" s="78">
        <v>5680</v>
      </c>
      <c r="D1787" s="78" t="s">
        <v>612</v>
      </c>
      <c r="E1787" s="80">
        <v>8.1960639567446307</v>
      </c>
    </row>
    <row r="1788" spans="1:5" ht="12.75" customHeight="1" x14ac:dyDescent="0.15">
      <c r="A1788" s="78">
        <v>22</v>
      </c>
      <c r="B1788" s="79" t="s">
        <v>2450</v>
      </c>
      <c r="C1788" s="78">
        <v>5683</v>
      </c>
      <c r="D1788" s="78" t="s">
        <v>611</v>
      </c>
      <c r="E1788" s="80">
        <v>2.87679741325675</v>
      </c>
    </row>
    <row r="1789" spans="1:5" ht="12.75" customHeight="1" x14ac:dyDescent="0.15">
      <c r="A1789" s="78">
        <v>22</v>
      </c>
      <c r="B1789" s="79" t="s">
        <v>2450</v>
      </c>
      <c r="C1789" s="78">
        <v>5684</v>
      </c>
      <c r="D1789" s="78" t="s">
        <v>610</v>
      </c>
      <c r="E1789" s="80">
        <v>2.4797837667094398</v>
      </c>
    </row>
    <row r="1790" spans="1:5" ht="12.75" customHeight="1" x14ac:dyDescent="0.15">
      <c r="A1790" s="78">
        <v>22</v>
      </c>
      <c r="B1790" s="79" t="s">
        <v>2450</v>
      </c>
      <c r="C1790" s="78">
        <v>5688</v>
      </c>
      <c r="D1790" s="78" t="s">
        <v>609</v>
      </c>
      <c r="E1790" s="80">
        <v>11.441895016436799</v>
      </c>
    </row>
    <row r="1791" spans="1:5" ht="12.75" customHeight="1" x14ac:dyDescent="0.15">
      <c r="A1791" s="78">
        <v>22</v>
      </c>
      <c r="B1791" s="79" t="s">
        <v>2450</v>
      </c>
      <c r="C1791" s="78">
        <v>5690</v>
      </c>
      <c r="D1791" s="78" t="s">
        <v>608</v>
      </c>
      <c r="E1791" s="80">
        <v>6.5756338073537703</v>
      </c>
    </row>
    <row r="1792" spans="1:5" ht="12.75" customHeight="1" x14ac:dyDescent="0.15">
      <c r="A1792" s="78">
        <v>22</v>
      </c>
      <c r="B1792" s="79" t="s">
        <v>2450</v>
      </c>
      <c r="C1792" s="78">
        <v>5692</v>
      </c>
      <c r="D1792" s="78" t="s">
        <v>607</v>
      </c>
      <c r="E1792" s="80">
        <v>11.3723439204957</v>
      </c>
    </row>
    <row r="1793" spans="1:5" ht="12.75" customHeight="1" x14ac:dyDescent="0.15">
      <c r="A1793" s="78">
        <v>22</v>
      </c>
      <c r="B1793" s="79" t="s">
        <v>2450</v>
      </c>
      <c r="C1793" s="78">
        <v>5693</v>
      </c>
      <c r="D1793" s="78" t="s">
        <v>606</v>
      </c>
      <c r="E1793" s="80">
        <v>63.462037698104098</v>
      </c>
    </row>
    <row r="1794" spans="1:5" ht="12.75" customHeight="1" x14ac:dyDescent="0.15">
      <c r="A1794" s="78">
        <v>22</v>
      </c>
      <c r="B1794" s="79" t="s">
        <v>2450</v>
      </c>
      <c r="C1794" s="78">
        <v>5701</v>
      </c>
      <c r="D1794" s="78" t="s">
        <v>605</v>
      </c>
      <c r="E1794" s="80">
        <v>6.5022564778069896</v>
      </c>
    </row>
    <row r="1795" spans="1:5" ht="12.75" customHeight="1" x14ac:dyDescent="0.15">
      <c r="A1795" s="78">
        <v>22</v>
      </c>
      <c r="B1795" s="79" t="s">
        <v>2450</v>
      </c>
      <c r="C1795" s="78">
        <v>5702</v>
      </c>
      <c r="D1795" s="78" t="s">
        <v>604</v>
      </c>
      <c r="E1795" s="80">
        <v>57.6513679701226</v>
      </c>
    </row>
    <row r="1796" spans="1:5" ht="12.75" customHeight="1" x14ac:dyDescent="0.15">
      <c r="A1796" s="78">
        <v>22</v>
      </c>
      <c r="B1796" s="79" t="s">
        <v>2450</v>
      </c>
      <c r="C1796" s="78">
        <v>5703</v>
      </c>
      <c r="D1796" s="78" t="s">
        <v>603</v>
      </c>
      <c r="E1796" s="80">
        <v>31.363466949581799</v>
      </c>
    </row>
    <row r="1797" spans="1:5" ht="12.75" customHeight="1" x14ac:dyDescent="0.15">
      <c r="A1797" s="78">
        <v>22</v>
      </c>
      <c r="B1797" s="79" t="s">
        <v>2450</v>
      </c>
      <c r="C1797" s="78">
        <v>5704</v>
      </c>
      <c r="D1797" s="78" t="s">
        <v>602</v>
      </c>
      <c r="E1797" s="80">
        <v>20.7145466484411</v>
      </c>
    </row>
    <row r="1798" spans="1:5" ht="12.75" customHeight="1" x14ac:dyDescent="0.15">
      <c r="A1798" s="78">
        <v>22</v>
      </c>
      <c r="B1798" s="79" t="s">
        <v>2450</v>
      </c>
      <c r="C1798" s="78">
        <v>5705</v>
      </c>
      <c r="D1798" s="78" t="s">
        <v>601</v>
      </c>
      <c r="E1798" s="80">
        <v>10.0019142521838</v>
      </c>
    </row>
    <row r="1799" spans="1:5" ht="12.75" customHeight="1" x14ac:dyDescent="0.15">
      <c r="A1799" s="78">
        <v>22</v>
      </c>
      <c r="B1799" s="79" t="s">
        <v>2450</v>
      </c>
      <c r="C1799" s="78">
        <v>5706</v>
      </c>
      <c r="D1799" s="78" t="s">
        <v>600</v>
      </c>
      <c r="E1799" s="80">
        <v>9.6921703593844093</v>
      </c>
    </row>
    <row r="1800" spans="1:5" ht="12.75" customHeight="1" x14ac:dyDescent="0.15">
      <c r="A1800" s="78">
        <v>22</v>
      </c>
      <c r="B1800" s="79" t="s">
        <v>2450</v>
      </c>
      <c r="C1800" s="78">
        <v>5707</v>
      </c>
      <c r="D1800" s="78" t="s">
        <v>599</v>
      </c>
      <c r="E1800" s="80">
        <v>15.256488285607301</v>
      </c>
    </row>
    <row r="1801" spans="1:5" ht="12.75" customHeight="1" x14ac:dyDescent="0.15">
      <c r="A1801" s="78">
        <v>22</v>
      </c>
      <c r="B1801" s="79" t="s">
        <v>2450</v>
      </c>
      <c r="C1801" s="78">
        <v>5708</v>
      </c>
      <c r="D1801" s="78" t="s">
        <v>598</v>
      </c>
      <c r="E1801" s="80">
        <v>8.9231167611883304</v>
      </c>
    </row>
    <row r="1802" spans="1:5" ht="12.75" customHeight="1" x14ac:dyDescent="0.15">
      <c r="A1802" s="78">
        <v>22</v>
      </c>
      <c r="B1802" s="79" t="s">
        <v>2450</v>
      </c>
      <c r="C1802" s="78">
        <v>5709</v>
      </c>
      <c r="D1802" s="78" t="s">
        <v>597</v>
      </c>
      <c r="E1802" s="80">
        <v>35.475117949041298</v>
      </c>
    </row>
    <row r="1803" spans="1:5" ht="12.75" customHeight="1" x14ac:dyDescent="0.15">
      <c r="A1803" s="78">
        <v>22</v>
      </c>
      <c r="B1803" s="79" t="s">
        <v>2450</v>
      </c>
      <c r="C1803" s="78">
        <v>5710</v>
      </c>
      <c r="D1803" s="78" t="s">
        <v>596</v>
      </c>
      <c r="E1803" s="80">
        <v>8.4755410268223503</v>
      </c>
    </row>
    <row r="1804" spans="1:5" ht="12.75" customHeight="1" x14ac:dyDescent="0.15">
      <c r="A1804" s="78">
        <v>22</v>
      </c>
      <c r="B1804" s="79" t="s">
        <v>2450</v>
      </c>
      <c r="C1804" s="78">
        <v>5711</v>
      </c>
      <c r="D1804" s="78" t="s">
        <v>595</v>
      </c>
      <c r="E1804" s="80">
        <v>33.309918434857998</v>
      </c>
    </row>
    <row r="1805" spans="1:5" ht="12.75" customHeight="1" x14ac:dyDescent="0.15">
      <c r="A1805" s="78">
        <v>22</v>
      </c>
      <c r="B1805" s="79" t="s">
        <v>2450</v>
      </c>
      <c r="C1805" s="78">
        <v>5712</v>
      </c>
      <c r="D1805" s="78" t="s">
        <v>594</v>
      </c>
      <c r="E1805" s="80">
        <v>21.2087487246881</v>
      </c>
    </row>
    <row r="1806" spans="1:5" ht="12.75" customHeight="1" x14ac:dyDescent="0.15">
      <c r="A1806" s="78">
        <v>22</v>
      </c>
      <c r="B1806" s="79" t="s">
        <v>2450</v>
      </c>
      <c r="C1806" s="78">
        <v>5713</v>
      </c>
      <c r="D1806" s="78" t="s">
        <v>3391</v>
      </c>
      <c r="E1806" s="80">
        <v>21.144391757662099</v>
      </c>
    </row>
    <row r="1807" spans="1:5" ht="12.75" customHeight="1" x14ac:dyDescent="0.15">
      <c r="A1807" s="78">
        <v>22</v>
      </c>
      <c r="B1807" s="79" t="s">
        <v>2450</v>
      </c>
      <c r="C1807" s="78">
        <v>5714</v>
      </c>
      <c r="D1807" s="78" t="s">
        <v>593</v>
      </c>
      <c r="E1807" s="80">
        <v>11.4149312749506</v>
      </c>
    </row>
    <row r="1808" spans="1:5" ht="12.75" customHeight="1" x14ac:dyDescent="0.15">
      <c r="A1808" s="78">
        <v>22</v>
      </c>
      <c r="B1808" s="79" t="s">
        <v>2450</v>
      </c>
      <c r="C1808" s="78">
        <v>5715</v>
      </c>
      <c r="D1808" s="78" t="s">
        <v>592</v>
      </c>
      <c r="E1808" s="80">
        <v>15.1461554445046</v>
      </c>
    </row>
    <row r="1809" spans="1:5" ht="12.75" customHeight="1" x14ac:dyDescent="0.15">
      <c r="A1809" s="78">
        <v>22</v>
      </c>
      <c r="B1809" s="79" t="s">
        <v>2450</v>
      </c>
      <c r="C1809" s="78">
        <v>5716</v>
      </c>
      <c r="D1809" s="78" t="s">
        <v>591</v>
      </c>
      <c r="E1809" s="80">
        <v>13.4744320979382</v>
      </c>
    </row>
    <row r="1810" spans="1:5" ht="12.75" customHeight="1" x14ac:dyDescent="0.15">
      <c r="A1810" s="78">
        <v>22</v>
      </c>
      <c r="B1810" s="79" t="s">
        <v>2450</v>
      </c>
      <c r="C1810" s="78">
        <v>5717</v>
      </c>
      <c r="D1810" s="78" t="s">
        <v>590</v>
      </c>
      <c r="E1810" s="80">
        <v>40.601298282033497</v>
      </c>
    </row>
    <row r="1811" spans="1:5" ht="12.75" customHeight="1" x14ac:dyDescent="0.15">
      <c r="A1811" s="78">
        <v>22</v>
      </c>
      <c r="B1811" s="79" t="s">
        <v>2450</v>
      </c>
      <c r="C1811" s="78">
        <v>5718</v>
      </c>
      <c r="D1811" s="78" t="s">
        <v>589</v>
      </c>
      <c r="E1811" s="80">
        <v>22.0805659867362</v>
      </c>
    </row>
    <row r="1812" spans="1:5" ht="12.75" customHeight="1" x14ac:dyDescent="0.15">
      <c r="A1812" s="78">
        <v>22</v>
      </c>
      <c r="B1812" s="79" t="s">
        <v>2450</v>
      </c>
      <c r="C1812" s="78">
        <v>5719</v>
      </c>
      <c r="D1812" s="78" t="s">
        <v>588</v>
      </c>
      <c r="E1812" s="80">
        <v>17.150408377575701</v>
      </c>
    </row>
    <row r="1813" spans="1:5" ht="12.75" customHeight="1" x14ac:dyDescent="0.15">
      <c r="A1813" s="78">
        <v>22</v>
      </c>
      <c r="B1813" s="79" t="s">
        <v>2450</v>
      </c>
      <c r="C1813" s="78">
        <v>5720</v>
      </c>
      <c r="D1813" s="78" t="s">
        <v>587</v>
      </c>
      <c r="E1813" s="80">
        <v>11.6208844562299</v>
      </c>
    </row>
    <row r="1814" spans="1:5" ht="12.75" customHeight="1" x14ac:dyDescent="0.15">
      <c r="A1814" s="78">
        <v>22</v>
      </c>
      <c r="B1814" s="79" t="s">
        <v>2450</v>
      </c>
      <c r="C1814" s="78">
        <v>5721</v>
      </c>
      <c r="D1814" s="78" t="s">
        <v>586</v>
      </c>
      <c r="E1814" s="80">
        <v>65.665886779418798</v>
      </c>
    </row>
    <row r="1815" spans="1:5" ht="12.75" customHeight="1" x14ac:dyDescent="0.15">
      <c r="A1815" s="78">
        <v>22</v>
      </c>
      <c r="B1815" s="79" t="s">
        <v>2450</v>
      </c>
      <c r="C1815" s="78">
        <v>5722</v>
      </c>
      <c r="D1815" s="78" t="s">
        <v>585</v>
      </c>
      <c r="E1815" s="80">
        <v>7.6817545648332199</v>
      </c>
    </row>
    <row r="1816" spans="1:5" ht="12.75" customHeight="1" x14ac:dyDescent="0.15">
      <c r="A1816" s="78">
        <v>22</v>
      </c>
      <c r="B1816" s="79" t="s">
        <v>2450</v>
      </c>
      <c r="C1816" s="78">
        <v>5723</v>
      </c>
      <c r="D1816" s="78" t="s">
        <v>584</v>
      </c>
      <c r="E1816" s="80">
        <v>24.0746002626625</v>
      </c>
    </row>
    <row r="1817" spans="1:5" ht="12.75" customHeight="1" x14ac:dyDescent="0.15">
      <c r="A1817" s="78">
        <v>22</v>
      </c>
      <c r="B1817" s="79" t="s">
        <v>2450</v>
      </c>
      <c r="C1817" s="78">
        <v>5724</v>
      </c>
      <c r="D1817" s="78" t="s">
        <v>583</v>
      </c>
      <c r="E1817" s="80">
        <v>73.597286543111593</v>
      </c>
    </row>
    <row r="1818" spans="1:5" ht="12.75" customHeight="1" x14ac:dyDescent="0.15">
      <c r="A1818" s="78">
        <v>22</v>
      </c>
      <c r="B1818" s="79" t="s">
        <v>2450</v>
      </c>
      <c r="C1818" s="78">
        <v>5725</v>
      </c>
      <c r="D1818" s="78" t="s">
        <v>582</v>
      </c>
      <c r="E1818" s="80">
        <v>39.143295105923599</v>
      </c>
    </row>
    <row r="1819" spans="1:5" ht="12.75" customHeight="1" x14ac:dyDescent="0.15">
      <c r="A1819" s="78">
        <v>22</v>
      </c>
      <c r="B1819" s="79" t="s">
        <v>2450</v>
      </c>
      <c r="C1819" s="78">
        <v>5726</v>
      </c>
      <c r="D1819" s="78" t="s">
        <v>581</v>
      </c>
      <c r="E1819" s="80">
        <v>30.665243992918299</v>
      </c>
    </row>
    <row r="1820" spans="1:5" ht="12.75" customHeight="1" x14ac:dyDescent="0.15">
      <c r="A1820" s="78">
        <v>22</v>
      </c>
      <c r="B1820" s="79" t="s">
        <v>2450</v>
      </c>
      <c r="C1820" s="78">
        <v>5727</v>
      </c>
      <c r="D1820" s="78" t="s">
        <v>580</v>
      </c>
      <c r="E1820" s="80">
        <v>52.6665738172535</v>
      </c>
    </row>
    <row r="1821" spans="1:5" ht="12.75" customHeight="1" x14ac:dyDescent="0.15">
      <c r="A1821" s="78">
        <v>22</v>
      </c>
      <c r="B1821" s="79" t="s">
        <v>2450</v>
      </c>
      <c r="C1821" s="78">
        <v>5728</v>
      </c>
      <c r="D1821" s="78" t="s">
        <v>579</v>
      </c>
      <c r="E1821" s="80">
        <v>6.8677350682873204</v>
      </c>
    </row>
    <row r="1822" spans="1:5" ht="12.75" customHeight="1" x14ac:dyDescent="0.15">
      <c r="A1822" s="78">
        <v>22</v>
      </c>
      <c r="B1822" s="79" t="s">
        <v>2450</v>
      </c>
      <c r="C1822" s="78">
        <v>5729</v>
      </c>
      <c r="D1822" s="78" t="s">
        <v>578</v>
      </c>
      <c r="E1822" s="80">
        <v>14.363292961599299</v>
      </c>
    </row>
    <row r="1823" spans="1:5" ht="12.75" customHeight="1" x14ac:dyDescent="0.15">
      <c r="A1823" s="78">
        <v>22</v>
      </c>
      <c r="B1823" s="79" t="s">
        <v>2450</v>
      </c>
      <c r="C1823" s="78">
        <v>5730</v>
      </c>
      <c r="D1823" s="78" t="s">
        <v>577</v>
      </c>
      <c r="E1823" s="80">
        <v>22.151906698190999</v>
      </c>
    </row>
    <row r="1824" spans="1:5" ht="12.75" customHeight="1" x14ac:dyDescent="0.15">
      <c r="A1824" s="78">
        <v>22</v>
      </c>
      <c r="B1824" s="79" t="s">
        <v>2450</v>
      </c>
      <c r="C1824" s="78">
        <v>5731</v>
      </c>
      <c r="D1824" s="78" t="s">
        <v>576</v>
      </c>
      <c r="E1824" s="80">
        <v>15.704567365389099</v>
      </c>
    </row>
    <row r="1825" spans="1:5" ht="12.75" customHeight="1" x14ac:dyDescent="0.15">
      <c r="A1825" s="78">
        <v>22</v>
      </c>
      <c r="B1825" s="79" t="s">
        <v>2450</v>
      </c>
      <c r="C1825" s="78">
        <v>5732</v>
      </c>
      <c r="D1825" s="78" t="s">
        <v>575</v>
      </c>
      <c r="E1825" s="80">
        <v>9.7266787001852197</v>
      </c>
    </row>
    <row r="1826" spans="1:5" ht="12.75" customHeight="1" x14ac:dyDescent="0.15">
      <c r="A1826" s="78">
        <v>22</v>
      </c>
      <c r="B1826" s="79" t="s">
        <v>2450</v>
      </c>
      <c r="C1826" s="78">
        <v>5741</v>
      </c>
      <c r="D1826" s="78" t="s">
        <v>574</v>
      </c>
      <c r="E1826" s="80">
        <v>11.697785216115101</v>
      </c>
    </row>
    <row r="1827" spans="1:5" ht="12.75" customHeight="1" x14ac:dyDescent="0.15">
      <c r="A1827" s="78">
        <v>22</v>
      </c>
      <c r="B1827" s="79" t="s">
        <v>2450</v>
      </c>
      <c r="C1827" s="78">
        <v>5742</v>
      </c>
      <c r="D1827" s="78" t="s">
        <v>573</v>
      </c>
      <c r="E1827" s="80">
        <v>7.1815043961938496</v>
      </c>
    </row>
    <row r="1828" spans="1:5" ht="12.75" customHeight="1" x14ac:dyDescent="0.15">
      <c r="A1828" s="78">
        <v>22</v>
      </c>
      <c r="B1828" s="79" t="s">
        <v>2450</v>
      </c>
      <c r="C1828" s="78">
        <v>5743</v>
      </c>
      <c r="D1828" s="78" t="s">
        <v>572</v>
      </c>
      <c r="E1828" s="80">
        <v>14.789123470110701</v>
      </c>
    </row>
    <row r="1829" spans="1:5" ht="12.75" customHeight="1" x14ac:dyDescent="0.15">
      <c r="A1829" s="78">
        <v>22</v>
      </c>
      <c r="B1829" s="79" t="s">
        <v>2450</v>
      </c>
      <c r="C1829" s="78">
        <v>5744</v>
      </c>
      <c r="D1829" s="78" t="s">
        <v>571</v>
      </c>
      <c r="E1829" s="80">
        <v>30.863400362299</v>
      </c>
    </row>
    <row r="1830" spans="1:5" ht="12.75" customHeight="1" x14ac:dyDescent="0.15">
      <c r="A1830" s="78">
        <v>22</v>
      </c>
      <c r="B1830" s="79" t="s">
        <v>2450</v>
      </c>
      <c r="C1830" s="78">
        <v>5745</v>
      </c>
      <c r="D1830" s="78" t="s">
        <v>570</v>
      </c>
      <c r="E1830" s="80">
        <v>37.166198060776502</v>
      </c>
    </row>
    <row r="1831" spans="1:5" ht="12.75" customHeight="1" x14ac:dyDescent="0.15">
      <c r="A1831" s="78">
        <v>22</v>
      </c>
      <c r="B1831" s="79" t="s">
        <v>2450</v>
      </c>
      <c r="C1831" s="78">
        <v>5746</v>
      </c>
      <c r="D1831" s="78" t="s">
        <v>569</v>
      </c>
      <c r="E1831" s="80">
        <v>25.209958108729001</v>
      </c>
    </row>
    <row r="1832" spans="1:5" ht="12.75" customHeight="1" x14ac:dyDescent="0.15">
      <c r="A1832" s="78">
        <v>22</v>
      </c>
      <c r="B1832" s="79" t="s">
        <v>2450</v>
      </c>
      <c r="C1832" s="78">
        <v>5747</v>
      </c>
      <c r="D1832" s="78" t="s">
        <v>568</v>
      </c>
      <c r="E1832" s="80">
        <v>5.5970613496151502</v>
      </c>
    </row>
    <row r="1833" spans="1:5" ht="12.75" customHeight="1" x14ac:dyDescent="0.15">
      <c r="A1833" s="78">
        <v>22</v>
      </c>
      <c r="B1833" s="79" t="s">
        <v>2450</v>
      </c>
      <c r="C1833" s="78">
        <v>5748</v>
      </c>
      <c r="D1833" s="78" t="s">
        <v>567</v>
      </c>
      <c r="E1833" s="80">
        <v>16.5242624979428</v>
      </c>
    </row>
    <row r="1834" spans="1:5" ht="12.75" customHeight="1" x14ac:dyDescent="0.15">
      <c r="A1834" s="78">
        <v>22</v>
      </c>
      <c r="B1834" s="79" t="s">
        <v>2450</v>
      </c>
      <c r="C1834" s="78">
        <v>5749</v>
      </c>
      <c r="D1834" s="78" t="s">
        <v>566</v>
      </c>
      <c r="E1834" s="80">
        <v>50.656649066047798</v>
      </c>
    </row>
    <row r="1835" spans="1:5" ht="12.75" customHeight="1" x14ac:dyDescent="0.15">
      <c r="A1835" s="78">
        <v>22</v>
      </c>
      <c r="B1835" s="79" t="s">
        <v>2450</v>
      </c>
      <c r="C1835" s="78">
        <v>5750</v>
      </c>
      <c r="D1835" s="78" t="s">
        <v>565</v>
      </c>
      <c r="E1835" s="80">
        <v>15.522435627882601</v>
      </c>
    </row>
    <row r="1836" spans="1:5" ht="12.75" customHeight="1" x14ac:dyDescent="0.15">
      <c r="A1836" s="78">
        <v>22</v>
      </c>
      <c r="B1836" s="79" t="s">
        <v>2450</v>
      </c>
      <c r="C1836" s="78">
        <v>5752</v>
      </c>
      <c r="D1836" s="78" t="s">
        <v>564</v>
      </c>
      <c r="E1836" s="80">
        <v>11.254581991710699</v>
      </c>
    </row>
    <row r="1837" spans="1:5" ht="12.75" customHeight="1" x14ac:dyDescent="0.15">
      <c r="A1837" s="78">
        <v>22</v>
      </c>
      <c r="B1837" s="79" t="s">
        <v>2450</v>
      </c>
      <c r="C1837" s="78">
        <v>5754</v>
      </c>
      <c r="D1837" s="78" t="s">
        <v>563</v>
      </c>
      <c r="E1837" s="80">
        <v>19.465745929852499</v>
      </c>
    </row>
    <row r="1838" spans="1:5" ht="12.75" customHeight="1" x14ac:dyDescent="0.15">
      <c r="A1838" s="78">
        <v>22</v>
      </c>
      <c r="B1838" s="79" t="s">
        <v>2450</v>
      </c>
      <c r="C1838" s="78">
        <v>5755</v>
      </c>
      <c r="D1838" s="78" t="s">
        <v>562</v>
      </c>
      <c r="E1838" s="80">
        <v>27.127688520785799</v>
      </c>
    </row>
    <row r="1839" spans="1:5" ht="12.75" customHeight="1" x14ac:dyDescent="0.15">
      <c r="A1839" s="78">
        <v>22</v>
      </c>
      <c r="B1839" s="79" t="s">
        <v>2450</v>
      </c>
      <c r="C1839" s="78">
        <v>5756</v>
      </c>
      <c r="D1839" s="78" t="s">
        <v>561</v>
      </c>
      <c r="E1839" s="80">
        <v>11.3801436666129</v>
      </c>
    </row>
    <row r="1840" spans="1:5" ht="12.75" customHeight="1" x14ac:dyDescent="0.15">
      <c r="A1840" s="78">
        <v>22</v>
      </c>
      <c r="B1840" s="79" t="s">
        <v>2450</v>
      </c>
      <c r="C1840" s="78">
        <v>5757</v>
      </c>
      <c r="D1840" s="78" t="s">
        <v>560</v>
      </c>
      <c r="E1840" s="80">
        <v>55.991076052820098</v>
      </c>
    </row>
    <row r="1841" spans="1:5" ht="12.75" customHeight="1" x14ac:dyDescent="0.15">
      <c r="A1841" s="78">
        <v>22</v>
      </c>
      <c r="B1841" s="79" t="s">
        <v>2450</v>
      </c>
      <c r="C1841" s="78">
        <v>5758</v>
      </c>
      <c r="D1841" s="78" t="s">
        <v>559</v>
      </c>
      <c r="E1841" s="80">
        <v>7.8144933406910901</v>
      </c>
    </row>
    <row r="1842" spans="1:5" ht="12.75" customHeight="1" x14ac:dyDescent="0.15">
      <c r="A1842" s="78">
        <v>22</v>
      </c>
      <c r="B1842" s="79" t="s">
        <v>2450</v>
      </c>
      <c r="C1842" s="78">
        <v>5759</v>
      </c>
      <c r="D1842" s="78" t="s">
        <v>558</v>
      </c>
      <c r="E1842" s="80">
        <v>15.1291890133983</v>
      </c>
    </row>
    <row r="1843" spans="1:5" ht="12.75" customHeight="1" x14ac:dyDescent="0.15">
      <c r="A1843" s="78">
        <v>22</v>
      </c>
      <c r="B1843" s="79" t="s">
        <v>2450</v>
      </c>
      <c r="C1843" s="78">
        <v>5760</v>
      </c>
      <c r="D1843" s="78" t="s">
        <v>557</v>
      </c>
      <c r="E1843" s="80">
        <v>17.948635525726001</v>
      </c>
    </row>
    <row r="1844" spans="1:5" ht="12.75" customHeight="1" x14ac:dyDescent="0.15">
      <c r="A1844" s="78">
        <v>22</v>
      </c>
      <c r="B1844" s="79" t="s">
        <v>2450</v>
      </c>
      <c r="C1844" s="78">
        <v>5761</v>
      </c>
      <c r="D1844" s="78" t="s">
        <v>556</v>
      </c>
      <c r="E1844" s="80">
        <v>15.021635784843699</v>
      </c>
    </row>
    <row r="1845" spans="1:5" ht="12.75" customHeight="1" x14ac:dyDescent="0.15">
      <c r="A1845" s="78">
        <v>22</v>
      </c>
      <c r="B1845" s="79" t="s">
        <v>2450</v>
      </c>
      <c r="C1845" s="78">
        <v>5762</v>
      </c>
      <c r="D1845" s="78" t="s">
        <v>555</v>
      </c>
      <c r="E1845" s="80">
        <v>4.2521103474397997</v>
      </c>
    </row>
    <row r="1846" spans="1:5" ht="12.75" customHeight="1" x14ac:dyDescent="0.15">
      <c r="A1846" s="78">
        <v>22</v>
      </c>
      <c r="B1846" s="79" t="s">
        <v>2450</v>
      </c>
      <c r="C1846" s="78">
        <v>5763</v>
      </c>
      <c r="D1846" s="78" t="s">
        <v>554</v>
      </c>
      <c r="E1846" s="80">
        <v>11.151575338514901</v>
      </c>
    </row>
    <row r="1847" spans="1:5" ht="12.75" customHeight="1" x14ac:dyDescent="0.15">
      <c r="A1847" s="78">
        <v>22</v>
      </c>
      <c r="B1847" s="79" t="s">
        <v>2450</v>
      </c>
      <c r="C1847" s="78">
        <v>5764</v>
      </c>
      <c r="D1847" s="78" t="s">
        <v>553</v>
      </c>
      <c r="E1847" s="80">
        <v>71.811880874735294</v>
      </c>
    </row>
    <row r="1848" spans="1:5" ht="12.75" customHeight="1" x14ac:dyDescent="0.15">
      <c r="A1848" s="78">
        <v>22</v>
      </c>
      <c r="B1848" s="79" t="s">
        <v>2450</v>
      </c>
      <c r="C1848" s="78">
        <v>5765</v>
      </c>
      <c r="D1848" s="78" t="s">
        <v>552</v>
      </c>
      <c r="E1848" s="80">
        <v>23.8360465644245</v>
      </c>
    </row>
    <row r="1849" spans="1:5" ht="12.75" customHeight="1" x14ac:dyDescent="0.15">
      <c r="A1849" s="78">
        <v>22</v>
      </c>
      <c r="B1849" s="79" t="s">
        <v>2450</v>
      </c>
      <c r="C1849" s="78">
        <v>5766</v>
      </c>
      <c r="D1849" s="78" t="s">
        <v>551</v>
      </c>
      <c r="E1849" s="80">
        <v>15.944278951930499</v>
      </c>
    </row>
    <row r="1850" spans="1:5" ht="12.75" customHeight="1" x14ac:dyDescent="0.15">
      <c r="A1850" s="78">
        <v>22</v>
      </c>
      <c r="B1850" s="79" t="s">
        <v>2450</v>
      </c>
      <c r="C1850" s="78">
        <v>5785</v>
      </c>
      <c r="D1850" s="78" t="s">
        <v>550</v>
      </c>
      <c r="E1850" s="80">
        <v>21.914338612709301</v>
      </c>
    </row>
    <row r="1851" spans="1:5" ht="12.75" customHeight="1" x14ac:dyDescent="0.15">
      <c r="A1851" s="78">
        <v>22</v>
      </c>
      <c r="B1851" s="79" t="s">
        <v>2450</v>
      </c>
      <c r="C1851" s="78">
        <v>5788</v>
      </c>
      <c r="D1851" s="78" t="s">
        <v>549</v>
      </c>
      <c r="E1851" s="80">
        <v>5.60938465926617</v>
      </c>
    </row>
    <row r="1852" spans="1:5" ht="12.75" customHeight="1" x14ac:dyDescent="0.15">
      <c r="A1852" s="78">
        <v>22</v>
      </c>
      <c r="B1852" s="79" t="s">
        <v>2450</v>
      </c>
      <c r="C1852" s="78">
        <v>5790</v>
      </c>
      <c r="D1852" s="78" t="s">
        <v>548</v>
      </c>
      <c r="E1852" s="80">
        <v>12.589647961390799</v>
      </c>
    </row>
    <row r="1853" spans="1:5" ht="12.75" customHeight="1" x14ac:dyDescent="0.15">
      <c r="A1853" s="78">
        <v>22</v>
      </c>
      <c r="B1853" s="79" t="s">
        <v>2450</v>
      </c>
      <c r="C1853" s="78">
        <v>5792</v>
      </c>
      <c r="D1853" s="78" t="s">
        <v>547</v>
      </c>
      <c r="E1853" s="80">
        <v>11.587924020019001</v>
      </c>
    </row>
    <row r="1854" spans="1:5" ht="12.75" customHeight="1" x14ac:dyDescent="0.15">
      <c r="A1854" s="78">
        <v>22</v>
      </c>
      <c r="B1854" s="79" t="s">
        <v>2450</v>
      </c>
      <c r="C1854" s="78">
        <v>5798</v>
      </c>
      <c r="D1854" s="78" t="s">
        <v>546</v>
      </c>
      <c r="E1854" s="80">
        <v>16.576289841998999</v>
      </c>
    </row>
    <row r="1855" spans="1:5" ht="12.75" customHeight="1" x14ac:dyDescent="0.15">
      <c r="A1855" s="78">
        <v>22</v>
      </c>
      <c r="B1855" s="79" t="s">
        <v>2450</v>
      </c>
      <c r="C1855" s="78">
        <v>5799</v>
      </c>
      <c r="D1855" s="78" t="s">
        <v>545</v>
      </c>
      <c r="E1855" s="80">
        <v>23.568225176934199</v>
      </c>
    </row>
    <row r="1856" spans="1:5" ht="12.75" customHeight="1" x14ac:dyDescent="0.15">
      <c r="A1856" s="78">
        <v>22</v>
      </c>
      <c r="B1856" s="79" t="s">
        <v>2450</v>
      </c>
      <c r="C1856" s="78">
        <v>5803</v>
      </c>
      <c r="D1856" s="78" t="s">
        <v>544</v>
      </c>
      <c r="E1856" s="80">
        <v>14.4024533674189</v>
      </c>
    </row>
    <row r="1857" spans="1:5" ht="12.75" customHeight="1" x14ac:dyDescent="0.15">
      <c r="A1857" s="78">
        <v>22</v>
      </c>
      <c r="B1857" s="79" t="s">
        <v>2450</v>
      </c>
      <c r="C1857" s="78">
        <v>5804</v>
      </c>
      <c r="D1857" s="78" t="s">
        <v>543</v>
      </c>
      <c r="E1857" s="80">
        <v>45.056354614044103</v>
      </c>
    </row>
    <row r="1858" spans="1:5" ht="12.75" customHeight="1" x14ac:dyDescent="0.15">
      <c r="A1858" s="78">
        <v>22</v>
      </c>
      <c r="B1858" s="79" t="s">
        <v>2450</v>
      </c>
      <c r="C1858" s="78">
        <v>5805</v>
      </c>
      <c r="D1858" s="78" t="s">
        <v>542</v>
      </c>
      <c r="E1858" s="80">
        <v>70.145949842475503</v>
      </c>
    </row>
    <row r="1859" spans="1:5" ht="12.75" customHeight="1" x14ac:dyDescent="0.15">
      <c r="A1859" s="78">
        <v>22</v>
      </c>
      <c r="B1859" s="79" t="s">
        <v>2450</v>
      </c>
      <c r="C1859" s="78">
        <v>5806</v>
      </c>
      <c r="D1859" s="78" t="s">
        <v>2451</v>
      </c>
      <c r="E1859" s="80">
        <v>38.682355223144498</v>
      </c>
    </row>
    <row r="1860" spans="1:5" ht="12.75" customHeight="1" x14ac:dyDescent="0.15">
      <c r="A1860" s="78">
        <v>22</v>
      </c>
      <c r="B1860" s="79" t="s">
        <v>2450</v>
      </c>
      <c r="C1860" s="78">
        <v>5812</v>
      </c>
      <c r="D1860" s="78" t="s">
        <v>541</v>
      </c>
      <c r="E1860" s="80">
        <v>5.2553395225558397</v>
      </c>
    </row>
    <row r="1861" spans="1:5" ht="12.75" customHeight="1" x14ac:dyDescent="0.15">
      <c r="A1861" s="78">
        <v>22</v>
      </c>
      <c r="B1861" s="79" t="s">
        <v>2450</v>
      </c>
      <c r="C1861" s="78">
        <v>5813</v>
      </c>
      <c r="D1861" s="78" t="s">
        <v>540</v>
      </c>
      <c r="E1861" s="80">
        <v>6.7475546031804496</v>
      </c>
    </row>
    <row r="1862" spans="1:5" ht="12.75" customHeight="1" x14ac:dyDescent="0.15">
      <c r="A1862" s="78">
        <v>22</v>
      </c>
      <c r="B1862" s="79" t="s">
        <v>2450</v>
      </c>
      <c r="C1862" s="78">
        <v>5816</v>
      </c>
      <c r="D1862" s="78" t="s">
        <v>539</v>
      </c>
      <c r="E1862" s="80">
        <v>37.285652076549397</v>
      </c>
    </row>
    <row r="1863" spans="1:5" ht="12.75" customHeight="1" x14ac:dyDescent="0.15">
      <c r="A1863" s="78">
        <v>22</v>
      </c>
      <c r="B1863" s="79" t="s">
        <v>2450</v>
      </c>
      <c r="C1863" s="78">
        <v>5817</v>
      </c>
      <c r="D1863" s="78" t="s">
        <v>538</v>
      </c>
      <c r="E1863" s="80">
        <v>20.513842437303001</v>
      </c>
    </row>
    <row r="1864" spans="1:5" ht="12.75" customHeight="1" x14ac:dyDescent="0.15">
      <c r="A1864" s="78">
        <v>22</v>
      </c>
      <c r="B1864" s="79" t="s">
        <v>2450</v>
      </c>
      <c r="C1864" s="78">
        <v>5819</v>
      </c>
      <c r="D1864" s="78" t="s">
        <v>537</v>
      </c>
      <c r="E1864" s="80">
        <v>12.484357007770001</v>
      </c>
    </row>
    <row r="1865" spans="1:5" ht="12.75" customHeight="1" x14ac:dyDescent="0.15">
      <c r="A1865" s="78">
        <v>22</v>
      </c>
      <c r="B1865" s="79" t="s">
        <v>2450</v>
      </c>
      <c r="C1865" s="78">
        <v>5821</v>
      </c>
      <c r="D1865" s="78" t="s">
        <v>536</v>
      </c>
      <c r="E1865" s="80">
        <v>7.96560211136274</v>
      </c>
    </row>
    <row r="1866" spans="1:5" ht="12.75" customHeight="1" x14ac:dyDescent="0.15">
      <c r="A1866" s="78">
        <v>22</v>
      </c>
      <c r="B1866" s="79" t="s">
        <v>2450</v>
      </c>
      <c r="C1866" s="78">
        <v>5822</v>
      </c>
      <c r="D1866" s="78" t="s">
        <v>535</v>
      </c>
      <c r="E1866" s="80">
        <v>105.27130876214601</v>
      </c>
    </row>
    <row r="1867" spans="1:5" ht="12.75" customHeight="1" x14ac:dyDescent="0.15">
      <c r="A1867" s="78">
        <v>22</v>
      </c>
      <c r="B1867" s="79" t="s">
        <v>2450</v>
      </c>
      <c r="C1867" s="78">
        <v>5827</v>
      </c>
      <c r="D1867" s="78" t="s">
        <v>534</v>
      </c>
      <c r="E1867" s="80">
        <v>10.785087537132799</v>
      </c>
    </row>
    <row r="1868" spans="1:5" ht="12.75" customHeight="1" x14ac:dyDescent="0.15">
      <c r="A1868" s="78">
        <v>22</v>
      </c>
      <c r="B1868" s="79" t="s">
        <v>2450</v>
      </c>
      <c r="C1868" s="78">
        <v>5828</v>
      </c>
      <c r="D1868" s="78" t="s">
        <v>533</v>
      </c>
      <c r="E1868" s="80">
        <v>5.6822810725093102</v>
      </c>
    </row>
    <row r="1869" spans="1:5" ht="12.75" customHeight="1" x14ac:dyDescent="0.15">
      <c r="A1869" s="78">
        <v>22</v>
      </c>
      <c r="B1869" s="79" t="s">
        <v>2450</v>
      </c>
      <c r="C1869" s="78">
        <v>5830</v>
      </c>
      <c r="D1869" s="78" t="s">
        <v>532</v>
      </c>
      <c r="E1869" s="80">
        <v>17.3535515548602</v>
      </c>
    </row>
    <row r="1870" spans="1:5" ht="12.75" customHeight="1" x14ac:dyDescent="0.15">
      <c r="A1870" s="78">
        <v>22</v>
      </c>
      <c r="B1870" s="79" t="s">
        <v>2450</v>
      </c>
      <c r="C1870" s="78">
        <v>5831</v>
      </c>
      <c r="D1870" s="78" t="s">
        <v>531</v>
      </c>
      <c r="E1870" s="80">
        <v>82.2804739942639</v>
      </c>
    </row>
    <row r="1871" spans="1:5" ht="12.75" customHeight="1" x14ac:dyDescent="0.15">
      <c r="A1871" s="78">
        <v>22</v>
      </c>
      <c r="B1871" s="79" t="s">
        <v>2450</v>
      </c>
      <c r="C1871" s="78">
        <v>5841</v>
      </c>
      <c r="D1871" s="78" t="s">
        <v>530</v>
      </c>
      <c r="E1871" s="80">
        <v>134.48690101575301</v>
      </c>
    </row>
    <row r="1872" spans="1:5" ht="12.75" customHeight="1" x14ac:dyDescent="0.15">
      <c r="A1872" s="78">
        <v>22</v>
      </c>
      <c r="B1872" s="79" t="s">
        <v>2450</v>
      </c>
      <c r="C1872" s="78">
        <v>5842</v>
      </c>
      <c r="D1872" s="78" t="s">
        <v>529</v>
      </c>
      <c r="E1872" s="80">
        <v>27.421978938026601</v>
      </c>
    </row>
    <row r="1873" spans="1:5" ht="12.75" customHeight="1" x14ac:dyDescent="0.15">
      <c r="A1873" s="78">
        <v>22</v>
      </c>
      <c r="B1873" s="79" t="s">
        <v>2450</v>
      </c>
      <c r="C1873" s="78">
        <v>5843</v>
      </c>
      <c r="D1873" s="78" t="s">
        <v>528</v>
      </c>
      <c r="E1873" s="80">
        <v>59.054029656208499</v>
      </c>
    </row>
    <row r="1874" spans="1:5" ht="12.75" customHeight="1" x14ac:dyDescent="0.15">
      <c r="A1874" s="78">
        <v>22</v>
      </c>
      <c r="B1874" s="79" t="s">
        <v>2450</v>
      </c>
      <c r="C1874" s="78">
        <v>5851</v>
      </c>
      <c r="D1874" s="78" t="s">
        <v>527</v>
      </c>
      <c r="E1874" s="80">
        <v>13.6691531417621</v>
      </c>
    </row>
    <row r="1875" spans="1:5" ht="12.75" customHeight="1" x14ac:dyDescent="0.15">
      <c r="A1875" s="78">
        <v>22</v>
      </c>
      <c r="B1875" s="79" t="s">
        <v>2450</v>
      </c>
      <c r="C1875" s="78">
        <v>5852</v>
      </c>
      <c r="D1875" s="78" t="s">
        <v>526</v>
      </c>
      <c r="E1875" s="80">
        <v>9.00501286236846</v>
      </c>
    </row>
    <row r="1876" spans="1:5" ht="12.75" customHeight="1" x14ac:dyDescent="0.15">
      <c r="A1876" s="78">
        <v>22</v>
      </c>
      <c r="B1876" s="79" t="s">
        <v>2450</v>
      </c>
      <c r="C1876" s="78">
        <v>5853</v>
      </c>
      <c r="D1876" s="78" t="s">
        <v>525</v>
      </c>
      <c r="E1876" s="80">
        <v>14.8832965489421</v>
      </c>
    </row>
    <row r="1877" spans="1:5" ht="12.75" customHeight="1" x14ac:dyDescent="0.15">
      <c r="A1877" s="78">
        <v>22</v>
      </c>
      <c r="B1877" s="79" t="s">
        <v>2450</v>
      </c>
      <c r="C1877" s="78">
        <v>5854</v>
      </c>
      <c r="D1877" s="78" t="s">
        <v>524</v>
      </c>
      <c r="E1877" s="80">
        <v>15.8403789349876</v>
      </c>
    </row>
    <row r="1878" spans="1:5" ht="12.75" customHeight="1" x14ac:dyDescent="0.15">
      <c r="A1878" s="78">
        <v>22</v>
      </c>
      <c r="B1878" s="79" t="s">
        <v>2450</v>
      </c>
      <c r="C1878" s="78">
        <v>5855</v>
      </c>
      <c r="D1878" s="78" t="s">
        <v>523</v>
      </c>
      <c r="E1878" s="80">
        <v>7.9184028313733297</v>
      </c>
    </row>
    <row r="1879" spans="1:5" ht="12.75" customHeight="1" x14ac:dyDescent="0.15">
      <c r="A1879" s="78">
        <v>22</v>
      </c>
      <c r="B1879" s="79" t="s">
        <v>2450</v>
      </c>
      <c r="C1879" s="78">
        <v>5856</v>
      </c>
      <c r="D1879" s="78" t="s">
        <v>522</v>
      </c>
      <c r="E1879" s="80">
        <v>23.90120827198</v>
      </c>
    </row>
    <row r="1880" spans="1:5" ht="12.75" customHeight="1" x14ac:dyDescent="0.15">
      <c r="A1880" s="78">
        <v>22</v>
      </c>
      <c r="B1880" s="79" t="s">
        <v>2450</v>
      </c>
      <c r="C1880" s="78">
        <v>5857</v>
      </c>
      <c r="D1880" s="78" t="s">
        <v>521</v>
      </c>
      <c r="E1880" s="80">
        <v>27.464340516997101</v>
      </c>
    </row>
    <row r="1881" spans="1:5" ht="12.75" customHeight="1" x14ac:dyDescent="0.15">
      <c r="A1881" s="78">
        <v>22</v>
      </c>
      <c r="B1881" s="79" t="s">
        <v>2450</v>
      </c>
      <c r="C1881" s="78">
        <v>5858</v>
      </c>
      <c r="D1881" s="78" t="s">
        <v>520</v>
      </c>
      <c r="E1881" s="80">
        <v>9.9562896139650601</v>
      </c>
    </row>
    <row r="1882" spans="1:5" ht="12.75" customHeight="1" x14ac:dyDescent="0.15">
      <c r="A1882" s="78">
        <v>22</v>
      </c>
      <c r="B1882" s="79" t="s">
        <v>2450</v>
      </c>
      <c r="C1882" s="78">
        <v>5859</v>
      </c>
      <c r="D1882" s="78" t="s">
        <v>519</v>
      </c>
      <c r="E1882" s="80">
        <v>30.040907975135799</v>
      </c>
    </row>
    <row r="1883" spans="1:5" ht="12.75" customHeight="1" x14ac:dyDescent="0.15">
      <c r="A1883" s="78">
        <v>22</v>
      </c>
      <c r="B1883" s="79" t="s">
        <v>2450</v>
      </c>
      <c r="C1883" s="78">
        <v>5860</v>
      </c>
      <c r="D1883" s="78" t="s">
        <v>518</v>
      </c>
      <c r="E1883" s="80">
        <v>20.871234644355798</v>
      </c>
    </row>
    <row r="1884" spans="1:5" ht="12.75" customHeight="1" x14ac:dyDescent="0.15">
      <c r="A1884" s="78">
        <v>22</v>
      </c>
      <c r="B1884" s="79" t="s">
        <v>2450</v>
      </c>
      <c r="C1884" s="78">
        <v>5861</v>
      </c>
      <c r="D1884" s="78" t="s">
        <v>517</v>
      </c>
      <c r="E1884" s="80">
        <v>29.783899744559601</v>
      </c>
    </row>
    <row r="1885" spans="1:5" ht="12.75" customHeight="1" x14ac:dyDescent="0.15">
      <c r="A1885" s="78">
        <v>22</v>
      </c>
      <c r="B1885" s="79" t="s">
        <v>2450</v>
      </c>
      <c r="C1885" s="78">
        <v>5862</v>
      </c>
      <c r="D1885" s="78" t="s">
        <v>516</v>
      </c>
      <c r="E1885" s="80">
        <v>4.0741549127543397</v>
      </c>
    </row>
    <row r="1886" spans="1:5" ht="12.75" customHeight="1" x14ac:dyDescent="0.15">
      <c r="A1886" s="78">
        <v>22</v>
      </c>
      <c r="B1886" s="79" t="s">
        <v>2450</v>
      </c>
      <c r="C1886" s="78">
        <v>5863</v>
      </c>
      <c r="D1886" s="78" t="s">
        <v>515</v>
      </c>
      <c r="E1886" s="80">
        <v>4.0752949124253597</v>
      </c>
    </row>
    <row r="1887" spans="1:5" ht="12.75" customHeight="1" x14ac:dyDescent="0.15">
      <c r="A1887" s="78">
        <v>22</v>
      </c>
      <c r="B1887" s="79" t="s">
        <v>2450</v>
      </c>
      <c r="C1887" s="78">
        <v>5871</v>
      </c>
      <c r="D1887" s="78" t="s">
        <v>514</v>
      </c>
      <c r="E1887" s="80">
        <v>40.866969829006301</v>
      </c>
    </row>
    <row r="1888" spans="1:5" ht="12.75" customHeight="1" x14ac:dyDescent="0.15">
      <c r="A1888" s="78">
        <v>22</v>
      </c>
      <c r="B1888" s="79" t="s">
        <v>2450</v>
      </c>
      <c r="C1888" s="78">
        <v>5872</v>
      </c>
      <c r="D1888" s="78" t="s">
        <v>513</v>
      </c>
      <c r="E1888" s="80">
        <v>138.05129338834999</v>
      </c>
    </row>
    <row r="1889" spans="1:5" ht="12.75" customHeight="1" x14ac:dyDescent="0.15">
      <c r="A1889" s="78">
        <v>22</v>
      </c>
      <c r="B1889" s="79" t="s">
        <v>2450</v>
      </c>
      <c r="C1889" s="78">
        <v>5873</v>
      </c>
      <c r="D1889" s="78" t="s">
        <v>512</v>
      </c>
      <c r="E1889" s="80">
        <v>43.1789161447429</v>
      </c>
    </row>
    <row r="1890" spans="1:5" ht="12.75" customHeight="1" x14ac:dyDescent="0.15">
      <c r="A1890" s="78">
        <v>22</v>
      </c>
      <c r="B1890" s="79" t="s">
        <v>2450</v>
      </c>
      <c r="C1890" s="78">
        <v>5881</v>
      </c>
      <c r="D1890" s="78" t="s">
        <v>511</v>
      </c>
      <c r="E1890" s="80">
        <v>66.044581645488094</v>
      </c>
    </row>
    <row r="1891" spans="1:5" ht="12.75" customHeight="1" x14ac:dyDescent="0.15">
      <c r="A1891" s="78">
        <v>22</v>
      </c>
      <c r="B1891" s="79" t="s">
        <v>2450</v>
      </c>
      <c r="C1891" s="78">
        <v>5882</v>
      </c>
      <c r="D1891" s="78" t="s">
        <v>510</v>
      </c>
      <c r="E1891" s="80">
        <v>49.814638943294298</v>
      </c>
    </row>
    <row r="1892" spans="1:5" ht="12.75" customHeight="1" x14ac:dyDescent="0.15">
      <c r="A1892" s="78">
        <v>22</v>
      </c>
      <c r="B1892" s="79" t="s">
        <v>2450</v>
      </c>
      <c r="C1892" s="78">
        <v>5883</v>
      </c>
      <c r="D1892" s="78" t="s">
        <v>509</v>
      </c>
      <c r="E1892" s="80">
        <v>16.958674596668502</v>
      </c>
    </row>
    <row r="1893" spans="1:5" ht="12.75" customHeight="1" x14ac:dyDescent="0.15">
      <c r="A1893" s="78">
        <v>22</v>
      </c>
      <c r="B1893" s="79" t="s">
        <v>2450</v>
      </c>
      <c r="C1893" s="78">
        <v>5884</v>
      </c>
      <c r="D1893" s="78" t="s">
        <v>508</v>
      </c>
      <c r="E1893" s="80">
        <v>37.554215038353803</v>
      </c>
    </row>
    <row r="1894" spans="1:5" ht="12.75" customHeight="1" x14ac:dyDescent="0.15">
      <c r="A1894" s="78">
        <v>22</v>
      </c>
      <c r="B1894" s="79" t="s">
        <v>2450</v>
      </c>
      <c r="C1894" s="78">
        <v>5885</v>
      </c>
      <c r="D1894" s="78" t="s">
        <v>507</v>
      </c>
      <c r="E1894" s="80">
        <v>15.1714726816792</v>
      </c>
    </row>
    <row r="1895" spans="1:5" ht="12.75" customHeight="1" x14ac:dyDescent="0.15">
      <c r="A1895" s="78">
        <v>22</v>
      </c>
      <c r="B1895" s="79" t="s">
        <v>2450</v>
      </c>
      <c r="C1895" s="78">
        <v>5886</v>
      </c>
      <c r="D1895" s="78" t="s">
        <v>506</v>
      </c>
      <c r="E1895" s="80">
        <v>144.49107715162199</v>
      </c>
    </row>
    <row r="1896" spans="1:5" ht="12.75" customHeight="1" x14ac:dyDescent="0.15">
      <c r="A1896" s="78">
        <v>22</v>
      </c>
      <c r="B1896" s="79" t="s">
        <v>2450</v>
      </c>
      <c r="C1896" s="78">
        <v>5888</v>
      </c>
      <c r="D1896" s="78" t="s">
        <v>505</v>
      </c>
      <c r="E1896" s="80">
        <v>58.4203984331605</v>
      </c>
    </row>
    <row r="1897" spans="1:5" ht="12.75" customHeight="1" x14ac:dyDescent="0.15">
      <c r="A1897" s="78">
        <v>22</v>
      </c>
      <c r="B1897" s="79" t="s">
        <v>2450</v>
      </c>
      <c r="C1897" s="78">
        <v>5889</v>
      </c>
      <c r="D1897" s="78" t="s">
        <v>504</v>
      </c>
      <c r="E1897" s="80">
        <v>40.259040869219099</v>
      </c>
    </row>
    <row r="1898" spans="1:5" ht="12.75" customHeight="1" x14ac:dyDescent="0.15">
      <c r="A1898" s="78">
        <v>22</v>
      </c>
      <c r="B1898" s="79" t="s">
        <v>2450</v>
      </c>
      <c r="C1898" s="78">
        <v>5890</v>
      </c>
      <c r="D1898" s="78" t="s">
        <v>503</v>
      </c>
      <c r="E1898" s="80">
        <v>41.724444320894001</v>
      </c>
    </row>
    <row r="1899" spans="1:5" ht="12.75" customHeight="1" x14ac:dyDescent="0.15">
      <c r="A1899" s="78">
        <v>22</v>
      </c>
      <c r="B1899" s="79" t="s">
        <v>2450</v>
      </c>
      <c r="C1899" s="78">
        <v>5891</v>
      </c>
      <c r="D1899" s="78" t="s">
        <v>502</v>
      </c>
      <c r="E1899" s="80">
        <v>9.0747694749774706</v>
      </c>
    </row>
    <row r="1900" spans="1:5" ht="12.75" customHeight="1" x14ac:dyDescent="0.15">
      <c r="A1900" s="78">
        <v>22</v>
      </c>
      <c r="B1900" s="79" t="s">
        <v>2450</v>
      </c>
      <c r="C1900" s="78">
        <v>5902</v>
      </c>
      <c r="D1900" s="78" t="s">
        <v>501</v>
      </c>
      <c r="E1900" s="80">
        <v>13.7969634568303</v>
      </c>
    </row>
    <row r="1901" spans="1:5" ht="12.75" customHeight="1" x14ac:dyDescent="0.15">
      <c r="A1901" s="78">
        <v>22</v>
      </c>
      <c r="B1901" s="79" t="s">
        <v>2450</v>
      </c>
      <c r="C1901" s="78">
        <v>5903</v>
      </c>
      <c r="D1901" s="78" t="s">
        <v>500</v>
      </c>
      <c r="E1901" s="80">
        <v>8.5635071763358805</v>
      </c>
    </row>
    <row r="1902" spans="1:5" ht="12.75" customHeight="1" x14ac:dyDescent="0.15">
      <c r="A1902" s="78">
        <v>22</v>
      </c>
      <c r="B1902" s="79" t="s">
        <v>2450</v>
      </c>
      <c r="C1902" s="78">
        <v>5904</v>
      </c>
      <c r="D1902" s="78" t="s">
        <v>499</v>
      </c>
      <c r="E1902" s="80">
        <v>19.232342392711299</v>
      </c>
    </row>
    <row r="1903" spans="1:5" ht="12.75" customHeight="1" x14ac:dyDescent="0.15">
      <c r="A1903" s="78">
        <v>22</v>
      </c>
      <c r="B1903" s="79" t="s">
        <v>2450</v>
      </c>
      <c r="C1903" s="78">
        <v>5905</v>
      </c>
      <c r="D1903" s="78" t="s">
        <v>498</v>
      </c>
      <c r="E1903" s="80">
        <v>16.8514858328362</v>
      </c>
    </row>
    <row r="1904" spans="1:5" ht="12.75" customHeight="1" x14ac:dyDescent="0.15">
      <c r="A1904" s="78">
        <v>22</v>
      </c>
      <c r="B1904" s="79" t="s">
        <v>2450</v>
      </c>
      <c r="C1904" s="78">
        <v>5907</v>
      </c>
      <c r="D1904" s="78" t="s">
        <v>497</v>
      </c>
      <c r="E1904" s="80">
        <v>4.4465669324827504</v>
      </c>
    </row>
    <row r="1905" spans="1:5" ht="12.75" customHeight="1" x14ac:dyDescent="0.15">
      <c r="A1905" s="78">
        <v>22</v>
      </c>
      <c r="B1905" s="79" t="s">
        <v>2450</v>
      </c>
      <c r="C1905" s="78">
        <v>5908</v>
      </c>
      <c r="D1905" s="78" t="s">
        <v>496</v>
      </c>
      <c r="E1905" s="80">
        <v>3.05761447518308</v>
      </c>
    </row>
    <row r="1906" spans="1:5" ht="12.75" customHeight="1" x14ac:dyDescent="0.15">
      <c r="A1906" s="78">
        <v>22</v>
      </c>
      <c r="B1906" s="79" t="s">
        <v>2450</v>
      </c>
      <c r="C1906" s="78">
        <v>5909</v>
      </c>
      <c r="D1906" s="78" t="s">
        <v>495</v>
      </c>
      <c r="E1906" s="80">
        <v>21.349564688765099</v>
      </c>
    </row>
    <row r="1907" spans="1:5" ht="12.75" customHeight="1" x14ac:dyDescent="0.15">
      <c r="A1907" s="78">
        <v>22</v>
      </c>
      <c r="B1907" s="79" t="s">
        <v>2450</v>
      </c>
      <c r="C1907" s="78">
        <v>5910</v>
      </c>
      <c r="D1907" s="78" t="s">
        <v>494</v>
      </c>
      <c r="E1907" s="80">
        <v>12.756354427094699</v>
      </c>
    </row>
    <row r="1908" spans="1:5" ht="12.75" customHeight="1" x14ac:dyDescent="0.15">
      <c r="A1908" s="78">
        <v>22</v>
      </c>
      <c r="B1908" s="79" t="s">
        <v>2450</v>
      </c>
      <c r="C1908" s="78">
        <v>5911</v>
      </c>
      <c r="D1908" s="78" t="s">
        <v>493</v>
      </c>
      <c r="E1908" s="80">
        <v>10.603514391425501</v>
      </c>
    </row>
    <row r="1909" spans="1:5" ht="12.75" customHeight="1" x14ac:dyDescent="0.15">
      <c r="A1909" s="78">
        <v>22</v>
      </c>
      <c r="B1909" s="79" t="s">
        <v>2450</v>
      </c>
      <c r="C1909" s="78">
        <v>5912</v>
      </c>
      <c r="D1909" s="78" t="s">
        <v>492</v>
      </c>
      <c r="E1909" s="80">
        <v>7.2914594866793703</v>
      </c>
    </row>
    <row r="1910" spans="1:5" ht="12.75" customHeight="1" x14ac:dyDescent="0.15">
      <c r="A1910" s="78">
        <v>22</v>
      </c>
      <c r="B1910" s="79" t="s">
        <v>2450</v>
      </c>
      <c r="C1910" s="78">
        <v>5913</v>
      </c>
      <c r="D1910" s="78" t="s">
        <v>491</v>
      </c>
      <c r="E1910" s="80">
        <v>25.71975185154</v>
      </c>
    </row>
    <row r="1911" spans="1:5" ht="12.75" customHeight="1" x14ac:dyDescent="0.15">
      <c r="A1911" s="78">
        <v>22</v>
      </c>
      <c r="B1911" s="79" t="s">
        <v>2450</v>
      </c>
      <c r="C1911" s="78">
        <v>5914</v>
      </c>
      <c r="D1911" s="78" t="s">
        <v>490</v>
      </c>
      <c r="E1911" s="80">
        <v>13.5588381230674</v>
      </c>
    </row>
    <row r="1912" spans="1:5" ht="12.75" customHeight="1" x14ac:dyDescent="0.15">
      <c r="A1912" s="78">
        <v>22</v>
      </c>
      <c r="B1912" s="79" t="s">
        <v>2450</v>
      </c>
      <c r="C1912" s="78">
        <v>5919</v>
      </c>
      <c r="D1912" s="78" t="s">
        <v>489</v>
      </c>
      <c r="E1912" s="80">
        <v>15.5868560473544</v>
      </c>
    </row>
    <row r="1913" spans="1:5" ht="12.75" customHeight="1" x14ac:dyDescent="0.15">
      <c r="A1913" s="78">
        <v>22</v>
      </c>
      <c r="B1913" s="79" t="s">
        <v>2450</v>
      </c>
      <c r="C1913" s="78">
        <v>5921</v>
      </c>
      <c r="D1913" s="78" t="s">
        <v>488</v>
      </c>
      <c r="E1913" s="80">
        <v>11.2006753421343</v>
      </c>
    </row>
    <row r="1914" spans="1:5" ht="12.75" customHeight="1" x14ac:dyDescent="0.15">
      <c r="A1914" s="78">
        <v>22</v>
      </c>
      <c r="B1914" s="79" t="s">
        <v>2450</v>
      </c>
      <c r="C1914" s="78">
        <v>5922</v>
      </c>
      <c r="D1914" s="78" t="s">
        <v>487</v>
      </c>
      <c r="E1914" s="80">
        <v>20.837333967678401</v>
      </c>
    </row>
    <row r="1915" spans="1:5" ht="12.75" customHeight="1" x14ac:dyDescent="0.15">
      <c r="A1915" s="78">
        <v>22</v>
      </c>
      <c r="B1915" s="79" t="s">
        <v>2450</v>
      </c>
      <c r="C1915" s="78">
        <v>5923</v>
      </c>
      <c r="D1915" s="78" t="s">
        <v>486</v>
      </c>
      <c r="E1915" s="80">
        <v>7.3641799938284898</v>
      </c>
    </row>
    <row r="1916" spans="1:5" ht="12.75" customHeight="1" x14ac:dyDescent="0.15">
      <c r="A1916" s="78">
        <v>22</v>
      </c>
      <c r="B1916" s="79" t="s">
        <v>2450</v>
      </c>
      <c r="C1916" s="78">
        <v>5924</v>
      </c>
      <c r="D1916" s="78" t="s">
        <v>485</v>
      </c>
      <c r="E1916" s="80">
        <v>6.63284268348003</v>
      </c>
    </row>
    <row r="1917" spans="1:5" ht="12.75" customHeight="1" x14ac:dyDescent="0.15">
      <c r="A1917" s="78">
        <v>22</v>
      </c>
      <c r="B1917" s="79" t="s">
        <v>2450</v>
      </c>
      <c r="C1917" s="78">
        <v>5925</v>
      </c>
      <c r="D1917" s="78" t="s">
        <v>484</v>
      </c>
      <c r="E1917" s="80">
        <v>6.0819982918343198</v>
      </c>
    </row>
    <row r="1918" spans="1:5" ht="12.75" customHeight="1" x14ac:dyDescent="0.15">
      <c r="A1918" s="78">
        <v>22</v>
      </c>
      <c r="B1918" s="79" t="s">
        <v>2450</v>
      </c>
      <c r="C1918" s="78">
        <v>5926</v>
      </c>
      <c r="D1918" s="78" t="s">
        <v>483</v>
      </c>
      <c r="E1918" s="80">
        <v>16.588082287424001</v>
      </c>
    </row>
    <row r="1919" spans="1:5" ht="12.75" customHeight="1" x14ac:dyDescent="0.15">
      <c r="A1919" s="78">
        <v>22</v>
      </c>
      <c r="B1919" s="79" t="s">
        <v>2450</v>
      </c>
      <c r="C1919" s="78">
        <v>5928</v>
      </c>
      <c r="D1919" s="78" t="s">
        <v>482</v>
      </c>
      <c r="E1919" s="80">
        <v>7.9514553980739899</v>
      </c>
    </row>
    <row r="1920" spans="1:5" ht="12.75" customHeight="1" x14ac:dyDescent="0.15">
      <c r="A1920" s="78">
        <v>22</v>
      </c>
      <c r="B1920" s="79" t="s">
        <v>2450</v>
      </c>
      <c r="C1920" s="78">
        <v>5929</v>
      </c>
      <c r="D1920" s="78" t="s">
        <v>481</v>
      </c>
      <c r="E1920" s="80">
        <v>10.0462699986192</v>
      </c>
    </row>
    <row r="1921" spans="1:5" ht="12.75" customHeight="1" x14ac:dyDescent="0.15">
      <c r="A1921" s="78">
        <v>22</v>
      </c>
      <c r="B1921" s="79" t="s">
        <v>2450</v>
      </c>
      <c r="C1921" s="78">
        <v>5930</v>
      </c>
      <c r="D1921" s="78" t="s">
        <v>480</v>
      </c>
      <c r="E1921" s="80">
        <v>6.3138742260680001</v>
      </c>
    </row>
    <row r="1922" spans="1:5" ht="12.75" customHeight="1" x14ac:dyDescent="0.15">
      <c r="A1922" s="78">
        <v>22</v>
      </c>
      <c r="B1922" s="79" t="s">
        <v>2450</v>
      </c>
      <c r="C1922" s="78">
        <v>5931</v>
      </c>
      <c r="D1922" s="78" t="s">
        <v>479</v>
      </c>
      <c r="E1922" s="80">
        <v>6.7873323055754096</v>
      </c>
    </row>
    <row r="1923" spans="1:5" ht="12.75" customHeight="1" x14ac:dyDescent="0.15">
      <c r="A1923" s="78">
        <v>22</v>
      </c>
      <c r="B1923" s="79" t="s">
        <v>2450</v>
      </c>
      <c r="C1923" s="78">
        <v>5932</v>
      </c>
      <c r="D1923" s="78" t="s">
        <v>478</v>
      </c>
      <c r="E1923" s="80">
        <v>5.62947749674544</v>
      </c>
    </row>
    <row r="1924" spans="1:5" ht="12.75" customHeight="1" x14ac:dyDescent="0.15">
      <c r="A1924" s="78">
        <v>22</v>
      </c>
      <c r="B1924" s="79" t="s">
        <v>2450</v>
      </c>
      <c r="C1924" s="78">
        <v>5933</v>
      </c>
      <c r="D1924" s="78" t="s">
        <v>477</v>
      </c>
      <c r="E1924" s="80">
        <v>8.0169017332025305</v>
      </c>
    </row>
    <row r="1925" spans="1:5" ht="12.75" customHeight="1" x14ac:dyDescent="0.15">
      <c r="A1925" s="78">
        <v>22</v>
      </c>
      <c r="B1925" s="79" t="s">
        <v>2450</v>
      </c>
      <c r="C1925" s="78">
        <v>5934</v>
      </c>
      <c r="D1925" s="78" t="s">
        <v>476</v>
      </c>
      <c r="E1925" s="80">
        <v>3.3583291525719301</v>
      </c>
    </row>
    <row r="1926" spans="1:5" ht="12.75" customHeight="1" x14ac:dyDescent="0.15">
      <c r="A1926" s="78">
        <v>22</v>
      </c>
      <c r="B1926" s="79" t="s">
        <v>2450</v>
      </c>
      <c r="C1926" s="78">
        <v>5935</v>
      </c>
      <c r="D1926" s="78" t="s">
        <v>475</v>
      </c>
      <c r="E1926" s="80">
        <v>1.9997039635021601</v>
      </c>
    </row>
    <row r="1927" spans="1:5" ht="12.75" customHeight="1" x14ac:dyDescent="0.15">
      <c r="A1927" s="78">
        <v>22</v>
      </c>
      <c r="B1927" s="79" t="s">
        <v>2450</v>
      </c>
      <c r="C1927" s="78">
        <v>5937</v>
      </c>
      <c r="D1927" s="78" t="s">
        <v>474</v>
      </c>
      <c r="E1927" s="80">
        <v>4.1937678457871002</v>
      </c>
    </row>
    <row r="1928" spans="1:5" ht="12.75" customHeight="1" x14ac:dyDescent="0.15">
      <c r="A1928" s="78">
        <v>22</v>
      </c>
      <c r="B1928" s="79" t="s">
        <v>2450</v>
      </c>
      <c r="C1928" s="78">
        <v>5938</v>
      </c>
      <c r="D1928" s="78" t="s">
        <v>473</v>
      </c>
      <c r="E1928" s="80">
        <v>124.215057421522</v>
      </c>
    </row>
    <row r="1929" spans="1:5" ht="12.75" customHeight="1" x14ac:dyDescent="0.15">
      <c r="A1929" s="78">
        <v>22</v>
      </c>
      <c r="B1929" s="79" t="s">
        <v>2450</v>
      </c>
      <c r="C1929" s="78">
        <v>5939</v>
      </c>
      <c r="D1929" s="78" t="s">
        <v>472</v>
      </c>
      <c r="E1929" s="80">
        <v>44.702833529447901</v>
      </c>
    </row>
    <row r="1930" spans="1:5" ht="12.75" customHeight="1" x14ac:dyDescent="0.15">
      <c r="A1930" s="78">
        <v>23</v>
      </c>
      <c r="B1930" s="79" t="s">
        <v>2452</v>
      </c>
      <c r="C1930" s="78">
        <v>6002</v>
      </c>
      <c r="D1930" s="78" t="s">
        <v>471</v>
      </c>
      <c r="E1930" s="80">
        <v>82.273739260257898</v>
      </c>
    </row>
    <row r="1931" spans="1:5" ht="12.75" customHeight="1" x14ac:dyDescent="0.15">
      <c r="A1931" s="78">
        <v>23</v>
      </c>
      <c r="B1931" s="79" t="s">
        <v>2452</v>
      </c>
      <c r="C1931" s="78">
        <v>6004</v>
      </c>
      <c r="D1931" s="78" t="s">
        <v>470</v>
      </c>
      <c r="E1931" s="80">
        <v>11.7100311349005</v>
      </c>
    </row>
    <row r="1932" spans="1:5" ht="12.75" customHeight="1" x14ac:dyDescent="0.15">
      <c r="A1932" s="78">
        <v>23</v>
      </c>
      <c r="B1932" s="79" t="s">
        <v>2452</v>
      </c>
      <c r="C1932" s="78">
        <v>6007</v>
      </c>
      <c r="D1932" s="78" t="s">
        <v>469</v>
      </c>
      <c r="E1932" s="80">
        <v>74.227432838035099</v>
      </c>
    </row>
    <row r="1933" spans="1:5" ht="12.75" customHeight="1" x14ac:dyDescent="0.15">
      <c r="A1933" s="78">
        <v>23</v>
      </c>
      <c r="B1933" s="79" t="s">
        <v>2452</v>
      </c>
      <c r="C1933" s="78">
        <v>6008</v>
      </c>
      <c r="D1933" s="78" t="s">
        <v>468</v>
      </c>
      <c r="E1933" s="80">
        <v>51.225102630208703</v>
      </c>
    </row>
    <row r="1934" spans="1:5" ht="12.75" customHeight="1" x14ac:dyDescent="0.15">
      <c r="A1934" s="78">
        <v>23</v>
      </c>
      <c r="B1934" s="79" t="s">
        <v>2452</v>
      </c>
      <c r="C1934" s="78">
        <v>6009</v>
      </c>
      <c r="D1934" s="78" t="s">
        <v>467</v>
      </c>
      <c r="E1934" s="80">
        <v>39.132819096018899</v>
      </c>
    </row>
    <row r="1935" spans="1:5" ht="12.75" customHeight="1" x14ac:dyDescent="0.15">
      <c r="A1935" s="78">
        <v>23</v>
      </c>
      <c r="B1935" s="79" t="s">
        <v>2452</v>
      </c>
      <c r="C1935" s="78">
        <v>6010</v>
      </c>
      <c r="D1935" s="78" t="s">
        <v>466</v>
      </c>
      <c r="E1935" s="80">
        <v>16.5801665383037</v>
      </c>
    </row>
    <row r="1936" spans="1:5" ht="12.75" customHeight="1" x14ac:dyDescent="0.15">
      <c r="A1936" s="78">
        <v>23</v>
      </c>
      <c r="B1936" s="79" t="s">
        <v>2452</v>
      </c>
      <c r="C1936" s="78">
        <v>6011</v>
      </c>
      <c r="D1936" s="78" t="s">
        <v>465</v>
      </c>
      <c r="E1936" s="80">
        <v>16.147739568039299</v>
      </c>
    </row>
    <row r="1937" spans="1:5" ht="12.75" customHeight="1" x14ac:dyDescent="0.15">
      <c r="A1937" s="78">
        <v>23</v>
      </c>
      <c r="B1937" s="79" t="s">
        <v>2452</v>
      </c>
      <c r="C1937" s="78">
        <v>6021</v>
      </c>
      <c r="D1937" s="78" t="s">
        <v>464</v>
      </c>
      <c r="E1937" s="80">
        <v>37.425662873778798</v>
      </c>
    </row>
    <row r="1938" spans="1:5" ht="12.75" customHeight="1" x14ac:dyDescent="0.15">
      <c r="A1938" s="78">
        <v>23</v>
      </c>
      <c r="B1938" s="79" t="s">
        <v>2452</v>
      </c>
      <c r="C1938" s="78">
        <v>6022</v>
      </c>
      <c r="D1938" s="78" t="s">
        <v>463</v>
      </c>
      <c r="E1938" s="80">
        <v>68.966623128054493</v>
      </c>
    </row>
    <row r="1939" spans="1:5" ht="12.75" customHeight="1" x14ac:dyDescent="0.15">
      <c r="A1939" s="78">
        <v>23</v>
      </c>
      <c r="B1939" s="79" t="s">
        <v>2452</v>
      </c>
      <c r="C1939" s="78">
        <v>6023</v>
      </c>
      <c r="D1939" s="78" t="s">
        <v>462</v>
      </c>
      <c r="E1939" s="80">
        <v>111.413472409774</v>
      </c>
    </row>
    <row r="1940" spans="1:5" ht="12.75" customHeight="1" x14ac:dyDescent="0.15">
      <c r="A1940" s="78">
        <v>23</v>
      </c>
      <c r="B1940" s="79" t="s">
        <v>2452</v>
      </c>
      <c r="C1940" s="78">
        <v>6024</v>
      </c>
      <c r="D1940" s="78" t="s">
        <v>461</v>
      </c>
      <c r="E1940" s="80">
        <v>103.069970002839</v>
      </c>
    </row>
    <row r="1941" spans="1:5" ht="12.75" customHeight="1" x14ac:dyDescent="0.15">
      <c r="A1941" s="78">
        <v>23</v>
      </c>
      <c r="B1941" s="79" t="s">
        <v>2452</v>
      </c>
      <c r="C1941" s="78">
        <v>6025</v>
      </c>
      <c r="D1941" s="78" t="s">
        <v>460</v>
      </c>
      <c r="E1941" s="80">
        <v>57.287121450243603</v>
      </c>
    </row>
    <row r="1942" spans="1:5" ht="12.75" customHeight="1" x14ac:dyDescent="0.15">
      <c r="A1942" s="78">
        <v>23</v>
      </c>
      <c r="B1942" s="79" t="s">
        <v>2452</v>
      </c>
      <c r="C1942" s="78">
        <v>6032</v>
      </c>
      <c r="D1942" s="78" t="s">
        <v>459</v>
      </c>
      <c r="E1942" s="80">
        <v>23.630373411558899</v>
      </c>
    </row>
    <row r="1943" spans="1:5" ht="12.75" customHeight="1" x14ac:dyDescent="0.15">
      <c r="A1943" s="78">
        <v>23</v>
      </c>
      <c r="B1943" s="79" t="s">
        <v>2452</v>
      </c>
      <c r="C1943" s="78">
        <v>6033</v>
      </c>
      <c r="D1943" s="78" t="s">
        <v>458</v>
      </c>
      <c r="E1943" s="80">
        <v>24.2361907854376</v>
      </c>
    </row>
    <row r="1944" spans="1:5" ht="12.75" customHeight="1" x14ac:dyDescent="0.15">
      <c r="A1944" s="78">
        <v>23</v>
      </c>
      <c r="B1944" s="79" t="s">
        <v>2452</v>
      </c>
      <c r="C1944" s="78">
        <v>6034</v>
      </c>
      <c r="D1944" s="78" t="s">
        <v>457</v>
      </c>
      <c r="E1944" s="80">
        <v>72.784160279046503</v>
      </c>
    </row>
    <row r="1945" spans="1:5" ht="12.75" customHeight="1" x14ac:dyDescent="0.15">
      <c r="A1945" s="78">
        <v>23</v>
      </c>
      <c r="B1945" s="79" t="s">
        <v>2452</v>
      </c>
      <c r="C1945" s="78">
        <v>6035</v>
      </c>
      <c r="D1945" s="78" t="s">
        <v>456</v>
      </c>
      <c r="E1945" s="80">
        <v>18.3691373359873</v>
      </c>
    </row>
    <row r="1946" spans="1:5" ht="12.75" customHeight="1" x14ac:dyDescent="0.15">
      <c r="A1946" s="78">
        <v>23</v>
      </c>
      <c r="B1946" s="79" t="s">
        <v>2452</v>
      </c>
      <c r="C1946" s="78">
        <v>6037</v>
      </c>
      <c r="D1946" s="78" t="s">
        <v>3392</v>
      </c>
      <c r="E1946" s="80">
        <v>221.79729278354301</v>
      </c>
    </row>
    <row r="1947" spans="1:5" ht="12.75" customHeight="1" x14ac:dyDescent="0.15">
      <c r="A1947" s="78">
        <v>23</v>
      </c>
      <c r="B1947" s="79" t="s">
        <v>2452</v>
      </c>
      <c r="C1947" s="78">
        <v>6052</v>
      </c>
      <c r="D1947" s="78" t="s">
        <v>455</v>
      </c>
      <c r="E1947" s="80">
        <v>14.1632228245739</v>
      </c>
    </row>
    <row r="1948" spans="1:5" ht="12.75" customHeight="1" x14ac:dyDescent="0.15">
      <c r="A1948" s="78">
        <v>23</v>
      </c>
      <c r="B1948" s="79" t="s">
        <v>2452</v>
      </c>
      <c r="C1948" s="78">
        <v>6054</v>
      </c>
      <c r="D1948" s="78" t="s">
        <v>454</v>
      </c>
      <c r="E1948" s="80">
        <v>14.9781154761361</v>
      </c>
    </row>
    <row r="1949" spans="1:5" ht="12.75" customHeight="1" x14ac:dyDescent="0.15">
      <c r="A1949" s="78">
        <v>23</v>
      </c>
      <c r="B1949" s="79" t="s">
        <v>2452</v>
      </c>
      <c r="C1949" s="78">
        <v>6056</v>
      </c>
      <c r="D1949" s="78" t="s">
        <v>453</v>
      </c>
      <c r="E1949" s="80">
        <v>22.459067056022299</v>
      </c>
    </row>
    <row r="1950" spans="1:5" ht="12.75" customHeight="1" x14ac:dyDescent="0.15">
      <c r="A1950" s="78">
        <v>23</v>
      </c>
      <c r="B1950" s="79" t="s">
        <v>2452</v>
      </c>
      <c r="C1950" s="78">
        <v>6057</v>
      </c>
      <c r="D1950" s="78" t="s">
        <v>452</v>
      </c>
      <c r="E1950" s="80">
        <v>16.5087170675463</v>
      </c>
    </row>
    <row r="1951" spans="1:5" ht="12.75" customHeight="1" x14ac:dyDescent="0.15">
      <c r="A1951" s="78">
        <v>23</v>
      </c>
      <c r="B1951" s="79" t="s">
        <v>2452</v>
      </c>
      <c r="C1951" s="78">
        <v>6058</v>
      </c>
      <c r="D1951" s="78" t="s">
        <v>451</v>
      </c>
      <c r="E1951" s="80">
        <v>7.5383258025388198</v>
      </c>
    </row>
    <row r="1952" spans="1:5" ht="12.75" customHeight="1" x14ac:dyDescent="0.15">
      <c r="A1952" s="78">
        <v>23</v>
      </c>
      <c r="B1952" s="79" t="s">
        <v>2452</v>
      </c>
      <c r="C1952" s="78">
        <v>6061</v>
      </c>
      <c r="D1952" s="78" t="s">
        <v>450</v>
      </c>
      <c r="E1952" s="80">
        <v>10.018919336441501</v>
      </c>
    </row>
    <row r="1953" spans="1:5" ht="12.75" customHeight="1" x14ac:dyDescent="0.15">
      <c r="A1953" s="78">
        <v>23</v>
      </c>
      <c r="B1953" s="79" t="s">
        <v>2452</v>
      </c>
      <c r="C1953" s="78">
        <v>6076</v>
      </c>
      <c r="D1953" s="78" t="s">
        <v>449</v>
      </c>
      <c r="E1953" s="80">
        <v>67.750566996240295</v>
      </c>
    </row>
    <row r="1954" spans="1:5" ht="12.75" customHeight="1" x14ac:dyDescent="0.15">
      <c r="A1954" s="78">
        <v>23</v>
      </c>
      <c r="B1954" s="79" t="s">
        <v>2452</v>
      </c>
      <c r="C1954" s="78">
        <v>6077</v>
      </c>
      <c r="D1954" s="78" t="s">
        <v>2453</v>
      </c>
      <c r="E1954" s="80">
        <v>43.428273388344898</v>
      </c>
    </row>
    <row r="1955" spans="1:5" ht="12.75" customHeight="1" x14ac:dyDescent="0.15">
      <c r="A1955" s="78">
        <v>23</v>
      </c>
      <c r="B1955" s="79" t="s">
        <v>2452</v>
      </c>
      <c r="C1955" s="78">
        <v>6082</v>
      </c>
      <c r="D1955" s="78" t="s">
        <v>448</v>
      </c>
      <c r="E1955" s="80">
        <v>90.969023507168103</v>
      </c>
    </row>
    <row r="1956" spans="1:5" ht="12.75" customHeight="1" x14ac:dyDescent="0.15">
      <c r="A1956" s="78">
        <v>23</v>
      </c>
      <c r="B1956" s="79" t="s">
        <v>2452</v>
      </c>
      <c r="C1956" s="78">
        <v>6083</v>
      </c>
      <c r="D1956" s="78" t="s">
        <v>447</v>
      </c>
      <c r="E1956" s="80">
        <v>49.426690468375298</v>
      </c>
    </row>
    <row r="1957" spans="1:5" ht="12.75" customHeight="1" x14ac:dyDescent="0.15">
      <c r="A1957" s="78">
        <v>23</v>
      </c>
      <c r="B1957" s="79" t="s">
        <v>2452</v>
      </c>
      <c r="C1957" s="78">
        <v>6084</v>
      </c>
      <c r="D1957" s="78" t="s">
        <v>446</v>
      </c>
      <c r="E1957" s="80">
        <v>78.943504291899103</v>
      </c>
    </row>
    <row r="1958" spans="1:5" ht="12.75" customHeight="1" x14ac:dyDescent="0.15">
      <c r="A1958" s="78">
        <v>23</v>
      </c>
      <c r="B1958" s="79" t="s">
        <v>2452</v>
      </c>
      <c r="C1958" s="78">
        <v>6087</v>
      </c>
      <c r="D1958" s="78" t="s">
        <v>445</v>
      </c>
      <c r="E1958" s="80">
        <v>27.425991412900199</v>
      </c>
    </row>
    <row r="1959" spans="1:5" ht="12.75" customHeight="1" x14ac:dyDescent="0.15">
      <c r="A1959" s="78">
        <v>23</v>
      </c>
      <c r="B1959" s="79" t="s">
        <v>2452</v>
      </c>
      <c r="C1959" s="78">
        <v>6089</v>
      </c>
      <c r="D1959" s="78" t="s">
        <v>444</v>
      </c>
      <c r="E1959" s="80">
        <v>47.160210614347399</v>
      </c>
    </row>
    <row r="1960" spans="1:5" ht="12.75" customHeight="1" x14ac:dyDescent="0.15">
      <c r="A1960" s="78">
        <v>23</v>
      </c>
      <c r="B1960" s="79" t="s">
        <v>2452</v>
      </c>
      <c r="C1960" s="78">
        <v>6090</v>
      </c>
      <c r="D1960" s="78" t="s">
        <v>443</v>
      </c>
      <c r="E1960" s="80">
        <v>43.007469216587097</v>
      </c>
    </row>
    <row r="1961" spans="1:5" ht="12.75" customHeight="1" x14ac:dyDescent="0.15">
      <c r="A1961" s="78">
        <v>23</v>
      </c>
      <c r="B1961" s="79" t="s">
        <v>2452</v>
      </c>
      <c r="C1961" s="78">
        <v>6101</v>
      </c>
      <c r="D1961" s="78" t="s">
        <v>442</v>
      </c>
      <c r="E1961" s="80">
        <v>8.2304297825912602</v>
      </c>
    </row>
    <row r="1962" spans="1:5" ht="12.75" customHeight="1" x14ac:dyDescent="0.15">
      <c r="A1962" s="78">
        <v>23</v>
      </c>
      <c r="B1962" s="79" t="s">
        <v>2452</v>
      </c>
      <c r="C1962" s="78">
        <v>6102</v>
      </c>
      <c r="D1962" s="78" t="s">
        <v>441</v>
      </c>
      <c r="E1962" s="80">
        <v>21.409539415750899</v>
      </c>
    </row>
    <row r="1963" spans="1:5" ht="12.75" customHeight="1" x14ac:dyDescent="0.15">
      <c r="A1963" s="78">
        <v>23</v>
      </c>
      <c r="B1963" s="79" t="s">
        <v>2452</v>
      </c>
      <c r="C1963" s="78">
        <v>6104</v>
      </c>
      <c r="D1963" s="78" t="s">
        <v>440</v>
      </c>
      <c r="E1963" s="80">
        <v>20.469556192705401</v>
      </c>
    </row>
    <row r="1964" spans="1:5" ht="12.75" customHeight="1" x14ac:dyDescent="0.15">
      <c r="A1964" s="78">
        <v>23</v>
      </c>
      <c r="B1964" s="79" t="s">
        <v>2452</v>
      </c>
      <c r="C1964" s="78">
        <v>6109</v>
      </c>
      <c r="D1964" s="78" t="s">
        <v>439</v>
      </c>
      <c r="E1964" s="80">
        <v>8.3979040023933607</v>
      </c>
    </row>
    <row r="1965" spans="1:5" ht="12.75" customHeight="1" x14ac:dyDescent="0.15">
      <c r="A1965" s="78">
        <v>23</v>
      </c>
      <c r="B1965" s="79" t="s">
        <v>2452</v>
      </c>
      <c r="C1965" s="78">
        <v>6110</v>
      </c>
      <c r="D1965" s="78" t="s">
        <v>438</v>
      </c>
      <c r="E1965" s="80">
        <v>82.088395002460501</v>
      </c>
    </row>
    <row r="1966" spans="1:5" ht="12.75" customHeight="1" x14ac:dyDescent="0.15">
      <c r="A1966" s="78">
        <v>23</v>
      </c>
      <c r="B1966" s="79" t="s">
        <v>2452</v>
      </c>
      <c r="C1966" s="78">
        <v>6111</v>
      </c>
      <c r="D1966" s="78" t="s">
        <v>437</v>
      </c>
      <c r="E1966" s="80">
        <v>27.226663724938</v>
      </c>
    </row>
    <row r="1967" spans="1:5" ht="12.75" customHeight="1" x14ac:dyDescent="0.15">
      <c r="A1967" s="78">
        <v>23</v>
      </c>
      <c r="B1967" s="79" t="s">
        <v>2452</v>
      </c>
      <c r="C1967" s="78">
        <v>6112</v>
      </c>
      <c r="D1967" s="78" t="s">
        <v>436</v>
      </c>
      <c r="E1967" s="80">
        <v>13.267779566080501</v>
      </c>
    </row>
    <row r="1968" spans="1:5" ht="12.75" customHeight="1" x14ac:dyDescent="0.15">
      <c r="A1968" s="78">
        <v>23</v>
      </c>
      <c r="B1968" s="79" t="s">
        <v>2452</v>
      </c>
      <c r="C1968" s="78">
        <v>6113</v>
      </c>
      <c r="D1968" s="78" t="s">
        <v>435</v>
      </c>
      <c r="E1968" s="80">
        <v>24.486775331637499</v>
      </c>
    </row>
    <row r="1969" spans="1:5" ht="12.75" customHeight="1" x14ac:dyDescent="0.15">
      <c r="A1969" s="78">
        <v>23</v>
      </c>
      <c r="B1969" s="79" t="s">
        <v>2452</v>
      </c>
      <c r="C1969" s="78">
        <v>6116</v>
      </c>
      <c r="D1969" s="78" t="s">
        <v>434</v>
      </c>
      <c r="E1969" s="80">
        <v>21.499171138783801</v>
      </c>
    </row>
    <row r="1970" spans="1:5" ht="12.75" customHeight="1" x14ac:dyDescent="0.15">
      <c r="A1970" s="78">
        <v>23</v>
      </c>
      <c r="B1970" s="79" t="s">
        <v>2452</v>
      </c>
      <c r="C1970" s="78">
        <v>6117</v>
      </c>
      <c r="D1970" s="78" t="s">
        <v>433</v>
      </c>
      <c r="E1970" s="80">
        <v>14.0169309504229</v>
      </c>
    </row>
    <row r="1971" spans="1:5" ht="12.75" customHeight="1" x14ac:dyDescent="0.15">
      <c r="A1971" s="78">
        <v>23</v>
      </c>
      <c r="B1971" s="79" t="s">
        <v>2452</v>
      </c>
      <c r="C1971" s="78">
        <v>6118</v>
      </c>
      <c r="D1971" s="78" t="s">
        <v>432</v>
      </c>
      <c r="E1971" s="80">
        <v>34.105310494912104</v>
      </c>
    </row>
    <row r="1972" spans="1:5" ht="12.75" customHeight="1" x14ac:dyDescent="0.15">
      <c r="A1972" s="78">
        <v>23</v>
      </c>
      <c r="B1972" s="79" t="s">
        <v>2452</v>
      </c>
      <c r="C1972" s="78">
        <v>6119</v>
      </c>
      <c r="D1972" s="78" t="s">
        <v>431</v>
      </c>
      <c r="E1972" s="80">
        <v>33.430381733163202</v>
      </c>
    </row>
    <row r="1973" spans="1:5" ht="12.75" customHeight="1" x14ac:dyDescent="0.15">
      <c r="A1973" s="78">
        <v>23</v>
      </c>
      <c r="B1973" s="79" t="s">
        <v>2452</v>
      </c>
      <c r="C1973" s="78">
        <v>6131</v>
      </c>
      <c r="D1973" s="78" t="s">
        <v>430</v>
      </c>
      <c r="E1973" s="80">
        <v>18.171079688626499</v>
      </c>
    </row>
    <row r="1974" spans="1:5" ht="12.75" customHeight="1" x14ac:dyDescent="0.15">
      <c r="A1974" s="78">
        <v>23</v>
      </c>
      <c r="B1974" s="79" t="s">
        <v>2452</v>
      </c>
      <c r="C1974" s="78">
        <v>6133</v>
      </c>
      <c r="D1974" s="78" t="s">
        <v>429</v>
      </c>
      <c r="E1974" s="80">
        <v>103.310646411172</v>
      </c>
    </row>
    <row r="1975" spans="1:5" ht="12.75" customHeight="1" x14ac:dyDescent="0.15">
      <c r="A1975" s="78">
        <v>23</v>
      </c>
      <c r="B1975" s="79" t="s">
        <v>2452</v>
      </c>
      <c r="C1975" s="78">
        <v>6134</v>
      </c>
      <c r="D1975" s="78" t="s">
        <v>428</v>
      </c>
      <c r="E1975" s="80">
        <v>21.071098480674301</v>
      </c>
    </row>
    <row r="1976" spans="1:5" ht="12.75" customHeight="1" x14ac:dyDescent="0.15">
      <c r="A1976" s="78">
        <v>23</v>
      </c>
      <c r="B1976" s="79" t="s">
        <v>2452</v>
      </c>
      <c r="C1976" s="78">
        <v>6135</v>
      </c>
      <c r="D1976" s="78" t="s">
        <v>427</v>
      </c>
      <c r="E1976" s="80">
        <v>51.7587630307113</v>
      </c>
    </row>
    <row r="1977" spans="1:5" ht="12.75" customHeight="1" x14ac:dyDescent="0.15">
      <c r="A1977" s="78">
        <v>23</v>
      </c>
      <c r="B1977" s="79" t="s">
        <v>2452</v>
      </c>
      <c r="C1977" s="78">
        <v>6136</v>
      </c>
      <c r="D1977" s="78" t="s">
        <v>426</v>
      </c>
      <c r="E1977" s="80">
        <v>174.20959972316001</v>
      </c>
    </row>
    <row r="1978" spans="1:5" ht="12.75" customHeight="1" x14ac:dyDescent="0.15">
      <c r="A1978" s="78">
        <v>23</v>
      </c>
      <c r="B1978" s="79" t="s">
        <v>2452</v>
      </c>
      <c r="C1978" s="78">
        <v>6137</v>
      </c>
      <c r="D1978" s="78" t="s">
        <v>425</v>
      </c>
      <c r="E1978" s="80">
        <v>48.8086444873774</v>
      </c>
    </row>
    <row r="1979" spans="1:5" ht="12.75" customHeight="1" x14ac:dyDescent="0.15">
      <c r="A1979" s="78">
        <v>23</v>
      </c>
      <c r="B1979" s="79" t="s">
        <v>2452</v>
      </c>
      <c r="C1979" s="78">
        <v>6139</v>
      </c>
      <c r="D1979" s="78" t="s">
        <v>424</v>
      </c>
      <c r="E1979" s="80">
        <v>77.857781077047804</v>
      </c>
    </row>
    <row r="1980" spans="1:5" ht="12.75" customHeight="1" x14ac:dyDescent="0.15">
      <c r="A1980" s="78">
        <v>23</v>
      </c>
      <c r="B1980" s="79" t="s">
        <v>2452</v>
      </c>
      <c r="C1980" s="78">
        <v>6140</v>
      </c>
      <c r="D1980" s="78" t="s">
        <v>423</v>
      </c>
      <c r="E1980" s="80">
        <v>39.8531897899352</v>
      </c>
    </row>
    <row r="1981" spans="1:5" ht="12.75" customHeight="1" x14ac:dyDescent="0.15">
      <c r="A1981" s="78">
        <v>23</v>
      </c>
      <c r="B1981" s="79" t="s">
        <v>2452</v>
      </c>
      <c r="C1981" s="78">
        <v>6141</v>
      </c>
      <c r="D1981" s="78" t="s">
        <v>422</v>
      </c>
      <c r="E1981" s="80">
        <v>74.485261828914304</v>
      </c>
    </row>
    <row r="1982" spans="1:5" ht="12.75" customHeight="1" x14ac:dyDescent="0.15">
      <c r="A1982" s="78">
        <v>23</v>
      </c>
      <c r="B1982" s="79" t="s">
        <v>2452</v>
      </c>
      <c r="C1982" s="78">
        <v>6142</v>
      </c>
      <c r="D1982" s="78" t="s">
        <v>421</v>
      </c>
      <c r="E1982" s="80">
        <v>18.167584942438602</v>
      </c>
    </row>
    <row r="1983" spans="1:5" ht="12.75" customHeight="1" x14ac:dyDescent="0.15">
      <c r="A1983" s="78">
        <v>23</v>
      </c>
      <c r="B1983" s="79" t="s">
        <v>2452</v>
      </c>
      <c r="C1983" s="78">
        <v>6151</v>
      </c>
      <c r="D1983" s="78" t="s">
        <v>420</v>
      </c>
      <c r="E1983" s="80">
        <v>40.670597933973802</v>
      </c>
    </row>
    <row r="1984" spans="1:5" ht="12.75" customHeight="1" x14ac:dyDescent="0.15">
      <c r="A1984" s="78">
        <v>23</v>
      </c>
      <c r="B1984" s="79" t="s">
        <v>2452</v>
      </c>
      <c r="C1984" s="78">
        <v>6152</v>
      </c>
      <c r="D1984" s="78" t="s">
        <v>419</v>
      </c>
      <c r="E1984" s="80">
        <v>110.523866931306</v>
      </c>
    </row>
    <row r="1985" spans="1:5" ht="12.75" customHeight="1" x14ac:dyDescent="0.15">
      <c r="A1985" s="78">
        <v>23</v>
      </c>
      <c r="B1985" s="79" t="s">
        <v>2452</v>
      </c>
      <c r="C1985" s="78">
        <v>6153</v>
      </c>
      <c r="D1985" s="78" t="s">
        <v>418</v>
      </c>
      <c r="E1985" s="80">
        <v>116.172436819314</v>
      </c>
    </row>
    <row r="1986" spans="1:5" ht="12.75" customHeight="1" x14ac:dyDescent="0.15">
      <c r="A1986" s="78">
        <v>23</v>
      </c>
      <c r="B1986" s="79" t="s">
        <v>2452</v>
      </c>
      <c r="C1986" s="78">
        <v>6154</v>
      </c>
      <c r="D1986" s="78" t="s">
        <v>417</v>
      </c>
      <c r="E1986" s="80">
        <v>45.9921381326971</v>
      </c>
    </row>
    <row r="1987" spans="1:5" ht="12.75" customHeight="1" x14ac:dyDescent="0.15">
      <c r="A1987" s="78">
        <v>23</v>
      </c>
      <c r="B1987" s="79" t="s">
        <v>2452</v>
      </c>
      <c r="C1987" s="78">
        <v>6155</v>
      </c>
      <c r="D1987" s="78" t="s">
        <v>416</v>
      </c>
      <c r="E1987" s="80">
        <v>15.440345860175499</v>
      </c>
    </row>
    <row r="1988" spans="1:5" ht="12.75" customHeight="1" x14ac:dyDescent="0.15">
      <c r="A1988" s="78">
        <v>23</v>
      </c>
      <c r="B1988" s="79" t="s">
        <v>2452</v>
      </c>
      <c r="C1988" s="78">
        <v>6156</v>
      </c>
      <c r="D1988" s="78" t="s">
        <v>415</v>
      </c>
      <c r="E1988" s="80">
        <v>83.617820881967504</v>
      </c>
    </row>
    <row r="1989" spans="1:5" ht="12.75" customHeight="1" x14ac:dyDescent="0.15">
      <c r="A1989" s="78">
        <v>23</v>
      </c>
      <c r="B1989" s="79" t="s">
        <v>2452</v>
      </c>
      <c r="C1989" s="78">
        <v>6157</v>
      </c>
      <c r="D1989" s="78" t="s">
        <v>414</v>
      </c>
      <c r="E1989" s="80">
        <v>53.437837035333402</v>
      </c>
    </row>
    <row r="1990" spans="1:5" ht="12.75" customHeight="1" x14ac:dyDescent="0.15">
      <c r="A1990" s="78">
        <v>23</v>
      </c>
      <c r="B1990" s="79" t="s">
        <v>2452</v>
      </c>
      <c r="C1990" s="78">
        <v>6158</v>
      </c>
      <c r="D1990" s="78" t="s">
        <v>413</v>
      </c>
      <c r="E1990" s="80">
        <v>42.136851051036601</v>
      </c>
    </row>
    <row r="1991" spans="1:5" ht="12.75" customHeight="1" x14ac:dyDescent="0.15">
      <c r="A1991" s="78">
        <v>23</v>
      </c>
      <c r="B1991" s="79" t="s">
        <v>2452</v>
      </c>
      <c r="C1991" s="78">
        <v>6159</v>
      </c>
      <c r="D1991" s="78" t="s">
        <v>412</v>
      </c>
      <c r="E1991" s="80">
        <v>42.234214351411197</v>
      </c>
    </row>
    <row r="1992" spans="1:5" ht="12.75" customHeight="1" x14ac:dyDescent="0.15">
      <c r="A1992" s="78">
        <v>23</v>
      </c>
      <c r="B1992" s="79" t="s">
        <v>2452</v>
      </c>
      <c r="C1992" s="78">
        <v>6172</v>
      </c>
      <c r="D1992" s="78" t="s">
        <v>411</v>
      </c>
      <c r="E1992" s="80">
        <v>3.7590685889748698</v>
      </c>
    </row>
    <row r="1993" spans="1:5" ht="12.75" customHeight="1" x14ac:dyDescent="0.15">
      <c r="A1993" s="78">
        <v>23</v>
      </c>
      <c r="B1993" s="79" t="s">
        <v>2452</v>
      </c>
      <c r="C1993" s="78">
        <v>6173</v>
      </c>
      <c r="D1993" s="78" t="s">
        <v>410</v>
      </c>
      <c r="E1993" s="80">
        <v>11.5943794251322</v>
      </c>
    </row>
    <row r="1994" spans="1:5" ht="12.75" customHeight="1" x14ac:dyDescent="0.15">
      <c r="A1994" s="78">
        <v>23</v>
      </c>
      <c r="B1994" s="79" t="s">
        <v>2452</v>
      </c>
      <c r="C1994" s="78">
        <v>6177</v>
      </c>
      <c r="D1994" s="78" t="s">
        <v>409</v>
      </c>
      <c r="E1994" s="80">
        <v>12.825404684050101</v>
      </c>
    </row>
    <row r="1995" spans="1:5" ht="12.75" customHeight="1" x14ac:dyDescent="0.15">
      <c r="A1995" s="78">
        <v>23</v>
      </c>
      <c r="B1995" s="79" t="s">
        <v>2452</v>
      </c>
      <c r="C1995" s="78">
        <v>6181</v>
      </c>
      <c r="D1995" s="78" t="s">
        <v>408</v>
      </c>
      <c r="E1995" s="80">
        <v>14.2374552998551</v>
      </c>
    </row>
    <row r="1996" spans="1:5" ht="12.75" customHeight="1" x14ac:dyDescent="0.15">
      <c r="A1996" s="78">
        <v>23</v>
      </c>
      <c r="B1996" s="79" t="s">
        <v>2452</v>
      </c>
      <c r="C1996" s="78">
        <v>6191</v>
      </c>
      <c r="D1996" s="78" t="s">
        <v>407</v>
      </c>
      <c r="E1996" s="80">
        <v>19.172673283142402</v>
      </c>
    </row>
    <row r="1997" spans="1:5" ht="12.75" customHeight="1" x14ac:dyDescent="0.15">
      <c r="A1997" s="78">
        <v>23</v>
      </c>
      <c r="B1997" s="79" t="s">
        <v>2452</v>
      </c>
      <c r="C1997" s="78">
        <v>6192</v>
      </c>
      <c r="D1997" s="78" t="s">
        <v>406</v>
      </c>
      <c r="E1997" s="80">
        <v>10.764235765628801</v>
      </c>
    </row>
    <row r="1998" spans="1:5" ht="12.75" customHeight="1" x14ac:dyDescent="0.15">
      <c r="A1998" s="78">
        <v>23</v>
      </c>
      <c r="B1998" s="79" t="s">
        <v>2452</v>
      </c>
      <c r="C1998" s="78">
        <v>6193</v>
      </c>
      <c r="D1998" s="78" t="s">
        <v>405</v>
      </c>
      <c r="E1998" s="80">
        <v>25.2834263740376</v>
      </c>
    </row>
    <row r="1999" spans="1:5" ht="12.75" customHeight="1" x14ac:dyDescent="0.15">
      <c r="A1999" s="78">
        <v>23</v>
      </c>
      <c r="B1999" s="79" t="s">
        <v>2452</v>
      </c>
      <c r="C1999" s="78">
        <v>6194</v>
      </c>
      <c r="D1999" s="78" t="s">
        <v>404</v>
      </c>
      <c r="E1999" s="80">
        <v>15.2130364343168</v>
      </c>
    </row>
    <row r="2000" spans="1:5" ht="12.75" customHeight="1" x14ac:dyDescent="0.15">
      <c r="A2000" s="78">
        <v>23</v>
      </c>
      <c r="B2000" s="79" t="s">
        <v>2452</v>
      </c>
      <c r="C2000" s="78">
        <v>6195</v>
      </c>
      <c r="D2000" s="78" t="s">
        <v>403</v>
      </c>
      <c r="E2000" s="80">
        <v>10.0495590293243</v>
      </c>
    </row>
    <row r="2001" spans="1:5" ht="12.75" customHeight="1" x14ac:dyDescent="0.15">
      <c r="A2001" s="78">
        <v>23</v>
      </c>
      <c r="B2001" s="79" t="s">
        <v>2452</v>
      </c>
      <c r="C2001" s="78">
        <v>6197</v>
      </c>
      <c r="D2001" s="78" t="s">
        <v>402</v>
      </c>
      <c r="E2001" s="80">
        <v>5.4674697765249798</v>
      </c>
    </row>
    <row r="2002" spans="1:5" ht="12.75" customHeight="1" x14ac:dyDescent="0.15">
      <c r="A2002" s="78">
        <v>23</v>
      </c>
      <c r="B2002" s="79" t="s">
        <v>2452</v>
      </c>
      <c r="C2002" s="78">
        <v>6198</v>
      </c>
      <c r="D2002" s="78" t="s">
        <v>401</v>
      </c>
      <c r="E2002" s="80">
        <v>19.0518155205162</v>
      </c>
    </row>
    <row r="2003" spans="1:5" ht="12.75" customHeight="1" x14ac:dyDescent="0.15">
      <c r="A2003" s="78">
        <v>23</v>
      </c>
      <c r="B2003" s="79" t="s">
        <v>2452</v>
      </c>
      <c r="C2003" s="78">
        <v>6199</v>
      </c>
      <c r="D2003" s="78" t="s">
        <v>400</v>
      </c>
      <c r="E2003" s="80">
        <v>43.009455353312902</v>
      </c>
    </row>
    <row r="2004" spans="1:5" ht="12.75" customHeight="1" x14ac:dyDescent="0.15">
      <c r="A2004" s="78">
        <v>23</v>
      </c>
      <c r="B2004" s="79" t="s">
        <v>2452</v>
      </c>
      <c r="C2004" s="78">
        <v>6201</v>
      </c>
      <c r="D2004" s="78" t="s">
        <v>399</v>
      </c>
      <c r="E2004" s="80">
        <v>11.136003394676999</v>
      </c>
    </row>
    <row r="2005" spans="1:5" ht="12.75" customHeight="1" x14ac:dyDescent="0.15">
      <c r="A2005" s="78">
        <v>23</v>
      </c>
      <c r="B2005" s="79" t="s">
        <v>2452</v>
      </c>
      <c r="C2005" s="78">
        <v>6202</v>
      </c>
      <c r="D2005" s="78" t="s">
        <v>398</v>
      </c>
      <c r="E2005" s="80">
        <v>15.3957431317491</v>
      </c>
    </row>
    <row r="2006" spans="1:5" ht="12.75" customHeight="1" x14ac:dyDescent="0.15">
      <c r="A2006" s="78">
        <v>23</v>
      </c>
      <c r="B2006" s="79" t="s">
        <v>2452</v>
      </c>
      <c r="C2006" s="78">
        <v>6203</v>
      </c>
      <c r="D2006" s="78" t="s">
        <v>397</v>
      </c>
      <c r="E2006" s="80">
        <v>19.605162650070302</v>
      </c>
    </row>
    <row r="2007" spans="1:5" ht="12.75" customHeight="1" x14ac:dyDescent="0.15">
      <c r="A2007" s="78">
        <v>23</v>
      </c>
      <c r="B2007" s="79" t="s">
        <v>2452</v>
      </c>
      <c r="C2007" s="78">
        <v>6204</v>
      </c>
      <c r="D2007" s="78" t="s">
        <v>396</v>
      </c>
      <c r="E2007" s="80">
        <v>32.536137215880601</v>
      </c>
    </row>
    <row r="2008" spans="1:5" ht="12.75" customHeight="1" x14ac:dyDescent="0.15">
      <c r="A2008" s="78">
        <v>23</v>
      </c>
      <c r="B2008" s="79" t="s">
        <v>2452</v>
      </c>
      <c r="C2008" s="78">
        <v>6205</v>
      </c>
      <c r="D2008" s="78" t="s">
        <v>395</v>
      </c>
      <c r="E2008" s="80">
        <v>13.2335112766437</v>
      </c>
    </row>
    <row r="2009" spans="1:5" ht="12.75" customHeight="1" x14ac:dyDescent="0.15">
      <c r="A2009" s="78">
        <v>23</v>
      </c>
      <c r="B2009" s="79" t="s">
        <v>2452</v>
      </c>
      <c r="C2009" s="78">
        <v>6211</v>
      </c>
      <c r="D2009" s="78" t="s">
        <v>394</v>
      </c>
      <c r="E2009" s="80">
        <v>17.984301637858099</v>
      </c>
    </row>
    <row r="2010" spans="1:5" ht="12.75" customHeight="1" x14ac:dyDescent="0.15">
      <c r="A2010" s="78">
        <v>23</v>
      </c>
      <c r="B2010" s="79" t="s">
        <v>2452</v>
      </c>
      <c r="C2010" s="78">
        <v>6212</v>
      </c>
      <c r="D2010" s="78" t="s">
        <v>393</v>
      </c>
      <c r="E2010" s="80">
        <v>17.860161536708901</v>
      </c>
    </row>
    <row r="2011" spans="1:5" ht="12.75" customHeight="1" x14ac:dyDescent="0.15">
      <c r="A2011" s="78">
        <v>23</v>
      </c>
      <c r="B2011" s="79" t="s">
        <v>2452</v>
      </c>
      <c r="C2011" s="78">
        <v>6213</v>
      </c>
      <c r="D2011" s="78" t="s">
        <v>392</v>
      </c>
      <c r="E2011" s="80">
        <v>28.866140877693201</v>
      </c>
    </row>
    <row r="2012" spans="1:5" ht="12.75" customHeight="1" x14ac:dyDescent="0.15">
      <c r="A2012" s="78">
        <v>23</v>
      </c>
      <c r="B2012" s="79" t="s">
        <v>2452</v>
      </c>
      <c r="C2012" s="78">
        <v>6214</v>
      </c>
      <c r="D2012" s="78" t="s">
        <v>391</v>
      </c>
      <c r="E2012" s="80">
        <v>26.521562706714899</v>
      </c>
    </row>
    <row r="2013" spans="1:5" ht="12.75" customHeight="1" x14ac:dyDescent="0.15">
      <c r="A2013" s="78">
        <v>23</v>
      </c>
      <c r="B2013" s="79" t="s">
        <v>2452</v>
      </c>
      <c r="C2013" s="78">
        <v>6215</v>
      </c>
      <c r="D2013" s="78" t="s">
        <v>390</v>
      </c>
      <c r="E2013" s="80">
        <v>23.371927789443902</v>
      </c>
    </row>
    <row r="2014" spans="1:5" ht="12.75" customHeight="1" x14ac:dyDescent="0.15">
      <c r="A2014" s="78">
        <v>23</v>
      </c>
      <c r="B2014" s="79" t="s">
        <v>2452</v>
      </c>
      <c r="C2014" s="78">
        <v>6217</v>
      </c>
      <c r="D2014" s="78" t="s">
        <v>389</v>
      </c>
      <c r="E2014" s="80">
        <v>48.592328360085801</v>
      </c>
    </row>
    <row r="2015" spans="1:5" ht="12.75" customHeight="1" x14ac:dyDescent="0.15">
      <c r="A2015" s="78">
        <v>23</v>
      </c>
      <c r="B2015" s="79" t="s">
        <v>2452</v>
      </c>
      <c r="C2015" s="78">
        <v>6218</v>
      </c>
      <c r="D2015" s="78" t="s">
        <v>388</v>
      </c>
      <c r="E2015" s="80">
        <v>26.404431331436701</v>
      </c>
    </row>
    <row r="2016" spans="1:5" ht="12.75" customHeight="1" x14ac:dyDescent="0.15">
      <c r="A2016" s="78">
        <v>23</v>
      </c>
      <c r="B2016" s="79" t="s">
        <v>2452</v>
      </c>
      <c r="C2016" s="78">
        <v>6219</v>
      </c>
      <c r="D2016" s="78" t="s">
        <v>387</v>
      </c>
      <c r="E2016" s="80">
        <v>22.813991336085198</v>
      </c>
    </row>
    <row r="2017" spans="1:5" ht="12.75" customHeight="1" x14ac:dyDescent="0.15">
      <c r="A2017" s="78">
        <v>23</v>
      </c>
      <c r="B2017" s="79" t="s">
        <v>2452</v>
      </c>
      <c r="C2017" s="78">
        <v>6220</v>
      </c>
      <c r="D2017" s="78" t="s">
        <v>386</v>
      </c>
      <c r="E2017" s="80">
        <v>10.863178349791299</v>
      </c>
    </row>
    <row r="2018" spans="1:5" ht="12.75" customHeight="1" x14ac:dyDescent="0.15">
      <c r="A2018" s="78">
        <v>23</v>
      </c>
      <c r="B2018" s="79" t="s">
        <v>2452</v>
      </c>
      <c r="C2018" s="78">
        <v>6232</v>
      </c>
      <c r="D2018" s="78" t="s">
        <v>385</v>
      </c>
      <c r="E2018" s="80">
        <v>50.993920755069801</v>
      </c>
    </row>
    <row r="2019" spans="1:5" ht="12.75" customHeight="1" x14ac:dyDescent="0.15">
      <c r="A2019" s="78">
        <v>23</v>
      </c>
      <c r="B2019" s="79" t="s">
        <v>2452</v>
      </c>
      <c r="C2019" s="78">
        <v>6235</v>
      </c>
      <c r="D2019" s="78" t="s">
        <v>384</v>
      </c>
      <c r="E2019" s="80">
        <v>12.806053510629001</v>
      </c>
    </row>
    <row r="2020" spans="1:5" ht="12.75" customHeight="1" x14ac:dyDescent="0.15">
      <c r="A2020" s="78">
        <v>23</v>
      </c>
      <c r="B2020" s="79" t="s">
        <v>2452</v>
      </c>
      <c r="C2020" s="78">
        <v>6238</v>
      </c>
      <c r="D2020" s="78" t="s">
        <v>383</v>
      </c>
      <c r="E2020" s="80">
        <v>38.139434527618398</v>
      </c>
    </row>
    <row r="2021" spans="1:5" ht="12.75" customHeight="1" x14ac:dyDescent="0.15">
      <c r="A2021" s="78">
        <v>23</v>
      </c>
      <c r="B2021" s="79" t="s">
        <v>2452</v>
      </c>
      <c r="C2021" s="78">
        <v>6239</v>
      </c>
      <c r="D2021" s="78" t="s">
        <v>382</v>
      </c>
      <c r="E2021" s="80">
        <v>17.693317835387202</v>
      </c>
    </row>
    <row r="2022" spans="1:5" ht="12.75" customHeight="1" x14ac:dyDescent="0.15">
      <c r="A2022" s="78">
        <v>23</v>
      </c>
      <c r="B2022" s="79" t="s">
        <v>2452</v>
      </c>
      <c r="C2022" s="78">
        <v>6240</v>
      </c>
      <c r="D2022" s="78" t="s">
        <v>381</v>
      </c>
      <c r="E2022" s="80">
        <v>57.840230133052501</v>
      </c>
    </row>
    <row r="2023" spans="1:5" ht="12.75" customHeight="1" x14ac:dyDescent="0.15">
      <c r="A2023" s="78">
        <v>23</v>
      </c>
      <c r="B2023" s="79" t="s">
        <v>2452</v>
      </c>
      <c r="C2023" s="78">
        <v>6246</v>
      </c>
      <c r="D2023" s="78" t="s">
        <v>380</v>
      </c>
      <c r="E2023" s="80">
        <v>28.968022156573799</v>
      </c>
    </row>
    <row r="2024" spans="1:5" ht="12.75" customHeight="1" x14ac:dyDescent="0.15">
      <c r="A2024" s="78">
        <v>23</v>
      </c>
      <c r="B2024" s="79" t="s">
        <v>2452</v>
      </c>
      <c r="C2024" s="78">
        <v>6248</v>
      </c>
      <c r="D2024" s="78" t="s">
        <v>379</v>
      </c>
      <c r="E2024" s="80">
        <v>146.13450925903001</v>
      </c>
    </row>
    <row r="2025" spans="1:5" ht="12.75" customHeight="1" x14ac:dyDescent="0.15">
      <c r="A2025" s="78">
        <v>23</v>
      </c>
      <c r="B2025" s="79" t="s">
        <v>2452</v>
      </c>
      <c r="C2025" s="78">
        <v>6252</v>
      </c>
      <c r="D2025" s="78" t="s">
        <v>378</v>
      </c>
      <c r="E2025" s="80">
        <v>118.56489463800099</v>
      </c>
    </row>
    <row r="2026" spans="1:5" ht="12.75" customHeight="1" x14ac:dyDescent="0.15">
      <c r="A2026" s="78">
        <v>23</v>
      </c>
      <c r="B2026" s="79" t="s">
        <v>2452</v>
      </c>
      <c r="C2026" s="78">
        <v>6253</v>
      </c>
      <c r="D2026" s="78" t="s">
        <v>2454</v>
      </c>
      <c r="E2026" s="80">
        <v>138.879175513284</v>
      </c>
    </row>
    <row r="2027" spans="1:5" ht="12.75" customHeight="1" x14ac:dyDescent="0.15">
      <c r="A2027" s="78">
        <v>23</v>
      </c>
      <c r="B2027" s="79" t="s">
        <v>2452</v>
      </c>
      <c r="C2027" s="78">
        <v>6254</v>
      </c>
      <c r="D2027" s="78" t="s">
        <v>3393</v>
      </c>
      <c r="E2027" s="80">
        <v>45.596415494351298</v>
      </c>
    </row>
    <row r="2028" spans="1:5" ht="12.75" customHeight="1" x14ac:dyDescent="0.15">
      <c r="A2028" s="78">
        <v>23</v>
      </c>
      <c r="B2028" s="79" t="s">
        <v>2452</v>
      </c>
      <c r="C2028" s="78">
        <v>6261</v>
      </c>
      <c r="D2028" s="78" t="s">
        <v>377</v>
      </c>
      <c r="E2028" s="80">
        <v>24.949359023004799</v>
      </c>
    </row>
    <row r="2029" spans="1:5" ht="12.75" customHeight="1" x14ac:dyDescent="0.15">
      <c r="A2029" s="78">
        <v>23</v>
      </c>
      <c r="B2029" s="79" t="s">
        <v>2452</v>
      </c>
      <c r="C2029" s="78">
        <v>6263</v>
      </c>
      <c r="D2029" s="78" t="s">
        <v>376</v>
      </c>
      <c r="E2029" s="80">
        <v>31.198714039080301</v>
      </c>
    </row>
    <row r="2030" spans="1:5" ht="12.75" customHeight="1" x14ac:dyDescent="0.15">
      <c r="A2030" s="78">
        <v>23</v>
      </c>
      <c r="B2030" s="79" t="s">
        <v>2452</v>
      </c>
      <c r="C2030" s="78">
        <v>6265</v>
      </c>
      <c r="D2030" s="78" t="s">
        <v>375</v>
      </c>
      <c r="E2030" s="80">
        <v>99.129477256099506</v>
      </c>
    </row>
    <row r="2031" spans="1:5" ht="12.75" customHeight="1" x14ac:dyDescent="0.15">
      <c r="A2031" s="78">
        <v>23</v>
      </c>
      <c r="B2031" s="79" t="s">
        <v>2452</v>
      </c>
      <c r="C2031" s="78">
        <v>6266</v>
      </c>
      <c r="D2031" s="78" t="s">
        <v>374</v>
      </c>
      <c r="E2031" s="80">
        <v>249.175255276462</v>
      </c>
    </row>
    <row r="2032" spans="1:5" ht="12.75" customHeight="1" x14ac:dyDescent="0.15">
      <c r="A2032" s="78">
        <v>23</v>
      </c>
      <c r="B2032" s="79" t="s">
        <v>2452</v>
      </c>
      <c r="C2032" s="78">
        <v>6267</v>
      </c>
      <c r="D2032" s="78" t="s">
        <v>373</v>
      </c>
      <c r="E2032" s="80">
        <v>8.9186647918897801</v>
      </c>
    </row>
    <row r="2033" spans="1:5" ht="12.75" customHeight="1" x14ac:dyDescent="0.15">
      <c r="A2033" s="78">
        <v>23</v>
      </c>
      <c r="B2033" s="79" t="s">
        <v>2452</v>
      </c>
      <c r="C2033" s="78">
        <v>6281</v>
      </c>
      <c r="D2033" s="78" t="s">
        <v>372</v>
      </c>
      <c r="E2033" s="80">
        <v>14.191480157224801</v>
      </c>
    </row>
    <row r="2034" spans="1:5" ht="12.75" customHeight="1" x14ac:dyDescent="0.15">
      <c r="A2034" s="78">
        <v>23</v>
      </c>
      <c r="B2034" s="79" t="s">
        <v>2452</v>
      </c>
      <c r="C2034" s="78">
        <v>6282</v>
      </c>
      <c r="D2034" s="78" t="s">
        <v>371</v>
      </c>
      <c r="E2034" s="80">
        <v>14.507284530009899</v>
      </c>
    </row>
    <row r="2035" spans="1:5" ht="12.75" customHeight="1" x14ac:dyDescent="0.15">
      <c r="A2035" s="78">
        <v>23</v>
      </c>
      <c r="B2035" s="79" t="s">
        <v>2452</v>
      </c>
      <c r="C2035" s="78">
        <v>6283</v>
      </c>
      <c r="D2035" s="78" t="s">
        <v>370</v>
      </c>
      <c r="E2035" s="80">
        <v>7.2469079104893597</v>
      </c>
    </row>
    <row r="2036" spans="1:5" ht="12.75" customHeight="1" x14ac:dyDescent="0.15">
      <c r="A2036" s="78">
        <v>23</v>
      </c>
      <c r="B2036" s="79" t="s">
        <v>2452</v>
      </c>
      <c r="C2036" s="78">
        <v>6285</v>
      </c>
      <c r="D2036" s="78" t="s">
        <v>369</v>
      </c>
      <c r="E2036" s="80">
        <v>16.634746217273701</v>
      </c>
    </row>
    <row r="2037" spans="1:5" ht="12.75" customHeight="1" x14ac:dyDescent="0.15">
      <c r="A2037" s="78">
        <v>23</v>
      </c>
      <c r="B2037" s="79" t="s">
        <v>2452</v>
      </c>
      <c r="C2037" s="78">
        <v>6286</v>
      </c>
      <c r="D2037" s="78" t="s">
        <v>368</v>
      </c>
      <c r="E2037" s="80">
        <v>12.8126058138586</v>
      </c>
    </row>
    <row r="2038" spans="1:5" ht="12.75" customHeight="1" x14ac:dyDescent="0.15">
      <c r="A2038" s="78">
        <v>23</v>
      </c>
      <c r="B2038" s="79" t="s">
        <v>2452</v>
      </c>
      <c r="C2038" s="78">
        <v>6287</v>
      </c>
      <c r="D2038" s="78" t="s">
        <v>367</v>
      </c>
      <c r="E2038" s="80">
        <v>11.2310312387536</v>
      </c>
    </row>
    <row r="2039" spans="1:5" ht="12.75" customHeight="1" x14ac:dyDescent="0.15">
      <c r="A2039" s="78">
        <v>23</v>
      </c>
      <c r="B2039" s="79" t="s">
        <v>2452</v>
      </c>
      <c r="C2039" s="78">
        <v>6288</v>
      </c>
      <c r="D2039" s="78" t="s">
        <v>366</v>
      </c>
      <c r="E2039" s="80">
        <v>15.520925831843901</v>
      </c>
    </row>
    <row r="2040" spans="1:5" ht="12.75" customHeight="1" x14ac:dyDescent="0.15">
      <c r="A2040" s="78">
        <v>23</v>
      </c>
      <c r="B2040" s="79" t="s">
        <v>2452</v>
      </c>
      <c r="C2040" s="78">
        <v>6289</v>
      </c>
      <c r="D2040" s="78" t="s">
        <v>365</v>
      </c>
      <c r="E2040" s="80">
        <v>17.931988967173801</v>
      </c>
    </row>
    <row r="2041" spans="1:5" ht="12.75" customHeight="1" x14ac:dyDescent="0.15">
      <c r="A2041" s="78">
        <v>23</v>
      </c>
      <c r="B2041" s="79" t="s">
        <v>2452</v>
      </c>
      <c r="C2041" s="78">
        <v>6290</v>
      </c>
      <c r="D2041" s="78" t="s">
        <v>364</v>
      </c>
      <c r="E2041" s="80">
        <v>7.5815385758064799</v>
      </c>
    </row>
    <row r="2042" spans="1:5" ht="12.75" customHeight="1" x14ac:dyDescent="0.15">
      <c r="A2042" s="78">
        <v>23</v>
      </c>
      <c r="B2042" s="79" t="s">
        <v>2452</v>
      </c>
      <c r="C2042" s="78">
        <v>6291</v>
      </c>
      <c r="D2042" s="78" t="s">
        <v>363</v>
      </c>
      <c r="E2042" s="80">
        <v>17.896421943312799</v>
      </c>
    </row>
    <row r="2043" spans="1:5" ht="12.75" customHeight="1" x14ac:dyDescent="0.15">
      <c r="A2043" s="78">
        <v>23</v>
      </c>
      <c r="B2043" s="79" t="s">
        <v>2452</v>
      </c>
      <c r="C2043" s="78">
        <v>6292</v>
      </c>
      <c r="D2043" s="78" t="s">
        <v>362</v>
      </c>
      <c r="E2043" s="80">
        <v>42.353134590446501</v>
      </c>
    </row>
    <row r="2044" spans="1:5" ht="12.75" customHeight="1" x14ac:dyDescent="0.15">
      <c r="A2044" s="78">
        <v>23</v>
      </c>
      <c r="B2044" s="79" t="s">
        <v>2452</v>
      </c>
      <c r="C2044" s="78">
        <v>6293</v>
      </c>
      <c r="D2044" s="78" t="s">
        <v>361</v>
      </c>
      <c r="E2044" s="80">
        <v>21.818868119301499</v>
      </c>
    </row>
    <row r="2045" spans="1:5" ht="12.75" customHeight="1" x14ac:dyDescent="0.15">
      <c r="A2045" s="78">
        <v>23</v>
      </c>
      <c r="B2045" s="79" t="s">
        <v>2452</v>
      </c>
      <c r="C2045" s="78">
        <v>6294</v>
      </c>
      <c r="D2045" s="78" t="s">
        <v>360</v>
      </c>
      <c r="E2045" s="80">
        <v>12.789147774779201</v>
      </c>
    </row>
    <row r="2046" spans="1:5" ht="12.75" customHeight="1" x14ac:dyDescent="0.15">
      <c r="A2046" s="78">
        <v>23</v>
      </c>
      <c r="B2046" s="79" t="s">
        <v>2452</v>
      </c>
      <c r="C2046" s="78">
        <v>6295</v>
      </c>
      <c r="D2046" s="78" t="s">
        <v>359</v>
      </c>
      <c r="E2046" s="80">
        <v>15.994112441342301</v>
      </c>
    </row>
    <row r="2047" spans="1:5" ht="12.75" customHeight="1" x14ac:dyDescent="0.15">
      <c r="A2047" s="78">
        <v>23</v>
      </c>
      <c r="B2047" s="79" t="s">
        <v>2452</v>
      </c>
      <c r="C2047" s="78">
        <v>6296</v>
      </c>
      <c r="D2047" s="78" t="s">
        <v>358</v>
      </c>
      <c r="E2047" s="80">
        <v>22.099101003803199</v>
      </c>
    </row>
    <row r="2048" spans="1:5" ht="12.75" customHeight="1" x14ac:dyDescent="0.15">
      <c r="A2048" s="78">
        <v>23</v>
      </c>
      <c r="B2048" s="79" t="s">
        <v>2452</v>
      </c>
      <c r="C2048" s="78">
        <v>6297</v>
      </c>
      <c r="D2048" s="78" t="s">
        <v>357</v>
      </c>
      <c r="E2048" s="80">
        <v>72.740452140080805</v>
      </c>
    </row>
    <row r="2049" spans="1:5" ht="12.75" customHeight="1" x14ac:dyDescent="0.15">
      <c r="A2049" s="78">
        <v>23</v>
      </c>
      <c r="B2049" s="79" t="s">
        <v>2452</v>
      </c>
      <c r="C2049" s="78">
        <v>6298</v>
      </c>
      <c r="D2049" s="78" t="s">
        <v>356</v>
      </c>
      <c r="E2049" s="80">
        <v>41.713401853305697</v>
      </c>
    </row>
    <row r="2050" spans="1:5" ht="12.75" customHeight="1" x14ac:dyDescent="0.15">
      <c r="A2050" s="78">
        <v>23</v>
      </c>
      <c r="B2050" s="79" t="s">
        <v>2452</v>
      </c>
      <c r="C2050" s="78">
        <v>6299</v>
      </c>
      <c r="D2050" s="78" t="s">
        <v>355</v>
      </c>
      <c r="E2050" s="80">
        <v>13.0021098309942</v>
      </c>
    </row>
    <row r="2051" spans="1:5" ht="12.75" customHeight="1" x14ac:dyDescent="0.15">
      <c r="A2051" s="78">
        <v>23</v>
      </c>
      <c r="B2051" s="79" t="s">
        <v>2452</v>
      </c>
      <c r="C2051" s="78">
        <v>6300</v>
      </c>
      <c r="D2051" s="78" t="s">
        <v>354</v>
      </c>
      <c r="E2051" s="80">
        <v>20.364085903122199</v>
      </c>
    </row>
    <row r="2052" spans="1:5" ht="12.75" customHeight="1" x14ac:dyDescent="0.15">
      <c r="A2052" s="78">
        <v>24</v>
      </c>
      <c r="B2052" s="79" t="s">
        <v>2455</v>
      </c>
      <c r="C2052" s="78">
        <v>6404</v>
      </c>
      <c r="D2052" s="78" t="s">
        <v>353</v>
      </c>
      <c r="E2052" s="80">
        <v>54.351646312823497</v>
      </c>
    </row>
    <row r="2053" spans="1:5" ht="12.75" customHeight="1" x14ac:dyDescent="0.15">
      <c r="A2053" s="78">
        <v>24</v>
      </c>
      <c r="B2053" s="79" t="s">
        <v>2455</v>
      </c>
      <c r="C2053" s="78">
        <v>6408</v>
      </c>
      <c r="D2053" s="78" t="s">
        <v>352</v>
      </c>
      <c r="E2053" s="80">
        <v>30.241406650860601</v>
      </c>
    </row>
    <row r="2054" spans="1:5" ht="12.75" customHeight="1" x14ac:dyDescent="0.15">
      <c r="A2054" s="78">
        <v>24</v>
      </c>
      <c r="B2054" s="79" t="s">
        <v>2455</v>
      </c>
      <c r="C2054" s="78">
        <v>6413</v>
      </c>
      <c r="D2054" s="78" t="s">
        <v>351</v>
      </c>
      <c r="E2054" s="80">
        <v>43.197045339939898</v>
      </c>
    </row>
    <row r="2055" spans="1:5" ht="12.75" customHeight="1" x14ac:dyDescent="0.15">
      <c r="A2055" s="78">
        <v>24</v>
      </c>
      <c r="B2055" s="79" t="s">
        <v>2455</v>
      </c>
      <c r="C2055" s="78">
        <v>6416</v>
      </c>
      <c r="D2055" s="78" t="s">
        <v>350</v>
      </c>
      <c r="E2055" s="80">
        <v>69.421578285815698</v>
      </c>
    </row>
    <row r="2056" spans="1:5" ht="12.75" customHeight="1" x14ac:dyDescent="0.15">
      <c r="A2056" s="78">
        <v>24</v>
      </c>
      <c r="B2056" s="79" t="s">
        <v>2455</v>
      </c>
      <c r="C2056" s="78">
        <v>6417</v>
      </c>
      <c r="D2056" s="78" t="s">
        <v>2456</v>
      </c>
      <c r="E2056" s="80">
        <v>124.56580654896599</v>
      </c>
    </row>
    <row r="2057" spans="1:5" ht="12.75" customHeight="1" x14ac:dyDescent="0.15">
      <c r="A2057" s="78">
        <v>24</v>
      </c>
      <c r="B2057" s="79" t="s">
        <v>2455</v>
      </c>
      <c r="C2057" s="78">
        <v>6421</v>
      </c>
      <c r="D2057" s="78" t="s">
        <v>349</v>
      </c>
      <c r="E2057" s="80">
        <v>230.74801423509899</v>
      </c>
    </row>
    <row r="2058" spans="1:5" ht="12.75" customHeight="1" x14ac:dyDescent="0.15">
      <c r="A2058" s="78">
        <v>24</v>
      </c>
      <c r="B2058" s="79" t="s">
        <v>2455</v>
      </c>
      <c r="C2058" s="78">
        <v>6422</v>
      </c>
      <c r="D2058" s="78" t="s">
        <v>348</v>
      </c>
      <c r="E2058" s="80">
        <v>26.338980470587</v>
      </c>
    </row>
    <row r="2059" spans="1:5" ht="12.75" customHeight="1" x14ac:dyDescent="0.15">
      <c r="A2059" s="78">
        <v>24</v>
      </c>
      <c r="B2059" s="79" t="s">
        <v>2455</v>
      </c>
      <c r="C2059" s="78">
        <v>6423</v>
      </c>
      <c r="D2059" s="78" t="s">
        <v>347</v>
      </c>
      <c r="E2059" s="80">
        <v>35.180168402967197</v>
      </c>
    </row>
    <row r="2060" spans="1:5" ht="12.75" customHeight="1" x14ac:dyDescent="0.15">
      <c r="A2060" s="78">
        <v>24</v>
      </c>
      <c r="B2060" s="79" t="s">
        <v>2455</v>
      </c>
      <c r="C2060" s="78">
        <v>6432</v>
      </c>
      <c r="D2060" s="78" t="s">
        <v>346</v>
      </c>
      <c r="E2060" s="80">
        <v>39.851745103227898</v>
      </c>
    </row>
    <row r="2061" spans="1:5" ht="12.75" customHeight="1" x14ac:dyDescent="0.15">
      <c r="A2061" s="78">
        <v>24</v>
      </c>
      <c r="B2061" s="79" t="s">
        <v>2455</v>
      </c>
      <c r="C2061" s="78">
        <v>6433</v>
      </c>
      <c r="D2061" s="78" t="s">
        <v>345</v>
      </c>
      <c r="E2061" s="80">
        <v>18.419579564047901</v>
      </c>
    </row>
    <row r="2062" spans="1:5" ht="12.75" customHeight="1" x14ac:dyDescent="0.15">
      <c r="A2062" s="78">
        <v>24</v>
      </c>
      <c r="B2062" s="79" t="s">
        <v>2455</v>
      </c>
      <c r="C2062" s="78">
        <v>6434</v>
      </c>
      <c r="D2062" s="78" t="s">
        <v>344</v>
      </c>
      <c r="E2062" s="80">
        <v>20.915349454320701</v>
      </c>
    </row>
    <row r="2063" spans="1:5" ht="12.75" customHeight="1" x14ac:dyDescent="0.15">
      <c r="A2063" s="78">
        <v>24</v>
      </c>
      <c r="B2063" s="79" t="s">
        <v>2455</v>
      </c>
      <c r="C2063" s="78">
        <v>6435</v>
      </c>
      <c r="D2063" s="78" t="s">
        <v>343</v>
      </c>
      <c r="E2063" s="80">
        <v>16.794319111003599</v>
      </c>
    </row>
    <row r="2064" spans="1:5" ht="12.75" customHeight="1" x14ac:dyDescent="0.15">
      <c r="A2064" s="78">
        <v>24</v>
      </c>
      <c r="B2064" s="79" t="s">
        <v>2455</v>
      </c>
      <c r="C2064" s="78">
        <v>6436</v>
      </c>
      <c r="D2064" s="78" t="s">
        <v>342</v>
      </c>
      <c r="E2064" s="80">
        <v>116.656038658101</v>
      </c>
    </row>
    <row r="2065" spans="1:5" ht="12.75" customHeight="1" x14ac:dyDescent="0.15">
      <c r="A2065" s="78">
        <v>24</v>
      </c>
      <c r="B2065" s="79" t="s">
        <v>2455</v>
      </c>
      <c r="C2065" s="78">
        <v>6437</v>
      </c>
      <c r="D2065" s="78" t="s">
        <v>341</v>
      </c>
      <c r="E2065" s="80">
        <v>28.741837077267299</v>
      </c>
    </row>
    <row r="2066" spans="1:5" ht="12.75" customHeight="1" x14ac:dyDescent="0.15">
      <c r="A2066" s="78">
        <v>24</v>
      </c>
      <c r="B2066" s="79" t="s">
        <v>2455</v>
      </c>
      <c r="C2066" s="78">
        <v>6451</v>
      </c>
      <c r="D2066" s="78" t="s">
        <v>340</v>
      </c>
      <c r="E2066" s="80">
        <v>19.255831244197399</v>
      </c>
    </row>
    <row r="2067" spans="1:5" ht="12.75" customHeight="1" x14ac:dyDescent="0.15">
      <c r="A2067" s="78">
        <v>24</v>
      </c>
      <c r="B2067" s="79" t="s">
        <v>2455</v>
      </c>
      <c r="C2067" s="78">
        <v>6452</v>
      </c>
      <c r="D2067" s="78" t="s">
        <v>339</v>
      </c>
      <c r="E2067" s="80">
        <v>34.594586769281797</v>
      </c>
    </row>
    <row r="2068" spans="1:5" ht="12.75" customHeight="1" x14ac:dyDescent="0.15">
      <c r="A2068" s="78">
        <v>24</v>
      </c>
      <c r="B2068" s="79" t="s">
        <v>2455</v>
      </c>
      <c r="C2068" s="78">
        <v>6453</v>
      </c>
      <c r="D2068" s="78" t="s">
        <v>338</v>
      </c>
      <c r="E2068" s="80">
        <v>12.87598752807</v>
      </c>
    </row>
    <row r="2069" spans="1:5" ht="12.75" customHeight="1" x14ac:dyDescent="0.15">
      <c r="A2069" s="78">
        <v>24</v>
      </c>
      <c r="B2069" s="79" t="s">
        <v>2455</v>
      </c>
      <c r="C2069" s="78">
        <v>6454</v>
      </c>
      <c r="D2069" s="78" t="s">
        <v>337</v>
      </c>
      <c r="E2069" s="80">
        <v>12.293139711259</v>
      </c>
    </row>
    <row r="2070" spans="1:5" ht="12.75" customHeight="1" x14ac:dyDescent="0.15">
      <c r="A2070" s="78">
        <v>24</v>
      </c>
      <c r="B2070" s="79" t="s">
        <v>2455</v>
      </c>
      <c r="C2070" s="78">
        <v>6455</v>
      </c>
      <c r="D2070" s="78" t="s">
        <v>336</v>
      </c>
      <c r="E2070" s="80">
        <v>38.122712359277898</v>
      </c>
    </row>
    <row r="2071" spans="1:5" ht="12.75" customHeight="1" x14ac:dyDescent="0.15">
      <c r="A2071" s="78">
        <v>24</v>
      </c>
      <c r="B2071" s="79" t="s">
        <v>2455</v>
      </c>
      <c r="C2071" s="78">
        <v>6456</v>
      </c>
      <c r="D2071" s="78" t="s">
        <v>335</v>
      </c>
      <c r="E2071" s="80">
        <v>35.914823592295797</v>
      </c>
    </row>
    <row r="2072" spans="1:5" ht="12.75" customHeight="1" x14ac:dyDescent="0.15">
      <c r="A2072" s="78">
        <v>24</v>
      </c>
      <c r="B2072" s="79" t="s">
        <v>2455</v>
      </c>
      <c r="C2072" s="78">
        <v>6458</v>
      </c>
      <c r="D2072" s="78" t="s">
        <v>334</v>
      </c>
      <c r="E2072" s="80">
        <v>186.11762679431899</v>
      </c>
    </row>
    <row r="2073" spans="1:5" ht="12.75" customHeight="1" x14ac:dyDescent="0.15">
      <c r="A2073" s="78">
        <v>24</v>
      </c>
      <c r="B2073" s="79" t="s">
        <v>2455</v>
      </c>
      <c r="C2073" s="78">
        <v>6459</v>
      </c>
      <c r="D2073" s="78" t="s">
        <v>333</v>
      </c>
      <c r="E2073" s="80">
        <v>30.752440447106501</v>
      </c>
    </row>
    <row r="2074" spans="1:5" ht="12.75" customHeight="1" x14ac:dyDescent="0.15">
      <c r="A2074" s="78">
        <v>24</v>
      </c>
      <c r="B2074" s="79" t="s">
        <v>2455</v>
      </c>
      <c r="C2074" s="78">
        <v>6461</v>
      </c>
      <c r="D2074" s="78" t="s">
        <v>332</v>
      </c>
      <c r="E2074" s="80">
        <v>32.364606776855702</v>
      </c>
    </row>
    <row r="2075" spans="1:5" ht="12.75" customHeight="1" x14ac:dyDescent="0.15">
      <c r="A2075" s="78">
        <v>24</v>
      </c>
      <c r="B2075" s="79" t="s">
        <v>2455</v>
      </c>
      <c r="C2075" s="78">
        <v>6487</v>
      </c>
      <c r="D2075" s="78" t="s">
        <v>331</v>
      </c>
      <c r="E2075" s="80">
        <v>270.462628292234</v>
      </c>
    </row>
    <row r="2076" spans="1:5" ht="12.75" customHeight="1" x14ac:dyDescent="0.15">
      <c r="A2076" s="78">
        <v>24</v>
      </c>
      <c r="B2076" s="79" t="s">
        <v>2455</v>
      </c>
      <c r="C2076" s="78">
        <v>6504</v>
      </c>
      <c r="D2076" s="78" t="s">
        <v>330</v>
      </c>
      <c r="E2076" s="80">
        <v>26.940371759392502</v>
      </c>
    </row>
    <row r="2077" spans="1:5" ht="12.75" customHeight="1" x14ac:dyDescent="0.15">
      <c r="A2077" s="78">
        <v>24</v>
      </c>
      <c r="B2077" s="79" t="s">
        <v>2455</v>
      </c>
      <c r="C2077" s="78">
        <v>6511</v>
      </c>
      <c r="D2077" s="78" t="s">
        <v>329</v>
      </c>
      <c r="E2077" s="80">
        <v>37.962705982523602</v>
      </c>
    </row>
    <row r="2078" spans="1:5" ht="12.75" customHeight="1" x14ac:dyDescent="0.15">
      <c r="A2078" s="78">
        <v>24</v>
      </c>
      <c r="B2078" s="79" t="s">
        <v>2455</v>
      </c>
      <c r="C2078" s="78">
        <v>6512</v>
      </c>
      <c r="D2078" s="78" t="s">
        <v>328</v>
      </c>
      <c r="E2078" s="80">
        <v>260.93733988251398</v>
      </c>
    </row>
    <row r="2079" spans="1:5" ht="12.75" customHeight="1" x14ac:dyDescent="0.15">
      <c r="A2079" s="78">
        <v>25</v>
      </c>
      <c r="B2079" s="79" t="s">
        <v>2457</v>
      </c>
      <c r="C2079" s="78">
        <v>6601</v>
      </c>
      <c r="D2079" s="78" t="s">
        <v>327</v>
      </c>
      <c r="E2079" s="80">
        <v>12.3105131834436</v>
      </c>
    </row>
    <row r="2080" spans="1:5" ht="12.75" customHeight="1" x14ac:dyDescent="0.15">
      <c r="A2080" s="78">
        <v>25</v>
      </c>
      <c r="B2080" s="79" t="s">
        <v>2457</v>
      </c>
      <c r="C2080" s="78">
        <v>6602</v>
      </c>
      <c r="D2080" s="78" t="s">
        <v>326</v>
      </c>
      <c r="E2080" s="80">
        <v>20.782076680538001</v>
      </c>
    </row>
    <row r="2081" spans="1:5" ht="12.75" customHeight="1" x14ac:dyDescent="0.15">
      <c r="A2081" s="78">
        <v>25</v>
      </c>
      <c r="B2081" s="79" t="s">
        <v>2457</v>
      </c>
      <c r="C2081" s="78">
        <v>6603</v>
      </c>
      <c r="D2081" s="78" t="s">
        <v>325</v>
      </c>
      <c r="E2081" s="80">
        <v>16.987711910948398</v>
      </c>
    </row>
    <row r="2082" spans="1:5" ht="12.75" customHeight="1" x14ac:dyDescent="0.15">
      <c r="A2082" s="78">
        <v>25</v>
      </c>
      <c r="B2082" s="79" t="s">
        <v>2457</v>
      </c>
      <c r="C2082" s="78">
        <v>6604</v>
      </c>
      <c r="D2082" s="78" t="s">
        <v>324</v>
      </c>
      <c r="E2082" s="80">
        <v>18.261406492549799</v>
      </c>
    </row>
    <row r="2083" spans="1:5" ht="12.75" customHeight="1" x14ac:dyDescent="0.15">
      <c r="A2083" s="78">
        <v>25</v>
      </c>
      <c r="B2083" s="79" t="s">
        <v>2457</v>
      </c>
      <c r="C2083" s="78">
        <v>6605</v>
      </c>
      <c r="D2083" s="78" t="s">
        <v>323</v>
      </c>
      <c r="E2083" s="80">
        <v>20.513280401340701</v>
      </c>
    </row>
    <row r="2084" spans="1:5" ht="12.75" customHeight="1" x14ac:dyDescent="0.15">
      <c r="A2084" s="78">
        <v>25</v>
      </c>
      <c r="B2084" s="79" t="s">
        <v>2457</v>
      </c>
      <c r="C2084" s="78">
        <v>6606</v>
      </c>
      <c r="D2084" s="78" t="s">
        <v>322</v>
      </c>
      <c r="E2084" s="80">
        <v>25.744651453783501</v>
      </c>
    </row>
    <row r="2085" spans="1:5" ht="12.75" customHeight="1" x14ac:dyDescent="0.15">
      <c r="A2085" s="78">
        <v>25</v>
      </c>
      <c r="B2085" s="79" t="s">
        <v>2457</v>
      </c>
      <c r="C2085" s="78">
        <v>6607</v>
      </c>
      <c r="D2085" s="78" t="s">
        <v>321</v>
      </c>
      <c r="E2085" s="80">
        <v>77.398408974990204</v>
      </c>
    </row>
    <row r="2086" spans="1:5" ht="12.75" customHeight="1" x14ac:dyDescent="0.15">
      <c r="A2086" s="78">
        <v>25</v>
      </c>
      <c r="B2086" s="79" t="s">
        <v>2457</v>
      </c>
      <c r="C2086" s="78">
        <v>6608</v>
      </c>
      <c r="D2086" s="78" t="s">
        <v>320</v>
      </c>
      <c r="E2086" s="80">
        <v>45.500970303482902</v>
      </c>
    </row>
    <row r="2087" spans="1:5" ht="12.75" customHeight="1" x14ac:dyDescent="0.15">
      <c r="A2087" s="78">
        <v>25</v>
      </c>
      <c r="B2087" s="79" t="s">
        <v>2457</v>
      </c>
      <c r="C2087" s="78">
        <v>6609</v>
      </c>
      <c r="D2087" s="78" t="s">
        <v>319</v>
      </c>
      <c r="E2087" s="80">
        <v>13.1675860463661</v>
      </c>
    </row>
    <row r="2088" spans="1:5" ht="12.75" customHeight="1" x14ac:dyDescent="0.15">
      <c r="A2088" s="78">
        <v>25</v>
      </c>
      <c r="B2088" s="79" t="s">
        <v>2457</v>
      </c>
      <c r="C2088" s="78">
        <v>6610</v>
      </c>
      <c r="D2088" s="78" t="s">
        <v>318</v>
      </c>
      <c r="E2088" s="80">
        <v>16.308392421920601</v>
      </c>
    </row>
    <row r="2089" spans="1:5" ht="12.75" customHeight="1" x14ac:dyDescent="0.15">
      <c r="A2089" s="78">
        <v>25</v>
      </c>
      <c r="B2089" s="79" t="s">
        <v>2457</v>
      </c>
      <c r="C2089" s="78">
        <v>6611</v>
      </c>
      <c r="D2089" s="78" t="s">
        <v>317</v>
      </c>
      <c r="E2089" s="80">
        <v>16.6809122961428</v>
      </c>
    </row>
    <row r="2090" spans="1:5" ht="12.75" customHeight="1" x14ac:dyDescent="0.15">
      <c r="A2090" s="78">
        <v>25</v>
      </c>
      <c r="B2090" s="79" t="s">
        <v>2457</v>
      </c>
      <c r="C2090" s="78">
        <v>6612</v>
      </c>
      <c r="D2090" s="78" t="s">
        <v>316</v>
      </c>
      <c r="E2090" s="80">
        <v>61.074297211326801</v>
      </c>
    </row>
    <row r="2091" spans="1:5" ht="12.75" customHeight="1" x14ac:dyDescent="0.15">
      <c r="A2091" s="78">
        <v>25</v>
      </c>
      <c r="B2091" s="79" t="s">
        <v>2457</v>
      </c>
      <c r="C2091" s="78">
        <v>6613</v>
      </c>
      <c r="D2091" s="78" t="s">
        <v>315</v>
      </c>
      <c r="E2091" s="80">
        <v>22.737115798411999</v>
      </c>
    </row>
    <row r="2092" spans="1:5" ht="12.75" customHeight="1" x14ac:dyDescent="0.15">
      <c r="A2092" s="78">
        <v>25</v>
      </c>
      <c r="B2092" s="79" t="s">
        <v>2457</v>
      </c>
      <c r="C2092" s="78">
        <v>6614</v>
      </c>
      <c r="D2092" s="78" t="s">
        <v>314</v>
      </c>
      <c r="E2092" s="80">
        <v>19.368924223867602</v>
      </c>
    </row>
    <row r="2093" spans="1:5" ht="12.75" customHeight="1" x14ac:dyDescent="0.15">
      <c r="A2093" s="78">
        <v>25</v>
      </c>
      <c r="B2093" s="79" t="s">
        <v>2457</v>
      </c>
      <c r="C2093" s="78">
        <v>6615</v>
      </c>
      <c r="D2093" s="78" t="s">
        <v>313</v>
      </c>
      <c r="E2093" s="80">
        <v>20.4010990945157</v>
      </c>
    </row>
    <row r="2094" spans="1:5" ht="12.75" customHeight="1" x14ac:dyDescent="0.15">
      <c r="A2094" s="78">
        <v>25</v>
      </c>
      <c r="B2094" s="79" t="s">
        <v>2457</v>
      </c>
      <c r="C2094" s="78">
        <v>6616</v>
      </c>
      <c r="D2094" s="78" t="s">
        <v>312</v>
      </c>
      <c r="E2094" s="80">
        <v>56.522230381461902</v>
      </c>
    </row>
    <row r="2095" spans="1:5" ht="12.75" customHeight="1" x14ac:dyDescent="0.15">
      <c r="A2095" s="78">
        <v>25</v>
      </c>
      <c r="B2095" s="79" t="s">
        <v>2457</v>
      </c>
      <c r="C2095" s="78">
        <v>6617</v>
      </c>
      <c r="D2095" s="78" t="s">
        <v>311</v>
      </c>
      <c r="E2095" s="80">
        <v>46.491871767716098</v>
      </c>
    </row>
    <row r="2096" spans="1:5" ht="12.75" customHeight="1" x14ac:dyDescent="0.15">
      <c r="A2096" s="78">
        <v>25</v>
      </c>
      <c r="B2096" s="79" t="s">
        <v>2457</v>
      </c>
      <c r="C2096" s="78">
        <v>6618</v>
      </c>
      <c r="D2096" s="78" t="s">
        <v>310</v>
      </c>
      <c r="E2096" s="80">
        <v>25.971299047977499</v>
      </c>
    </row>
    <row r="2097" spans="1:5" ht="12.75" customHeight="1" x14ac:dyDescent="0.15">
      <c r="A2097" s="78">
        <v>25</v>
      </c>
      <c r="B2097" s="79" t="s">
        <v>2457</v>
      </c>
      <c r="C2097" s="78">
        <v>6619</v>
      </c>
      <c r="D2097" s="78" t="s">
        <v>309</v>
      </c>
      <c r="E2097" s="80">
        <v>15.811059220180701</v>
      </c>
    </row>
    <row r="2098" spans="1:5" ht="12.75" customHeight="1" x14ac:dyDescent="0.15">
      <c r="A2098" s="78">
        <v>25</v>
      </c>
      <c r="B2098" s="79" t="s">
        <v>2457</v>
      </c>
      <c r="C2098" s="78">
        <v>6620</v>
      </c>
      <c r="D2098" s="78" t="s">
        <v>308</v>
      </c>
      <c r="E2098" s="80">
        <v>26.7132415590684</v>
      </c>
    </row>
    <row r="2099" spans="1:5" ht="12.75" customHeight="1" x14ac:dyDescent="0.15">
      <c r="A2099" s="78">
        <v>25</v>
      </c>
      <c r="B2099" s="79" t="s">
        <v>2457</v>
      </c>
      <c r="C2099" s="78">
        <v>6621</v>
      </c>
      <c r="D2099" s="78" t="s">
        <v>307</v>
      </c>
      <c r="E2099" s="80">
        <v>267.645900469271</v>
      </c>
    </row>
    <row r="2100" spans="1:5" ht="12.75" customHeight="1" x14ac:dyDescent="0.15">
      <c r="A2100" s="78">
        <v>25</v>
      </c>
      <c r="B2100" s="79" t="s">
        <v>2457</v>
      </c>
      <c r="C2100" s="78">
        <v>6622</v>
      </c>
      <c r="D2100" s="78" t="s">
        <v>306</v>
      </c>
      <c r="E2100" s="80">
        <v>21.091172774845401</v>
      </c>
    </row>
    <row r="2101" spans="1:5" ht="12.75" customHeight="1" x14ac:dyDescent="0.15">
      <c r="A2101" s="78">
        <v>25</v>
      </c>
      <c r="B2101" s="79" t="s">
        <v>2457</v>
      </c>
      <c r="C2101" s="78">
        <v>6623</v>
      </c>
      <c r="D2101" s="78" t="s">
        <v>305</v>
      </c>
      <c r="E2101" s="80">
        <v>38.907665877265401</v>
      </c>
    </row>
    <row r="2102" spans="1:5" ht="12.75" customHeight="1" x14ac:dyDescent="0.15">
      <c r="A2102" s="78">
        <v>25</v>
      </c>
      <c r="B2102" s="79" t="s">
        <v>2457</v>
      </c>
      <c r="C2102" s="78">
        <v>6624</v>
      </c>
      <c r="D2102" s="78" t="s">
        <v>304</v>
      </c>
      <c r="E2102" s="80">
        <v>8.1581795203622391</v>
      </c>
    </row>
    <row r="2103" spans="1:5" ht="12.75" customHeight="1" x14ac:dyDescent="0.15">
      <c r="A2103" s="78">
        <v>25</v>
      </c>
      <c r="B2103" s="79" t="s">
        <v>2457</v>
      </c>
      <c r="C2103" s="78">
        <v>6625</v>
      </c>
      <c r="D2103" s="78" t="s">
        <v>303</v>
      </c>
      <c r="E2103" s="80">
        <v>8.9142963535667992</v>
      </c>
    </row>
    <row r="2104" spans="1:5" ht="12.75" customHeight="1" x14ac:dyDescent="0.15">
      <c r="A2104" s="78">
        <v>25</v>
      </c>
      <c r="B2104" s="79" t="s">
        <v>2457</v>
      </c>
      <c r="C2104" s="78">
        <v>6626</v>
      </c>
      <c r="D2104" s="78" t="s">
        <v>302</v>
      </c>
      <c r="E2104" s="80">
        <v>35.802563928093299</v>
      </c>
    </row>
    <row r="2105" spans="1:5" ht="12.75" customHeight="1" x14ac:dyDescent="0.15">
      <c r="A2105" s="78">
        <v>25</v>
      </c>
      <c r="B2105" s="79" t="s">
        <v>2457</v>
      </c>
      <c r="C2105" s="78">
        <v>6627</v>
      </c>
      <c r="D2105" s="78" t="s">
        <v>301</v>
      </c>
      <c r="E2105" s="80">
        <v>11.1907959900783</v>
      </c>
    </row>
    <row r="2106" spans="1:5" ht="12.75" customHeight="1" x14ac:dyDescent="0.15">
      <c r="A2106" s="78">
        <v>25</v>
      </c>
      <c r="B2106" s="79" t="s">
        <v>2457</v>
      </c>
      <c r="C2106" s="78">
        <v>6628</v>
      </c>
      <c r="D2106" s="78" t="s">
        <v>300</v>
      </c>
      <c r="E2106" s="80">
        <v>75.525950610757207</v>
      </c>
    </row>
    <row r="2107" spans="1:5" ht="12.75" customHeight="1" x14ac:dyDescent="0.15">
      <c r="A2107" s="78">
        <v>25</v>
      </c>
      <c r="B2107" s="79" t="s">
        <v>2457</v>
      </c>
      <c r="C2107" s="78">
        <v>6629</v>
      </c>
      <c r="D2107" s="78" t="s">
        <v>299</v>
      </c>
      <c r="E2107" s="80">
        <v>29.068967083638299</v>
      </c>
    </row>
    <row r="2108" spans="1:5" ht="12.75" customHeight="1" x14ac:dyDescent="0.15">
      <c r="A2108" s="78">
        <v>25</v>
      </c>
      <c r="B2108" s="79" t="s">
        <v>2457</v>
      </c>
      <c r="C2108" s="78">
        <v>6630</v>
      </c>
      <c r="D2108" s="78" t="s">
        <v>298</v>
      </c>
      <c r="E2108" s="80">
        <v>95.931122176472499</v>
      </c>
    </row>
    <row r="2109" spans="1:5" ht="12.75" customHeight="1" x14ac:dyDescent="0.15">
      <c r="A2109" s="78">
        <v>25</v>
      </c>
      <c r="B2109" s="79" t="s">
        <v>2457</v>
      </c>
      <c r="C2109" s="78">
        <v>6631</v>
      </c>
      <c r="D2109" s="78" t="s">
        <v>297</v>
      </c>
      <c r="E2109" s="80">
        <v>32.787743617613103</v>
      </c>
    </row>
    <row r="2110" spans="1:5" ht="12.75" customHeight="1" x14ac:dyDescent="0.15">
      <c r="A2110" s="78">
        <v>25</v>
      </c>
      <c r="B2110" s="79" t="s">
        <v>2457</v>
      </c>
      <c r="C2110" s="78">
        <v>6632</v>
      </c>
      <c r="D2110" s="78" t="s">
        <v>296</v>
      </c>
      <c r="E2110" s="80">
        <v>18.734768481203002</v>
      </c>
    </row>
    <row r="2111" spans="1:5" ht="12.75" customHeight="1" x14ac:dyDescent="0.15">
      <c r="A2111" s="78">
        <v>25</v>
      </c>
      <c r="B2111" s="79" t="s">
        <v>2457</v>
      </c>
      <c r="C2111" s="78">
        <v>6633</v>
      </c>
      <c r="D2111" s="78" t="s">
        <v>295</v>
      </c>
      <c r="E2111" s="80">
        <v>59.788986899282598</v>
      </c>
    </row>
    <row r="2112" spans="1:5" ht="12.75" customHeight="1" x14ac:dyDescent="0.15">
      <c r="A2112" s="78">
        <v>25</v>
      </c>
      <c r="B2112" s="79" t="s">
        <v>2457</v>
      </c>
      <c r="C2112" s="78">
        <v>6634</v>
      </c>
      <c r="D2112" s="78" t="s">
        <v>294</v>
      </c>
      <c r="E2112" s="80">
        <v>31.328780010653901</v>
      </c>
    </row>
    <row r="2113" spans="1:5" ht="12.75" customHeight="1" x14ac:dyDescent="0.15">
      <c r="A2113" s="78">
        <v>25</v>
      </c>
      <c r="B2113" s="79" t="s">
        <v>2457</v>
      </c>
      <c r="C2113" s="78">
        <v>6635</v>
      </c>
      <c r="D2113" s="78" t="s">
        <v>293</v>
      </c>
      <c r="E2113" s="80">
        <v>16.144811709119299</v>
      </c>
    </row>
    <row r="2114" spans="1:5" ht="12.75" customHeight="1" x14ac:dyDescent="0.15">
      <c r="A2114" s="78">
        <v>25</v>
      </c>
      <c r="B2114" s="79" t="s">
        <v>2457</v>
      </c>
      <c r="C2114" s="78">
        <v>6636</v>
      </c>
      <c r="D2114" s="78" t="s">
        <v>292</v>
      </c>
      <c r="E2114" s="80">
        <v>13.081689529169701</v>
      </c>
    </row>
    <row r="2115" spans="1:5" ht="12.75" customHeight="1" x14ac:dyDescent="0.15">
      <c r="A2115" s="78">
        <v>25</v>
      </c>
      <c r="B2115" s="79" t="s">
        <v>2457</v>
      </c>
      <c r="C2115" s="78">
        <v>6637</v>
      </c>
      <c r="D2115" s="78" t="s">
        <v>291</v>
      </c>
      <c r="E2115" s="80">
        <v>12.9162279782967</v>
      </c>
    </row>
    <row r="2116" spans="1:5" ht="12.75" customHeight="1" x14ac:dyDescent="0.15">
      <c r="A2116" s="78">
        <v>25</v>
      </c>
      <c r="B2116" s="79" t="s">
        <v>2457</v>
      </c>
      <c r="C2116" s="78">
        <v>6638</v>
      </c>
      <c r="D2116" s="78" t="s">
        <v>290</v>
      </c>
      <c r="E2116" s="80">
        <v>74.917542944784202</v>
      </c>
    </row>
    <row r="2117" spans="1:5" ht="12.75" customHeight="1" x14ac:dyDescent="0.15">
      <c r="A2117" s="78">
        <v>25</v>
      </c>
      <c r="B2117" s="79" t="s">
        <v>2457</v>
      </c>
      <c r="C2117" s="78">
        <v>6639</v>
      </c>
      <c r="D2117" s="78" t="s">
        <v>289</v>
      </c>
      <c r="E2117" s="80">
        <v>11.588771412196801</v>
      </c>
    </row>
    <row r="2118" spans="1:5" ht="12.75" customHeight="1" x14ac:dyDescent="0.15">
      <c r="A2118" s="78">
        <v>25</v>
      </c>
      <c r="B2118" s="79" t="s">
        <v>2457</v>
      </c>
      <c r="C2118" s="78">
        <v>6640</v>
      </c>
      <c r="D2118" s="78" t="s">
        <v>288</v>
      </c>
      <c r="E2118" s="80">
        <v>57.765736253909303</v>
      </c>
    </row>
    <row r="2119" spans="1:5" ht="12.75" customHeight="1" x14ac:dyDescent="0.15">
      <c r="A2119" s="78">
        <v>25</v>
      </c>
      <c r="B2119" s="79" t="s">
        <v>2457</v>
      </c>
      <c r="C2119" s="78">
        <v>6641</v>
      </c>
      <c r="D2119" s="78" t="s">
        <v>287</v>
      </c>
      <c r="E2119" s="80">
        <v>25.083514420808498</v>
      </c>
    </row>
    <row r="2120" spans="1:5" ht="12.75" customHeight="1" x14ac:dyDescent="0.15">
      <c r="A2120" s="78">
        <v>25</v>
      </c>
      <c r="B2120" s="79" t="s">
        <v>2457</v>
      </c>
      <c r="C2120" s="78">
        <v>6642</v>
      </c>
      <c r="D2120" s="78" t="s">
        <v>286</v>
      </c>
      <c r="E2120" s="80">
        <v>35.495794769850903</v>
      </c>
    </row>
    <row r="2121" spans="1:5" ht="12.75" customHeight="1" x14ac:dyDescent="0.15">
      <c r="A2121" s="78">
        <v>25</v>
      </c>
      <c r="B2121" s="79" t="s">
        <v>2457</v>
      </c>
      <c r="C2121" s="78">
        <v>6643</v>
      </c>
      <c r="D2121" s="78" t="s">
        <v>285</v>
      </c>
      <c r="E2121" s="80">
        <v>87.599890263571197</v>
      </c>
    </row>
    <row r="2122" spans="1:5" ht="12.75" customHeight="1" x14ac:dyDescent="0.15">
      <c r="A2122" s="78">
        <v>25</v>
      </c>
      <c r="B2122" s="79" t="s">
        <v>2457</v>
      </c>
      <c r="C2122" s="78">
        <v>6644</v>
      </c>
      <c r="D2122" s="78" t="s">
        <v>284</v>
      </c>
      <c r="E2122" s="80">
        <v>57.893301566452699</v>
      </c>
    </row>
    <row r="2123" spans="1:5" ht="12.75" customHeight="1" x14ac:dyDescent="0.15">
      <c r="A2123" s="78">
        <v>25</v>
      </c>
      <c r="B2123" s="79" t="s">
        <v>2457</v>
      </c>
      <c r="C2123" s="78">
        <v>6645</v>
      </c>
      <c r="D2123" s="78" t="s">
        <v>283</v>
      </c>
      <c r="E2123" s="80">
        <v>67.657136795983604</v>
      </c>
    </row>
    <row r="2124" spans="1:5" ht="12.75" customHeight="1" x14ac:dyDescent="0.15">
      <c r="A2124" s="78">
        <v>26</v>
      </c>
      <c r="B2124" s="79" t="s">
        <v>2458</v>
      </c>
      <c r="C2124" s="78">
        <v>6702</v>
      </c>
      <c r="D2124" s="78" t="s">
        <v>282</v>
      </c>
      <c r="E2124" s="80">
        <v>36.735702737595901</v>
      </c>
    </row>
    <row r="2125" spans="1:5" ht="12.75" customHeight="1" x14ac:dyDescent="0.15">
      <c r="A2125" s="78">
        <v>26</v>
      </c>
      <c r="B2125" s="79" t="s">
        <v>2458</v>
      </c>
      <c r="C2125" s="78">
        <v>6703</v>
      </c>
      <c r="D2125" s="78" t="s">
        <v>281</v>
      </c>
      <c r="E2125" s="80">
        <v>20.492545533818099</v>
      </c>
    </row>
    <row r="2126" spans="1:5" ht="12.75" customHeight="1" x14ac:dyDescent="0.15">
      <c r="A2126" s="78">
        <v>26</v>
      </c>
      <c r="B2126" s="79" t="s">
        <v>2458</v>
      </c>
      <c r="C2126" s="78">
        <v>6704</v>
      </c>
      <c r="D2126" s="78" t="s">
        <v>280</v>
      </c>
      <c r="E2126" s="80">
        <v>12.558221031099499</v>
      </c>
    </row>
    <row r="2127" spans="1:5" ht="12.75" customHeight="1" x14ac:dyDescent="0.15">
      <c r="A2127" s="78">
        <v>26</v>
      </c>
      <c r="B2127" s="79" t="s">
        <v>2458</v>
      </c>
      <c r="C2127" s="78">
        <v>6706</v>
      </c>
      <c r="D2127" s="78" t="s">
        <v>279</v>
      </c>
      <c r="E2127" s="80">
        <v>11.521523642979</v>
      </c>
    </row>
    <row r="2128" spans="1:5" ht="12.75" customHeight="1" x14ac:dyDescent="0.15">
      <c r="A2128" s="78">
        <v>26</v>
      </c>
      <c r="B2128" s="79" t="s">
        <v>2458</v>
      </c>
      <c r="C2128" s="78">
        <v>6708</v>
      </c>
      <c r="D2128" s="78" t="s">
        <v>278</v>
      </c>
      <c r="E2128" s="80">
        <v>57.492415117556902</v>
      </c>
    </row>
    <row r="2129" spans="1:5" ht="12.75" customHeight="1" x14ac:dyDescent="0.15">
      <c r="A2129" s="78">
        <v>26</v>
      </c>
      <c r="B2129" s="79" t="s">
        <v>2458</v>
      </c>
      <c r="C2129" s="78">
        <v>6709</v>
      </c>
      <c r="D2129" s="78" t="s">
        <v>277</v>
      </c>
      <c r="E2129" s="80">
        <v>41.3224148628357</v>
      </c>
    </row>
    <row r="2130" spans="1:5" ht="12.75" customHeight="1" x14ac:dyDescent="0.15">
      <c r="A2130" s="78">
        <v>26</v>
      </c>
      <c r="B2130" s="79" t="s">
        <v>2458</v>
      </c>
      <c r="C2130" s="78">
        <v>6710</v>
      </c>
      <c r="D2130" s="78" t="s">
        <v>276</v>
      </c>
      <c r="E2130" s="80">
        <v>31.9482658700238</v>
      </c>
    </row>
    <row r="2131" spans="1:5" ht="12.75" customHeight="1" x14ac:dyDescent="0.15">
      <c r="A2131" s="78">
        <v>26</v>
      </c>
      <c r="B2131" s="79" t="s">
        <v>2458</v>
      </c>
      <c r="C2131" s="78">
        <v>6711</v>
      </c>
      <c r="D2131" s="78" t="s">
        <v>275</v>
      </c>
      <c r="E2131" s="80">
        <v>95.224553142800801</v>
      </c>
    </row>
    <row r="2132" spans="1:5" ht="12.75" customHeight="1" x14ac:dyDescent="0.15">
      <c r="A2132" s="78">
        <v>26</v>
      </c>
      <c r="B2132" s="79" t="s">
        <v>2458</v>
      </c>
      <c r="C2132" s="78">
        <v>6712</v>
      </c>
      <c r="D2132" s="78" t="s">
        <v>274</v>
      </c>
      <c r="E2132" s="80">
        <v>38.693121215275397</v>
      </c>
    </row>
    <row r="2133" spans="1:5" ht="12.75" customHeight="1" x14ac:dyDescent="0.15">
      <c r="A2133" s="78">
        <v>26</v>
      </c>
      <c r="B2133" s="79" t="s">
        <v>2458</v>
      </c>
      <c r="C2133" s="78">
        <v>6713</v>
      </c>
      <c r="D2133" s="78" t="s">
        <v>273</v>
      </c>
      <c r="E2133" s="80">
        <v>5.1653999534255703</v>
      </c>
    </row>
    <row r="2134" spans="1:5" ht="12.75" customHeight="1" x14ac:dyDescent="0.15">
      <c r="A2134" s="78">
        <v>26</v>
      </c>
      <c r="B2134" s="79" t="s">
        <v>2458</v>
      </c>
      <c r="C2134" s="78">
        <v>6715</v>
      </c>
      <c r="D2134" s="78" t="s">
        <v>272</v>
      </c>
      <c r="E2134" s="80">
        <v>16.161040983839001</v>
      </c>
    </row>
    <row r="2135" spans="1:5" ht="12.75" customHeight="1" x14ac:dyDescent="0.15">
      <c r="A2135" s="78">
        <v>26</v>
      </c>
      <c r="B2135" s="79" t="s">
        <v>2458</v>
      </c>
      <c r="C2135" s="78">
        <v>6716</v>
      </c>
      <c r="D2135" s="78" t="s">
        <v>271</v>
      </c>
      <c r="E2135" s="80">
        <v>6.5272586758316899</v>
      </c>
    </row>
    <row r="2136" spans="1:5" ht="12.75" customHeight="1" x14ac:dyDescent="0.15">
      <c r="A2136" s="78">
        <v>26</v>
      </c>
      <c r="B2136" s="79" t="s">
        <v>2458</v>
      </c>
      <c r="C2136" s="78">
        <v>6718</v>
      </c>
      <c r="D2136" s="78" t="s">
        <v>270</v>
      </c>
      <c r="E2136" s="80">
        <v>14.109702346587</v>
      </c>
    </row>
    <row r="2137" spans="1:5" ht="12.75" customHeight="1" x14ac:dyDescent="0.15">
      <c r="A2137" s="78">
        <v>26</v>
      </c>
      <c r="B2137" s="79" t="s">
        <v>2458</v>
      </c>
      <c r="C2137" s="78">
        <v>6719</v>
      </c>
      <c r="D2137" s="78" t="s">
        <v>269</v>
      </c>
      <c r="E2137" s="80">
        <v>26.341769188323099</v>
      </c>
    </row>
    <row r="2138" spans="1:5" ht="12.75" customHeight="1" x14ac:dyDescent="0.15">
      <c r="A2138" s="78">
        <v>26</v>
      </c>
      <c r="B2138" s="79" t="s">
        <v>2458</v>
      </c>
      <c r="C2138" s="78">
        <v>6721</v>
      </c>
      <c r="D2138" s="78" t="s">
        <v>268</v>
      </c>
      <c r="E2138" s="80">
        <v>7.1892958313806501</v>
      </c>
    </row>
    <row r="2139" spans="1:5" ht="12.75" customHeight="1" x14ac:dyDescent="0.15">
      <c r="A2139" s="78">
        <v>26</v>
      </c>
      <c r="B2139" s="79" t="s">
        <v>2458</v>
      </c>
      <c r="C2139" s="78">
        <v>6722</v>
      </c>
      <c r="D2139" s="78" t="s">
        <v>267</v>
      </c>
      <c r="E2139" s="80">
        <v>14.063685740264001</v>
      </c>
    </row>
    <row r="2140" spans="1:5" ht="12.75" customHeight="1" x14ac:dyDescent="0.15">
      <c r="A2140" s="78">
        <v>26</v>
      </c>
      <c r="B2140" s="79" t="s">
        <v>2458</v>
      </c>
      <c r="C2140" s="78">
        <v>6724</v>
      </c>
      <c r="D2140" s="78" t="s">
        <v>266</v>
      </c>
      <c r="E2140" s="80">
        <v>15.330382389235901</v>
      </c>
    </row>
    <row r="2141" spans="1:5" ht="12.75" customHeight="1" x14ac:dyDescent="0.15">
      <c r="A2141" s="78">
        <v>26</v>
      </c>
      <c r="B2141" s="79" t="s">
        <v>2458</v>
      </c>
      <c r="C2141" s="78">
        <v>6729</v>
      </c>
      <c r="D2141" s="78" t="s">
        <v>265</v>
      </c>
      <c r="E2141" s="80">
        <v>137.04451806958701</v>
      </c>
    </row>
    <row r="2142" spans="1:5" ht="12.75" customHeight="1" x14ac:dyDescent="0.15">
      <c r="A2142" s="78">
        <v>26</v>
      </c>
      <c r="B2142" s="79" t="s">
        <v>2458</v>
      </c>
      <c r="C2142" s="78">
        <v>6730</v>
      </c>
      <c r="D2142" s="78" t="s">
        <v>264</v>
      </c>
      <c r="E2142" s="80">
        <v>97.934548464087996</v>
      </c>
    </row>
    <row r="2143" spans="1:5" ht="12.75" customHeight="1" x14ac:dyDescent="0.15">
      <c r="A2143" s="78">
        <v>26</v>
      </c>
      <c r="B2143" s="79" t="s">
        <v>2458</v>
      </c>
      <c r="C2143" s="78">
        <v>6741</v>
      </c>
      <c r="D2143" s="78" t="s">
        <v>263</v>
      </c>
      <c r="E2143" s="80">
        <v>14.9666189496239</v>
      </c>
    </row>
    <row r="2144" spans="1:5" ht="12.75" customHeight="1" x14ac:dyDescent="0.15">
      <c r="A2144" s="78">
        <v>26</v>
      </c>
      <c r="B2144" s="79" t="s">
        <v>2458</v>
      </c>
      <c r="C2144" s="78">
        <v>6742</v>
      </c>
      <c r="D2144" s="78" t="s">
        <v>262</v>
      </c>
      <c r="E2144" s="80">
        <v>42.304393973165901</v>
      </c>
    </row>
    <row r="2145" spans="1:5" ht="12.75" customHeight="1" x14ac:dyDescent="0.15">
      <c r="A2145" s="78">
        <v>26</v>
      </c>
      <c r="B2145" s="79" t="s">
        <v>2458</v>
      </c>
      <c r="C2145" s="78">
        <v>6743</v>
      </c>
      <c r="D2145" s="78" t="s">
        <v>261</v>
      </c>
      <c r="E2145" s="80">
        <v>29.032447487904602</v>
      </c>
    </row>
    <row r="2146" spans="1:5" ht="12.75" customHeight="1" x14ac:dyDescent="0.15">
      <c r="A2146" s="78">
        <v>26</v>
      </c>
      <c r="B2146" s="79" t="s">
        <v>2458</v>
      </c>
      <c r="C2146" s="78">
        <v>6744</v>
      </c>
      <c r="D2146" s="78" t="s">
        <v>260</v>
      </c>
      <c r="E2146" s="80">
        <v>4.5691620123310397</v>
      </c>
    </row>
    <row r="2147" spans="1:5" ht="12.75" customHeight="1" x14ac:dyDescent="0.15">
      <c r="A2147" s="78">
        <v>26</v>
      </c>
      <c r="B2147" s="79" t="s">
        <v>2458</v>
      </c>
      <c r="C2147" s="78">
        <v>6745</v>
      </c>
      <c r="D2147" s="78" t="s">
        <v>259</v>
      </c>
      <c r="E2147" s="80">
        <v>11.045622281277399</v>
      </c>
    </row>
    <row r="2148" spans="1:5" ht="12.75" customHeight="1" x14ac:dyDescent="0.15">
      <c r="A2148" s="78">
        <v>26</v>
      </c>
      <c r="B2148" s="79" t="s">
        <v>2458</v>
      </c>
      <c r="C2148" s="78">
        <v>6748</v>
      </c>
      <c r="D2148" s="78" t="s">
        <v>258</v>
      </c>
      <c r="E2148" s="80">
        <v>16.884516975553101</v>
      </c>
    </row>
    <row r="2149" spans="1:5" ht="12.75" customHeight="1" x14ac:dyDescent="0.15">
      <c r="A2149" s="78">
        <v>26</v>
      </c>
      <c r="B2149" s="79" t="s">
        <v>2458</v>
      </c>
      <c r="C2149" s="78">
        <v>6750</v>
      </c>
      <c r="D2149" s="78" t="s">
        <v>257</v>
      </c>
      <c r="E2149" s="80">
        <v>17.510944998925101</v>
      </c>
    </row>
    <row r="2150" spans="1:5" ht="12.75" customHeight="1" x14ac:dyDescent="0.15">
      <c r="A2150" s="78">
        <v>26</v>
      </c>
      <c r="B2150" s="79" t="s">
        <v>2458</v>
      </c>
      <c r="C2150" s="78">
        <v>6751</v>
      </c>
      <c r="D2150" s="78" t="s">
        <v>256</v>
      </c>
      <c r="E2150" s="80">
        <v>28.334279189650498</v>
      </c>
    </row>
    <row r="2151" spans="1:5" ht="12.75" customHeight="1" x14ac:dyDescent="0.15">
      <c r="A2151" s="78">
        <v>26</v>
      </c>
      <c r="B2151" s="79" t="s">
        <v>2458</v>
      </c>
      <c r="C2151" s="78">
        <v>6753</v>
      </c>
      <c r="D2151" s="78" t="s">
        <v>255</v>
      </c>
      <c r="E2151" s="80">
        <v>27.9256236643627</v>
      </c>
    </row>
    <row r="2152" spans="1:5" ht="12.75" customHeight="1" x14ac:dyDescent="0.15">
      <c r="A2152" s="78">
        <v>26</v>
      </c>
      <c r="B2152" s="79" t="s">
        <v>2458</v>
      </c>
      <c r="C2152" s="78">
        <v>6754</v>
      </c>
      <c r="D2152" s="78" t="s">
        <v>254</v>
      </c>
      <c r="E2152" s="80">
        <v>58.436510786335504</v>
      </c>
    </row>
    <row r="2153" spans="1:5" ht="12.75" customHeight="1" x14ac:dyDescent="0.15">
      <c r="A2153" s="78">
        <v>26</v>
      </c>
      <c r="B2153" s="79" t="s">
        <v>2458</v>
      </c>
      <c r="C2153" s="78">
        <v>6757</v>
      </c>
      <c r="D2153" s="78" t="s">
        <v>253</v>
      </c>
      <c r="E2153" s="80">
        <v>60.195819389671897</v>
      </c>
    </row>
    <row r="2154" spans="1:5" ht="12.75" customHeight="1" x14ac:dyDescent="0.15">
      <c r="A2154" s="78">
        <v>26</v>
      </c>
      <c r="B2154" s="79" t="s">
        <v>2458</v>
      </c>
      <c r="C2154" s="78">
        <v>6758</v>
      </c>
      <c r="D2154" s="78" t="s">
        <v>252</v>
      </c>
      <c r="E2154" s="80">
        <v>22.8629015543608</v>
      </c>
    </row>
    <row r="2155" spans="1:5" ht="12.75" customHeight="1" x14ac:dyDescent="0.15">
      <c r="A2155" s="78">
        <v>26</v>
      </c>
      <c r="B2155" s="79" t="s">
        <v>2458</v>
      </c>
      <c r="C2155" s="78">
        <v>6759</v>
      </c>
      <c r="D2155" s="78" t="s">
        <v>251</v>
      </c>
      <c r="E2155" s="80">
        <v>15.1775192371401</v>
      </c>
    </row>
    <row r="2156" spans="1:5" ht="12.75" customHeight="1" x14ac:dyDescent="0.15">
      <c r="A2156" s="78">
        <v>26</v>
      </c>
      <c r="B2156" s="79" t="s">
        <v>2458</v>
      </c>
      <c r="C2156" s="78">
        <v>6771</v>
      </c>
      <c r="D2156" s="78" t="s">
        <v>250</v>
      </c>
      <c r="E2156" s="80">
        <v>40.651881143266998</v>
      </c>
    </row>
    <row r="2157" spans="1:5" ht="12.75" customHeight="1" x14ac:dyDescent="0.15">
      <c r="A2157" s="78">
        <v>26</v>
      </c>
      <c r="B2157" s="79" t="s">
        <v>2458</v>
      </c>
      <c r="C2157" s="78">
        <v>6773</v>
      </c>
      <c r="D2157" s="78" t="s">
        <v>249</v>
      </c>
      <c r="E2157" s="80">
        <v>10.248826772150201</v>
      </c>
    </row>
    <row r="2158" spans="1:5" ht="12.75" customHeight="1" x14ac:dyDescent="0.15">
      <c r="A2158" s="78">
        <v>26</v>
      </c>
      <c r="B2158" s="79" t="s">
        <v>2458</v>
      </c>
      <c r="C2158" s="78">
        <v>6774</v>
      </c>
      <c r="D2158" s="78" t="s">
        <v>248</v>
      </c>
      <c r="E2158" s="80">
        <v>41.2663420494221</v>
      </c>
    </row>
    <row r="2159" spans="1:5" ht="12.75" customHeight="1" x14ac:dyDescent="0.15">
      <c r="A2159" s="78">
        <v>26</v>
      </c>
      <c r="B2159" s="79" t="s">
        <v>2458</v>
      </c>
      <c r="C2159" s="78">
        <v>6775</v>
      </c>
      <c r="D2159" s="78" t="s">
        <v>247</v>
      </c>
      <c r="E2159" s="80">
        <v>25.962832151724101</v>
      </c>
    </row>
    <row r="2160" spans="1:5" ht="12.75" customHeight="1" x14ac:dyDescent="0.15">
      <c r="A2160" s="78">
        <v>26</v>
      </c>
      <c r="B2160" s="79" t="s">
        <v>2458</v>
      </c>
      <c r="C2160" s="78">
        <v>6778</v>
      </c>
      <c r="D2160" s="78" t="s">
        <v>246</v>
      </c>
      <c r="E2160" s="80">
        <v>37.902108634978902</v>
      </c>
    </row>
    <row r="2161" spans="1:5" ht="12.75" customHeight="1" x14ac:dyDescent="0.15">
      <c r="A2161" s="78">
        <v>26</v>
      </c>
      <c r="B2161" s="79" t="s">
        <v>2458</v>
      </c>
      <c r="C2161" s="78">
        <v>6781</v>
      </c>
      <c r="D2161" s="78" t="s">
        <v>245</v>
      </c>
      <c r="E2161" s="80">
        <v>22.266505395431</v>
      </c>
    </row>
    <row r="2162" spans="1:5" ht="12.75" customHeight="1" x14ac:dyDescent="0.15">
      <c r="A2162" s="78">
        <v>26</v>
      </c>
      <c r="B2162" s="79" t="s">
        <v>2458</v>
      </c>
      <c r="C2162" s="78">
        <v>6782</v>
      </c>
      <c r="D2162" s="78" t="s">
        <v>244</v>
      </c>
      <c r="E2162" s="80">
        <v>30.921806205313999</v>
      </c>
    </row>
    <row r="2163" spans="1:5" ht="12.75" customHeight="1" x14ac:dyDescent="0.15">
      <c r="A2163" s="78">
        <v>26</v>
      </c>
      <c r="B2163" s="79" t="s">
        <v>2458</v>
      </c>
      <c r="C2163" s="78">
        <v>6783</v>
      </c>
      <c r="D2163" s="78" t="s">
        <v>243</v>
      </c>
      <c r="E2163" s="80">
        <v>15.5134675028629</v>
      </c>
    </row>
    <row r="2164" spans="1:5" ht="12.75" customHeight="1" x14ac:dyDescent="0.15">
      <c r="A2164" s="78">
        <v>26</v>
      </c>
      <c r="B2164" s="79" t="s">
        <v>2458</v>
      </c>
      <c r="C2164" s="78">
        <v>6784</v>
      </c>
      <c r="D2164" s="78" t="s">
        <v>242</v>
      </c>
      <c r="E2164" s="80">
        <v>47.135620057169497</v>
      </c>
    </row>
    <row r="2165" spans="1:5" ht="12.75" customHeight="1" x14ac:dyDescent="0.15">
      <c r="A2165" s="78">
        <v>26</v>
      </c>
      <c r="B2165" s="79" t="s">
        <v>2458</v>
      </c>
      <c r="C2165" s="78">
        <v>6785</v>
      </c>
      <c r="D2165" s="78" t="s">
        <v>241</v>
      </c>
      <c r="E2165" s="80">
        <v>26.873830331806801</v>
      </c>
    </row>
    <row r="2166" spans="1:5" ht="12.75" customHeight="1" x14ac:dyDescent="0.15">
      <c r="A2166" s="78">
        <v>26</v>
      </c>
      <c r="B2166" s="79" t="s">
        <v>2458</v>
      </c>
      <c r="C2166" s="78">
        <v>6787</v>
      </c>
      <c r="D2166" s="78" t="s">
        <v>240</v>
      </c>
      <c r="E2166" s="80">
        <v>12.411805051820499</v>
      </c>
    </row>
    <row r="2167" spans="1:5" ht="12.75" customHeight="1" x14ac:dyDescent="0.15">
      <c r="A2167" s="78">
        <v>26</v>
      </c>
      <c r="B2167" s="79" t="s">
        <v>2458</v>
      </c>
      <c r="C2167" s="78">
        <v>6789</v>
      </c>
      <c r="D2167" s="78" t="s">
        <v>239</v>
      </c>
      <c r="E2167" s="80">
        <v>17.376674136637</v>
      </c>
    </row>
    <row r="2168" spans="1:5" ht="12.75" customHeight="1" x14ac:dyDescent="0.15">
      <c r="A2168" s="78">
        <v>26</v>
      </c>
      <c r="B2168" s="79" t="s">
        <v>2458</v>
      </c>
      <c r="C2168" s="78">
        <v>6790</v>
      </c>
      <c r="D2168" s="78" t="s">
        <v>238</v>
      </c>
      <c r="E2168" s="80">
        <v>39.232218305280398</v>
      </c>
    </row>
    <row r="2169" spans="1:5" ht="12.75" customHeight="1" x14ac:dyDescent="0.15">
      <c r="A2169" s="78">
        <v>26</v>
      </c>
      <c r="B2169" s="79" t="s">
        <v>2458</v>
      </c>
      <c r="C2169" s="78">
        <v>6792</v>
      </c>
      <c r="D2169" s="78" t="s">
        <v>237</v>
      </c>
      <c r="E2169" s="80">
        <v>19.556124117071001</v>
      </c>
    </row>
    <row r="2170" spans="1:5" ht="12.75" customHeight="1" x14ac:dyDescent="0.15">
      <c r="A2170" s="78">
        <v>26</v>
      </c>
      <c r="B2170" s="79" t="s">
        <v>2458</v>
      </c>
      <c r="C2170" s="78">
        <v>6793</v>
      </c>
      <c r="D2170" s="78" t="s">
        <v>236</v>
      </c>
      <c r="E2170" s="80">
        <v>10.379520754575699</v>
      </c>
    </row>
    <row r="2171" spans="1:5" ht="12.75" customHeight="1" x14ac:dyDescent="0.15">
      <c r="A2171" s="78">
        <v>26</v>
      </c>
      <c r="B2171" s="79" t="s">
        <v>2458</v>
      </c>
      <c r="C2171" s="78">
        <v>6800</v>
      </c>
      <c r="D2171" s="78" t="s">
        <v>235</v>
      </c>
      <c r="E2171" s="80">
        <v>70.178736004798196</v>
      </c>
    </row>
    <row r="2172" spans="1:5" ht="12.75" customHeight="1" x14ac:dyDescent="0.15">
      <c r="A2172" s="78">
        <v>26</v>
      </c>
      <c r="B2172" s="79" t="s">
        <v>2458</v>
      </c>
      <c r="C2172" s="78">
        <v>6806</v>
      </c>
      <c r="D2172" s="78" t="s">
        <v>234</v>
      </c>
      <c r="E2172" s="80">
        <v>19.2962792394639</v>
      </c>
    </row>
    <row r="2173" spans="1:5" ht="12.75" customHeight="1" x14ac:dyDescent="0.15">
      <c r="A2173" s="78">
        <v>26</v>
      </c>
      <c r="B2173" s="79" t="s">
        <v>2458</v>
      </c>
      <c r="C2173" s="78">
        <v>6807</v>
      </c>
      <c r="D2173" s="78" t="s">
        <v>233</v>
      </c>
      <c r="E2173" s="80">
        <v>46.617387825876101</v>
      </c>
    </row>
    <row r="2174" spans="1:5" ht="12.75" customHeight="1" x14ac:dyDescent="0.15">
      <c r="A2174" s="78">
        <v>26</v>
      </c>
      <c r="B2174" s="79" t="s">
        <v>2458</v>
      </c>
      <c r="C2174" s="78">
        <v>6808</v>
      </c>
      <c r="D2174" s="78" t="s">
        <v>232</v>
      </c>
      <c r="E2174" s="80">
        <v>101.283743166897</v>
      </c>
    </row>
    <row r="2175" spans="1:5" ht="12.75" customHeight="1" x14ac:dyDescent="0.15">
      <c r="A2175" s="78">
        <v>26</v>
      </c>
      <c r="B2175" s="79" t="s">
        <v>2458</v>
      </c>
      <c r="C2175" s="78">
        <v>6809</v>
      </c>
      <c r="D2175" s="78" t="s">
        <v>231</v>
      </c>
      <c r="E2175" s="80">
        <v>64.042343456001603</v>
      </c>
    </row>
    <row r="2176" spans="1:5" ht="12.75" customHeight="1" x14ac:dyDescent="0.15">
      <c r="A2176" s="78">
        <v>26</v>
      </c>
      <c r="B2176" s="79" t="s">
        <v>2458</v>
      </c>
      <c r="C2176" s="78">
        <v>6810</v>
      </c>
      <c r="D2176" s="78" t="s">
        <v>230</v>
      </c>
      <c r="E2176" s="80">
        <v>43.270188424073503</v>
      </c>
    </row>
    <row r="2177" spans="1:5" ht="12.75" customHeight="1" x14ac:dyDescent="0.15">
      <c r="A2177" s="106"/>
      <c r="B2177" s="107"/>
      <c r="C2177" s="106"/>
      <c r="D2177" s="106"/>
      <c r="E2177" s="106"/>
    </row>
    <row r="2178" spans="1:5" ht="12.75" customHeight="1" x14ac:dyDescent="0.15">
      <c r="A2178" s="82" t="s">
        <v>2459</v>
      </c>
      <c r="B2178" s="82"/>
      <c r="C2178" s="82"/>
      <c r="D2178" s="82"/>
      <c r="E2178" s="82"/>
    </row>
    <row r="2179" spans="1:5" ht="12.75" customHeight="1" x14ac:dyDescent="0.15">
      <c r="A2179" s="81" t="s">
        <v>2460</v>
      </c>
      <c r="B2179" s="81"/>
      <c r="C2179" s="81"/>
      <c r="D2179" s="81"/>
      <c r="E2179" s="81"/>
    </row>
    <row r="2180" spans="1:5" ht="12.75" customHeight="1" x14ac:dyDescent="0.15">
      <c r="A2180" s="82" t="s">
        <v>2461</v>
      </c>
      <c r="B2180" s="82"/>
      <c r="C2180" s="82"/>
      <c r="D2180" s="82"/>
      <c r="E2180" s="82"/>
    </row>
    <row r="2181" spans="1:5" ht="12.75" customHeight="1" x14ac:dyDescent="0.15"/>
    <row r="2182" spans="1:5" ht="12.75" customHeight="1" x14ac:dyDescent="0.15">
      <c r="A2182" s="83" t="s">
        <v>2462</v>
      </c>
    </row>
    <row r="2183" spans="1:5" ht="12.75" customHeight="1" x14ac:dyDescent="0.15">
      <c r="A2183" s="83" t="s">
        <v>2463</v>
      </c>
    </row>
    <row r="2184" spans="1:5" ht="12.75" customHeight="1" x14ac:dyDescent="0.15">
      <c r="A2184" s="84" t="s">
        <v>3395</v>
      </c>
    </row>
    <row r="2185" spans="1:5" ht="12.75" customHeight="1" x14ac:dyDescent="0.15"/>
    <row r="2186" spans="1:5" ht="12.75" customHeight="1" x14ac:dyDescent="0.15"/>
    <row r="2187" spans="1:5" ht="12.75" customHeight="1" x14ac:dyDescent="0.15"/>
    <row r="2188" spans="1:5" ht="12.75" customHeight="1" x14ac:dyDescent="0.15"/>
    <row r="2189" spans="1:5" ht="12.75" customHeight="1" x14ac:dyDescent="0.15"/>
    <row r="2190" spans="1:5" ht="12.75" customHeight="1" x14ac:dyDescent="0.15"/>
    <row r="2191" spans="1:5" ht="12.75" customHeight="1" x14ac:dyDescent="0.15"/>
    <row r="2192" spans="1:5" ht="12.75" customHeight="1" x14ac:dyDescent="0.15"/>
    <row r="2193" ht="12.75" customHeight="1" x14ac:dyDescent="0.15"/>
    <row r="2194" ht="12.75" customHeight="1" x14ac:dyDescent="0.15"/>
    <row r="2195" ht="12.75" customHeight="1" x14ac:dyDescent="0.15"/>
    <row r="2196" ht="12.75" customHeight="1" x14ac:dyDescent="0.15"/>
    <row r="2197" ht="12.75" customHeight="1" x14ac:dyDescent="0.15"/>
    <row r="2198" ht="12.75" customHeight="1" x14ac:dyDescent="0.15"/>
    <row r="2199" ht="12.75" customHeight="1" x14ac:dyDescent="0.15"/>
    <row r="2200" ht="12.75" customHeight="1" x14ac:dyDescent="0.15"/>
    <row r="2201" ht="12.75" customHeight="1" x14ac:dyDescent="0.15"/>
    <row r="2202" ht="12.75" customHeight="1" x14ac:dyDescent="0.15"/>
    <row r="2203" ht="12.75" customHeight="1" x14ac:dyDescent="0.15"/>
    <row r="2204" ht="12.75" customHeight="1" x14ac:dyDescent="0.15"/>
    <row r="2205" ht="12.75" customHeight="1" x14ac:dyDescent="0.15"/>
    <row r="2206" ht="12.75" customHeight="1" x14ac:dyDescent="0.15"/>
  </sheetData>
  <sheetProtection algorithmName="SHA-512" hashValue="z07uhFUm83FRcb8mhoVxG3Cc+Ox4UILWS6jaKhWGad49Wwis6OCS7b47xUPhXEf/3JBSJLuUygSPPwGxS4K37A==" saltValue="RgDDMQ/C3kVLfc6J2A+lww==" spinCount="100000" sheet="1" objects="1" scenarios="1"/>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2E4C7-1859-F44A-A3C8-74893C56B272}">
  <dimension ref="A1:J544"/>
  <sheetViews>
    <sheetView tabSelected="1" topLeftCell="A377" workbookViewId="0">
      <selection activeCell="D117" sqref="D117"/>
    </sheetView>
  </sheetViews>
  <sheetFormatPr baseColWidth="10" defaultRowHeight="15" x14ac:dyDescent="0.2"/>
  <sheetData>
    <row r="1" spans="1:10" x14ac:dyDescent="0.2">
      <c r="A1" t="s">
        <v>2497</v>
      </c>
      <c r="B1" t="s">
        <v>2498</v>
      </c>
      <c r="C1" t="s">
        <v>2499</v>
      </c>
      <c r="D1" t="s">
        <v>2500</v>
      </c>
      <c r="E1" t="s">
        <v>2501</v>
      </c>
      <c r="F1" t="s">
        <v>2502</v>
      </c>
      <c r="G1" t="s">
        <v>2503</v>
      </c>
      <c r="H1" t="s">
        <v>2504</v>
      </c>
      <c r="I1" t="s">
        <v>2505</v>
      </c>
      <c r="J1" t="s">
        <v>2506</v>
      </c>
    </row>
    <row r="2" spans="1:10" x14ac:dyDescent="0.2">
      <c r="A2">
        <v>10394</v>
      </c>
      <c r="B2">
        <v>30228</v>
      </c>
      <c r="C2" t="s">
        <v>2507</v>
      </c>
      <c r="D2" t="s">
        <v>2508</v>
      </c>
      <c r="E2" t="s">
        <v>2509</v>
      </c>
      <c r="F2" t="s">
        <v>2510</v>
      </c>
      <c r="G2">
        <v>52</v>
      </c>
      <c r="H2" t="s">
        <v>2344</v>
      </c>
      <c r="I2">
        <v>3917.1898779740691</v>
      </c>
      <c r="J2">
        <v>382064.05551835999</v>
      </c>
    </row>
    <row r="3" spans="1:10" x14ac:dyDescent="0.2">
      <c r="A3">
        <v>10395</v>
      </c>
      <c r="B3">
        <v>30229</v>
      </c>
      <c r="C3" t="s">
        <v>2511</v>
      </c>
      <c r="D3" t="s">
        <v>2512</v>
      </c>
      <c r="E3" t="s">
        <v>2509</v>
      </c>
      <c r="F3" t="s">
        <v>2510</v>
      </c>
      <c r="G3">
        <v>52</v>
      </c>
      <c r="H3" t="s">
        <v>2344</v>
      </c>
      <c r="I3">
        <v>1238.2721929938079</v>
      </c>
      <c r="J3">
        <v>69842.810410206643</v>
      </c>
    </row>
    <row r="4" spans="1:10" x14ac:dyDescent="0.2">
      <c r="A4">
        <v>10396</v>
      </c>
      <c r="B4">
        <v>30230</v>
      </c>
      <c r="C4" t="s">
        <v>2513</v>
      </c>
      <c r="D4" t="s">
        <v>2514</v>
      </c>
      <c r="E4" t="s">
        <v>2509</v>
      </c>
      <c r="F4" t="s">
        <v>2510</v>
      </c>
      <c r="G4">
        <v>52</v>
      </c>
      <c r="H4" t="s">
        <v>2344</v>
      </c>
      <c r="I4">
        <v>1419.894993584566</v>
      </c>
      <c r="J4">
        <v>118163.0498255245</v>
      </c>
    </row>
    <row r="5" spans="1:10" x14ac:dyDescent="0.2">
      <c r="A5">
        <v>10397</v>
      </c>
      <c r="B5">
        <v>30230</v>
      </c>
      <c r="C5" t="s">
        <v>2515</v>
      </c>
      <c r="D5" t="s">
        <v>2514</v>
      </c>
      <c r="E5" t="s">
        <v>2509</v>
      </c>
      <c r="F5" t="s">
        <v>2516</v>
      </c>
      <c r="G5">
        <v>52</v>
      </c>
      <c r="H5" t="s">
        <v>2344</v>
      </c>
      <c r="I5">
        <v>674.69220986911591</v>
      </c>
      <c r="J5">
        <v>17774.376408651591</v>
      </c>
    </row>
    <row r="6" spans="1:10" x14ac:dyDescent="0.2">
      <c r="A6">
        <v>10398</v>
      </c>
      <c r="B6">
        <v>30231</v>
      </c>
      <c r="C6" t="s">
        <v>2517</v>
      </c>
      <c r="D6" t="s">
        <v>2518</v>
      </c>
      <c r="E6" t="s">
        <v>2509</v>
      </c>
      <c r="F6" t="s">
        <v>2510</v>
      </c>
      <c r="G6">
        <v>52</v>
      </c>
      <c r="H6" t="s">
        <v>2344</v>
      </c>
      <c r="I6">
        <v>2739.6923238752829</v>
      </c>
      <c r="J6">
        <v>336074.72610608611</v>
      </c>
    </row>
    <row r="7" spans="1:10" x14ac:dyDescent="0.2">
      <c r="A7">
        <v>10399</v>
      </c>
      <c r="B7">
        <v>30232</v>
      </c>
      <c r="C7" t="s">
        <v>2519</v>
      </c>
      <c r="D7" t="s">
        <v>2520</v>
      </c>
      <c r="E7" t="s">
        <v>2509</v>
      </c>
      <c r="F7" t="s">
        <v>2510</v>
      </c>
      <c r="G7">
        <v>52</v>
      </c>
      <c r="H7" t="s">
        <v>2344</v>
      </c>
      <c r="I7">
        <v>1469.5111504432209</v>
      </c>
      <c r="J7">
        <v>112518.15983248</v>
      </c>
    </row>
    <row r="8" spans="1:10" x14ac:dyDescent="0.2">
      <c r="A8">
        <v>10400</v>
      </c>
      <c r="B8">
        <v>26934</v>
      </c>
      <c r="C8" t="s">
        <v>2521</v>
      </c>
      <c r="D8" t="s">
        <v>2522</v>
      </c>
      <c r="E8" t="s">
        <v>2509</v>
      </c>
      <c r="F8" t="s">
        <v>2523</v>
      </c>
      <c r="G8">
        <v>5</v>
      </c>
      <c r="H8" t="s">
        <v>2376</v>
      </c>
      <c r="I8">
        <v>2454.2177760393129</v>
      </c>
      <c r="J8">
        <v>181628.9348142306</v>
      </c>
    </row>
    <row r="9" spans="1:10" x14ac:dyDescent="0.2">
      <c r="A9">
        <v>10401</v>
      </c>
      <c r="B9">
        <v>26933</v>
      </c>
      <c r="C9" t="s">
        <v>2524</v>
      </c>
      <c r="D9" t="s">
        <v>2518</v>
      </c>
      <c r="E9" t="s">
        <v>2509</v>
      </c>
      <c r="F9" t="s">
        <v>2523</v>
      </c>
      <c r="G9">
        <v>5</v>
      </c>
      <c r="H9" t="s">
        <v>2376</v>
      </c>
      <c r="I9">
        <v>2089.8020388570508</v>
      </c>
      <c r="J9">
        <v>103948.3207608451</v>
      </c>
    </row>
    <row r="10" spans="1:10" x14ac:dyDescent="0.2">
      <c r="A10">
        <v>10402</v>
      </c>
      <c r="B10">
        <v>30177</v>
      </c>
      <c r="C10" t="s">
        <v>2525</v>
      </c>
      <c r="E10" t="s">
        <v>2509</v>
      </c>
      <c r="F10" t="s">
        <v>2526</v>
      </c>
      <c r="G10">
        <v>3</v>
      </c>
      <c r="H10" t="s">
        <v>2378</v>
      </c>
      <c r="I10">
        <v>2025.021930649378</v>
      </c>
      <c r="J10">
        <v>238092.4664797264</v>
      </c>
    </row>
    <row r="11" spans="1:10" x14ac:dyDescent="0.2">
      <c r="A11">
        <v>10403</v>
      </c>
      <c r="B11">
        <v>30176</v>
      </c>
      <c r="C11" t="s">
        <v>2527</v>
      </c>
      <c r="E11" t="s">
        <v>2509</v>
      </c>
      <c r="F11" t="s">
        <v>2526</v>
      </c>
      <c r="G11">
        <v>3</v>
      </c>
      <c r="H11" t="s">
        <v>2378</v>
      </c>
      <c r="I11">
        <v>1148.659632183691</v>
      </c>
      <c r="J11">
        <v>69537.894789370359</v>
      </c>
    </row>
    <row r="12" spans="1:10" x14ac:dyDescent="0.2">
      <c r="A12">
        <v>10404</v>
      </c>
      <c r="B12">
        <v>30397</v>
      </c>
      <c r="C12" t="s">
        <v>2528</v>
      </c>
      <c r="E12" t="s">
        <v>2509</v>
      </c>
      <c r="F12" t="s">
        <v>2529</v>
      </c>
      <c r="G12">
        <v>62</v>
      </c>
      <c r="H12" t="s">
        <v>2334</v>
      </c>
      <c r="I12">
        <v>1211.9671954471439</v>
      </c>
      <c r="J12">
        <v>90099.634995404645</v>
      </c>
    </row>
    <row r="13" spans="1:10" x14ac:dyDescent="0.2">
      <c r="A13">
        <v>10405</v>
      </c>
      <c r="B13">
        <v>30017</v>
      </c>
      <c r="C13" t="s">
        <v>2530</v>
      </c>
      <c r="E13" t="s">
        <v>2509</v>
      </c>
      <c r="F13" t="s">
        <v>2531</v>
      </c>
      <c r="G13">
        <v>96</v>
      </c>
      <c r="H13" t="s">
        <v>2308</v>
      </c>
      <c r="I13">
        <v>1032.2625024224551</v>
      </c>
      <c r="J13">
        <v>46152.854770367652</v>
      </c>
    </row>
    <row r="14" spans="1:10" x14ac:dyDescent="0.2">
      <c r="A14">
        <v>10406</v>
      </c>
      <c r="B14">
        <v>30018</v>
      </c>
      <c r="C14" t="s">
        <v>2532</v>
      </c>
      <c r="E14" t="s">
        <v>2509</v>
      </c>
      <c r="F14" t="s">
        <v>2531</v>
      </c>
      <c r="G14">
        <v>96</v>
      </c>
      <c r="H14" t="s">
        <v>2308</v>
      </c>
      <c r="I14">
        <v>1314.8423373406961</v>
      </c>
      <c r="J14">
        <v>106035.76246926461</v>
      </c>
    </row>
    <row r="15" spans="1:10" x14ac:dyDescent="0.2">
      <c r="A15">
        <v>10407</v>
      </c>
      <c r="B15">
        <v>25872</v>
      </c>
      <c r="C15" t="s">
        <v>2533</v>
      </c>
      <c r="D15" t="s">
        <v>2534</v>
      </c>
      <c r="E15" t="s">
        <v>2509</v>
      </c>
      <c r="F15" t="s">
        <v>2535</v>
      </c>
      <c r="G15">
        <v>131</v>
      </c>
      <c r="H15" t="s">
        <v>2290</v>
      </c>
      <c r="I15">
        <v>1758.638721069824</v>
      </c>
      <c r="J15">
        <v>64002.161172549211</v>
      </c>
    </row>
    <row r="16" spans="1:10" x14ac:dyDescent="0.2">
      <c r="A16">
        <v>10408</v>
      </c>
      <c r="B16">
        <v>27341</v>
      </c>
      <c r="C16" t="s">
        <v>2536</v>
      </c>
      <c r="D16" t="s">
        <v>2537</v>
      </c>
      <c r="E16" t="s">
        <v>2509</v>
      </c>
      <c r="F16" t="s">
        <v>2538</v>
      </c>
      <c r="G16">
        <v>131</v>
      </c>
      <c r="H16" t="s">
        <v>2290</v>
      </c>
      <c r="I16">
        <v>2182.689225320933</v>
      </c>
      <c r="J16">
        <v>261706.38693450429</v>
      </c>
    </row>
    <row r="17" spans="1:10" x14ac:dyDescent="0.2">
      <c r="A17">
        <v>10409</v>
      </c>
      <c r="B17">
        <v>27376</v>
      </c>
      <c r="C17" t="s">
        <v>2539</v>
      </c>
      <c r="D17" t="s">
        <v>2540</v>
      </c>
      <c r="E17" t="s">
        <v>2509</v>
      </c>
      <c r="F17" t="s">
        <v>2538</v>
      </c>
      <c r="G17">
        <v>131</v>
      </c>
      <c r="H17" t="s">
        <v>2290</v>
      </c>
      <c r="I17">
        <v>2243.8820979667339</v>
      </c>
      <c r="J17">
        <v>176095.76240253609</v>
      </c>
    </row>
    <row r="18" spans="1:10" x14ac:dyDescent="0.2">
      <c r="A18">
        <v>10410</v>
      </c>
      <c r="B18">
        <v>26351</v>
      </c>
      <c r="C18" t="s">
        <v>2541</v>
      </c>
      <c r="E18" t="s">
        <v>2509</v>
      </c>
      <c r="F18" t="s">
        <v>2542</v>
      </c>
      <c r="G18">
        <v>131</v>
      </c>
      <c r="H18" t="s">
        <v>2290</v>
      </c>
      <c r="I18">
        <v>2244.639851422206</v>
      </c>
      <c r="J18">
        <v>126249.2515543761</v>
      </c>
    </row>
    <row r="19" spans="1:10" x14ac:dyDescent="0.2">
      <c r="A19">
        <v>10411</v>
      </c>
      <c r="B19">
        <v>27339</v>
      </c>
      <c r="C19" t="s">
        <v>2543</v>
      </c>
      <c r="D19" t="s">
        <v>2544</v>
      </c>
      <c r="E19" t="s">
        <v>2509</v>
      </c>
      <c r="F19" t="s">
        <v>2538</v>
      </c>
      <c r="G19">
        <v>131</v>
      </c>
      <c r="H19" t="s">
        <v>2290</v>
      </c>
      <c r="I19">
        <v>2335.641165007617</v>
      </c>
      <c r="J19">
        <v>246211.65430978729</v>
      </c>
    </row>
    <row r="20" spans="1:10" x14ac:dyDescent="0.2">
      <c r="A20">
        <v>10412</v>
      </c>
      <c r="B20">
        <v>27337</v>
      </c>
      <c r="C20" t="s">
        <v>2545</v>
      </c>
      <c r="D20" t="s">
        <v>2546</v>
      </c>
      <c r="E20" t="s">
        <v>2509</v>
      </c>
      <c r="F20" t="s">
        <v>2538</v>
      </c>
      <c r="G20">
        <v>131</v>
      </c>
      <c r="H20" t="s">
        <v>2290</v>
      </c>
      <c r="I20">
        <v>1805.8961795034199</v>
      </c>
      <c r="J20">
        <v>185597.09514534179</v>
      </c>
    </row>
    <row r="21" spans="1:10" x14ac:dyDescent="0.2">
      <c r="A21">
        <v>10413</v>
      </c>
      <c r="B21">
        <v>26354</v>
      </c>
      <c r="C21" t="s">
        <v>2547</v>
      </c>
      <c r="D21" t="s">
        <v>2522</v>
      </c>
      <c r="E21" t="s">
        <v>2509</v>
      </c>
      <c r="F21" t="s">
        <v>2548</v>
      </c>
      <c r="G21">
        <v>131</v>
      </c>
      <c r="H21" t="s">
        <v>2290</v>
      </c>
      <c r="I21">
        <v>767.32934722750451</v>
      </c>
      <c r="J21">
        <v>29745.842306591421</v>
      </c>
    </row>
    <row r="22" spans="1:10" x14ac:dyDescent="0.2">
      <c r="A22">
        <v>10414</v>
      </c>
      <c r="B22">
        <v>26355</v>
      </c>
      <c r="C22" t="s">
        <v>2549</v>
      </c>
      <c r="D22" t="s">
        <v>2550</v>
      </c>
      <c r="E22" t="s">
        <v>2509</v>
      </c>
      <c r="F22" t="s">
        <v>2548</v>
      </c>
      <c r="G22">
        <v>131</v>
      </c>
      <c r="H22" t="s">
        <v>2290</v>
      </c>
      <c r="I22">
        <v>865.21736589956436</v>
      </c>
      <c r="J22">
        <v>39406.789764462643</v>
      </c>
    </row>
    <row r="23" spans="1:10" x14ac:dyDescent="0.2">
      <c r="A23">
        <v>10415</v>
      </c>
      <c r="B23">
        <v>26356</v>
      </c>
      <c r="C23" t="s">
        <v>2551</v>
      </c>
      <c r="D23" t="s">
        <v>2552</v>
      </c>
      <c r="E23" t="s">
        <v>2509</v>
      </c>
      <c r="F23" t="s">
        <v>2548</v>
      </c>
      <c r="G23">
        <v>131</v>
      </c>
      <c r="H23" t="s">
        <v>2290</v>
      </c>
      <c r="I23">
        <v>1014.3021880855</v>
      </c>
      <c r="J23">
        <v>61385.323098267967</v>
      </c>
    </row>
    <row r="24" spans="1:10" x14ac:dyDescent="0.2">
      <c r="A24">
        <v>10416</v>
      </c>
      <c r="B24">
        <v>26353</v>
      </c>
      <c r="C24" t="s">
        <v>2553</v>
      </c>
      <c r="D24" t="s">
        <v>2520</v>
      </c>
      <c r="E24" t="s">
        <v>2509</v>
      </c>
      <c r="F24" t="s">
        <v>2548</v>
      </c>
      <c r="G24">
        <v>131</v>
      </c>
      <c r="H24" t="s">
        <v>2290</v>
      </c>
      <c r="I24">
        <v>3320.2922906431409</v>
      </c>
      <c r="J24">
        <v>253236.9624195988</v>
      </c>
    </row>
    <row r="25" spans="1:10" x14ac:dyDescent="0.2">
      <c r="A25">
        <v>10417</v>
      </c>
      <c r="B25">
        <v>31204</v>
      </c>
      <c r="C25" t="s">
        <v>2554</v>
      </c>
      <c r="D25" t="s">
        <v>2518</v>
      </c>
      <c r="E25" t="s">
        <v>2509</v>
      </c>
      <c r="F25" t="s">
        <v>2555</v>
      </c>
      <c r="G25">
        <v>131</v>
      </c>
      <c r="H25" t="s">
        <v>2290</v>
      </c>
      <c r="I25">
        <v>2347.209902599453</v>
      </c>
      <c r="J25">
        <v>278114.05205110641</v>
      </c>
    </row>
    <row r="26" spans="1:10" x14ac:dyDescent="0.2">
      <c r="A26">
        <v>10418</v>
      </c>
      <c r="B26">
        <v>26350</v>
      </c>
      <c r="C26" t="s">
        <v>2556</v>
      </c>
      <c r="D26" t="s">
        <v>2508</v>
      </c>
      <c r="E26" t="s">
        <v>2509</v>
      </c>
      <c r="F26" t="s">
        <v>2542</v>
      </c>
      <c r="G26">
        <v>131</v>
      </c>
      <c r="H26" t="s">
        <v>2290</v>
      </c>
      <c r="I26">
        <v>2700.0961319894668</v>
      </c>
      <c r="J26">
        <v>161818.85708508061</v>
      </c>
    </row>
    <row r="27" spans="1:10" x14ac:dyDescent="0.2">
      <c r="A27">
        <v>10419</v>
      </c>
      <c r="B27">
        <v>26349</v>
      </c>
      <c r="C27" t="s">
        <v>2557</v>
      </c>
      <c r="D27" t="s">
        <v>2558</v>
      </c>
      <c r="E27" t="s">
        <v>2509</v>
      </c>
      <c r="F27" t="s">
        <v>2542</v>
      </c>
      <c r="G27">
        <v>131</v>
      </c>
      <c r="H27" t="s">
        <v>2290</v>
      </c>
      <c r="I27">
        <v>918.08640562253902</v>
      </c>
      <c r="J27">
        <v>45501.854151573178</v>
      </c>
    </row>
    <row r="28" spans="1:10" x14ac:dyDescent="0.2">
      <c r="A28">
        <v>10420</v>
      </c>
      <c r="B28">
        <v>26396</v>
      </c>
      <c r="C28" t="s">
        <v>2559</v>
      </c>
      <c r="D28" t="s">
        <v>2560</v>
      </c>
      <c r="E28" t="s">
        <v>2509</v>
      </c>
      <c r="F28" t="s">
        <v>2561</v>
      </c>
      <c r="G28">
        <v>151</v>
      </c>
      <c r="H28" t="s">
        <v>2281</v>
      </c>
      <c r="I28">
        <v>793.15480516353978</v>
      </c>
      <c r="J28">
        <v>28782.389331911309</v>
      </c>
    </row>
    <row r="29" spans="1:10" x14ac:dyDescent="0.2">
      <c r="A29">
        <v>10421</v>
      </c>
      <c r="B29">
        <v>26395</v>
      </c>
      <c r="C29" t="s">
        <v>2562</v>
      </c>
      <c r="D29" t="s">
        <v>2512</v>
      </c>
      <c r="E29" t="s">
        <v>2509</v>
      </c>
      <c r="F29" t="s">
        <v>2561</v>
      </c>
      <c r="G29">
        <v>151</v>
      </c>
      <c r="H29" t="s">
        <v>2281</v>
      </c>
      <c r="I29">
        <v>6810.6963550442697</v>
      </c>
      <c r="J29">
        <v>619859.44887449499</v>
      </c>
    </row>
    <row r="30" spans="1:10" x14ac:dyDescent="0.2">
      <c r="A30">
        <v>10422</v>
      </c>
      <c r="B30">
        <v>26396</v>
      </c>
      <c r="C30" t="s">
        <v>2563</v>
      </c>
      <c r="D30" t="s">
        <v>2564</v>
      </c>
      <c r="E30" t="s">
        <v>2509</v>
      </c>
      <c r="F30" t="s">
        <v>2561</v>
      </c>
      <c r="G30">
        <v>151</v>
      </c>
      <c r="H30" t="s">
        <v>2281</v>
      </c>
      <c r="I30">
        <v>1049.9534507722899</v>
      </c>
      <c r="J30">
        <v>33283.465567852247</v>
      </c>
    </row>
    <row r="31" spans="1:10" x14ac:dyDescent="0.2">
      <c r="A31">
        <v>10423</v>
      </c>
      <c r="B31">
        <v>26397</v>
      </c>
      <c r="C31" t="s">
        <v>2565</v>
      </c>
      <c r="D31" t="s">
        <v>2518</v>
      </c>
      <c r="E31" t="s">
        <v>2509</v>
      </c>
      <c r="F31" t="s">
        <v>2561</v>
      </c>
      <c r="G31">
        <v>151</v>
      </c>
      <c r="H31" t="s">
        <v>2281</v>
      </c>
      <c r="I31">
        <v>1424.8799392684721</v>
      </c>
      <c r="J31">
        <v>37997.629369759481</v>
      </c>
    </row>
    <row r="32" spans="1:10" x14ac:dyDescent="0.2">
      <c r="A32">
        <v>10424</v>
      </c>
      <c r="B32">
        <v>26398</v>
      </c>
      <c r="C32" t="s">
        <v>2566</v>
      </c>
      <c r="D32" t="s">
        <v>2520</v>
      </c>
      <c r="E32" t="s">
        <v>2509</v>
      </c>
      <c r="F32" t="s">
        <v>2561</v>
      </c>
      <c r="G32">
        <v>151</v>
      </c>
      <c r="H32" t="s">
        <v>2281</v>
      </c>
      <c r="I32">
        <v>3667.6223676862869</v>
      </c>
      <c r="J32">
        <v>136986.41821184551</v>
      </c>
    </row>
    <row r="33" spans="1:10" x14ac:dyDescent="0.2">
      <c r="A33">
        <v>10425</v>
      </c>
      <c r="B33">
        <v>26394</v>
      </c>
      <c r="C33" t="s">
        <v>2567</v>
      </c>
      <c r="D33" t="s">
        <v>2568</v>
      </c>
      <c r="E33" t="s">
        <v>2509</v>
      </c>
      <c r="F33" t="s">
        <v>2561</v>
      </c>
      <c r="G33">
        <v>151</v>
      </c>
      <c r="H33" t="s">
        <v>2281</v>
      </c>
      <c r="I33">
        <v>4158.606700920468</v>
      </c>
      <c r="J33">
        <v>296861.96863520902</v>
      </c>
    </row>
    <row r="34" spans="1:10" x14ac:dyDescent="0.2">
      <c r="A34">
        <v>10426</v>
      </c>
      <c r="B34">
        <v>26557</v>
      </c>
      <c r="C34" t="s">
        <v>2569</v>
      </c>
      <c r="D34" t="s">
        <v>2570</v>
      </c>
      <c r="E34" t="s">
        <v>2509</v>
      </c>
      <c r="F34" t="s">
        <v>2561</v>
      </c>
      <c r="G34">
        <v>151</v>
      </c>
      <c r="H34" t="s">
        <v>2281</v>
      </c>
      <c r="I34">
        <v>1071.1351939750771</v>
      </c>
      <c r="J34">
        <v>47040.825992233513</v>
      </c>
    </row>
    <row r="35" spans="1:10" x14ac:dyDescent="0.2">
      <c r="A35">
        <v>10427</v>
      </c>
      <c r="B35">
        <v>26394</v>
      </c>
      <c r="C35" t="s">
        <v>2571</v>
      </c>
      <c r="D35" t="s">
        <v>2572</v>
      </c>
      <c r="E35" t="s">
        <v>2509</v>
      </c>
      <c r="F35" t="s">
        <v>2561</v>
      </c>
      <c r="G35">
        <v>151</v>
      </c>
      <c r="H35" t="s">
        <v>2281</v>
      </c>
      <c r="I35">
        <v>851.91553621169874</v>
      </c>
      <c r="J35">
        <v>44608.727524539077</v>
      </c>
    </row>
    <row r="36" spans="1:10" x14ac:dyDescent="0.2">
      <c r="A36">
        <v>10428</v>
      </c>
      <c r="B36">
        <v>26557</v>
      </c>
      <c r="C36" t="s">
        <v>2573</v>
      </c>
      <c r="D36" t="s">
        <v>2574</v>
      </c>
      <c r="E36" t="s">
        <v>2509</v>
      </c>
      <c r="F36" t="s">
        <v>2561</v>
      </c>
      <c r="G36">
        <v>151</v>
      </c>
      <c r="H36" t="s">
        <v>2281</v>
      </c>
      <c r="I36">
        <v>2617.1061341518648</v>
      </c>
      <c r="J36">
        <v>208192.59938734869</v>
      </c>
    </row>
    <row r="37" spans="1:10" x14ac:dyDescent="0.2">
      <c r="A37">
        <v>10429</v>
      </c>
      <c r="B37">
        <v>28577</v>
      </c>
      <c r="C37" t="s">
        <v>2575</v>
      </c>
      <c r="E37" t="s">
        <v>2509</v>
      </c>
      <c r="F37" t="s">
        <v>2576</v>
      </c>
      <c r="G37">
        <v>58</v>
      </c>
      <c r="H37" t="s">
        <v>2338</v>
      </c>
      <c r="I37">
        <v>2894.4974484725699</v>
      </c>
      <c r="J37">
        <v>315662.08186457778</v>
      </c>
    </row>
    <row r="38" spans="1:10" x14ac:dyDescent="0.2">
      <c r="A38">
        <v>10430</v>
      </c>
      <c r="B38">
        <v>26413</v>
      </c>
      <c r="C38" t="s">
        <v>2577</v>
      </c>
      <c r="D38" t="s">
        <v>2558</v>
      </c>
      <c r="E38" t="s">
        <v>2509</v>
      </c>
      <c r="F38" t="s">
        <v>2578</v>
      </c>
      <c r="G38">
        <v>1</v>
      </c>
      <c r="H38" t="s">
        <v>2380</v>
      </c>
      <c r="I38">
        <v>2527.4748549255478</v>
      </c>
      <c r="J38">
        <v>197056.05684258579</v>
      </c>
    </row>
    <row r="39" spans="1:10" x14ac:dyDescent="0.2">
      <c r="A39">
        <v>10431</v>
      </c>
      <c r="B39">
        <v>26661</v>
      </c>
      <c r="C39" t="s">
        <v>2579</v>
      </c>
      <c r="E39" t="s">
        <v>2509</v>
      </c>
      <c r="F39" t="s">
        <v>2580</v>
      </c>
      <c r="G39">
        <v>29</v>
      </c>
      <c r="H39" t="s">
        <v>2358</v>
      </c>
      <c r="I39">
        <v>2499.7287000104488</v>
      </c>
      <c r="J39">
        <v>204377.31893138951</v>
      </c>
    </row>
    <row r="40" spans="1:10" x14ac:dyDescent="0.2">
      <c r="A40">
        <v>10432</v>
      </c>
      <c r="B40">
        <v>26661</v>
      </c>
      <c r="C40" t="s">
        <v>2581</v>
      </c>
      <c r="E40" t="s">
        <v>2509</v>
      </c>
      <c r="F40" t="s">
        <v>2580</v>
      </c>
      <c r="G40">
        <v>29</v>
      </c>
      <c r="H40" t="s">
        <v>2358</v>
      </c>
      <c r="I40">
        <v>2682.4999173699021</v>
      </c>
      <c r="J40">
        <v>169900.29199097169</v>
      </c>
    </row>
    <row r="41" spans="1:10" x14ac:dyDescent="0.2">
      <c r="A41">
        <v>10433</v>
      </c>
      <c r="B41">
        <v>26991</v>
      </c>
      <c r="C41" t="s">
        <v>2582</v>
      </c>
      <c r="E41" t="s">
        <v>2509</v>
      </c>
      <c r="F41" t="s">
        <v>2583</v>
      </c>
      <c r="G41">
        <v>95</v>
      </c>
      <c r="H41" t="s">
        <v>2309</v>
      </c>
      <c r="I41">
        <v>1860.125516988415</v>
      </c>
      <c r="J41">
        <v>115744.71825880049</v>
      </c>
    </row>
    <row r="42" spans="1:10" x14ac:dyDescent="0.2">
      <c r="A42">
        <v>10434</v>
      </c>
      <c r="B42">
        <v>26146</v>
      </c>
      <c r="C42" t="s">
        <v>2584</v>
      </c>
      <c r="E42" t="s">
        <v>2509</v>
      </c>
      <c r="F42" t="s">
        <v>2585</v>
      </c>
      <c r="G42">
        <v>40</v>
      </c>
      <c r="H42" t="s">
        <v>2586</v>
      </c>
      <c r="I42">
        <v>1473.442552087766</v>
      </c>
      <c r="J42">
        <v>66933.238181859488</v>
      </c>
    </row>
    <row r="43" spans="1:10" x14ac:dyDescent="0.2">
      <c r="A43">
        <v>10435</v>
      </c>
      <c r="B43">
        <v>26541</v>
      </c>
      <c r="C43" t="s">
        <v>2587</v>
      </c>
      <c r="E43" t="s">
        <v>2509</v>
      </c>
      <c r="F43" t="s">
        <v>2588</v>
      </c>
      <c r="G43">
        <v>14</v>
      </c>
      <c r="H43" t="s">
        <v>2589</v>
      </c>
      <c r="I43">
        <v>2804.4198120833412</v>
      </c>
      <c r="J43">
        <v>237950.6349056006</v>
      </c>
    </row>
    <row r="44" spans="1:10" x14ac:dyDescent="0.2">
      <c r="A44">
        <v>10436</v>
      </c>
      <c r="B44">
        <v>26540</v>
      </c>
      <c r="C44" t="s">
        <v>2590</v>
      </c>
      <c r="E44" t="s">
        <v>2509</v>
      </c>
      <c r="F44" t="s">
        <v>2588</v>
      </c>
      <c r="G44">
        <v>14</v>
      </c>
      <c r="H44" t="s">
        <v>2589</v>
      </c>
      <c r="I44">
        <v>2656.5673995210191</v>
      </c>
      <c r="J44">
        <v>243576.652432601</v>
      </c>
    </row>
    <row r="45" spans="1:10" x14ac:dyDescent="0.2">
      <c r="A45">
        <v>10437</v>
      </c>
      <c r="B45">
        <v>26541</v>
      </c>
      <c r="C45" t="s">
        <v>2591</v>
      </c>
      <c r="E45" t="s">
        <v>2509</v>
      </c>
      <c r="F45" t="s">
        <v>2588</v>
      </c>
      <c r="G45">
        <v>14</v>
      </c>
      <c r="H45" t="s">
        <v>2589</v>
      </c>
      <c r="I45">
        <v>1876.1550435247241</v>
      </c>
      <c r="J45">
        <v>140155.0873269001</v>
      </c>
    </row>
    <row r="46" spans="1:10" x14ac:dyDescent="0.2">
      <c r="A46">
        <v>10438</v>
      </c>
      <c r="B46">
        <v>28794</v>
      </c>
      <c r="C46" t="s">
        <v>2592</v>
      </c>
      <c r="E46" t="s">
        <v>2509</v>
      </c>
      <c r="F46" t="s">
        <v>2593</v>
      </c>
      <c r="G46">
        <v>14</v>
      </c>
      <c r="H46" t="s">
        <v>2589</v>
      </c>
      <c r="I46">
        <v>2898.3946249307769</v>
      </c>
      <c r="J46">
        <v>241487.25629624841</v>
      </c>
    </row>
    <row r="47" spans="1:10" x14ac:dyDescent="0.2">
      <c r="A47">
        <v>10439</v>
      </c>
      <c r="B47">
        <v>26543</v>
      </c>
      <c r="C47" t="s">
        <v>2594</v>
      </c>
      <c r="E47" t="s">
        <v>2509</v>
      </c>
      <c r="F47" t="s">
        <v>2588</v>
      </c>
      <c r="G47">
        <v>14</v>
      </c>
      <c r="H47" t="s">
        <v>2589</v>
      </c>
      <c r="I47">
        <v>1425.935855037063</v>
      </c>
      <c r="J47">
        <v>66197.341427067673</v>
      </c>
    </row>
    <row r="48" spans="1:10" x14ac:dyDescent="0.2">
      <c r="A48">
        <v>10440</v>
      </c>
      <c r="B48">
        <v>26544</v>
      </c>
      <c r="C48" t="s">
        <v>2361</v>
      </c>
      <c r="E48" t="s">
        <v>2509</v>
      </c>
      <c r="F48" t="s">
        <v>2588</v>
      </c>
      <c r="G48">
        <v>14</v>
      </c>
      <c r="H48" t="s">
        <v>2589</v>
      </c>
      <c r="I48">
        <v>2079.9344049804058</v>
      </c>
      <c r="J48">
        <v>178959.9127383845</v>
      </c>
    </row>
    <row r="49" spans="1:10" x14ac:dyDescent="0.2">
      <c r="A49">
        <v>10441</v>
      </c>
      <c r="B49">
        <v>26567</v>
      </c>
      <c r="C49" t="s">
        <v>2595</v>
      </c>
      <c r="D49" t="s">
        <v>2596</v>
      </c>
      <c r="E49" t="s">
        <v>2509</v>
      </c>
      <c r="F49" t="s">
        <v>2597</v>
      </c>
      <c r="G49">
        <v>155</v>
      </c>
      <c r="H49" t="s">
        <v>2277</v>
      </c>
      <c r="I49">
        <v>6337.5393120509671</v>
      </c>
      <c r="J49">
        <v>361908.14949506131</v>
      </c>
    </row>
    <row r="50" spans="1:10" x14ac:dyDescent="0.2">
      <c r="A50">
        <v>10442</v>
      </c>
      <c r="B50">
        <v>30458</v>
      </c>
      <c r="C50" t="s">
        <v>2598</v>
      </c>
      <c r="E50" t="s">
        <v>2509</v>
      </c>
      <c r="F50" t="s">
        <v>2599</v>
      </c>
      <c r="G50">
        <v>155</v>
      </c>
      <c r="H50" t="s">
        <v>2277</v>
      </c>
      <c r="I50">
        <v>714.30244662399605</v>
      </c>
      <c r="J50">
        <v>24669.764958680538</v>
      </c>
    </row>
    <row r="51" spans="1:10" x14ac:dyDescent="0.2">
      <c r="A51">
        <v>10443</v>
      </c>
      <c r="B51">
        <v>29293</v>
      </c>
      <c r="C51" t="s">
        <v>2600</v>
      </c>
      <c r="D51" t="s">
        <v>2601</v>
      </c>
      <c r="E51" t="s">
        <v>2509</v>
      </c>
      <c r="F51" t="s">
        <v>2597</v>
      </c>
      <c r="G51">
        <v>155</v>
      </c>
      <c r="H51" t="s">
        <v>2277</v>
      </c>
      <c r="I51">
        <v>3173.0280758236859</v>
      </c>
      <c r="J51">
        <v>469672.8065937662</v>
      </c>
    </row>
    <row r="52" spans="1:10" x14ac:dyDescent="0.2">
      <c r="A52">
        <v>10444</v>
      </c>
      <c r="B52">
        <v>26167</v>
      </c>
      <c r="C52" t="s">
        <v>2602</v>
      </c>
      <c r="D52" t="s">
        <v>2603</v>
      </c>
      <c r="E52" t="s">
        <v>2509</v>
      </c>
      <c r="F52" t="s">
        <v>2604</v>
      </c>
      <c r="G52">
        <v>155</v>
      </c>
      <c r="H52" t="s">
        <v>2277</v>
      </c>
      <c r="I52">
        <v>4326.1072030203877</v>
      </c>
      <c r="J52">
        <v>469308.88865079341</v>
      </c>
    </row>
    <row r="53" spans="1:10" x14ac:dyDescent="0.2">
      <c r="A53">
        <v>10445</v>
      </c>
      <c r="B53">
        <v>29292</v>
      </c>
      <c r="C53" t="s">
        <v>2605</v>
      </c>
      <c r="E53" t="s">
        <v>2509</v>
      </c>
      <c r="F53" t="s">
        <v>2606</v>
      </c>
      <c r="G53">
        <v>155</v>
      </c>
      <c r="H53" t="s">
        <v>2277</v>
      </c>
      <c r="I53">
        <v>3941.8021968855942</v>
      </c>
      <c r="J53">
        <v>654455.6566102216</v>
      </c>
    </row>
    <row r="54" spans="1:10" x14ac:dyDescent="0.2">
      <c r="A54">
        <v>10446</v>
      </c>
      <c r="B54">
        <v>26776</v>
      </c>
      <c r="C54" t="s">
        <v>2607</v>
      </c>
      <c r="E54" t="s">
        <v>2608</v>
      </c>
      <c r="F54" t="s">
        <v>2609</v>
      </c>
      <c r="G54">
        <v>155</v>
      </c>
      <c r="H54" t="s">
        <v>2277</v>
      </c>
      <c r="I54">
        <v>387.4313020656283</v>
      </c>
      <c r="J54">
        <v>5591.781639604329</v>
      </c>
    </row>
    <row r="55" spans="1:10" x14ac:dyDescent="0.2">
      <c r="A55">
        <v>10447</v>
      </c>
      <c r="B55">
        <v>30509</v>
      </c>
      <c r="C55" t="s">
        <v>2610</v>
      </c>
      <c r="E55" t="s">
        <v>2509</v>
      </c>
      <c r="F55" t="s">
        <v>2611</v>
      </c>
      <c r="G55">
        <v>90</v>
      </c>
      <c r="H55" t="s">
        <v>2314</v>
      </c>
      <c r="I55">
        <v>1604.1179784005039</v>
      </c>
      <c r="J55">
        <v>99052.94645452252</v>
      </c>
    </row>
    <row r="56" spans="1:10" x14ac:dyDescent="0.2">
      <c r="A56">
        <v>10448</v>
      </c>
      <c r="B56">
        <v>26321</v>
      </c>
      <c r="C56" t="s">
        <v>2612</v>
      </c>
      <c r="E56" t="s">
        <v>2509</v>
      </c>
      <c r="F56" t="s">
        <v>2613</v>
      </c>
      <c r="G56">
        <v>138</v>
      </c>
      <c r="H56" t="s">
        <v>2285</v>
      </c>
      <c r="I56">
        <v>564.01884683367791</v>
      </c>
      <c r="J56">
        <v>16920.170045318271</v>
      </c>
    </row>
    <row r="57" spans="1:10" x14ac:dyDescent="0.2">
      <c r="A57">
        <v>10449</v>
      </c>
      <c r="B57">
        <v>27568</v>
      </c>
      <c r="C57" t="s">
        <v>2614</v>
      </c>
      <c r="E57" t="s">
        <v>2608</v>
      </c>
      <c r="F57" t="s">
        <v>2615</v>
      </c>
      <c r="G57">
        <v>37</v>
      </c>
      <c r="H57" t="s">
        <v>2351</v>
      </c>
      <c r="I57">
        <v>657.21150429910927</v>
      </c>
      <c r="J57">
        <v>22830.83830656498</v>
      </c>
    </row>
    <row r="58" spans="1:10" x14ac:dyDescent="0.2">
      <c r="A58">
        <v>10450</v>
      </c>
      <c r="B58">
        <v>26924</v>
      </c>
      <c r="C58" t="s">
        <v>2616</v>
      </c>
      <c r="E58" t="s">
        <v>2509</v>
      </c>
      <c r="F58" t="s">
        <v>2617</v>
      </c>
      <c r="G58">
        <v>94</v>
      </c>
      <c r="H58" t="s">
        <v>2310</v>
      </c>
      <c r="I58">
        <v>2424.9178071638789</v>
      </c>
      <c r="J58">
        <v>149042.8921893177</v>
      </c>
    </row>
    <row r="59" spans="1:10" x14ac:dyDescent="0.2">
      <c r="A59">
        <v>10451</v>
      </c>
      <c r="B59">
        <v>26925</v>
      </c>
      <c r="C59" t="s">
        <v>2582</v>
      </c>
      <c r="E59" t="s">
        <v>2509</v>
      </c>
      <c r="F59" t="s">
        <v>2617</v>
      </c>
      <c r="G59">
        <v>94</v>
      </c>
      <c r="H59" t="s">
        <v>2310</v>
      </c>
      <c r="I59">
        <v>2741.2057017455791</v>
      </c>
      <c r="J59">
        <v>292802.13446230261</v>
      </c>
    </row>
    <row r="60" spans="1:10" x14ac:dyDescent="0.2">
      <c r="A60">
        <v>10452</v>
      </c>
      <c r="B60">
        <v>26923</v>
      </c>
      <c r="C60" t="s">
        <v>2618</v>
      </c>
      <c r="E60" t="s">
        <v>2509</v>
      </c>
      <c r="F60" t="s">
        <v>2617</v>
      </c>
      <c r="G60">
        <v>94</v>
      </c>
      <c r="H60" t="s">
        <v>2310</v>
      </c>
      <c r="I60">
        <v>2256.3381065152698</v>
      </c>
      <c r="J60">
        <v>145083.959347675</v>
      </c>
    </row>
    <row r="61" spans="1:10" x14ac:dyDescent="0.2">
      <c r="A61">
        <v>10453</v>
      </c>
      <c r="B61">
        <v>26324</v>
      </c>
      <c r="C61" t="s">
        <v>2619</v>
      </c>
      <c r="D61" t="s">
        <v>2620</v>
      </c>
      <c r="E61" t="s">
        <v>2509</v>
      </c>
      <c r="F61" t="s">
        <v>2621</v>
      </c>
      <c r="G61">
        <v>55</v>
      </c>
      <c r="H61" t="s">
        <v>2341</v>
      </c>
      <c r="I61">
        <v>4694.4882736506079</v>
      </c>
      <c r="J61">
        <v>552964.93719440151</v>
      </c>
    </row>
    <row r="62" spans="1:10" x14ac:dyDescent="0.2">
      <c r="A62">
        <v>10454</v>
      </c>
      <c r="B62">
        <v>26322</v>
      </c>
      <c r="C62" t="s">
        <v>2622</v>
      </c>
      <c r="D62" t="s">
        <v>2512</v>
      </c>
      <c r="E62" t="s">
        <v>2509</v>
      </c>
      <c r="F62" t="s">
        <v>2621</v>
      </c>
      <c r="G62">
        <v>55</v>
      </c>
      <c r="H62" t="s">
        <v>2341</v>
      </c>
      <c r="I62">
        <v>632.98664588336817</v>
      </c>
      <c r="J62">
        <v>15365.12488752444</v>
      </c>
    </row>
    <row r="63" spans="1:10" x14ac:dyDescent="0.2">
      <c r="A63">
        <v>10455</v>
      </c>
      <c r="B63">
        <v>26323</v>
      </c>
      <c r="C63" t="s">
        <v>2623</v>
      </c>
      <c r="D63" t="s">
        <v>2508</v>
      </c>
      <c r="E63" t="s">
        <v>2509</v>
      </c>
      <c r="F63" t="s">
        <v>2621</v>
      </c>
      <c r="G63">
        <v>55</v>
      </c>
      <c r="H63" t="s">
        <v>2341</v>
      </c>
      <c r="I63">
        <v>2118.4712306607848</v>
      </c>
      <c r="J63">
        <v>139543.9968076745</v>
      </c>
    </row>
    <row r="64" spans="1:10" x14ac:dyDescent="0.2">
      <c r="A64">
        <v>10456</v>
      </c>
      <c r="B64">
        <v>30160</v>
      </c>
      <c r="C64" t="s">
        <v>2624</v>
      </c>
      <c r="D64" t="s">
        <v>2568</v>
      </c>
      <c r="E64" t="s">
        <v>2509</v>
      </c>
      <c r="F64" t="s">
        <v>2625</v>
      </c>
      <c r="G64">
        <v>55</v>
      </c>
      <c r="H64" t="s">
        <v>2341</v>
      </c>
      <c r="I64">
        <v>858.29473134906743</v>
      </c>
      <c r="J64">
        <v>37414.756155826333</v>
      </c>
    </row>
    <row r="65" spans="1:10" x14ac:dyDescent="0.2">
      <c r="A65">
        <v>10457</v>
      </c>
      <c r="B65">
        <v>30161</v>
      </c>
      <c r="C65" t="s">
        <v>2626</v>
      </c>
      <c r="D65" t="s">
        <v>2514</v>
      </c>
      <c r="E65" t="s">
        <v>2509</v>
      </c>
      <c r="F65" t="s">
        <v>2625</v>
      </c>
      <c r="G65">
        <v>55</v>
      </c>
      <c r="H65" t="s">
        <v>2341</v>
      </c>
      <c r="I65">
        <v>2128.4507888745452</v>
      </c>
      <c r="J65">
        <v>158621.42539308849</v>
      </c>
    </row>
    <row r="66" spans="1:10" x14ac:dyDescent="0.2">
      <c r="A66">
        <v>10458</v>
      </c>
      <c r="B66">
        <v>30162</v>
      </c>
      <c r="C66" t="s">
        <v>2627</v>
      </c>
      <c r="D66" t="s">
        <v>2520</v>
      </c>
      <c r="E66" t="s">
        <v>2509</v>
      </c>
      <c r="F66" t="s">
        <v>2625</v>
      </c>
      <c r="G66">
        <v>55</v>
      </c>
      <c r="H66" t="s">
        <v>2341</v>
      </c>
      <c r="I66">
        <v>1754.657645665857</v>
      </c>
      <c r="J66">
        <v>98365.763889236332</v>
      </c>
    </row>
    <row r="67" spans="1:10" x14ac:dyDescent="0.2">
      <c r="A67">
        <v>10459</v>
      </c>
      <c r="B67">
        <v>24891</v>
      </c>
      <c r="C67" t="s">
        <v>2628</v>
      </c>
      <c r="E67" t="s">
        <v>2509</v>
      </c>
      <c r="F67" t="s">
        <v>2629</v>
      </c>
      <c r="G67">
        <v>152</v>
      </c>
      <c r="H67" t="s">
        <v>2280</v>
      </c>
      <c r="I67">
        <v>1541.5571634595531</v>
      </c>
      <c r="J67">
        <v>114772.1825736601</v>
      </c>
    </row>
    <row r="68" spans="1:10" x14ac:dyDescent="0.2">
      <c r="A68">
        <v>10460</v>
      </c>
      <c r="B68">
        <v>24061</v>
      </c>
      <c r="C68" t="s">
        <v>2630</v>
      </c>
      <c r="E68" t="s">
        <v>2509</v>
      </c>
      <c r="F68" t="s">
        <v>2631</v>
      </c>
      <c r="G68">
        <v>120</v>
      </c>
      <c r="H68" t="s">
        <v>2292</v>
      </c>
      <c r="I68">
        <v>1497.9682068815939</v>
      </c>
      <c r="J68">
        <v>53319.253240059377</v>
      </c>
    </row>
    <row r="69" spans="1:10" x14ac:dyDescent="0.2">
      <c r="A69">
        <v>10461</v>
      </c>
      <c r="B69">
        <v>26673</v>
      </c>
      <c r="C69" t="s">
        <v>2632</v>
      </c>
      <c r="E69" t="s">
        <v>2608</v>
      </c>
      <c r="F69" t="s">
        <v>2609</v>
      </c>
      <c r="G69">
        <v>120</v>
      </c>
      <c r="H69" t="s">
        <v>2292</v>
      </c>
      <c r="I69">
        <v>1179.0224187938541</v>
      </c>
      <c r="J69">
        <v>34476.519728520492</v>
      </c>
    </row>
    <row r="70" spans="1:10" x14ac:dyDescent="0.2">
      <c r="A70">
        <v>10462</v>
      </c>
      <c r="B70">
        <v>28272</v>
      </c>
      <c r="C70" t="s">
        <v>2633</v>
      </c>
      <c r="E70" t="s">
        <v>2509</v>
      </c>
      <c r="F70" t="s">
        <v>2634</v>
      </c>
      <c r="G70">
        <v>158</v>
      </c>
      <c r="H70" t="s">
        <v>2274</v>
      </c>
      <c r="I70">
        <v>1082.2869699211019</v>
      </c>
      <c r="J70">
        <v>60521.973158915287</v>
      </c>
    </row>
    <row r="71" spans="1:10" x14ac:dyDescent="0.2">
      <c r="A71">
        <v>10463</v>
      </c>
      <c r="B71">
        <v>28271</v>
      </c>
      <c r="C71" t="s">
        <v>2635</v>
      </c>
      <c r="E71" t="s">
        <v>2509</v>
      </c>
      <c r="F71" t="s">
        <v>2634</v>
      </c>
      <c r="G71">
        <v>158</v>
      </c>
      <c r="H71" t="s">
        <v>2274</v>
      </c>
      <c r="I71">
        <v>950.7604510876439</v>
      </c>
      <c r="J71">
        <v>44771.01307871467</v>
      </c>
    </row>
    <row r="72" spans="1:10" x14ac:dyDescent="0.2">
      <c r="A72">
        <v>10464</v>
      </c>
      <c r="B72">
        <v>28273</v>
      </c>
      <c r="C72" t="s">
        <v>2636</v>
      </c>
      <c r="E72" t="s">
        <v>2509</v>
      </c>
      <c r="F72" t="s">
        <v>2634</v>
      </c>
      <c r="G72">
        <v>158</v>
      </c>
      <c r="H72" t="s">
        <v>2274</v>
      </c>
      <c r="I72">
        <v>1415.8993518674849</v>
      </c>
      <c r="J72">
        <v>86279.337382245401</v>
      </c>
    </row>
    <row r="73" spans="1:10" x14ac:dyDescent="0.2">
      <c r="A73">
        <v>10465</v>
      </c>
      <c r="B73">
        <v>27263</v>
      </c>
      <c r="C73" t="s">
        <v>2637</v>
      </c>
      <c r="E73" t="s">
        <v>2509</v>
      </c>
      <c r="F73" t="s">
        <v>2638</v>
      </c>
      <c r="G73">
        <v>25</v>
      </c>
      <c r="H73" t="s">
        <v>2362</v>
      </c>
      <c r="I73">
        <v>1836.9865009988871</v>
      </c>
      <c r="J73">
        <v>77883.126476257487</v>
      </c>
    </row>
    <row r="74" spans="1:10" x14ac:dyDescent="0.2">
      <c r="A74">
        <v>10466</v>
      </c>
      <c r="B74">
        <v>27264</v>
      </c>
      <c r="C74" t="s">
        <v>2639</v>
      </c>
      <c r="E74" t="s">
        <v>2509</v>
      </c>
      <c r="F74" t="s">
        <v>2638</v>
      </c>
      <c r="G74">
        <v>25</v>
      </c>
      <c r="H74" t="s">
        <v>2362</v>
      </c>
      <c r="I74">
        <v>1702.2726591260071</v>
      </c>
      <c r="J74">
        <v>87941.345722066748</v>
      </c>
    </row>
    <row r="75" spans="1:10" x14ac:dyDescent="0.2">
      <c r="A75">
        <v>10467</v>
      </c>
      <c r="B75">
        <v>29557</v>
      </c>
      <c r="C75" t="s">
        <v>2640</v>
      </c>
      <c r="E75" t="s">
        <v>2509</v>
      </c>
      <c r="F75" t="s">
        <v>2641</v>
      </c>
      <c r="G75">
        <v>294</v>
      </c>
      <c r="H75" t="s">
        <v>2248</v>
      </c>
      <c r="I75">
        <v>2215.1797190863258</v>
      </c>
      <c r="J75">
        <v>243432.920166881</v>
      </c>
    </row>
    <row r="76" spans="1:10" x14ac:dyDescent="0.2">
      <c r="A76">
        <v>10468</v>
      </c>
      <c r="B76">
        <v>29715</v>
      </c>
      <c r="C76" t="s">
        <v>2642</v>
      </c>
      <c r="D76" t="s">
        <v>2558</v>
      </c>
      <c r="E76" t="s">
        <v>2509</v>
      </c>
      <c r="F76" t="s">
        <v>2643</v>
      </c>
      <c r="G76">
        <v>10</v>
      </c>
      <c r="H76" t="s">
        <v>2371</v>
      </c>
      <c r="I76">
        <v>1654.7794846563679</v>
      </c>
      <c r="J76">
        <v>91502.579582408522</v>
      </c>
    </row>
    <row r="77" spans="1:10" x14ac:dyDescent="0.2">
      <c r="A77">
        <v>10469</v>
      </c>
      <c r="B77">
        <v>29716</v>
      </c>
      <c r="C77" t="s">
        <v>2644</v>
      </c>
      <c r="D77" t="s">
        <v>2508</v>
      </c>
      <c r="E77" t="s">
        <v>2509</v>
      </c>
      <c r="F77" t="s">
        <v>2643</v>
      </c>
      <c r="G77">
        <v>10</v>
      </c>
      <c r="H77" t="s">
        <v>2371</v>
      </c>
      <c r="I77">
        <v>1008.651354553783</v>
      </c>
      <c r="J77">
        <v>33450.913809402002</v>
      </c>
    </row>
    <row r="78" spans="1:10" x14ac:dyDescent="0.2">
      <c r="A78">
        <v>10470</v>
      </c>
      <c r="B78">
        <v>29717</v>
      </c>
      <c r="C78" t="s">
        <v>2645</v>
      </c>
      <c r="D78" t="s">
        <v>2512</v>
      </c>
      <c r="E78" t="s">
        <v>2509</v>
      </c>
      <c r="F78" t="s">
        <v>2643</v>
      </c>
      <c r="G78">
        <v>10</v>
      </c>
      <c r="H78" t="s">
        <v>2371</v>
      </c>
      <c r="I78">
        <v>1955.9564916803199</v>
      </c>
      <c r="J78">
        <v>114806.9809713795</v>
      </c>
    </row>
    <row r="79" spans="1:10" x14ac:dyDescent="0.2">
      <c r="A79">
        <v>10471</v>
      </c>
      <c r="B79">
        <v>29718</v>
      </c>
      <c r="C79" t="s">
        <v>2646</v>
      </c>
      <c r="D79" t="s">
        <v>2514</v>
      </c>
      <c r="E79" t="s">
        <v>2509</v>
      </c>
      <c r="F79" t="s">
        <v>2643</v>
      </c>
      <c r="G79">
        <v>10</v>
      </c>
      <c r="H79" t="s">
        <v>2371</v>
      </c>
      <c r="I79">
        <v>1163.6541157150029</v>
      </c>
      <c r="J79">
        <v>90121.754232403808</v>
      </c>
    </row>
    <row r="80" spans="1:10" x14ac:dyDescent="0.2">
      <c r="A80">
        <v>10472</v>
      </c>
      <c r="B80">
        <v>29719</v>
      </c>
      <c r="C80" t="s">
        <v>2647</v>
      </c>
      <c r="D80" t="s">
        <v>2518</v>
      </c>
      <c r="E80" t="s">
        <v>2509</v>
      </c>
      <c r="F80" t="s">
        <v>2643</v>
      </c>
      <c r="G80">
        <v>10</v>
      </c>
      <c r="H80" t="s">
        <v>2371</v>
      </c>
      <c r="I80">
        <v>785.13955716101543</v>
      </c>
      <c r="J80">
        <v>21208.587057223249</v>
      </c>
    </row>
    <row r="81" spans="1:10" x14ac:dyDescent="0.2">
      <c r="A81">
        <v>10473</v>
      </c>
      <c r="B81">
        <v>29720</v>
      </c>
      <c r="C81" t="s">
        <v>2648</v>
      </c>
      <c r="D81" t="s">
        <v>2520</v>
      </c>
      <c r="E81" t="s">
        <v>2509</v>
      </c>
      <c r="F81" t="s">
        <v>2643</v>
      </c>
      <c r="G81">
        <v>10</v>
      </c>
      <c r="H81" t="s">
        <v>2371</v>
      </c>
      <c r="I81">
        <v>1994.318352872318</v>
      </c>
      <c r="J81">
        <v>103492.700129003</v>
      </c>
    </row>
    <row r="82" spans="1:10" x14ac:dyDescent="0.2">
      <c r="A82">
        <v>10474</v>
      </c>
      <c r="B82">
        <v>29811</v>
      </c>
      <c r="C82" t="s">
        <v>2649</v>
      </c>
      <c r="D82" t="s">
        <v>2522</v>
      </c>
      <c r="E82" t="s">
        <v>2509</v>
      </c>
      <c r="F82" t="s">
        <v>2650</v>
      </c>
      <c r="G82">
        <v>10</v>
      </c>
      <c r="H82" t="s">
        <v>2371</v>
      </c>
      <c r="I82">
        <v>1587.857965049569</v>
      </c>
      <c r="J82">
        <v>76582.96929014512</v>
      </c>
    </row>
    <row r="83" spans="1:10" x14ac:dyDescent="0.2">
      <c r="A83">
        <v>10475</v>
      </c>
      <c r="B83">
        <v>29722</v>
      </c>
      <c r="C83" t="s">
        <v>2651</v>
      </c>
      <c r="D83" t="s">
        <v>2550</v>
      </c>
      <c r="E83" t="s">
        <v>2509</v>
      </c>
      <c r="F83" t="s">
        <v>2643</v>
      </c>
      <c r="G83">
        <v>10</v>
      </c>
      <c r="H83" t="s">
        <v>2371</v>
      </c>
      <c r="I83">
        <v>1573.210635108414</v>
      </c>
      <c r="J83">
        <v>86504.92864711021</v>
      </c>
    </row>
    <row r="84" spans="1:10" x14ac:dyDescent="0.2">
      <c r="A84">
        <v>10476</v>
      </c>
      <c r="B84">
        <v>31068</v>
      </c>
      <c r="C84" t="s">
        <v>2652</v>
      </c>
      <c r="D84" t="s">
        <v>2552</v>
      </c>
      <c r="E84" t="s">
        <v>2509</v>
      </c>
      <c r="F84" t="s">
        <v>2653</v>
      </c>
      <c r="G84">
        <v>10</v>
      </c>
      <c r="H84" t="s">
        <v>2371</v>
      </c>
      <c r="I84">
        <v>2801.1443528708419</v>
      </c>
      <c r="J84">
        <v>175941.86997555819</v>
      </c>
    </row>
    <row r="85" spans="1:10" x14ac:dyDescent="0.2">
      <c r="A85">
        <v>10477</v>
      </c>
      <c r="B85">
        <v>29673</v>
      </c>
      <c r="C85" t="s">
        <v>2654</v>
      </c>
      <c r="E85" t="s">
        <v>2509</v>
      </c>
      <c r="F85" t="s">
        <v>2655</v>
      </c>
      <c r="G85">
        <v>215</v>
      </c>
      <c r="H85" t="s">
        <v>2250</v>
      </c>
      <c r="I85">
        <v>1446.3626455547069</v>
      </c>
      <c r="J85">
        <v>75991.902168455141</v>
      </c>
    </row>
    <row r="86" spans="1:10" x14ac:dyDescent="0.2">
      <c r="A86">
        <v>10478</v>
      </c>
      <c r="B86">
        <v>26563</v>
      </c>
      <c r="C86" t="s">
        <v>2656</v>
      </c>
      <c r="E86" t="s">
        <v>2509</v>
      </c>
      <c r="F86" t="s">
        <v>2657</v>
      </c>
      <c r="G86">
        <v>11</v>
      </c>
      <c r="H86" t="s">
        <v>2370</v>
      </c>
      <c r="I86">
        <v>2510.6609264146118</v>
      </c>
      <c r="J86">
        <v>204431.8106497149</v>
      </c>
    </row>
    <row r="87" spans="1:10" x14ac:dyDescent="0.2">
      <c r="A87">
        <v>10479</v>
      </c>
      <c r="B87">
        <v>26562</v>
      </c>
      <c r="C87" t="s">
        <v>2658</v>
      </c>
      <c r="E87" t="s">
        <v>2509</v>
      </c>
      <c r="F87" t="s">
        <v>2657</v>
      </c>
      <c r="G87">
        <v>11</v>
      </c>
      <c r="H87" t="s">
        <v>2370</v>
      </c>
      <c r="I87">
        <v>3117.8047222203099</v>
      </c>
      <c r="J87">
        <v>408044.24128262361</v>
      </c>
    </row>
    <row r="88" spans="1:10" x14ac:dyDescent="0.2">
      <c r="A88">
        <v>10480</v>
      </c>
      <c r="B88">
        <v>26564</v>
      </c>
      <c r="C88" t="s">
        <v>2659</v>
      </c>
      <c r="E88" t="s">
        <v>2509</v>
      </c>
      <c r="F88" t="s">
        <v>2657</v>
      </c>
      <c r="G88">
        <v>11</v>
      </c>
      <c r="H88" t="s">
        <v>2370</v>
      </c>
      <c r="I88">
        <v>1174.038390509839</v>
      </c>
      <c r="J88">
        <v>43567.805348192393</v>
      </c>
    </row>
    <row r="89" spans="1:10" x14ac:dyDescent="0.2">
      <c r="A89">
        <v>10481</v>
      </c>
      <c r="B89">
        <v>26561</v>
      </c>
      <c r="C89" t="s">
        <v>2660</v>
      </c>
      <c r="E89" t="s">
        <v>2509</v>
      </c>
      <c r="F89" t="s">
        <v>2657</v>
      </c>
      <c r="G89">
        <v>11</v>
      </c>
      <c r="H89" t="s">
        <v>2370</v>
      </c>
      <c r="I89">
        <v>1962.041866868215</v>
      </c>
      <c r="J89">
        <v>116183.6377293602</v>
      </c>
    </row>
    <row r="90" spans="1:10" x14ac:dyDescent="0.2">
      <c r="A90">
        <v>10482</v>
      </c>
      <c r="B90">
        <v>26564</v>
      </c>
      <c r="C90" t="s">
        <v>2661</v>
      </c>
      <c r="E90" t="s">
        <v>2509</v>
      </c>
      <c r="F90" t="s">
        <v>2657</v>
      </c>
      <c r="G90">
        <v>11</v>
      </c>
      <c r="H90" t="s">
        <v>2370</v>
      </c>
      <c r="I90">
        <v>1931.916712903005</v>
      </c>
      <c r="J90">
        <v>175345.3170168997</v>
      </c>
    </row>
    <row r="91" spans="1:10" x14ac:dyDescent="0.2">
      <c r="A91">
        <v>10483</v>
      </c>
      <c r="B91">
        <v>26055</v>
      </c>
      <c r="C91" t="s">
        <v>2662</v>
      </c>
      <c r="E91" t="s">
        <v>2509</v>
      </c>
      <c r="F91" t="s">
        <v>2663</v>
      </c>
      <c r="G91">
        <v>2</v>
      </c>
      <c r="H91" t="s">
        <v>2379</v>
      </c>
      <c r="I91">
        <v>2146.7535841009908</v>
      </c>
      <c r="J91">
        <v>133704.9862351148</v>
      </c>
    </row>
    <row r="92" spans="1:10" x14ac:dyDescent="0.2">
      <c r="A92">
        <v>10484</v>
      </c>
      <c r="B92">
        <v>26054</v>
      </c>
      <c r="C92" t="s">
        <v>2664</v>
      </c>
      <c r="E92" t="s">
        <v>2509</v>
      </c>
      <c r="F92" t="s">
        <v>2663</v>
      </c>
      <c r="G92">
        <v>2</v>
      </c>
      <c r="H92" t="s">
        <v>2379</v>
      </c>
      <c r="I92">
        <v>1326.7174032417729</v>
      </c>
      <c r="J92">
        <v>115587.62231812091</v>
      </c>
    </row>
    <row r="93" spans="1:10" x14ac:dyDescent="0.2">
      <c r="A93">
        <v>10485</v>
      </c>
      <c r="B93">
        <v>26145</v>
      </c>
      <c r="C93" t="s">
        <v>2665</v>
      </c>
      <c r="E93" t="s">
        <v>2509</v>
      </c>
      <c r="F93" t="s">
        <v>2666</v>
      </c>
      <c r="G93">
        <v>2</v>
      </c>
      <c r="H93" t="s">
        <v>2379</v>
      </c>
      <c r="I93">
        <v>1334.5943020422651</v>
      </c>
      <c r="J93">
        <v>112136.5257085613</v>
      </c>
    </row>
    <row r="94" spans="1:10" x14ac:dyDescent="0.2">
      <c r="A94">
        <v>10486</v>
      </c>
      <c r="B94">
        <v>28710</v>
      </c>
      <c r="C94" t="s">
        <v>2667</v>
      </c>
      <c r="E94" t="s">
        <v>2509</v>
      </c>
      <c r="F94" t="s">
        <v>2668</v>
      </c>
      <c r="G94">
        <v>192</v>
      </c>
      <c r="H94" t="s">
        <v>2261</v>
      </c>
      <c r="I94">
        <v>1521.846184684925</v>
      </c>
      <c r="J94">
        <v>79187.82181412715</v>
      </c>
    </row>
    <row r="95" spans="1:10" x14ac:dyDescent="0.2">
      <c r="A95">
        <v>10487</v>
      </c>
      <c r="B95">
        <v>28973</v>
      </c>
      <c r="C95" t="s">
        <v>2669</v>
      </c>
      <c r="E95" t="s">
        <v>2509</v>
      </c>
      <c r="F95" t="s">
        <v>2670</v>
      </c>
      <c r="G95">
        <v>193</v>
      </c>
      <c r="H95" t="s">
        <v>2260</v>
      </c>
      <c r="I95">
        <v>1319.3999288599521</v>
      </c>
      <c r="J95">
        <v>93887.162344419834</v>
      </c>
    </row>
    <row r="96" spans="1:10" x14ac:dyDescent="0.2">
      <c r="A96">
        <v>10488</v>
      </c>
      <c r="B96">
        <v>27486</v>
      </c>
      <c r="C96" t="s">
        <v>2671</v>
      </c>
      <c r="D96" t="s">
        <v>2672</v>
      </c>
      <c r="E96" t="s">
        <v>2509</v>
      </c>
      <c r="F96" t="s">
        <v>2673</v>
      </c>
      <c r="G96">
        <v>115</v>
      </c>
      <c r="H96" t="s">
        <v>2297</v>
      </c>
      <c r="I96">
        <v>1363.3248051674991</v>
      </c>
      <c r="J96">
        <v>74381.51068768921</v>
      </c>
    </row>
    <row r="97" spans="1:10" x14ac:dyDescent="0.2">
      <c r="A97">
        <v>10489</v>
      </c>
      <c r="B97">
        <v>27570</v>
      </c>
      <c r="C97" t="s">
        <v>2674</v>
      </c>
      <c r="D97" t="s">
        <v>2508</v>
      </c>
      <c r="E97" t="s">
        <v>2509</v>
      </c>
      <c r="F97" t="s">
        <v>2675</v>
      </c>
      <c r="G97">
        <v>296</v>
      </c>
      <c r="H97" t="s">
        <v>2223</v>
      </c>
      <c r="I97">
        <v>1869.0935820347711</v>
      </c>
      <c r="J97">
        <v>126995.3289693503</v>
      </c>
    </row>
    <row r="98" spans="1:10" x14ac:dyDescent="0.2">
      <c r="A98">
        <v>10490</v>
      </c>
      <c r="B98">
        <v>27569</v>
      </c>
      <c r="C98" t="s">
        <v>2676</v>
      </c>
      <c r="D98" t="s">
        <v>2558</v>
      </c>
      <c r="E98" t="s">
        <v>2509</v>
      </c>
      <c r="F98" t="s">
        <v>2675</v>
      </c>
      <c r="G98">
        <v>296</v>
      </c>
      <c r="H98" t="s">
        <v>2223</v>
      </c>
      <c r="I98">
        <v>2001.780761380558</v>
      </c>
      <c r="J98">
        <v>68636.239120857485</v>
      </c>
    </row>
    <row r="99" spans="1:10" x14ac:dyDescent="0.2">
      <c r="A99">
        <v>10491</v>
      </c>
      <c r="B99">
        <v>27577</v>
      </c>
      <c r="C99" t="s">
        <v>2677</v>
      </c>
      <c r="D99" t="s">
        <v>2552</v>
      </c>
      <c r="E99" t="s">
        <v>2509</v>
      </c>
      <c r="F99" t="s">
        <v>2675</v>
      </c>
      <c r="G99">
        <v>296</v>
      </c>
      <c r="H99" t="s">
        <v>2223</v>
      </c>
      <c r="I99">
        <v>2724.455584068482</v>
      </c>
      <c r="J99">
        <v>181751.60437399091</v>
      </c>
    </row>
    <row r="100" spans="1:10" x14ac:dyDescent="0.2">
      <c r="A100">
        <v>10492</v>
      </c>
      <c r="B100">
        <v>27573</v>
      </c>
      <c r="C100" t="s">
        <v>2678</v>
      </c>
      <c r="D100" t="s">
        <v>2518</v>
      </c>
      <c r="E100" t="s">
        <v>2509</v>
      </c>
      <c r="F100" t="s">
        <v>2675</v>
      </c>
      <c r="G100">
        <v>296</v>
      </c>
      <c r="H100" t="s">
        <v>2223</v>
      </c>
      <c r="I100">
        <v>819.37026546737104</v>
      </c>
      <c r="J100">
        <v>26118.792921178621</v>
      </c>
    </row>
    <row r="101" spans="1:10" x14ac:dyDescent="0.2">
      <c r="A101">
        <v>10493</v>
      </c>
      <c r="B101">
        <v>27576</v>
      </c>
      <c r="C101" t="s">
        <v>2679</v>
      </c>
      <c r="D101" t="s">
        <v>2680</v>
      </c>
      <c r="E101" t="s">
        <v>2509</v>
      </c>
      <c r="F101" t="s">
        <v>2675</v>
      </c>
      <c r="G101">
        <v>296</v>
      </c>
      <c r="H101" t="s">
        <v>2223</v>
      </c>
      <c r="I101">
        <v>2330.156133450741</v>
      </c>
      <c r="J101">
        <v>207377.2671051033</v>
      </c>
    </row>
    <row r="102" spans="1:10" x14ac:dyDescent="0.2">
      <c r="A102">
        <v>10494</v>
      </c>
      <c r="B102">
        <v>27572</v>
      </c>
      <c r="C102" t="s">
        <v>2681</v>
      </c>
      <c r="D102" t="s">
        <v>2512</v>
      </c>
      <c r="E102" t="s">
        <v>2509</v>
      </c>
      <c r="F102" t="s">
        <v>2675</v>
      </c>
      <c r="G102">
        <v>296</v>
      </c>
      <c r="H102" t="s">
        <v>2223</v>
      </c>
      <c r="I102">
        <v>572.23704716735801</v>
      </c>
      <c r="J102">
        <v>15918.9004993526</v>
      </c>
    </row>
    <row r="103" spans="1:10" x14ac:dyDescent="0.2">
      <c r="A103">
        <v>10495</v>
      </c>
      <c r="B103">
        <v>27574</v>
      </c>
      <c r="C103" t="s">
        <v>2682</v>
      </c>
      <c r="D103" t="s">
        <v>2520</v>
      </c>
      <c r="E103" t="s">
        <v>2509</v>
      </c>
      <c r="F103" t="s">
        <v>2675</v>
      </c>
      <c r="G103">
        <v>296</v>
      </c>
      <c r="H103" t="s">
        <v>2223</v>
      </c>
      <c r="I103">
        <v>1118.849744859479</v>
      </c>
      <c r="J103">
        <v>67623.970802556054</v>
      </c>
    </row>
    <row r="104" spans="1:10" x14ac:dyDescent="0.2">
      <c r="A104">
        <v>10496</v>
      </c>
      <c r="B104">
        <v>25921</v>
      </c>
      <c r="C104" t="s">
        <v>2683</v>
      </c>
      <c r="D104" t="s">
        <v>2684</v>
      </c>
      <c r="E104" t="s">
        <v>2509</v>
      </c>
      <c r="F104" t="s">
        <v>2685</v>
      </c>
      <c r="G104">
        <v>296</v>
      </c>
      <c r="H104" t="s">
        <v>2223</v>
      </c>
      <c r="I104">
        <v>3047.292696699134</v>
      </c>
      <c r="J104">
        <v>288389.57368433173</v>
      </c>
    </row>
    <row r="105" spans="1:10" x14ac:dyDescent="0.2">
      <c r="A105">
        <v>10497</v>
      </c>
      <c r="B105">
        <v>27575</v>
      </c>
      <c r="C105" t="s">
        <v>2686</v>
      </c>
      <c r="D105" t="s">
        <v>2522</v>
      </c>
      <c r="E105" t="s">
        <v>2509</v>
      </c>
      <c r="F105" t="s">
        <v>2675</v>
      </c>
      <c r="G105">
        <v>296</v>
      </c>
      <c r="H105" t="s">
        <v>2223</v>
      </c>
      <c r="I105">
        <v>883.40760453191558</v>
      </c>
      <c r="J105">
        <v>40579.024199950618</v>
      </c>
    </row>
    <row r="106" spans="1:10" x14ac:dyDescent="0.2">
      <c r="A106">
        <v>10498</v>
      </c>
      <c r="B106">
        <v>27589</v>
      </c>
      <c r="C106" t="s">
        <v>2687</v>
      </c>
      <c r="D106" t="s">
        <v>2688</v>
      </c>
      <c r="E106" t="s">
        <v>2509</v>
      </c>
      <c r="F106" t="s">
        <v>2675</v>
      </c>
      <c r="G106">
        <v>296</v>
      </c>
      <c r="H106" t="s">
        <v>2223</v>
      </c>
      <c r="I106">
        <v>1977.397211269267</v>
      </c>
      <c r="J106">
        <v>76863.541063929195</v>
      </c>
    </row>
    <row r="107" spans="1:10" x14ac:dyDescent="0.2">
      <c r="A107">
        <v>10499</v>
      </c>
      <c r="B107">
        <v>27590</v>
      </c>
      <c r="C107" t="s">
        <v>2689</v>
      </c>
      <c r="D107" t="s">
        <v>2690</v>
      </c>
      <c r="E107" t="s">
        <v>2509</v>
      </c>
      <c r="F107" t="s">
        <v>2675</v>
      </c>
      <c r="G107">
        <v>296</v>
      </c>
      <c r="H107" t="s">
        <v>2223</v>
      </c>
      <c r="I107">
        <v>780.67851347439284</v>
      </c>
      <c r="J107">
        <v>17711.897851007729</v>
      </c>
    </row>
    <row r="108" spans="1:10" x14ac:dyDescent="0.2">
      <c r="A108">
        <v>10500</v>
      </c>
      <c r="B108">
        <v>27588</v>
      </c>
      <c r="C108" t="s">
        <v>2691</v>
      </c>
      <c r="D108" t="s">
        <v>2692</v>
      </c>
      <c r="E108" t="s">
        <v>2509</v>
      </c>
      <c r="F108" t="s">
        <v>2675</v>
      </c>
      <c r="G108">
        <v>296</v>
      </c>
      <c r="H108" t="s">
        <v>2223</v>
      </c>
      <c r="I108">
        <v>2152.7656871168319</v>
      </c>
      <c r="J108">
        <v>120270.64612903231</v>
      </c>
    </row>
    <row r="109" spans="1:10" x14ac:dyDescent="0.2">
      <c r="A109">
        <v>10501</v>
      </c>
      <c r="B109">
        <v>27582</v>
      </c>
      <c r="C109" t="s">
        <v>2693</v>
      </c>
      <c r="D109" t="s">
        <v>2540</v>
      </c>
      <c r="E109" t="s">
        <v>2509</v>
      </c>
      <c r="F109" t="s">
        <v>2675</v>
      </c>
      <c r="G109">
        <v>296</v>
      </c>
      <c r="H109" t="s">
        <v>2223</v>
      </c>
      <c r="I109">
        <v>1503.6560555189519</v>
      </c>
      <c r="J109">
        <v>50076.051695681483</v>
      </c>
    </row>
    <row r="110" spans="1:10" x14ac:dyDescent="0.2">
      <c r="A110">
        <v>10502</v>
      </c>
      <c r="B110">
        <v>27583</v>
      </c>
      <c r="C110" t="s">
        <v>2694</v>
      </c>
      <c r="D110" t="s">
        <v>2534</v>
      </c>
      <c r="E110" t="s">
        <v>2509</v>
      </c>
      <c r="F110" t="s">
        <v>2675</v>
      </c>
      <c r="G110">
        <v>296</v>
      </c>
      <c r="H110" t="s">
        <v>2223</v>
      </c>
      <c r="I110">
        <v>527.94748056478159</v>
      </c>
      <c r="J110">
        <v>10505.308152061431</v>
      </c>
    </row>
    <row r="111" spans="1:10" x14ac:dyDescent="0.2">
      <c r="A111">
        <v>10503</v>
      </c>
      <c r="B111">
        <v>28443</v>
      </c>
      <c r="C111" t="s">
        <v>2695</v>
      </c>
      <c r="D111" t="s">
        <v>2696</v>
      </c>
      <c r="E111" t="s">
        <v>2509</v>
      </c>
      <c r="F111" t="s">
        <v>2697</v>
      </c>
      <c r="G111">
        <v>296</v>
      </c>
      <c r="H111" t="s">
        <v>2223</v>
      </c>
      <c r="I111">
        <v>1650.140068598703</v>
      </c>
      <c r="J111">
        <v>87830.156854664834</v>
      </c>
    </row>
    <row r="112" spans="1:10" x14ac:dyDescent="0.2">
      <c r="A112">
        <v>10504</v>
      </c>
      <c r="B112">
        <v>27580</v>
      </c>
      <c r="C112" t="s">
        <v>2698</v>
      </c>
      <c r="D112" t="s">
        <v>2546</v>
      </c>
      <c r="E112" t="s">
        <v>2509</v>
      </c>
      <c r="F112" t="s">
        <v>2675</v>
      </c>
      <c r="G112">
        <v>296</v>
      </c>
      <c r="H112" t="s">
        <v>2223</v>
      </c>
      <c r="I112">
        <v>5162.3358095975191</v>
      </c>
      <c r="J112">
        <v>350725.54550518241</v>
      </c>
    </row>
    <row r="113" spans="1:10" x14ac:dyDescent="0.2">
      <c r="A113">
        <v>10505</v>
      </c>
      <c r="B113">
        <v>27581</v>
      </c>
      <c r="C113" t="s">
        <v>2699</v>
      </c>
      <c r="D113" t="s">
        <v>2544</v>
      </c>
      <c r="E113" t="s">
        <v>2509</v>
      </c>
      <c r="F113" t="s">
        <v>2675</v>
      </c>
      <c r="G113">
        <v>296</v>
      </c>
      <c r="H113" t="s">
        <v>2223</v>
      </c>
      <c r="I113">
        <v>548.05472918176918</v>
      </c>
      <c r="J113">
        <v>17280.22552653174</v>
      </c>
    </row>
    <row r="114" spans="1:10" x14ac:dyDescent="0.2">
      <c r="A114">
        <v>10506</v>
      </c>
      <c r="B114">
        <v>27579</v>
      </c>
      <c r="C114" t="s">
        <v>2700</v>
      </c>
      <c r="D114" t="s">
        <v>2672</v>
      </c>
      <c r="E114" t="s">
        <v>2509</v>
      </c>
      <c r="F114" t="s">
        <v>2675</v>
      </c>
      <c r="G114">
        <v>296</v>
      </c>
      <c r="H114" t="s">
        <v>2223</v>
      </c>
      <c r="I114">
        <v>3743.7751314106699</v>
      </c>
      <c r="J114">
        <v>380027.70476158819</v>
      </c>
    </row>
    <row r="115" spans="1:10" x14ac:dyDescent="0.2">
      <c r="A115">
        <v>10507</v>
      </c>
      <c r="B115">
        <v>27585</v>
      </c>
      <c r="C115" t="s">
        <v>2701</v>
      </c>
      <c r="D115" t="s">
        <v>2702</v>
      </c>
      <c r="E115" t="s">
        <v>2509</v>
      </c>
      <c r="F115" t="s">
        <v>2675</v>
      </c>
      <c r="G115">
        <v>296</v>
      </c>
      <c r="H115" t="s">
        <v>2223</v>
      </c>
      <c r="I115">
        <v>391.13864165481442</v>
      </c>
      <c r="J115">
        <v>9740.2050664049311</v>
      </c>
    </row>
    <row r="116" spans="1:10" x14ac:dyDescent="0.2">
      <c r="A116">
        <v>10508</v>
      </c>
      <c r="B116">
        <v>25921</v>
      </c>
      <c r="C116" t="s">
        <v>2683</v>
      </c>
      <c r="D116" t="s">
        <v>2703</v>
      </c>
      <c r="E116" t="s">
        <v>2509</v>
      </c>
      <c r="F116" t="s">
        <v>2685</v>
      </c>
      <c r="G116">
        <v>296</v>
      </c>
      <c r="H116" t="s">
        <v>2223</v>
      </c>
      <c r="I116">
        <v>1203.3693039837949</v>
      </c>
      <c r="J116">
        <v>49531.755413675222</v>
      </c>
    </row>
    <row r="117" spans="1:10" x14ac:dyDescent="0.2">
      <c r="A117">
        <v>10509</v>
      </c>
      <c r="B117">
        <v>27578</v>
      </c>
      <c r="C117" t="s">
        <v>2704</v>
      </c>
      <c r="D117" t="s">
        <v>2705</v>
      </c>
      <c r="E117" t="s">
        <v>2509</v>
      </c>
      <c r="F117" t="s">
        <v>2675</v>
      </c>
      <c r="G117">
        <v>296</v>
      </c>
      <c r="H117" t="s">
        <v>2223</v>
      </c>
      <c r="I117">
        <v>1418.356534943222</v>
      </c>
      <c r="J117">
        <v>55366.238289138288</v>
      </c>
    </row>
    <row r="118" spans="1:10" x14ac:dyDescent="0.2">
      <c r="A118">
        <v>10510</v>
      </c>
      <c r="B118">
        <v>27584</v>
      </c>
      <c r="C118" t="s">
        <v>2706</v>
      </c>
      <c r="D118" t="s">
        <v>2537</v>
      </c>
      <c r="E118" t="s">
        <v>2509</v>
      </c>
      <c r="F118" t="s">
        <v>2675</v>
      </c>
      <c r="G118">
        <v>296</v>
      </c>
      <c r="H118" t="s">
        <v>2223</v>
      </c>
      <c r="I118">
        <v>2572.4284770330451</v>
      </c>
      <c r="J118">
        <v>217205.08863015211</v>
      </c>
    </row>
    <row r="119" spans="1:10" x14ac:dyDescent="0.2">
      <c r="A119">
        <v>10511</v>
      </c>
      <c r="B119">
        <v>30051</v>
      </c>
      <c r="C119" t="s">
        <v>2707</v>
      </c>
      <c r="D119" t="s">
        <v>2558</v>
      </c>
      <c r="E119" t="s">
        <v>2509</v>
      </c>
      <c r="F119" t="s">
        <v>2708</v>
      </c>
      <c r="G119">
        <v>66</v>
      </c>
      <c r="H119" t="s">
        <v>2330</v>
      </c>
      <c r="I119">
        <v>2115.635786331673</v>
      </c>
      <c r="J119">
        <v>223945.30564898829</v>
      </c>
    </row>
    <row r="120" spans="1:10" x14ac:dyDescent="0.2">
      <c r="A120">
        <v>10512</v>
      </c>
      <c r="B120">
        <v>20115</v>
      </c>
      <c r="C120" t="s">
        <v>2709</v>
      </c>
      <c r="D120" t="s">
        <v>2508</v>
      </c>
      <c r="E120" t="s">
        <v>2509</v>
      </c>
      <c r="F120" t="s">
        <v>2710</v>
      </c>
      <c r="G120">
        <v>66</v>
      </c>
      <c r="H120" t="s">
        <v>2330</v>
      </c>
      <c r="I120">
        <v>1089.761659958278</v>
      </c>
      <c r="J120">
        <v>61909.87087094305</v>
      </c>
    </row>
    <row r="121" spans="1:10" x14ac:dyDescent="0.2">
      <c r="A121">
        <v>10513</v>
      </c>
      <c r="B121">
        <v>20114</v>
      </c>
      <c r="C121" t="s">
        <v>2711</v>
      </c>
      <c r="D121" t="s">
        <v>2512</v>
      </c>
      <c r="E121" t="s">
        <v>2509</v>
      </c>
      <c r="F121" t="s">
        <v>2710</v>
      </c>
      <c r="G121">
        <v>66</v>
      </c>
      <c r="H121" t="s">
        <v>2330</v>
      </c>
      <c r="I121">
        <v>919.35443683822609</v>
      </c>
      <c r="J121">
        <v>32269.36618055189</v>
      </c>
    </row>
    <row r="122" spans="1:10" x14ac:dyDescent="0.2">
      <c r="A122">
        <v>10514</v>
      </c>
      <c r="B122">
        <v>19185</v>
      </c>
      <c r="C122" t="s">
        <v>2361</v>
      </c>
      <c r="D122" t="s">
        <v>2514</v>
      </c>
      <c r="E122" t="s">
        <v>2509</v>
      </c>
      <c r="F122" t="s">
        <v>2712</v>
      </c>
      <c r="G122">
        <v>66</v>
      </c>
      <c r="H122" t="s">
        <v>2330</v>
      </c>
      <c r="I122">
        <v>1864.3269705594489</v>
      </c>
      <c r="J122">
        <v>35349.272860636163</v>
      </c>
    </row>
    <row r="123" spans="1:10" x14ac:dyDescent="0.2">
      <c r="A123">
        <v>10515</v>
      </c>
      <c r="B123">
        <v>23761</v>
      </c>
      <c r="C123" t="s">
        <v>2713</v>
      </c>
      <c r="D123" t="s">
        <v>2518</v>
      </c>
      <c r="E123" t="s">
        <v>2608</v>
      </c>
      <c r="F123" t="s">
        <v>2714</v>
      </c>
      <c r="G123">
        <v>66</v>
      </c>
      <c r="H123" t="s">
        <v>2330</v>
      </c>
      <c r="I123">
        <v>585.2651857332969</v>
      </c>
      <c r="J123">
        <v>13808.91205175743</v>
      </c>
    </row>
    <row r="124" spans="1:10" x14ac:dyDescent="0.2">
      <c r="A124">
        <v>10516</v>
      </c>
      <c r="B124">
        <v>27495</v>
      </c>
      <c r="C124" t="s">
        <v>2715</v>
      </c>
      <c r="D124" t="s">
        <v>2558</v>
      </c>
      <c r="E124" t="s">
        <v>2509</v>
      </c>
      <c r="F124" t="s">
        <v>2716</v>
      </c>
      <c r="G124">
        <v>112</v>
      </c>
      <c r="H124" t="s">
        <v>2300</v>
      </c>
      <c r="I124">
        <v>1616.9997062607949</v>
      </c>
      <c r="J124">
        <v>36995.928677620512</v>
      </c>
    </row>
    <row r="125" spans="1:10" x14ac:dyDescent="0.2">
      <c r="A125">
        <v>10517</v>
      </c>
      <c r="B125">
        <v>27496</v>
      </c>
      <c r="C125" t="s">
        <v>2717</v>
      </c>
      <c r="D125" t="s">
        <v>2508</v>
      </c>
      <c r="E125" t="s">
        <v>2509</v>
      </c>
      <c r="F125" t="s">
        <v>2716</v>
      </c>
      <c r="G125">
        <v>112</v>
      </c>
      <c r="H125" t="s">
        <v>2300</v>
      </c>
      <c r="I125">
        <v>1361.1473144786651</v>
      </c>
      <c r="J125">
        <v>98089.154345990144</v>
      </c>
    </row>
    <row r="126" spans="1:10" x14ac:dyDescent="0.2">
      <c r="A126">
        <v>10518</v>
      </c>
      <c r="B126">
        <v>27497</v>
      </c>
      <c r="C126" t="s">
        <v>2718</v>
      </c>
      <c r="D126" t="s">
        <v>2512</v>
      </c>
      <c r="E126" t="s">
        <v>2509</v>
      </c>
      <c r="F126" t="s">
        <v>2716</v>
      </c>
      <c r="G126">
        <v>112</v>
      </c>
      <c r="H126" t="s">
        <v>2300</v>
      </c>
      <c r="I126">
        <v>2740.6893312095558</v>
      </c>
      <c r="J126">
        <v>199466.46992644769</v>
      </c>
    </row>
    <row r="127" spans="1:10" x14ac:dyDescent="0.2">
      <c r="A127">
        <v>10519</v>
      </c>
      <c r="B127">
        <v>27039</v>
      </c>
      <c r="C127" t="s">
        <v>2719</v>
      </c>
      <c r="D127" t="s">
        <v>2514</v>
      </c>
      <c r="E127" t="s">
        <v>2509</v>
      </c>
      <c r="F127" t="s">
        <v>2720</v>
      </c>
      <c r="G127">
        <v>112</v>
      </c>
      <c r="H127" t="s">
        <v>2300</v>
      </c>
      <c r="I127">
        <v>1876.0849879578029</v>
      </c>
      <c r="J127">
        <v>166543.5176711067</v>
      </c>
    </row>
    <row r="128" spans="1:10" x14ac:dyDescent="0.2">
      <c r="A128">
        <v>10520</v>
      </c>
      <c r="B128">
        <v>27498</v>
      </c>
      <c r="C128" t="s">
        <v>2721</v>
      </c>
      <c r="D128" t="s">
        <v>2518</v>
      </c>
      <c r="E128" t="s">
        <v>2509</v>
      </c>
      <c r="F128" t="s">
        <v>2716</v>
      </c>
      <c r="G128">
        <v>112</v>
      </c>
      <c r="H128" t="s">
        <v>2300</v>
      </c>
      <c r="I128">
        <v>2421.5886830377221</v>
      </c>
      <c r="J128">
        <v>204268.9825697121</v>
      </c>
    </row>
    <row r="129" spans="1:10" x14ac:dyDescent="0.2">
      <c r="A129">
        <v>10521</v>
      </c>
      <c r="B129">
        <v>28133</v>
      </c>
      <c r="C129" t="s">
        <v>2722</v>
      </c>
      <c r="D129" t="s">
        <v>2723</v>
      </c>
      <c r="E129" t="s">
        <v>2509</v>
      </c>
      <c r="F129" t="s">
        <v>2724</v>
      </c>
      <c r="G129">
        <v>112</v>
      </c>
      <c r="H129" t="s">
        <v>2300</v>
      </c>
      <c r="I129">
        <v>2254.3797988924048</v>
      </c>
      <c r="J129">
        <v>186905.46387367381</v>
      </c>
    </row>
    <row r="130" spans="1:10" x14ac:dyDescent="0.2">
      <c r="A130">
        <v>10522</v>
      </c>
      <c r="B130">
        <v>28133</v>
      </c>
      <c r="C130" t="s">
        <v>2725</v>
      </c>
      <c r="D130" t="s">
        <v>2726</v>
      </c>
      <c r="E130" t="s">
        <v>2509</v>
      </c>
      <c r="F130" t="s">
        <v>2724</v>
      </c>
      <c r="G130">
        <v>112</v>
      </c>
      <c r="H130" t="s">
        <v>2300</v>
      </c>
      <c r="I130">
        <v>2074.6216248053988</v>
      </c>
      <c r="J130">
        <v>119712.8263859459</v>
      </c>
    </row>
    <row r="131" spans="1:10" x14ac:dyDescent="0.2">
      <c r="A131">
        <v>10523</v>
      </c>
      <c r="B131">
        <v>31845</v>
      </c>
      <c r="C131" t="s">
        <v>2727</v>
      </c>
      <c r="D131" t="s">
        <v>2508</v>
      </c>
      <c r="E131" t="s">
        <v>2509</v>
      </c>
      <c r="F131" t="s">
        <v>2728</v>
      </c>
      <c r="G131">
        <v>245</v>
      </c>
      <c r="H131" t="s">
        <v>2231</v>
      </c>
      <c r="I131">
        <v>2586.9448133534702</v>
      </c>
      <c r="J131">
        <v>152930.1422066036</v>
      </c>
    </row>
    <row r="132" spans="1:10" x14ac:dyDescent="0.2">
      <c r="A132">
        <v>10524</v>
      </c>
      <c r="B132">
        <v>29288</v>
      </c>
      <c r="C132" t="s">
        <v>2729</v>
      </c>
      <c r="D132" t="s">
        <v>2570</v>
      </c>
      <c r="E132" t="s">
        <v>2509</v>
      </c>
      <c r="F132" t="s">
        <v>2730</v>
      </c>
      <c r="G132">
        <v>231</v>
      </c>
      <c r="H132" t="s">
        <v>2236</v>
      </c>
      <c r="I132">
        <v>1135.211673617184</v>
      </c>
      <c r="J132">
        <v>60762.656430505936</v>
      </c>
    </row>
    <row r="133" spans="1:10" x14ac:dyDescent="0.2">
      <c r="A133">
        <v>10525</v>
      </c>
      <c r="B133">
        <v>28095</v>
      </c>
      <c r="C133" t="s">
        <v>2731</v>
      </c>
      <c r="E133" t="s">
        <v>2509</v>
      </c>
      <c r="F133" t="s">
        <v>2732</v>
      </c>
      <c r="G133">
        <v>231</v>
      </c>
      <c r="H133" t="s">
        <v>2236</v>
      </c>
      <c r="I133">
        <v>1827.858123006389</v>
      </c>
      <c r="J133">
        <v>108539.3643640425</v>
      </c>
    </row>
    <row r="134" spans="1:10" x14ac:dyDescent="0.2">
      <c r="A134">
        <v>10526</v>
      </c>
      <c r="B134">
        <v>28095</v>
      </c>
      <c r="C134" t="s">
        <v>2644</v>
      </c>
      <c r="E134" t="s">
        <v>2509</v>
      </c>
      <c r="F134" t="s">
        <v>2732</v>
      </c>
      <c r="G134">
        <v>231</v>
      </c>
      <c r="H134" t="s">
        <v>2236</v>
      </c>
      <c r="I134">
        <v>1018.322920566343</v>
      </c>
      <c r="J134">
        <v>40316.463809389359</v>
      </c>
    </row>
    <row r="135" spans="1:10" x14ac:dyDescent="0.2">
      <c r="A135">
        <v>10527</v>
      </c>
      <c r="B135">
        <v>29287</v>
      </c>
      <c r="C135" t="s">
        <v>2733</v>
      </c>
      <c r="D135" t="s">
        <v>2508</v>
      </c>
      <c r="E135" t="s">
        <v>2509</v>
      </c>
      <c r="F135" t="s">
        <v>2730</v>
      </c>
      <c r="G135">
        <v>231</v>
      </c>
      <c r="H135" t="s">
        <v>2236</v>
      </c>
      <c r="I135">
        <v>1400.513673723824</v>
      </c>
      <c r="J135">
        <v>89957.7101452426</v>
      </c>
    </row>
    <row r="136" spans="1:10" x14ac:dyDescent="0.2">
      <c r="A136">
        <v>10528</v>
      </c>
      <c r="B136">
        <v>28091</v>
      </c>
      <c r="C136" t="s">
        <v>2734</v>
      </c>
      <c r="E136" t="s">
        <v>2509</v>
      </c>
      <c r="F136" t="s">
        <v>2732</v>
      </c>
      <c r="G136">
        <v>231</v>
      </c>
      <c r="H136" t="s">
        <v>2236</v>
      </c>
      <c r="I136">
        <v>1157.3391540423979</v>
      </c>
      <c r="J136">
        <v>71400.941478521607</v>
      </c>
    </row>
    <row r="137" spans="1:10" x14ac:dyDescent="0.2">
      <c r="A137">
        <v>10529</v>
      </c>
      <c r="B137">
        <v>31108</v>
      </c>
      <c r="C137" t="s">
        <v>2735</v>
      </c>
      <c r="E137" t="s">
        <v>2509</v>
      </c>
      <c r="F137" t="s">
        <v>2736</v>
      </c>
      <c r="G137">
        <v>231</v>
      </c>
      <c r="H137" t="s">
        <v>2236</v>
      </c>
      <c r="I137">
        <v>2134.2995192189628</v>
      </c>
      <c r="J137">
        <v>128349.5698896402</v>
      </c>
    </row>
    <row r="138" spans="1:10" x14ac:dyDescent="0.2">
      <c r="A138">
        <v>10530</v>
      </c>
      <c r="B138">
        <v>29288</v>
      </c>
      <c r="C138" t="s">
        <v>2737</v>
      </c>
      <c r="D138" t="s">
        <v>2574</v>
      </c>
      <c r="E138" t="s">
        <v>2509</v>
      </c>
      <c r="F138" t="s">
        <v>2730</v>
      </c>
      <c r="G138">
        <v>231</v>
      </c>
      <c r="H138" t="s">
        <v>2236</v>
      </c>
      <c r="I138">
        <v>879.16544137637641</v>
      </c>
      <c r="J138">
        <v>37109.036117534713</v>
      </c>
    </row>
    <row r="139" spans="1:10" x14ac:dyDescent="0.2">
      <c r="A139">
        <v>10531</v>
      </c>
      <c r="B139">
        <v>28334</v>
      </c>
      <c r="C139" t="s">
        <v>2738</v>
      </c>
      <c r="D139" t="s">
        <v>2739</v>
      </c>
      <c r="E139" t="s">
        <v>2509</v>
      </c>
      <c r="F139" t="s">
        <v>2740</v>
      </c>
      <c r="G139">
        <v>195</v>
      </c>
      <c r="H139" t="s">
        <v>2259</v>
      </c>
      <c r="I139">
        <v>3043.1958904058711</v>
      </c>
      <c r="J139">
        <v>326580.5325954734</v>
      </c>
    </row>
    <row r="140" spans="1:10" x14ac:dyDescent="0.2">
      <c r="A140">
        <v>10532</v>
      </c>
      <c r="B140">
        <v>28337</v>
      </c>
      <c r="C140" t="s">
        <v>2741</v>
      </c>
      <c r="D140" t="s">
        <v>2596</v>
      </c>
      <c r="E140" t="s">
        <v>2509</v>
      </c>
      <c r="F140" t="s">
        <v>2740</v>
      </c>
      <c r="G140">
        <v>195</v>
      </c>
      <c r="H140" t="s">
        <v>2259</v>
      </c>
      <c r="I140">
        <v>1584.105007112985</v>
      </c>
      <c r="J140">
        <v>108029.3507796636</v>
      </c>
    </row>
    <row r="141" spans="1:10" x14ac:dyDescent="0.2">
      <c r="A141">
        <v>10533</v>
      </c>
      <c r="B141">
        <v>28336</v>
      </c>
      <c r="C141" t="s">
        <v>2742</v>
      </c>
      <c r="D141" t="s">
        <v>2601</v>
      </c>
      <c r="E141" t="s">
        <v>2509</v>
      </c>
      <c r="F141" t="s">
        <v>2740</v>
      </c>
      <c r="G141">
        <v>195</v>
      </c>
      <c r="H141" t="s">
        <v>2259</v>
      </c>
      <c r="I141">
        <v>1585.450916522705</v>
      </c>
      <c r="J141">
        <v>90886.335608427937</v>
      </c>
    </row>
    <row r="142" spans="1:10" x14ac:dyDescent="0.2">
      <c r="A142">
        <v>10534</v>
      </c>
      <c r="B142">
        <v>28335</v>
      </c>
      <c r="C142" t="s">
        <v>2743</v>
      </c>
      <c r="D142" t="s">
        <v>2744</v>
      </c>
      <c r="E142" t="s">
        <v>2509</v>
      </c>
      <c r="F142" t="s">
        <v>2740</v>
      </c>
      <c r="G142">
        <v>195</v>
      </c>
      <c r="H142" t="s">
        <v>2259</v>
      </c>
      <c r="I142">
        <v>2662.6681409511589</v>
      </c>
      <c r="J142">
        <v>130205.91185758309</v>
      </c>
    </row>
    <row r="143" spans="1:10" x14ac:dyDescent="0.2">
      <c r="A143">
        <v>10535</v>
      </c>
      <c r="B143">
        <v>29396</v>
      </c>
      <c r="C143" t="s">
        <v>2745</v>
      </c>
      <c r="D143" t="s">
        <v>2520</v>
      </c>
      <c r="E143" t="s">
        <v>2509</v>
      </c>
      <c r="F143" t="s">
        <v>2746</v>
      </c>
      <c r="G143">
        <v>231</v>
      </c>
      <c r="H143" t="s">
        <v>2236</v>
      </c>
      <c r="I143">
        <v>1168.550819801151</v>
      </c>
      <c r="J143">
        <v>46028.542694877811</v>
      </c>
    </row>
    <row r="144" spans="1:10" x14ac:dyDescent="0.2">
      <c r="A144">
        <v>10536</v>
      </c>
      <c r="B144">
        <v>28697</v>
      </c>
      <c r="C144" t="s">
        <v>2747</v>
      </c>
      <c r="D144" t="s">
        <v>2508</v>
      </c>
      <c r="E144" t="s">
        <v>2509</v>
      </c>
      <c r="F144" t="s">
        <v>2748</v>
      </c>
      <c r="G144">
        <v>251</v>
      </c>
      <c r="H144" t="s">
        <v>2225</v>
      </c>
      <c r="I144">
        <v>2811.5932326820162</v>
      </c>
      <c r="J144">
        <v>191701.88459751551</v>
      </c>
    </row>
    <row r="145" spans="1:10" x14ac:dyDescent="0.2">
      <c r="A145">
        <v>10537</v>
      </c>
      <c r="B145">
        <v>28698</v>
      </c>
      <c r="C145" t="s">
        <v>2749</v>
      </c>
      <c r="D145" t="s">
        <v>2512</v>
      </c>
      <c r="E145" t="s">
        <v>2509</v>
      </c>
      <c r="F145" t="s">
        <v>2748</v>
      </c>
      <c r="G145">
        <v>251</v>
      </c>
      <c r="H145" t="s">
        <v>2225</v>
      </c>
      <c r="I145">
        <v>2698.5986601054042</v>
      </c>
      <c r="J145">
        <v>238221.60651965949</v>
      </c>
    </row>
    <row r="146" spans="1:10" x14ac:dyDescent="0.2">
      <c r="A146">
        <v>10538</v>
      </c>
      <c r="B146">
        <v>28699</v>
      </c>
      <c r="C146" t="s">
        <v>2750</v>
      </c>
      <c r="D146" t="s">
        <v>2514</v>
      </c>
      <c r="E146" t="s">
        <v>2509</v>
      </c>
      <c r="F146" t="s">
        <v>2748</v>
      </c>
      <c r="G146">
        <v>251</v>
      </c>
      <c r="H146" t="s">
        <v>2225</v>
      </c>
      <c r="I146">
        <v>2554.8768769933981</v>
      </c>
      <c r="J146">
        <v>138760.7430170287</v>
      </c>
    </row>
    <row r="147" spans="1:10" x14ac:dyDescent="0.2">
      <c r="A147">
        <v>10539</v>
      </c>
      <c r="B147">
        <v>28700</v>
      </c>
      <c r="C147" t="s">
        <v>2751</v>
      </c>
      <c r="D147" t="s">
        <v>2518</v>
      </c>
      <c r="E147" t="s">
        <v>2509</v>
      </c>
      <c r="F147" t="s">
        <v>2748</v>
      </c>
      <c r="G147">
        <v>251</v>
      </c>
      <c r="H147" t="s">
        <v>2225</v>
      </c>
      <c r="I147">
        <v>671.05772928747967</v>
      </c>
      <c r="J147">
        <v>28190.955580990299</v>
      </c>
    </row>
    <row r="148" spans="1:10" x14ac:dyDescent="0.2">
      <c r="A148">
        <v>10540</v>
      </c>
      <c r="B148">
        <v>22978</v>
      </c>
      <c r="C148" t="s">
        <v>2752</v>
      </c>
      <c r="E148" t="s">
        <v>2608</v>
      </c>
      <c r="F148" t="s">
        <v>2753</v>
      </c>
      <c r="G148">
        <v>53</v>
      </c>
      <c r="H148" t="s">
        <v>2343</v>
      </c>
      <c r="I148">
        <v>813.17553919748855</v>
      </c>
      <c r="J148">
        <v>34379.40346809115</v>
      </c>
    </row>
    <row r="149" spans="1:10" x14ac:dyDescent="0.2">
      <c r="A149">
        <v>10541</v>
      </c>
      <c r="B149">
        <v>27040</v>
      </c>
      <c r="C149" t="s">
        <v>2754</v>
      </c>
      <c r="D149" t="s">
        <v>2755</v>
      </c>
      <c r="E149" t="s">
        <v>2509</v>
      </c>
      <c r="F149" t="s">
        <v>2720</v>
      </c>
      <c r="G149">
        <v>112</v>
      </c>
      <c r="H149" t="s">
        <v>2300</v>
      </c>
      <c r="I149">
        <v>3374.4611954277589</v>
      </c>
      <c r="J149">
        <v>369433.55068128882</v>
      </c>
    </row>
    <row r="150" spans="1:10" x14ac:dyDescent="0.2">
      <c r="A150">
        <v>10542</v>
      </c>
      <c r="B150">
        <v>27040</v>
      </c>
      <c r="C150" t="s">
        <v>2756</v>
      </c>
      <c r="D150" t="s">
        <v>2757</v>
      </c>
      <c r="E150" t="s">
        <v>2509</v>
      </c>
      <c r="F150" t="s">
        <v>2720</v>
      </c>
      <c r="G150">
        <v>112</v>
      </c>
      <c r="H150" t="s">
        <v>2300</v>
      </c>
      <c r="I150">
        <v>817.80927309919184</v>
      </c>
      <c r="J150">
        <v>37307.693149738123</v>
      </c>
    </row>
    <row r="151" spans="1:10" x14ac:dyDescent="0.2">
      <c r="A151">
        <v>10543</v>
      </c>
      <c r="B151">
        <v>26072</v>
      </c>
      <c r="C151" t="s">
        <v>2758</v>
      </c>
      <c r="D151" t="s">
        <v>2550</v>
      </c>
      <c r="E151" t="s">
        <v>2509</v>
      </c>
      <c r="F151" t="s">
        <v>2759</v>
      </c>
      <c r="G151">
        <v>112</v>
      </c>
      <c r="H151" t="s">
        <v>2300</v>
      </c>
      <c r="I151">
        <v>1080.0661044217879</v>
      </c>
      <c r="J151">
        <v>42725.583568414113</v>
      </c>
    </row>
    <row r="152" spans="1:10" x14ac:dyDescent="0.2">
      <c r="A152">
        <v>10544</v>
      </c>
      <c r="B152">
        <v>24442</v>
      </c>
      <c r="C152" t="s">
        <v>2760</v>
      </c>
      <c r="D152" t="s">
        <v>2508</v>
      </c>
      <c r="E152" t="s">
        <v>2509</v>
      </c>
      <c r="F152" t="s">
        <v>2761</v>
      </c>
      <c r="G152">
        <v>198</v>
      </c>
      <c r="H152" t="s">
        <v>2256</v>
      </c>
      <c r="I152">
        <v>1783.9535643647521</v>
      </c>
      <c r="J152">
        <v>59167.900088180351</v>
      </c>
    </row>
    <row r="153" spans="1:10" x14ac:dyDescent="0.2">
      <c r="A153">
        <v>10545</v>
      </c>
      <c r="B153">
        <v>28790</v>
      </c>
      <c r="C153" t="s">
        <v>2762</v>
      </c>
      <c r="D153" t="s">
        <v>2558</v>
      </c>
      <c r="E153" t="s">
        <v>2608</v>
      </c>
      <c r="F153" t="s">
        <v>2763</v>
      </c>
      <c r="G153">
        <v>198</v>
      </c>
      <c r="H153" t="s">
        <v>2256</v>
      </c>
      <c r="I153">
        <v>809.77621178748132</v>
      </c>
      <c r="J153">
        <v>27850.080838878181</v>
      </c>
    </row>
    <row r="154" spans="1:10" x14ac:dyDescent="0.2">
      <c r="A154">
        <v>10546</v>
      </c>
      <c r="B154">
        <v>25509</v>
      </c>
      <c r="C154" t="s">
        <v>2764</v>
      </c>
      <c r="D154" t="s">
        <v>2512</v>
      </c>
      <c r="E154" t="s">
        <v>2509</v>
      </c>
      <c r="F154" t="s">
        <v>2765</v>
      </c>
      <c r="G154">
        <v>198</v>
      </c>
      <c r="H154" t="s">
        <v>2256</v>
      </c>
      <c r="I154">
        <v>1790.798081938412</v>
      </c>
      <c r="J154">
        <v>147791.431566071</v>
      </c>
    </row>
    <row r="155" spans="1:10" x14ac:dyDescent="0.2">
      <c r="A155">
        <v>10547</v>
      </c>
      <c r="B155">
        <v>28786</v>
      </c>
      <c r="C155" t="s">
        <v>2766</v>
      </c>
      <c r="D155" t="s">
        <v>2512</v>
      </c>
      <c r="E155" t="s">
        <v>2509</v>
      </c>
      <c r="F155" t="s">
        <v>2767</v>
      </c>
      <c r="G155">
        <v>227</v>
      </c>
      <c r="H155" t="s">
        <v>2239</v>
      </c>
      <c r="I155">
        <v>804.37842650153652</v>
      </c>
      <c r="J155">
        <v>23130.79509608588</v>
      </c>
    </row>
    <row r="156" spans="1:10" x14ac:dyDescent="0.2">
      <c r="A156">
        <v>10548</v>
      </c>
      <c r="B156">
        <v>30564</v>
      </c>
      <c r="C156" t="s">
        <v>2768</v>
      </c>
      <c r="D156" t="s">
        <v>2508</v>
      </c>
      <c r="E156" t="s">
        <v>2509</v>
      </c>
      <c r="F156" t="s">
        <v>2769</v>
      </c>
      <c r="G156">
        <v>2</v>
      </c>
      <c r="H156" t="s">
        <v>2379</v>
      </c>
      <c r="I156">
        <v>2481.0308434089779</v>
      </c>
      <c r="J156">
        <v>268664.51096365642</v>
      </c>
    </row>
    <row r="157" spans="1:10" x14ac:dyDescent="0.2">
      <c r="A157">
        <v>10549</v>
      </c>
      <c r="B157">
        <v>31368</v>
      </c>
      <c r="C157" t="s">
        <v>2770</v>
      </c>
      <c r="D157" t="s">
        <v>2522</v>
      </c>
      <c r="E157" t="s">
        <v>2509</v>
      </c>
      <c r="F157" t="s">
        <v>2771</v>
      </c>
      <c r="G157">
        <v>2</v>
      </c>
      <c r="H157" t="s">
        <v>2379</v>
      </c>
      <c r="I157">
        <v>2906.2743873503241</v>
      </c>
      <c r="J157">
        <v>279581.94186727708</v>
      </c>
    </row>
    <row r="158" spans="1:10" x14ac:dyDescent="0.2">
      <c r="A158">
        <v>10550</v>
      </c>
      <c r="B158">
        <v>28784</v>
      </c>
      <c r="C158" t="s">
        <v>2772</v>
      </c>
      <c r="D158" t="s">
        <v>2558</v>
      </c>
      <c r="E158" t="s">
        <v>2509</v>
      </c>
      <c r="F158" t="s">
        <v>2767</v>
      </c>
      <c r="G158">
        <v>227</v>
      </c>
      <c r="H158" t="s">
        <v>2239</v>
      </c>
      <c r="I158">
        <v>2372.773130177351</v>
      </c>
      <c r="J158">
        <v>153665.34410143219</v>
      </c>
    </row>
    <row r="159" spans="1:10" x14ac:dyDescent="0.2">
      <c r="A159">
        <v>10551</v>
      </c>
      <c r="B159">
        <v>28484</v>
      </c>
      <c r="C159" t="s">
        <v>2773</v>
      </c>
      <c r="D159" t="s">
        <v>2552</v>
      </c>
      <c r="E159" t="s">
        <v>2509</v>
      </c>
      <c r="F159" t="s">
        <v>2774</v>
      </c>
      <c r="G159">
        <v>243</v>
      </c>
      <c r="H159" t="s">
        <v>2233</v>
      </c>
      <c r="I159">
        <v>1111.935633728008</v>
      </c>
      <c r="J159">
        <v>65772.433657991161</v>
      </c>
    </row>
    <row r="160" spans="1:10" x14ac:dyDescent="0.2">
      <c r="A160">
        <v>10552</v>
      </c>
      <c r="B160">
        <v>27084</v>
      </c>
      <c r="C160" t="s">
        <v>2775</v>
      </c>
      <c r="D160" t="s">
        <v>2558</v>
      </c>
      <c r="E160" t="s">
        <v>2509</v>
      </c>
      <c r="F160" t="s">
        <v>2776</v>
      </c>
      <c r="G160">
        <v>243</v>
      </c>
      <c r="H160" t="s">
        <v>2233</v>
      </c>
      <c r="I160">
        <v>1973.7389389086591</v>
      </c>
      <c r="J160">
        <v>192725.5674520215</v>
      </c>
    </row>
    <row r="161" spans="1:10" x14ac:dyDescent="0.2">
      <c r="A161">
        <v>10553</v>
      </c>
      <c r="B161">
        <v>26122</v>
      </c>
      <c r="C161" t="s">
        <v>2777</v>
      </c>
      <c r="D161" t="s">
        <v>2512</v>
      </c>
      <c r="E161" t="s">
        <v>2509</v>
      </c>
      <c r="F161" t="s">
        <v>2778</v>
      </c>
      <c r="G161">
        <v>243</v>
      </c>
      <c r="H161" t="s">
        <v>2233</v>
      </c>
      <c r="I161">
        <v>3035.134273106361</v>
      </c>
      <c r="J161">
        <v>387743.35736565682</v>
      </c>
    </row>
    <row r="162" spans="1:10" x14ac:dyDescent="0.2">
      <c r="A162">
        <v>10554</v>
      </c>
      <c r="B162">
        <v>28280</v>
      </c>
      <c r="C162" t="s">
        <v>2779</v>
      </c>
      <c r="D162" t="s">
        <v>2546</v>
      </c>
      <c r="E162" t="s">
        <v>2509</v>
      </c>
      <c r="F162" t="s">
        <v>2780</v>
      </c>
      <c r="G162">
        <v>243</v>
      </c>
      <c r="H162" t="s">
        <v>2233</v>
      </c>
      <c r="I162">
        <v>1694.292807426124</v>
      </c>
      <c r="J162">
        <v>128094.4864717107</v>
      </c>
    </row>
    <row r="163" spans="1:10" x14ac:dyDescent="0.2">
      <c r="A163">
        <v>10555</v>
      </c>
      <c r="B163">
        <v>19955</v>
      </c>
      <c r="C163" t="s">
        <v>2781</v>
      </c>
      <c r="D163" t="s">
        <v>2558</v>
      </c>
      <c r="E163" t="s">
        <v>2509</v>
      </c>
      <c r="F163" t="s">
        <v>2782</v>
      </c>
      <c r="G163">
        <v>191</v>
      </c>
      <c r="H163" t="s">
        <v>2262</v>
      </c>
      <c r="I163">
        <v>2745.029513422247</v>
      </c>
      <c r="J163">
        <v>226156.97733708701</v>
      </c>
    </row>
    <row r="164" spans="1:10" x14ac:dyDescent="0.2">
      <c r="A164">
        <v>10556</v>
      </c>
      <c r="B164">
        <v>29578</v>
      </c>
      <c r="C164" t="s">
        <v>2783</v>
      </c>
      <c r="D164" t="s">
        <v>2508</v>
      </c>
      <c r="E164" t="s">
        <v>2509</v>
      </c>
      <c r="F164" t="s">
        <v>2784</v>
      </c>
      <c r="G164">
        <v>191</v>
      </c>
      <c r="H164" t="s">
        <v>2262</v>
      </c>
      <c r="I164">
        <v>1543.143865909499</v>
      </c>
      <c r="J164">
        <v>63922.158572213353</v>
      </c>
    </row>
    <row r="165" spans="1:10" x14ac:dyDescent="0.2">
      <c r="A165">
        <v>10557</v>
      </c>
      <c r="B165">
        <v>26022</v>
      </c>
      <c r="C165" t="s">
        <v>2785</v>
      </c>
      <c r="E165" t="s">
        <v>2509</v>
      </c>
      <c r="F165" t="s">
        <v>2786</v>
      </c>
      <c r="G165">
        <v>223</v>
      </c>
      <c r="H165" t="s">
        <v>2243</v>
      </c>
      <c r="I165">
        <v>1318.3975979978891</v>
      </c>
      <c r="J165">
        <v>74116.559752733679</v>
      </c>
    </row>
    <row r="166" spans="1:10" x14ac:dyDescent="0.2">
      <c r="A166">
        <v>10558</v>
      </c>
      <c r="B166">
        <v>29439</v>
      </c>
      <c r="C166" t="s">
        <v>2787</v>
      </c>
      <c r="E166" t="s">
        <v>2509</v>
      </c>
      <c r="F166" t="s">
        <v>2788</v>
      </c>
      <c r="G166">
        <v>223</v>
      </c>
      <c r="H166" t="s">
        <v>2243</v>
      </c>
      <c r="I166">
        <v>887.28579892183757</v>
      </c>
      <c r="J166">
        <v>48916.51272199177</v>
      </c>
    </row>
    <row r="167" spans="1:10" x14ac:dyDescent="0.2">
      <c r="A167">
        <v>10559</v>
      </c>
      <c r="B167">
        <v>29441</v>
      </c>
      <c r="C167" t="s">
        <v>2789</v>
      </c>
      <c r="E167" t="s">
        <v>2509</v>
      </c>
      <c r="F167" t="s">
        <v>2788</v>
      </c>
      <c r="G167">
        <v>223</v>
      </c>
      <c r="H167" t="s">
        <v>2243</v>
      </c>
      <c r="I167">
        <v>706.82073377955032</v>
      </c>
      <c r="J167">
        <v>27268.580381072879</v>
      </c>
    </row>
    <row r="168" spans="1:10" x14ac:dyDescent="0.2">
      <c r="A168">
        <v>10560</v>
      </c>
      <c r="B168">
        <v>29444</v>
      </c>
      <c r="C168" t="s">
        <v>2790</v>
      </c>
      <c r="E168" t="s">
        <v>2509</v>
      </c>
      <c r="F168" t="s">
        <v>2788</v>
      </c>
      <c r="G168">
        <v>223</v>
      </c>
      <c r="H168" t="s">
        <v>2243</v>
      </c>
      <c r="I168">
        <v>1177.225251144713</v>
      </c>
      <c r="J168">
        <v>73147.467852868416</v>
      </c>
    </row>
    <row r="169" spans="1:10" x14ac:dyDescent="0.2">
      <c r="A169">
        <v>10561</v>
      </c>
      <c r="B169">
        <v>29443</v>
      </c>
      <c r="C169" t="s">
        <v>2791</v>
      </c>
      <c r="E169" t="s">
        <v>2509</v>
      </c>
      <c r="F169" t="s">
        <v>2788</v>
      </c>
      <c r="G169">
        <v>223</v>
      </c>
      <c r="H169" t="s">
        <v>2243</v>
      </c>
      <c r="I169">
        <v>2319.3958615736879</v>
      </c>
      <c r="J169">
        <v>245710.832404327</v>
      </c>
    </row>
    <row r="170" spans="1:10" x14ac:dyDescent="0.2">
      <c r="A170">
        <v>10562</v>
      </c>
      <c r="B170">
        <v>29442</v>
      </c>
      <c r="C170" t="s">
        <v>2792</v>
      </c>
      <c r="E170" t="s">
        <v>2509</v>
      </c>
      <c r="F170" t="s">
        <v>2788</v>
      </c>
      <c r="G170">
        <v>223</v>
      </c>
      <c r="H170" t="s">
        <v>2243</v>
      </c>
      <c r="I170">
        <v>1498.9795724217511</v>
      </c>
      <c r="J170">
        <v>88036.236814800141</v>
      </c>
    </row>
    <row r="171" spans="1:10" x14ac:dyDescent="0.2">
      <c r="A171">
        <v>10563</v>
      </c>
      <c r="B171">
        <v>29440</v>
      </c>
      <c r="C171" t="s">
        <v>2793</v>
      </c>
      <c r="E171" t="s">
        <v>2509</v>
      </c>
      <c r="F171" t="s">
        <v>2788</v>
      </c>
      <c r="G171">
        <v>223</v>
      </c>
      <c r="H171" t="s">
        <v>2243</v>
      </c>
      <c r="I171">
        <v>1162.7565324037739</v>
      </c>
      <c r="J171">
        <v>76852.247047108831</v>
      </c>
    </row>
    <row r="172" spans="1:10" x14ac:dyDescent="0.2">
      <c r="A172">
        <v>10564</v>
      </c>
      <c r="B172">
        <v>29464</v>
      </c>
      <c r="C172" t="s">
        <v>2794</v>
      </c>
      <c r="E172" t="s">
        <v>2509</v>
      </c>
      <c r="F172" t="s">
        <v>2788</v>
      </c>
      <c r="G172">
        <v>223</v>
      </c>
      <c r="H172" t="s">
        <v>2243</v>
      </c>
      <c r="I172">
        <v>2353.1128027267232</v>
      </c>
      <c r="J172">
        <v>209220.98008841829</v>
      </c>
    </row>
    <row r="173" spans="1:10" x14ac:dyDescent="0.2">
      <c r="A173">
        <v>10565</v>
      </c>
      <c r="B173">
        <v>30442</v>
      </c>
      <c r="C173" t="s">
        <v>2795</v>
      </c>
      <c r="D173" t="s">
        <v>2558</v>
      </c>
      <c r="E173" t="s">
        <v>2509</v>
      </c>
      <c r="F173" t="s">
        <v>2796</v>
      </c>
      <c r="G173">
        <v>177</v>
      </c>
      <c r="H173" t="s">
        <v>2797</v>
      </c>
      <c r="I173">
        <v>2338.3239164491229</v>
      </c>
      <c r="J173">
        <v>293079.69842771481</v>
      </c>
    </row>
    <row r="174" spans="1:10" x14ac:dyDescent="0.2">
      <c r="A174">
        <v>10566</v>
      </c>
      <c r="B174">
        <v>26804</v>
      </c>
      <c r="C174" t="s">
        <v>2798</v>
      </c>
      <c r="D174" t="s">
        <v>2508</v>
      </c>
      <c r="E174" t="s">
        <v>2509</v>
      </c>
      <c r="F174" t="s">
        <v>2799</v>
      </c>
      <c r="G174">
        <v>177</v>
      </c>
      <c r="H174" t="s">
        <v>2797</v>
      </c>
      <c r="I174">
        <v>2642.350608970828</v>
      </c>
      <c r="J174">
        <v>308679.27793553338</v>
      </c>
    </row>
    <row r="175" spans="1:10" x14ac:dyDescent="0.2">
      <c r="A175">
        <v>10567</v>
      </c>
      <c r="B175">
        <v>26189</v>
      </c>
      <c r="C175" t="s">
        <v>2800</v>
      </c>
      <c r="D175" t="s">
        <v>2512</v>
      </c>
      <c r="E175" t="s">
        <v>2509</v>
      </c>
      <c r="F175" t="s">
        <v>2801</v>
      </c>
      <c r="G175">
        <v>177</v>
      </c>
      <c r="H175" t="s">
        <v>2797</v>
      </c>
      <c r="I175">
        <v>1667.110847094267</v>
      </c>
      <c r="J175">
        <v>111469.9107270478</v>
      </c>
    </row>
    <row r="176" spans="1:10" x14ac:dyDescent="0.2">
      <c r="A176">
        <v>10568</v>
      </c>
      <c r="B176">
        <v>27718</v>
      </c>
      <c r="C176" t="s">
        <v>2802</v>
      </c>
      <c r="D176" t="s">
        <v>2514</v>
      </c>
      <c r="E176" t="s">
        <v>2509</v>
      </c>
      <c r="F176" t="s">
        <v>2803</v>
      </c>
      <c r="G176">
        <v>177</v>
      </c>
      <c r="H176" t="s">
        <v>2797</v>
      </c>
      <c r="I176">
        <v>2335.5060563157999</v>
      </c>
      <c r="J176">
        <v>200249.24049075201</v>
      </c>
    </row>
    <row r="177" spans="1:10" x14ac:dyDescent="0.2">
      <c r="A177">
        <v>10569</v>
      </c>
      <c r="B177">
        <v>26285</v>
      </c>
      <c r="C177" t="s">
        <v>2804</v>
      </c>
      <c r="D177" t="s">
        <v>2518</v>
      </c>
      <c r="E177" t="s">
        <v>2509</v>
      </c>
      <c r="F177" t="s">
        <v>2805</v>
      </c>
      <c r="G177">
        <v>177</v>
      </c>
      <c r="H177" t="s">
        <v>2797</v>
      </c>
      <c r="I177">
        <v>3497.348839254933</v>
      </c>
      <c r="J177">
        <v>428656.67775127612</v>
      </c>
    </row>
    <row r="178" spans="1:10" x14ac:dyDescent="0.2">
      <c r="A178">
        <v>10570</v>
      </c>
      <c r="B178">
        <v>26805</v>
      </c>
      <c r="C178" t="s">
        <v>2806</v>
      </c>
      <c r="D178" t="s">
        <v>2520</v>
      </c>
      <c r="E178" t="s">
        <v>2509</v>
      </c>
      <c r="F178" t="s">
        <v>2799</v>
      </c>
      <c r="G178">
        <v>177</v>
      </c>
      <c r="H178" t="s">
        <v>2797</v>
      </c>
      <c r="I178">
        <v>2707.321149891568</v>
      </c>
      <c r="J178">
        <v>289147.98737513501</v>
      </c>
    </row>
    <row r="179" spans="1:10" x14ac:dyDescent="0.2">
      <c r="A179">
        <v>10571</v>
      </c>
      <c r="B179">
        <v>26806</v>
      </c>
      <c r="C179" t="s">
        <v>2807</v>
      </c>
      <c r="D179" t="s">
        <v>2522</v>
      </c>
      <c r="E179" t="s">
        <v>2509</v>
      </c>
      <c r="F179" t="s">
        <v>2799</v>
      </c>
      <c r="G179">
        <v>177</v>
      </c>
      <c r="H179" t="s">
        <v>2797</v>
      </c>
      <c r="I179">
        <v>1827.104652793937</v>
      </c>
      <c r="J179">
        <v>177052.8297803282</v>
      </c>
    </row>
    <row r="180" spans="1:10" x14ac:dyDescent="0.2">
      <c r="A180">
        <v>10572</v>
      </c>
      <c r="B180">
        <v>27717</v>
      </c>
      <c r="C180" t="s">
        <v>2808</v>
      </c>
      <c r="D180" t="s">
        <v>2550</v>
      </c>
      <c r="E180" t="s">
        <v>2509</v>
      </c>
      <c r="F180" t="s">
        <v>2803</v>
      </c>
      <c r="G180">
        <v>177</v>
      </c>
      <c r="H180" t="s">
        <v>2797</v>
      </c>
      <c r="I180">
        <v>1241.7210233075839</v>
      </c>
      <c r="J180">
        <v>68236.594486750531</v>
      </c>
    </row>
    <row r="181" spans="1:10" x14ac:dyDescent="0.2">
      <c r="A181">
        <v>10573</v>
      </c>
      <c r="B181">
        <v>27717</v>
      </c>
      <c r="C181" t="s">
        <v>2809</v>
      </c>
      <c r="D181" t="s">
        <v>2552</v>
      </c>
      <c r="E181" t="s">
        <v>2509</v>
      </c>
      <c r="F181" t="s">
        <v>2803</v>
      </c>
      <c r="G181">
        <v>177</v>
      </c>
      <c r="H181" t="s">
        <v>2797</v>
      </c>
      <c r="I181">
        <v>952.75732373747246</v>
      </c>
      <c r="J181">
        <v>27007.23521403992</v>
      </c>
    </row>
    <row r="182" spans="1:10" x14ac:dyDescent="0.2">
      <c r="A182">
        <v>10574</v>
      </c>
      <c r="B182">
        <v>20630</v>
      </c>
      <c r="C182" t="s">
        <v>2563</v>
      </c>
      <c r="D182" t="s">
        <v>2558</v>
      </c>
      <c r="E182" t="s">
        <v>2509</v>
      </c>
      <c r="F182" t="s">
        <v>2810</v>
      </c>
      <c r="G182">
        <v>97</v>
      </c>
      <c r="H182" t="s">
        <v>2307</v>
      </c>
      <c r="I182">
        <v>904.8254384775754</v>
      </c>
      <c r="J182">
        <v>43320.621187654717</v>
      </c>
    </row>
    <row r="183" spans="1:10" x14ac:dyDescent="0.2">
      <c r="A183">
        <v>10575</v>
      </c>
      <c r="B183">
        <v>27974</v>
      </c>
      <c r="C183" t="s">
        <v>2811</v>
      </c>
      <c r="D183" t="s">
        <v>2508</v>
      </c>
      <c r="E183" t="s">
        <v>2509</v>
      </c>
      <c r="F183" t="s">
        <v>2812</v>
      </c>
      <c r="G183">
        <v>97</v>
      </c>
      <c r="H183" t="s">
        <v>2307</v>
      </c>
      <c r="I183">
        <v>2066.421241398461</v>
      </c>
      <c r="J183">
        <v>145727.13119482479</v>
      </c>
    </row>
    <row r="184" spans="1:10" x14ac:dyDescent="0.2">
      <c r="A184">
        <v>10576</v>
      </c>
      <c r="B184">
        <v>21102</v>
      </c>
      <c r="C184" t="s">
        <v>2813</v>
      </c>
      <c r="D184" t="s">
        <v>2514</v>
      </c>
      <c r="E184" t="s">
        <v>2509</v>
      </c>
      <c r="F184" t="s">
        <v>2814</v>
      </c>
      <c r="G184">
        <v>97</v>
      </c>
      <c r="H184" t="s">
        <v>2307</v>
      </c>
      <c r="I184">
        <v>1159.252548713122</v>
      </c>
      <c r="J184">
        <v>88668.09498177316</v>
      </c>
    </row>
    <row r="185" spans="1:10" x14ac:dyDescent="0.2">
      <c r="A185">
        <v>10577</v>
      </c>
      <c r="B185">
        <v>25931</v>
      </c>
      <c r="C185" t="s">
        <v>2815</v>
      </c>
      <c r="D185" t="s">
        <v>2518</v>
      </c>
      <c r="E185" t="s">
        <v>2509</v>
      </c>
      <c r="F185" t="s">
        <v>2816</v>
      </c>
      <c r="G185">
        <v>97</v>
      </c>
      <c r="H185" t="s">
        <v>2307</v>
      </c>
      <c r="I185">
        <v>522.44842715028392</v>
      </c>
      <c r="J185">
        <v>17438.693496958051</v>
      </c>
    </row>
    <row r="186" spans="1:10" x14ac:dyDescent="0.2">
      <c r="A186">
        <v>10578</v>
      </c>
      <c r="B186">
        <v>21583</v>
      </c>
      <c r="C186" t="s">
        <v>2817</v>
      </c>
      <c r="D186" t="s">
        <v>2520</v>
      </c>
      <c r="E186" t="s">
        <v>2509</v>
      </c>
      <c r="F186" t="s">
        <v>2818</v>
      </c>
      <c r="G186">
        <v>97</v>
      </c>
      <c r="H186" t="s">
        <v>2307</v>
      </c>
      <c r="I186">
        <v>1210.7853834018249</v>
      </c>
      <c r="J186">
        <v>89599.267151959866</v>
      </c>
    </row>
    <row r="187" spans="1:10" x14ac:dyDescent="0.2">
      <c r="A187">
        <v>10579</v>
      </c>
      <c r="B187">
        <v>20629</v>
      </c>
      <c r="C187" t="s">
        <v>2819</v>
      </c>
      <c r="D187" t="s">
        <v>2522</v>
      </c>
      <c r="E187" t="s">
        <v>2509</v>
      </c>
      <c r="F187" t="s">
        <v>2810</v>
      </c>
      <c r="G187">
        <v>97</v>
      </c>
      <c r="H187" t="s">
        <v>2307</v>
      </c>
      <c r="I187">
        <v>807.10744622503273</v>
      </c>
      <c r="J187">
        <v>24168.730591368942</v>
      </c>
    </row>
    <row r="188" spans="1:10" x14ac:dyDescent="0.2">
      <c r="A188">
        <v>10580</v>
      </c>
      <c r="B188">
        <v>26362</v>
      </c>
      <c r="C188" t="s">
        <v>2820</v>
      </c>
      <c r="D188" t="s">
        <v>2558</v>
      </c>
      <c r="E188" t="s">
        <v>2509</v>
      </c>
      <c r="F188" t="s">
        <v>2821</v>
      </c>
      <c r="G188">
        <v>172</v>
      </c>
      <c r="H188" t="s">
        <v>2270</v>
      </c>
      <c r="I188">
        <v>1027.5712750223161</v>
      </c>
      <c r="J188">
        <v>55964.188727643348</v>
      </c>
    </row>
    <row r="189" spans="1:10" x14ac:dyDescent="0.2">
      <c r="A189">
        <v>10581</v>
      </c>
      <c r="B189">
        <v>29567</v>
      </c>
      <c r="C189" t="s">
        <v>2822</v>
      </c>
      <c r="E189" t="s">
        <v>2509</v>
      </c>
      <c r="F189" t="s">
        <v>2823</v>
      </c>
      <c r="G189">
        <v>227</v>
      </c>
      <c r="H189" t="s">
        <v>2239</v>
      </c>
      <c r="I189">
        <v>1385.842424890342</v>
      </c>
      <c r="J189">
        <v>95995.393993957303</v>
      </c>
    </row>
    <row r="190" spans="1:10" x14ac:dyDescent="0.2">
      <c r="A190">
        <v>10582</v>
      </c>
      <c r="B190">
        <v>29567</v>
      </c>
      <c r="C190" t="s">
        <v>2824</v>
      </c>
      <c r="E190" t="s">
        <v>2509</v>
      </c>
      <c r="F190" t="s">
        <v>2823</v>
      </c>
      <c r="G190">
        <v>227</v>
      </c>
      <c r="H190" t="s">
        <v>2239</v>
      </c>
      <c r="I190">
        <v>2066.1041242421088</v>
      </c>
      <c r="J190">
        <v>241577.28739191129</v>
      </c>
    </row>
    <row r="191" spans="1:10" x14ac:dyDescent="0.2">
      <c r="A191">
        <v>10583</v>
      </c>
      <c r="B191">
        <v>28970</v>
      </c>
      <c r="C191" t="s">
        <v>2825</v>
      </c>
      <c r="E191" t="s">
        <v>2509</v>
      </c>
      <c r="F191" t="s">
        <v>2826</v>
      </c>
      <c r="G191">
        <v>158</v>
      </c>
      <c r="H191" t="s">
        <v>2274</v>
      </c>
      <c r="I191">
        <v>1631.36286395551</v>
      </c>
      <c r="J191">
        <v>126198.84275914999</v>
      </c>
    </row>
    <row r="192" spans="1:10" x14ac:dyDescent="0.2">
      <c r="A192">
        <v>10584</v>
      </c>
      <c r="B192">
        <v>28771</v>
      </c>
      <c r="C192" t="s">
        <v>2827</v>
      </c>
      <c r="E192" t="s">
        <v>2509</v>
      </c>
      <c r="F192" t="s">
        <v>2828</v>
      </c>
      <c r="G192">
        <v>193</v>
      </c>
      <c r="H192" t="s">
        <v>2260</v>
      </c>
      <c r="I192">
        <v>1766.4641460014641</v>
      </c>
      <c r="J192">
        <v>154460.36207638329</v>
      </c>
    </row>
    <row r="193" spans="1:10" x14ac:dyDescent="0.2">
      <c r="A193">
        <v>10585</v>
      </c>
      <c r="B193">
        <v>28770</v>
      </c>
      <c r="C193" t="s">
        <v>2829</v>
      </c>
      <c r="E193" t="s">
        <v>2509</v>
      </c>
      <c r="F193" t="s">
        <v>2828</v>
      </c>
      <c r="G193">
        <v>193</v>
      </c>
      <c r="H193" t="s">
        <v>2260</v>
      </c>
      <c r="I193">
        <v>1633.8906541214139</v>
      </c>
      <c r="J193">
        <v>142601.28962610851</v>
      </c>
    </row>
    <row r="194" spans="1:10" x14ac:dyDescent="0.2">
      <c r="A194">
        <v>10586</v>
      </c>
      <c r="B194">
        <v>30201</v>
      </c>
      <c r="C194" t="s">
        <v>2830</v>
      </c>
      <c r="E194" t="s">
        <v>2509</v>
      </c>
      <c r="F194" t="s">
        <v>2831</v>
      </c>
      <c r="G194">
        <v>193</v>
      </c>
      <c r="H194" t="s">
        <v>2260</v>
      </c>
      <c r="I194">
        <v>3156.6731798130882</v>
      </c>
      <c r="J194">
        <v>357432.32730529638</v>
      </c>
    </row>
    <row r="195" spans="1:10" x14ac:dyDescent="0.2">
      <c r="A195">
        <v>10587</v>
      </c>
      <c r="B195">
        <v>14639</v>
      </c>
      <c r="C195" t="s">
        <v>2832</v>
      </c>
      <c r="E195" t="s">
        <v>2608</v>
      </c>
      <c r="F195" t="s">
        <v>2833</v>
      </c>
      <c r="G195">
        <v>193</v>
      </c>
      <c r="H195" t="s">
        <v>2260</v>
      </c>
      <c r="I195">
        <v>625.50493776413168</v>
      </c>
      <c r="J195">
        <v>4563.6902402774804</v>
      </c>
    </row>
    <row r="196" spans="1:10" x14ac:dyDescent="0.2">
      <c r="A196">
        <v>10588</v>
      </c>
      <c r="B196">
        <v>26656</v>
      </c>
      <c r="C196" t="s">
        <v>2834</v>
      </c>
      <c r="D196" t="s">
        <v>2558</v>
      </c>
      <c r="E196" t="s">
        <v>2509</v>
      </c>
      <c r="F196" t="s">
        <v>2835</v>
      </c>
      <c r="G196">
        <v>115</v>
      </c>
      <c r="H196" t="s">
        <v>2297</v>
      </c>
      <c r="I196">
        <v>2549.5243066531798</v>
      </c>
      <c r="J196">
        <v>402063.45942938951</v>
      </c>
    </row>
    <row r="197" spans="1:10" x14ac:dyDescent="0.2">
      <c r="A197">
        <v>10589</v>
      </c>
      <c r="B197">
        <v>27480</v>
      </c>
      <c r="C197" t="s">
        <v>2836</v>
      </c>
      <c r="D197" t="s">
        <v>2508</v>
      </c>
      <c r="E197" t="s">
        <v>2509</v>
      </c>
      <c r="F197" t="s">
        <v>2673</v>
      </c>
      <c r="G197">
        <v>115</v>
      </c>
      <c r="H197" t="s">
        <v>2297</v>
      </c>
      <c r="I197">
        <v>1329.7903898829211</v>
      </c>
      <c r="J197">
        <v>96791.315969438117</v>
      </c>
    </row>
    <row r="198" spans="1:10" x14ac:dyDescent="0.2">
      <c r="A198">
        <v>10590</v>
      </c>
      <c r="B198">
        <v>27481</v>
      </c>
      <c r="C198" t="s">
        <v>2837</v>
      </c>
      <c r="D198" t="s">
        <v>2838</v>
      </c>
      <c r="E198" t="s">
        <v>2509</v>
      </c>
      <c r="F198" t="s">
        <v>2673</v>
      </c>
      <c r="G198">
        <v>115</v>
      </c>
      <c r="H198" t="s">
        <v>2297</v>
      </c>
      <c r="I198">
        <v>1190.8130919511859</v>
      </c>
      <c r="J198">
        <v>81984.571082042588</v>
      </c>
    </row>
    <row r="199" spans="1:10" x14ac:dyDescent="0.2">
      <c r="A199">
        <v>10591</v>
      </c>
      <c r="B199">
        <v>27482</v>
      </c>
      <c r="C199" t="s">
        <v>2839</v>
      </c>
      <c r="D199" t="s">
        <v>2840</v>
      </c>
      <c r="E199" t="s">
        <v>2509</v>
      </c>
      <c r="F199" t="s">
        <v>2673</v>
      </c>
      <c r="G199">
        <v>115</v>
      </c>
      <c r="H199" t="s">
        <v>2297</v>
      </c>
      <c r="I199">
        <v>1174.973928047385</v>
      </c>
      <c r="J199">
        <v>76566.085175448068</v>
      </c>
    </row>
    <row r="200" spans="1:10" x14ac:dyDescent="0.2">
      <c r="A200">
        <v>10592</v>
      </c>
      <c r="B200">
        <v>27483</v>
      </c>
      <c r="C200" t="s">
        <v>2841</v>
      </c>
      <c r="D200" t="s">
        <v>2514</v>
      </c>
      <c r="E200" t="s">
        <v>2509</v>
      </c>
      <c r="F200" t="s">
        <v>2673</v>
      </c>
      <c r="G200">
        <v>115</v>
      </c>
      <c r="H200" t="s">
        <v>2297</v>
      </c>
      <c r="I200">
        <v>1622.19432246166</v>
      </c>
      <c r="J200">
        <v>98734.965784486732</v>
      </c>
    </row>
    <row r="201" spans="1:10" x14ac:dyDescent="0.2">
      <c r="A201">
        <v>10593</v>
      </c>
      <c r="B201">
        <v>26657</v>
      </c>
      <c r="C201" t="s">
        <v>2842</v>
      </c>
      <c r="D201" t="s">
        <v>2518</v>
      </c>
      <c r="E201" t="s">
        <v>2509</v>
      </c>
      <c r="F201" t="s">
        <v>2835</v>
      </c>
      <c r="G201">
        <v>115</v>
      </c>
      <c r="H201" t="s">
        <v>2297</v>
      </c>
      <c r="I201">
        <v>1715.9771041775939</v>
      </c>
      <c r="J201">
        <v>158699.66525904811</v>
      </c>
    </row>
    <row r="202" spans="1:10" x14ac:dyDescent="0.2">
      <c r="A202">
        <v>10594</v>
      </c>
      <c r="B202">
        <v>26943</v>
      </c>
      <c r="C202" t="s">
        <v>2843</v>
      </c>
      <c r="D202" t="s">
        <v>2520</v>
      </c>
      <c r="E202" t="s">
        <v>2509</v>
      </c>
      <c r="F202" t="s">
        <v>2844</v>
      </c>
      <c r="G202">
        <v>115</v>
      </c>
      <c r="H202" t="s">
        <v>2297</v>
      </c>
      <c r="I202">
        <v>2359.8267463349189</v>
      </c>
      <c r="J202">
        <v>190602.81648136731</v>
      </c>
    </row>
    <row r="203" spans="1:10" x14ac:dyDescent="0.2">
      <c r="A203">
        <v>10595</v>
      </c>
      <c r="B203">
        <v>30640</v>
      </c>
      <c r="C203" t="s">
        <v>2845</v>
      </c>
      <c r="D203" t="s">
        <v>2508</v>
      </c>
      <c r="E203" t="s">
        <v>2509</v>
      </c>
      <c r="F203" t="s">
        <v>2821</v>
      </c>
      <c r="G203">
        <v>172</v>
      </c>
      <c r="H203" t="s">
        <v>2270</v>
      </c>
      <c r="I203">
        <v>1694.457392934532</v>
      </c>
      <c r="J203">
        <v>96583.344594957904</v>
      </c>
    </row>
    <row r="204" spans="1:10" x14ac:dyDescent="0.2">
      <c r="A204">
        <v>10596</v>
      </c>
      <c r="B204">
        <v>28769</v>
      </c>
      <c r="C204" t="s">
        <v>2846</v>
      </c>
      <c r="E204" t="s">
        <v>2509</v>
      </c>
      <c r="F204" t="s">
        <v>2828</v>
      </c>
      <c r="G204">
        <v>193</v>
      </c>
      <c r="H204" t="s">
        <v>2260</v>
      </c>
      <c r="I204">
        <v>1709.0736741807621</v>
      </c>
      <c r="J204">
        <v>179378.89312190781</v>
      </c>
    </row>
    <row r="205" spans="1:10" x14ac:dyDescent="0.2">
      <c r="A205">
        <v>10597</v>
      </c>
      <c r="B205">
        <v>29567</v>
      </c>
      <c r="C205" t="s">
        <v>2847</v>
      </c>
      <c r="E205" t="s">
        <v>2509</v>
      </c>
      <c r="F205" t="s">
        <v>2823</v>
      </c>
      <c r="G205">
        <v>227</v>
      </c>
      <c r="H205" t="s">
        <v>2239</v>
      </c>
      <c r="I205">
        <v>2241.3334699910451</v>
      </c>
      <c r="J205">
        <v>217968.87386639291</v>
      </c>
    </row>
    <row r="206" spans="1:10" x14ac:dyDescent="0.2">
      <c r="A206">
        <v>10598</v>
      </c>
      <c r="B206">
        <v>26944</v>
      </c>
      <c r="C206" t="s">
        <v>2848</v>
      </c>
      <c r="D206" t="s">
        <v>2522</v>
      </c>
      <c r="E206" t="s">
        <v>2509</v>
      </c>
      <c r="F206" t="s">
        <v>2849</v>
      </c>
      <c r="G206">
        <v>115</v>
      </c>
      <c r="H206" t="s">
        <v>2297</v>
      </c>
      <c r="I206">
        <v>976.72883669800945</v>
      </c>
      <c r="J206">
        <v>64657.292113714582</v>
      </c>
    </row>
    <row r="207" spans="1:10" x14ac:dyDescent="0.2">
      <c r="A207">
        <v>10599</v>
      </c>
      <c r="B207">
        <v>26945</v>
      </c>
      <c r="C207" t="s">
        <v>2850</v>
      </c>
      <c r="D207" t="s">
        <v>2550</v>
      </c>
      <c r="E207" t="s">
        <v>2509</v>
      </c>
      <c r="F207" t="s">
        <v>2844</v>
      </c>
      <c r="G207">
        <v>115</v>
      </c>
      <c r="H207" t="s">
        <v>2297</v>
      </c>
      <c r="I207">
        <v>714.76973555812867</v>
      </c>
      <c r="J207">
        <v>28722.766913996358</v>
      </c>
    </row>
    <row r="208" spans="1:10" x14ac:dyDescent="0.2">
      <c r="A208">
        <v>10600</v>
      </c>
      <c r="B208">
        <v>31132</v>
      </c>
      <c r="C208" t="s">
        <v>2851</v>
      </c>
      <c r="D208" t="s">
        <v>2852</v>
      </c>
      <c r="E208" t="s">
        <v>2509</v>
      </c>
      <c r="F208" t="s">
        <v>2853</v>
      </c>
      <c r="G208">
        <v>115</v>
      </c>
      <c r="H208" t="s">
        <v>2297</v>
      </c>
      <c r="I208">
        <v>3025.733718193283</v>
      </c>
      <c r="J208">
        <v>262370.1363821883</v>
      </c>
    </row>
    <row r="209" spans="1:10" x14ac:dyDescent="0.2">
      <c r="A209">
        <v>10601</v>
      </c>
      <c r="B209">
        <v>28902</v>
      </c>
      <c r="C209" t="s">
        <v>2854</v>
      </c>
      <c r="E209" t="s">
        <v>2509</v>
      </c>
      <c r="F209" t="s">
        <v>2855</v>
      </c>
      <c r="G209">
        <v>62</v>
      </c>
      <c r="H209" t="s">
        <v>2334</v>
      </c>
      <c r="I209">
        <v>2065.828924766085</v>
      </c>
      <c r="J209">
        <v>166602.39353001109</v>
      </c>
    </row>
    <row r="210" spans="1:10" x14ac:dyDescent="0.2">
      <c r="A210">
        <v>10602</v>
      </c>
      <c r="B210">
        <v>29370</v>
      </c>
      <c r="C210" t="s">
        <v>2856</v>
      </c>
      <c r="E210" t="s">
        <v>2509</v>
      </c>
      <c r="F210" t="s">
        <v>2857</v>
      </c>
      <c r="G210">
        <v>62</v>
      </c>
      <c r="H210" t="s">
        <v>2334</v>
      </c>
      <c r="I210">
        <v>1364.3517765919639</v>
      </c>
      <c r="J210">
        <v>115983.9698224226</v>
      </c>
    </row>
    <row r="211" spans="1:10" x14ac:dyDescent="0.2">
      <c r="A211">
        <v>10603</v>
      </c>
      <c r="B211">
        <v>29608</v>
      </c>
      <c r="C211" t="s">
        <v>2858</v>
      </c>
      <c r="E211" t="s">
        <v>2509</v>
      </c>
      <c r="F211" t="s">
        <v>2859</v>
      </c>
      <c r="G211">
        <v>62</v>
      </c>
      <c r="H211" t="s">
        <v>2334</v>
      </c>
      <c r="I211">
        <v>650.82923206443058</v>
      </c>
      <c r="J211">
        <v>25056.92036750391</v>
      </c>
    </row>
    <row r="212" spans="1:10" x14ac:dyDescent="0.2">
      <c r="A212">
        <v>10604</v>
      </c>
      <c r="B212">
        <v>28901</v>
      </c>
      <c r="C212" t="s">
        <v>2860</v>
      </c>
      <c r="E212" t="s">
        <v>2509</v>
      </c>
      <c r="F212" t="s">
        <v>2855</v>
      </c>
      <c r="G212">
        <v>62</v>
      </c>
      <c r="H212" t="s">
        <v>2334</v>
      </c>
      <c r="I212">
        <v>1207.1080649950641</v>
      </c>
      <c r="J212">
        <v>52178.891394831691</v>
      </c>
    </row>
    <row r="213" spans="1:10" x14ac:dyDescent="0.2">
      <c r="A213">
        <v>10605</v>
      </c>
      <c r="B213">
        <v>26784</v>
      </c>
      <c r="C213" t="s">
        <v>2861</v>
      </c>
      <c r="D213" t="s">
        <v>2518</v>
      </c>
      <c r="E213" t="s">
        <v>2509</v>
      </c>
      <c r="F213" t="s">
        <v>2862</v>
      </c>
      <c r="G213">
        <v>219</v>
      </c>
      <c r="H213" t="s">
        <v>2246</v>
      </c>
      <c r="I213">
        <v>3141.9266458827519</v>
      </c>
      <c r="J213">
        <v>191069.49784232079</v>
      </c>
    </row>
    <row r="214" spans="1:10" x14ac:dyDescent="0.2">
      <c r="A214">
        <v>10606</v>
      </c>
      <c r="B214">
        <v>26785</v>
      </c>
      <c r="C214" t="s">
        <v>2863</v>
      </c>
      <c r="D214" t="s">
        <v>2520</v>
      </c>
      <c r="E214" t="s">
        <v>2509</v>
      </c>
      <c r="F214" t="s">
        <v>2862</v>
      </c>
      <c r="G214">
        <v>219</v>
      </c>
      <c r="H214" t="s">
        <v>2246</v>
      </c>
      <c r="I214">
        <v>1206.4728523007041</v>
      </c>
      <c r="J214">
        <v>73385.518945365184</v>
      </c>
    </row>
    <row r="215" spans="1:10" x14ac:dyDescent="0.2">
      <c r="A215">
        <v>10607</v>
      </c>
      <c r="B215">
        <v>26786</v>
      </c>
      <c r="C215" t="s">
        <v>2864</v>
      </c>
      <c r="D215" t="s">
        <v>2522</v>
      </c>
      <c r="E215" t="s">
        <v>2509</v>
      </c>
      <c r="F215" t="s">
        <v>2862</v>
      </c>
      <c r="G215">
        <v>219</v>
      </c>
      <c r="H215" t="s">
        <v>2246</v>
      </c>
      <c r="I215">
        <v>714.22700420668662</v>
      </c>
      <c r="J215">
        <v>20651.267528168231</v>
      </c>
    </row>
    <row r="216" spans="1:10" x14ac:dyDescent="0.2">
      <c r="A216">
        <v>10608</v>
      </c>
      <c r="B216">
        <v>26787</v>
      </c>
      <c r="C216" t="s">
        <v>2865</v>
      </c>
      <c r="D216" t="s">
        <v>2550</v>
      </c>
      <c r="E216" t="s">
        <v>2509</v>
      </c>
      <c r="F216" t="s">
        <v>2862</v>
      </c>
      <c r="G216">
        <v>219</v>
      </c>
      <c r="H216" t="s">
        <v>2246</v>
      </c>
      <c r="I216">
        <v>2199.593761751677</v>
      </c>
      <c r="J216">
        <v>134148.9726466765</v>
      </c>
    </row>
    <row r="217" spans="1:10" x14ac:dyDescent="0.2">
      <c r="A217">
        <v>10609</v>
      </c>
      <c r="B217">
        <v>26788</v>
      </c>
      <c r="C217" t="s">
        <v>2866</v>
      </c>
      <c r="D217" t="s">
        <v>2552</v>
      </c>
      <c r="E217" t="s">
        <v>2509</v>
      </c>
      <c r="F217" t="s">
        <v>2862</v>
      </c>
      <c r="G217">
        <v>219</v>
      </c>
      <c r="H217" t="s">
        <v>2246</v>
      </c>
      <c r="I217">
        <v>1283.1567222921981</v>
      </c>
      <c r="J217">
        <v>72282.113429910998</v>
      </c>
    </row>
    <row r="218" spans="1:10" x14ac:dyDescent="0.2">
      <c r="A218">
        <v>10610</v>
      </c>
      <c r="B218">
        <v>27786</v>
      </c>
      <c r="C218" t="s">
        <v>2867</v>
      </c>
      <c r="D218" t="s">
        <v>2558</v>
      </c>
      <c r="E218" t="s">
        <v>2509</v>
      </c>
      <c r="F218" t="s">
        <v>2868</v>
      </c>
      <c r="G218">
        <v>247</v>
      </c>
      <c r="H218" t="s">
        <v>2229</v>
      </c>
      <c r="I218">
        <v>1894.6839060179079</v>
      </c>
      <c r="J218">
        <v>119477.64099927239</v>
      </c>
    </row>
    <row r="219" spans="1:10" x14ac:dyDescent="0.2">
      <c r="A219">
        <v>10611</v>
      </c>
      <c r="B219">
        <v>28315</v>
      </c>
      <c r="C219" t="s">
        <v>2869</v>
      </c>
      <c r="D219" t="s">
        <v>2508</v>
      </c>
      <c r="E219" t="s">
        <v>2509</v>
      </c>
      <c r="F219" t="s">
        <v>2870</v>
      </c>
      <c r="G219">
        <v>247</v>
      </c>
      <c r="H219" t="s">
        <v>2229</v>
      </c>
      <c r="I219">
        <v>4074.5168563694938</v>
      </c>
      <c r="J219">
        <v>415780.32713307161</v>
      </c>
    </row>
    <row r="220" spans="1:10" x14ac:dyDescent="0.2">
      <c r="A220">
        <v>10612</v>
      </c>
      <c r="B220">
        <v>28182</v>
      </c>
      <c r="C220" t="s">
        <v>2871</v>
      </c>
      <c r="D220" t="s">
        <v>2512</v>
      </c>
      <c r="E220" t="s">
        <v>2608</v>
      </c>
      <c r="F220" t="s">
        <v>2872</v>
      </c>
      <c r="G220">
        <v>247</v>
      </c>
      <c r="H220" t="s">
        <v>2229</v>
      </c>
      <c r="I220">
        <v>724.86854193732643</v>
      </c>
      <c r="J220">
        <v>30146.677942844919</v>
      </c>
    </row>
    <row r="221" spans="1:10" x14ac:dyDescent="0.2">
      <c r="A221">
        <v>10613</v>
      </c>
      <c r="B221">
        <v>27785</v>
      </c>
      <c r="C221" t="s">
        <v>2791</v>
      </c>
      <c r="D221" t="s">
        <v>2514</v>
      </c>
      <c r="E221" t="s">
        <v>2509</v>
      </c>
      <c r="F221" t="s">
        <v>2868</v>
      </c>
      <c r="G221">
        <v>247</v>
      </c>
      <c r="H221" t="s">
        <v>2229</v>
      </c>
      <c r="I221">
        <v>2071.894463172614</v>
      </c>
      <c r="J221">
        <v>183840.85061960819</v>
      </c>
    </row>
    <row r="222" spans="1:10" x14ac:dyDescent="0.2">
      <c r="A222">
        <v>10614</v>
      </c>
      <c r="B222">
        <v>28665</v>
      </c>
      <c r="C222" t="s">
        <v>2873</v>
      </c>
      <c r="D222" t="s">
        <v>2518</v>
      </c>
      <c r="E222" t="s">
        <v>2509</v>
      </c>
      <c r="F222" t="s">
        <v>2874</v>
      </c>
      <c r="G222">
        <v>247</v>
      </c>
      <c r="H222" t="s">
        <v>2229</v>
      </c>
      <c r="I222">
        <v>2237.5649662104602</v>
      </c>
      <c r="J222">
        <v>76002.152881014801</v>
      </c>
    </row>
    <row r="223" spans="1:10" x14ac:dyDescent="0.2">
      <c r="A223">
        <v>10615</v>
      </c>
      <c r="B223">
        <v>28897</v>
      </c>
      <c r="C223" t="s">
        <v>2875</v>
      </c>
      <c r="D223" t="s">
        <v>2558</v>
      </c>
      <c r="E223" t="s">
        <v>2509</v>
      </c>
      <c r="G223">
        <v>246</v>
      </c>
      <c r="H223" t="s">
        <v>2230</v>
      </c>
      <c r="I223">
        <v>3240.8209666262642</v>
      </c>
      <c r="J223">
        <v>184615.80714042601</v>
      </c>
    </row>
    <row r="224" spans="1:10" x14ac:dyDescent="0.2">
      <c r="A224">
        <v>10616</v>
      </c>
      <c r="B224">
        <v>29832</v>
      </c>
      <c r="C224" t="s">
        <v>2876</v>
      </c>
      <c r="D224" t="s">
        <v>2508</v>
      </c>
      <c r="E224" t="s">
        <v>2509</v>
      </c>
      <c r="F224" t="s">
        <v>2877</v>
      </c>
      <c r="G224">
        <v>246</v>
      </c>
      <c r="H224" t="s">
        <v>2230</v>
      </c>
      <c r="I224">
        <v>4427.4440401886932</v>
      </c>
      <c r="J224">
        <v>417074.07999113243</v>
      </c>
    </row>
    <row r="225" spans="1:10" x14ac:dyDescent="0.2">
      <c r="A225">
        <v>10617</v>
      </c>
      <c r="B225">
        <v>25928</v>
      </c>
      <c r="C225" t="s">
        <v>2735</v>
      </c>
      <c r="D225" t="s">
        <v>2558</v>
      </c>
      <c r="E225" t="s">
        <v>2509</v>
      </c>
      <c r="F225" t="s">
        <v>2816</v>
      </c>
      <c r="G225">
        <v>250</v>
      </c>
      <c r="H225" t="s">
        <v>2226</v>
      </c>
      <c r="I225">
        <v>1713.2573705621051</v>
      </c>
      <c r="J225">
        <v>85263.256474080146</v>
      </c>
    </row>
    <row r="226" spans="1:10" x14ac:dyDescent="0.2">
      <c r="A226">
        <v>10618</v>
      </c>
      <c r="B226">
        <v>27345</v>
      </c>
      <c r="C226" t="s">
        <v>2878</v>
      </c>
      <c r="D226" t="s">
        <v>2508</v>
      </c>
      <c r="E226" t="s">
        <v>2509</v>
      </c>
      <c r="F226" t="s">
        <v>2879</v>
      </c>
      <c r="G226">
        <v>250</v>
      </c>
      <c r="H226" t="s">
        <v>2226</v>
      </c>
      <c r="I226">
        <v>1766.022551408779</v>
      </c>
      <c r="J226">
        <v>179551.5596585387</v>
      </c>
    </row>
    <row r="227" spans="1:10" x14ac:dyDescent="0.2">
      <c r="A227">
        <v>10619</v>
      </c>
      <c r="B227">
        <v>27156</v>
      </c>
      <c r="C227" t="s">
        <v>2880</v>
      </c>
      <c r="D227" t="s">
        <v>2512</v>
      </c>
      <c r="E227" t="s">
        <v>2509</v>
      </c>
      <c r="F227" t="s">
        <v>2881</v>
      </c>
      <c r="G227">
        <v>250</v>
      </c>
      <c r="H227" t="s">
        <v>2226</v>
      </c>
      <c r="I227">
        <v>1963.609024585428</v>
      </c>
      <c r="J227">
        <v>163652.88249111761</v>
      </c>
    </row>
    <row r="228" spans="1:10" x14ac:dyDescent="0.2">
      <c r="A228">
        <v>10620</v>
      </c>
      <c r="B228">
        <v>26062</v>
      </c>
      <c r="C228" t="s">
        <v>2882</v>
      </c>
      <c r="D228" t="s">
        <v>2514</v>
      </c>
      <c r="E228" t="s">
        <v>2509</v>
      </c>
      <c r="F228" t="s">
        <v>2883</v>
      </c>
      <c r="G228">
        <v>250</v>
      </c>
      <c r="H228" t="s">
        <v>2226</v>
      </c>
      <c r="I228">
        <v>2247.5522105704858</v>
      </c>
      <c r="J228">
        <v>246007.72660566311</v>
      </c>
    </row>
    <row r="229" spans="1:10" x14ac:dyDescent="0.2">
      <c r="A229">
        <v>10621</v>
      </c>
      <c r="B229">
        <v>27157</v>
      </c>
      <c r="C229" t="s">
        <v>2646</v>
      </c>
      <c r="D229" t="s">
        <v>2518</v>
      </c>
      <c r="E229" t="s">
        <v>2509</v>
      </c>
      <c r="F229" t="s">
        <v>2881</v>
      </c>
      <c r="G229">
        <v>250</v>
      </c>
      <c r="H229" t="s">
        <v>2226</v>
      </c>
      <c r="I229">
        <v>1600.1724193523239</v>
      </c>
      <c r="J229">
        <v>111708.4763723779</v>
      </c>
    </row>
    <row r="230" spans="1:10" x14ac:dyDescent="0.2">
      <c r="A230">
        <v>10622</v>
      </c>
      <c r="B230">
        <v>25929</v>
      </c>
      <c r="C230" t="s">
        <v>2884</v>
      </c>
      <c r="D230" t="s">
        <v>2520</v>
      </c>
      <c r="E230" t="s">
        <v>2509</v>
      </c>
      <c r="F230" t="s">
        <v>2816</v>
      </c>
      <c r="G230">
        <v>250</v>
      </c>
      <c r="H230" t="s">
        <v>2226</v>
      </c>
      <c r="I230">
        <v>1531.405234710737</v>
      </c>
      <c r="J230">
        <v>128517.50255541749</v>
      </c>
    </row>
    <row r="231" spans="1:10" x14ac:dyDescent="0.2">
      <c r="A231">
        <v>10623</v>
      </c>
      <c r="B231">
        <v>28141</v>
      </c>
      <c r="C231" t="s">
        <v>2885</v>
      </c>
      <c r="E231" t="s">
        <v>2608</v>
      </c>
      <c r="F231" t="s">
        <v>2724</v>
      </c>
      <c r="G231">
        <v>69</v>
      </c>
      <c r="H231" t="s">
        <v>2327</v>
      </c>
      <c r="I231">
        <v>176.77949277101391</v>
      </c>
      <c r="J231">
        <v>1951.135486674573</v>
      </c>
    </row>
    <row r="232" spans="1:10" x14ac:dyDescent="0.2">
      <c r="A232">
        <v>10624</v>
      </c>
      <c r="B232">
        <v>28936</v>
      </c>
      <c r="C232" t="s">
        <v>2886</v>
      </c>
      <c r="E232" t="s">
        <v>2509</v>
      </c>
      <c r="F232" t="s">
        <v>2887</v>
      </c>
      <c r="G232">
        <v>69</v>
      </c>
      <c r="H232" t="s">
        <v>2327</v>
      </c>
      <c r="I232">
        <v>734.02140445056114</v>
      </c>
      <c r="J232">
        <v>29206.27544015169</v>
      </c>
    </row>
    <row r="233" spans="1:10" x14ac:dyDescent="0.2">
      <c r="A233">
        <v>10625</v>
      </c>
      <c r="B233">
        <v>30305</v>
      </c>
      <c r="C233" t="s">
        <v>2735</v>
      </c>
      <c r="D233" t="s">
        <v>2512</v>
      </c>
      <c r="E233" t="s">
        <v>2509</v>
      </c>
      <c r="F233" t="s">
        <v>2888</v>
      </c>
      <c r="G233">
        <v>249</v>
      </c>
      <c r="H233" t="s">
        <v>2227</v>
      </c>
      <c r="I233">
        <v>2582.659871830765</v>
      </c>
      <c r="J233">
        <v>293889.1823916398</v>
      </c>
    </row>
    <row r="234" spans="1:10" x14ac:dyDescent="0.2">
      <c r="A234">
        <v>10626</v>
      </c>
      <c r="B234">
        <v>25248</v>
      </c>
      <c r="C234" t="s">
        <v>2791</v>
      </c>
      <c r="E234" t="s">
        <v>2509</v>
      </c>
      <c r="F234" t="s">
        <v>2889</v>
      </c>
      <c r="G234">
        <v>298</v>
      </c>
      <c r="H234" t="s">
        <v>2221</v>
      </c>
      <c r="I234">
        <v>1850.443079321981</v>
      </c>
      <c r="J234">
        <v>163729.44283730129</v>
      </c>
    </row>
    <row r="235" spans="1:10" x14ac:dyDescent="0.2">
      <c r="A235">
        <v>10627</v>
      </c>
      <c r="B235">
        <v>28029</v>
      </c>
      <c r="C235" t="s">
        <v>2890</v>
      </c>
      <c r="E235" t="s">
        <v>2509</v>
      </c>
      <c r="F235" t="s">
        <v>2891</v>
      </c>
      <c r="G235">
        <v>248</v>
      </c>
      <c r="H235" t="s">
        <v>2228</v>
      </c>
      <c r="I235">
        <v>668.99712500647126</v>
      </c>
      <c r="J235">
        <v>26208.26845391365</v>
      </c>
    </row>
    <row r="236" spans="1:10" x14ac:dyDescent="0.2">
      <c r="A236">
        <v>10628</v>
      </c>
      <c r="B236">
        <v>28024</v>
      </c>
      <c r="C236" t="s">
        <v>2892</v>
      </c>
      <c r="E236" t="s">
        <v>2509</v>
      </c>
      <c r="F236" t="s">
        <v>2891</v>
      </c>
      <c r="G236">
        <v>248</v>
      </c>
      <c r="H236" t="s">
        <v>2228</v>
      </c>
      <c r="I236">
        <v>3307.7238932754408</v>
      </c>
      <c r="J236">
        <v>382702.03444747999</v>
      </c>
    </row>
    <row r="237" spans="1:10" x14ac:dyDescent="0.2">
      <c r="A237">
        <v>10629</v>
      </c>
      <c r="B237">
        <v>28025</v>
      </c>
      <c r="C237" t="s">
        <v>2893</v>
      </c>
      <c r="E237" t="s">
        <v>2509</v>
      </c>
      <c r="F237" t="s">
        <v>2891</v>
      </c>
      <c r="G237">
        <v>248</v>
      </c>
      <c r="H237" t="s">
        <v>2228</v>
      </c>
      <c r="I237">
        <v>1392.419379619261</v>
      </c>
      <c r="J237">
        <v>94381.983898981242</v>
      </c>
    </row>
    <row r="238" spans="1:10" x14ac:dyDescent="0.2">
      <c r="A238">
        <v>10630</v>
      </c>
      <c r="B238">
        <v>28027</v>
      </c>
      <c r="C238" t="s">
        <v>2894</v>
      </c>
      <c r="E238" t="s">
        <v>2509</v>
      </c>
      <c r="F238" t="s">
        <v>2891</v>
      </c>
      <c r="G238">
        <v>248</v>
      </c>
      <c r="H238" t="s">
        <v>2228</v>
      </c>
      <c r="I238">
        <v>1229.504533556948</v>
      </c>
      <c r="J238">
        <v>69657.406068296405</v>
      </c>
    </row>
    <row r="239" spans="1:10" x14ac:dyDescent="0.2">
      <c r="A239">
        <v>10631</v>
      </c>
      <c r="B239">
        <v>25979</v>
      </c>
      <c r="C239" t="s">
        <v>2895</v>
      </c>
      <c r="E239" t="s">
        <v>2608</v>
      </c>
      <c r="F239" t="s">
        <v>2896</v>
      </c>
      <c r="G239">
        <v>53</v>
      </c>
      <c r="H239" t="s">
        <v>2343</v>
      </c>
      <c r="I239">
        <v>1083.2571723942001</v>
      </c>
      <c r="J239">
        <v>76982.565832204928</v>
      </c>
    </row>
    <row r="240" spans="1:10" x14ac:dyDescent="0.2">
      <c r="A240">
        <v>10632</v>
      </c>
      <c r="B240">
        <v>26780</v>
      </c>
      <c r="C240" t="s">
        <v>2897</v>
      </c>
      <c r="D240" t="s">
        <v>2558</v>
      </c>
      <c r="E240" t="s">
        <v>2509</v>
      </c>
      <c r="F240" t="s">
        <v>2862</v>
      </c>
      <c r="G240">
        <v>219</v>
      </c>
      <c r="H240" t="s">
        <v>2246</v>
      </c>
      <c r="I240">
        <v>572.22590283466377</v>
      </c>
      <c r="J240">
        <v>12916.459456070361</v>
      </c>
    </row>
    <row r="241" spans="1:10" x14ac:dyDescent="0.2">
      <c r="A241">
        <v>10633</v>
      </c>
      <c r="B241">
        <v>29584</v>
      </c>
      <c r="C241" t="s">
        <v>2898</v>
      </c>
      <c r="D241" t="s">
        <v>2508</v>
      </c>
      <c r="E241" t="s">
        <v>2509</v>
      </c>
      <c r="F241" t="s">
        <v>2899</v>
      </c>
      <c r="G241">
        <v>219</v>
      </c>
      <c r="H241" t="s">
        <v>2246</v>
      </c>
      <c r="I241">
        <v>1535.4212408667779</v>
      </c>
      <c r="J241">
        <v>97706.920087772756</v>
      </c>
    </row>
    <row r="242" spans="1:10" x14ac:dyDescent="0.2">
      <c r="A242">
        <v>10634</v>
      </c>
      <c r="B242">
        <v>24797</v>
      </c>
      <c r="C242" t="s">
        <v>2900</v>
      </c>
      <c r="E242" t="s">
        <v>2509</v>
      </c>
      <c r="F242" t="s">
        <v>2901</v>
      </c>
      <c r="G242">
        <v>53</v>
      </c>
      <c r="H242" t="s">
        <v>2343</v>
      </c>
      <c r="I242">
        <v>2373.8614237673428</v>
      </c>
      <c r="J242">
        <v>341911.89540011057</v>
      </c>
    </row>
    <row r="243" spans="1:10" x14ac:dyDescent="0.2">
      <c r="A243">
        <v>10635</v>
      </c>
      <c r="B243">
        <v>28660</v>
      </c>
      <c r="C243" t="s">
        <v>2902</v>
      </c>
      <c r="E243" t="s">
        <v>2509</v>
      </c>
      <c r="F243" t="s">
        <v>2903</v>
      </c>
      <c r="G243">
        <v>53</v>
      </c>
      <c r="H243" t="s">
        <v>2343</v>
      </c>
      <c r="I243">
        <v>2112.8223138821008</v>
      </c>
      <c r="J243">
        <v>257844.748102143</v>
      </c>
    </row>
    <row r="244" spans="1:10" x14ac:dyDescent="0.2">
      <c r="A244">
        <v>10636</v>
      </c>
      <c r="B244">
        <v>26783</v>
      </c>
      <c r="C244" t="s">
        <v>2904</v>
      </c>
      <c r="D244" t="s">
        <v>2514</v>
      </c>
      <c r="E244" t="s">
        <v>2509</v>
      </c>
      <c r="F244" t="s">
        <v>2862</v>
      </c>
      <c r="G244">
        <v>219</v>
      </c>
      <c r="H244" t="s">
        <v>2246</v>
      </c>
      <c r="I244">
        <v>2248.2750677855902</v>
      </c>
      <c r="J244">
        <v>204950.59248380881</v>
      </c>
    </row>
    <row r="245" spans="1:10" x14ac:dyDescent="0.2">
      <c r="A245">
        <v>10637</v>
      </c>
      <c r="B245">
        <v>22028</v>
      </c>
      <c r="C245" t="s">
        <v>2905</v>
      </c>
      <c r="E245" t="s">
        <v>2509</v>
      </c>
      <c r="F245" t="s">
        <v>2906</v>
      </c>
      <c r="G245">
        <v>69</v>
      </c>
      <c r="H245" t="s">
        <v>2327</v>
      </c>
      <c r="I245">
        <v>1634.586820774515</v>
      </c>
      <c r="J245">
        <v>94558.728024044118</v>
      </c>
    </row>
    <row r="246" spans="1:10" x14ac:dyDescent="0.2">
      <c r="A246">
        <v>10638</v>
      </c>
      <c r="B246">
        <v>27390</v>
      </c>
      <c r="C246" t="s">
        <v>2907</v>
      </c>
      <c r="E246" t="s">
        <v>2509</v>
      </c>
      <c r="F246" t="s">
        <v>2908</v>
      </c>
      <c r="G246">
        <v>3</v>
      </c>
      <c r="H246" t="s">
        <v>2378</v>
      </c>
      <c r="I246">
        <v>643.24485368883336</v>
      </c>
      <c r="J246">
        <v>17886.025436030632</v>
      </c>
    </row>
    <row r="247" spans="1:10" x14ac:dyDescent="0.2">
      <c r="A247">
        <v>10639</v>
      </c>
      <c r="B247">
        <v>28759</v>
      </c>
      <c r="C247" t="s">
        <v>2909</v>
      </c>
      <c r="E247" t="s">
        <v>2608</v>
      </c>
      <c r="F247" t="s">
        <v>2910</v>
      </c>
      <c r="G247">
        <v>2</v>
      </c>
      <c r="H247" t="s">
        <v>2379</v>
      </c>
      <c r="I247">
        <v>1233.595566537909</v>
      </c>
      <c r="J247">
        <v>43884.49997243088</v>
      </c>
    </row>
    <row r="248" spans="1:10" x14ac:dyDescent="0.2">
      <c r="A248">
        <v>10640</v>
      </c>
      <c r="B248">
        <v>29562</v>
      </c>
      <c r="C248" t="s">
        <v>2911</v>
      </c>
      <c r="D248" t="s">
        <v>2558</v>
      </c>
      <c r="E248" t="s">
        <v>2509</v>
      </c>
      <c r="F248" t="s">
        <v>2641</v>
      </c>
      <c r="G248">
        <v>242</v>
      </c>
      <c r="H248" t="s">
        <v>2234</v>
      </c>
      <c r="I248">
        <v>2324.1050144958972</v>
      </c>
      <c r="J248">
        <v>177243.9288528701</v>
      </c>
    </row>
    <row r="249" spans="1:10" x14ac:dyDescent="0.2">
      <c r="A249">
        <v>10641</v>
      </c>
      <c r="B249">
        <v>29562</v>
      </c>
      <c r="C249" t="s">
        <v>2912</v>
      </c>
      <c r="D249" t="s">
        <v>2508</v>
      </c>
      <c r="E249" t="s">
        <v>2509</v>
      </c>
      <c r="F249" t="s">
        <v>2641</v>
      </c>
      <c r="G249">
        <v>242</v>
      </c>
      <c r="H249" t="s">
        <v>2234</v>
      </c>
      <c r="I249">
        <v>751.76043642551565</v>
      </c>
      <c r="J249">
        <v>38784.99111653438</v>
      </c>
    </row>
    <row r="250" spans="1:10" x14ac:dyDescent="0.2">
      <c r="A250">
        <v>10642</v>
      </c>
      <c r="B250">
        <v>29378</v>
      </c>
      <c r="C250" t="s">
        <v>2913</v>
      </c>
      <c r="D250" t="s">
        <v>2514</v>
      </c>
      <c r="E250" t="s">
        <v>2509</v>
      </c>
      <c r="F250" t="s">
        <v>2914</v>
      </c>
      <c r="G250">
        <v>242</v>
      </c>
      <c r="H250" t="s">
        <v>2234</v>
      </c>
      <c r="I250">
        <v>2206.9060821102989</v>
      </c>
      <c r="J250">
        <v>243496.8975630326</v>
      </c>
    </row>
    <row r="251" spans="1:10" x14ac:dyDescent="0.2">
      <c r="A251">
        <v>10643</v>
      </c>
      <c r="B251">
        <v>29610</v>
      </c>
      <c r="C251" t="s">
        <v>2915</v>
      </c>
      <c r="D251" t="s">
        <v>2518</v>
      </c>
      <c r="E251" t="s">
        <v>2509</v>
      </c>
      <c r="F251" t="s">
        <v>2916</v>
      </c>
      <c r="G251">
        <v>242</v>
      </c>
      <c r="H251" t="s">
        <v>2234</v>
      </c>
      <c r="I251">
        <v>1009.480296219995</v>
      </c>
      <c r="J251">
        <v>46801.393290119588</v>
      </c>
    </row>
    <row r="252" spans="1:10" x14ac:dyDescent="0.2">
      <c r="A252">
        <v>10644</v>
      </c>
      <c r="B252">
        <v>29733</v>
      </c>
      <c r="C252" t="s">
        <v>2917</v>
      </c>
      <c r="D252" t="s">
        <v>2520</v>
      </c>
      <c r="E252" t="s">
        <v>2509</v>
      </c>
      <c r="F252" t="s">
        <v>2918</v>
      </c>
      <c r="G252">
        <v>242</v>
      </c>
      <c r="H252" t="s">
        <v>2234</v>
      </c>
      <c r="I252">
        <v>3143.6435111233482</v>
      </c>
      <c r="J252">
        <v>362583.46502092021</v>
      </c>
    </row>
    <row r="253" spans="1:10" x14ac:dyDescent="0.2">
      <c r="A253">
        <v>10645</v>
      </c>
      <c r="B253">
        <v>29610</v>
      </c>
      <c r="C253" t="s">
        <v>2919</v>
      </c>
      <c r="D253" t="s">
        <v>2522</v>
      </c>
      <c r="E253" t="s">
        <v>2509</v>
      </c>
      <c r="F253" t="s">
        <v>2916</v>
      </c>
      <c r="G253">
        <v>242</v>
      </c>
      <c r="H253" t="s">
        <v>2234</v>
      </c>
      <c r="I253">
        <v>2842.675965037809</v>
      </c>
      <c r="J253">
        <v>132505.91213116061</v>
      </c>
    </row>
    <row r="254" spans="1:10" x14ac:dyDescent="0.2">
      <c r="A254">
        <v>10646</v>
      </c>
      <c r="B254">
        <v>29610</v>
      </c>
      <c r="C254" t="s">
        <v>2920</v>
      </c>
      <c r="D254" t="s">
        <v>2550</v>
      </c>
      <c r="E254" t="s">
        <v>2509</v>
      </c>
      <c r="F254" t="s">
        <v>2916</v>
      </c>
      <c r="G254">
        <v>242</v>
      </c>
      <c r="H254" t="s">
        <v>2234</v>
      </c>
      <c r="I254">
        <v>1803.9677354634759</v>
      </c>
      <c r="J254">
        <v>95553.505745450748</v>
      </c>
    </row>
    <row r="255" spans="1:10" x14ac:dyDescent="0.2">
      <c r="A255">
        <v>10647</v>
      </c>
      <c r="B255">
        <v>29682</v>
      </c>
      <c r="C255" t="s">
        <v>2921</v>
      </c>
      <c r="D255" t="s">
        <v>2512</v>
      </c>
      <c r="E255" t="s">
        <v>2509</v>
      </c>
      <c r="F255" t="s">
        <v>2922</v>
      </c>
      <c r="G255">
        <v>242</v>
      </c>
      <c r="H255" t="s">
        <v>2234</v>
      </c>
      <c r="I255">
        <v>1667.22739337097</v>
      </c>
      <c r="J255">
        <v>122006.4355230222</v>
      </c>
    </row>
    <row r="256" spans="1:10" x14ac:dyDescent="0.2">
      <c r="A256">
        <v>10648</v>
      </c>
      <c r="B256">
        <v>23853</v>
      </c>
      <c r="C256" t="s">
        <v>2923</v>
      </c>
      <c r="E256" t="s">
        <v>2509</v>
      </c>
      <c r="F256" t="s">
        <v>2924</v>
      </c>
      <c r="G256">
        <v>83</v>
      </c>
      <c r="H256" t="s">
        <v>2321</v>
      </c>
      <c r="I256">
        <v>1951.2473558124871</v>
      </c>
      <c r="J256">
        <v>66010.92257997948</v>
      </c>
    </row>
    <row r="257" spans="1:10" x14ac:dyDescent="0.2">
      <c r="A257">
        <v>10649</v>
      </c>
      <c r="B257">
        <v>26911</v>
      </c>
      <c r="C257" t="s">
        <v>2925</v>
      </c>
      <c r="E257" t="s">
        <v>2509</v>
      </c>
      <c r="F257" t="s">
        <v>2926</v>
      </c>
      <c r="G257">
        <v>83</v>
      </c>
      <c r="H257" t="s">
        <v>2321</v>
      </c>
      <c r="I257">
        <v>2436.0546255556001</v>
      </c>
      <c r="J257">
        <v>144474.1807656555</v>
      </c>
    </row>
    <row r="258" spans="1:10" x14ac:dyDescent="0.2">
      <c r="A258">
        <v>10650</v>
      </c>
      <c r="B258">
        <v>27493</v>
      </c>
      <c r="C258" t="s">
        <v>2927</v>
      </c>
      <c r="E258" t="s">
        <v>2509</v>
      </c>
      <c r="F258" t="s">
        <v>2928</v>
      </c>
      <c r="G258">
        <v>192</v>
      </c>
      <c r="H258" t="s">
        <v>2261</v>
      </c>
      <c r="I258">
        <v>1783.488810737934</v>
      </c>
      <c r="J258">
        <v>115189.8405798717</v>
      </c>
    </row>
    <row r="259" spans="1:10" x14ac:dyDescent="0.2">
      <c r="A259">
        <v>10651</v>
      </c>
      <c r="B259">
        <v>31211</v>
      </c>
      <c r="C259" t="s">
        <v>2846</v>
      </c>
      <c r="E259" t="s">
        <v>2509</v>
      </c>
      <c r="F259" t="s">
        <v>2929</v>
      </c>
      <c r="G259">
        <v>192</v>
      </c>
      <c r="H259" t="s">
        <v>2261</v>
      </c>
      <c r="I259">
        <v>2153.3683715737379</v>
      </c>
      <c r="J259">
        <v>166984.17738412801</v>
      </c>
    </row>
    <row r="260" spans="1:10" x14ac:dyDescent="0.2">
      <c r="A260">
        <v>10652</v>
      </c>
      <c r="B260">
        <v>27492</v>
      </c>
      <c r="C260" t="s">
        <v>2930</v>
      </c>
      <c r="E260" t="s">
        <v>2509</v>
      </c>
      <c r="F260" t="s">
        <v>2931</v>
      </c>
      <c r="G260">
        <v>192</v>
      </c>
      <c r="H260" t="s">
        <v>2261</v>
      </c>
      <c r="I260">
        <v>822.61604173880494</v>
      </c>
      <c r="J260">
        <v>41589.652296345193</v>
      </c>
    </row>
    <row r="261" spans="1:10" x14ac:dyDescent="0.2">
      <c r="A261">
        <v>10653</v>
      </c>
      <c r="B261">
        <v>25889</v>
      </c>
      <c r="C261" t="s">
        <v>2932</v>
      </c>
      <c r="D261" t="s">
        <v>2520</v>
      </c>
      <c r="E261" t="s">
        <v>2509</v>
      </c>
      <c r="F261" t="s">
        <v>2933</v>
      </c>
      <c r="G261">
        <v>5</v>
      </c>
      <c r="H261" t="s">
        <v>2376</v>
      </c>
      <c r="I261">
        <v>2381.516602247289</v>
      </c>
      <c r="J261">
        <v>188162.53869235449</v>
      </c>
    </row>
    <row r="262" spans="1:10" x14ac:dyDescent="0.2">
      <c r="A262">
        <v>10654</v>
      </c>
      <c r="B262">
        <v>28751</v>
      </c>
      <c r="C262" t="s">
        <v>2934</v>
      </c>
      <c r="D262" t="s">
        <v>2852</v>
      </c>
      <c r="E262" t="s">
        <v>2509</v>
      </c>
      <c r="F262" t="s">
        <v>2935</v>
      </c>
      <c r="G262">
        <v>5</v>
      </c>
      <c r="H262" t="s">
        <v>2376</v>
      </c>
      <c r="I262">
        <v>1028.074579094098</v>
      </c>
      <c r="J262">
        <v>28353.07779354477</v>
      </c>
    </row>
    <row r="263" spans="1:10" x14ac:dyDescent="0.2">
      <c r="A263">
        <v>10655</v>
      </c>
      <c r="B263">
        <v>26782</v>
      </c>
      <c r="C263" t="s">
        <v>2936</v>
      </c>
      <c r="D263" t="s">
        <v>2512</v>
      </c>
      <c r="E263" t="s">
        <v>2509</v>
      </c>
      <c r="F263" t="s">
        <v>2862</v>
      </c>
      <c r="G263">
        <v>219</v>
      </c>
      <c r="H263" t="s">
        <v>2246</v>
      </c>
      <c r="I263">
        <v>1125.9869476690569</v>
      </c>
      <c r="J263">
        <v>71729.284467840087</v>
      </c>
    </row>
    <row r="264" spans="1:10" x14ac:dyDescent="0.2">
      <c r="A264">
        <v>10656</v>
      </c>
      <c r="B264">
        <v>31367</v>
      </c>
      <c r="C264" t="s">
        <v>2937</v>
      </c>
      <c r="D264" t="s">
        <v>2558</v>
      </c>
      <c r="E264" t="s">
        <v>2509</v>
      </c>
      <c r="F264" t="s">
        <v>2771</v>
      </c>
      <c r="G264">
        <v>5</v>
      </c>
      <c r="H264" t="s">
        <v>2376</v>
      </c>
      <c r="I264">
        <v>1473.210436219862</v>
      </c>
      <c r="J264">
        <v>46269.791350614767</v>
      </c>
    </row>
    <row r="265" spans="1:10" x14ac:dyDescent="0.2">
      <c r="A265">
        <v>10657</v>
      </c>
      <c r="B265">
        <v>29389</v>
      </c>
      <c r="C265" t="s">
        <v>2938</v>
      </c>
      <c r="E265" t="s">
        <v>2509</v>
      </c>
      <c r="F265" t="s">
        <v>2914</v>
      </c>
      <c r="G265">
        <v>295</v>
      </c>
      <c r="H265" t="s">
        <v>2289</v>
      </c>
      <c r="I265">
        <v>2350.3433527998882</v>
      </c>
      <c r="J265">
        <v>82521.215866209794</v>
      </c>
    </row>
    <row r="266" spans="1:10" x14ac:dyDescent="0.2">
      <c r="A266">
        <v>10658</v>
      </c>
      <c r="B266">
        <v>29598</v>
      </c>
      <c r="C266" t="s">
        <v>2939</v>
      </c>
      <c r="E266" t="s">
        <v>2509</v>
      </c>
      <c r="F266" t="s">
        <v>2940</v>
      </c>
      <c r="G266">
        <v>295</v>
      </c>
      <c r="H266" t="s">
        <v>2289</v>
      </c>
      <c r="I266">
        <v>2144.487341215407</v>
      </c>
      <c r="J266">
        <v>138813.91605600019</v>
      </c>
    </row>
    <row r="267" spans="1:10" x14ac:dyDescent="0.2">
      <c r="A267">
        <v>10659</v>
      </c>
      <c r="B267">
        <v>26098</v>
      </c>
      <c r="C267" t="s">
        <v>2941</v>
      </c>
      <c r="E267" t="s">
        <v>2509</v>
      </c>
      <c r="F267" t="s">
        <v>2942</v>
      </c>
      <c r="G267">
        <v>6</v>
      </c>
      <c r="H267" t="s">
        <v>2375</v>
      </c>
      <c r="I267">
        <v>1237.046874220742</v>
      </c>
      <c r="J267">
        <v>47481.919152258488</v>
      </c>
    </row>
    <row r="268" spans="1:10" x14ac:dyDescent="0.2">
      <c r="A268">
        <v>10660</v>
      </c>
      <c r="B268">
        <v>26102</v>
      </c>
      <c r="C268" t="s">
        <v>2943</v>
      </c>
      <c r="E268" t="s">
        <v>2509</v>
      </c>
      <c r="F268" t="s">
        <v>2944</v>
      </c>
      <c r="G268">
        <v>6</v>
      </c>
      <c r="H268" t="s">
        <v>2375</v>
      </c>
      <c r="I268">
        <v>1113.852040722945</v>
      </c>
      <c r="J268">
        <v>51622.840842982172</v>
      </c>
    </row>
    <row r="269" spans="1:10" x14ac:dyDescent="0.2">
      <c r="A269">
        <v>10661</v>
      </c>
      <c r="B269">
        <v>26100</v>
      </c>
      <c r="C269" t="s">
        <v>2789</v>
      </c>
      <c r="E269" t="s">
        <v>2509</v>
      </c>
      <c r="F269" t="s">
        <v>2944</v>
      </c>
      <c r="G269">
        <v>6</v>
      </c>
      <c r="H269" t="s">
        <v>2375</v>
      </c>
      <c r="I269">
        <v>1636.9919231308741</v>
      </c>
      <c r="J269">
        <v>65977.977853524833</v>
      </c>
    </row>
    <row r="270" spans="1:10" x14ac:dyDescent="0.2">
      <c r="A270">
        <v>10662</v>
      </c>
      <c r="B270">
        <v>26101</v>
      </c>
      <c r="C270" t="s">
        <v>2945</v>
      </c>
      <c r="E270" t="s">
        <v>2509</v>
      </c>
      <c r="F270" t="s">
        <v>2944</v>
      </c>
      <c r="G270">
        <v>6</v>
      </c>
      <c r="H270" t="s">
        <v>2375</v>
      </c>
      <c r="I270">
        <v>552.50366305217244</v>
      </c>
      <c r="J270">
        <v>14219.312260648871</v>
      </c>
    </row>
    <row r="271" spans="1:10" x14ac:dyDescent="0.2">
      <c r="A271">
        <v>10663</v>
      </c>
      <c r="B271">
        <v>26099</v>
      </c>
      <c r="C271" t="s">
        <v>2946</v>
      </c>
      <c r="E271" t="s">
        <v>2509</v>
      </c>
      <c r="F271" t="s">
        <v>2944</v>
      </c>
      <c r="G271">
        <v>6</v>
      </c>
      <c r="H271" t="s">
        <v>2375</v>
      </c>
      <c r="I271">
        <v>614.76701061674396</v>
      </c>
      <c r="J271">
        <v>22908.278072207271</v>
      </c>
    </row>
    <row r="272" spans="1:10" x14ac:dyDescent="0.2">
      <c r="A272">
        <v>10664</v>
      </c>
      <c r="B272">
        <v>27014</v>
      </c>
      <c r="C272" t="s">
        <v>2947</v>
      </c>
      <c r="D272" t="s">
        <v>2948</v>
      </c>
      <c r="E272" t="s">
        <v>2509</v>
      </c>
      <c r="F272" t="s">
        <v>2949</v>
      </c>
      <c r="G272">
        <v>135</v>
      </c>
      <c r="H272" t="s">
        <v>2288</v>
      </c>
      <c r="I272">
        <v>2263.1716426267799</v>
      </c>
      <c r="J272">
        <v>200512.2849502975</v>
      </c>
    </row>
    <row r="273" spans="1:10" x14ac:dyDescent="0.2">
      <c r="A273">
        <v>10665</v>
      </c>
      <c r="B273">
        <v>27010</v>
      </c>
      <c r="C273" t="s">
        <v>2950</v>
      </c>
      <c r="D273" t="s">
        <v>2572</v>
      </c>
      <c r="E273" t="s">
        <v>2509</v>
      </c>
      <c r="F273" t="s">
        <v>2949</v>
      </c>
      <c r="G273">
        <v>135</v>
      </c>
      <c r="H273" t="s">
        <v>2288</v>
      </c>
      <c r="I273">
        <v>2001.493701138847</v>
      </c>
      <c r="J273">
        <v>132406.9991135851</v>
      </c>
    </row>
    <row r="274" spans="1:10" x14ac:dyDescent="0.2">
      <c r="A274">
        <v>10666</v>
      </c>
      <c r="B274">
        <v>27014</v>
      </c>
      <c r="C274" t="s">
        <v>2607</v>
      </c>
      <c r="D274" t="s">
        <v>2951</v>
      </c>
      <c r="E274" t="s">
        <v>2509</v>
      </c>
      <c r="F274" t="s">
        <v>2949</v>
      </c>
      <c r="G274">
        <v>135</v>
      </c>
      <c r="H274" t="s">
        <v>2288</v>
      </c>
      <c r="I274">
        <v>1227.9678667623009</v>
      </c>
      <c r="J274">
        <v>42379.201848387107</v>
      </c>
    </row>
    <row r="275" spans="1:10" x14ac:dyDescent="0.2">
      <c r="A275">
        <v>10667</v>
      </c>
      <c r="B275">
        <v>27013</v>
      </c>
      <c r="C275" t="s">
        <v>2952</v>
      </c>
      <c r="D275" t="s">
        <v>2518</v>
      </c>
      <c r="E275" t="s">
        <v>2509</v>
      </c>
      <c r="F275" t="s">
        <v>2949</v>
      </c>
      <c r="G275">
        <v>135</v>
      </c>
      <c r="H275" t="s">
        <v>2288</v>
      </c>
      <c r="I275">
        <v>2127.960773382978</v>
      </c>
      <c r="J275">
        <v>216725.03941328931</v>
      </c>
    </row>
    <row r="276" spans="1:10" x14ac:dyDescent="0.2">
      <c r="A276">
        <v>10668</v>
      </c>
      <c r="B276">
        <v>27012</v>
      </c>
      <c r="C276" t="s">
        <v>2953</v>
      </c>
      <c r="D276" t="s">
        <v>2514</v>
      </c>
      <c r="E276" t="s">
        <v>2509</v>
      </c>
      <c r="F276" t="s">
        <v>2949</v>
      </c>
      <c r="G276">
        <v>135</v>
      </c>
      <c r="H276" t="s">
        <v>2288</v>
      </c>
      <c r="I276">
        <v>1263.487755495936</v>
      </c>
      <c r="J276">
        <v>81389.603700319727</v>
      </c>
    </row>
    <row r="277" spans="1:10" x14ac:dyDescent="0.2">
      <c r="A277">
        <v>10669</v>
      </c>
      <c r="B277">
        <v>27011</v>
      </c>
      <c r="C277" t="s">
        <v>2954</v>
      </c>
      <c r="D277" t="s">
        <v>2512</v>
      </c>
      <c r="E277" t="s">
        <v>2509</v>
      </c>
      <c r="F277" t="s">
        <v>2949</v>
      </c>
      <c r="G277">
        <v>135</v>
      </c>
      <c r="H277" t="s">
        <v>2288</v>
      </c>
      <c r="I277">
        <v>1095.985920330774</v>
      </c>
      <c r="J277">
        <v>70261.429283938516</v>
      </c>
    </row>
    <row r="278" spans="1:10" x14ac:dyDescent="0.2">
      <c r="A278">
        <v>10670</v>
      </c>
      <c r="B278">
        <v>27010</v>
      </c>
      <c r="C278" t="s">
        <v>2955</v>
      </c>
      <c r="D278" t="s">
        <v>2568</v>
      </c>
      <c r="E278" t="s">
        <v>2509</v>
      </c>
      <c r="F278" t="s">
        <v>2949</v>
      </c>
      <c r="G278">
        <v>135</v>
      </c>
      <c r="H278" t="s">
        <v>2288</v>
      </c>
      <c r="I278">
        <v>4172.5853534413891</v>
      </c>
      <c r="J278">
        <v>281596.03144103009</v>
      </c>
    </row>
    <row r="279" spans="1:10" x14ac:dyDescent="0.2">
      <c r="A279">
        <v>10671</v>
      </c>
      <c r="B279">
        <v>27009</v>
      </c>
      <c r="C279" t="s">
        <v>2956</v>
      </c>
      <c r="D279" t="s">
        <v>2558</v>
      </c>
      <c r="E279" t="s">
        <v>2509</v>
      </c>
      <c r="F279" t="s">
        <v>2949</v>
      </c>
      <c r="G279">
        <v>135</v>
      </c>
      <c r="H279" t="s">
        <v>2288</v>
      </c>
      <c r="I279">
        <v>3214.5342795141978</v>
      </c>
      <c r="J279">
        <v>284227.36089335743</v>
      </c>
    </row>
    <row r="280" spans="1:10" x14ac:dyDescent="0.2">
      <c r="A280">
        <v>10672</v>
      </c>
      <c r="B280">
        <v>27449</v>
      </c>
      <c r="C280" t="s">
        <v>2957</v>
      </c>
      <c r="E280" t="s">
        <v>2509</v>
      </c>
      <c r="F280" t="s">
        <v>2958</v>
      </c>
      <c r="G280">
        <v>154</v>
      </c>
      <c r="H280" t="s">
        <v>2278</v>
      </c>
      <c r="I280">
        <v>8054.8961594451412</v>
      </c>
      <c r="J280">
        <v>449465.68463267869</v>
      </c>
    </row>
    <row r="281" spans="1:10" x14ac:dyDescent="0.2">
      <c r="A281">
        <v>10673</v>
      </c>
      <c r="B281">
        <v>25913</v>
      </c>
      <c r="C281" t="s">
        <v>2959</v>
      </c>
      <c r="E281" t="s">
        <v>2509</v>
      </c>
      <c r="F281" t="s">
        <v>2960</v>
      </c>
      <c r="G281">
        <v>154</v>
      </c>
      <c r="H281" t="s">
        <v>2278</v>
      </c>
      <c r="I281">
        <v>3936.3503459990989</v>
      </c>
      <c r="J281">
        <v>130815.5467451021</v>
      </c>
    </row>
    <row r="282" spans="1:10" x14ac:dyDescent="0.2">
      <c r="A282">
        <v>10674</v>
      </c>
      <c r="B282">
        <v>23186</v>
      </c>
      <c r="C282" t="s">
        <v>2961</v>
      </c>
      <c r="E282" t="s">
        <v>2509</v>
      </c>
      <c r="F282" t="s">
        <v>2962</v>
      </c>
      <c r="G282">
        <v>193</v>
      </c>
      <c r="H282" t="s">
        <v>2260</v>
      </c>
      <c r="I282">
        <v>2929.5615026869659</v>
      </c>
      <c r="J282">
        <v>188451.5246278166</v>
      </c>
    </row>
    <row r="283" spans="1:10" x14ac:dyDescent="0.2">
      <c r="A283">
        <v>10675</v>
      </c>
      <c r="B283">
        <v>24894</v>
      </c>
      <c r="C283" t="s">
        <v>2963</v>
      </c>
      <c r="E283" t="s">
        <v>2509</v>
      </c>
      <c r="F283" t="s">
        <v>2964</v>
      </c>
      <c r="G283">
        <v>193</v>
      </c>
      <c r="H283" t="s">
        <v>2260</v>
      </c>
      <c r="I283">
        <v>1656.782998582393</v>
      </c>
      <c r="J283">
        <v>100545.29862407521</v>
      </c>
    </row>
    <row r="284" spans="1:10" x14ac:dyDescent="0.2">
      <c r="A284">
        <v>10676</v>
      </c>
      <c r="B284">
        <v>26737</v>
      </c>
      <c r="C284" t="s">
        <v>2965</v>
      </c>
      <c r="D284" t="s">
        <v>2514</v>
      </c>
      <c r="E284" t="s">
        <v>2509</v>
      </c>
      <c r="F284" t="s">
        <v>2966</v>
      </c>
      <c r="G284">
        <v>224</v>
      </c>
      <c r="H284" t="s">
        <v>2242</v>
      </c>
      <c r="I284">
        <v>1924.028684614148</v>
      </c>
      <c r="J284">
        <v>161075.63351593661</v>
      </c>
    </row>
    <row r="285" spans="1:10" x14ac:dyDescent="0.2">
      <c r="A285">
        <v>10677</v>
      </c>
      <c r="B285">
        <v>27457</v>
      </c>
      <c r="C285" t="s">
        <v>2967</v>
      </c>
      <c r="E285" t="s">
        <v>2509</v>
      </c>
      <c r="F285" t="s">
        <v>2968</v>
      </c>
      <c r="G285">
        <v>67</v>
      </c>
      <c r="H285" t="s">
        <v>2329</v>
      </c>
      <c r="I285">
        <v>2054.2795049393771</v>
      </c>
      <c r="J285">
        <v>218368.7420698393</v>
      </c>
    </row>
    <row r="286" spans="1:10" x14ac:dyDescent="0.2">
      <c r="A286">
        <v>10678</v>
      </c>
      <c r="B286">
        <v>25602</v>
      </c>
      <c r="C286" t="s">
        <v>2969</v>
      </c>
      <c r="E286" t="s">
        <v>2509</v>
      </c>
      <c r="F286" t="s">
        <v>2970</v>
      </c>
      <c r="G286">
        <v>13</v>
      </c>
      <c r="H286" t="s">
        <v>2368</v>
      </c>
      <c r="I286">
        <v>4687.8210554811076</v>
      </c>
      <c r="J286">
        <v>390052.58032064477</v>
      </c>
    </row>
    <row r="287" spans="1:10" x14ac:dyDescent="0.2">
      <c r="A287">
        <v>10679</v>
      </c>
      <c r="B287">
        <v>25832</v>
      </c>
      <c r="C287" t="s">
        <v>2971</v>
      </c>
      <c r="E287" t="s">
        <v>2509</v>
      </c>
      <c r="F287" t="s">
        <v>2972</v>
      </c>
      <c r="G287">
        <v>159</v>
      </c>
      <c r="H287" t="s">
        <v>2273</v>
      </c>
      <c r="I287">
        <v>1966.736855600569</v>
      </c>
      <c r="J287">
        <v>224621.65234843909</v>
      </c>
    </row>
    <row r="288" spans="1:10" x14ac:dyDescent="0.2">
      <c r="A288">
        <v>10680</v>
      </c>
      <c r="B288">
        <v>28257</v>
      </c>
      <c r="C288" t="s">
        <v>2973</v>
      </c>
      <c r="E288" t="s">
        <v>2509</v>
      </c>
      <c r="F288" t="s">
        <v>2974</v>
      </c>
      <c r="G288">
        <v>34</v>
      </c>
      <c r="H288" t="s">
        <v>2353</v>
      </c>
      <c r="I288">
        <v>4722.9418479277774</v>
      </c>
      <c r="J288">
        <v>228934.34982058001</v>
      </c>
    </row>
    <row r="289" spans="1:10" x14ac:dyDescent="0.2">
      <c r="A289">
        <v>10681</v>
      </c>
      <c r="B289">
        <v>28258</v>
      </c>
      <c r="C289" t="s">
        <v>2975</v>
      </c>
      <c r="E289" t="s">
        <v>2509</v>
      </c>
      <c r="F289" t="s">
        <v>2974</v>
      </c>
      <c r="G289">
        <v>34</v>
      </c>
      <c r="H289" t="s">
        <v>2353</v>
      </c>
      <c r="I289">
        <v>2689.266325660481</v>
      </c>
      <c r="J289">
        <v>247731.3295598136</v>
      </c>
    </row>
    <row r="290" spans="1:10" x14ac:dyDescent="0.2">
      <c r="A290">
        <v>10682</v>
      </c>
      <c r="B290">
        <v>27454</v>
      </c>
      <c r="C290" t="s">
        <v>2976</v>
      </c>
      <c r="E290" t="s">
        <v>2509</v>
      </c>
      <c r="F290" t="s">
        <v>2977</v>
      </c>
      <c r="G290">
        <v>34</v>
      </c>
      <c r="H290" t="s">
        <v>2353</v>
      </c>
      <c r="I290">
        <v>1160.5260145755069</v>
      </c>
      <c r="J290">
        <v>46972.692293318723</v>
      </c>
    </row>
    <row r="291" spans="1:10" x14ac:dyDescent="0.2">
      <c r="A291">
        <v>10683</v>
      </c>
      <c r="B291">
        <v>27727</v>
      </c>
      <c r="C291" t="s">
        <v>2745</v>
      </c>
      <c r="E291" t="s">
        <v>2509</v>
      </c>
      <c r="F291" t="s">
        <v>2978</v>
      </c>
      <c r="G291">
        <v>248</v>
      </c>
      <c r="H291" t="s">
        <v>2228</v>
      </c>
      <c r="I291">
        <v>1266.9543159855</v>
      </c>
      <c r="J291">
        <v>58811.942318255118</v>
      </c>
    </row>
    <row r="292" spans="1:10" x14ac:dyDescent="0.2">
      <c r="A292">
        <v>10684</v>
      </c>
      <c r="B292">
        <v>30404</v>
      </c>
      <c r="C292" t="s">
        <v>2979</v>
      </c>
      <c r="E292" t="s">
        <v>2608</v>
      </c>
      <c r="F292" t="s">
        <v>2980</v>
      </c>
      <c r="G292">
        <v>293</v>
      </c>
      <c r="H292" t="s">
        <v>2282</v>
      </c>
      <c r="I292">
        <v>329.86467591721981</v>
      </c>
      <c r="J292">
        <v>5877.1740213080666</v>
      </c>
    </row>
    <row r="293" spans="1:10" x14ac:dyDescent="0.2">
      <c r="A293">
        <v>10685</v>
      </c>
      <c r="B293">
        <v>28440</v>
      </c>
      <c r="C293" t="s">
        <v>2582</v>
      </c>
      <c r="E293" t="s">
        <v>2608</v>
      </c>
      <c r="F293" t="s">
        <v>2981</v>
      </c>
      <c r="G293">
        <v>293</v>
      </c>
      <c r="H293" t="s">
        <v>2282</v>
      </c>
      <c r="I293">
        <v>774.33393124297947</v>
      </c>
      <c r="J293">
        <v>35323.151969144623</v>
      </c>
    </row>
    <row r="294" spans="1:10" x14ac:dyDescent="0.2">
      <c r="A294">
        <v>10686</v>
      </c>
      <c r="B294">
        <v>27775</v>
      </c>
      <c r="C294" t="s">
        <v>2982</v>
      </c>
      <c r="E294" t="s">
        <v>2509</v>
      </c>
      <c r="F294" t="s">
        <v>2983</v>
      </c>
      <c r="G294">
        <v>293</v>
      </c>
      <c r="H294" t="s">
        <v>2282</v>
      </c>
      <c r="I294">
        <v>2884.181039698019</v>
      </c>
      <c r="J294">
        <v>305734.06193606229</v>
      </c>
    </row>
    <row r="295" spans="1:10" x14ac:dyDescent="0.2">
      <c r="A295">
        <v>10687</v>
      </c>
      <c r="B295">
        <v>31042</v>
      </c>
      <c r="C295" t="s">
        <v>2984</v>
      </c>
      <c r="E295" t="s">
        <v>2509</v>
      </c>
      <c r="F295" t="s">
        <v>2985</v>
      </c>
      <c r="G295">
        <v>293</v>
      </c>
      <c r="H295" t="s">
        <v>2282</v>
      </c>
      <c r="I295">
        <v>2316.640609306266</v>
      </c>
      <c r="J295">
        <v>225178.02407898949</v>
      </c>
    </row>
    <row r="296" spans="1:10" x14ac:dyDescent="0.2">
      <c r="A296">
        <v>10688</v>
      </c>
      <c r="B296">
        <v>28249</v>
      </c>
      <c r="C296" t="s">
        <v>2986</v>
      </c>
      <c r="E296" t="s">
        <v>2509</v>
      </c>
      <c r="F296" t="s">
        <v>2987</v>
      </c>
      <c r="G296">
        <v>293</v>
      </c>
      <c r="H296" t="s">
        <v>2282</v>
      </c>
      <c r="I296">
        <v>3080.455299176735</v>
      </c>
      <c r="J296">
        <v>381922.49348240829</v>
      </c>
    </row>
    <row r="297" spans="1:10" x14ac:dyDescent="0.2">
      <c r="A297">
        <v>10689</v>
      </c>
      <c r="B297">
        <v>29527</v>
      </c>
      <c r="C297" t="s">
        <v>2988</v>
      </c>
      <c r="E297" t="s">
        <v>2509</v>
      </c>
      <c r="F297" t="s">
        <v>2989</v>
      </c>
      <c r="G297">
        <v>293</v>
      </c>
      <c r="H297" t="s">
        <v>2282</v>
      </c>
      <c r="I297">
        <v>2240.2119372848301</v>
      </c>
      <c r="J297">
        <v>233989.2170529711</v>
      </c>
    </row>
    <row r="298" spans="1:10" x14ac:dyDescent="0.2">
      <c r="A298">
        <v>10690</v>
      </c>
      <c r="B298">
        <v>27773</v>
      </c>
      <c r="C298" t="s">
        <v>2990</v>
      </c>
      <c r="E298" t="s">
        <v>2509</v>
      </c>
      <c r="F298" t="s">
        <v>2991</v>
      </c>
      <c r="G298">
        <v>293</v>
      </c>
      <c r="H298" t="s">
        <v>2282</v>
      </c>
      <c r="I298">
        <v>1160.3988039220069</v>
      </c>
      <c r="J298">
        <v>55955.292660876563</v>
      </c>
    </row>
    <row r="299" spans="1:10" x14ac:dyDescent="0.2">
      <c r="A299">
        <v>10691</v>
      </c>
      <c r="B299">
        <v>29146</v>
      </c>
      <c r="C299" t="s">
        <v>2992</v>
      </c>
      <c r="E299" t="s">
        <v>2509</v>
      </c>
      <c r="F299" t="s">
        <v>2993</v>
      </c>
      <c r="G299">
        <v>293</v>
      </c>
      <c r="H299" t="s">
        <v>2282</v>
      </c>
      <c r="I299">
        <v>1855.7212121182861</v>
      </c>
      <c r="J299">
        <v>123962.9942345351</v>
      </c>
    </row>
    <row r="300" spans="1:10" x14ac:dyDescent="0.2">
      <c r="A300">
        <v>10692</v>
      </c>
      <c r="B300">
        <v>13588</v>
      </c>
      <c r="C300" t="s">
        <v>2994</v>
      </c>
      <c r="E300" t="s">
        <v>2509</v>
      </c>
      <c r="F300" t="s">
        <v>2995</v>
      </c>
      <c r="G300">
        <v>293</v>
      </c>
      <c r="H300" t="s">
        <v>2282</v>
      </c>
      <c r="I300">
        <v>2767.2540261198751</v>
      </c>
      <c r="J300">
        <v>253248.1568809647</v>
      </c>
    </row>
    <row r="301" spans="1:10" x14ac:dyDescent="0.2">
      <c r="A301">
        <v>10693</v>
      </c>
      <c r="B301">
        <v>28549</v>
      </c>
      <c r="C301" t="s">
        <v>2996</v>
      </c>
      <c r="E301" t="s">
        <v>2509</v>
      </c>
      <c r="F301" t="s">
        <v>2997</v>
      </c>
      <c r="G301">
        <v>293</v>
      </c>
      <c r="H301" t="s">
        <v>2282</v>
      </c>
      <c r="I301">
        <v>2411.712141100104</v>
      </c>
      <c r="J301">
        <v>208394.81346053389</v>
      </c>
    </row>
    <row r="302" spans="1:10" x14ac:dyDescent="0.2">
      <c r="A302">
        <v>10694</v>
      </c>
      <c r="B302">
        <v>20060</v>
      </c>
      <c r="C302" t="s">
        <v>2998</v>
      </c>
      <c r="E302" t="s">
        <v>2509</v>
      </c>
      <c r="F302" t="s">
        <v>2999</v>
      </c>
      <c r="G302">
        <v>293</v>
      </c>
      <c r="H302" t="s">
        <v>2282</v>
      </c>
      <c r="I302">
        <v>1405.6414790044989</v>
      </c>
      <c r="J302">
        <v>57776.607661685463</v>
      </c>
    </row>
    <row r="303" spans="1:10" x14ac:dyDescent="0.2">
      <c r="A303">
        <v>10695</v>
      </c>
      <c r="B303">
        <v>26269</v>
      </c>
      <c r="C303" t="s">
        <v>3000</v>
      </c>
      <c r="E303" t="s">
        <v>2509</v>
      </c>
      <c r="F303" t="s">
        <v>3001</v>
      </c>
      <c r="G303">
        <v>161</v>
      </c>
      <c r="H303" t="s">
        <v>2271</v>
      </c>
      <c r="I303">
        <v>2004.0797744501631</v>
      </c>
      <c r="J303">
        <v>82112.440425665918</v>
      </c>
    </row>
    <row r="304" spans="1:10" x14ac:dyDescent="0.2">
      <c r="A304">
        <v>10696</v>
      </c>
      <c r="B304">
        <v>26268</v>
      </c>
      <c r="C304" t="s">
        <v>3002</v>
      </c>
      <c r="E304" t="s">
        <v>2509</v>
      </c>
      <c r="F304" t="s">
        <v>3001</v>
      </c>
      <c r="G304">
        <v>161</v>
      </c>
      <c r="H304" t="s">
        <v>2271</v>
      </c>
      <c r="I304">
        <v>1672.7664115150369</v>
      </c>
      <c r="J304">
        <v>131132.32454380699</v>
      </c>
    </row>
    <row r="305" spans="1:10" x14ac:dyDescent="0.2">
      <c r="A305">
        <v>10697</v>
      </c>
      <c r="B305">
        <v>26266</v>
      </c>
      <c r="C305" t="s">
        <v>3003</v>
      </c>
      <c r="E305" t="s">
        <v>2509</v>
      </c>
      <c r="F305" t="s">
        <v>3001</v>
      </c>
      <c r="G305">
        <v>161</v>
      </c>
      <c r="H305" t="s">
        <v>2271</v>
      </c>
      <c r="I305">
        <v>1672.5209381123941</v>
      </c>
      <c r="J305">
        <v>129904.825048379</v>
      </c>
    </row>
    <row r="306" spans="1:10" x14ac:dyDescent="0.2">
      <c r="A306">
        <v>10698</v>
      </c>
      <c r="B306">
        <v>26267</v>
      </c>
      <c r="C306" t="s">
        <v>3004</v>
      </c>
      <c r="E306" t="s">
        <v>2509</v>
      </c>
      <c r="F306" t="s">
        <v>3001</v>
      </c>
      <c r="G306">
        <v>161</v>
      </c>
      <c r="H306" t="s">
        <v>2271</v>
      </c>
      <c r="I306">
        <v>1238.9098137998781</v>
      </c>
      <c r="J306">
        <v>52597.55820974095</v>
      </c>
    </row>
    <row r="307" spans="1:10" x14ac:dyDescent="0.2">
      <c r="A307">
        <v>10699</v>
      </c>
      <c r="B307">
        <v>26270</v>
      </c>
      <c r="C307" t="s">
        <v>3005</v>
      </c>
      <c r="E307" t="s">
        <v>2509</v>
      </c>
      <c r="F307" t="s">
        <v>3001</v>
      </c>
      <c r="G307">
        <v>161</v>
      </c>
      <c r="H307" t="s">
        <v>2271</v>
      </c>
      <c r="I307">
        <v>3970.6926797452438</v>
      </c>
      <c r="J307">
        <v>446799.27159319283</v>
      </c>
    </row>
    <row r="308" spans="1:10" x14ac:dyDescent="0.2">
      <c r="A308">
        <v>10700</v>
      </c>
      <c r="B308">
        <v>26277</v>
      </c>
      <c r="C308" t="s">
        <v>3006</v>
      </c>
      <c r="E308" t="s">
        <v>2509</v>
      </c>
      <c r="F308" t="s">
        <v>3001</v>
      </c>
      <c r="G308">
        <v>161</v>
      </c>
      <c r="H308" t="s">
        <v>2271</v>
      </c>
      <c r="I308">
        <v>2403.7002054188602</v>
      </c>
      <c r="J308">
        <v>143222.83001851119</v>
      </c>
    </row>
    <row r="309" spans="1:10" x14ac:dyDescent="0.2">
      <c r="A309">
        <v>10701</v>
      </c>
      <c r="B309">
        <v>26278</v>
      </c>
      <c r="C309" t="s">
        <v>3007</v>
      </c>
      <c r="E309" t="s">
        <v>2509</v>
      </c>
      <c r="F309" t="s">
        <v>3001</v>
      </c>
      <c r="G309">
        <v>161</v>
      </c>
      <c r="H309" t="s">
        <v>2271</v>
      </c>
      <c r="I309">
        <v>3237.8799090343441</v>
      </c>
      <c r="J309">
        <v>260414.37615403871</v>
      </c>
    </row>
    <row r="310" spans="1:10" x14ac:dyDescent="0.2">
      <c r="A310">
        <v>10702</v>
      </c>
      <c r="B310">
        <v>26273</v>
      </c>
      <c r="C310" t="s">
        <v>3008</v>
      </c>
      <c r="E310" t="s">
        <v>2509</v>
      </c>
      <c r="F310" t="s">
        <v>3001</v>
      </c>
      <c r="G310">
        <v>161</v>
      </c>
      <c r="H310" t="s">
        <v>2271</v>
      </c>
      <c r="I310">
        <v>2854.7822203819378</v>
      </c>
      <c r="J310">
        <v>258721.67309959821</v>
      </c>
    </row>
    <row r="311" spans="1:10" x14ac:dyDescent="0.2">
      <c r="A311">
        <v>10703</v>
      </c>
      <c r="B311">
        <v>27985</v>
      </c>
      <c r="C311" t="s">
        <v>3009</v>
      </c>
      <c r="E311" t="s">
        <v>2509</v>
      </c>
      <c r="F311" t="s">
        <v>3010</v>
      </c>
      <c r="G311">
        <v>154</v>
      </c>
      <c r="H311" t="s">
        <v>2278</v>
      </c>
      <c r="I311">
        <v>5028.3761969296756</v>
      </c>
      <c r="J311">
        <v>412215.2855125721</v>
      </c>
    </row>
    <row r="312" spans="1:10" x14ac:dyDescent="0.2">
      <c r="A312">
        <v>10704</v>
      </c>
      <c r="B312">
        <v>29189</v>
      </c>
      <c r="C312" t="s">
        <v>3011</v>
      </c>
      <c r="E312" t="s">
        <v>2509</v>
      </c>
      <c r="F312" t="s">
        <v>3012</v>
      </c>
      <c r="G312">
        <v>154</v>
      </c>
      <c r="H312" t="s">
        <v>2278</v>
      </c>
      <c r="I312">
        <v>2749.7704045716482</v>
      </c>
      <c r="J312">
        <v>437332.86282902141</v>
      </c>
    </row>
    <row r="313" spans="1:10" x14ac:dyDescent="0.2">
      <c r="A313">
        <v>10705</v>
      </c>
      <c r="B313">
        <v>27446</v>
      </c>
      <c r="C313" t="s">
        <v>3013</v>
      </c>
      <c r="E313" t="s">
        <v>2509</v>
      </c>
      <c r="F313" t="s">
        <v>2958</v>
      </c>
      <c r="G313">
        <v>154</v>
      </c>
      <c r="H313" t="s">
        <v>2278</v>
      </c>
      <c r="I313">
        <v>3508.8642743280138</v>
      </c>
      <c r="J313">
        <v>497127.2701870937</v>
      </c>
    </row>
    <row r="314" spans="1:10" x14ac:dyDescent="0.2">
      <c r="A314">
        <v>10706</v>
      </c>
      <c r="B314">
        <v>27978</v>
      </c>
      <c r="C314" t="s">
        <v>3014</v>
      </c>
      <c r="E314" t="s">
        <v>2509</v>
      </c>
      <c r="F314" t="s">
        <v>3010</v>
      </c>
      <c r="G314">
        <v>154</v>
      </c>
      <c r="H314" t="s">
        <v>2278</v>
      </c>
      <c r="I314">
        <v>3258.8870975682812</v>
      </c>
      <c r="J314">
        <v>358655.18416725181</v>
      </c>
    </row>
    <row r="315" spans="1:10" x14ac:dyDescent="0.2">
      <c r="A315">
        <v>10707</v>
      </c>
      <c r="B315">
        <v>29813</v>
      </c>
      <c r="C315" t="s">
        <v>3015</v>
      </c>
      <c r="E315" t="s">
        <v>2509</v>
      </c>
      <c r="F315" t="s">
        <v>3016</v>
      </c>
      <c r="G315">
        <v>154</v>
      </c>
      <c r="H315" t="s">
        <v>2278</v>
      </c>
      <c r="I315">
        <v>7111.5867455304824</v>
      </c>
      <c r="J315">
        <v>403452.9968222467</v>
      </c>
    </row>
    <row r="316" spans="1:10" x14ac:dyDescent="0.2">
      <c r="A316">
        <v>10708</v>
      </c>
      <c r="B316">
        <v>27447</v>
      </c>
      <c r="C316" t="s">
        <v>3017</v>
      </c>
      <c r="E316" t="s">
        <v>2509</v>
      </c>
      <c r="F316" t="s">
        <v>2958</v>
      </c>
      <c r="G316">
        <v>154</v>
      </c>
      <c r="H316" t="s">
        <v>2278</v>
      </c>
      <c r="I316">
        <v>4681.6363528137417</v>
      </c>
      <c r="J316">
        <v>412646.19429162942</v>
      </c>
    </row>
    <row r="317" spans="1:10" x14ac:dyDescent="0.2">
      <c r="A317">
        <v>10709</v>
      </c>
      <c r="B317">
        <v>28425</v>
      </c>
      <c r="C317" t="s">
        <v>3018</v>
      </c>
      <c r="E317" t="s">
        <v>2509</v>
      </c>
      <c r="F317" t="s">
        <v>3019</v>
      </c>
      <c r="G317">
        <v>63</v>
      </c>
      <c r="H317" t="s">
        <v>2333</v>
      </c>
      <c r="I317">
        <v>2133.8452535138599</v>
      </c>
      <c r="J317">
        <v>201638.6791142443</v>
      </c>
    </row>
    <row r="318" spans="1:10" x14ac:dyDescent="0.2">
      <c r="A318">
        <v>10710</v>
      </c>
      <c r="B318">
        <v>29045</v>
      </c>
      <c r="C318" t="s">
        <v>3020</v>
      </c>
      <c r="E318" t="s">
        <v>2509</v>
      </c>
      <c r="F318" t="s">
        <v>3021</v>
      </c>
      <c r="G318">
        <v>156</v>
      </c>
      <c r="H318" t="s">
        <v>2276</v>
      </c>
      <c r="I318">
        <v>2480.7111304389191</v>
      </c>
      <c r="J318">
        <v>104036.81897381631</v>
      </c>
    </row>
    <row r="319" spans="1:10" x14ac:dyDescent="0.2">
      <c r="A319">
        <v>10711</v>
      </c>
      <c r="B319">
        <v>29437</v>
      </c>
      <c r="C319" t="s">
        <v>3022</v>
      </c>
      <c r="E319" t="s">
        <v>2608</v>
      </c>
      <c r="F319" t="s">
        <v>3023</v>
      </c>
      <c r="G319">
        <v>156</v>
      </c>
      <c r="H319" t="s">
        <v>2276</v>
      </c>
      <c r="I319">
        <v>784.44709194734151</v>
      </c>
      <c r="J319">
        <v>26154.316863604341</v>
      </c>
    </row>
    <row r="320" spans="1:10" x14ac:dyDescent="0.2">
      <c r="A320">
        <v>10712</v>
      </c>
      <c r="B320">
        <v>28495</v>
      </c>
      <c r="C320" t="s">
        <v>3024</v>
      </c>
      <c r="E320" t="s">
        <v>2608</v>
      </c>
      <c r="F320" t="s">
        <v>3025</v>
      </c>
      <c r="G320">
        <v>156</v>
      </c>
      <c r="H320" t="s">
        <v>2276</v>
      </c>
      <c r="I320">
        <v>911.21182581801111</v>
      </c>
      <c r="J320">
        <v>22275.002320760439</v>
      </c>
    </row>
    <row r="321" spans="1:10" x14ac:dyDescent="0.2">
      <c r="A321">
        <v>10713</v>
      </c>
      <c r="B321">
        <v>30173</v>
      </c>
      <c r="C321" t="s">
        <v>3026</v>
      </c>
      <c r="D321" t="s">
        <v>2601</v>
      </c>
      <c r="E321" t="s">
        <v>2509</v>
      </c>
      <c r="F321" t="s">
        <v>3027</v>
      </c>
      <c r="G321">
        <v>9</v>
      </c>
      <c r="H321" t="s">
        <v>2372</v>
      </c>
      <c r="I321">
        <v>2392.1757922766101</v>
      </c>
      <c r="J321">
        <v>170627.0090114784</v>
      </c>
    </row>
    <row r="322" spans="1:10" x14ac:dyDescent="0.2">
      <c r="A322">
        <v>10714</v>
      </c>
      <c r="B322">
        <v>27855</v>
      </c>
      <c r="C322" t="s">
        <v>3028</v>
      </c>
      <c r="D322" t="s">
        <v>2596</v>
      </c>
      <c r="E322" t="s">
        <v>2509</v>
      </c>
      <c r="F322" t="s">
        <v>3029</v>
      </c>
      <c r="G322">
        <v>9</v>
      </c>
      <c r="H322" t="s">
        <v>2372</v>
      </c>
      <c r="I322">
        <v>1137.30190768527</v>
      </c>
      <c r="J322">
        <v>52572.140278169143</v>
      </c>
    </row>
    <row r="323" spans="1:10" x14ac:dyDescent="0.2">
      <c r="A323">
        <v>10715</v>
      </c>
      <c r="B323">
        <v>31090</v>
      </c>
      <c r="C323" t="s">
        <v>3030</v>
      </c>
      <c r="D323" t="s">
        <v>2739</v>
      </c>
      <c r="E323" t="s">
        <v>2509</v>
      </c>
      <c r="F323" t="s">
        <v>3031</v>
      </c>
      <c r="G323">
        <v>9</v>
      </c>
      <c r="H323" t="s">
        <v>2372</v>
      </c>
      <c r="I323">
        <v>3551.4515482140041</v>
      </c>
      <c r="J323">
        <v>240326.65762321721</v>
      </c>
    </row>
    <row r="324" spans="1:10" x14ac:dyDescent="0.2">
      <c r="A324">
        <v>10716</v>
      </c>
      <c r="B324">
        <v>27853</v>
      </c>
      <c r="C324" t="s">
        <v>3032</v>
      </c>
      <c r="D324" t="s">
        <v>2744</v>
      </c>
      <c r="E324" t="s">
        <v>2509</v>
      </c>
      <c r="F324" t="s">
        <v>3029</v>
      </c>
      <c r="G324">
        <v>9</v>
      </c>
      <c r="H324" t="s">
        <v>2372</v>
      </c>
      <c r="I324">
        <v>2922.6735709603722</v>
      </c>
      <c r="J324">
        <v>225361.09021027651</v>
      </c>
    </row>
    <row r="325" spans="1:10" x14ac:dyDescent="0.2">
      <c r="A325">
        <v>10717</v>
      </c>
      <c r="B325">
        <v>27021</v>
      </c>
      <c r="C325" t="s">
        <v>3033</v>
      </c>
      <c r="D325" t="s">
        <v>2558</v>
      </c>
      <c r="E325" t="s">
        <v>2509</v>
      </c>
      <c r="F325" t="s">
        <v>3034</v>
      </c>
      <c r="G325">
        <v>137</v>
      </c>
      <c r="H325" t="s">
        <v>2286</v>
      </c>
      <c r="I325">
        <v>1435.0290997844611</v>
      </c>
      <c r="J325">
        <v>89259.317752931136</v>
      </c>
    </row>
    <row r="326" spans="1:10" x14ac:dyDescent="0.2">
      <c r="A326">
        <v>10718</v>
      </c>
      <c r="B326">
        <v>27021</v>
      </c>
      <c r="C326" t="s">
        <v>3035</v>
      </c>
      <c r="D326" t="s">
        <v>2558</v>
      </c>
      <c r="E326" t="s">
        <v>2509</v>
      </c>
      <c r="F326" t="s">
        <v>3034</v>
      </c>
      <c r="G326">
        <v>137</v>
      </c>
      <c r="H326" t="s">
        <v>2286</v>
      </c>
      <c r="I326">
        <v>1242.932446691231</v>
      </c>
      <c r="J326">
        <v>50509.361423123373</v>
      </c>
    </row>
    <row r="327" spans="1:10" x14ac:dyDescent="0.2">
      <c r="A327">
        <v>10719</v>
      </c>
      <c r="B327">
        <v>27022</v>
      </c>
      <c r="C327" t="s">
        <v>3036</v>
      </c>
      <c r="D327" t="s">
        <v>2508</v>
      </c>
      <c r="E327" t="s">
        <v>2509</v>
      </c>
      <c r="F327" t="s">
        <v>3034</v>
      </c>
      <c r="G327">
        <v>137</v>
      </c>
      <c r="H327" t="s">
        <v>2286</v>
      </c>
      <c r="I327">
        <v>2527.7886581094922</v>
      </c>
      <c r="J327">
        <v>178015.7235904712</v>
      </c>
    </row>
    <row r="328" spans="1:10" x14ac:dyDescent="0.2">
      <c r="A328">
        <v>10720</v>
      </c>
      <c r="B328">
        <v>27023</v>
      </c>
      <c r="C328" t="s">
        <v>3037</v>
      </c>
      <c r="D328" t="s">
        <v>2512</v>
      </c>
      <c r="E328" t="s">
        <v>2509</v>
      </c>
      <c r="F328" t="s">
        <v>3034</v>
      </c>
      <c r="G328">
        <v>137</v>
      </c>
      <c r="H328" t="s">
        <v>2286</v>
      </c>
      <c r="I328">
        <v>1628.9225474370071</v>
      </c>
      <c r="J328">
        <v>120523.5494343857</v>
      </c>
    </row>
    <row r="329" spans="1:10" x14ac:dyDescent="0.2">
      <c r="A329">
        <v>10721</v>
      </c>
      <c r="B329">
        <v>27024</v>
      </c>
      <c r="C329" t="s">
        <v>3038</v>
      </c>
      <c r="D329" t="s">
        <v>2514</v>
      </c>
      <c r="E329" t="s">
        <v>2509</v>
      </c>
      <c r="F329" t="s">
        <v>3034</v>
      </c>
      <c r="G329">
        <v>137</v>
      </c>
      <c r="H329" t="s">
        <v>2286</v>
      </c>
      <c r="I329">
        <v>2392.034439173558</v>
      </c>
      <c r="J329">
        <v>171741.3932613763</v>
      </c>
    </row>
    <row r="330" spans="1:10" x14ac:dyDescent="0.2">
      <c r="A330">
        <v>10722</v>
      </c>
      <c r="B330">
        <v>27025</v>
      </c>
      <c r="C330" t="s">
        <v>3039</v>
      </c>
      <c r="D330" t="s">
        <v>2518</v>
      </c>
      <c r="E330" t="s">
        <v>2509</v>
      </c>
      <c r="F330" t="s">
        <v>3034</v>
      </c>
      <c r="G330">
        <v>137</v>
      </c>
      <c r="H330" t="s">
        <v>2286</v>
      </c>
      <c r="I330">
        <v>2064.87996173392</v>
      </c>
      <c r="J330">
        <v>184032.02729501901</v>
      </c>
    </row>
    <row r="331" spans="1:10" x14ac:dyDescent="0.2">
      <c r="A331">
        <v>10723</v>
      </c>
      <c r="B331">
        <v>27026</v>
      </c>
      <c r="C331" t="s">
        <v>3040</v>
      </c>
      <c r="D331" t="s">
        <v>2520</v>
      </c>
      <c r="E331" t="s">
        <v>2509</v>
      </c>
      <c r="F331" t="s">
        <v>3034</v>
      </c>
      <c r="G331">
        <v>137</v>
      </c>
      <c r="H331" t="s">
        <v>2286</v>
      </c>
      <c r="I331">
        <v>1831.4377291313031</v>
      </c>
      <c r="J331">
        <v>116104.27229248569</v>
      </c>
    </row>
    <row r="332" spans="1:10" x14ac:dyDescent="0.2">
      <c r="A332">
        <v>10724</v>
      </c>
      <c r="B332">
        <v>25997</v>
      </c>
      <c r="C332" t="s">
        <v>3041</v>
      </c>
      <c r="D332" t="s">
        <v>2601</v>
      </c>
      <c r="E332" t="s">
        <v>2509</v>
      </c>
      <c r="F332" t="s">
        <v>3042</v>
      </c>
      <c r="G332">
        <v>157</v>
      </c>
      <c r="H332" t="s">
        <v>2275</v>
      </c>
      <c r="I332">
        <v>1813.8204758927459</v>
      </c>
      <c r="J332">
        <v>148402.71656052029</v>
      </c>
    </row>
    <row r="333" spans="1:10" x14ac:dyDescent="0.2">
      <c r="A333">
        <v>10725</v>
      </c>
      <c r="B333">
        <v>26001</v>
      </c>
      <c r="C333" t="s">
        <v>3043</v>
      </c>
      <c r="D333" t="s">
        <v>3044</v>
      </c>
      <c r="E333" t="s">
        <v>2509</v>
      </c>
      <c r="F333" t="s">
        <v>3042</v>
      </c>
      <c r="G333">
        <v>157</v>
      </c>
      <c r="H333" t="s">
        <v>2275</v>
      </c>
      <c r="I333">
        <v>591.06612973146309</v>
      </c>
      <c r="J333">
        <v>16968.662567227329</v>
      </c>
    </row>
    <row r="334" spans="1:10" x14ac:dyDescent="0.2">
      <c r="A334">
        <v>10726</v>
      </c>
      <c r="B334">
        <v>26000</v>
      </c>
      <c r="C334" t="s">
        <v>3045</v>
      </c>
      <c r="D334" t="s">
        <v>3046</v>
      </c>
      <c r="E334" t="s">
        <v>2509</v>
      </c>
      <c r="F334" t="s">
        <v>3042</v>
      </c>
      <c r="G334">
        <v>157</v>
      </c>
      <c r="H334" t="s">
        <v>2275</v>
      </c>
      <c r="I334">
        <v>669.5081079616042</v>
      </c>
      <c r="J334">
        <v>25414.338318658229</v>
      </c>
    </row>
    <row r="335" spans="1:10" x14ac:dyDescent="0.2">
      <c r="A335">
        <v>10727</v>
      </c>
      <c r="B335">
        <v>25999</v>
      </c>
      <c r="C335" t="s">
        <v>3047</v>
      </c>
      <c r="D335" t="s">
        <v>3048</v>
      </c>
      <c r="E335" t="s">
        <v>2509</v>
      </c>
      <c r="F335" t="s">
        <v>3042</v>
      </c>
      <c r="G335">
        <v>157</v>
      </c>
      <c r="H335" t="s">
        <v>2275</v>
      </c>
      <c r="I335">
        <v>641.5097055360693</v>
      </c>
      <c r="J335">
        <v>18327.301406946812</v>
      </c>
    </row>
    <row r="336" spans="1:10" x14ac:dyDescent="0.2">
      <c r="A336">
        <v>10728</v>
      </c>
      <c r="B336">
        <v>25996</v>
      </c>
      <c r="C336" t="s">
        <v>3049</v>
      </c>
      <c r="D336" t="s">
        <v>2744</v>
      </c>
      <c r="E336" t="s">
        <v>2509</v>
      </c>
      <c r="F336" t="s">
        <v>3042</v>
      </c>
      <c r="G336">
        <v>157</v>
      </c>
      <c r="H336" t="s">
        <v>2275</v>
      </c>
      <c r="I336">
        <v>2313.3224909631808</v>
      </c>
      <c r="J336">
        <v>197698.93606712279</v>
      </c>
    </row>
    <row r="337" spans="1:10" x14ac:dyDescent="0.2">
      <c r="A337">
        <v>10729</v>
      </c>
      <c r="B337">
        <v>25995</v>
      </c>
      <c r="C337" t="s">
        <v>2549</v>
      </c>
      <c r="D337" t="s">
        <v>2739</v>
      </c>
      <c r="E337" t="s">
        <v>2509</v>
      </c>
      <c r="F337" t="s">
        <v>3042</v>
      </c>
      <c r="G337">
        <v>157</v>
      </c>
      <c r="H337" t="s">
        <v>2275</v>
      </c>
      <c r="I337">
        <v>2150.2404693002659</v>
      </c>
      <c r="J337">
        <v>98567.131272978964</v>
      </c>
    </row>
    <row r="338" spans="1:10" x14ac:dyDescent="0.2">
      <c r="A338">
        <v>10730</v>
      </c>
      <c r="B338">
        <v>25998</v>
      </c>
      <c r="C338" t="s">
        <v>3050</v>
      </c>
      <c r="D338" t="s">
        <v>2596</v>
      </c>
      <c r="E338" t="s">
        <v>2509</v>
      </c>
      <c r="F338" t="s">
        <v>3042</v>
      </c>
      <c r="G338">
        <v>157</v>
      </c>
      <c r="H338" t="s">
        <v>2275</v>
      </c>
      <c r="I338">
        <v>797.14540118651109</v>
      </c>
      <c r="J338">
        <v>22008.511636390751</v>
      </c>
    </row>
    <row r="339" spans="1:10" x14ac:dyDescent="0.2">
      <c r="A339">
        <v>10731</v>
      </c>
      <c r="B339">
        <v>26274</v>
      </c>
      <c r="C339" t="s">
        <v>3051</v>
      </c>
      <c r="E339" t="s">
        <v>2509</v>
      </c>
      <c r="F339" t="s">
        <v>3001</v>
      </c>
      <c r="G339">
        <v>161</v>
      </c>
      <c r="H339" t="s">
        <v>2271</v>
      </c>
      <c r="I339">
        <v>1497.9528999584311</v>
      </c>
      <c r="J339">
        <v>137597.38990293891</v>
      </c>
    </row>
    <row r="340" spans="1:10" x14ac:dyDescent="0.2">
      <c r="A340">
        <v>10732</v>
      </c>
      <c r="B340">
        <v>26272</v>
      </c>
      <c r="C340" t="s">
        <v>3052</v>
      </c>
      <c r="E340" t="s">
        <v>2509</v>
      </c>
      <c r="F340" t="s">
        <v>3001</v>
      </c>
      <c r="G340">
        <v>161</v>
      </c>
      <c r="H340" t="s">
        <v>2271</v>
      </c>
      <c r="I340">
        <v>2569.139081433972</v>
      </c>
      <c r="J340">
        <v>343279.54407340271</v>
      </c>
    </row>
    <row r="341" spans="1:10" x14ac:dyDescent="0.2">
      <c r="A341">
        <v>10733</v>
      </c>
      <c r="B341">
        <v>26275</v>
      </c>
      <c r="C341" t="s">
        <v>3053</v>
      </c>
      <c r="E341" t="s">
        <v>2509</v>
      </c>
      <c r="F341" t="s">
        <v>3001</v>
      </c>
      <c r="G341">
        <v>161</v>
      </c>
      <c r="H341" t="s">
        <v>2271</v>
      </c>
      <c r="I341">
        <v>2131.830037500185</v>
      </c>
      <c r="J341">
        <v>199628.88591391401</v>
      </c>
    </row>
    <row r="342" spans="1:10" x14ac:dyDescent="0.2">
      <c r="A342">
        <v>10734</v>
      </c>
      <c r="B342">
        <v>26276</v>
      </c>
      <c r="C342" t="s">
        <v>3054</v>
      </c>
      <c r="E342" t="s">
        <v>2509</v>
      </c>
      <c r="F342" t="s">
        <v>3001</v>
      </c>
      <c r="G342">
        <v>161</v>
      </c>
      <c r="H342" t="s">
        <v>2271</v>
      </c>
      <c r="I342">
        <v>2731.6857836202362</v>
      </c>
      <c r="J342">
        <v>288659.59283606667</v>
      </c>
    </row>
    <row r="343" spans="1:10" x14ac:dyDescent="0.2">
      <c r="A343">
        <v>10735</v>
      </c>
      <c r="B343">
        <v>26271</v>
      </c>
      <c r="C343" t="s">
        <v>3055</v>
      </c>
      <c r="E343" t="s">
        <v>2509</v>
      </c>
      <c r="F343" t="s">
        <v>3001</v>
      </c>
      <c r="G343">
        <v>161</v>
      </c>
      <c r="H343" t="s">
        <v>2271</v>
      </c>
      <c r="I343">
        <v>2152.1619462165631</v>
      </c>
      <c r="J343">
        <v>177933.95667131871</v>
      </c>
    </row>
    <row r="344" spans="1:10" x14ac:dyDescent="0.2">
      <c r="A344">
        <v>10736</v>
      </c>
      <c r="B344">
        <v>28502</v>
      </c>
      <c r="C344" t="s">
        <v>3056</v>
      </c>
      <c r="E344" t="s">
        <v>2509</v>
      </c>
      <c r="F344" t="s">
        <v>3057</v>
      </c>
      <c r="G344">
        <v>160</v>
      </c>
      <c r="H344" t="s">
        <v>2272</v>
      </c>
      <c r="I344">
        <v>1004.829431162708</v>
      </c>
      <c r="J344">
        <v>34974.307875119368</v>
      </c>
    </row>
    <row r="345" spans="1:10" x14ac:dyDescent="0.2">
      <c r="A345">
        <v>10737</v>
      </c>
      <c r="B345">
        <v>28503</v>
      </c>
      <c r="C345" t="s">
        <v>3058</v>
      </c>
      <c r="E345" t="s">
        <v>2509</v>
      </c>
      <c r="F345" t="s">
        <v>3057</v>
      </c>
      <c r="G345">
        <v>160</v>
      </c>
      <c r="H345" t="s">
        <v>2272</v>
      </c>
      <c r="I345">
        <v>580.42639826740901</v>
      </c>
      <c r="J345">
        <v>20496.052212427159</v>
      </c>
    </row>
    <row r="346" spans="1:10" x14ac:dyDescent="0.2">
      <c r="A346">
        <v>10738</v>
      </c>
      <c r="B346">
        <v>28501</v>
      </c>
      <c r="C346" t="s">
        <v>3059</v>
      </c>
      <c r="E346" t="s">
        <v>2509</v>
      </c>
      <c r="F346" t="s">
        <v>3057</v>
      </c>
      <c r="G346">
        <v>160</v>
      </c>
      <c r="H346" t="s">
        <v>2272</v>
      </c>
      <c r="I346">
        <v>1403.9653318320441</v>
      </c>
      <c r="J346">
        <v>62394.416630235508</v>
      </c>
    </row>
    <row r="347" spans="1:10" x14ac:dyDescent="0.2">
      <c r="A347">
        <v>10739</v>
      </c>
      <c r="B347">
        <v>29148</v>
      </c>
      <c r="C347" t="s">
        <v>3060</v>
      </c>
      <c r="E347" t="s">
        <v>2509</v>
      </c>
      <c r="F347" t="s">
        <v>3061</v>
      </c>
      <c r="G347">
        <v>160</v>
      </c>
      <c r="H347" t="s">
        <v>2272</v>
      </c>
      <c r="I347">
        <v>2350.8105437764589</v>
      </c>
      <c r="J347">
        <v>253457.5764583291</v>
      </c>
    </row>
    <row r="348" spans="1:10" x14ac:dyDescent="0.2">
      <c r="A348">
        <v>10740</v>
      </c>
      <c r="B348">
        <v>29865</v>
      </c>
      <c r="C348" t="s">
        <v>3062</v>
      </c>
      <c r="D348" t="s">
        <v>2705</v>
      </c>
      <c r="E348" t="s">
        <v>2509</v>
      </c>
      <c r="F348" t="s">
        <v>3063</v>
      </c>
      <c r="G348">
        <v>2</v>
      </c>
      <c r="H348" t="s">
        <v>2379</v>
      </c>
      <c r="I348">
        <v>1208.7232359816569</v>
      </c>
      <c r="J348">
        <v>74019.173957929335</v>
      </c>
    </row>
    <row r="349" spans="1:10" x14ac:dyDescent="0.2">
      <c r="A349">
        <v>10741</v>
      </c>
      <c r="B349">
        <v>29761</v>
      </c>
      <c r="C349" t="s">
        <v>3064</v>
      </c>
      <c r="E349" t="s">
        <v>2608</v>
      </c>
      <c r="F349" t="s">
        <v>3065</v>
      </c>
      <c r="G349">
        <v>156</v>
      </c>
      <c r="H349" t="s">
        <v>2276</v>
      </c>
      <c r="I349">
        <v>921.44074347190065</v>
      </c>
      <c r="J349">
        <v>39112.39686179781</v>
      </c>
    </row>
    <row r="350" spans="1:10" x14ac:dyDescent="0.2">
      <c r="A350">
        <v>10742</v>
      </c>
      <c r="B350">
        <v>29049</v>
      </c>
      <c r="C350" t="s">
        <v>3066</v>
      </c>
      <c r="E350" t="s">
        <v>2509</v>
      </c>
      <c r="F350" t="s">
        <v>3021</v>
      </c>
      <c r="G350">
        <v>156</v>
      </c>
      <c r="H350" t="s">
        <v>2276</v>
      </c>
      <c r="I350">
        <v>1730.542844504906</v>
      </c>
      <c r="J350">
        <v>55474.744323515297</v>
      </c>
    </row>
    <row r="351" spans="1:10" x14ac:dyDescent="0.2">
      <c r="A351">
        <v>10743</v>
      </c>
      <c r="B351">
        <v>23170</v>
      </c>
      <c r="C351" t="s">
        <v>3067</v>
      </c>
      <c r="E351" t="s">
        <v>2509</v>
      </c>
      <c r="F351" t="s">
        <v>3068</v>
      </c>
      <c r="G351">
        <v>156</v>
      </c>
      <c r="H351" t="s">
        <v>2276</v>
      </c>
      <c r="I351">
        <v>2178.9901714917428</v>
      </c>
      <c r="J351">
        <v>85898.545995340566</v>
      </c>
    </row>
    <row r="352" spans="1:10" x14ac:dyDescent="0.2">
      <c r="A352">
        <v>10744</v>
      </c>
      <c r="B352">
        <v>30604</v>
      </c>
      <c r="C352" t="s">
        <v>3069</v>
      </c>
      <c r="E352" t="s">
        <v>2509</v>
      </c>
      <c r="F352" t="s">
        <v>3070</v>
      </c>
      <c r="G352">
        <v>156</v>
      </c>
      <c r="H352" t="s">
        <v>2276</v>
      </c>
      <c r="I352">
        <v>3029.840523753036</v>
      </c>
      <c r="J352">
        <v>194872.20393423809</v>
      </c>
    </row>
    <row r="353" spans="1:10" x14ac:dyDescent="0.2">
      <c r="A353">
        <v>10745</v>
      </c>
      <c r="B353">
        <v>29052</v>
      </c>
      <c r="C353" t="s">
        <v>3071</v>
      </c>
      <c r="E353" t="s">
        <v>2509</v>
      </c>
      <c r="F353" t="s">
        <v>3021</v>
      </c>
      <c r="G353">
        <v>156</v>
      </c>
      <c r="H353" t="s">
        <v>2276</v>
      </c>
      <c r="I353">
        <v>986.54647304918944</v>
      </c>
      <c r="J353">
        <v>55953.038086297827</v>
      </c>
    </row>
    <row r="354" spans="1:10" x14ac:dyDescent="0.2">
      <c r="A354">
        <v>10746</v>
      </c>
      <c r="B354">
        <v>29047</v>
      </c>
      <c r="C354" t="s">
        <v>2824</v>
      </c>
      <c r="E354" t="s">
        <v>2509</v>
      </c>
      <c r="F354" t="s">
        <v>3021</v>
      </c>
      <c r="G354">
        <v>156</v>
      </c>
      <c r="H354" t="s">
        <v>2276</v>
      </c>
      <c r="I354">
        <v>1664.9463791438029</v>
      </c>
      <c r="J354">
        <v>101157.60544628301</v>
      </c>
    </row>
    <row r="355" spans="1:10" x14ac:dyDescent="0.2">
      <c r="A355">
        <v>10747</v>
      </c>
      <c r="B355">
        <v>30227</v>
      </c>
      <c r="C355" t="s">
        <v>3072</v>
      </c>
      <c r="D355" t="s">
        <v>2558</v>
      </c>
      <c r="E355" t="s">
        <v>2509</v>
      </c>
      <c r="F355" t="s">
        <v>2510</v>
      </c>
      <c r="G355">
        <v>52</v>
      </c>
      <c r="H355" t="s">
        <v>2344</v>
      </c>
      <c r="I355">
        <v>4093.0877824327008</v>
      </c>
      <c r="J355">
        <v>533809.0355800523</v>
      </c>
    </row>
    <row r="356" spans="1:10" x14ac:dyDescent="0.2">
      <c r="A356">
        <v>10748</v>
      </c>
      <c r="B356">
        <v>29300</v>
      </c>
      <c r="C356" t="s">
        <v>3073</v>
      </c>
      <c r="E356" t="s">
        <v>2509</v>
      </c>
      <c r="F356" t="s">
        <v>3074</v>
      </c>
      <c r="G356">
        <v>220</v>
      </c>
      <c r="H356" t="s">
        <v>2245</v>
      </c>
      <c r="I356">
        <v>1259.621577062906</v>
      </c>
      <c r="J356">
        <v>85346.479915229444</v>
      </c>
    </row>
    <row r="357" spans="1:10" x14ac:dyDescent="0.2">
      <c r="A357">
        <v>10749</v>
      </c>
      <c r="B357">
        <v>29776</v>
      </c>
      <c r="C357" t="s">
        <v>2582</v>
      </c>
      <c r="E357" t="s">
        <v>2509</v>
      </c>
      <c r="F357" t="s">
        <v>3075</v>
      </c>
      <c r="G357">
        <v>221</v>
      </c>
      <c r="H357" t="s">
        <v>2244</v>
      </c>
      <c r="I357">
        <v>2229.289948808183</v>
      </c>
      <c r="J357">
        <v>173902.60533949171</v>
      </c>
    </row>
    <row r="358" spans="1:10" x14ac:dyDescent="0.2">
      <c r="A358">
        <v>10750</v>
      </c>
      <c r="B358">
        <v>27867</v>
      </c>
      <c r="C358" t="s">
        <v>3076</v>
      </c>
      <c r="D358" t="s">
        <v>2558</v>
      </c>
      <c r="E358" t="s">
        <v>2509</v>
      </c>
      <c r="F358" t="s">
        <v>3077</v>
      </c>
      <c r="G358">
        <v>295</v>
      </c>
      <c r="H358" t="s">
        <v>2289</v>
      </c>
      <c r="I358">
        <v>1565.550082783617</v>
      </c>
      <c r="J358">
        <v>118517.4228069168</v>
      </c>
    </row>
    <row r="359" spans="1:10" x14ac:dyDescent="0.2">
      <c r="A359">
        <v>10751</v>
      </c>
      <c r="B359">
        <v>27478</v>
      </c>
      <c r="C359" t="s">
        <v>3078</v>
      </c>
      <c r="D359" t="s">
        <v>2508</v>
      </c>
      <c r="E359" t="s">
        <v>2509</v>
      </c>
      <c r="F359" t="s">
        <v>3079</v>
      </c>
      <c r="G359">
        <v>295</v>
      </c>
      <c r="H359" t="s">
        <v>2289</v>
      </c>
      <c r="I359">
        <v>696.55184208947492</v>
      </c>
      <c r="J359">
        <v>25410.380988390181</v>
      </c>
    </row>
    <row r="360" spans="1:10" x14ac:dyDescent="0.2">
      <c r="A360">
        <v>10752</v>
      </c>
      <c r="B360">
        <v>27867</v>
      </c>
      <c r="C360" t="s">
        <v>3080</v>
      </c>
      <c r="D360" t="s">
        <v>2512</v>
      </c>
      <c r="E360" t="s">
        <v>2509</v>
      </c>
      <c r="F360" t="s">
        <v>3077</v>
      </c>
      <c r="G360">
        <v>295</v>
      </c>
      <c r="H360" t="s">
        <v>2289</v>
      </c>
      <c r="I360">
        <v>541.0328450572465</v>
      </c>
      <c r="J360">
        <v>16689.59941691536</v>
      </c>
    </row>
    <row r="361" spans="1:10" x14ac:dyDescent="0.2">
      <c r="A361">
        <v>10753</v>
      </c>
      <c r="B361">
        <v>28187</v>
      </c>
      <c r="C361" t="s">
        <v>3081</v>
      </c>
      <c r="D361" t="s">
        <v>2520</v>
      </c>
      <c r="E361" t="s">
        <v>2509</v>
      </c>
      <c r="F361" t="s">
        <v>3082</v>
      </c>
      <c r="G361">
        <v>295</v>
      </c>
      <c r="H361" t="s">
        <v>2289</v>
      </c>
      <c r="I361">
        <v>1100.419747765297</v>
      </c>
      <c r="J361">
        <v>50390.089903097418</v>
      </c>
    </row>
    <row r="362" spans="1:10" x14ac:dyDescent="0.2">
      <c r="A362">
        <v>10754</v>
      </c>
      <c r="B362">
        <v>27478</v>
      </c>
      <c r="C362" t="s">
        <v>3083</v>
      </c>
      <c r="D362" t="s">
        <v>2514</v>
      </c>
      <c r="E362" t="s">
        <v>2509</v>
      </c>
      <c r="F362" t="s">
        <v>3079</v>
      </c>
      <c r="G362">
        <v>295</v>
      </c>
      <c r="H362" t="s">
        <v>2289</v>
      </c>
      <c r="I362">
        <v>1147.687606992866</v>
      </c>
      <c r="J362">
        <v>41277.884905210303</v>
      </c>
    </row>
    <row r="363" spans="1:10" x14ac:dyDescent="0.2">
      <c r="A363">
        <v>10755</v>
      </c>
      <c r="B363">
        <v>26971</v>
      </c>
      <c r="C363" t="s">
        <v>3084</v>
      </c>
      <c r="D363" t="s">
        <v>2518</v>
      </c>
      <c r="E363" t="s">
        <v>2509</v>
      </c>
      <c r="F363" t="s">
        <v>3085</v>
      </c>
      <c r="G363">
        <v>295</v>
      </c>
      <c r="H363" t="s">
        <v>2289</v>
      </c>
      <c r="I363">
        <v>3140.077110126264</v>
      </c>
      <c r="J363">
        <v>308177.13053036568</v>
      </c>
    </row>
    <row r="364" spans="1:10" x14ac:dyDescent="0.2">
      <c r="A364">
        <v>10756</v>
      </c>
      <c r="B364">
        <v>25901</v>
      </c>
      <c r="C364" t="s">
        <v>3086</v>
      </c>
      <c r="D364" t="s">
        <v>2544</v>
      </c>
      <c r="E364" t="s">
        <v>2509</v>
      </c>
      <c r="F364" t="s">
        <v>3087</v>
      </c>
      <c r="G364">
        <v>295</v>
      </c>
      <c r="H364" t="s">
        <v>2289</v>
      </c>
      <c r="I364">
        <v>1832.4273925003829</v>
      </c>
      <c r="J364">
        <v>138152.29653702839</v>
      </c>
    </row>
    <row r="365" spans="1:10" x14ac:dyDescent="0.2">
      <c r="A365">
        <v>10757</v>
      </c>
      <c r="B365">
        <v>28185</v>
      </c>
      <c r="C365" t="s">
        <v>3088</v>
      </c>
      <c r="D365" t="s">
        <v>2672</v>
      </c>
      <c r="E365" t="s">
        <v>2509</v>
      </c>
      <c r="F365" t="s">
        <v>3082</v>
      </c>
      <c r="G365">
        <v>295</v>
      </c>
      <c r="H365" t="s">
        <v>2289</v>
      </c>
      <c r="I365">
        <v>2263.978078144763</v>
      </c>
      <c r="J365">
        <v>175784.3147739713</v>
      </c>
    </row>
    <row r="366" spans="1:10" x14ac:dyDescent="0.2">
      <c r="A366">
        <v>10758</v>
      </c>
      <c r="B366">
        <v>25903</v>
      </c>
      <c r="C366" t="s">
        <v>3089</v>
      </c>
      <c r="D366" t="s">
        <v>2552</v>
      </c>
      <c r="E366" t="s">
        <v>2509</v>
      </c>
      <c r="F366" t="s">
        <v>3090</v>
      </c>
      <c r="G366">
        <v>295</v>
      </c>
      <c r="H366" t="s">
        <v>2289</v>
      </c>
      <c r="I366">
        <v>1287.0370284581891</v>
      </c>
      <c r="J366">
        <v>98948.446471532399</v>
      </c>
    </row>
    <row r="367" spans="1:10" x14ac:dyDescent="0.2">
      <c r="A367">
        <v>10759</v>
      </c>
      <c r="B367">
        <v>28363</v>
      </c>
      <c r="C367" t="s">
        <v>2607</v>
      </c>
      <c r="D367" t="s">
        <v>2534</v>
      </c>
      <c r="E367" t="s">
        <v>2608</v>
      </c>
      <c r="F367" t="s">
        <v>3091</v>
      </c>
      <c r="G367">
        <v>295</v>
      </c>
      <c r="H367" t="s">
        <v>2289</v>
      </c>
      <c r="I367">
        <v>610.49912082599519</v>
      </c>
      <c r="J367">
        <v>15981.099383522351</v>
      </c>
    </row>
    <row r="368" spans="1:10" x14ac:dyDescent="0.2">
      <c r="A368">
        <v>10760</v>
      </c>
      <c r="B368">
        <v>27477</v>
      </c>
      <c r="C368" t="s">
        <v>3092</v>
      </c>
      <c r="D368" t="s">
        <v>2540</v>
      </c>
      <c r="E368" t="s">
        <v>2509</v>
      </c>
      <c r="F368" t="s">
        <v>3079</v>
      </c>
      <c r="G368">
        <v>295</v>
      </c>
      <c r="H368" t="s">
        <v>2289</v>
      </c>
      <c r="I368">
        <v>1556.660988049611</v>
      </c>
      <c r="J368">
        <v>37970.66079854624</v>
      </c>
    </row>
    <row r="369" spans="1:10" x14ac:dyDescent="0.2">
      <c r="A369">
        <v>10761</v>
      </c>
      <c r="B369">
        <v>26123</v>
      </c>
      <c r="C369" t="s">
        <v>3093</v>
      </c>
      <c r="D369" t="s">
        <v>2508</v>
      </c>
      <c r="E369" t="s">
        <v>2509</v>
      </c>
      <c r="F369" t="s">
        <v>3094</v>
      </c>
      <c r="G369">
        <v>243</v>
      </c>
      <c r="H369" t="s">
        <v>2233</v>
      </c>
      <c r="I369">
        <v>1955.638123948592</v>
      </c>
      <c r="J369">
        <v>188083.72280117299</v>
      </c>
    </row>
    <row r="370" spans="1:10" x14ac:dyDescent="0.2">
      <c r="A370">
        <v>10762</v>
      </c>
      <c r="B370">
        <v>30769</v>
      </c>
      <c r="C370" t="s">
        <v>3095</v>
      </c>
      <c r="D370" t="s">
        <v>3096</v>
      </c>
      <c r="E370" t="s">
        <v>2509</v>
      </c>
      <c r="F370" t="s">
        <v>3097</v>
      </c>
      <c r="G370">
        <v>243</v>
      </c>
      <c r="H370" t="s">
        <v>2233</v>
      </c>
      <c r="I370">
        <v>2357.7404642920019</v>
      </c>
      <c r="J370">
        <v>221562.1032381898</v>
      </c>
    </row>
    <row r="371" spans="1:10" x14ac:dyDescent="0.2">
      <c r="A371">
        <v>10763</v>
      </c>
      <c r="B371">
        <v>28483</v>
      </c>
      <c r="C371" t="s">
        <v>3098</v>
      </c>
      <c r="D371" t="s">
        <v>3099</v>
      </c>
      <c r="E371" t="s">
        <v>2509</v>
      </c>
      <c r="F371" t="s">
        <v>3100</v>
      </c>
      <c r="G371">
        <v>243</v>
      </c>
      <c r="H371" t="s">
        <v>2233</v>
      </c>
      <c r="I371">
        <v>598.6973118369599</v>
      </c>
      <c r="J371">
        <v>9104.9194867614515</v>
      </c>
    </row>
    <row r="372" spans="1:10" x14ac:dyDescent="0.2">
      <c r="A372">
        <v>10764</v>
      </c>
      <c r="B372">
        <v>29864</v>
      </c>
      <c r="C372" t="s">
        <v>3101</v>
      </c>
      <c r="D372" t="s">
        <v>2552</v>
      </c>
      <c r="E372" t="s">
        <v>2509</v>
      </c>
      <c r="F372" t="s">
        <v>3063</v>
      </c>
      <c r="G372">
        <v>2</v>
      </c>
      <c r="H372" t="s">
        <v>2379</v>
      </c>
      <c r="I372">
        <v>1184.101904918266</v>
      </c>
      <c r="J372">
        <v>64951.734532465867</v>
      </c>
    </row>
    <row r="373" spans="1:10" x14ac:dyDescent="0.2">
      <c r="A373">
        <v>10765</v>
      </c>
      <c r="B373">
        <v>29866</v>
      </c>
      <c r="C373" t="s">
        <v>3102</v>
      </c>
      <c r="D373" t="s">
        <v>3103</v>
      </c>
      <c r="E373" t="s">
        <v>2509</v>
      </c>
      <c r="F373" t="s">
        <v>3063</v>
      </c>
      <c r="G373">
        <v>2</v>
      </c>
      <c r="H373" t="s">
        <v>2379</v>
      </c>
      <c r="I373">
        <v>1001.784065735655</v>
      </c>
      <c r="J373">
        <v>56756.986118074637</v>
      </c>
    </row>
    <row r="374" spans="1:10" x14ac:dyDescent="0.2">
      <c r="A374">
        <v>10766</v>
      </c>
      <c r="B374">
        <v>29867</v>
      </c>
      <c r="C374" t="s">
        <v>3104</v>
      </c>
      <c r="D374" t="s">
        <v>3105</v>
      </c>
      <c r="E374" t="s">
        <v>2509</v>
      </c>
      <c r="F374" t="s">
        <v>3063</v>
      </c>
      <c r="G374">
        <v>2</v>
      </c>
      <c r="H374" t="s">
        <v>2379</v>
      </c>
      <c r="I374">
        <v>1176.7751636270059</v>
      </c>
      <c r="J374">
        <v>62611.918629084328</v>
      </c>
    </row>
    <row r="375" spans="1:10" x14ac:dyDescent="0.2">
      <c r="A375">
        <v>10767</v>
      </c>
      <c r="B375">
        <v>29858</v>
      </c>
      <c r="C375" t="s">
        <v>3106</v>
      </c>
      <c r="D375" t="s">
        <v>2512</v>
      </c>
      <c r="E375" t="s">
        <v>2509</v>
      </c>
      <c r="F375" t="s">
        <v>3063</v>
      </c>
      <c r="G375">
        <v>2</v>
      </c>
      <c r="H375" t="s">
        <v>2379</v>
      </c>
      <c r="I375">
        <v>1070.013306722165</v>
      </c>
      <c r="J375">
        <v>64462.020825696171</v>
      </c>
    </row>
    <row r="376" spans="1:10" x14ac:dyDescent="0.2">
      <c r="A376">
        <v>10768</v>
      </c>
      <c r="B376">
        <v>29859</v>
      </c>
      <c r="C376" t="s">
        <v>3107</v>
      </c>
      <c r="D376" t="s">
        <v>2518</v>
      </c>
      <c r="E376" t="s">
        <v>2509</v>
      </c>
      <c r="F376" t="s">
        <v>3063</v>
      </c>
      <c r="G376">
        <v>2</v>
      </c>
      <c r="H376" t="s">
        <v>2379</v>
      </c>
      <c r="I376">
        <v>1354.629424985364</v>
      </c>
      <c r="J376">
        <v>91870.649884493017</v>
      </c>
    </row>
    <row r="377" spans="1:10" x14ac:dyDescent="0.2">
      <c r="A377">
        <v>10769</v>
      </c>
      <c r="B377">
        <v>29860</v>
      </c>
      <c r="C377" t="s">
        <v>3108</v>
      </c>
      <c r="D377" t="s">
        <v>2520</v>
      </c>
      <c r="E377" t="s">
        <v>2509</v>
      </c>
      <c r="F377" t="s">
        <v>3063</v>
      </c>
      <c r="G377">
        <v>2</v>
      </c>
      <c r="H377" t="s">
        <v>2379</v>
      </c>
      <c r="I377">
        <v>1953.9366415163711</v>
      </c>
      <c r="J377">
        <v>227447.38166829149</v>
      </c>
    </row>
    <row r="378" spans="1:10" x14ac:dyDescent="0.2">
      <c r="A378">
        <v>10770</v>
      </c>
      <c r="B378">
        <v>29862</v>
      </c>
      <c r="C378" t="s">
        <v>3109</v>
      </c>
      <c r="D378" t="s">
        <v>3110</v>
      </c>
      <c r="E378" t="s">
        <v>2509</v>
      </c>
      <c r="F378" t="s">
        <v>3063</v>
      </c>
      <c r="G378">
        <v>2</v>
      </c>
      <c r="H378" t="s">
        <v>2379</v>
      </c>
      <c r="I378">
        <v>1228.04478754448</v>
      </c>
      <c r="J378">
        <v>92997.121441328753</v>
      </c>
    </row>
    <row r="379" spans="1:10" x14ac:dyDescent="0.2">
      <c r="A379">
        <v>10771</v>
      </c>
      <c r="B379">
        <v>29863</v>
      </c>
      <c r="C379" t="s">
        <v>3111</v>
      </c>
      <c r="D379" t="s">
        <v>3112</v>
      </c>
      <c r="E379" t="s">
        <v>2509</v>
      </c>
      <c r="F379" t="s">
        <v>3063</v>
      </c>
      <c r="G379">
        <v>2</v>
      </c>
      <c r="H379" t="s">
        <v>2379</v>
      </c>
      <c r="I379">
        <v>953.54040334020146</v>
      </c>
      <c r="J379">
        <v>50076.970481433716</v>
      </c>
    </row>
    <row r="380" spans="1:10" x14ac:dyDescent="0.2">
      <c r="A380">
        <v>10772</v>
      </c>
      <c r="B380">
        <v>25028</v>
      </c>
      <c r="C380" t="s">
        <v>3113</v>
      </c>
      <c r="D380" t="s">
        <v>2537</v>
      </c>
      <c r="E380" t="s">
        <v>2509</v>
      </c>
      <c r="F380" t="s">
        <v>3114</v>
      </c>
      <c r="G380">
        <v>295</v>
      </c>
      <c r="H380" t="s">
        <v>2289</v>
      </c>
      <c r="I380">
        <v>2177.5842217798299</v>
      </c>
      <c r="J380">
        <v>104330.66402392081</v>
      </c>
    </row>
    <row r="381" spans="1:10" x14ac:dyDescent="0.2">
      <c r="A381">
        <v>10773</v>
      </c>
      <c r="B381">
        <v>30218</v>
      </c>
      <c r="C381" t="s">
        <v>3115</v>
      </c>
      <c r="D381" t="s">
        <v>2852</v>
      </c>
      <c r="E381" t="s">
        <v>2509</v>
      </c>
      <c r="F381" t="s">
        <v>3116</v>
      </c>
      <c r="G381">
        <v>245</v>
      </c>
      <c r="H381" t="s">
        <v>2231</v>
      </c>
      <c r="I381">
        <v>4551.7884598508272</v>
      </c>
      <c r="J381">
        <v>413713.1266365152</v>
      </c>
    </row>
    <row r="382" spans="1:10" x14ac:dyDescent="0.2">
      <c r="A382">
        <v>10774</v>
      </c>
      <c r="B382">
        <v>30615</v>
      </c>
      <c r="C382" t="s">
        <v>3117</v>
      </c>
      <c r="E382" t="s">
        <v>2509</v>
      </c>
      <c r="F382" t="s">
        <v>3118</v>
      </c>
      <c r="G382">
        <v>37</v>
      </c>
      <c r="H382" t="s">
        <v>2351</v>
      </c>
      <c r="I382">
        <v>1503.979658182471</v>
      </c>
      <c r="J382">
        <v>105347.25748105389</v>
      </c>
    </row>
    <row r="383" spans="1:10" x14ac:dyDescent="0.2">
      <c r="A383">
        <v>10775</v>
      </c>
      <c r="B383">
        <v>29992</v>
      </c>
      <c r="C383" t="s">
        <v>3119</v>
      </c>
      <c r="E383" t="s">
        <v>2509</v>
      </c>
      <c r="F383" t="s">
        <v>3120</v>
      </c>
      <c r="G383">
        <v>198</v>
      </c>
      <c r="H383" t="s">
        <v>2256</v>
      </c>
      <c r="I383">
        <v>1688.9522781100541</v>
      </c>
      <c r="J383">
        <v>60888.322931882009</v>
      </c>
    </row>
    <row r="384" spans="1:10" x14ac:dyDescent="0.2">
      <c r="A384">
        <v>10776</v>
      </c>
      <c r="B384">
        <v>29991</v>
      </c>
      <c r="C384" t="s">
        <v>3121</v>
      </c>
      <c r="E384" t="s">
        <v>2509</v>
      </c>
      <c r="F384" t="s">
        <v>3120</v>
      </c>
      <c r="G384">
        <v>198</v>
      </c>
      <c r="H384" t="s">
        <v>2256</v>
      </c>
      <c r="I384">
        <v>1309.164548561763</v>
      </c>
      <c r="J384">
        <v>67514.485183892946</v>
      </c>
    </row>
    <row r="385" spans="1:10" x14ac:dyDescent="0.2">
      <c r="A385">
        <v>10777</v>
      </c>
      <c r="B385">
        <v>31099</v>
      </c>
      <c r="C385" t="s">
        <v>3122</v>
      </c>
      <c r="E385" t="s">
        <v>2509</v>
      </c>
      <c r="F385" t="s">
        <v>3123</v>
      </c>
      <c r="G385">
        <v>198</v>
      </c>
      <c r="H385" t="s">
        <v>2256</v>
      </c>
      <c r="I385">
        <v>5918.5492510981112</v>
      </c>
      <c r="J385">
        <v>366376.27869154682</v>
      </c>
    </row>
    <row r="386" spans="1:10" x14ac:dyDescent="0.2">
      <c r="A386">
        <v>10778</v>
      </c>
      <c r="B386">
        <v>30060</v>
      </c>
      <c r="C386" t="s">
        <v>3124</v>
      </c>
      <c r="E386" t="s">
        <v>2509</v>
      </c>
      <c r="F386" t="s">
        <v>3125</v>
      </c>
      <c r="G386">
        <v>198</v>
      </c>
      <c r="H386" t="s">
        <v>2256</v>
      </c>
      <c r="I386">
        <v>1935.005175685212</v>
      </c>
      <c r="J386">
        <v>96061.052588079605</v>
      </c>
    </row>
    <row r="387" spans="1:10" x14ac:dyDescent="0.2">
      <c r="A387">
        <v>10779</v>
      </c>
      <c r="B387">
        <v>28696</v>
      </c>
      <c r="C387" t="s">
        <v>3126</v>
      </c>
      <c r="D387" t="s">
        <v>2558</v>
      </c>
      <c r="E387" t="s">
        <v>2509</v>
      </c>
      <c r="F387" t="s">
        <v>2748</v>
      </c>
      <c r="G387">
        <v>251</v>
      </c>
      <c r="H387" t="s">
        <v>2225</v>
      </c>
      <c r="I387">
        <v>2604.7294614399971</v>
      </c>
      <c r="J387">
        <v>164705.7212626253</v>
      </c>
    </row>
    <row r="388" spans="1:10" x14ac:dyDescent="0.2">
      <c r="A388">
        <v>10780</v>
      </c>
      <c r="B388">
        <v>30052</v>
      </c>
      <c r="C388" t="s">
        <v>3127</v>
      </c>
      <c r="E388" t="s">
        <v>2509</v>
      </c>
      <c r="F388" t="s">
        <v>3128</v>
      </c>
      <c r="G388">
        <v>176</v>
      </c>
      <c r="H388" t="s">
        <v>2268</v>
      </c>
      <c r="I388">
        <v>965.61712232640366</v>
      </c>
      <c r="J388">
        <v>33001.345533222113</v>
      </c>
    </row>
    <row r="389" spans="1:10" x14ac:dyDescent="0.2">
      <c r="A389">
        <v>10781</v>
      </c>
      <c r="B389">
        <v>26632</v>
      </c>
      <c r="C389" t="s">
        <v>3129</v>
      </c>
      <c r="D389" t="s">
        <v>2546</v>
      </c>
      <c r="E389" t="s">
        <v>2509</v>
      </c>
      <c r="F389" t="s">
        <v>3130</v>
      </c>
      <c r="G389">
        <v>295</v>
      </c>
      <c r="H389" t="s">
        <v>2289</v>
      </c>
      <c r="I389">
        <v>3316.4286289017659</v>
      </c>
      <c r="J389">
        <v>210937.1224795529</v>
      </c>
    </row>
    <row r="390" spans="1:10" x14ac:dyDescent="0.2">
      <c r="A390">
        <v>10782</v>
      </c>
      <c r="B390">
        <v>25902</v>
      </c>
      <c r="C390" t="s">
        <v>3131</v>
      </c>
      <c r="D390" t="s">
        <v>2702</v>
      </c>
      <c r="E390" t="s">
        <v>2509</v>
      </c>
      <c r="F390" t="s">
        <v>3087</v>
      </c>
      <c r="G390">
        <v>295</v>
      </c>
      <c r="H390" t="s">
        <v>2289</v>
      </c>
      <c r="I390">
        <v>1942.451358737585</v>
      </c>
      <c r="J390">
        <v>118551.5985138439</v>
      </c>
    </row>
    <row r="391" spans="1:10" x14ac:dyDescent="0.2">
      <c r="A391">
        <v>10783</v>
      </c>
      <c r="B391">
        <v>28183</v>
      </c>
      <c r="C391" t="s">
        <v>3132</v>
      </c>
      <c r="D391" t="s">
        <v>2550</v>
      </c>
      <c r="E391" t="s">
        <v>2509</v>
      </c>
      <c r="F391" t="s">
        <v>3082</v>
      </c>
      <c r="G391">
        <v>295</v>
      </c>
      <c r="H391" t="s">
        <v>2289</v>
      </c>
      <c r="I391">
        <v>3565.4385631075679</v>
      </c>
      <c r="J391">
        <v>376543.05424443592</v>
      </c>
    </row>
    <row r="392" spans="1:10" x14ac:dyDescent="0.2">
      <c r="A392">
        <v>10784</v>
      </c>
      <c r="B392">
        <v>26631</v>
      </c>
      <c r="C392" t="s">
        <v>3133</v>
      </c>
      <c r="D392" t="s">
        <v>2522</v>
      </c>
      <c r="E392" t="s">
        <v>2509</v>
      </c>
      <c r="F392" t="s">
        <v>3130</v>
      </c>
      <c r="G392">
        <v>295</v>
      </c>
      <c r="H392" t="s">
        <v>2289</v>
      </c>
      <c r="I392">
        <v>2290.7255629241108</v>
      </c>
      <c r="J392">
        <v>212476.81549657989</v>
      </c>
    </row>
    <row r="393" spans="1:10" x14ac:dyDescent="0.2">
      <c r="A393">
        <v>10785</v>
      </c>
      <c r="B393">
        <v>25380</v>
      </c>
      <c r="C393" t="s">
        <v>3134</v>
      </c>
      <c r="D393" t="s">
        <v>2705</v>
      </c>
      <c r="E393" t="s">
        <v>2509</v>
      </c>
      <c r="F393" t="s">
        <v>3135</v>
      </c>
      <c r="G393">
        <v>295</v>
      </c>
      <c r="H393" t="s">
        <v>2289</v>
      </c>
      <c r="I393">
        <v>1776.1214229588099</v>
      </c>
      <c r="J393">
        <v>79306.540399495469</v>
      </c>
    </row>
    <row r="394" spans="1:10" x14ac:dyDescent="0.2">
      <c r="A394">
        <v>10786</v>
      </c>
      <c r="B394">
        <v>26560</v>
      </c>
      <c r="C394" t="s">
        <v>3136</v>
      </c>
      <c r="E394" t="s">
        <v>2509</v>
      </c>
      <c r="F394" t="s">
        <v>3137</v>
      </c>
      <c r="G394">
        <v>154</v>
      </c>
      <c r="H394" t="s">
        <v>2278</v>
      </c>
      <c r="I394">
        <v>940.55921468401675</v>
      </c>
      <c r="J394">
        <v>58351.621612462703</v>
      </c>
    </row>
    <row r="395" spans="1:10" x14ac:dyDescent="0.2">
      <c r="A395">
        <v>10787</v>
      </c>
      <c r="B395">
        <v>29284</v>
      </c>
      <c r="C395" t="s">
        <v>3138</v>
      </c>
      <c r="E395" t="s">
        <v>2608</v>
      </c>
      <c r="F395" t="s">
        <v>3139</v>
      </c>
      <c r="G395">
        <v>136</v>
      </c>
      <c r="H395" t="s">
        <v>2287</v>
      </c>
      <c r="I395">
        <v>517.33763552894231</v>
      </c>
      <c r="J395">
        <v>15171.10076805841</v>
      </c>
    </row>
    <row r="396" spans="1:10" x14ac:dyDescent="0.2">
      <c r="A396">
        <v>10788</v>
      </c>
      <c r="B396">
        <v>25662</v>
      </c>
      <c r="C396" t="s">
        <v>3140</v>
      </c>
      <c r="E396" t="s">
        <v>2509</v>
      </c>
      <c r="F396" t="s">
        <v>3141</v>
      </c>
      <c r="G396">
        <v>195</v>
      </c>
      <c r="H396" t="s">
        <v>2259</v>
      </c>
      <c r="I396">
        <v>3409.0275818328391</v>
      </c>
      <c r="J396">
        <v>441823.86323795101</v>
      </c>
    </row>
    <row r="397" spans="1:10" x14ac:dyDescent="0.2">
      <c r="A397">
        <v>10789</v>
      </c>
      <c r="B397">
        <v>30453</v>
      </c>
      <c r="C397" t="s">
        <v>3142</v>
      </c>
      <c r="E397" t="s">
        <v>2509</v>
      </c>
      <c r="F397" t="s">
        <v>3143</v>
      </c>
      <c r="G397">
        <v>196</v>
      </c>
      <c r="H397" t="s">
        <v>2258</v>
      </c>
      <c r="I397">
        <v>1100.3757949450089</v>
      </c>
      <c r="J397">
        <v>52397.767266811381</v>
      </c>
    </row>
    <row r="398" spans="1:10" x14ac:dyDescent="0.2">
      <c r="A398">
        <v>10790</v>
      </c>
      <c r="B398">
        <v>30331</v>
      </c>
      <c r="C398" t="s">
        <v>3144</v>
      </c>
      <c r="E398" t="s">
        <v>2608</v>
      </c>
      <c r="F398" t="s">
        <v>3145</v>
      </c>
      <c r="G398">
        <v>112</v>
      </c>
      <c r="H398" t="s">
        <v>2300</v>
      </c>
      <c r="I398">
        <v>354.15433751419658</v>
      </c>
      <c r="J398">
        <v>2086.299549665338</v>
      </c>
    </row>
    <row r="399" spans="1:10" x14ac:dyDescent="0.2">
      <c r="A399">
        <v>10791</v>
      </c>
      <c r="B399">
        <v>29148</v>
      </c>
      <c r="C399" t="s">
        <v>3146</v>
      </c>
      <c r="E399" t="s">
        <v>2509</v>
      </c>
      <c r="F399" t="s">
        <v>3061</v>
      </c>
      <c r="G399">
        <v>160</v>
      </c>
      <c r="H399" t="s">
        <v>2272</v>
      </c>
      <c r="I399">
        <v>847.02424880872172</v>
      </c>
      <c r="J399">
        <v>36215.880325931292</v>
      </c>
    </row>
    <row r="400" spans="1:10" x14ac:dyDescent="0.2">
      <c r="A400">
        <v>10792</v>
      </c>
      <c r="B400">
        <v>30020</v>
      </c>
      <c r="C400" t="s">
        <v>3147</v>
      </c>
      <c r="E400" t="s">
        <v>2509</v>
      </c>
      <c r="F400" t="s">
        <v>2531</v>
      </c>
      <c r="G400">
        <v>96</v>
      </c>
      <c r="H400" t="s">
        <v>2308</v>
      </c>
      <c r="I400">
        <v>1250.063383013872</v>
      </c>
      <c r="J400">
        <v>68690.232174832287</v>
      </c>
    </row>
    <row r="401" spans="1:10" x14ac:dyDescent="0.2">
      <c r="A401">
        <v>10793</v>
      </c>
      <c r="B401">
        <v>29963</v>
      </c>
      <c r="C401" t="s">
        <v>3148</v>
      </c>
      <c r="E401" t="s">
        <v>2509</v>
      </c>
      <c r="F401" t="s">
        <v>3149</v>
      </c>
      <c r="G401">
        <v>293</v>
      </c>
      <c r="H401" t="s">
        <v>2282</v>
      </c>
      <c r="I401">
        <v>2638.7678682900651</v>
      </c>
      <c r="J401">
        <v>243787.67623819929</v>
      </c>
    </row>
    <row r="402" spans="1:10" x14ac:dyDescent="0.2">
      <c r="A402">
        <v>10794</v>
      </c>
      <c r="B402">
        <v>29964</v>
      </c>
      <c r="C402" t="s">
        <v>3150</v>
      </c>
      <c r="E402" t="s">
        <v>2509</v>
      </c>
      <c r="F402" t="s">
        <v>3151</v>
      </c>
      <c r="G402">
        <v>293</v>
      </c>
      <c r="H402" t="s">
        <v>2282</v>
      </c>
      <c r="I402">
        <v>2176.0218996868939</v>
      </c>
      <c r="J402">
        <v>116769.4869128712</v>
      </c>
    </row>
    <row r="403" spans="1:10" x14ac:dyDescent="0.2">
      <c r="A403">
        <v>10795</v>
      </c>
      <c r="B403">
        <v>29629</v>
      </c>
      <c r="C403" t="s">
        <v>2612</v>
      </c>
      <c r="E403" t="s">
        <v>2608</v>
      </c>
      <c r="F403" t="s">
        <v>3152</v>
      </c>
      <c r="G403">
        <v>293</v>
      </c>
      <c r="H403" t="s">
        <v>2282</v>
      </c>
      <c r="I403">
        <v>539.34320477678034</v>
      </c>
      <c r="J403">
        <v>16972.430513508509</v>
      </c>
    </row>
    <row r="404" spans="1:10" x14ac:dyDescent="0.2">
      <c r="A404">
        <v>10796</v>
      </c>
      <c r="B404">
        <v>30453</v>
      </c>
      <c r="C404" t="s">
        <v>3153</v>
      </c>
      <c r="E404" t="s">
        <v>2509</v>
      </c>
      <c r="F404" t="s">
        <v>3143</v>
      </c>
      <c r="G404">
        <v>196</v>
      </c>
      <c r="H404" t="s">
        <v>2258</v>
      </c>
      <c r="I404">
        <v>957.21575463558736</v>
      </c>
      <c r="J404">
        <v>46523.58091536635</v>
      </c>
    </row>
    <row r="405" spans="1:10" x14ac:dyDescent="0.2">
      <c r="A405">
        <v>10797</v>
      </c>
      <c r="B405">
        <v>30616</v>
      </c>
      <c r="C405" t="s">
        <v>3154</v>
      </c>
      <c r="E405" t="s">
        <v>2509</v>
      </c>
      <c r="F405" t="s">
        <v>3118</v>
      </c>
      <c r="G405">
        <v>37</v>
      </c>
      <c r="H405" t="s">
        <v>2351</v>
      </c>
      <c r="I405">
        <v>1608.842829893656</v>
      </c>
      <c r="J405">
        <v>76675.864584117284</v>
      </c>
    </row>
    <row r="406" spans="1:10" x14ac:dyDescent="0.2">
      <c r="A406">
        <v>10798</v>
      </c>
      <c r="B406">
        <v>27615</v>
      </c>
      <c r="C406" t="s">
        <v>3155</v>
      </c>
      <c r="E406" t="s">
        <v>2509</v>
      </c>
      <c r="F406" t="s">
        <v>3156</v>
      </c>
      <c r="G406">
        <v>37</v>
      </c>
      <c r="H406" t="s">
        <v>2351</v>
      </c>
      <c r="I406">
        <v>2102.1467430470761</v>
      </c>
      <c r="J406">
        <v>85071.157190107871</v>
      </c>
    </row>
    <row r="407" spans="1:10" x14ac:dyDescent="0.2">
      <c r="A407">
        <v>10799</v>
      </c>
      <c r="B407">
        <v>30371</v>
      </c>
      <c r="C407" t="s">
        <v>3157</v>
      </c>
      <c r="E407" t="s">
        <v>2509</v>
      </c>
      <c r="F407" t="s">
        <v>3158</v>
      </c>
      <c r="G407">
        <v>293</v>
      </c>
      <c r="H407" t="s">
        <v>2282</v>
      </c>
      <c r="I407">
        <v>1296.0615896259239</v>
      </c>
      <c r="J407">
        <v>76967.698289217849</v>
      </c>
    </row>
    <row r="408" spans="1:10" x14ac:dyDescent="0.2">
      <c r="A408">
        <v>10800</v>
      </c>
      <c r="B408">
        <v>30108</v>
      </c>
      <c r="C408" t="s">
        <v>3159</v>
      </c>
      <c r="E408" t="s">
        <v>2509</v>
      </c>
      <c r="F408" t="s">
        <v>3160</v>
      </c>
      <c r="G408">
        <v>224</v>
      </c>
      <c r="H408" t="s">
        <v>2242</v>
      </c>
      <c r="I408">
        <v>1256.941811701158</v>
      </c>
      <c r="J408">
        <v>82346.881584727395</v>
      </c>
    </row>
    <row r="409" spans="1:10" x14ac:dyDescent="0.2">
      <c r="A409">
        <v>10801</v>
      </c>
      <c r="B409">
        <v>30342</v>
      </c>
      <c r="C409" t="s">
        <v>3161</v>
      </c>
      <c r="E409" t="s">
        <v>2608</v>
      </c>
      <c r="F409" t="s">
        <v>3162</v>
      </c>
      <c r="G409">
        <v>295</v>
      </c>
      <c r="H409" t="s">
        <v>2289</v>
      </c>
      <c r="I409">
        <v>542.29020734152346</v>
      </c>
      <c r="J409">
        <v>14744.940268653911</v>
      </c>
    </row>
    <row r="410" spans="1:10" x14ac:dyDescent="0.2">
      <c r="A410">
        <v>10802</v>
      </c>
      <c r="B410">
        <v>30019</v>
      </c>
      <c r="C410" t="s">
        <v>3163</v>
      </c>
      <c r="E410" t="s">
        <v>2608</v>
      </c>
      <c r="F410" t="s">
        <v>2531</v>
      </c>
      <c r="G410">
        <v>96</v>
      </c>
      <c r="H410" t="s">
        <v>2308</v>
      </c>
      <c r="I410">
        <v>664.35792357431376</v>
      </c>
      <c r="J410">
        <v>17738.094452352099</v>
      </c>
    </row>
    <row r="411" spans="1:10" x14ac:dyDescent="0.2">
      <c r="A411">
        <v>10803</v>
      </c>
      <c r="B411">
        <v>30489</v>
      </c>
      <c r="C411" t="s">
        <v>3164</v>
      </c>
      <c r="E411" t="s">
        <v>2608</v>
      </c>
      <c r="F411" t="s">
        <v>3165</v>
      </c>
      <c r="G411">
        <v>138</v>
      </c>
      <c r="H411" t="s">
        <v>2285</v>
      </c>
      <c r="I411">
        <v>575.35855482841851</v>
      </c>
      <c r="J411">
        <v>22826.71067861357</v>
      </c>
    </row>
    <row r="412" spans="1:10" x14ac:dyDescent="0.2">
      <c r="A412">
        <v>10804</v>
      </c>
      <c r="B412">
        <v>30651</v>
      </c>
      <c r="C412" t="s">
        <v>2939</v>
      </c>
      <c r="E412" t="s">
        <v>2509</v>
      </c>
      <c r="F412" t="s">
        <v>3166</v>
      </c>
      <c r="G412">
        <v>294</v>
      </c>
      <c r="H412" t="s">
        <v>2248</v>
      </c>
      <c r="I412">
        <v>824.68521169626933</v>
      </c>
      <c r="J412">
        <v>39986.336674843042</v>
      </c>
    </row>
    <row r="413" spans="1:10" x14ac:dyDescent="0.2">
      <c r="A413">
        <v>10805</v>
      </c>
      <c r="B413">
        <v>27219</v>
      </c>
      <c r="C413" t="s">
        <v>3167</v>
      </c>
      <c r="D413" t="s">
        <v>2739</v>
      </c>
      <c r="E413" t="s">
        <v>2509</v>
      </c>
      <c r="F413" t="s">
        <v>3168</v>
      </c>
      <c r="G413">
        <v>118</v>
      </c>
      <c r="H413" t="s">
        <v>2294</v>
      </c>
      <c r="I413">
        <v>2107.933914407789</v>
      </c>
      <c r="J413">
        <v>153002.68419506741</v>
      </c>
    </row>
    <row r="414" spans="1:10" x14ac:dyDescent="0.2">
      <c r="A414">
        <v>10806</v>
      </c>
      <c r="B414">
        <v>26447</v>
      </c>
      <c r="C414" t="s">
        <v>3169</v>
      </c>
      <c r="D414" t="s">
        <v>2744</v>
      </c>
      <c r="E414" t="s">
        <v>2509</v>
      </c>
      <c r="F414" t="s">
        <v>3170</v>
      </c>
      <c r="G414">
        <v>118</v>
      </c>
      <c r="H414" t="s">
        <v>2294</v>
      </c>
      <c r="I414">
        <v>1831.5289400878539</v>
      </c>
      <c r="J414">
        <v>129211.68087186931</v>
      </c>
    </row>
    <row r="415" spans="1:10" x14ac:dyDescent="0.2">
      <c r="A415">
        <v>10807</v>
      </c>
      <c r="B415">
        <v>27220</v>
      </c>
      <c r="C415" t="s">
        <v>3171</v>
      </c>
      <c r="D415" t="s">
        <v>2601</v>
      </c>
      <c r="E415" t="s">
        <v>2509</v>
      </c>
      <c r="F415" t="s">
        <v>3168</v>
      </c>
      <c r="G415">
        <v>118</v>
      </c>
      <c r="H415" t="s">
        <v>2294</v>
      </c>
      <c r="I415">
        <v>1822.393379326842</v>
      </c>
      <c r="J415">
        <v>122380.5473143191</v>
      </c>
    </row>
    <row r="416" spans="1:10" x14ac:dyDescent="0.2">
      <c r="A416">
        <v>10808</v>
      </c>
      <c r="B416">
        <v>27222</v>
      </c>
      <c r="C416" t="s">
        <v>3172</v>
      </c>
      <c r="D416" t="s">
        <v>3173</v>
      </c>
      <c r="E416" t="s">
        <v>2509</v>
      </c>
      <c r="F416" t="s">
        <v>3168</v>
      </c>
      <c r="G416">
        <v>118</v>
      </c>
      <c r="H416" t="s">
        <v>2294</v>
      </c>
      <c r="I416">
        <v>2183.632142514004</v>
      </c>
      <c r="J416">
        <v>205866.07234201819</v>
      </c>
    </row>
    <row r="417" spans="1:10" x14ac:dyDescent="0.2">
      <c r="A417">
        <v>10809</v>
      </c>
      <c r="B417">
        <v>27225</v>
      </c>
      <c r="C417" t="s">
        <v>3174</v>
      </c>
      <c r="D417" t="s">
        <v>3175</v>
      </c>
      <c r="E417" t="s">
        <v>2509</v>
      </c>
      <c r="F417" t="s">
        <v>3168</v>
      </c>
      <c r="G417">
        <v>118</v>
      </c>
      <c r="H417" t="s">
        <v>2294</v>
      </c>
      <c r="I417">
        <v>1281.3367699414421</v>
      </c>
      <c r="J417">
        <v>46130.014078330372</v>
      </c>
    </row>
    <row r="418" spans="1:10" x14ac:dyDescent="0.2">
      <c r="A418">
        <v>10810</v>
      </c>
      <c r="B418">
        <v>27224</v>
      </c>
      <c r="C418" t="s">
        <v>3176</v>
      </c>
      <c r="D418" t="s">
        <v>3177</v>
      </c>
      <c r="E418" t="s">
        <v>2509</v>
      </c>
      <c r="F418" t="s">
        <v>3168</v>
      </c>
      <c r="G418">
        <v>118</v>
      </c>
      <c r="H418" t="s">
        <v>2294</v>
      </c>
      <c r="I418">
        <v>3032.5862619706531</v>
      </c>
      <c r="J418">
        <v>145807.32512027959</v>
      </c>
    </row>
    <row r="419" spans="1:10" x14ac:dyDescent="0.2">
      <c r="A419">
        <v>10811</v>
      </c>
      <c r="B419">
        <v>26450</v>
      </c>
      <c r="C419" t="s">
        <v>3178</v>
      </c>
      <c r="D419" t="s">
        <v>3179</v>
      </c>
      <c r="E419" t="s">
        <v>2509</v>
      </c>
      <c r="F419" t="s">
        <v>3170</v>
      </c>
      <c r="G419">
        <v>118</v>
      </c>
      <c r="H419" t="s">
        <v>2294</v>
      </c>
      <c r="I419">
        <v>873.66869386969199</v>
      </c>
      <c r="J419">
        <v>32038.88302122684</v>
      </c>
    </row>
    <row r="420" spans="1:10" x14ac:dyDescent="0.2">
      <c r="A420">
        <v>10812</v>
      </c>
      <c r="B420">
        <v>26450</v>
      </c>
      <c r="C420" t="s">
        <v>3180</v>
      </c>
      <c r="D420" t="s">
        <v>3181</v>
      </c>
      <c r="E420" t="s">
        <v>2509</v>
      </c>
      <c r="F420" t="s">
        <v>3170</v>
      </c>
      <c r="G420">
        <v>118</v>
      </c>
      <c r="H420" t="s">
        <v>2294</v>
      </c>
      <c r="I420">
        <v>1375.6956371366739</v>
      </c>
      <c r="J420">
        <v>93406.974968860508</v>
      </c>
    </row>
    <row r="421" spans="1:10" x14ac:dyDescent="0.2">
      <c r="A421">
        <v>10813</v>
      </c>
      <c r="B421">
        <v>27221</v>
      </c>
      <c r="C421" t="s">
        <v>3182</v>
      </c>
      <c r="D421" t="s">
        <v>3046</v>
      </c>
      <c r="E421" t="s">
        <v>2509</v>
      </c>
      <c r="F421" t="s">
        <v>3168</v>
      </c>
      <c r="G421">
        <v>118</v>
      </c>
      <c r="H421" t="s">
        <v>2294</v>
      </c>
      <c r="I421">
        <v>3362.8638736841858</v>
      </c>
      <c r="J421">
        <v>456613.95260698051</v>
      </c>
    </row>
    <row r="422" spans="1:10" x14ac:dyDescent="0.2">
      <c r="A422">
        <v>10814</v>
      </c>
      <c r="B422">
        <v>26449</v>
      </c>
      <c r="C422" t="s">
        <v>3183</v>
      </c>
      <c r="D422" t="s">
        <v>3048</v>
      </c>
      <c r="E422" t="s">
        <v>2509</v>
      </c>
      <c r="F422" t="s">
        <v>3170</v>
      </c>
      <c r="G422">
        <v>118</v>
      </c>
      <c r="H422" t="s">
        <v>2294</v>
      </c>
      <c r="I422">
        <v>3196.4618266499169</v>
      </c>
      <c r="J422">
        <v>178311.99945961189</v>
      </c>
    </row>
    <row r="423" spans="1:10" x14ac:dyDescent="0.2">
      <c r="A423">
        <v>10815</v>
      </c>
      <c r="B423">
        <v>26448</v>
      </c>
      <c r="C423" t="s">
        <v>3184</v>
      </c>
      <c r="D423" t="s">
        <v>2596</v>
      </c>
      <c r="E423" t="s">
        <v>2509</v>
      </c>
      <c r="F423" t="s">
        <v>3185</v>
      </c>
      <c r="G423">
        <v>118</v>
      </c>
      <c r="H423" t="s">
        <v>2294</v>
      </c>
      <c r="I423">
        <v>2869.8080033117149</v>
      </c>
      <c r="J423">
        <v>326233.38077603251</v>
      </c>
    </row>
    <row r="424" spans="1:10" x14ac:dyDescent="0.2">
      <c r="A424">
        <v>10816</v>
      </c>
      <c r="B424">
        <v>27223</v>
      </c>
      <c r="C424" t="s">
        <v>3186</v>
      </c>
      <c r="D424" t="s">
        <v>3187</v>
      </c>
      <c r="E424" t="s">
        <v>2509</v>
      </c>
      <c r="F424" t="s">
        <v>3168</v>
      </c>
      <c r="G424">
        <v>118</v>
      </c>
      <c r="H424" t="s">
        <v>2294</v>
      </c>
      <c r="I424">
        <v>928.28854584540329</v>
      </c>
      <c r="J424">
        <v>41421.408481255159</v>
      </c>
    </row>
    <row r="425" spans="1:10" x14ac:dyDescent="0.2">
      <c r="A425">
        <v>10817</v>
      </c>
      <c r="B425">
        <v>26399</v>
      </c>
      <c r="C425" t="s">
        <v>3188</v>
      </c>
      <c r="D425" t="s">
        <v>2522</v>
      </c>
      <c r="E425" t="s">
        <v>2509</v>
      </c>
      <c r="F425" t="s">
        <v>2561</v>
      </c>
      <c r="G425">
        <v>151</v>
      </c>
      <c r="H425" t="s">
        <v>2281</v>
      </c>
      <c r="I425">
        <v>539.18755433522779</v>
      </c>
      <c r="J425">
        <v>7589.4621086709622</v>
      </c>
    </row>
    <row r="426" spans="1:10" x14ac:dyDescent="0.2">
      <c r="A426">
        <v>10818</v>
      </c>
      <c r="B426">
        <v>28439</v>
      </c>
      <c r="C426" t="s">
        <v>3189</v>
      </c>
      <c r="E426" t="s">
        <v>2608</v>
      </c>
      <c r="F426" t="s">
        <v>2981</v>
      </c>
      <c r="G426">
        <v>293</v>
      </c>
      <c r="H426" t="s">
        <v>2282</v>
      </c>
      <c r="I426">
        <v>308.7790340563148</v>
      </c>
      <c r="J426">
        <v>4910.85949253955</v>
      </c>
    </row>
    <row r="427" spans="1:10" x14ac:dyDescent="0.2">
      <c r="A427">
        <v>10819</v>
      </c>
      <c r="B427">
        <v>31210</v>
      </c>
      <c r="C427" t="s">
        <v>3190</v>
      </c>
      <c r="E427" t="s">
        <v>2509</v>
      </c>
      <c r="F427" t="s">
        <v>3191</v>
      </c>
      <c r="G427">
        <v>96</v>
      </c>
      <c r="H427" t="s">
        <v>2308</v>
      </c>
      <c r="I427">
        <v>3431.1309168506741</v>
      </c>
      <c r="J427">
        <v>489293.05846548261</v>
      </c>
    </row>
    <row r="428" spans="1:10" x14ac:dyDescent="0.2">
      <c r="A428">
        <v>10820</v>
      </c>
      <c r="B428">
        <v>31641</v>
      </c>
      <c r="C428" t="s">
        <v>3192</v>
      </c>
      <c r="E428" t="s">
        <v>2509</v>
      </c>
      <c r="F428" t="s">
        <v>3193</v>
      </c>
      <c r="G428">
        <v>117</v>
      </c>
      <c r="H428" t="s">
        <v>2295</v>
      </c>
      <c r="I428">
        <v>1219.2079952869001</v>
      </c>
      <c r="J428">
        <v>39096.101003326403</v>
      </c>
    </row>
    <row r="429" spans="1:10" x14ac:dyDescent="0.2">
      <c r="A429">
        <v>10821</v>
      </c>
      <c r="B429">
        <v>30513</v>
      </c>
      <c r="C429" t="s">
        <v>2007</v>
      </c>
      <c r="D429" t="s">
        <v>2558</v>
      </c>
      <c r="E429" t="s">
        <v>2509</v>
      </c>
      <c r="F429" t="s">
        <v>3194</v>
      </c>
      <c r="G429">
        <v>13</v>
      </c>
      <c r="H429" t="s">
        <v>2368</v>
      </c>
      <c r="I429">
        <v>1141.2334597893739</v>
      </c>
      <c r="J429">
        <v>49042.587328376503</v>
      </c>
    </row>
    <row r="430" spans="1:10" x14ac:dyDescent="0.2">
      <c r="A430">
        <v>10822</v>
      </c>
      <c r="B430">
        <v>30473</v>
      </c>
      <c r="C430" t="s">
        <v>3195</v>
      </c>
      <c r="D430" t="s">
        <v>2558</v>
      </c>
      <c r="E430" t="s">
        <v>2509</v>
      </c>
      <c r="F430" t="s">
        <v>3196</v>
      </c>
      <c r="G430">
        <v>7</v>
      </c>
      <c r="H430" t="s">
        <v>2374</v>
      </c>
      <c r="I430">
        <v>1678.248933507728</v>
      </c>
      <c r="J430">
        <v>124907.91539930771</v>
      </c>
    </row>
    <row r="431" spans="1:10" x14ac:dyDescent="0.2">
      <c r="A431">
        <v>10823</v>
      </c>
      <c r="B431">
        <v>30474</v>
      </c>
      <c r="C431" t="s">
        <v>3197</v>
      </c>
      <c r="D431" t="s">
        <v>2508</v>
      </c>
      <c r="E431" t="s">
        <v>2509</v>
      </c>
      <c r="F431" t="s">
        <v>3196</v>
      </c>
      <c r="G431">
        <v>7</v>
      </c>
      <c r="H431" t="s">
        <v>2374</v>
      </c>
      <c r="I431">
        <v>881.2867922599138</v>
      </c>
      <c r="J431">
        <v>31677.460574055029</v>
      </c>
    </row>
    <row r="432" spans="1:10" x14ac:dyDescent="0.2">
      <c r="A432">
        <v>10824</v>
      </c>
      <c r="B432">
        <v>30474</v>
      </c>
      <c r="C432" t="s">
        <v>3198</v>
      </c>
      <c r="D432" t="s">
        <v>2512</v>
      </c>
      <c r="E432" t="s">
        <v>2509</v>
      </c>
      <c r="F432" t="s">
        <v>3196</v>
      </c>
      <c r="G432">
        <v>7</v>
      </c>
      <c r="H432" t="s">
        <v>2374</v>
      </c>
      <c r="I432">
        <v>926.21942753175858</v>
      </c>
      <c r="J432">
        <v>38142.113296512027</v>
      </c>
    </row>
    <row r="433" spans="1:10" x14ac:dyDescent="0.2">
      <c r="A433">
        <v>10825</v>
      </c>
      <c r="B433">
        <v>30474</v>
      </c>
      <c r="C433" t="s">
        <v>3199</v>
      </c>
      <c r="D433" t="s">
        <v>2514</v>
      </c>
      <c r="E433" t="s">
        <v>2509</v>
      </c>
      <c r="F433" t="s">
        <v>3196</v>
      </c>
      <c r="G433">
        <v>7</v>
      </c>
      <c r="H433" t="s">
        <v>2374</v>
      </c>
      <c r="I433">
        <v>633.23495753681482</v>
      </c>
      <c r="J433">
        <v>25535.851846906891</v>
      </c>
    </row>
    <row r="434" spans="1:10" x14ac:dyDescent="0.2">
      <c r="A434">
        <v>10826</v>
      </c>
      <c r="B434">
        <v>30624</v>
      </c>
      <c r="C434" t="s">
        <v>3200</v>
      </c>
      <c r="D434" t="s">
        <v>2558</v>
      </c>
      <c r="E434" t="s">
        <v>2608</v>
      </c>
      <c r="F434" t="s">
        <v>3201</v>
      </c>
      <c r="G434">
        <v>295</v>
      </c>
      <c r="H434" t="s">
        <v>2289</v>
      </c>
      <c r="I434">
        <v>465.02884207209758</v>
      </c>
      <c r="J434">
        <v>13909.442905254031</v>
      </c>
    </row>
    <row r="435" spans="1:10" x14ac:dyDescent="0.2">
      <c r="A435">
        <v>10827</v>
      </c>
      <c r="B435">
        <v>28416</v>
      </c>
      <c r="C435" t="s">
        <v>3202</v>
      </c>
      <c r="D435" t="s">
        <v>2558</v>
      </c>
      <c r="E435" t="s">
        <v>2608</v>
      </c>
      <c r="F435" t="s">
        <v>3203</v>
      </c>
      <c r="G435">
        <v>121</v>
      </c>
      <c r="H435" t="s">
        <v>3204</v>
      </c>
      <c r="I435">
        <v>864.09590347734002</v>
      </c>
      <c r="J435">
        <v>34204.630981889997</v>
      </c>
    </row>
    <row r="436" spans="1:10" x14ac:dyDescent="0.2">
      <c r="A436">
        <v>10828</v>
      </c>
      <c r="B436">
        <v>30711</v>
      </c>
      <c r="C436" t="s">
        <v>3205</v>
      </c>
      <c r="D436" t="s">
        <v>2688</v>
      </c>
      <c r="E436" t="s">
        <v>2509</v>
      </c>
      <c r="F436" t="s">
        <v>3206</v>
      </c>
      <c r="G436">
        <v>121</v>
      </c>
      <c r="H436" t="s">
        <v>3204</v>
      </c>
      <c r="I436">
        <v>1541.0374311106179</v>
      </c>
      <c r="J436">
        <v>68266.991820310635</v>
      </c>
    </row>
    <row r="437" spans="1:10" x14ac:dyDescent="0.2">
      <c r="A437">
        <v>10829</v>
      </c>
      <c r="B437">
        <v>30712</v>
      </c>
      <c r="C437" t="s">
        <v>2735</v>
      </c>
      <c r="D437" t="s">
        <v>2690</v>
      </c>
      <c r="E437" t="s">
        <v>2509</v>
      </c>
      <c r="F437" t="s">
        <v>3206</v>
      </c>
      <c r="G437">
        <v>121</v>
      </c>
      <c r="H437" t="s">
        <v>3204</v>
      </c>
      <c r="I437">
        <v>1922.78890150336</v>
      </c>
      <c r="J437">
        <v>128752.3349569117</v>
      </c>
    </row>
    <row r="438" spans="1:10" x14ac:dyDescent="0.2">
      <c r="A438">
        <v>10830</v>
      </c>
      <c r="B438">
        <v>30713</v>
      </c>
      <c r="C438" t="s">
        <v>3207</v>
      </c>
      <c r="D438" t="s">
        <v>2696</v>
      </c>
      <c r="E438" t="s">
        <v>2509</v>
      </c>
      <c r="F438" t="s">
        <v>3206</v>
      </c>
      <c r="G438">
        <v>121</v>
      </c>
      <c r="H438" t="s">
        <v>3204</v>
      </c>
      <c r="I438">
        <v>1089.933282035224</v>
      </c>
      <c r="J438">
        <v>53878.258420432117</v>
      </c>
    </row>
    <row r="439" spans="1:10" x14ac:dyDescent="0.2">
      <c r="A439">
        <v>10831</v>
      </c>
      <c r="B439">
        <v>29465</v>
      </c>
      <c r="C439" t="s">
        <v>3208</v>
      </c>
      <c r="D439" t="s">
        <v>2508</v>
      </c>
      <c r="E439" t="s">
        <v>2509</v>
      </c>
      <c r="F439" t="s">
        <v>3209</v>
      </c>
      <c r="G439">
        <v>121</v>
      </c>
      <c r="H439" t="s">
        <v>3204</v>
      </c>
      <c r="I439">
        <v>1320.8889534166581</v>
      </c>
      <c r="J439">
        <v>82521.269363892206</v>
      </c>
    </row>
    <row r="440" spans="1:10" x14ac:dyDescent="0.2">
      <c r="A440">
        <v>10832</v>
      </c>
      <c r="B440">
        <v>29466</v>
      </c>
      <c r="C440" t="s">
        <v>3210</v>
      </c>
      <c r="D440" t="s">
        <v>2558</v>
      </c>
      <c r="E440" t="s">
        <v>2509</v>
      </c>
      <c r="F440" t="s">
        <v>3209</v>
      </c>
      <c r="G440">
        <v>121</v>
      </c>
      <c r="H440" t="s">
        <v>3204</v>
      </c>
      <c r="I440">
        <v>4576.445552345288</v>
      </c>
      <c r="J440">
        <v>414978.81182222522</v>
      </c>
    </row>
    <row r="441" spans="1:10" x14ac:dyDescent="0.2">
      <c r="A441">
        <v>10833</v>
      </c>
      <c r="B441">
        <v>30287</v>
      </c>
      <c r="C441" t="s">
        <v>3211</v>
      </c>
      <c r="E441" t="s">
        <v>2509</v>
      </c>
      <c r="F441" t="s">
        <v>3212</v>
      </c>
      <c r="G441">
        <v>247</v>
      </c>
      <c r="H441" t="s">
        <v>2229</v>
      </c>
      <c r="I441">
        <v>3284.1203413527369</v>
      </c>
      <c r="J441">
        <v>295205.38260625559</v>
      </c>
    </row>
    <row r="442" spans="1:10" x14ac:dyDescent="0.2">
      <c r="A442">
        <v>10834</v>
      </c>
      <c r="B442">
        <v>29084</v>
      </c>
      <c r="C442" t="s">
        <v>3213</v>
      </c>
      <c r="D442" t="s">
        <v>3214</v>
      </c>
      <c r="E442" t="s">
        <v>2509</v>
      </c>
      <c r="F442" t="s">
        <v>3215</v>
      </c>
      <c r="G442">
        <v>243</v>
      </c>
      <c r="H442" t="s">
        <v>2233</v>
      </c>
      <c r="I442">
        <v>1665.8590676199519</v>
      </c>
      <c r="J442">
        <v>149109.00641262281</v>
      </c>
    </row>
    <row r="443" spans="1:10" x14ac:dyDescent="0.2">
      <c r="A443">
        <v>10835</v>
      </c>
      <c r="B443">
        <v>30493</v>
      </c>
      <c r="C443" t="s">
        <v>3216</v>
      </c>
      <c r="D443" t="s">
        <v>2702</v>
      </c>
      <c r="E443" t="s">
        <v>2509</v>
      </c>
      <c r="F443" t="s">
        <v>3217</v>
      </c>
      <c r="G443">
        <v>243</v>
      </c>
      <c r="H443" t="s">
        <v>2233</v>
      </c>
      <c r="I443">
        <v>1986.1892593193829</v>
      </c>
      <c r="J443">
        <v>113994.2134438972</v>
      </c>
    </row>
    <row r="444" spans="1:10" x14ac:dyDescent="0.2">
      <c r="A444">
        <v>10836</v>
      </c>
      <c r="B444">
        <v>30865</v>
      </c>
      <c r="C444" t="s">
        <v>3218</v>
      </c>
      <c r="E444" t="s">
        <v>2509</v>
      </c>
      <c r="F444" t="s">
        <v>3219</v>
      </c>
      <c r="G444">
        <v>198</v>
      </c>
      <c r="H444" t="s">
        <v>2256</v>
      </c>
      <c r="I444">
        <v>1769.5893770804371</v>
      </c>
      <c r="J444">
        <v>151799.8417589337</v>
      </c>
    </row>
    <row r="445" spans="1:10" x14ac:dyDescent="0.2">
      <c r="A445">
        <v>10837</v>
      </c>
      <c r="B445">
        <v>30866</v>
      </c>
      <c r="C445" t="s">
        <v>3220</v>
      </c>
      <c r="E445" t="s">
        <v>2509</v>
      </c>
      <c r="F445" t="s">
        <v>3221</v>
      </c>
      <c r="G445">
        <v>198</v>
      </c>
      <c r="H445" t="s">
        <v>2256</v>
      </c>
      <c r="I445">
        <v>893.41635615520886</v>
      </c>
      <c r="J445">
        <v>46985.602430937543</v>
      </c>
    </row>
    <row r="446" spans="1:10" x14ac:dyDescent="0.2">
      <c r="A446">
        <v>10838</v>
      </c>
      <c r="B446">
        <v>30628</v>
      </c>
      <c r="C446" t="s">
        <v>3222</v>
      </c>
      <c r="E446" t="s">
        <v>2509</v>
      </c>
      <c r="F446" t="s">
        <v>3223</v>
      </c>
      <c r="G446">
        <v>198</v>
      </c>
      <c r="H446" t="s">
        <v>2256</v>
      </c>
      <c r="I446">
        <v>807.94920268468059</v>
      </c>
      <c r="J446">
        <v>26988.123210957579</v>
      </c>
    </row>
    <row r="447" spans="1:10" x14ac:dyDescent="0.2">
      <c r="A447">
        <v>10839</v>
      </c>
      <c r="B447">
        <v>30864</v>
      </c>
      <c r="C447" t="s">
        <v>3224</v>
      </c>
      <c r="E447" t="s">
        <v>2509</v>
      </c>
      <c r="F447" t="s">
        <v>3221</v>
      </c>
      <c r="G447">
        <v>198</v>
      </c>
      <c r="H447" t="s">
        <v>2256</v>
      </c>
      <c r="I447">
        <v>1283.16708177397</v>
      </c>
      <c r="J447">
        <v>69875.84937469961</v>
      </c>
    </row>
    <row r="448" spans="1:10" x14ac:dyDescent="0.2">
      <c r="A448">
        <v>10840</v>
      </c>
      <c r="B448">
        <v>30495</v>
      </c>
      <c r="C448" t="s">
        <v>3225</v>
      </c>
      <c r="E448" t="s">
        <v>2509</v>
      </c>
      <c r="F448" t="s">
        <v>3226</v>
      </c>
      <c r="G448">
        <v>295</v>
      </c>
      <c r="H448" t="s">
        <v>2289</v>
      </c>
      <c r="I448">
        <v>829.68013162167199</v>
      </c>
      <c r="J448">
        <v>29593.368369825821</v>
      </c>
    </row>
    <row r="449" spans="1:10" x14ac:dyDescent="0.2">
      <c r="A449">
        <v>10841</v>
      </c>
      <c r="B449">
        <v>30580</v>
      </c>
      <c r="C449" t="s">
        <v>3227</v>
      </c>
      <c r="E449" t="s">
        <v>2509</v>
      </c>
      <c r="F449" t="s">
        <v>3228</v>
      </c>
      <c r="G449">
        <v>131</v>
      </c>
      <c r="H449" t="s">
        <v>2290</v>
      </c>
      <c r="I449">
        <v>1783.877450540989</v>
      </c>
      <c r="J449">
        <v>180006.36410733391</v>
      </c>
    </row>
    <row r="450" spans="1:10" x14ac:dyDescent="0.2">
      <c r="A450">
        <v>10842</v>
      </c>
      <c r="B450">
        <v>30830</v>
      </c>
      <c r="C450" t="s">
        <v>3229</v>
      </c>
      <c r="E450" t="s">
        <v>2509</v>
      </c>
      <c r="F450" t="s">
        <v>3230</v>
      </c>
      <c r="G450">
        <v>193</v>
      </c>
      <c r="H450" t="s">
        <v>2260</v>
      </c>
      <c r="I450">
        <v>1548.3508829311511</v>
      </c>
      <c r="J450">
        <v>103689.9497357457</v>
      </c>
    </row>
    <row r="451" spans="1:10" x14ac:dyDescent="0.2">
      <c r="A451">
        <v>10843</v>
      </c>
      <c r="B451">
        <v>30872</v>
      </c>
      <c r="C451" t="s">
        <v>3231</v>
      </c>
      <c r="D451" t="s">
        <v>2522</v>
      </c>
      <c r="E451" t="s">
        <v>2509</v>
      </c>
      <c r="F451" t="s">
        <v>3232</v>
      </c>
      <c r="G451">
        <v>243</v>
      </c>
      <c r="H451" t="s">
        <v>2233</v>
      </c>
      <c r="I451">
        <v>719.45368408087165</v>
      </c>
      <c r="J451">
        <v>27755.621163816311</v>
      </c>
    </row>
    <row r="452" spans="1:10" x14ac:dyDescent="0.2">
      <c r="A452">
        <v>10844</v>
      </c>
      <c r="B452">
        <v>30472</v>
      </c>
      <c r="C452" t="s">
        <v>3233</v>
      </c>
      <c r="E452" t="s">
        <v>2509</v>
      </c>
      <c r="F452" t="s">
        <v>3196</v>
      </c>
      <c r="G452">
        <v>7</v>
      </c>
      <c r="H452" t="s">
        <v>2374</v>
      </c>
      <c r="I452">
        <v>1513.6446532448899</v>
      </c>
      <c r="J452">
        <v>93794.559272000013</v>
      </c>
    </row>
    <row r="453" spans="1:10" x14ac:dyDescent="0.2">
      <c r="A453">
        <v>10845</v>
      </c>
      <c r="B453">
        <v>30961</v>
      </c>
      <c r="C453" t="s">
        <v>3234</v>
      </c>
      <c r="E453" t="s">
        <v>2509</v>
      </c>
      <c r="F453" t="s">
        <v>3235</v>
      </c>
      <c r="G453">
        <v>7</v>
      </c>
      <c r="H453" t="s">
        <v>2374</v>
      </c>
      <c r="I453">
        <v>2732.9774432265631</v>
      </c>
      <c r="J453">
        <v>204951.9840044688</v>
      </c>
    </row>
    <row r="454" spans="1:10" x14ac:dyDescent="0.2">
      <c r="A454">
        <v>10846</v>
      </c>
      <c r="B454">
        <v>26326</v>
      </c>
      <c r="C454" t="s">
        <v>3236</v>
      </c>
      <c r="D454" t="s">
        <v>2518</v>
      </c>
      <c r="E454" t="s">
        <v>2509</v>
      </c>
      <c r="F454" t="s">
        <v>2621</v>
      </c>
      <c r="G454">
        <v>55</v>
      </c>
      <c r="H454" t="s">
        <v>2341</v>
      </c>
      <c r="I454">
        <v>1185.4735119850741</v>
      </c>
      <c r="J454">
        <v>55557.588539068303</v>
      </c>
    </row>
    <row r="455" spans="1:10" x14ac:dyDescent="0.2">
      <c r="A455">
        <v>10847</v>
      </c>
      <c r="B455">
        <v>31155</v>
      </c>
      <c r="C455" t="s">
        <v>3237</v>
      </c>
      <c r="E455" t="s">
        <v>2509</v>
      </c>
      <c r="F455" t="s">
        <v>3238</v>
      </c>
      <c r="G455">
        <v>198</v>
      </c>
      <c r="H455" t="s">
        <v>2256</v>
      </c>
      <c r="I455">
        <v>2054.9799586396971</v>
      </c>
      <c r="J455">
        <v>227845.83679156139</v>
      </c>
    </row>
    <row r="456" spans="1:10" x14ac:dyDescent="0.2">
      <c r="A456">
        <v>10848</v>
      </c>
      <c r="B456">
        <v>31147</v>
      </c>
      <c r="C456" t="s">
        <v>3239</v>
      </c>
      <c r="E456" t="s">
        <v>2509</v>
      </c>
      <c r="F456" t="s">
        <v>3240</v>
      </c>
      <c r="G456">
        <v>198</v>
      </c>
      <c r="H456" t="s">
        <v>2256</v>
      </c>
      <c r="I456">
        <v>584.77346975577575</v>
      </c>
      <c r="J456">
        <v>15137.285868237041</v>
      </c>
    </row>
    <row r="457" spans="1:10" x14ac:dyDescent="0.2">
      <c r="A457">
        <v>10849</v>
      </c>
      <c r="B457">
        <v>31051</v>
      </c>
      <c r="C457" t="s">
        <v>3241</v>
      </c>
      <c r="E457" t="s">
        <v>2509</v>
      </c>
      <c r="F457" t="s">
        <v>3242</v>
      </c>
      <c r="G457">
        <v>62</v>
      </c>
      <c r="H457" t="s">
        <v>2334</v>
      </c>
      <c r="I457">
        <v>1429.4190109970129</v>
      </c>
      <c r="J457">
        <v>56234.936573816107</v>
      </c>
    </row>
    <row r="458" spans="1:10" x14ac:dyDescent="0.2">
      <c r="A458">
        <v>10850</v>
      </c>
      <c r="B458">
        <v>26265</v>
      </c>
      <c r="C458" t="s">
        <v>3243</v>
      </c>
      <c r="E458" t="s">
        <v>2509</v>
      </c>
      <c r="F458" t="s">
        <v>3244</v>
      </c>
      <c r="G458">
        <v>161</v>
      </c>
      <c r="H458" t="s">
        <v>2271</v>
      </c>
      <c r="I458">
        <v>1582.5352939660791</v>
      </c>
      <c r="J458">
        <v>109374.35120297399</v>
      </c>
    </row>
    <row r="459" spans="1:10" x14ac:dyDescent="0.2">
      <c r="A459">
        <v>10851</v>
      </c>
      <c r="B459">
        <v>29028</v>
      </c>
      <c r="C459" t="s">
        <v>3245</v>
      </c>
      <c r="E459" t="s">
        <v>2608</v>
      </c>
      <c r="F459" t="s">
        <v>3246</v>
      </c>
      <c r="G459">
        <v>155</v>
      </c>
      <c r="H459" t="s">
        <v>2277</v>
      </c>
      <c r="I459">
        <v>445.5234636871578</v>
      </c>
      <c r="J459">
        <v>4875.0332380477703</v>
      </c>
    </row>
    <row r="460" spans="1:10" x14ac:dyDescent="0.2">
      <c r="A460">
        <v>10852</v>
      </c>
      <c r="B460">
        <v>30839</v>
      </c>
      <c r="C460" t="s">
        <v>3247</v>
      </c>
      <c r="E460" t="s">
        <v>2509</v>
      </c>
      <c r="F460" t="s">
        <v>3248</v>
      </c>
      <c r="G460">
        <v>160</v>
      </c>
      <c r="H460" t="s">
        <v>2272</v>
      </c>
      <c r="I460">
        <v>2000.097749869529</v>
      </c>
      <c r="J460">
        <v>178483.17643902081</v>
      </c>
    </row>
    <row r="461" spans="1:10" x14ac:dyDescent="0.2">
      <c r="A461">
        <v>10853</v>
      </c>
      <c r="B461">
        <v>30270</v>
      </c>
      <c r="C461" t="s">
        <v>3249</v>
      </c>
      <c r="D461" t="s">
        <v>2558</v>
      </c>
      <c r="E461" t="s">
        <v>2509</v>
      </c>
      <c r="F461" t="s">
        <v>3250</v>
      </c>
      <c r="G461">
        <v>224</v>
      </c>
      <c r="H461" t="s">
        <v>2242</v>
      </c>
      <c r="I461">
        <v>1867.3643366092449</v>
      </c>
      <c r="J461">
        <v>127370.2509043281</v>
      </c>
    </row>
    <row r="462" spans="1:10" x14ac:dyDescent="0.2">
      <c r="A462">
        <v>10854</v>
      </c>
      <c r="B462">
        <v>26735</v>
      </c>
      <c r="C462" t="s">
        <v>3251</v>
      </c>
      <c r="D462" t="s">
        <v>2508</v>
      </c>
      <c r="E462" t="s">
        <v>2509</v>
      </c>
      <c r="F462" t="s">
        <v>2966</v>
      </c>
      <c r="G462">
        <v>224</v>
      </c>
      <c r="H462" t="s">
        <v>2242</v>
      </c>
      <c r="I462">
        <v>1340.4609142699931</v>
      </c>
      <c r="J462">
        <v>13465.287592672959</v>
      </c>
    </row>
    <row r="463" spans="1:10" x14ac:dyDescent="0.2">
      <c r="A463">
        <v>10855</v>
      </c>
      <c r="B463">
        <v>26736</v>
      </c>
      <c r="C463" t="s">
        <v>3157</v>
      </c>
      <c r="D463" t="s">
        <v>2512</v>
      </c>
      <c r="E463" t="s">
        <v>2509</v>
      </c>
      <c r="F463" t="s">
        <v>2966</v>
      </c>
      <c r="G463">
        <v>224</v>
      </c>
      <c r="H463" t="s">
        <v>2242</v>
      </c>
      <c r="I463">
        <v>1590.83542884029</v>
      </c>
      <c r="J463">
        <v>66610.763554205871</v>
      </c>
    </row>
    <row r="464" spans="1:10" x14ac:dyDescent="0.2">
      <c r="A464">
        <v>10856</v>
      </c>
      <c r="B464">
        <v>30069</v>
      </c>
      <c r="C464" t="s">
        <v>3252</v>
      </c>
      <c r="E464" t="s">
        <v>2509</v>
      </c>
      <c r="F464" t="s">
        <v>3253</v>
      </c>
      <c r="G464">
        <v>215</v>
      </c>
      <c r="H464" t="s">
        <v>2250</v>
      </c>
      <c r="I464">
        <v>2671.5199761700901</v>
      </c>
      <c r="J464">
        <v>143563.79177659159</v>
      </c>
    </row>
    <row r="465" spans="1:10" x14ac:dyDescent="0.2">
      <c r="A465">
        <v>10857</v>
      </c>
      <c r="B465">
        <v>31331</v>
      </c>
      <c r="C465" t="s">
        <v>3254</v>
      </c>
      <c r="E465" t="s">
        <v>2509</v>
      </c>
      <c r="F465" t="s">
        <v>3255</v>
      </c>
      <c r="G465">
        <v>198</v>
      </c>
      <c r="H465" t="s">
        <v>2256</v>
      </c>
      <c r="I465">
        <v>1417.0447940874651</v>
      </c>
      <c r="J465">
        <v>61868.461538231837</v>
      </c>
    </row>
    <row r="466" spans="1:10" x14ac:dyDescent="0.2">
      <c r="A466">
        <v>10858</v>
      </c>
      <c r="B466">
        <v>16258</v>
      </c>
      <c r="C466" t="s">
        <v>3256</v>
      </c>
      <c r="E466" t="s">
        <v>2608</v>
      </c>
      <c r="F466" t="s">
        <v>3257</v>
      </c>
      <c r="G466">
        <v>297</v>
      </c>
      <c r="H466" t="s">
        <v>2222</v>
      </c>
      <c r="I466">
        <v>403.0710423354455</v>
      </c>
      <c r="J466">
        <v>8795.4305220438328</v>
      </c>
    </row>
    <row r="467" spans="1:10" x14ac:dyDescent="0.2">
      <c r="A467">
        <v>10859</v>
      </c>
      <c r="B467">
        <v>25800</v>
      </c>
      <c r="C467" t="s">
        <v>3258</v>
      </c>
      <c r="E467" t="s">
        <v>2509</v>
      </c>
      <c r="F467" t="s">
        <v>3259</v>
      </c>
      <c r="G467">
        <v>1</v>
      </c>
      <c r="H467" t="s">
        <v>2380</v>
      </c>
      <c r="I467">
        <v>631.28045805428962</v>
      </c>
      <c r="J467">
        <v>10272.77349858782</v>
      </c>
    </row>
    <row r="468" spans="1:10" x14ac:dyDescent="0.2">
      <c r="A468">
        <v>10860</v>
      </c>
      <c r="B468">
        <v>26932</v>
      </c>
      <c r="C468" t="s">
        <v>3260</v>
      </c>
      <c r="D468" t="s">
        <v>2508</v>
      </c>
      <c r="E468" t="s">
        <v>2509</v>
      </c>
      <c r="F468" t="s">
        <v>2523</v>
      </c>
      <c r="G468">
        <v>5</v>
      </c>
      <c r="H468" t="s">
        <v>2376</v>
      </c>
      <c r="I468">
        <v>723.26056468110585</v>
      </c>
      <c r="J468">
        <v>19713.266263665471</v>
      </c>
    </row>
    <row r="469" spans="1:10" x14ac:dyDescent="0.2">
      <c r="A469">
        <v>10861</v>
      </c>
      <c r="B469">
        <v>25886</v>
      </c>
      <c r="C469" t="s">
        <v>2846</v>
      </c>
      <c r="D469" t="s">
        <v>2512</v>
      </c>
      <c r="E469" t="s">
        <v>2509</v>
      </c>
      <c r="F469" t="s">
        <v>3261</v>
      </c>
      <c r="G469">
        <v>5</v>
      </c>
      <c r="H469" t="s">
        <v>2376</v>
      </c>
      <c r="I469">
        <v>1051.2071703821709</v>
      </c>
      <c r="J469">
        <v>57061.195626551882</v>
      </c>
    </row>
    <row r="470" spans="1:10" x14ac:dyDescent="0.2">
      <c r="A470">
        <v>10862</v>
      </c>
      <c r="B470">
        <v>25887</v>
      </c>
      <c r="C470" t="s">
        <v>3262</v>
      </c>
      <c r="D470" t="s">
        <v>2514</v>
      </c>
      <c r="E470" t="s">
        <v>2509</v>
      </c>
      <c r="F470" t="s">
        <v>2933</v>
      </c>
      <c r="G470">
        <v>5</v>
      </c>
      <c r="H470" t="s">
        <v>2376</v>
      </c>
      <c r="I470">
        <v>1656.0619339261709</v>
      </c>
      <c r="J470">
        <v>106612.00019000639</v>
      </c>
    </row>
    <row r="471" spans="1:10" x14ac:dyDescent="0.2">
      <c r="A471">
        <v>10863</v>
      </c>
      <c r="B471">
        <v>28026</v>
      </c>
      <c r="C471" t="s">
        <v>3263</v>
      </c>
      <c r="E471" t="s">
        <v>2509</v>
      </c>
      <c r="F471" t="s">
        <v>2891</v>
      </c>
      <c r="G471">
        <v>248</v>
      </c>
      <c r="H471" t="s">
        <v>2228</v>
      </c>
      <c r="I471">
        <v>1603.0785490805961</v>
      </c>
      <c r="J471">
        <v>81005.84865924115</v>
      </c>
    </row>
    <row r="472" spans="1:10" x14ac:dyDescent="0.2">
      <c r="A472">
        <v>10864</v>
      </c>
      <c r="B472">
        <v>28028</v>
      </c>
      <c r="C472" t="s">
        <v>909</v>
      </c>
      <c r="E472" t="s">
        <v>2509</v>
      </c>
      <c r="F472" t="s">
        <v>2891</v>
      </c>
      <c r="G472">
        <v>248</v>
      </c>
      <c r="H472" t="s">
        <v>2228</v>
      </c>
      <c r="I472">
        <v>966.00567043726596</v>
      </c>
      <c r="J472">
        <v>45726.466224549084</v>
      </c>
    </row>
    <row r="473" spans="1:10" x14ac:dyDescent="0.2">
      <c r="A473">
        <v>10865</v>
      </c>
      <c r="B473">
        <v>30264</v>
      </c>
      <c r="C473" t="s">
        <v>3264</v>
      </c>
      <c r="E473" t="s">
        <v>2509</v>
      </c>
      <c r="F473" t="s">
        <v>2891</v>
      </c>
      <c r="G473">
        <v>248</v>
      </c>
      <c r="H473" t="s">
        <v>2228</v>
      </c>
      <c r="I473">
        <v>3085.1869946556189</v>
      </c>
      <c r="J473">
        <v>156869.82889179999</v>
      </c>
    </row>
    <row r="474" spans="1:10" x14ac:dyDescent="0.2">
      <c r="A474">
        <v>10866</v>
      </c>
      <c r="B474">
        <v>30986</v>
      </c>
      <c r="C474" t="s">
        <v>3265</v>
      </c>
      <c r="E474" t="s">
        <v>2509</v>
      </c>
      <c r="F474" t="s">
        <v>3266</v>
      </c>
      <c r="G474">
        <v>96</v>
      </c>
      <c r="H474" t="s">
        <v>2308</v>
      </c>
      <c r="I474">
        <v>1197.037445424754</v>
      </c>
      <c r="J474">
        <v>71387.414783037602</v>
      </c>
    </row>
    <row r="475" spans="1:10" x14ac:dyDescent="0.2">
      <c r="A475">
        <v>10867</v>
      </c>
      <c r="B475">
        <v>31072</v>
      </c>
      <c r="C475" t="s">
        <v>3267</v>
      </c>
      <c r="E475" t="s">
        <v>2509</v>
      </c>
      <c r="F475" t="s">
        <v>2653</v>
      </c>
      <c r="G475">
        <v>96</v>
      </c>
      <c r="H475" t="s">
        <v>2308</v>
      </c>
      <c r="I475">
        <v>1370.1927309631351</v>
      </c>
      <c r="J475">
        <v>92872.649051362212</v>
      </c>
    </row>
    <row r="476" spans="1:10" x14ac:dyDescent="0.2">
      <c r="A476">
        <v>10868</v>
      </c>
      <c r="B476">
        <v>31073</v>
      </c>
      <c r="C476" t="s">
        <v>3268</v>
      </c>
      <c r="E476" t="s">
        <v>2509</v>
      </c>
      <c r="F476" t="s">
        <v>2653</v>
      </c>
      <c r="G476">
        <v>96</v>
      </c>
      <c r="H476" t="s">
        <v>2308</v>
      </c>
      <c r="I476">
        <v>1590.4469621291039</v>
      </c>
      <c r="J476">
        <v>135182.0260140633</v>
      </c>
    </row>
    <row r="477" spans="1:10" x14ac:dyDescent="0.2">
      <c r="A477">
        <v>10869</v>
      </c>
      <c r="B477">
        <v>31202</v>
      </c>
      <c r="C477" t="s">
        <v>3269</v>
      </c>
      <c r="E477" t="s">
        <v>2509</v>
      </c>
      <c r="F477" t="s">
        <v>3191</v>
      </c>
      <c r="G477">
        <v>96</v>
      </c>
      <c r="H477" t="s">
        <v>2308</v>
      </c>
      <c r="I477">
        <v>2587.9674869817241</v>
      </c>
      <c r="J477">
        <v>297804.96906828438</v>
      </c>
    </row>
    <row r="478" spans="1:10" x14ac:dyDescent="0.2">
      <c r="A478">
        <v>10870</v>
      </c>
      <c r="B478">
        <v>27267</v>
      </c>
      <c r="C478" t="s">
        <v>3270</v>
      </c>
      <c r="E478" t="s">
        <v>2509</v>
      </c>
      <c r="F478" t="s">
        <v>3271</v>
      </c>
      <c r="G478">
        <v>243</v>
      </c>
      <c r="H478" t="s">
        <v>2233</v>
      </c>
      <c r="I478">
        <v>913.60506504234354</v>
      </c>
      <c r="J478">
        <v>4348.2875286921362</v>
      </c>
    </row>
    <row r="479" spans="1:10" x14ac:dyDescent="0.2">
      <c r="A479">
        <v>10871</v>
      </c>
      <c r="B479">
        <v>30269</v>
      </c>
      <c r="C479" t="s">
        <v>3272</v>
      </c>
      <c r="D479" t="s">
        <v>3273</v>
      </c>
      <c r="E479" t="s">
        <v>2509</v>
      </c>
      <c r="F479" t="s">
        <v>3274</v>
      </c>
      <c r="G479">
        <v>243</v>
      </c>
      <c r="H479" t="s">
        <v>2233</v>
      </c>
      <c r="I479">
        <v>1861.730085786892</v>
      </c>
      <c r="J479">
        <v>110064.1288910296</v>
      </c>
    </row>
    <row r="480" spans="1:10" x14ac:dyDescent="0.2">
      <c r="A480">
        <v>10872</v>
      </c>
      <c r="B480">
        <v>30287</v>
      </c>
      <c r="C480" t="s">
        <v>3275</v>
      </c>
      <c r="E480" t="s">
        <v>2509</v>
      </c>
      <c r="F480" t="s">
        <v>3212</v>
      </c>
      <c r="G480">
        <v>250</v>
      </c>
      <c r="H480" t="s">
        <v>2226</v>
      </c>
      <c r="I480">
        <v>487.29323561067582</v>
      </c>
      <c r="J480">
        <v>2920.3496660311212</v>
      </c>
    </row>
    <row r="481" spans="1:10" x14ac:dyDescent="0.2">
      <c r="A481">
        <v>10873</v>
      </c>
      <c r="B481">
        <v>28500</v>
      </c>
      <c r="C481" t="s">
        <v>3276</v>
      </c>
      <c r="D481" t="s">
        <v>2852</v>
      </c>
      <c r="E481" t="s">
        <v>2509</v>
      </c>
      <c r="F481" t="s">
        <v>3277</v>
      </c>
      <c r="G481">
        <v>247</v>
      </c>
      <c r="H481" t="s">
        <v>2229</v>
      </c>
      <c r="I481">
        <v>2179.600403912526</v>
      </c>
      <c r="J481">
        <v>154098.62127718661</v>
      </c>
    </row>
    <row r="482" spans="1:10" x14ac:dyDescent="0.2">
      <c r="A482">
        <v>10874</v>
      </c>
      <c r="B482">
        <v>26215</v>
      </c>
      <c r="C482" t="s">
        <v>2789</v>
      </c>
      <c r="E482" t="s">
        <v>2509</v>
      </c>
      <c r="F482" t="s">
        <v>3278</v>
      </c>
      <c r="G482">
        <v>195</v>
      </c>
      <c r="H482" t="s">
        <v>2259</v>
      </c>
      <c r="I482">
        <v>1714.2117606155491</v>
      </c>
      <c r="J482">
        <v>116992.66859327409</v>
      </c>
    </row>
    <row r="483" spans="1:10" x14ac:dyDescent="0.2">
      <c r="A483">
        <v>10875</v>
      </c>
      <c r="B483">
        <v>15058</v>
      </c>
      <c r="C483" t="s">
        <v>3279</v>
      </c>
      <c r="E483" t="s">
        <v>2608</v>
      </c>
      <c r="F483" t="s">
        <v>3280</v>
      </c>
      <c r="G483">
        <v>191</v>
      </c>
      <c r="H483" t="s">
        <v>2262</v>
      </c>
      <c r="I483">
        <v>855.09525903647375</v>
      </c>
      <c r="J483">
        <v>18174.313960918669</v>
      </c>
    </row>
    <row r="484" spans="1:10" x14ac:dyDescent="0.2">
      <c r="A484">
        <v>10876</v>
      </c>
      <c r="B484">
        <v>30785</v>
      </c>
      <c r="C484" t="s">
        <v>3281</v>
      </c>
      <c r="E484" t="s">
        <v>2509</v>
      </c>
      <c r="F484" t="s">
        <v>3282</v>
      </c>
      <c r="G484">
        <v>191</v>
      </c>
      <c r="H484" t="s">
        <v>2262</v>
      </c>
      <c r="I484">
        <v>1918.379607975236</v>
      </c>
      <c r="J484">
        <v>164406.9438563349</v>
      </c>
    </row>
    <row r="485" spans="1:10" x14ac:dyDescent="0.2">
      <c r="A485">
        <v>10877</v>
      </c>
      <c r="B485">
        <v>16166</v>
      </c>
      <c r="C485" t="s">
        <v>3283</v>
      </c>
      <c r="E485" t="s">
        <v>2608</v>
      </c>
      <c r="F485" t="s">
        <v>3284</v>
      </c>
      <c r="G485">
        <v>200</v>
      </c>
      <c r="H485" t="s">
        <v>2254</v>
      </c>
      <c r="I485">
        <v>157.58098548734841</v>
      </c>
      <c r="J485">
        <v>1253.3795416438329</v>
      </c>
    </row>
    <row r="486" spans="1:10" x14ac:dyDescent="0.2">
      <c r="A486">
        <v>10878</v>
      </c>
      <c r="B486">
        <v>30970</v>
      </c>
      <c r="C486" t="s">
        <v>3285</v>
      </c>
      <c r="E486" t="s">
        <v>2608</v>
      </c>
      <c r="F486" t="s">
        <v>3286</v>
      </c>
      <c r="G486">
        <v>200</v>
      </c>
      <c r="H486" t="s">
        <v>2254</v>
      </c>
      <c r="I486">
        <v>642.30059110771992</v>
      </c>
      <c r="J486">
        <v>25325.203649921979</v>
      </c>
    </row>
    <row r="487" spans="1:10" x14ac:dyDescent="0.2">
      <c r="A487">
        <v>10879</v>
      </c>
      <c r="B487">
        <v>30954</v>
      </c>
      <c r="C487" t="s">
        <v>3287</v>
      </c>
      <c r="E487" t="s">
        <v>2509</v>
      </c>
      <c r="F487" t="s">
        <v>3288</v>
      </c>
      <c r="G487">
        <v>200</v>
      </c>
      <c r="H487" t="s">
        <v>2254</v>
      </c>
      <c r="I487">
        <v>1660.0774584145499</v>
      </c>
      <c r="J487">
        <v>160189.45641607529</v>
      </c>
    </row>
    <row r="488" spans="1:10" x14ac:dyDescent="0.2">
      <c r="A488">
        <v>10880</v>
      </c>
      <c r="B488">
        <v>31449</v>
      </c>
      <c r="C488" t="s">
        <v>2735</v>
      </c>
      <c r="E488" t="s">
        <v>2509</v>
      </c>
      <c r="F488" t="s">
        <v>3289</v>
      </c>
      <c r="G488">
        <v>200</v>
      </c>
      <c r="H488" t="s">
        <v>2254</v>
      </c>
      <c r="I488">
        <v>3522.4892763479002</v>
      </c>
      <c r="J488">
        <v>190070.27817602901</v>
      </c>
    </row>
    <row r="489" spans="1:10" x14ac:dyDescent="0.2">
      <c r="A489">
        <v>10881</v>
      </c>
      <c r="B489">
        <v>27852</v>
      </c>
      <c r="C489" t="s">
        <v>3290</v>
      </c>
      <c r="D489" t="s">
        <v>3291</v>
      </c>
      <c r="E489" t="s">
        <v>2509</v>
      </c>
      <c r="F489" t="s">
        <v>3029</v>
      </c>
      <c r="G489">
        <v>9</v>
      </c>
      <c r="H489" t="s">
        <v>2372</v>
      </c>
      <c r="I489">
        <v>1792.1525484149579</v>
      </c>
      <c r="J489">
        <v>104985.8376255874</v>
      </c>
    </row>
    <row r="490" spans="1:10" x14ac:dyDescent="0.2">
      <c r="A490">
        <v>10882</v>
      </c>
      <c r="B490">
        <v>25872</v>
      </c>
      <c r="C490" t="s">
        <v>3292</v>
      </c>
      <c r="D490" t="s">
        <v>2534</v>
      </c>
      <c r="E490" t="s">
        <v>2509</v>
      </c>
      <c r="F490" t="s">
        <v>2535</v>
      </c>
      <c r="G490">
        <v>131</v>
      </c>
      <c r="H490" t="s">
        <v>2290</v>
      </c>
      <c r="I490">
        <v>721.55557543278144</v>
      </c>
      <c r="J490">
        <v>25108.843495623729</v>
      </c>
    </row>
    <row r="491" spans="1:10" x14ac:dyDescent="0.2">
      <c r="A491">
        <v>10883</v>
      </c>
      <c r="B491">
        <v>26352</v>
      </c>
      <c r="C491" t="s">
        <v>3293</v>
      </c>
      <c r="E491" t="s">
        <v>2509</v>
      </c>
      <c r="F491" t="s">
        <v>2542</v>
      </c>
      <c r="G491">
        <v>131</v>
      </c>
      <c r="H491" t="s">
        <v>2290</v>
      </c>
      <c r="I491">
        <v>716.04137024133865</v>
      </c>
      <c r="J491">
        <v>20073.217905587178</v>
      </c>
    </row>
    <row r="492" spans="1:10" x14ac:dyDescent="0.2">
      <c r="A492">
        <v>10884</v>
      </c>
      <c r="B492">
        <v>25305</v>
      </c>
      <c r="C492" t="s">
        <v>3294</v>
      </c>
      <c r="E492" t="s">
        <v>2509</v>
      </c>
      <c r="F492" t="s">
        <v>3295</v>
      </c>
      <c r="G492">
        <v>293</v>
      </c>
      <c r="H492" t="s">
        <v>2282</v>
      </c>
      <c r="I492">
        <v>2392.5395858286511</v>
      </c>
      <c r="J492">
        <v>241103.90099220621</v>
      </c>
    </row>
    <row r="493" spans="1:10" x14ac:dyDescent="0.2">
      <c r="A493">
        <v>10885</v>
      </c>
      <c r="B493">
        <v>29526</v>
      </c>
      <c r="C493" t="s">
        <v>3296</v>
      </c>
      <c r="E493" t="s">
        <v>2509</v>
      </c>
      <c r="F493" t="s">
        <v>2989</v>
      </c>
      <c r="G493">
        <v>293</v>
      </c>
      <c r="H493" t="s">
        <v>2282</v>
      </c>
      <c r="I493">
        <v>982.11101659728001</v>
      </c>
      <c r="J493">
        <v>13314.493500764729</v>
      </c>
    </row>
    <row r="494" spans="1:10" x14ac:dyDescent="0.2">
      <c r="A494">
        <v>10886</v>
      </c>
      <c r="B494">
        <v>30967</v>
      </c>
      <c r="C494" t="s">
        <v>3297</v>
      </c>
      <c r="E494" t="s">
        <v>2509</v>
      </c>
      <c r="F494" t="s">
        <v>3286</v>
      </c>
      <c r="G494">
        <v>293</v>
      </c>
      <c r="H494" t="s">
        <v>2282</v>
      </c>
      <c r="I494">
        <v>4075.984313834731</v>
      </c>
      <c r="J494">
        <v>266937.60440895811</v>
      </c>
    </row>
    <row r="495" spans="1:10" x14ac:dyDescent="0.2">
      <c r="A495">
        <v>10887</v>
      </c>
      <c r="B495">
        <v>31191</v>
      </c>
      <c r="C495" t="s">
        <v>3298</v>
      </c>
      <c r="E495" t="s">
        <v>2608</v>
      </c>
      <c r="F495" t="s">
        <v>3299</v>
      </c>
      <c r="G495">
        <v>4</v>
      </c>
      <c r="H495" t="s">
        <v>2377</v>
      </c>
      <c r="I495">
        <v>133.79603134375759</v>
      </c>
      <c r="J495">
        <v>1056.9449517994481</v>
      </c>
    </row>
    <row r="496" spans="1:10" x14ac:dyDescent="0.2">
      <c r="A496">
        <v>10888</v>
      </c>
      <c r="B496">
        <v>31208</v>
      </c>
      <c r="C496" t="s">
        <v>3300</v>
      </c>
      <c r="E496" t="s">
        <v>2509</v>
      </c>
      <c r="F496" t="s">
        <v>3301</v>
      </c>
      <c r="G496">
        <v>141</v>
      </c>
      <c r="H496" t="s">
        <v>2283</v>
      </c>
      <c r="I496">
        <v>3297.396940888907</v>
      </c>
      <c r="J496">
        <v>266910.62788092322</v>
      </c>
    </row>
    <row r="497" spans="1:10" x14ac:dyDescent="0.2">
      <c r="A497">
        <v>10889</v>
      </c>
      <c r="B497">
        <v>27344</v>
      </c>
      <c r="C497" t="s">
        <v>3302</v>
      </c>
      <c r="E497" t="s">
        <v>2509</v>
      </c>
      <c r="F497" t="s">
        <v>3303</v>
      </c>
      <c r="G497">
        <v>116</v>
      </c>
      <c r="H497" t="s">
        <v>2296</v>
      </c>
      <c r="I497">
        <v>1476.8258887407419</v>
      </c>
      <c r="J497">
        <v>57186.391895379398</v>
      </c>
    </row>
    <row r="498" spans="1:10" x14ac:dyDescent="0.2">
      <c r="A498">
        <v>10890</v>
      </c>
      <c r="B498">
        <v>31115</v>
      </c>
      <c r="C498" t="s">
        <v>3304</v>
      </c>
      <c r="E498" t="s">
        <v>2509</v>
      </c>
      <c r="F498" t="s">
        <v>3305</v>
      </c>
      <c r="G498">
        <v>172</v>
      </c>
      <c r="H498" t="s">
        <v>2270</v>
      </c>
      <c r="I498">
        <v>1604.9055044443519</v>
      </c>
      <c r="J498">
        <v>89743.554972326034</v>
      </c>
    </row>
    <row r="499" spans="1:10" x14ac:dyDescent="0.2">
      <c r="A499">
        <v>10891</v>
      </c>
      <c r="B499">
        <v>30639</v>
      </c>
      <c r="C499" t="s">
        <v>3306</v>
      </c>
      <c r="E499" t="s">
        <v>2608</v>
      </c>
      <c r="F499" t="s">
        <v>3307</v>
      </c>
      <c r="G499">
        <v>172</v>
      </c>
      <c r="H499" t="s">
        <v>2270</v>
      </c>
      <c r="I499">
        <v>828.72946778596076</v>
      </c>
      <c r="J499">
        <v>36911.013660218319</v>
      </c>
    </row>
    <row r="500" spans="1:10" x14ac:dyDescent="0.2">
      <c r="A500">
        <v>10892</v>
      </c>
      <c r="B500">
        <v>31062</v>
      </c>
      <c r="C500" t="s">
        <v>2607</v>
      </c>
      <c r="E500" t="s">
        <v>2509</v>
      </c>
      <c r="F500" t="s">
        <v>3308</v>
      </c>
      <c r="G500">
        <v>118</v>
      </c>
      <c r="H500" t="s">
        <v>2294</v>
      </c>
      <c r="I500">
        <v>732.25786471666891</v>
      </c>
      <c r="J500">
        <v>15173.214584284189</v>
      </c>
    </row>
    <row r="501" spans="1:10" x14ac:dyDescent="0.2">
      <c r="A501">
        <v>10893</v>
      </c>
      <c r="B501">
        <v>30528</v>
      </c>
      <c r="C501" t="s">
        <v>3309</v>
      </c>
      <c r="E501" t="s">
        <v>2509</v>
      </c>
      <c r="F501" t="s">
        <v>3310</v>
      </c>
      <c r="G501">
        <v>62</v>
      </c>
      <c r="H501" t="s">
        <v>2334</v>
      </c>
      <c r="I501">
        <v>1733.9857925930551</v>
      </c>
      <c r="J501">
        <v>110226.1989374227</v>
      </c>
    </row>
    <row r="502" spans="1:10" x14ac:dyDescent="0.2">
      <c r="A502">
        <v>10894</v>
      </c>
      <c r="B502">
        <v>30959</v>
      </c>
      <c r="C502" t="s">
        <v>3311</v>
      </c>
      <c r="E502" t="s">
        <v>2509</v>
      </c>
      <c r="F502" t="s">
        <v>3312</v>
      </c>
      <c r="G502">
        <v>62</v>
      </c>
      <c r="H502" t="s">
        <v>2334</v>
      </c>
      <c r="I502">
        <v>1698.3037672101841</v>
      </c>
      <c r="J502">
        <v>98378.578696961282</v>
      </c>
    </row>
    <row r="503" spans="1:10" x14ac:dyDescent="0.2">
      <c r="A503">
        <v>10895</v>
      </c>
      <c r="B503">
        <v>30529</v>
      </c>
      <c r="C503" t="s">
        <v>3313</v>
      </c>
      <c r="E503" t="s">
        <v>2509</v>
      </c>
      <c r="F503" t="s">
        <v>3314</v>
      </c>
      <c r="G503">
        <v>62</v>
      </c>
      <c r="H503" t="s">
        <v>2334</v>
      </c>
      <c r="I503">
        <v>1813.7771576351311</v>
      </c>
      <c r="J503">
        <v>134230.73303728871</v>
      </c>
    </row>
    <row r="504" spans="1:10" x14ac:dyDescent="0.2">
      <c r="A504">
        <v>10896</v>
      </c>
      <c r="B504">
        <v>30537</v>
      </c>
      <c r="C504" t="s">
        <v>3315</v>
      </c>
      <c r="E504" t="s">
        <v>2509</v>
      </c>
      <c r="F504" t="s">
        <v>3316</v>
      </c>
      <c r="G504">
        <v>62</v>
      </c>
      <c r="H504" t="s">
        <v>2334</v>
      </c>
      <c r="I504">
        <v>1249.3098306621159</v>
      </c>
      <c r="J504">
        <v>70568.171141150873</v>
      </c>
    </row>
    <row r="505" spans="1:10" x14ac:dyDescent="0.2">
      <c r="A505">
        <v>10897</v>
      </c>
      <c r="B505">
        <v>30882</v>
      </c>
      <c r="C505" t="s">
        <v>3317</v>
      </c>
      <c r="E505" t="s">
        <v>2509</v>
      </c>
      <c r="F505" t="s">
        <v>3318</v>
      </c>
      <c r="G505">
        <v>102</v>
      </c>
      <c r="H505" t="s">
        <v>2302</v>
      </c>
      <c r="I505">
        <v>1990.431535564536</v>
      </c>
      <c r="J505">
        <v>132942.74961712499</v>
      </c>
    </row>
    <row r="506" spans="1:10" x14ac:dyDescent="0.2">
      <c r="A506">
        <v>10898</v>
      </c>
      <c r="B506">
        <v>29943</v>
      </c>
      <c r="C506" t="s">
        <v>3319</v>
      </c>
      <c r="E506" t="s">
        <v>2509</v>
      </c>
      <c r="F506" t="s">
        <v>3320</v>
      </c>
      <c r="G506">
        <v>58</v>
      </c>
      <c r="H506" t="s">
        <v>2338</v>
      </c>
      <c r="I506">
        <v>763.38399157436606</v>
      </c>
      <c r="J506">
        <v>24877.19402919725</v>
      </c>
    </row>
    <row r="507" spans="1:10" x14ac:dyDescent="0.2">
      <c r="A507">
        <v>10899</v>
      </c>
      <c r="B507">
        <v>29775</v>
      </c>
      <c r="C507" t="s">
        <v>3321</v>
      </c>
      <c r="E507" t="s">
        <v>2608</v>
      </c>
      <c r="F507" t="s">
        <v>3322</v>
      </c>
      <c r="G507">
        <v>58</v>
      </c>
      <c r="H507" t="s">
        <v>2338</v>
      </c>
      <c r="I507">
        <v>914.8296670838555</v>
      </c>
      <c r="J507">
        <v>19746.226340246729</v>
      </c>
    </row>
    <row r="508" spans="1:10" x14ac:dyDescent="0.2">
      <c r="A508">
        <v>10900</v>
      </c>
      <c r="B508">
        <v>25783</v>
      </c>
      <c r="C508" t="s">
        <v>2590</v>
      </c>
      <c r="E508" t="s">
        <v>2509</v>
      </c>
      <c r="F508" t="s">
        <v>3323</v>
      </c>
      <c r="G508">
        <v>66</v>
      </c>
      <c r="H508" t="s">
        <v>2330</v>
      </c>
      <c r="I508">
        <v>754.20873013688106</v>
      </c>
      <c r="J508">
        <v>23964.76033949004</v>
      </c>
    </row>
    <row r="509" spans="1:10" x14ac:dyDescent="0.2">
      <c r="A509">
        <v>10901</v>
      </c>
      <c r="B509">
        <v>27261</v>
      </c>
      <c r="C509" t="s">
        <v>3324</v>
      </c>
      <c r="E509" t="s">
        <v>2509</v>
      </c>
      <c r="F509" t="s">
        <v>2638</v>
      </c>
      <c r="G509">
        <v>25</v>
      </c>
      <c r="H509" t="s">
        <v>2362</v>
      </c>
      <c r="I509">
        <v>916.0907543941654</v>
      </c>
      <c r="J509">
        <v>37551.338291239328</v>
      </c>
    </row>
    <row r="510" spans="1:10" x14ac:dyDescent="0.2">
      <c r="A510">
        <v>10902</v>
      </c>
      <c r="B510">
        <v>27262</v>
      </c>
      <c r="C510" t="s">
        <v>3325</v>
      </c>
      <c r="E510" t="s">
        <v>2509</v>
      </c>
      <c r="F510" t="s">
        <v>2638</v>
      </c>
      <c r="G510">
        <v>25</v>
      </c>
      <c r="H510" t="s">
        <v>2362</v>
      </c>
      <c r="I510">
        <v>3329.8751779495278</v>
      </c>
      <c r="J510">
        <v>260115.1475251033</v>
      </c>
    </row>
    <row r="511" spans="1:10" x14ac:dyDescent="0.2">
      <c r="A511">
        <v>10903</v>
      </c>
      <c r="B511">
        <v>30743</v>
      </c>
      <c r="C511" t="s">
        <v>3326</v>
      </c>
      <c r="E511" t="s">
        <v>2608</v>
      </c>
      <c r="F511" t="s">
        <v>3327</v>
      </c>
      <c r="G511">
        <v>295</v>
      </c>
      <c r="H511" t="s">
        <v>2289</v>
      </c>
      <c r="I511">
        <v>567.4525891342156</v>
      </c>
      <c r="J511">
        <v>12956.377700763769</v>
      </c>
    </row>
    <row r="512" spans="1:10" x14ac:dyDescent="0.2">
      <c r="A512">
        <v>10904</v>
      </c>
      <c r="B512">
        <v>31415</v>
      </c>
      <c r="C512" t="s">
        <v>2789</v>
      </c>
      <c r="E512" t="s">
        <v>2509</v>
      </c>
      <c r="F512" t="s">
        <v>3328</v>
      </c>
      <c r="G512">
        <v>62</v>
      </c>
      <c r="H512" t="s">
        <v>2334</v>
      </c>
      <c r="I512">
        <v>961.52149238547486</v>
      </c>
      <c r="J512">
        <v>34698.885231672961</v>
      </c>
    </row>
    <row r="513" spans="1:10" x14ac:dyDescent="0.2">
      <c r="A513">
        <v>10905</v>
      </c>
      <c r="B513">
        <v>31333</v>
      </c>
      <c r="C513" t="s">
        <v>3267</v>
      </c>
      <c r="E513" t="s">
        <v>2509</v>
      </c>
      <c r="F513" t="s">
        <v>3329</v>
      </c>
      <c r="G513">
        <v>62</v>
      </c>
      <c r="H513" t="s">
        <v>2334</v>
      </c>
      <c r="I513">
        <v>1422.795861012276</v>
      </c>
      <c r="J513">
        <v>79920.248498520581</v>
      </c>
    </row>
    <row r="514" spans="1:10" x14ac:dyDescent="0.2">
      <c r="A514">
        <v>10906</v>
      </c>
      <c r="B514">
        <v>31239</v>
      </c>
      <c r="C514" t="s">
        <v>3330</v>
      </c>
      <c r="E514" t="s">
        <v>2509</v>
      </c>
      <c r="F514" t="s">
        <v>3331</v>
      </c>
      <c r="G514">
        <v>62</v>
      </c>
      <c r="H514" t="s">
        <v>2334</v>
      </c>
      <c r="I514">
        <v>1061.391625767493</v>
      </c>
      <c r="J514">
        <v>67661.484500734994</v>
      </c>
    </row>
    <row r="515" spans="1:10" x14ac:dyDescent="0.2">
      <c r="A515">
        <v>10907</v>
      </c>
      <c r="B515">
        <v>29840</v>
      </c>
      <c r="C515" t="s">
        <v>3332</v>
      </c>
      <c r="E515" t="s">
        <v>2608</v>
      </c>
      <c r="F515" t="s">
        <v>3333</v>
      </c>
      <c r="G515">
        <v>295</v>
      </c>
      <c r="H515" t="s">
        <v>2289</v>
      </c>
      <c r="I515">
        <v>669.66176527662276</v>
      </c>
      <c r="J515">
        <v>20115.1697893993</v>
      </c>
    </row>
    <row r="516" spans="1:10" x14ac:dyDescent="0.2">
      <c r="A516">
        <v>10908</v>
      </c>
      <c r="B516">
        <v>30458</v>
      </c>
      <c r="C516" t="s">
        <v>2598</v>
      </c>
      <c r="E516" t="s">
        <v>2509</v>
      </c>
      <c r="F516" t="s">
        <v>2599</v>
      </c>
      <c r="G516">
        <v>159</v>
      </c>
      <c r="H516" t="s">
        <v>2273</v>
      </c>
      <c r="I516">
        <v>1320.708081133105</v>
      </c>
      <c r="J516">
        <v>76382.473484033864</v>
      </c>
    </row>
    <row r="517" spans="1:10" x14ac:dyDescent="0.2">
      <c r="A517">
        <v>10909</v>
      </c>
      <c r="B517">
        <v>31395</v>
      </c>
      <c r="C517" t="s">
        <v>3334</v>
      </c>
      <c r="E517" t="s">
        <v>2608</v>
      </c>
      <c r="F517" t="s">
        <v>3335</v>
      </c>
      <c r="G517">
        <v>177</v>
      </c>
      <c r="H517" t="s">
        <v>2797</v>
      </c>
      <c r="I517">
        <v>461.43930961838367</v>
      </c>
      <c r="J517">
        <v>9953.3163531785267</v>
      </c>
    </row>
    <row r="518" spans="1:10" x14ac:dyDescent="0.2">
      <c r="A518">
        <v>10910</v>
      </c>
      <c r="B518">
        <v>31259</v>
      </c>
      <c r="C518" t="s">
        <v>3336</v>
      </c>
      <c r="E518" t="s">
        <v>2509</v>
      </c>
      <c r="F518" t="s">
        <v>3337</v>
      </c>
      <c r="G518">
        <v>117</v>
      </c>
      <c r="H518" t="s">
        <v>2295</v>
      </c>
      <c r="I518">
        <v>2952.025446535873</v>
      </c>
      <c r="J518">
        <v>134598.85970196739</v>
      </c>
    </row>
    <row r="519" spans="1:10" x14ac:dyDescent="0.2">
      <c r="A519">
        <v>10911</v>
      </c>
      <c r="B519">
        <v>0</v>
      </c>
      <c r="C519" t="s">
        <v>3338</v>
      </c>
      <c r="D519" t="s">
        <v>2558</v>
      </c>
      <c r="E519" t="s">
        <v>2509</v>
      </c>
      <c r="F519" t="s">
        <v>2888</v>
      </c>
      <c r="G519">
        <v>249</v>
      </c>
      <c r="H519" t="s">
        <v>2227</v>
      </c>
      <c r="I519">
        <v>2809.7006722910969</v>
      </c>
      <c r="J519">
        <v>316372.38034007902</v>
      </c>
    </row>
    <row r="520" spans="1:10" x14ac:dyDescent="0.2">
      <c r="A520">
        <v>10912</v>
      </c>
      <c r="B520">
        <v>31550</v>
      </c>
      <c r="C520" t="s">
        <v>3339</v>
      </c>
      <c r="E520" t="s">
        <v>2509</v>
      </c>
      <c r="F520" t="s">
        <v>3340</v>
      </c>
      <c r="G520">
        <v>198</v>
      </c>
      <c r="H520" t="s">
        <v>2256</v>
      </c>
      <c r="I520">
        <v>2267.2217096259042</v>
      </c>
      <c r="J520">
        <v>198468.25669829579</v>
      </c>
    </row>
    <row r="521" spans="1:10" x14ac:dyDescent="0.2">
      <c r="A521">
        <v>10913</v>
      </c>
      <c r="B521">
        <v>28149</v>
      </c>
      <c r="C521" t="s">
        <v>3341</v>
      </c>
      <c r="E521" t="s">
        <v>2608</v>
      </c>
      <c r="F521" t="s">
        <v>3342</v>
      </c>
      <c r="G521">
        <v>52</v>
      </c>
      <c r="H521" t="s">
        <v>2344</v>
      </c>
      <c r="I521">
        <v>701.27553522601556</v>
      </c>
      <c r="J521">
        <v>19525.081829304629</v>
      </c>
    </row>
    <row r="522" spans="1:10" x14ac:dyDescent="0.2">
      <c r="A522">
        <v>10914</v>
      </c>
      <c r="B522">
        <v>28160</v>
      </c>
      <c r="C522" t="s">
        <v>2582</v>
      </c>
      <c r="E522" t="s">
        <v>2608</v>
      </c>
      <c r="F522" t="s">
        <v>3343</v>
      </c>
      <c r="G522">
        <v>52</v>
      </c>
      <c r="H522" t="s">
        <v>2344</v>
      </c>
      <c r="I522">
        <v>821.71782821389763</v>
      </c>
      <c r="J522">
        <v>27078.64631100234</v>
      </c>
    </row>
    <row r="523" spans="1:10" x14ac:dyDescent="0.2">
      <c r="A523">
        <v>10915</v>
      </c>
      <c r="B523">
        <v>31453</v>
      </c>
      <c r="C523" t="s">
        <v>3344</v>
      </c>
      <c r="E523" t="s">
        <v>2509</v>
      </c>
      <c r="F523" t="s">
        <v>3345</v>
      </c>
      <c r="G523">
        <v>141</v>
      </c>
      <c r="H523" t="s">
        <v>2283</v>
      </c>
      <c r="I523">
        <v>1935.1025317600499</v>
      </c>
      <c r="J523">
        <v>151009.20873899959</v>
      </c>
    </row>
    <row r="524" spans="1:10" x14ac:dyDescent="0.2">
      <c r="A524">
        <v>10916</v>
      </c>
      <c r="B524">
        <v>31454</v>
      </c>
      <c r="C524" t="s">
        <v>3346</v>
      </c>
      <c r="E524" t="s">
        <v>2509</v>
      </c>
      <c r="F524" t="s">
        <v>3345</v>
      </c>
      <c r="G524">
        <v>141</v>
      </c>
      <c r="H524" t="s">
        <v>2283</v>
      </c>
      <c r="I524">
        <v>2818.399876343386</v>
      </c>
      <c r="J524">
        <v>304913.64735965698</v>
      </c>
    </row>
    <row r="525" spans="1:10" x14ac:dyDescent="0.2">
      <c r="A525">
        <v>10917</v>
      </c>
      <c r="B525">
        <v>30721</v>
      </c>
      <c r="C525" t="s">
        <v>3146</v>
      </c>
      <c r="E525" t="s">
        <v>2608</v>
      </c>
      <c r="F525" t="s">
        <v>3206</v>
      </c>
      <c r="G525">
        <v>7</v>
      </c>
      <c r="H525" t="s">
        <v>2374</v>
      </c>
      <c r="I525">
        <v>795.82915261209223</v>
      </c>
      <c r="J525">
        <v>12136.557819671139</v>
      </c>
    </row>
    <row r="526" spans="1:10" x14ac:dyDescent="0.2">
      <c r="A526">
        <v>10918</v>
      </c>
      <c r="B526">
        <v>30674</v>
      </c>
      <c r="C526" t="s">
        <v>3347</v>
      </c>
      <c r="E526" t="s">
        <v>2509</v>
      </c>
      <c r="F526" t="s">
        <v>3348</v>
      </c>
      <c r="G526">
        <v>247</v>
      </c>
      <c r="H526" t="s">
        <v>2229</v>
      </c>
      <c r="I526">
        <v>1508.150093748111</v>
      </c>
      <c r="J526">
        <v>102745.25830809549</v>
      </c>
    </row>
    <row r="527" spans="1:10" x14ac:dyDescent="0.2">
      <c r="A527">
        <v>10919</v>
      </c>
      <c r="B527">
        <v>30301</v>
      </c>
      <c r="C527" t="s">
        <v>3349</v>
      </c>
      <c r="D527" t="s">
        <v>2508</v>
      </c>
      <c r="E527" t="s">
        <v>2509</v>
      </c>
      <c r="F527" t="s">
        <v>2888</v>
      </c>
      <c r="G527">
        <v>249</v>
      </c>
      <c r="H527" t="s">
        <v>2227</v>
      </c>
      <c r="I527">
        <v>1572.0733517571421</v>
      </c>
      <c r="J527">
        <v>126990.3873462519</v>
      </c>
    </row>
    <row r="528" spans="1:10" x14ac:dyDescent="0.2">
      <c r="A528">
        <v>10920</v>
      </c>
      <c r="B528">
        <v>30307</v>
      </c>
      <c r="C528" t="s">
        <v>3350</v>
      </c>
      <c r="D528" t="s">
        <v>2514</v>
      </c>
      <c r="E528" t="s">
        <v>2509</v>
      </c>
      <c r="F528" t="s">
        <v>2888</v>
      </c>
      <c r="G528">
        <v>249</v>
      </c>
      <c r="H528" t="s">
        <v>2227</v>
      </c>
      <c r="I528">
        <v>794.76720054317616</v>
      </c>
      <c r="J528">
        <v>28859.517102443879</v>
      </c>
    </row>
    <row r="529" spans="1:10" x14ac:dyDescent="0.2">
      <c r="A529">
        <v>10921</v>
      </c>
      <c r="B529">
        <v>31586</v>
      </c>
      <c r="C529" t="s">
        <v>3351</v>
      </c>
      <c r="E529" t="s">
        <v>2608</v>
      </c>
      <c r="F529" t="s">
        <v>3352</v>
      </c>
      <c r="G529">
        <v>172</v>
      </c>
      <c r="H529" t="s">
        <v>2270</v>
      </c>
      <c r="I529">
        <v>900.62680155515216</v>
      </c>
      <c r="J529">
        <v>42119.659349463858</v>
      </c>
    </row>
    <row r="530" spans="1:10" x14ac:dyDescent="0.2">
      <c r="A530">
        <v>10922</v>
      </c>
      <c r="B530">
        <v>30861</v>
      </c>
      <c r="C530" t="s">
        <v>3353</v>
      </c>
      <c r="E530" t="s">
        <v>2509</v>
      </c>
      <c r="F530" t="s">
        <v>3221</v>
      </c>
      <c r="G530">
        <v>58</v>
      </c>
      <c r="H530" t="s">
        <v>2338</v>
      </c>
      <c r="I530">
        <v>1843.624997171293</v>
      </c>
      <c r="J530">
        <v>108171.5522536866</v>
      </c>
    </row>
    <row r="531" spans="1:10" x14ac:dyDescent="0.2">
      <c r="A531">
        <v>10923</v>
      </c>
      <c r="B531">
        <v>31388</v>
      </c>
      <c r="C531" t="s">
        <v>3354</v>
      </c>
      <c r="E531" t="s">
        <v>2509</v>
      </c>
      <c r="F531" t="s">
        <v>3355</v>
      </c>
      <c r="G531">
        <v>13</v>
      </c>
      <c r="H531" t="s">
        <v>2368</v>
      </c>
      <c r="I531">
        <v>1249.056801388075</v>
      </c>
      <c r="J531">
        <v>86027.973488234245</v>
      </c>
    </row>
    <row r="532" spans="1:10" x14ac:dyDescent="0.2">
      <c r="A532">
        <v>10924</v>
      </c>
      <c r="B532">
        <v>31389</v>
      </c>
      <c r="C532" t="s">
        <v>3356</v>
      </c>
      <c r="E532" t="s">
        <v>2509</v>
      </c>
      <c r="F532" t="s">
        <v>3355</v>
      </c>
      <c r="G532">
        <v>13</v>
      </c>
      <c r="H532" t="s">
        <v>2368</v>
      </c>
      <c r="I532">
        <v>1142.054119800787</v>
      </c>
      <c r="J532">
        <v>53907.820147846927</v>
      </c>
    </row>
    <row r="533" spans="1:10" x14ac:dyDescent="0.2">
      <c r="A533">
        <v>10925</v>
      </c>
      <c r="B533">
        <v>31470</v>
      </c>
      <c r="C533" t="s">
        <v>3357</v>
      </c>
      <c r="E533" t="s">
        <v>2608</v>
      </c>
      <c r="F533" t="s">
        <v>3358</v>
      </c>
      <c r="G533">
        <v>248</v>
      </c>
      <c r="H533" t="s">
        <v>2228</v>
      </c>
      <c r="I533">
        <v>629.99240456611813</v>
      </c>
      <c r="J533">
        <v>17892.880221196559</v>
      </c>
    </row>
    <row r="534" spans="1:10" x14ac:dyDescent="0.2">
      <c r="A534">
        <v>10926</v>
      </c>
      <c r="B534">
        <v>31549</v>
      </c>
      <c r="C534" t="s">
        <v>3359</v>
      </c>
      <c r="E534" t="s">
        <v>2509</v>
      </c>
      <c r="F534" t="s">
        <v>3360</v>
      </c>
      <c r="G534">
        <v>250</v>
      </c>
      <c r="H534" t="s">
        <v>2226</v>
      </c>
      <c r="I534">
        <v>1111.0027479163821</v>
      </c>
      <c r="J534">
        <v>54512.793935239337</v>
      </c>
    </row>
    <row r="535" spans="1:10" x14ac:dyDescent="0.2">
      <c r="A535">
        <v>10927</v>
      </c>
      <c r="B535">
        <v>31363</v>
      </c>
      <c r="C535" t="s">
        <v>3361</v>
      </c>
      <c r="E535" t="s">
        <v>2509</v>
      </c>
      <c r="F535" t="s">
        <v>3362</v>
      </c>
      <c r="G535">
        <v>176</v>
      </c>
      <c r="H535" t="s">
        <v>2268</v>
      </c>
      <c r="I535">
        <v>1870.5784937240801</v>
      </c>
      <c r="J535">
        <v>71066.501722255882</v>
      </c>
    </row>
    <row r="536" spans="1:10" x14ac:dyDescent="0.2">
      <c r="A536">
        <v>10928</v>
      </c>
      <c r="B536">
        <v>31364</v>
      </c>
      <c r="C536" t="s">
        <v>3363</v>
      </c>
      <c r="E536" t="s">
        <v>2509</v>
      </c>
      <c r="F536" t="s">
        <v>3362</v>
      </c>
      <c r="G536">
        <v>176</v>
      </c>
      <c r="H536" t="s">
        <v>2268</v>
      </c>
      <c r="I536">
        <v>1279.160564820304</v>
      </c>
      <c r="J536">
        <v>39856.303381874874</v>
      </c>
    </row>
    <row r="537" spans="1:10" x14ac:dyDescent="0.2">
      <c r="A537">
        <v>10929</v>
      </c>
      <c r="B537">
        <v>31365</v>
      </c>
      <c r="C537" t="s">
        <v>3364</v>
      </c>
      <c r="E537" t="s">
        <v>2509</v>
      </c>
      <c r="F537" t="s">
        <v>3362</v>
      </c>
      <c r="G537">
        <v>176</v>
      </c>
      <c r="H537" t="s">
        <v>2268</v>
      </c>
      <c r="I537">
        <v>1504.3648660083679</v>
      </c>
      <c r="J537">
        <v>65542.570332060568</v>
      </c>
    </row>
    <row r="538" spans="1:10" x14ac:dyDescent="0.2">
      <c r="A538">
        <v>10930</v>
      </c>
      <c r="B538">
        <v>31637</v>
      </c>
      <c r="C538" t="s">
        <v>3365</v>
      </c>
      <c r="E538" t="s">
        <v>2509</v>
      </c>
      <c r="F538" t="s">
        <v>3366</v>
      </c>
      <c r="G538">
        <v>62</v>
      </c>
      <c r="H538" t="s">
        <v>2334</v>
      </c>
      <c r="I538">
        <v>2372.4574067684389</v>
      </c>
      <c r="J538">
        <v>208981.74059078039</v>
      </c>
    </row>
    <row r="539" spans="1:10" x14ac:dyDescent="0.2">
      <c r="A539">
        <v>10931</v>
      </c>
      <c r="B539">
        <v>31814</v>
      </c>
      <c r="C539" t="s">
        <v>3367</v>
      </c>
      <c r="E539" t="s">
        <v>2509</v>
      </c>
      <c r="F539" t="s">
        <v>3368</v>
      </c>
      <c r="G539">
        <v>198</v>
      </c>
      <c r="H539" t="s">
        <v>2256</v>
      </c>
      <c r="I539">
        <v>2046.0137719334889</v>
      </c>
      <c r="J539">
        <v>121010.1258708512</v>
      </c>
    </row>
    <row r="540" spans="1:10" x14ac:dyDescent="0.2">
      <c r="A540">
        <v>10932</v>
      </c>
      <c r="B540">
        <v>31815</v>
      </c>
      <c r="C540" t="s">
        <v>3369</v>
      </c>
      <c r="E540" t="s">
        <v>2509</v>
      </c>
      <c r="F540" t="s">
        <v>3368</v>
      </c>
      <c r="G540">
        <v>113</v>
      </c>
      <c r="H540" t="s">
        <v>2299</v>
      </c>
      <c r="I540">
        <v>1246.195386984205</v>
      </c>
      <c r="J540">
        <v>47961.315199517587</v>
      </c>
    </row>
    <row r="541" spans="1:10" x14ac:dyDescent="0.2">
      <c r="A541">
        <v>10933</v>
      </c>
      <c r="B541">
        <v>31816</v>
      </c>
      <c r="C541" t="s">
        <v>3370</v>
      </c>
      <c r="E541" t="s">
        <v>2509</v>
      </c>
      <c r="F541" t="s">
        <v>3368</v>
      </c>
      <c r="G541">
        <v>113</v>
      </c>
      <c r="H541" t="s">
        <v>2299</v>
      </c>
      <c r="I541">
        <v>803.93710097109226</v>
      </c>
      <c r="J541">
        <v>28449.630573919829</v>
      </c>
    </row>
    <row r="542" spans="1:10" x14ac:dyDescent="0.2">
      <c r="A542">
        <v>10934</v>
      </c>
      <c r="B542">
        <v>31817</v>
      </c>
      <c r="C542" t="s">
        <v>3371</v>
      </c>
      <c r="E542" t="s">
        <v>2608</v>
      </c>
      <c r="F542" t="s">
        <v>3368</v>
      </c>
      <c r="G542">
        <v>113</v>
      </c>
      <c r="H542" t="s">
        <v>2299</v>
      </c>
      <c r="I542">
        <v>579.30214048684638</v>
      </c>
      <c r="J542">
        <v>10071.358176189809</v>
      </c>
    </row>
    <row r="543" spans="1:10" x14ac:dyDescent="0.2">
      <c r="A543">
        <v>10935</v>
      </c>
      <c r="B543">
        <v>31821</v>
      </c>
      <c r="C543" t="s">
        <v>3372</v>
      </c>
      <c r="E543" t="s">
        <v>2509</v>
      </c>
      <c r="F543" t="s">
        <v>3373</v>
      </c>
      <c r="G543">
        <v>62</v>
      </c>
      <c r="H543" t="s">
        <v>2334</v>
      </c>
      <c r="I543">
        <v>2798.0249343021642</v>
      </c>
      <c r="J543">
        <v>321268.0521902616</v>
      </c>
    </row>
    <row r="544" spans="1:10" x14ac:dyDescent="0.2">
      <c r="A544">
        <v>10936</v>
      </c>
      <c r="B544">
        <v>31595</v>
      </c>
      <c r="C544" t="s">
        <v>3374</v>
      </c>
      <c r="E544" t="s">
        <v>2509</v>
      </c>
      <c r="F544" t="s">
        <v>3375</v>
      </c>
      <c r="G544">
        <v>191</v>
      </c>
      <c r="H544" t="s">
        <v>2262</v>
      </c>
      <c r="I544">
        <v>2347.9712108230519</v>
      </c>
      <c r="J544">
        <v>103939.7215949254</v>
      </c>
    </row>
  </sheetData>
  <sheetProtection algorithmName="SHA-512" hashValue="//kkLM/603DvaDWu9SPSkNUKPqfEytMYOpsFDd6fRy098DJ7oRp4LRyjsdgpYbMOWaZgWO72fKnw44EmCqLqSg==" saltValue="yy/X6mTZFHkyt7Y/yWt/yg==" spinCount="100000" sheet="1" objects="1" scenarios="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9DF376F93C46A341968F06C6788A4D5A" ma:contentTypeVersion="13" ma:contentTypeDescription="Ein neues Dokument erstellen." ma:contentTypeScope="" ma:versionID="8996d78e6d64cf6f87c36c3a7aca3e84">
  <xsd:schema xmlns:xsd="http://www.w3.org/2001/XMLSchema" xmlns:xs="http://www.w3.org/2001/XMLSchema" xmlns:p="http://schemas.microsoft.com/office/2006/metadata/properties" xmlns:ns2="347ef0b9-2187-433f-9057-d9f6e5a92c15" xmlns:ns3="81fed5db-e59f-4375-a0d3-1aa8d7bcae91" targetNamespace="http://schemas.microsoft.com/office/2006/metadata/properties" ma:root="true" ma:fieldsID="3aa9e2a0b47b2cb995e03d1c72667a7b" ns2:_="" ns3:_="">
    <xsd:import namespace="347ef0b9-2187-433f-9057-d9f6e5a92c15"/>
    <xsd:import namespace="81fed5db-e59f-4375-a0d3-1aa8d7bcae9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47ef0b9-2187-433f-9057-d9f6e5a92c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fed5db-e59f-4375-a0d3-1aa8d7bcae91" elementFormDefault="qualified">
    <xsd:import namespace="http://schemas.microsoft.com/office/2006/documentManagement/types"/>
    <xsd:import namespace="http://schemas.microsoft.com/office/infopath/2007/PartnerControls"/>
    <xsd:element name="SharedWithUsers" ma:index="19"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F9673B6-A451-4B5F-B8D9-F4A15E0DA3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47ef0b9-2187-433f-9057-d9f6e5a92c15"/>
    <ds:schemaRef ds:uri="81fed5db-e59f-4375-a0d3-1aa8d7bcae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CF024F2-8B6D-4697-AB04-12DEDA9FDD86}">
  <ds:schemaRefs>
    <ds:schemaRef ds:uri="http://schemas.microsoft.com/sharepoint/v3/contenttype/forms"/>
  </ds:schemaRefs>
</ds:datastoreItem>
</file>

<file path=customXml/itemProps3.xml><?xml version="1.0" encoding="utf-8"?>
<ds:datastoreItem xmlns:ds="http://schemas.openxmlformats.org/officeDocument/2006/customXml" ds:itemID="{C9AFCCCB-DCCC-4445-9ACA-FF324103F93D}">
  <ds:schemaRefs>
    <ds:schemaRef ds:uri="http://purl.org/dc/elements/1.1/"/>
    <ds:schemaRef ds:uri="347ef0b9-2187-433f-9057-d9f6e5a92c15"/>
    <ds:schemaRef ds:uri="http://schemas.microsoft.com/office/infopath/2007/PartnerControls"/>
    <ds:schemaRef ds:uri="http://purl.org/dc/terms/"/>
    <ds:schemaRef ds:uri="http://schemas.microsoft.com/office/2006/documentManagement/types"/>
    <ds:schemaRef ds:uri="81fed5db-e59f-4375-a0d3-1aa8d7bcae91"/>
    <ds:schemaRef ds:uri="http://schemas.openxmlformats.org/package/2006/metadata/core-properties"/>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Bewertungsraster</vt:lpstr>
      <vt:lpstr>Antwortkatalog</vt:lpstr>
      <vt:lpstr>Gemeinde_Kennzahlen</vt:lpstr>
      <vt:lpstr>OSM-Data</vt:lpstr>
      <vt:lpstr>Unfalldaten</vt:lpstr>
      <vt:lpstr>Strassennetz</vt:lpstr>
      <vt:lpstr>Verkehrsberuhigung Nur kt ZH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dc:creator>
  <cp:lastModifiedBy>Dominik Bucheli</cp:lastModifiedBy>
  <cp:lastPrinted>2020-11-19T08:31:45Z</cp:lastPrinted>
  <dcterms:created xsi:type="dcterms:W3CDTF">2020-08-03T16:39:35Z</dcterms:created>
  <dcterms:modified xsi:type="dcterms:W3CDTF">2022-05-13T13:52:43Z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0x0101009DF376F93C46A341968F06C6788A4D5A</vt:lpwstr>
  </property>
  <property fmtid="{D5CDD505-2E9C-101B-9397-08002B2CF9AE}" pid="3" name="Order">
    <vt:r8>999600</vt:r8>
  </property>
</Properties>
</file>